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202300"/>
  <mc:AlternateContent xmlns:mc="http://schemas.openxmlformats.org/markup-compatibility/2006">
    <mc:Choice Requires="x15">
      <x15ac:absPath xmlns:x15ac="http://schemas.microsoft.com/office/spreadsheetml/2010/11/ac" url="https://d.docs.live.net/07bfc23ddea736f9/Área de Trabalho/UBER/Modelo/"/>
    </mc:Choice>
  </mc:AlternateContent>
  <xr:revisionPtr revIDLastSave="48" documentId="8_{B1AF89D1-27FC-4B84-A617-694AEFA3C6A4}" xr6:coauthVersionLast="47" xr6:coauthVersionMax="47" xr10:uidLastSave="{81FDD1D1-BAB4-4143-AEA8-969779026D52}"/>
  <bookViews>
    <workbookView xWindow="-108" yWindow="-108" windowWidth="23256" windowHeight="12456" xr2:uid="{1E4BEC32-F4D0-4988-9F8B-D0D0B623B648}"/>
  </bookViews>
  <sheets>
    <sheet name="Instructions" sheetId="3" r:id="rId1"/>
    <sheet name="Cover" sheetId="2" state="hidden" r:id="rId2"/>
    <sheet name="Auxiliar" sheetId="15" state="hidden" r:id="rId3"/>
    <sheet name="Output_P&amp;L" sheetId="22" r:id="rId4"/>
    <sheet name="Summary Sheet" sheetId="23" r:id="rId5"/>
    <sheet name="Sensivity Analysis" sheetId="24" r:id="rId6"/>
    <sheet name="Scenarios_Consol" sheetId="19" r:id="rId7"/>
    <sheet name="Start" sheetId="20" state="hidden" r:id="rId8"/>
    <sheet name="BC_City_A" sheetId="8" r:id="rId9"/>
    <sheet name="BC_City_B" sheetId="17" r:id="rId10"/>
    <sheet name="US_Price_Index" sheetId="16" state="hidden" r:id="rId11"/>
    <sheet name="End" sheetId="21" state="hidden" r:id="rId12"/>
    <sheet name="Data_Analysis_A" sheetId="11" r:id="rId13"/>
    <sheet name="Data_Analysis_B" sheetId="18" r:id="rId14"/>
    <sheet name="Raw data&gt;&gt;" sheetId="4" r:id="rId15"/>
    <sheet name="City_A" sheetId="5" r:id="rId16"/>
    <sheet name="City_B" sheetId="6" r:id="rId17"/>
  </sheets>
  <definedNames>
    <definedName name="_xlnm._FilterDatabase" localSheetId="8" hidden="1">BC_City_A!$B$11:$O$75</definedName>
    <definedName name="_xlnm._FilterDatabase" localSheetId="9" hidden="1">BC_City_B!$B$11:$O$75</definedName>
    <definedName name="_xlnm._FilterDatabase" localSheetId="15" hidden="1">City_A!$B$10:$N$74</definedName>
    <definedName name="_xlnm._FilterDatabase" localSheetId="3" hidden="1">'Output_P&amp;L'!$B$11:$O$75</definedName>
    <definedName name="_xlnm._FilterDatabase" localSheetId="6" hidden="1">Scenarios_Consol!$B$11:$O$75</definedName>
    <definedName name="_Table1_In1" hidden="1">#REF!</definedName>
    <definedName name="_Table1_Out" hidden="1">#REF!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ACT_OR_EST" hidden="1">"c2217"</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ACT_OR_EST" hidden="1">"c2218"</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ACT_OR_EST" hidden="1">"c2219"</definedName>
    <definedName name="IQ_EBIT_EST" hidden="1">"c1681"</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ACT_OR_EST" hidden="1">"c2215"</definedName>
    <definedName name="IQ_EBITDA_CAPEX_INT" hidden="1">"c368"</definedName>
    <definedName name="IQ_EBITDA_CAPEX_OVER_TOTAL_IE" hidden="1">"c1370"</definedName>
    <definedName name="IQ_EBITDA_EST" hidden="1">"c369"</definedName>
    <definedName name="IQ_EBITDA_HIGH_EST" hidden="1">"c370"</definedName>
    <definedName name="IQ_EBITDA_INT" hidden="1">"c373"</definedName>
    <definedName name="IQ_EBITDA_LOW_EST" hidden="1">"c371"</definedName>
    <definedName name="IQ_EBITDA_MARGIN" hidden="1">"c372"</definedName>
    <definedName name="IQ_EBITDA_MEDIAN_EST" hidden="1">"c1663"</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GW_ACT_OR_EST" hidden="1">"c2223"</definedName>
    <definedName name="IQ_EPS_GW_EST" hidden="1">"c1737"</definedName>
    <definedName name="IQ_EPS_GW_HIGH_EST" hidden="1">"c1739"</definedName>
    <definedName name="IQ_EPS_GW_LOW_EST" hidden="1">"c1740"</definedName>
    <definedName name="IQ_EPS_GW_MEDIAN_EST" hidden="1">"c1738"</definedName>
    <definedName name="IQ_EPS_GW_NUM_EST" hidden="1">"c1741"</definedName>
    <definedName name="IQ_EPS_GW_STDDEV_EST" hidden="1">"c1742"</definedName>
    <definedName name="IQ_EPS_HIGH_EST" hidden="1">"c400"</definedName>
    <definedName name="IQ_EPS_LOW_EST" hidden="1">"c401"</definedName>
    <definedName name="IQ_EPS_MEDIAN_EST" hidden="1">"c1661"</definedName>
    <definedName name="IQ_EPS_NORM" hidden="1">"c1902"</definedName>
    <definedName name="IQ_EPS_NORM_EST" hidden="1">"c2226"</definedName>
    <definedName name="IQ_EPS_NORM_HIGH_EST" hidden="1">"c2228"</definedName>
    <definedName name="IQ_EPS_NORM_LOW_EST" hidden="1">"c2229"</definedName>
    <definedName name="IQ_EPS_NORM_MEDIAN_EST" hidden="1">"c2227"</definedName>
    <definedName name="IQ_EPS_NORM_NUM_EST" hidden="1">"c2230"</definedName>
    <definedName name="IQ_EPS_NORM_STDDEV_EST" hidden="1">"c2231"</definedName>
    <definedName name="IQ_EPS_NUM_EST" hidden="1">"c402"</definedName>
    <definedName name="IQ_EPS_REPORT_ACT_OR_EST" hidden="1">"c2224"</definedName>
    <definedName name="IQ_EPS_REPORTED_EST" hidden="1">"c1744"</definedName>
    <definedName name="IQ_EPS_REPORTED_HIGH_EST" hidden="1">"c1746"</definedName>
    <definedName name="IQ_EPS_REPORTED_LOW_EST" hidden="1">"c1747"</definedName>
    <definedName name="IQ_EPS_REPORTED_MEDIAN_EST" hidden="1">"c1745"</definedName>
    <definedName name="IQ_EPS_REPORTED_NUM_EST" hidden="1">"c1748"</definedName>
    <definedName name="IQ_EPS_REPORTED_STDDEV_EST" hidden="1">"c1749"</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NORM" hidden="1">"c2232"</definedName>
    <definedName name="IQ_EST_ACT_EPS_REPORTED" hidden="1">"c1750"</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DATE" hidden="1">"c1634"</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STDDEV" hidden="1">"c1660"</definedName>
    <definedName name="IQ_EST_EPS_GROWTH_Q_1YR" hidden="1">"c1641"</definedName>
    <definedName name="IQ_EST_EPS_GW_DIFF" hidden="1">"c1891"</definedName>
    <definedName name="IQ_EST_EPS_GW_SURPRISE_PERCENT" hidden="1">"c1892"</definedName>
    <definedName name="IQ_EST_EPS_NORM_DIFF" hidden="1">"c2247"</definedName>
    <definedName name="IQ_EST_EPS_NORM_SURPRISE_PERCENT" hidden="1">"c2248"</definedName>
    <definedName name="IQ_EST_EPS_REPORT_DIFF" hidden="1">"c1893"</definedName>
    <definedName name="IQ_EST_EPS_REPORT_SURPRISE_PERCENT" hidden="1">"c1894"</definedName>
    <definedName name="IQ_EST_EPS_SEQ_GROWTH_Q" hidden="1">"c1764"</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V_OVER_EMPLOYEE" hidden="1">"c1428"</definedName>
    <definedName name="IQ_EV_OVER_LTM_EBIT" hidden="1">"c1426"</definedName>
    <definedName name="IQ_EV_OVER_LTM_EBITDA" hidden="1">"c1427"</definedName>
    <definedName name="IQ_EV_OVER_LTM_REVENUE" hidden="1">"c1429"</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ACT_OR_EST" hidden="1">"c2216"</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LAND" hidden="1">"c645"</definedName>
    <definedName name="IQ_LAST_SPLIT_DATE" hidden="1">"c2095"</definedName>
    <definedName name="IQ_LAST_SPLIT_FACTOR" hidden="1">"c2093"</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CT_OR_EST" hidden="1">"c2222"</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ACT_OR_EST" hidden="1">"c2220"</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G_FWD" hidden="1">"c1863"</definedName>
    <definedName name="IQ_PENSION" hidden="1">"c1031"</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_TAX_ACT_OR_EST" hidden="1">"c2221"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ICE_CFPS_FWD" hidden="1">"c2237"</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ACT_OR_EST" hidden="1">"c2214"</definedName>
    <definedName name="IQ_REVENUE_EST" hidden="1">"c1126"</definedName>
    <definedName name="IQ_REVENUE_HIGH_EST" hidden="1">"c1127"</definedName>
    <definedName name="IQ_REVENUE_LOW_EST" hidden="1">"c1128"</definedName>
    <definedName name="IQ_REVENUE_MEDIAN_EST" hidden="1">"c1662"</definedName>
    <definedName name="IQ_REVENUE_NUM_EST" hidden="1">"c1129"</definedName>
    <definedName name="IQ_REVISION_DATE_" hidden="1">39085.4608101852</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_FWD" hidden="1">"c2238"</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Z_SCORE" hidden="1">"c1339"</definedName>
    <definedName name="TM1REBUILDOPTION">1</definedName>
  </definedNames>
  <calcPr calcId="191029"/>
  <pivotCaches>
    <pivotCache cacheId="2" r:id="rId18"/>
    <pivotCache cacheId="3" r:id="rId1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64" i="23" l="1"/>
  <c r="T64" i="23"/>
  <c r="S64" i="23"/>
  <c r="R64" i="23"/>
  <c r="N64" i="23"/>
  <c r="M64" i="23"/>
  <c r="L64" i="23"/>
  <c r="K64" i="23"/>
  <c r="F64" i="23"/>
  <c r="G64" i="23"/>
  <c r="E64" i="23"/>
  <c r="D64" i="23"/>
  <c r="H20" i="24"/>
  <c r="D20" i="24"/>
  <c r="H24" i="24"/>
  <c r="H23" i="24"/>
  <c r="H22" i="24"/>
  <c r="D24" i="24"/>
  <c r="D23" i="24"/>
  <c r="D22" i="24"/>
  <c r="AB71" i="17"/>
  <c r="C6" i="24"/>
  <c r="C5" i="24"/>
  <c r="T61" i="23"/>
  <c r="U61" i="23" s="1"/>
  <c r="S61" i="23"/>
  <c r="M61" i="23"/>
  <c r="N61" i="23" s="1"/>
  <c r="L61" i="23"/>
  <c r="E61" i="23"/>
  <c r="F61" i="23" s="1"/>
  <c r="G61" i="23" s="1"/>
  <c r="S52" i="23"/>
  <c r="T52" i="23" s="1"/>
  <c r="U52" i="23" s="1"/>
  <c r="L52" i="23"/>
  <c r="M52" i="23" s="1"/>
  <c r="N52" i="23" s="1"/>
  <c r="E52" i="23"/>
  <c r="F52" i="23" s="1"/>
  <c r="G52" i="23" s="1"/>
  <c r="BG487" i="17"/>
  <c r="BG486" i="17"/>
  <c r="BG485" i="17"/>
  <c r="BG484" i="17"/>
  <c r="BG483" i="17"/>
  <c r="BG482" i="17"/>
  <c r="BG481" i="17"/>
  <c r="BG480" i="17"/>
  <c r="BG479" i="17"/>
  <c r="BG478" i="17"/>
  <c r="BG477" i="17"/>
  <c r="BG476" i="17"/>
  <c r="BG475" i="17"/>
  <c r="BG474" i="17"/>
  <c r="BG473" i="17"/>
  <c r="BG472" i="17"/>
  <c r="BG471" i="17"/>
  <c r="BG470" i="17"/>
  <c r="BG469" i="17"/>
  <c r="BG468" i="17"/>
  <c r="BG467" i="17"/>
  <c r="BG466" i="17"/>
  <c r="BG465" i="17"/>
  <c r="BG464" i="17"/>
  <c r="BG463" i="17"/>
  <c r="BG462" i="17"/>
  <c r="BG461" i="17"/>
  <c r="BG460" i="17"/>
  <c r="BG459" i="17"/>
  <c r="BG458" i="17"/>
  <c r="BG457" i="17"/>
  <c r="BG456" i="17"/>
  <c r="BG455" i="17"/>
  <c r="BG454" i="17"/>
  <c r="BG453" i="17"/>
  <c r="BG452" i="17"/>
  <c r="BG451" i="17"/>
  <c r="BG450" i="17"/>
  <c r="BG449" i="17"/>
  <c r="BG448" i="17"/>
  <c r="BG447" i="17"/>
  <c r="BG446" i="17"/>
  <c r="BG445" i="17"/>
  <c r="BG444" i="17"/>
  <c r="BG443" i="17"/>
  <c r="BG442" i="17"/>
  <c r="BG441" i="17"/>
  <c r="BG440" i="17"/>
  <c r="BG439" i="17"/>
  <c r="BG438" i="17"/>
  <c r="BG437" i="17"/>
  <c r="BG436" i="17"/>
  <c r="BG435" i="17"/>
  <c r="BG434" i="17"/>
  <c r="BG433" i="17"/>
  <c r="BG432" i="17"/>
  <c r="BG431" i="17"/>
  <c r="BG430" i="17"/>
  <c r="BG429" i="17"/>
  <c r="BG428" i="17"/>
  <c r="BG427" i="17"/>
  <c r="BG426" i="17"/>
  <c r="BG425" i="17"/>
  <c r="BG424" i="17"/>
  <c r="BG423" i="17"/>
  <c r="BG422" i="17"/>
  <c r="BG421" i="17"/>
  <c r="BG420" i="17"/>
  <c r="BG419" i="17"/>
  <c r="BG418" i="17"/>
  <c r="BG417" i="17"/>
  <c r="BG416" i="17"/>
  <c r="BG415" i="17"/>
  <c r="BG414" i="17"/>
  <c r="BG413" i="17"/>
  <c r="BG412" i="17"/>
  <c r="BG411" i="17"/>
  <c r="BG410" i="17"/>
  <c r="BG409" i="17"/>
  <c r="BG408" i="17"/>
  <c r="BG407" i="17"/>
  <c r="BG406" i="17"/>
  <c r="BG405" i="17"/>
  <c r="BG404" i="17"/>
  <c r="BG403" i="17"/>
  <c r="BG402" i="17"/>
  <c r="BG401" i="17"/>
  <c r="BG400" i="17"/>
  <c r="BG399" i="17"/>
  <c r="BG398" i="17"/>
  <c r="BG397" i="17"/>
  <c r="BG396" i="17"/>
  <c r="BG395" i="17"/>
  <c r="BG393" i="17"/>
  <c r="BG392" i="17"/>
  <c r="BG391" i="17"/>
  <c r="BG390" i="17"/>
  <c r="BG389" i="17"/>
  <c r="BG388" i="17"/>
  <c r="BG387" i="17"/>
  <c r="BG386" i="17"/>
  <c r="BG385" i="17"/>
  <c r="BG384" i="17"/>
  <c r="BG383" i="17"/>
  <c r="BG382" i="17"/>
  <c r="BG381" i="17"/>
  <c r="BG380" i="17"/>
  <c r="BG379" i="17"/>
  <c r="BG378" i="17"/>
  <c r="BG377" i="17"/>
  <c r="BG376" i="17"/>
  <c r="BG375" i="17"/>
  <c r="BG371" i="17"/>
  <c r="BG370" i="17"/>
  <c r="BG369" i="17"/>
  <c r="BG368" i="17"/>
  <c r="BG367" i="17"/>
  <c r="BG366" i="17"/>
  <c r="BG365" i="17"/>
  <c r="BG364" i="17"/>
  <c r="BG363" i="17"/>
  <c r="BG362" i="17"/>
  <c r="BG361" i="17"/>
  <c r="BG360" i="17"/>
  <c r="BG359" i="17"/>
  <c r="BG358" i="17"/>
  <c r="BG357" i="17"/>
  <c r="BG356" i="17"/>
  <c r="BG355" i="17"/>
  <c r="BG354" i="17"/>
  <c r="BG353" i="17"/>
  <c r="BG352" i="17"/>
  <c r="BG351" i="17"/>
  <c r="BG350" i="17"/>
  <c r="BG349" i="17"/>
  <c r="BG348" i="17"/>
  <c r="BG347" i="17"/>
  <c r="BG346" i="17"/>
  <c r="BG345" i="17"/>
  <c r="BG344" i="17"/>
  <c r="BG343" i="17"/>
  <c r="BG342" i="17"/>
  <c r="BG341" i="17"/>
  <c r="BG340" i="17"/>
  <c r="BG339" i="17"/>
  <c r="BG338" i="17"/>
  <c r="BG337" i="17"/>
  <c r="BG336" i="17"/>
  <c r="BG335" i="17"/>
  <c r="BG334" i="17"/>
  <c r="BG333" i="17"/>
  <c r="BG332" i="17"/>
  <c r="BG331" i="17"/>
  <c r="BG330" i="17"/>
  <c r="BG327" i="17"/>
  <c r="BG326" i="17"/>
  <c r="BG325" i="17"/>
  <c r="BG324" i="17"/>
  <c r="BG323" i="17"/>
  <c r="BG322" i="17"/>
  <c r="BG321" i="17"/>
  <c r="BG320" i="17"/>
  <c r="BG319" i="17"/>
  <c r="BG318" i="17"/>
  <c r="BG317" i="17"/>
  <c r="BG316" i="17"/>
  <c r="BG315" i="17"/>
  <c r="BG314" i="17"/>
  <c r="BG313" i="17"/>
  <c r="BG312" i="17"/>
  <c r="BG311" i="17"/>
  <c r="BG310" i="17"/>
  <c r="BG309" i="17"/>
  <c r="BG308" i="17"/>
  <c r="BG307" i="17"/>
  <c r="BG306" i="17"/>
  <c r="BG305" i="17"/>
  <c r="BG304" i="17"/>
  <c r="BG303" i="17"/>
  <c r="BG302" i="17"/>
  <c r="BG301" i="17"/>
  <c r="BG300" i="17"/>
  <c r="BG299" i="17"/>
  <c r="BG298" i="17"/>
  <c r="BG297" i="17"/>
  <c r="BG296" i="17"/>
  <c r="BG295" i="17"/>
  <c r="BG294" i="17"/>
  <c r="BG293" i="17"/>
  <c r="BG292" i="17"/>
  <c r="BG291" i="17"/>
  <c r="BG290" i="17"/>
  <c r="BG289" i="17"/>
  <c r="BG288" i="17"/>
  <c r="BG287" i="17"/>
  <c r="BG286" i="17"/>
  <c r="BG285" i="17"/>
  <c r="BG284" i="17"/>
  <c r="BG283" i="17"/>
  <c r="BG282" i="17"/>
  <c r="BG281" i="17"/>
  <c r="BG280" i="17"/>
  <c r="BG279" i="17"/>
  <c r="BG278" i="17"/>
  <c r="BG277" i="17"/>
  <c r="BG276" i="17"/>
  <c r="BG275" i="17"/>
  <c r="BG274" i="17"/>
  <c r="BG273" i="17"/>
  <c r="BG272" i="17"/>
  <c r="BG271" i="17"/>
  <c r="BG270" i="17"/>
  <c r="BG269" i="17"/>
  <c r="BG268" i="17"/>
  <c r="BG267" i="17"/>
  <c r="BG266" i="17"/>
  <c r="BG265" i="17"/>
  <c r="BG264" i="17"/>
  <c r="BG263" i="17"/>
  <c r="BG262" i="17"/>
  <c r="BG261" i="17"/>
  <c r="BG260" i="17"/>
  <c r="BG259" i="17"/>
  <c r="BG258" i="17"/>
  <c r="BG257" i="17"/>
  <c r="BG256" i="17"/>
  <c r="BG255" i="17"/>
  <c r="BG254" i="17"/>
  <c r="BG253" i="17"/>
  <c r="BG252" i="17"/>
  <c r="BG251" i="17"/>
  <c r="BG250" i="17"/>
  <c r="BG249" i="17"/>
  <c r="BG248" i="17"/>
  <c r="BG247" i="17"/>
  <c r="BG246" i="17"/>
  <c r="BG245" i="17"/>
  <c r="BG244" i="17"/>
  <c r="BG243" i="17"/>
  <c r="BG242" i="17"/>
  <c r="BG241" i="17"/>
  <c r="BG240" i="17"/>
  <c r="BG239" i="17"/>
  <c r="BG238" i="17"/>
  <c r="BG237" i="17"/>
  <c r="BG236" i="17"/>
  <c r="BG234" i="17"/>
  <c r="BG233" i="17"/>
  <c r="BG232" i="17"/>
  <c r="BG231" i="17"/>
  <c r="BG230" i="17"/>
  <c r="BG229" i="17"/>
  <c r="BG228" i="17"/>
  <c r="BG227" i="17"/>
  <c r="BG226" i="17"/>
  <c r="BG225" i="17"/>
  <c r="BG224" i="17"/>
  <c r="BG223" i="17"/>
  <c r="BG222" i="17"/>
  <c r="BG221" i="17"/>
  <c r="BG220" i="17"/>
  <c r="BG219" i="17"/>
  <c r="BG218" i="17"/>
  <c r="BG217" i="17"/>
  <c r="BG216" i="17"/>
  <c r="BG212" i="17"/>
  <c r="BG211" i="17"/>
  <c r="BG210" i="17"/>
  <c r="BG209" i="17"/>
  <c r="BG208" i="17"/>
  <c r="BG207" i="17"/>
  <c r="BG206" i="17"/>
  <c r="BG205" i="17"/>
  <c r="BG204" i="17"/>
  <c r="BG203" i="17"/>
  <c r="BG202" i="17"/>
  <c r="BG201" i="17"/>
  <c r="BG200" i="17"/>
  <c r="BG199" i="17"/>
  <c r="BG198" i="17"/>
  <c r="BG197" i="17"/>
  <c r="BG196" i="17"/>
  <c r="BG195" i="17"/>
  <c r="BG194" i="17"/>
  <c r="BG193" i="17"/>
  <c r="BG192" i="17"/>
  <c r="BG191" i="17"/>
  <c r="BG190" i="17"/>
  <c r="BG189" i="17"/>
  <c r="BG188" i="17"/>
  <c r="BG187" i="17"/>
  <c r="BG186" i="17"/>
  <c r="BG185" i="17"/>
  <c r="BG184" i="17"/>
  <c r="BG183" i="17"/>
  <c r="BG182" i="17"/>
  <c r="BG181" i="17"/>
  <c r="BG180" i="17"/>
  <c r="BG179" i="17"/>
  <c r="BG178" i="17"/>
  <c r="BG177" i="17"/>
  <c r="BG176" i="17"/>
  <c r="BG175" i="17"/>
  <c r="BG174" i="17"/>
  <c r="BG173" i="17"/>
  <c r="BG172" i="17"/>
  <c r="BG171" i="17"/>
  <c r="BG168" i="17"/>
  <c r="BG167" i="17"/>
  <c r="BG166" i="17"/>
  <c r="BG165" i="17"/>
  <c r="BG164" i="17"/>
  <c r="BG163" i="17"/>
  <c r="BG162" i="17"/>
  <c r="BG161" i="17"/>
  <c r="BG160" i="17"/>
  <c r="BG159" i="17"/>
  <c r="BG158" i="17"/>
  <c r="BG157" i="17"/>
  <c r="BG156" i="17"/>
  <c r="BG155" i="17"/>
  <c r="BG154" i="17"/>
  <c r="BG153" i="17"/>
  <c r="BG152" i="17"/>
  <c r="BG151" i="17"/>
  <c r="BG150" i="17"/>
  <c r="BG149" i="17"/>
  <c r="BG148" i="17"/>
  <c r="BG147" i="17"/>
  <c r="BG146" i="17"/>
  <c r="BG145" i="17"/>
  <c r="BG144" i="17"/>
  <c r="BG143" i="17"/>
  <c r="BG142" i="17"/>
  <c r="BG141" i="17"/>
  <c r="BG140" i="17"/>
  <c r="BG139" i="17"/>
  <c r="BG138" i="17"/>
  <c r="BG137" i="17"/>
  <c r="BG136" i="17"/>
  <c r="BG135" i="17"/>
  <c r="BG134" i="17"/>
  <c r="BG133" i="17"/>
  <c r="BG132" i="17"/>
  <c r="BG131" i="17"/>
  <c r="BG130" i="17"/>
  <c r="BG129" i="17"/>
  <c r="BG128" i="17"/>
  <c r="BG127" i="17"/>
  <c r="BG126" i="17"/>
  <c r="BG125" i="17"/>
  <c r="BG124" i="17"/>
  <c r="BG123" i="17"/>
  <c r="BG122" i="17"/>
  <c r="BG121" i="17"/>
  <c r="BG120" i="17"/>
  <c r="BG119" i="17"/>
  <c r="BG118" i="17"/>
  <c r="BG117" i="17"/>
  <c r="BG116" i="17"/>
  <c r="BG115" i="17"/>
  <c r="BG114" i="17"/>
  <c r="BG113" i="17"/>
  <c r="BG112" i="17"/>
  <c r="BG111" i="17"/>
  <c r="BG110" i="17"/>
  <c r="BG109" i="17"/>
  <c r="BG108" i="17"/>
  <c r="BG107" i="17"/>
  <c r="BG106" i="17"/>
  <c r="BG105" i="17"/>
  <c r="BG104" i="17"/>
  <c r="BG103" i="17"/>
  <c r="BG102" i="17"/>
  <c r="BG101" i="17"/>
  <c r="BG100" i="17"/>
  <c r="BG99" i="17"/>
  <c r="BG98" i="17"/>
  <c r="BG97" i="17"/>
  <c r="BG96" i="17"/>
  <c r="BG95" i="17"/>
  <c r="BG94" i="17"/>
  <c r="BG93" i="17"/>
  <c r="BG92" i="17"/>
  <c r="BG91" i="17"/>
  <c r="BG90" i="17"/>
  <c r="BG89" i="17"/>
  <c r="BG88" i="17"/>
  <c r="BG87" i="17"/>
  <c r="BG86" i="17"/>
  <c r="BG85" i="17"/>
  <c r="BG84" i="17"/>
  <c r="BG83" i="17"/>
  <c r="BG82" i="17"/>
  <c r="BG81" i="17"/>
  <c r="BG80" i="17"/>
  <c r="BG79" i="17"/>
  <c r="BG78" i="17"/>
  <c r="S29" i="23"/>
  <c r="T29" i="23" s="1"/>
  <c r="U29" i="23" s="1"/>
  <c r="L29" i="23"/>
  <c r="M29" i="23" s="1"/>
  <c r="N29" i="23" s="1"/>
  <c r="E29" i="23"/>
  <c r="F29" i="23" s="1"/>
  <c r="G29" i="23" s="1"/>
  <c r="S10" i="23"/>
  <c r="T10" i="23" s="1"/>
  <c r="U10" i="23" s="1"/>
  <c r="BG487" i="8"/>
  <c r="BG486" i="8"/>
  <c r="BG485" i="8"/>
  <c r="BG484" i="8"/>
  <c r="BG483" i="8"/>
  <c r="BG482" i="8"/>
  <c r="BG481" i="8"/>
  <c r="BG480" i="8"/>
  <c r="BG479" i="8"/>
  <c r="BG478" i="8"/>
  <c r="BG477" i="8"/>
  <c r="BG476" i="8"/>
  <c r="BG475" i="8"/>
  <c r="BG474" i="8"/>
  <c r="BG473" i="8"/>
  <c r="BG472" i="8"/>
  <c r="BG471" i="8"/>
  <c r="BG470" i="8"/>
  <c r="BG469" i="8"/>
  <c r="BG468" i="8"/>
  <c r="BG467" i="8"/>
  <c r="BG466" i="8"/>
  <c r="BG465" i="8"/>
  <c r="BG464" i="8"/>
  <c r="BG463" i="8"/>
  <c r="BG462" i="8"/>
  <c r="BG461" i="8"/>
  <c r="BG460" i="8"/>
  <c r="BG459" i="8"/>
  <c r="BG458" i="8"/>
  <c r="BG457" i="8"/>
  <c r="BG456" i="8"/>
  <c r="BG455" i="8"/>
  <c r="BG454" i="8"/>
  <c r="BG453" i="8"/>
  <c r="BG452" i="8"/>
  <c r="BG451" i="8"/>
  <c r="BG450" i="8"/>
  <c r="BG449" i="8"/>
  <c r="BG448" i="8"/>
  <c r="BG447" i="8"/>
  <c r="BG446" i="8"/>
  <c r="BG445" i="8"/>
  <c r="BG444" i="8"/>
  <c r="BG443" i="8"/>
  <c r="BG442" i="8"/>
  <c r="BG441" i="8"/>
  <c r="BG440" i="8"/>
  <c r="BG439" i="8"/>
  <c r="BG438" i="8"/>
  <c r="BG437" i="8"/>
  <c r="BG436" i="8"/>
  <c r="BG435" i="8"/>
  <c r="BG434" i="8"/>
  <c r="BG433" i="8"/>
  <c r="BG432" i="8"/>
  <c r="BG431" i="8"/>
  <c r="BG430" i="8"/>
  <c r="BG429" i="8"/>
  <c r="BG428" i="8"/>
  <c r="BG427" i="8"/>
  <c r="BG426" i="8"/>
  <c r="BG425" i="8"/>
  <c r="BG424" i="8"/>
  <c r="BG423" i="8"/>
  <c r="BG422" i="8"/>
  <c r="BG421" i="8"/>
  <c r="BG420" i="8"/>
  <c r="BG419" i="8"/>
  <c r="BG418" i="8"/>
  <c r="BG417" i="8"/>
  <c r="BG416" i="8"/>
  <c r="BG415" i="8"/>
  <c r="BG414" i="8"/>
  <c r="BG413" i="8"/>
  <c r="BG412" i="8"/>
  <c r="BG411" i="8"/>
  <c r="BG410" i="8"/>
  <c r="BG409" i="8"/>
  <c r="BG408" i="8"/>
  <c r="BG407" i="8"/>
  <c r="BG406" i="8"/>
  <c r="BG405" i="8"/>
  <c r="BG404" i="8"/>
  <c r="BG403" i="8"/>
  <c r="BG402" i="8"/>
  <c r="BG401" i="8"/>
  <c r="BG400" i="8"/>
  <c r="BG399" i="8"/>
  <c r="BG398" i="8"/>
  <c r="BG397" i="8"/>
  <c r="BG396" i="8"/>
  <c r="BG395" i="8"/>
  <c r="BG393" i="8"/>
  <c r="BG392" i="8"/>
  <c r="BG391" i="8"/>
  <c r="BG390" i="8"/>
  <c r="BG389" i="8"/>
  <c r="BG388" i="8"/>
  <c r="BG387" i="8"/>
  <c r="BG386" i="8"/>
  <c r="BG385" i="8"/>
  <c r="BG384" i="8"/>
  <c r="BG383" i="8"/>
  <c r="BG382" i="8"/>
  <c r="BG381" i="8"/>
  <c r="BG380" i="8"/>
  <c r="BG379" i="8"/>
  <c r="BG378" i="8"/>
  <c r="BG377" i="8"/>
  <c r="BG376" i="8"/>
  <c r="BG375" i="8"/>
  <c r="BG371" i="8"/>
  <c r="BG370" i="8"/>
  <c r="BG369" i="8"/>
  <c r="BG368" i="8"/>
  <c r="BG367" i="8"/>
  <c r="BG366" i="8"/>
  <c r="BG365" i="8"/>
  <c r="BG364" i="8"/>
  <c r="BG363" i="8"/>
  <c r="BG362" i="8"/>
  <c r="BG361" i="8"/>
  <c r="BG360" i="8"/>
  <c r="BG359" i="8"/>
  <c r="BG358" i="8"/>
  <c r="BG357" i="8"/>
  <c r="BG356" i="8"/>
  <c r="BG355" i="8"/>
  <c r="BG354" i="8"/>
  <c r="BG353" i="8"/>
  <c r="BG352" i="8"/>
  <c r="BG351" i="8"/>
  <c r="BG350" i="8"/>
  <c r="BG349" i="8"/>
  <c r="BG348" i="8"/>
  <c r="BG347" i="8"/>
  <c r="BG346" i="8"/>
  <c r="BG345" i="8"/>
  <c r="BG344" i="8"/>
  <c r="BG343" i="8"/>
  <c r="BG342" i="8"/>
  <c r="BG341" i="8"/>
  <c r="BG340" i="8"/>
  <c r="BG339" i="8"/>
  <c r="BG338" i="8"/>
  <c r="BG337" i="8"/>
  <c r="BG336" i="8"/>
  <c r="BG335" i="8"/>
  <c r="BG334" i="8"/>
  <c r="BG333" i="8"/>
  <c r="BG332" i="8"/>
  <c r="BG331" i="8"/>
  <c r="BG330" i="8"/>
  <c r="BG327" i="8"/>
  <c r="BG326" i="8"/>
  <c r="BG325" i="8"/>
  <c r="BG324" i="8"/>
  <c r="BG323" i="8"/>
  <c r="BG322" i="8"/>
  <c r="BG321" i="8"/>
  <c r="BG320" i="8"/>
  <c r="BG319" i="8"/>
  <c r="BG318" i="8"/>
  <c r="BG317" i="8"/>
  <c r="BG316" i="8"/>
  <c r="BG315" i="8"/>
  <c r="BG314" i="8"/>
  <c r="BG313" i="8"/>
  <c r="BG312" i="8"/>
  <c r="BG311" i="8"/>
  <c r="BG310" i="8"/>
  <c r="BG309" i="8"/>
  <c r="BG308" i="8"/>
  <c r="BG307" i="8"/>
  <c r="BG306" i="8"/>
  <c r="BG305" i="8"/>
  <c r="BG304" i="8"/>
  <c r="BG303" i="8"/>
  <c r="BG302" i="8"/>
  <c r="BG301" i="8"/>
  <c r="BG300" i="8"/>
  <c r="BG299" i="8"/>
  <c r="BG298" i="8"/>
  <c r="BG297" i="8"/>
  <c r="BG296" i="8"/>
  <c r="BG295" i="8"/>
  <c r="BG294" i="8"/>
  <c r="BG293" i="8"/>
  <c r="BG292" i="8"/>
  <c r="BG291" i="8"/>
  <c r="BG290" i="8"/>
  <c r="BG289" i="8"/>
  <c r="BG288" i="8"/>
  <c r="BG287" i="8"/>
  <c r="BG286" i="8"/>
  <c r="BG285" i="8"/>
  <c r="BG284" i="8"/>
  <c r="BG283" i="8"/>
  <c r="BG282" i="8"/>
  <c r="BG281" i="8"/>
  <c r="BG280" i="8"/>
  <c r="BG279" i="8"/>
  <c r="BG278" i="8"/>
  <c r="BG277" i="8"/>
  <c r="BG276" i="8"/>
  <c r="BG275" i="8"/>
  <c r="BG274" i="8"/>
  <c r="BG273" i="8"/>
  <c r="BG272" i="8"/>
  <c r="BG271" i="8"/>
  <c r="BG270" i="8"/>
  <c r="BG269" i="8"/>
  <c r="BG268" i="8"/>
  <c r="BG267" i="8"/>
  <c r="BG266" i="8"/>
  <c r="BG265" i="8"/>
  <c r="BG264" i="8"/>
  <c r="BG263" i="8"/>
  <c r="BG262" i="8"/>
  <c r="BG261" i="8"/>
  <c r="BG260" i="8"/>
  <c r="BG259" i="8"/>
  <c r="BG258" i="8"/>
  <c r="BG257" i="8"/>
  <c r="BG256" i="8"/>
  <c r="BG255" i="8"/>
  <c r="BG254" i="8"/>
  <c r="BG253" i="8"/>
  <c r="BG252" i="8"/>
  <c r="BG251" i="8"/>
  <c r="BG250" i="8"/>
  <c r="BG249" i="8"/>
  <c r="BG248" i="8"/>
  <c r="BG247" i="8"/>
  <c r="BG246" i="8"/>
  <c r="BG245" i="8"/>
  <c r="BG244" i="8"/>
  <c r="BG243" i="8"/>
  <c r="BG242" i="8"/>
  <c r="BG241" i="8"/>
  <c r="BG240" i="8"/>
  <c r="BG239" i="8"/>
  <c r="BG238" i="8"/>
  <c r="BG237" i="8"/>
  <c r="BG236" i="8"/>
  <c r="BG234" i="8"/>
  <c r="BG233" i="8"/>
  <c r="BG232" i="8"/>
  <c r="BG231" i="8"/>
  <c r="BG230" i="8"/>
  <c r="BG229" i="8"/>
  <c r="BG228" i="8"/>
  <c r="BG227" i="8"/>
  <c r="BG226" i="8"/>
  <c r="BG225" i="8"/>
  <c r="BG224" i="8"/>
  <c r="BG223" i="8"/>
  <c r="BG222" i="8"/>
  <c r="BG221" i="8"/>
  <c r="BG220" i="8"/>
  <c r="BG219" i="8"/>
  <c r="BG218" i="8"/>
  <c r="BG217" i="8"/>
  <c r="BG216" i="8"/>
  <c r="BG212" i="8"/>
  <c r="BG211" i="8"/>
  <c r="BG210" i="8"/>
  <c r="BG209" i="8"/>
  <c r="BG208" i="8"/>
  <c r="BG207" i="8"/>
  <c r="BG206" i="8"/>
  <c r="BG205" i="8"/>
  <c r="BG204" i="8"/>
  <c r="BG203" i="8"/>
  <c r="BG202" i="8"/>
  <c r="BG201" i="8"/>
  <c r="BG200" i="8"/>
  <c r="BG199" i="8"/>
  <c r="BG198" i="8"/>
  <c r="BG197" i="8"/>
  <c r="BG196" i="8"/>
  <c r="BG195" i="8"/>
  <c r="BG194" i="8"/>
  <c r="BG193" i="8"/>
  <c r="BG192" i="8"/>
  <c r="BG191" i="8"/>
  <c r="BG190" i="8"/>
  <c r="BG189" i="8"/>
  <c r="BG188" i="8"/>
  <c r="BG187" i="8"/>
  <c r="BG186" i="8"/>
  <c r="BG185" i="8"/>
  <c r="BG184" i="8"/>
  <c r="BG183" i="8"/>
  <c r="BG182" i="8"/>
  <c r="BG181" i="8"/>
  <c r="BG180" i="8"/>
  <c r="BG179" i="8"/>
  <c r="BG178" i="8"/>
  <c r="BG177" i="8"/>
  <c r="BG176" i="8"/>
  <c r="BG175" i="8"/>
  <c r="BG174" i="8"/>
  <c r="BG173" i="8"/>
  <c r="BG172" i="8"/>
  <c r="BG171" i="8"/>
  <c r="BG168" i="8"/>
  <c r="BG167" i="8"/>
  <c r="BG166" i="8"/>
  <c r="BG165" i="8"/>
  <c r="BG164" i="8"/>
  <c r="BG163" i="8"/>
  <c r="BG162" i="8"/>
  <c r="BG161" i="8"/>
  <c r="BG160" i="8"/>
  <c r="BG159" i="8"/>
  <c r="BG158" i="8"/>
  <c r="BG157" i="8"/>
  <c r="BG156" i="8"/>
  <c r="BG155" i="8"/>
  <c r="BG154" i="8"/>
  <c r="BG153" i="8"/>
  <c r="BG152" i="8"/>
  <c r="BG151" i="8"/>
  <c r="BG150" i="8"/>
  <c r="BG149" i="8"/>
  <c r="BG148" i="8"/>
  <c r="BG147" i="8"/>
  <c r="BG146" i="8"/>
  <c r="BG145" i="8"/>
  <c r="BG144" i="8"/>
  <c r="BG143" i="8"/>
  <c r="BG142" i="8"/>
  <c r="BG141" i="8"/>
  <c r="BG140" i="8"/>
  <c r="BG139" i="8"/>
  <c r="BG138" i="8"/>
  <c r="BG137" i="8"/>
  <c r="BG136" i="8"/>
  <c r="BG135" i="8"/>
  <c r="BG134" i="8"/>
  <c r="BG133" i="8"/>
  <c r="BG132" i="8"/>
  <c r="BG131" i="8"/>
  <c r="BG130" i="8"/>
  <c r="BG129" i="8"/>
  <c r="BG128" i="8"/>
  <c r="BG127" i="8"/>
  <c r="BG126" i="8"/>
  <c r="BG125" i="8"/>
  <c r="BG124" i="8"/>
  <c r="BG123" i="8"/>
  <c r="BG122" i="8"/>
  <c r="BG121" i="8"/>
  <c r="BG120" i="8"/>
  <c r="BG119" i="8"/>
  <c r="BG118" i="8"/>
  <c r="BG117" i="8"/>
  <c r="BG116" i="8"/>
  <c r="BG115" i="8"/>
  <c r="BG114" i="8"/>
  <c r="BG113" i="8"/>
  <c r="BG112" i="8"/>
  <c r="BG111" i="8"/>
  <c r="BG110" i="8"/>
  <c r="BG109" i="8"/>
  <c r="BG108" i="8"/>
  <c r="BG107" i="8"/>
  <c r="BG106" i="8"/>
  <c r="BG105" i="8"/>
  <c r="BG104" i="8"/>
  <c r="BG103" i="8"/>
  <c r="BG102" i="8"/>
  <c r="BG101" i="8"/>
  <c r="BG100" i="8"/>
  <c r="BG99" i="8"/>
  <c r="BG98" i="8"/>
  <c r="BG97" i="8"/>
  <c r="BG96" i="8"/>
  <c r="BG95" i="8"/>
  <c r="BG94" i="8"/>
  <c r="BG93" i="8"/>
  <c r="BG92" i="8"/>
  <c r="BG91" i="8"/>
  <c r="BG90" i="8"/>
  <c r="BG89" i="8"/>
  <c r="BG88" i="8"/>
  <c r="BG87" i="8"/>
  <c r="BG86" i="8"/>
  <c r="BG85" i="8"/>
  <c r="BG84" i="8"/>
  <c r="BG83" i="8"/>
  <c r="BG82" i="8"/>
  <c r="BG81" i="8"/>
  <c r="BG80" i="8"/>
  <c r="BG79" i="8"/>
  <c r="BG78" i="8"/>
  <c r="BG75" i="8"/>
  <c r="BG74" i="8"/>
  <c r="BG73" i="8"/>
  <c r="BG72" i="8"/>
  <c r="BG71" i="8"/>
  <c r="BG70" i="8"/>
  <c r="BG69" i="8"/>
  <c r="BG68" i="8"/>
  <c r="BG67" i="8"/>
  <c r="BG66" i="8"/>
  <c r="BG65" i="8"/>
  <c r="BG64" i="8"/>
  <c r="BG63" i="8"/>
  <c r="BG62" i="8"/>
  <c r="BG61" i="8"/>
  <c r="BG60" i="8"/>
  <c r="BG59" i="8"/>
  <c r="BG58" i="8"/>
  <c r="BG57" i="8"/>
  <c r="L10" i="23"/>
  <c r="M10" i="23" s="1"/>
  <c r="N10" i="23" s="1"/>
  <c r="P420" i="17"/>
  <c r="Q420" i="17" s="1"/>
  <c r="R420" i="17" s="1"/>
  <c r="S420" i="17" s="1"/>
  <c r="T420" i="17" s="1"/>
  <c r="U420" i="17" s="1"/>
  <c r="V420" i="17" s="1"/>
  <c r="W420" i="17" s="1"/>
  <c r="X420" i="17" s="1"/>
  <c r="Y420" i="17" s="1"/>
  <c r="Z420" i="17" s="1"/>
  <c r="AA420" i="17" s="1"/>
  <c r="AB420" i="17" s="1"/>
  <c r="AC420" i="17" s="1"/>
  <c r="AD420" i="17" s="1"/>
  <c r="AE420" i="17" s="1"/>
  <c r="AF420" i="17" s="1"/>
  <c r="AG420" i="17" s="1"/>
  <c r="AH420" i="17" s="1"/>
  <c r="AI420" i="17" s="1"/>
  <c r="AJ420" i="17" s="1"/>
  <c r="AK420" i="17" s="1"/>
  <c r="AL420" i="17" s="1"/>
  <c r="AM420" i="17" s="1"/>
  <c r="AN420" i="17" s="1"/>
  <c r="AO420" i="17" s="1"/>
  <c r="AP420" i="17" s="1"/>
  <c r="AQ420" i="17" s="1"/>
  <c r="AR420" i="17" s="1"/>
  <c r="AS420" i="17" s="1"/>
  <c r="AT420" i="17" s="1"/>
  <c r="AU420" i="17" s="1"/>
  <c r="AV420" i="17" s="1"/>
  <c r="AW420" i="17" s="1"/>
  <c r="AX420" i="17" s="1"/>
  <c r="AY420" i="17" s="1"/>
  <c r="P261" i="17"/>
  <c r="Q261" i="17" s="1"/>
  <c r="R261" i="17" s="1"/>
  <c r="S261" i="17" s="1"/>
  <c r="T261" i="17" s="1"/>
  <c r="U261" i="17" s="1"/>
  <c r="V261" i="17" s="1"/>
  <c r="W261" i="17" s="1"/>
  <c r="X261" i="17" s="1"/>
  <c r="Y261" i="17" s="1"/>
  <c r="Z261" i="17" s="1"/>
  <c r="AA261" i="17" s="1"/>
  <c r="AB261" i="17" s="1"/>
  <c r="AC261" i="17" s="1"/>
  <c r="AD261" i="17" s="1"/>
  <c r="AE261" i="17" s="1"/>
  <c r="AF261" i="17" s="1"/>
  <c r="AG261" i="17" s="1"/>
  <c r="AH261" i="17" s="1"/>
  <c r="AI261" i="17" s="1"/>
  <c r="AJ261" i="17" s="1"/>
  <c r="AK261" i="17" s="1"/>
  <c r="AL261" i="17" s="1"/>
  <c r="AM261" i="17" s="1"/>
  <c r="AN261" i="17" s="1"/>
  <c r="AO261" i="17" s="1"/>
  <c r="AP261" i="17" s="1"/>
  <c r="AQ261" i="17" s="1"/>
  <c r="AR261" i="17" s="1"/>
  <c r="AS261" i="17" s="1"/>
  <c r="AT261" i="17" s="1"/>
  <c r="AU261" i="17" s="1"/>
  <c r="AV261" i="17" s="1"/>
  <c r="AW261" i="17" s="1"/>
  <c r="AX261" i="17" s="1"/>
  <c r="AY261" i="17" s="1"/>
  <c r="P102" i="17"/>
  <c r="C5" i="23"/>
  <c r="E10" i="23"/>
  <c r="F10" i="23" s="1"/>
  <c r="G10" i="23" s="1"/>
  <c r="C6" i="23"/>
  <c r="BG58" i="17"/>
  <c r="BG59" i="17"/>
  <c r="BG60" i="17"/>
  <c r="BG61" i="17"/>
  <c r="BG62" i="17"/>
  <c r="BG63" i="17"/>
  <c r="BG64" i="17"/>
  <c r="BG65" i="17"/>
  <c r="BG66" i="17"/>
  <c r="BG67" i="17"/>
  <c r="BG68" i="17"/>
  <c r="BG69" i="17"/>
  <c r="BG70" i="17"/>
  <c r="BG71" i="17"/>
  <c r="BG72" i="17"/>
  <c r="BG73" i="17"/>
  <c r="BG74" i="17"/>
  <c r="BG75" i="17"/>
  <c r="BG57" i="17"/>
  <c r="P486" i="17"/>
  <c r="P485" i="17"/>
  <c r="P484" i="17"/>
  <c r="P483" i="17"/>
  <c r="P482" i="17"/>
  <c r="P456" i="17"/>
  <c r="AC396" i="17"/>
  <c r="AD396" i="17" s="1"/>
  <c r="AE396" i="17" s="1"/>
  <c r="AF396" i="17" s="1"/>
  <c r="AG396" i="17" s="1"/>
  <c r="AH396" i="17" s="1"/>
  <c r="AI396" i="17" s="1"/>
  <c r="AJ396" i="17" s="1"/>
  <c r="AK396" i="17" s="1"/>
  <c r="AL396" i="17" s="1"/>
  <c r="AM396" i="17" s="1"/>
  <c r="AN396" i="17" s="1"/>
  <c r="AO396" i="17" s="1"/>
  <c r="AP396" i="17" s="1"/>
  <c r="AQ396" i="17" s="1"/>
  <c r="AR396" i="17" s="1"/>
  <c r="AS396" i="17" s="1"/>
  <c r="AT396" i="17" s="1"/>
  <c r="AU396" i="17" s="1"/>
  <c r="AV396" i="17" s="1"/>
  <c r="AW396" i="17" s="1"/>
  <c r="AX396" i="17" s="1"/>
  <c r="AY396" i="17" s="1"/>
  <c r="AB396" i="17"/>
  <c r="D5" i="19"/>
  <c r="D5" i="17" s="1"/>
  <c r="AY52" i="19"/>
  <c r="AX52" i="19"/>
  <c r="AW52" i="19"/>
  <c r="AV52" i="19"/>
  <c r="AU52" i="19"/>
  <c r="AT52" i="19"/>
  <c r="AS52" i="19"/>
  <c r="AR52" i="19"/>
  <c r="AQ52" i="19"/>
  <c r="AP52" i="19"/>
  <c r="AO52" i="19"/>
  <c r="AN52" i="19"/>
  <c r="AM52" i="19"/>
  <c r="AL52" i="19"/>
  <c r="AK52" i="19"/>
  <c r="AJ52" i="19"/>
  <c r="AI52" i="19"/>
  <c r="AH52" i="19"/>
  <c r="AG52" i="19"/>
  <c r="AF52" i="19"/>
  <c r="AE52" i="19"/>
  <c r="AD52" i="19"/>
  <c r="AC52" i="19"/>
  <c r="AB52" i="19"/>
  <c r="AA52" i="19"/>
  <c r="Z52" i="19"/>
  <c r="Y52" i="19"/>
  <c r="X52" i="19"/>
  <c r="W52" i="19"/>
  <c r="V52" i="19"/>
  <c r="U52" i="19"/>
  <c r="T52" i="19"/>
  <c r="S52" i="19"/>
  <c r="R52" i="19"/>
  <c r="Q52" i="19"/>
  <c r="P52" i="19"/>
  <c r="D12" i="8"/>
  <c r="AY370" i="19"/>
  <c r="AX370" i="19"/>
  <c r="AW370" i="19"/>
  <c r="AV370" i="19"/>
  <c r="AU370" i="19"/>
  <c r="AT370" i="19"/>
  <c r="AS370" i="19"/>
  <c r="AR370" i="19"/>
  <c r="AQ370" i="19"/>
  <c r="AP370" i="19"/>
  <c r="AO370" i="19"/>
  <c r="AN370" i="19"/>
  <c r="AM370" i="19"/>
  <c r="AL370" i="19"/>
  <c r="AK370" i="19"/>
  <c r="AJ370" i="19"/>
  <c r="AI370" i="19"/>
  <c r="AH370" i="19"/>
  <c r="AG370" i="19"/>
  <c r="AF370" i="19"/>
  <c r="AE370" i="19"/>
  <c r="AD370" i="19"/>
  <c r="AC370" i="19"/>
  <c r="AB370" i="19"/>
  <c r="AA370" i="19"/>
  <c r="Z370" i="19"/>
  <c r="Y370" i="19"/>
  <c r="X370" i="19"/>
  <c r="W370" i="19"/>
  <c r="V370" i="19"/>
  <c r="U370" i="19"/>
  <c r="T370" i="19"/>
  <c r="S370" i="19"/>
  <c r="R370" i="19"/>
  <c r="Q370" i="19"/>
  <c r="P370" i="19"/>
  <c r="AY211" i="19"/>
  <c r="AX211" i="19"/>
  <c r="AW211" i="19"/>
  <c r="AV211" i="19"/>
  <c r="AU211" i="19"/>
  <c r="AT211" i="19"/>
  <c r="AS211" i="19"/>
  <c r="AR211" i="19"/>
  <c r="AQ211" i="19"/>
  <c r="AP211" i="19"/>
  <c r="AO211" i="19"/>
  <c r="AN211" i="19"/>
  <c r="AM211" i="19"/>
  <c r="AL211" i="19"/>
  <c r="AK211" i="19"/>
  <c r="AJ211" i="19"/>
  <c r="AI211" i="19"/>
  <c r="AH211" i="19"/>
  <c r="AG211" i="19"/>
  <c r="AF211" i="19"/>
  <c r="AE211" i="19"/>
  <c r="AD211" i="19"/>
  <c r="AC211" i="19"/>
  <c r="AB211" i="19"/>
  <c r="AA211" i="19"/>
  <c r="Z211" i="19"/>
  <c r="Y211" i="19"/>
  <c r="X211" i="19"/>
  <c r="W211" i="19"/>
  <c r="V211" i="19"/>
  <c r="U211" i="19"/>
  <c r="T211" i="19"/>
  <c r="S211" i="19"/>
  <c r="R211" i="19"/>
  <c r="Q211" i="19"/>
  <c r="P211" i="19"/>
  <c r="BG376" i="19"/>
  <c r="BG377" i="19"/>
  <c r="BG378" i="19"/>
  <c r="BG379" i="19"/>
  <c r="BG380" i="19"/>
  <c r="BG381" i="19"/>
  <c r="BG382" i="19"/>
  <c r="BG383" i="19"/>
  <c r="BG384" i="19"/>
  <c r="BG385" i="19"/>
  <c r="BG386" i="19"/>
  <c r="BG387" i="19"/>
  <c r="BG388" i="19"/>
  <c r="BG389" i="19"/>
  <c r="BG390" i="19"/>
  <c r="BG391" i="19"/>
  <c r="BG392" i="19"/>
  <c r="BG393" i="19"/>
  <c r="BG375" i="19"/>
  <c r="BG331" i="19"/>
  <c r="BG332" i="19"/>
  <c r="BG333" i="19"/>
  <c r="BG334" i="19"/>
  <c r="BG335" i="19"/>
  <c r="BG336" i="19"/>
  <c r="BG337" i="19"/>
  <c r="BG338" i="19"/>
  <c r="BG339" i="19"/>
  <c r="BG340" i="19"/>
  <c r="BG341" i="19"/>
  <c r="BG342" i="19"/>
  <c r="BG343" i="19"/>
  <c r="BG344" i="19"/>
  <c r="BG345" i="19"/>
  <c r="BG346" i="19"/>
  <c r="BG347" i="19"/>
  <c r="BG348" i="19"/>
  <c r="BG349" i="19"/>
  <c r="BG350" i="19"/>
  <c r="BG351" i="19"/>
  <c r="BG352" i="19"/>
  <c r="BG353" i="19"/>
  <c r="BG354" i="19"/>
  <c r="BG355" i="19"/>
  <c r="BG356" i="19"/>
  <c r="BG357" i="19"/>
  <c r="BG358" i="19"/>
  <c r="BG359" i="19"/>
  <c r="BG360" i="19"/>
  <c r="BG361" i="19"/>
  <c r="BG362" i="19"/>
  <c r="BG363" i="19"/>
  <c r="BG364" i="19"/>
  <c r="BG365" i="19"/>
  <c r="BG366" i="19"/>
  <c r="BG367" i="19"/>
  <c r="BG368" i="19"/>
  <c r="BG369" i="19"/>
  <c r="BG370" i="19"/>
  <c r="BG371" i="19"/>
  <c r="BG330" i="19"/>
  <c r="BG217" i="19"/>
  <c r="BG218" i="19"/>
  <c r="BG219" i="19"/>
  <c r="BG220" i="19"/>
  <c r="BG221" i="19"/>
  <c r="BG222" i="19"/>
  <c r="BG223" i="19"/>
  <c r="BG224" i="19"/>
  <c r="BG225" i="19"/>
  <c r="BG226" i="19"/>
  <c r="BG227" i="19"/>
  <c r="BG228" i="19"/>
  <c r="BG229" i="19"/>
  <c r="BG230" i="19"/>
  <c r="BG231" i="19"/>
  <c r="BG232" i="19"/>
  <c r="BG233" i="19"/>
  <c r="BG234" i="19"/>
  <c r="BG216" i="19"/>
  <c r="BG172" i="19"/>
  <c r="BG173" i="19"/>
  <c r="BG174" i="19"/>
  <c r="BG175" i="19"/>
  <c r="BG176" i="19"/>
  <c r="BG177" i="19"/>
  <c r="BG178" i="19"/>
  <c r="BG179" i="19"/>
  <c r="BG180" i="19"/>
  <c r="BG181" i="19"/>
  <c r="BG182" i="19"/>
  <c r="BG183" i="19"/>
  <c r="BG184" i="19"/>
  <c r="BG185" i="19"/>
  <c r="BG186" i="19"/>
  <c r="BG187" i="19"/>
  <c r="BG188" i="19"/>
  <c r="BG189" i="19"/>
  <c r="BG190" i="19"/>
  <c r="BG191" i="19"/>
  <c r="BG192" i="19"/>
  <c r="BG193" i="19"/>
  <c r="BG194" i="19"/>
  <c r="BG195" i="19"/>
  <c r="BG196" i="19"/>
  <c r="BG197" i="19"/>
  <c r="BG198" i="19"/>
  <c r="BG199" i="19"/>
  <c r="BG200" i="19"/>
  <c r="BG201" i="19"/>
  <c r="BG202" i="19"/>
  <c r="BG203" i="19"/>
  <c r="BG204" i="19"/>
  <c r="BG205" i="19"/>
  <c r="BG206" i="19"/>
  <c r="BG207" i="19"/>
  <c r="BG208" i="19"/>
  <c r="BG209" i="19"/>
  <c r="BG210" i="19"/>
  <c r="BG211" i="19"/>
  <c r="BG212" i="19"/>
  <c r="BG171" i="19"/>
  <c r="BG58" i="19"/>
  <c r="BG59" i="19"/>
  <c r="BG60" i="19"/>
  <c r="BG61" i="19"/>
  <c r="BG62" i="19"/>
  <c r="BG63" i="19"/>
  <c r="BG64" i="19"/>
  <c r="BG65" i="19"/>
  <c r="BG66" i="19"/>
  <c r="BG67" i="19"/>
  <c r="BG68" i="19"/>
  <c r="BG69" i="19"/>
  <c r="BG70" i="19"/>
  <c r="BG71" i="19"/>
  <c r="BG72" i="19"/>
  <c r="BG73" i="19"/>
  <c r="BG74" i="19"/>
  <c r="BG75" i="19"/>
  <c r="BG57" i="19"/>
  <c r="BG13" i="19"/>
  <c r="BG14" i="19"/>
  <c r="BG15" i="19"/>
  <c r="BG16" i="19"/>
  <c r="BG17" i="19"/>
  <c r="BG18" i="19"/>
  <c r="BG19" i="19"/>
  <c r="BG20" i="19"/>
  <c r="BG21" i="19"/>
  <c r="BG22" i="19"/>
  <c r="BG23" i="19"/>
  <c r="BG24" i="19"/>
  <c r="BG25" i="19"/>
  <c r="BG26" i="19"/>
  <c r="BG27" i="19"/>
  <c r="BG28" i="19"/>
  <c r="BG29" i="19"/>
  <c r="BG30" i="19"/>
  <c r="BG31" i="19"/>
  <c r="BG32" i="19"/>
  <c r="BG33" i="19"/>
  <c r="BG34" i="19"/>
  <c r="BG35" i="19"/>
  <c r="BG36" i="19"/>
  <c r="BG37" i="19"/>
  <c r="BG38" i="19"/>
  <c r="BG39" i="19"/>
  <c r="BG40" i="19"/>
  <c r="BG41" i="19"/>
  <c r="BG42" i="19"/>
  <c r="BG43" i="19"/>
  <c r="BG44" i="19"/>
  <c r="BG45" i="19"/>
  <c r="BG46" i="19"/>
  <c r="BG47" i="19"/>
  <c r="BG48" i="19"/>
  <c r="BG49" i="19"/>
  <c r="BG50" i="19"/>
  <c r="BG51" i="19"/>
  <c r="BG52" i="19"/>
  <c r="BG53" i="19"/>
  <c r="BG12" i="19"/>
  <c r="AY56" i="22"/>
  <c r="AX56" i="22"/>
  <c r="AW56" i="22"/>
  <c r="AV56" i="22"/>
  <c r="AU56" i="22"/>
  <c r="AT56" i="22"/>
  <c r="AS56" i="22"/>
  <c r="AR56" i="22"/>
  <c r="AQ56" i="22"/>
  <c r="AP56" i="22"/>
  <c r="AO56" i="22"/>
  <c r="AN56" i="22"/>
  <c r="AM56" i="22"/>
  <c r="AL56" i="22"/>
  <c r="AK56" i="22"/>
  <c r="AJ56" i="22"/>
  <c r="AI56" i="22"/>
  <c r="AH56" i="22"/>
  <c r="AG56" i="22"/>
  <c r="AF56" i="22"/>
  <c r="AE56" i="22"/>
  <c r="AD56" i="22"/>
  <c r="AC56" i="22"/>
  <c r="AB56" i="22"/>
  <c r="AA56" i="22"/>
  <c r="Z56" i="22"/>
  <c r="Y56" i="22"/>
  <c r="X56" i="22"/>
  <c r="W56" i="22"/>
  <c r="V56" i="22"/>
  <c r="U56" i="22"/>
  <c r="T56" i="22"/>
  <c r="S56" i="22"/>
  <c r="R56" i="22"/>
  <c r="Q56" i="22"/>
  <c r="P56" i="22"/>
  <c r="O56" i="22"/>
  <c r="N56" i="22"/>
  <c r="M56" i="22"/>
  <c r="L56" i="22"/>
  <c r="K56" i="22"/>
  <c r="J56" i="22"/>
  <c r="I56" i="22"/>
  <c r="H56" i="22"/>
  <c r="G56" i="22"/>
  <c r="F56" i="22"/>
  <c r="E56" i="22"/>
  <c r="D56" i="22"/>
  <c r="BB56" i="22"/>
  <c r="BC56" i="22" s="1"/>
  <c r="BD56" i="22" s="1"/>
  <c r="BB11" i="22"/>
  <c r="BC11" i="22" s="1"/>
  <c r="BD11" i="22" s="1"/>
  <c r="BG53" i="17"/>
  <c r="BG52" i="17"/>
  <c r="BG51" i="17"/>
  <c r="BG50" i="17"/>
  <c r="BG49" i="17"/>
  <c r="BG48" i="17"/>
  <c r="BG47" i="17"/>
  <c r="BG46" i="17"/>
  <c r="BG45" i="17"/>
  <c r="BG44" i="17"/>
  <c r="BG43" i="17"/>
  <c r="BG42" i="17"/>
  <c r="BG41" i="17"/>
  <c r="BG40" i="17"/>
  <c r="BG39" i="17"/>
  <c r="BG38" i="17"/>
  <c r="BG37" i="17"/>
  <c r="BG36" i="17"/>
  <c r="BG35" i="17"/>
  <c r="BG34" i="17"/>
  <c r="BG33" i="17"/>
  <c r="BG32" i="17"/>
  <c r="BG31" i="17"/>
  <c r="BG30" i="17"/>
  <c r="BG29" i="17"/>
  <c r="BG28" i="17"/>
  <c r="BG27" i="17"/>
  <c r="BG26" i="17"/>
  <c r="BG25" i="17"/>
  <c r="BG24" i="17"/>
  <c r="BG23" i="17"/>
  <c r="BG22" i="17"/>
  <c r="BG21" i="17"/>
  <c r="BG20" i="17"/>
  <c r="BG19" i="17"/>
  <c r="BG18" i="17"/>
  <c r="BG17" i="17"/>
  <c r="BG16" i="17"/>
  <c r="BG15" i="17"/>
  <c r="BG14" i="17"/>
  <c r="BG13" i="17"/>
  <c r="BG12" i="17"/>
  <c r="BG13" i="8"/>
  <c r="BG14" i="8"/>
  <c r="BG15" i="8"/>
  <c r="BG16" i="8"/>
  <c r="BG17" i="8"/>
  <c r="BG18" i="8"/>
  <c r="BG19" i="8"/>
  <c r="BG20" i="8"/>
  <c r="BG21" i="8"/>
  <c r="BG22" i="8"/>
  <c r="BG23" i="8"/>
  <c r="BG24" i="8"/>
  <c r="BG25" i="8"/>
  <c r="BG26" i="8"/>
  <c r="BG27" i="8"/>
  <c r="BG28" i="8"/>
  <c r="BG29" i="8"/>
  <c r="BG30" i="8"/>
  <c r="BG31" i="8"/>
  <c r="BG32" i="8"/>
  <c r="BG33" i="8"/>
  <c r="BG34" i="8"/>
  <c r="BG35" i="8"/>
  <c r="BG36" i="8"/>
  <c r="BG37" i="8"/>
  <c r="BG38" i="8"/>
  <c r="BG39" i="8"/>
  <c r="BG40" i="8"/>
  <c r="BG41" i="8"/>
  <c r="BG42" i="8"/>
  <c r="BG43" i="8"/>
  <c r="BG44" i="8"/>
  <c r="BG45" i="8"/>
  <c r="BG46" i="8"/>
  <c r="BG47" i="8"/>
  <c r="BG48" i="8"/>
  <c r="BG49" i="8"/>
  <c r="BG50" i="8"/>
  <c r="BG51" i="8"/>
  <c r="BG52" i="8"/>
  <c r="BG53" i="8"/>
  <c r="BG12" i="8"/>
  <c r="C481" i="19"/>
  <c r="C480" i="19"/>
  <c r="C478" i="19"/>
  <c r="C477" i="19"/>
  <c r="AO396" i="19"/>
  <c r="AP396" i="19" s="1"/>
  <c r="AC396" i="19"/>
  <c r="AD396" i="19" s="1"/>
  <c r="BB374" i="19"/>
  <c r="BC374" i="19" s="1"/>
  <c r="BD374" i="19" s="1"/>
  <c r="BB329" i="19"/>
  <c r="BC329" i="19" s="1"/>
  <c r="BD329" i="19" s="1"/>
  <c r="C322" i="19"/>
  <c r="C321" i="19"/>
  <c r="C319" i="19"/>
  <c r="C318" i="19"/>
  <c r="AO237" i="19"/>
  <c r="AP237" i="19" s="1"/>
  <c r="AC237" i="19"/>
  <c r="AD237" i="19" s="1"/>
  <c r="Q237" i="19"/>
  <c r="R237" i="19" s="1"/>
  <c r="S237" i="19" s="1"/>
  <c r="T237" i="19" s="1"/>
  <c r="BB215" i="19"/>
  <c r="BC215" i="19" s="1"/>
  <c r="BD215" i="19" s="1"/>
  <c r="BB170" i="19"/>
  <c r="BC170" i="19" s="1"/>
  <c r="BD170" i="19" s="1"/>
  <c r="C163" i="19"/>
  <c r="C162" i="19"/>
  <c r="C160" i="19"/>
  <c r="C159" i="19"/>
  <c r="BB56" i="19"/>
  <c r="BC56" i="19" s="1"/>
  <c r="BD56" i="19" s="1"/>
  <c r="AY56" i="19"/>
  <c r="AY11" i="19" s="1"/>
  <c r="AX56" i="19"/>
  <c r="AW56" i="19"/>
  <c r="AW11" i="19" s="1"/>
  <c r="AV56" i="19"/>
  <c r="AU56" i="19"/>
  <c r="AU11" i="19" s="1"/>
  <c r="AT56" i="19"/>
  <c r="AT11" i="19" s="1"/>
  <c r="AS56" i="19"/>
  <c r="AS11" i="19" s="1"/>
  <c r="AR56" i="19"/>
  <c r="AR11" i="19" s="1"/>
  <c r="AQ56" i="19"/>
  <c r="AQ11" i="19" s="1"/>
  <c r="AP56" i="19"/>
  <c r="AP11" i="19" s="1"/>
  <c r="AO56" i="19"/>
  <c r="AO11" i="19" s="1"/>
  <c r="AN56" i="19"/>
  <c r="AM56" i="19"/>
  <c r="AM11" i="19" s="1"/>
  <c r="AL56" i="19"/>
  <c r="AL11" i="19" s="1"/>
  <c r="AK56" i="19"/>
  <c r="AK11" i="19" s="1"/>
  <c r="AJ56" i="19"/>
  <c r="AJ11" i="19" s="1"/>
  <c r="AI56" i="19"/>
  <c r="AI11" i="19" s="1"/>
  <c r="AH56" i="19"/>
  <c r="AG56" i="19"/>
  <c r="AG11" i="19" s="1"/>
  <c r="AF56" i="19"/>
  <c r="AE56" i="19"/>
  <c r="AE11" i="19" s="1"/>
  <c r="AD56" i="19"/>
  <c r="AD11" i="19" s="1"/>
  <c r="AC56" i="19"/>
  <c r="AC11" i="19" s="1"/>
  <c r="AB56" i="19"/>
  <c r="AB11" i="19" s="1"/>
  <c r="AA56" i="19"/>
  <c r="AA11" i="19" s="1"/>
  <c r="Z56" i="19"/>
  <c r="Y56" i="19"/>
  <c r="Y11" i="19" s="1"/>
  <c r="X56" i="19"/>
  <c r="W56" i="19"/>
  <c r="W11" i="19" s="1"/>
  <c r="V56" i="19"/>
  <c r="V11" i="19" s="1"/>
  <c r="U56" i="19"/>
  <c r="T56" i="19"/>
  <c r="T11" i="19" s="1"/>
  <c r="S56" i="19"/>
  <c r="S11" i="19" s="1"/>
  <c r="R56" i="19"/>
  <c r="Q56" i="19"/>
  <c r="Q11" i="19" s="1"/>
  <c r="P56" i="19"/>
  <c r="O56" i="19"/>
  <c r="O11" i="19" s="1"/>
  <c r="N56" i="19"/>
  <c r="N11" i="19" s="1"/>
  <c r="M56" i="19"/>
  <c r="M11" i="19" s="1"/>
  <c r="L56" i="19"/>
  <c r="L11" i="19" s="1"/>
  <c r="K56" i="19"/>
  <c r="K11" i="19" s="1"/>
  <c r="J56" i="19"/>
  <c r="J11" i="19" s="1"/>
  <c r="I56" i="19"/>
  <c r="I11" i="19" s="1"/>
  <c r="H56" i="19"/>
  <c r="H11" i="19" s="1"/>
  <c r="G56" i="19"/>
  <c r="G11" i="19" s="1"/>
  <c r="F56" i="19"/>
  <c r="F11" i="19" s="1"/>
  <c r="E56" i="19"/>
  <c r="E11" i="19" s="1"/>
  <c r="D56" i="19"/>
  <c r="D11" i="19" s="1"/>
  <c r="BB11" i="19"/>
  <c r="BC11" i="19" s="1"/>
  <c r="L23" i="24" l="1"/>
  <c r="L22" i="24"/>
  <c r="L24" i="24"/>
  <c r="L20" i="24"/>
  <c r="R21" i="23"/>
  <c r="T31" i="23"/>
  <c r="L47" i="23"/>
  <c r="R35" i="23"/>
  <c r="S38" i="23"/>
  <c r="S41" i="23"/>
  <c r="N23" i="23"/>
  <c r="L31" i="23"/>
  <c r="S11" i="23"/>
  <c r="L34" i="23"/>
  <c r="T14" i="23"/>
  <c r="T47" i="23"/>
  <c r="N13" i="23"/>
  <c r="N37" i="23"/>
  <c r="T17" i="23"/>
  <c r="K20" i="23"/>
  <c r="M17" i="23"/>
  <c r="M40" i="23"/>
  <c r="T24" i="23"/>
  <c r="L22" i="23"/>
  <c r="N12" i="23"/>
  <c r="L16" i="23"/>
  <c r="K23" i="23"/>
  <c r="L30" i="23"/>
  <c r="N33" i="23"/>
  <c r="M36" i="23"/>
  <c r="K40" i="23"/>
  <c r="L46" i="23"/>
  <c r="T13" i="23"/>
  <c r="R17" i="23"/>
  <c r="S23" i="23"/>
  <c r="R31" i="23"/>
  <c r="S34" i="23"/>
  <c r="S37" i="23"/>
  <c r="U40" i="23"/>
  <c r="R47" i="23"/>
  <c r="L18" i="23"/>
  <c r="S22" i="23"/>
  <c r="K13" i="23"/>
  <c r="K17" i="23"/>
  <c r="M23" i="23"/>
  <c r="M30" i="23"/>
  <c r="K34" i="23"/>
  <c r="L37" i="23"/>
  <c r="L40" i="23"/>
  <c r="M46" i="23"/>
  <c r="R11" i="23"/>
  <c r="U13" i="23"/>
  <c r="S17" i="23"/>
  <c r="R24" i="23"/>
  <c r="S31" i="23"/>
  <c r="U34" i="23"/>
  <c r="T37" i="23"/>
  <c r="R41" i="23"/>
  <c r="S47" i="23"/>
  <c r="N18" i="23"/>
  <c r="U22" i="23"/>
  <c r="L14" i="23"/>
  <c r="N17" i="23"/>
  <c r="N24" i="23"/>
  <c r="N31" i="23"/>
  <c r="M34" i="23"/>
  <c r="K38" i="23"/>
  <c r="L41" i="23"/>
  <c r="N47" i="23"/>
  <c r="T11" i="23"/>
  <c r="R15" i="23"/>
  <c r="U17" i="23"/>
  <c r="U24" i="23"/>
  <c r="S32" i="23"/>
  <c r="S35" i="23"/>
  <c r="U38" i="23"/>
  <c r="T41" i="23"/>
  <c r="S48" i="23"/>
  <c r="L20" i="23"/>
  <c r="N22" i="23"/>
  <c r="K11" i="23"/>
  <c r="N14" i="23"/>
  <c r="K19" i="23"/>
  <c r="M25" i="23"/>
  <c r="K32" i="23"/>
  <c r="L35" i="23"/>
  <c r="L38" i="23"/>
  <c r="N41" i="23"/>
  <c r="K48" i="23"/>
  <c r="U11" i="23"/>
  <c r="S15" i="23"/>
  <c r="T19" i="23"/>
  <c r="S25" i="23"/>
  <c r="S56" i="23" s="1"/>
  <c r="U32" i="23"/>
  <c r="T35" i="23"/>
  <c r="R39" i="23"/>
  <c r="U48" i="23"/>
  <c r="M20" i="23"/>
  <c r="S21" i="23"/>
  <c r="N11" i="23"/>
  <c r="K15" i="23"/>
  <c r="M19" i="23"/>
  <c r="N25" i="23"/>
  <c r="L32" i="23"/>
  <c r="N35" i="23"/>
  <c r="M38" i="23"/>
  <c r="L48" i="23"/>
  <c r="T12" i="23"/>
  <c r="T15" i="23"/>
  <c r="T21" i="23"/>
  <c r="T25" i="23"/>
  <c r="R33" i="23"/>
  <c r="S36" i="23"/>
  <c r="S39" i="23"/>
  <c r="R18" i="23"/>
  <c r="S20" i="23"/>
  <c r="M22" i="23"/>
  <c r="T20" i="23"/>
  <c r="M18" i="23"/>
  <c r="T48" i="23"/>
  <c r="T46" i="23"/>
  <c r="T40" i="23"/>
  <c r="T38" i="23"/>
  <c r="T36" i="23"/>
  <c r="T34" i="23"/>
  <c r="T32" i="23"/>
  <c r="T30" i="23"/>
  <c r="S24" i="23"/>
  <c r="U19" i="23"/>
  <c r="U16" i="23"/>
  <c r="U14" i="23"/>
  <c r="U12" i="23"/>
  <c r="R25" i="23"/>
  <c r="M47" i="23"/>
  <c r="M41" i="23"/>
  <c r="M39" i="23"/>
  <c r="M37" i="23"/>
  <c r="M35" i="23"/>
  <c r="M33" i="23"/>
  <c r="M31" i="23"/>
  <c r="K25" i="23"/>
  <c r="M21" i="23"/>
  <c r="N16" i="23"/>
  <c r="K14" i="23"/>
  <c r="M11" i="23"/>
  <c r="K22" i="23"/>
  <c r="R20" i="23"/>
  <c r="K18" i="23"/>
  <c r="R48" i="23"/>
  <c r="R46" i="23"/>
  <c r="R40" i="23"/>
  <c r="R38" i="23"/>
  <c r="R36" i="23"/>
  <c r="R34" i="23"/>
  <c r="R32" i="23"/>
  <c r="R30" i="23"/>
  <c r="U23" i="23"/>
  <c r="S19" i="23"/>
  <c r="S16" i="23"/>
  <c r="S14" i="23"/>
  <c r="S12" i="23"/>
  <c r="K47" i="23"/>
  <c r="K41" i="23"/>
  <c r="K39" i="23"/>
  <c r="K37" i="23"/>
  <c r="K65" i="23" s="1"/>
  <c r="K35" i="23"/>
  <c r="K33" i="23"/>
  <c r="K31" i="23"/>
  <c r="L24" i="23"/>
  <c r="N19" i="23"/>
  <c r="K16" i="23"/>
  <c r="M13" i="23"/>
  <c r="T22" i="23"/>
  <c r="N20" i="23"/>
  <c r="U18" i="23"/>
  <c r="U47" i="23"/>
  <c r="U41" i="23"/>
  <c r="U39" i="23"/>
  <c r="U37" i="23"/>
  <c r="U35" i="23"/>
  <c r="U33" i="23"/>
  <c r="U31" i="23"/>
  <c r="U25" i="23"/>
  <c r="T23" i="23"/>
  <c r="R19" i="23"/>
  <c r="R16" i="23"/>
  <c r="R14" i="23"/>
  <c r="R12" i="23"/>
  <c r="N48" i="23"/>
  <c r="N46" i="23"/>
  <c r="N40" i="23"/>
  <c r="N38" i="23"/>
  <c r="N36" i="23"/>
  <c r="N34" i="23"/>
  <c r="N32" i="23"/>
  <c r="N30" i="23"/>
  <c r="K24" i="23"/>
  <c r="K12" i="23"/>
  <c r="M15" i="23"/>
  <c r="K21" i="23"/>
  <c r="M32" i="23"/>
  <c r="K36" i="23"/>
  <c r="L39" i="23"/>
  <c r="M48" i="23"/>
  <c r="R13" i="23"/>
  <c r="U15" i="23"/>
  <c r="U21" i="23"/>
  <c r="S30" i="23"/>
  <c r="S33" i="23"/>
  <c r="U36" i="23"/>
  <c r="T39" i="23"/>
  <c r="S46" i="23"/>
  <c r="S18" i="23"/>
  <c r="U20" i="23"/>
  <c r="L12" i="23"/>
  <c r="N15" i="23"/>
  <c r="N21" i="23"/>
  <c r="K30" i="23"/>
  <c r="L33" i="23"/>
  <c r="L36" i="23"/>
  <c r="N39" i="23"/>
  <c r="K46" i="23"/>
  <c r="S13" i="23"/>
  <c r="T16" i="23"/>
  <c r="R23" i="23"/>
  <c r="U30" i="23"/>
  <c r="T33" i="23"/>
  <c r="R37" i="23"/>
  <c r="S40" i="23"/>
  <c r="U46" i="23"/>
  <c r="T18" i="23"/>
  <c r="R22" i="23"/>
  <c r="L11" i="23"/>
  <c r="L13" i="23"/>
  <c r="L15" i="23"/>
  <c r="L17" i="23"/>
  <c r="L19" i="23"/>
  <c r="L21" i="23"/>
  <c r="L23" i="23"/>
  <c r="L25" i="23"/>
  <c r="M12" i="23"/>
  <c r="M14" i="23"/>
  <c r="M16" i="23"/>
  <c r="M24" i="23"/>
  <c r="D5" i="8"/>
  <c r="AH11" i="19"/>
  <c r="Z11" i="19"/>
  <c r="R11" i="19"/>
  <c r="AX11" i="19"/>
  <c r="U11" i="19"/>
  <c r="BD11" i="19"/>
  <c r="P11" i="19"/>
  <c r="X11" i="19"/>
  <c r="AF11" i="19"/>
  <c r="AN11" i="19"/>
  <c r="AV11" i="19"/>
  <c r="AQ237" i="19"/>
  <c r="U237" i="19"/>
  <c r="AE237" i="19"/>
  <c r="AE396" i="19"/>
  <c r="AQ396" i="19"/>
  <c r="K57" i="23" l="1"/>
  <c r="M55" i="23"/>
  <c r="M56" i="23"/>
  <c r="S55" i="23"/>
  <c r="S57" i="23"/>
  <c r="L63" i="23"/>
  <c r="K55" i="23"/>
  <c r="M63" i="23"/>
  <c r="K56" i="23"/>
  <c r="M57" i="23"/>
  <c r="N65" i="23"/>
  <c r="L65" i="23"/>
  <c r="M62" i="23"/>
  <c r="U56" i="23"/>
  <c r="T55" i="23"/>
  <c r="T57" i="23"/>
  <c r="U65" i="23"/>
  <c r="U55" i="23"/>
  <c r="R57" i="23"/>
  <c r="R65" i="23"/>
  <c r="S62" i="23"/>
  <c r="U63" i="23"/>
  <c r="L62" i="23"/>
  <c r="M65" i="23"/>
  <c r="R62" i="23"/>
  <c r="K63" i="23"/>
  <c r="S65" i="23"/>
  <c r="T62" i="23"/>
  <c r="R63" i="23"/>
  <c r="N62" i="23"/>
  <c r="N63" i="23"/>
  <c r="U62" i="23"/>
  <c r="T65" i="23"/>
  <c r="S63" i="23"/>
  <c r="K62" i="23"/>
  <c r="T63" i="23"/>
  <c r="U57" i="23"/>
  <c r="L55" i="23"/>
  <c r="L57" i="23"/>
  <c r="N57" i="23"/>
  <c r="L56" i="23"/>
  <c r="T56" i="23"/>
  <c r="R55" i="23"/>
  <c r="N56" i="23"/>
  <c r="N55" i="23"/>
  <c r="R56" i="23"/>
  <c r="U54" i="23"/>
  <c r="U53" i="23"/>
  <c r="K53" i="23"/>
  <c r="K54" i="23"/>
  <c r="N54" i="23"/>
  <c r="N53" i="23"/>
  <c r="L54" i="23"/>
  <c r="L53" i="23"/>
  <c r="R54" i="23"/>
  <c r="R53" i="23"/>
  <c r="S54" i="23"/>
  <c r="S53" i="23"/>
  <c r="T54" i="23"/>
  <c r="T53" i="23"/>
  <c r="M54" i="23"/>
  <c r="M53" i="23"/>
  <c r="AR396" i="19"/>
  <c r="AR237" i="19"/>
  <c r="AF396" i="19"/>
  <c r="V237" i="19"/>
  <c r="AF237" i="19"/>
  <c r="AG237" i="19" l="1"/>
  <c r="AS237" i="19"/>
  <c r="W237" i="19"/>
  <c r="AS396" i="19"/>
  <c r="AG396" i="19"/>
  <c r="C480" i="17"/>
  <c r="C477" i="17"/>
  <c r="AY393" i="17"/>
  <c r="AX393" i="17"/>
  <c r="AW393" i="17"/>
  <c r="AV393" i="17"/>
  <c r="AU393" i="17"/>
  <c r="AT393" i="17"/>
  <c r="AS393" i="17"/>
  <c r="AR393" i="17"/>
  <c r="AQ393" i="17"/>
  <c r="AP393" i="17"/>
  <c r="AO393" i="17"/>
  <c r="AN393" i="17"/>
  <c r="AM393" i="17"/>
  <c r="AL393" i="17"/>
  <c r="AK393" i="17"/>
  <c r="AJ393" i="17"/>
  <c r="AI393" i="17"/>
  <c r="AH393" i="17"/>
  <c r="AG393" i="17"/>
  <c r="AF393" i="17"/>
  <c r="AE393" i="17"/>
  <c r="AD393" i="17"/>
  <c r="AC393" i="17"/>
  <c r="AB393" i="17"/>
  <c r="AA393" i="17"/>
  <c r="Z393" i="17"/>
  <c r="Y393" i="17"/>
  <c r="X393" i="17"/>
  <c r="W393" i="17"/>
  <c r="V393" i="17"/>
  <c r="U393" i="17"/>
  <c r="T393" i="17"/>
  <c r="S393" i="17"/>
  <c r="R393" i="17"/>
  <c r="Q393" i="17"/>
  <c r="P393" i="17"/>
  <c r="AY392" i="17"/>
  <c r="AX392" i="17"/>
  <c r="AW392" i="17"/>
  <c r="AV392" i="17"/>
  <c r="AU392" i="17"/>
  <c r="AT392" i="17"/>
  <c r="AS392" i="17"/>
  <c r="AR392" i="17"/>
  <c r="AQ392" i="17"/>
  <c r="AP392" i="17"/>
  <c r="AO392" i="17"/>
  <c r="AN392" i="17"/>
  <c r="AM392" i="17"/>
  <c r="AL392" i="17"/>
  <c r="AK392" i="17"/>
  <c r="AJ392" i="17"/>
  <c r="AI392" i="17"/>
  <c r="AH392" i="17"/>
  <c r="AG392" i="17"/>
  <c r="AF392" i="17"/>
  <c r="AE392" i="17"/>
  <c r="AD392" i="17"/>
  <c r="AC392" i="17"/>
  <c r="AB392" i="17"/>
  <c r="AA392" i="17"/>
  <c r="Z392" i="17"/>
  <c r="Y392" i="17"/>
  <c r="X392" i="17"/>
  <c r="W392" i="17"/>
  <c r="V392" i="17"/>
  <c r="U392" i="17"/>
  <c r="T392" i="17"/>
  <c r="S392" i="17"/>
  <c r="R392" i="17"/>
  <c r="Q392" i="17"/>
  <c r="P392" i="17"/>
  <c r="C322" i="17"/>
  <c r="C321" i="17"/>
  <c r="C319" i="17"/>
  <c r="C318" i="17"/>
  <c r="AY234" i="17"/>
  <c r="AX234" i="17"/>
  <c r="AW234" i="17"/>
  <c r="AV234" i="17"/>
  <c r="AU234" i="17"/>
  <c r="AT234" i="17"/>
  <c r="AS234" i="17"/>
  <c r="AR234" i="17"/>
  <c r="AQ234" i="17"/>
  <c r="AP234" i="17"/>
  <c r="AO234" i="17"/>
  <c r="AN234" i="17"/>
  <c r="AM234" i="17"/>
  <c r="AL234" i="17"/>
  <c r="AK234" i="17"/>
  <c r="AJ234" i="17"/>
  <c r="AI234" i="17"/>
  <c r="AH234" i="17"/>
  <c r="AG234" i="17"/>
  <c r="AF234" i="17"/>
  <c r="AE234" i="17"/>
  <c r="AD234" i="17"/>
  <c r="AC234" i="17"/>
  <c r="AB234" i="17"/>
  <c r="AA234" i="17"/>
  <c r="Z234" i="17"/>
  <c r="Y234" i="17"/>
  <c r="X234" i="17"/>
  <c r="W234" i="17"/>
  <c r="V234" i="17"/>
  <c r="U234" i="17"/>
  <c r="T234" i="17"/>
  <c r="S234" i="17"/>
  <c r="R234" i="17"/>
  <c r="Q234" i="17"/>
  <c r="P234" i="17"/>
  <c r="AY233" i="17"/>
  <c r="AX233" i="17"/>
  <c r="AW233" i="17"/>
  <c r="AV233" i="17"/>
  <c r="AU233" i="17"/>
  <c r="AT233" i="17"/>
  <c r="AS233" i="17"/>
  <c r="AR233" i="17"/>
  <c r="AQ233" i="17"/>
  <c r="AP233" i="17"/>
  <c r="AO233" i="17"/>
  <c r="AN233" i="17"/>
  <c r="AM233" i="17"/>
  <c r="AL233" i="17"/>
  <c r="AK233" i="17"/>
  <c r="AJ233" i="17"/>
  <c r="AI233" i="17"/>
  <c r="AH233" i="17"/>
  <c r="AG233" i="17"/>
  <c r="AF233" i="17"/>
  <c r="AE233" i="17"/>
  <c r="AD233" i="17"/>
  <c r="AC233" i="17"/>
  <c r="AB233" i="17"/>
  <c r="AA233" i="17"/>
  <c r="Z233" i="17"/>
  <c r="Y233" i="17"/>
  <c r="X233" i="17"/>
  <c r="W233" i="17"/>
  <c r="V233" i="17"/>
  <c r="U233" i="17"/>
  <c r="T233" i="17"/>
  <c r="S233" i="17"/>
  <c r="R233" i="17"/>
  <c r="Q233" i="17"/>
  <c r="P233" i="17"/>
  <c r="C163" i="17"/>
  <c r="C162" i="17"/>
  <c r="C159" i="17"/>
  <c r="AY75" i="17"/>
  <c r="AX75" i="17"/>
  <c r="AW75" i="17"/>
  <c r="AV75" i="17"/>
  <c r="AU75" i="17"/>
  <c r="AT75" i="17"/>
  <c r="AS75" i="17"/>
  <c r="AR75" i="17"/>
  <c r="AQ75" i="17"/>
  <c r="AP75" i="17"/>
  <c r="AO75" i="17"/>
  <c r="AN75" i="17"/>
  <c r="AM75" i="17"/>
  <c r="AL75" i="17"/>
  <c r="AK75" i="17"/>
  <c r="AJ75" i="17"/>
  <c r="AI75" i="17"/>
  <c r="AH75" i="17"/>
  <c r="AG75" i="17"/>
  <c r="AF75" i="17"/>
  <c r="AE75" i="17"/>
  <c r="AD75" i="17"/>
  <c r="AC75" i="17"/>
  <c r="AB75" i="17"/>
  <c r="AA75" i="17"/>
  <c r="Z75" i="17"/>
  <c r="Y75" i="17"/>
  <c r="X75" i="17"/>
  <c r="W75" i="17"/>
  <c r="V75" i="17"/>
  <c r="U75" i="17"/>
  <c r="T75" i="17"/>
  <c r="S75" i="17"/>
  <c r="R75" i="17"/>
  <c r="Q75" i="17"/>
  <c r="P75" i="17"/>
  <c r="O52" i="17"/>
  <c r="N52" i="17"/>
  <c r="N211" i="17" s="1"/>
  <c r="N370" i="17" s="1"/>
  <c r="M52" i="17"/>
  <c r="M211" i="17" s="1"/>
  <c r="M370" i="17" s="1"/>
  <c r="L52" i="17"/>
  <c r="L211" i="17" s="1"/>
  <c r="L370" i="17" s="1"/>
  <c r="K52" i="17"/>
  <c r="K211" i="17" s="1"/>
  <c r="K370" i="17" s="1"/>
  <c r="J52" i="17"/>
  <c r="J211" i="17" s="1"/>
  <c r="J370" i="17" s="1"/>
  <c r="I52" i="17"/>
  <c r="I211" i="17" s="1"/>
  <c r="I370" i="17" s="1"/>
  <c r="H52" i="17"/>
  <c r="H211" i="17" s="1"/>
  <c r="H370" i="17" s="1"/>
  <c r="G52" i="17"/>
  <c r="G211" i="17" s="1"/>
  <c r="G370" i="17" s="1"/>
  <c r="F52" i="17"/>
  <c r="F211" i="17" s="1"/>
  <c r="F370" i="17" s="1"/>
  <c r="E52" i="17"/>
  <c r="E211" i="17" s="1"/>
  <c r="E370" i="17" s="1"/>
  <c r="D52" i="17"/>
  <c r="D211" i="17" s="1"/>
  <c r="O50" i="17"/>
  <c r="O209" i="17" s="1"/>
  <c r="O368" i="17" s="1"/>
  <c r="N50" i="17"/>
  <c r="N209" i="17" s="1"/>
  <c r="N368" i="17" s="1"/>
  <c r="M50" i="17"/>
  <c r="M209" i="17" s="1"/>
  <c r="M368" i="17" s="1"/>
  <c r="L50" i="17"/>
  <c r="L209" i="17" s="1"/>
  <c r="L368" i="17" s="1"/>
  <c r="K50" i="17"/>
  <c r="K209" i="17" s="1"/>
  <c r="K368" i="17" s="1"/>
  <c r="J50" i="17"/>
  <c r="J209" i="17" s="1"/>
  <c r="J368" i="17" s="1"/>
  <c r="I50" i="17"/>
  <c r="I209" i="17" s="1"/>
  <c r="I368" i="17" s="1"/>
  <c r="H50" i="17"/>
  <c r="H209" i="17" s="1"/>
  <c r="H368" i="17" s="1"/>
  <c r="G50" i="17"/>
  <c r="G209" i="17" s="1"/>
  <c r="G368" i="17" s="1"/>
  <c r="F50" i="17"/>
  <c r="F209" i="17" s="1"/>
  <c r="F368" i="17" s="1"/>
  <c r="E50" i="17"/>
  <c r="E209" i="17" s="1"/>
  <c r="E368" i="17" s="1"/>
  <c r="D50" i="17"/>
  <c r="D209" i="17" s="1"/>
  <c r="O48" i="17"/>
  <c r="N48" i="17"/>
  <c r="M48" i="17"/>
  <c r="M207" i="17" s="1"/>
  <c r="L48" i="17"/>
  <c r="L207" i="17" s="1"/>
  <c r="K48" i="17"/>
  <c r="K207" i="17" s="1"/>
  <c r="J48" i="17"/>
  <c r="J207" i="17" s="1"/>
  <c r="I48" i="17"/>
  <c r="I207" i="17" s="1"/>
  <c r="H48" i="17"/>
  <c r="H207" i="17" s="1"/>
  <c r="G48" i="17"/>
  <c r="F48" i="17"/>
  <c r="E48" i="17"/>
  <c r="E207" i="17" s="1"/>
  <c r="D48" i="17"/>
  <c r="D207" i="17" s="1"/>
  <c r="O47" i="17"/>
  <c r="O206" i="17" s="1"/>
  <c r="O365" i="17" s="1"/>
  <c r="N47" i="17"/>
  <c r="N206" i="17" s="1"/>
  <c r="N365" i="17" s="1"/>
  <c r="M47" i="17"/>
  <c r="M206" i="17" s="1"/>
  <c r="M365" i="17" s="1"/>
  <c r="L47" i="17"/>
  <c r="L206" i="17" s="1"/>
  <c r="L365" i="17" s="1"/>
  <c r="K47" i="17"/>
  <c r="K206" i="17" s="1"/>
  <c r="K365" i="17" s="1"/>
  <c r="J47" i="17"/>
  <c r="J206" i="17" s="1"/>
  <c r="J365" i="17" s="1"/>
  <c r="I47" i="17"/>
  <c r="I206" i="17" s="1"/>
  <c r="I365" i="17" s="1"/>
  <c r="H47" i="17"/>
  <c r="H206" i="17" s="1"/>
  <c r="H365" i="17" s="1"/>
  <c r="G47" i="17"/>
  <c r="G206" i="17" s="1"/>
  <c r="G365" i="17" s="1"/>
  <c r="F47" i="17"/>
  <c r="F206" i="17" s="1"/>
  <c r="F365" i="17" s="1"/>
  <c r="E47" i="17"/>
  <c r="E206" i="17" s="1"/>
  <c r="E365" i="17" s="1"/>
  <c r="D47" i="17"/>
  <c r="D206" i="17" s="1"/>
  <c r="O45" i="17"/>
  <c r="N45" i="17"/>
  <c r="M45" i="17"/>
  <c r="L45" i="17"/>
  <c r="K45" i="17"/>
  <c r="J45" i="17"/>
  <c r="I45" i="17"/>
  <c r="H45" i="17"/>
  <c r="G45" i="17"/>
  <c r="F45" i="17"/>
  <c r="E45" i="17"/>
  <c r="D45" i="17"/>
  <c r="O44" i="17"/>
  <c r="N44" i="17"/>
  <c r="M44" i="17"/>
  <c r="L44" i="17"/>
  <c r="K44" i="17"/>
  <c r="J44" i="17"/>
  <c r="J203" i="17" s="1"/>
  <c r="I44" i="17"/>
  <c r="H44" i="17"/>
  <c r="G44" i="17"/>
  <c r="F44" i="17"/>
  <c r="E44" i="17"/>
  <c r="D44" i="17"/>
  <c r="O43" i="17"/>
  <c r="N43" i="17"/>
  <c r="M43" i="17"/>
  <c r="L43" i="17"/>
  <c r="K43" i="17"/>
  <c r="J43" i="17"/>
  <c r="I43" i="17"/>
  <c r="H43" i="17"/>
  <c r="G43" i="17"/>
  <c r="F43" i="17"/>
  <c r="E43" i="17"/>
  <c r="D43" i="17"/>
  <c r="O42" i="17"/>
  <c r="N42" i="17"/>
  <c r="M42" i="17"/>
  <c r="L42" i="17"/>
  <c r="K42" i="17"/>
  <c r="J42" i="17"/>
  <c r="J201" i="17" s="1"/>
  <c r="I42" i="17"/>
  <c r="H42" i="17"/>
  <c r="G42" i="17"/>
  <c r="F42" i="17"/>
  <c r="E42" i="17"/>
  <c r="D42" i="17"/>
  <c r="O41" i="17"/>
  <c r="N41" i="17"/>
  <c r="M41" i="17"/>
  <c r="L41" i="17"/>
  <c r="K41" i="17"/>
  <c r="J41" i="17"/>
  <c r="I41" i="17"/>
  <c r="H41" i="17"/>
  <c r="G41" i="17"/>
  <c r="F41" i="17"/>
  <c r="E41" i="17"/>
  <c r="D41" i="17"/>
  <c r="O40" i="17"/>
  <c r="N40" i="17"/>
  <c r="M40" i="17"/>
  <c r="L40" i="17"/>
  <c r="K40" i="17"/>
  <c r="J40" i="17"/>
  <c r="J199" i="17" s="1"/>
  <c r="I40" i="17"/>
  <c r="H40" i="17"/>
  <c r="G40" i="17"/>
  <c r="F40" i="17"/>
  <c r="E40" i="17"/>
  <c r="D40" i="17"/>
  <c r="O39" i="17"/>
  <c r="N39" i="17"/>
  <c r="M39" i="17"/>
  <c r="L39" i="17"/>
  <c r="K39" i="17"/>
  <c r="J39" i="17"/>
  <c r="I39" i="17"/>
  <c r="H39" i="17"/>
  <c r="G39" i="17"/>
  <c r="F39" i="17"/>
  <c r="E39" i="17"/>
  <c r="D39" i="17"/>
  <c r="O38" i="17"/>
  <c r="N38" i="17"/>
  <c r="M38" i="17"/>
  <c r="L38" i="17"/>
  <c r="K38" i="17"/>
  <c r="J38" i="17"/>
  <c r="I38" i="17"/>
  <c r="H38" i="17"/>
  <c r="G38" i="17"/>
  <c r="F38" i="17"/>
  <c r="E38" i="17"/>
  <c r="D38" i="17"/>
  <c r="O37" i="17"/>
  <c r="N37" i="17"/>
  <c r="M37" i="17"/>
  <c r="L37" i="17"/>
  <c r="K37" i="17"/>
  <c r="J37" i="17"/>
  <c r="I37" i="17"/>
  <c r="H37" i="17"/>
  <c r="G37" i="17"/>
  <c r="F37" i="17"/>
  <c r="E37" i="17"/>
  <c r="D37" i="17"/>
  <c r="O36" i="17"/>
  <c r="N36" i="17"/>
  <c r="M36" i="17"/>
  <c r="M195" i="17" s="1"/>
  <c r="L36" i="17"/>
  <c r="L195" i="17" s="1"/>
  <c r="K36" i="17"/>
  <c r="J36" i="17"/>
  <c r="I36" i="17"/>
  <c r="H36" i="17"/>
  <c r="G36" i="17"/>
  <c r="F36" i="17"/>
  <c r="E36" i="17"/>
  <c r="D36" i="17"/>
  <c r="O35" i="17"/>
  <c r="N35" i="17"/>
  <c r="M35" i="17"/>
  <c r="L35" i="17"/>
  <c r="K35" i="17"/>
  <c r="J35" i="17"/>
  <c r="I35" i="17"/>
  <c r="I194" i="17" s="1"/>
  <c r="H35" i="17"/>
  <c r="G35" i="17"/>
  <c r="F35" i="17"/>
  <c r="F194" i="17" s="1"/>
  <c r="E35" i="17"/>
  <c r="D35" i="17"/>
  <c r="O33" i="17"/>
  <c r="N33" i="17"/>
  <c r="N192" i="17" s="1"/>
  <c r="M33" i="17"/>
  <c r="M192" i="17" s="1"/>
  <c r="L33" i="17"/>
  <c r="K33" i="17"/>
  <c r="J33" i="17"/>
  <c r="I33" i="17"/>
  <c r="H33" i="17"/>
  <c r="G33" i="17"/>
  <c r="F33" i="17"/>
  <c r="F192" i="17" s="1"/>
  <c r="E33" i="17"/>
  <c r="E192" i="17" s="1"/>
  <c r="D33" i="17"/>
  <c r="O32" i="17"/>
  <c r="N32" i="17"/>
  <c r="N191" i="17" s="1"/>
  <c r="M32" i="17"/>
  <c r="M191" i="17" s="1"/>
  <c r="L32" i="17"/>
  <c r="K32" i="17"/>
  <c r="J32" i="17"/>
  <c r="I32" i="17"/>
  <c r="H32" i="17"/>
  <c r="G32" i="17"/>
  <c r="F32" i="17"/>
  <c r="E32" i="17"/>
  <c r="E191" i="17" s="1"/>
  <c r="D32" i="17"/>
  <c r="O31" i="17"/>
  <c r="N31" i="17"/>
  <c r="N190" i="17" s="1"/>
  <c r="M31" i="17"/>
  <c r="M190" i="17" s="1"/>
  <c r="L31" i="17"/>
  <c r="K31" i="17"/>
  <c r="J31" i="17"/>
  <c r="I31" i="17"/>
  <c r="H31" i="17"/>
  <c r="G31" i="17"/>
  <c r="F31" i="17"/>
  <c r="E31" i="17"/>
  <c r="E190" i="17" s="1"/>
  <c r="D31" i="17"/>
  <c r="O30" i="17"/>
  <c r="N30" i="17"/>
  <c r="N189" i="17" s="1"/>
  <c r="M30" i="17"/>
  <c r="M189" i="17" s="1"/>
  <c r="L30" i="17"/>
  <c r="K30" i="17"/>
  <c r="J30" i="17"/>
  <c r="I30" i="17"/>
  <c r="H30" i="17"/>
  <c r="G30" i="17"/>
  <c r="F30" i="17"/>
  <c r="E30" i="17"/>
  <c r="E189" i="17" s="1"/>
  <c r="D30" i="17"/>
  <c r="O27" i="17"/>
  <c r="N27" i="17"/>
  <c r="M27" i="17"/>
  <c r="M186" i="17" s="1"/>
  <c r="L27" i="17"/>
  <c r="K27" i="17"/>
  <c r="J27" i="17"/>
  <c r="I27" i="17"/>
  <c r="H27" i="17"/>
  <c r="G27" i="17"/>
  <c r="F27" i="17"/>
  <c r="F186" i="17" s="1"/>
  <c r="E27" i="17"/>
  <c r="E186" i="17" s="1"/>
  <c r="D27" i="17"/>
  <c r="O26" i="17"/>
  <c r="N26" i="17"/>
  <c r="N185" i="17" s="1"/>
  <c r="M26" i="17"/>
  <c r="M185" i="17" s="1"/>
  <c r="L26" i="17"/>
  <c r="K26" i="17"/>
  <c r="J26" i="17"/>
  <c r="I26" i="17"/>
  <c r="H26" i="17"/>
  <c r="G26" i="17"/>
  <c r="F26" i="17"/>
  <c r="E26" i="17"/>
  <c r="E185" i="17" s="1"/>
  <c r="D26" i="17"/>
  <c r="O25" i="17"/>
  <c r="N25" i="17"/>
  <c r="N184" i="17" s="1"/>
  <c r="M25" i="17"/>
  <c r="M184" i="17" s="1"/>
  <c r="L25" i="17"/>
  <c r="K25" i="17"/>
  <c r="J25" i="17"/>
  <c r="I25" i="17"/>
  <c r="H25" i="17"/>
  <c r="G25" i="17"/>
  <c r="F25" i="17"/>
  <c r="F184" i="17" s="1"/>
  <c r="E25" i="17"/>
  <c r="E184" i="17" s="1"/>
  <c r="D25" i="17"/>
  <c r="O24" i="17"/>
  <c r="N24" i="17"/>
  <c r="N183" i="17" s="1"/>
  <c r="M24" i="17"/>
  <c r="L24" i="17"/>
  <c r="K24" i="17"/>
  <c r="J24" i="17"/>
  <c r="I24" i="17"/>
  <c r="H24" i="17"/>
  <c r="G24" i="17"/>
  <c r="F24" i="17"/>
  <c r="E24" i="17"/>
  <c r="D24" i="17"/>
  <c r="O23" i="17"/>
  <c r="N23" i="17"/>
  <c r="M23" i="17"/>
  <c r="L23" i="17"/>
  <c r="K23" i="17"/>
  <c r="J23" i="17"/>
  <c r="I23" i="17"/>
  <c r="H23" i="17"/>
  <c r="G23" i="17"/>
  <c r="F23" i="17"/>
  <c r="E23" i="17"/>
  <c r="E182" i="17" s="1"/>
  <c r="D23" i="17"/>
  <c r="O22" i="17"/>
  <c r="N22" i="17"/>
  <c r="N181" i="17" s="1"/>
  <c r="M22" i="17"/>
  <c r="L22" i="17"/>
  <c r="K22" i="17"/>
  <c r="J22" i="17"/>
  <c r="I22" i="17"/>
  <c r="H22" i="17"/>
  <c r="G22" i="17"/>
  <c r="F22" i="17"/>
  <c r="E22" i="17"/>
  <c r="D22" i="17"/>
  <c r="O20" i="17"/>
  <c r="N20" i="17"/>
  <c r="M20" i="17"/>
  <c r="L20" i="17"/>
  <c r="K20" i="17"/>
  <c r="J20" i="17"/>
  <c r="I20" i="17"/>
  <c r="H20" i="17"/>
  <c r="G20" i="17"/>
  <c r="F20" i="17"/>
  <c r="E20" i="17"/>
  <c r="E179" i="17" s="1"/>
  <c r="D20" i="17"/>
  <c r="O19" i="17"/>
  <c r="N19" i="17"/>
  <c r="N178" i="17" s="1"/>
  <c r="M19" i="17"/>
  <c r="L19" i="17"/>
  <c r="K19" i="17"/>
  <c r="J19" i="17"/>
  <c r="I19" i="17"/>
  <c r="H19" i="17"/>
  <c r="G19" i="17"/>
  <c r="F19" i="17"/>
  <c r="E19" i="17"/>
  <c r="D19" i="17"/>
  <c r="O17" i="17"/>
  <c r="N17" i="17"/>
  <c r="M17" i="17"/>
  <c r="L17" i="17"/>
  <c r="K17" i="17"/>
  <c r="J17" i="17"/>
  <c r="I17" i="17"/>
  <c r="H17" i="17"/>
  <c r="G17" i="17"/>
  <c r="F17" i="17"/>
  <c r="E17" i="17"/>
  <c r="E176" i="17" s="1"/>
  <c r="D17" i="17"/>
  <c r="O15" i="17"/>
  <c r="N15" i="17"/>
  <c r="N174" i="17" s="1"/>
  <c r="M15" i="17"/>
  <c r="L15" i="17"/>
  <c r="K15" i="17"/>
  <c r="J15" i="17"/>
  <c r="I15" i="17"/>
  <c r="H15" i="17"/>
  <c r="G15" i="17"/>
  <c r="F15" i="17"/>
  <c r="E15" i="17"/>
  <c r="D15" i="17"/>
  <c r="O14" i="17"/>
  <c r="N14" i="17"/>
  <c r="M14" i="17"/>
  <c r="L14" i="17"/>
  <c r="K14" i="17"/>
  <c r="J14" i="17"/>
  <c r="I14" i="17"/>
  <c r="H14" i="17"/>
  <c r="G14" i="17"/>
  <c r="F14" i="17"/>
  <c r="E14" i="17"/>
  <c r="E173" i="17" s="1"/>
  <c r="D14" i="17"/>
  <c r="O13" i="17"/>
  <c r="N13" i="17"/>
  <c r="N172" i="17" s="1"/>
  <c r="M13" i="17"/>
  <c r="L13" i="17"/>
  <c r="K13" i="17"/>
  <c r="J13" i="17"/>
  <c r="I13" i="17"/>
  <c r="H13" i="17"/>
  <c r="G13" i="17"/>
  <c r="F13" i="17"/>
  <c r="E13" i="17"/>
  <c r="D13" i="17"/>
  <c r="O75" i="17"/>
  <c r="N75" i="17"/>
  <c r="M75" i="17"/>
  <c r="L75" i="17"/>
  <c r="K75" i="17"/>
  <c r="K234" i="17" s="1"/>
  <c r="J75" i="17"/>
  <c r="I75" i="17"/>
  <c r="H75" i="17"/>
  <c r="G75" i="17"/>
  <c r="F75" i="17"/>
  <c r="E75" i="17"/>
  <c r="D75" i="17"/>
  <c r="O74" i="17"/>
  <c r="O233" i="17" s="1"/>
  <c r="N74" i="17"/>
  <c r="N233" i="17" s="1"/>
  <c r="M74" i="17"/>
  <c r="M233" i="17" s="1"/>
  <c r="L74" i="17"/>
  <c r="L233" i="17" s="1"/>
  <c r="K74" i="17"/>
  <c r="K233" i="17" s="1"/>
  <c r="J74" i="17"/>
  <c r="J233" i="17" s="1"/>
  <c r="I74" i="17"/>
  <c r="I233" i="17" s="1"/>
  <c r="H74" i="17"/>
  <c r="H233" i="17" s="1"/>
  <c r="G74" i="17"/>
  <c r="F74" i="17"/>
  <c r="F233" i="17" s="1"/>
  <c r="E74" i="17"/>
  <c r="D74" i="17"/>
  <c r="D233" i="17" s="1"/>
  <c r="O73" i="17"/>
  <c r="N73" i="17"/>
  <c r="M73" i="17"/>
  <c r="L73" i="17"/>
  <c r="K73" i="17"/>
  <c r="J73" i="17"/>
  <c r="I73" i="17"/>
  <c r="H73" i="17"/>
  <c r="G73" i="17"/>
  <c r="F73" i="17"/>
  <c r="E73" i="17"/>
  <c r="D73" i="17"/>
  <c r="O72" i="17"/>
  <c r="N72" i="17"/>
  <c r="N231" i="17" s="1"/>
  <c r="M72" i="17"/>
  <c r="M231" i="17" s="1"/>
  <c r="L72" i="17"/>
  <c r="K72" i="17"/>
  <c r="J72" i="17"/>
  <c r="I72" i="17"/>
  <c r="H72" i="17"/>
  <c r="G72" i="17"/>
  <c r="F72" i="17"/>
  <c r="F231" i="17" s="1"/>
  <c r="E72" i="17"/>
  <c r="D72" i="17"/>
  <c r="O71" i="17"/>
  <c r="N71" i="17"/>
  <c r="M71" i="17"/>
  <c r="M230" i="17" s="1"/>
  <c r="L71" i="17"/>
  <c r="K71" i="17"/>
  <c r="J71" i="17"/>
  <c r="I71" i="17"/>
  <c r="H71" i="17"/>
  <c r="G71" i="17"/>
  <c r="F71" i="17"/>
  <c r="F230" i="17" s="1"/>
  <c r="E71" i="17"/>
  <c r="E230" i="17" s="1"/>
  <c r="D71" i="17"/>
  <c r="O70" i="17"/>
  <c r="N70" i="17"/>
  <c r="N229" i="17" s="1"/>
  <c r="M70" i="17"/>
  <c r="M229" i="17" s="1"/>
  <c r="L70" i="17"/>
  <c r="K70" i="17"/>
  <c r="J70" i="17"/>
  <c r="I70" i="17"/>
  <c r="H70" i="17"/>
  <c r="G70" i="17"/>
  <c r="F70" i="17"/>
  <c r="F229" i="17" s="1"/>
  <c r="E70" i="17"/>
  <c r="D70" i="17"/>
  <c r="O69" i="17"/>
  <c r="N69" i="17"/>
  <c r="M69" i="17"/>
  <c r="M228" i="17" s="1"/>
  <c r="L69" i="17"/>
  <c r="K69" i="17"/>
  <c r="J69" i="17"/>
  <c r="I69" i="17"/>
  <c r="H69" i="17"/>
  <c r="G69" i="17"/>
  <c r="F69" i="17"/>
  <c r="F228" i="17" s="1"/>
  <c r="E69" i="17"/>
  <c r="E228" i="17" s="1"/>
  <c r="D69" i="17"/>
  <c r="O68" i="17"/>
  <c r="N68" i="17"/>
  <c r="M68" i="17"/>
  <c r="L68" i="17"/>
  <c r="K68" i="17"/>
  <c r="J68" i="17"/>
  <c r="J227" i="17" s="1"/>
  <c r="I68" i="17"/>
  <c r="H68" i="17"/>
  <c r="G68" i="17"/>
  <c r="F68" i="17"/>
  <c r="E68" i="17"/>
  <c r="D68" i="17"/>
  <c r="O67" i="17"/>
  <c r="N67" i="17"/>
  <c r="N226" i="17" s="1"/>
  <c r="M67" i="17"/>
  <c r="M226" i="17" s="1"/>
  <c r="L67" i="17"/>
  <c r="K67" i="17"/>
  <c r="J67" i="17"/>
  <c r="I67" i="17"/>
  <c r="H67" i="17"/>
  <c r="G67" i="17"/>
  <c r="F67" i="17"/>
  <c r="F226" i="17" s="1"/>
  <c r="E67" i="17"/>
  <c r="E226" i="17" s="1"/>
  <c r="D67" i="17"/>
  <c r="O66" i="17"/>
  <c r="N66" i="17"/>
  <c r="N225" i="17" s="1"/>
  <c r="M66" i="17"/>
  <c r="M225" i="17" s="1"/>
  <c r="L66" i="17"/>
  <c r="K66" i="17"/>
  <c r="J66" i="17"/>
  <c r="I66" i="17"/>
  <c r="H66" i="17"/>
  <c r="G66" i="17"/>
  <c r="F66" i="17"/>
  <c r="F225" i="17" s="1"/>
  <c r="E66" i="17"/>
  <c r="E225" i="17" s="1"/>
  <c r="D66" i="17"/>
  <c r="O65" i="17"/>
  <c r="N65" i="17"/>
  <c r="M65" i="17"/>
  <c r="L65" i="17"/>
  <c r="K65" i="17"/>
  <c r="J65" i="17"/>
  <c r="I65" i="17"/>
  <c r="H65" i="17"/>
  <c r="G65" i="17"/>
  <c r="F65" i="17"/>
  <c r="F224" i="17" s="1"/>
  <c r="E65" i="17"/>
  <c r="D65" i="17"/>
  <c r="O64" i="17"/>
  <c r="O167" i="17" s="1"/>
  <c r="N64" i="17"/>
  <c r="M64" i="17"/>
  <c r="L64" i="17"/>
  <c r="K64" i="17"/>
  <c r="J64" i="17"/>
  <c r="I64" i="17"/>
  <c r="H64" i="17"/>
  <c r="G64" i="17"/>
  <c r="F64" i="17"/>
  <c r="E64" i="17"/>
  <c r="D64" i="17"/>
  <c r="O63" i="17"/>
  <c r="N63" i="17"/>
  <c r="M63" i="17"/>
  <c r="L63" i="17"/>
  <c r="K63" i="17"/>
  <c r="J63" i="17"/>
  <c r="I63" i="17"/>
  <c r="H63" i="17"/>
  <c r="G63" i="17"/>
  <c r="F63" i="17"/>
  <c r="E63" i="17"/>
  <c r="D63" i="17"/>
  <c r="O62" i="17"/>
  <c r="N62" i="17"/>
  <c r="M62" i="17"/>
  <c r="L62" i="17"/>
  <c r="K62" i="17"/>
  <c r="J62" i="17"/>
  <c r="I62" i="17"/>
  <c r="H62" i="17"/>
  <c r="H221" i="17" s="1"/>
  <c r="G62" i="17"/>
  <c r="G221" i="17" s="1"/>
  <c r="F62" i="17"/>
  <c r="E62" i="17"/>
  <c r="D62" i="17"/>
  <c r="O61" i="17"/>
  <c r="N61" i="17"/>
  <c r="M61" i="17"/>
  <c r="L61" i="17"/>
  <c r="K61" i="17"/>
  <c r="J61" i="17"/>
  <c r="I61" i="17"/>
  <c r="H61" i="17"/>
  <c r="G61" i="17"/>
  <c r="F61" i="17"/>
  <c r="E61" i="17"/>
  <c r="D61" i="17"/>
  <c r="O60" i="17"/>
  <c r="N60" i="17"/>
  <c r="M60" i="17"/>
  <c r="L60" i="17"/>
  <c r="K60" i="17"/>
  <c r="J60" i="17"/>
  <c r="I60" i="17"/>
  <c r="H60" i="17"/>
  <c r="G60" i="17"/>
  <c r="F60" i="17"/>
  <c r="F219" i="17" s="1"/>
  <c r="E60" i="17"/>
  <c r="D60" i="17"/>
  <c r="O59" i="17"/>
  <c r="N59" i="17"/>
  <c r="M59" i="17"/>
  <c r="L59" i="17"/>
  <c r="K59" i="17"/>
  <c r="J59" i="17"/>
  <c r="J218" i="17" s="1"/>
  <c r="I59" i="17"/>
  <c r="H59" i="17"/>
  <c r="G59" i="17"/>
  <c r="F59" i="17"/>
  <c r="E59" i="17"/>
  <c r="D59" i="17"/>
  <c r="O58" i="17"/>
  <c r="N58" i="17"/>
  <c r="M58" i="17"/>
  <c r="L58" i="17"/>
  <c r="K58" i="17"/>
  <c r="J58" i="17"/>
  <c r="J217" i="17" s="1"/>
  <c r="I58" i="17"/>
  <c r="H58" i="17"/>
  <c r="G58" i="17"/>
  <c r="F58" i="17"/>
  <c r="E58" i="17"/>
  <c r="D58" i="17"/>
  <c r="O57" i="17"/>
  <c r="N57" i="17"/>
  <c r="M57" i="17"/>
  <c r="L57" i="17"/>
  <c r="L153" i="17" s="1"/>
  <c r="K57" i="17"/>
  <c r="J57" i="17"/>
  <c r="I57" i="17"/>
  <c r="H57" i="17"/>
  <c r="G57" i="17"/>
  <c r="F57" i="17"/>
  <c r="E57" i="17"/>
  <c r="D57" i="17"/>
  <c r="O211" i="17"/>
  <c r="O370" i="17" s="1"/>
  <c r="O12" i="17"/>
  <c r="N12" i="17"/>
  <c r="M12" i="17"/>
  <c r="L12" i="17"/>
  <c r="K12" i="17"/>
  <c r="J12" i="17"/>
  <c r="I12" i="17"/>
  <c r="H12" i="17"/>
  <c r="G12" i="17"/>
  <c r="F12" i="17"/>
  <c r="E12" i="17"/>
  <c r="D12" i="17"/>
  <c r="D12" i="19" s="1"/>
  <c r="C115" i="18" a="1"/>
  <c r="C115" i="18" s="1"/>
  <c r="C70" i="18" a="1"/>
  <c r="C70" i="18" s="1"/>
  <c r="D62" i="18"/>
  <c r="C62" i="18"/>
  <c r="C61" i="18"/>
  <c r="D60" i="18"/>
  <c r="C60" i="18"/>
  <c r="B43" i="18" a="1"/>
  <c r="B43" i="18" s="1"/>
  <c r="D32" i="18"/>
  <c r="C32" i="18"/>
  <c r="C31" i="18"/>
  <c r="C30" i="18"/>
  <c r="B13" i="18" a="1"/>
  <c r="B13" i="18" s="1"/>
  <c r="BB374" i="17"/>
  <c r="BC374" i="17" s="1"/>
  <c r="BD374" i="17" s="1"/>
  <c r="BB329" i="17"/>
  <c r="BC329" i="17" s="1"/>
  <c r="BD329" i="17" s="1"/>
  <c r="AC237" i="17"/>
  <c r="AD237" i="17" s="1"/>
  <c r="Q237" i="17"/>
  <c r="BB215" i="17"/>
  <c r="BC215" i="17" s="1"/>
  <c r="BD215" i="17" s="1"/>
  <c r="BB170" i="17"/>
  <c r="BC170" i="17" s="1"/>
  <c r="BD170" i="17" s="1"/>
  <c r="BB56" i="17"/>
  <c r="BC56" i="17" s="1"/>
  <c r="BD56" i="17" s="1"/>
  <c r="AY56" i="17"/>
  <c r="AY74" i="17" s="1"/>
  <c r="AX56" i="17"/>
  <c r="AX74" i="17" s="1"/>
  <c r="AW56" i="17"/>
  <c r="AW74" i="17" s="1"/>
  <c r="AV56" i="17"/>
  <c r="AV74" i="17" s="1"/>
  <c r="AU56" i="17"/>
  <c r="AU74" i="17" s="1"/>
  <c r="AT56" i="17"/>
  <c r="AT74" i="17" s="1"/>
  <c r="AS56" i="17"/>
  <c r="AS74" i="17" s="1"/>
  <c r="AR56" i="17"/>
  <c r="AR74" i="17" s="1"/>
  <c r="AQ56" i="17"/>
  <c r="AQ74" i="17" s="1"/>
  <c r="AP56" i="17"/>
  <c r="AP74" i="17" s="1"/>
  <c r="AO56" i="17"/>
  <c r="AO74" i="17" s="1"/>
  <c r="AN56" i="17"/>
  <c r="AN74" i="17" s="1"/>
  <c r="AM56" i="17"/>
  <c r="AM74" i="17" s="1"/>
  <c r="AL56" i="17"/>
  <c r="AL74" i="17" s="1"/>
  <c r="AK56" i="17"/>
  <c r="AK74" i="17" s="1"/>
  <c r="AJ56" i="17"/>
  <c r="AJ74" i="17" s="1"/>
  <c r="AI56" i="17"/>
  <c r="AI74" i="17" s="1"/>
  <c r="AH56" i="17"/>
  <c r="AH74" i="17" s="1"/>
  <c r="AG56" i="17"/>
  <c r="AG74" i="17" s="1"/>
  <c r="AF56" i="17"/>
  <c r="AF74" i="17" s="1"/>
  <c r="AE56" i="17"/>
  <c r="AE74" i="17" s="1"/>
  <c r="AD56" i="17"/>
  <c r="AD74" i="17" s="1"/>
  <c r="AC56" i="17"/>
  <c r="AC74" i="17" s="1"/>
  <c r="AB56" i="17"/>
  <c r="AB74" i="17" s="1"/>
  <c r="AA56" i="17"/>
  <c r="AA74" i="17" s="1"/>
  <c r="Z56" i="17"/>
  <c r="Z74" i="17" s="1"/>
  <c r="Y56" i="17"/>
  <c r="Y74" i="17" s="1"/>
  <c r="X56" i="17"/>
  <c r="X74" i="17" s="1"/>
  <c r="W56" i="17"/>
  <c r="W74" i="17" s="1"/>
  <c r="V56" i="17"/>
  <c r="V74" i="17" s="1"/>
  <c r="U56" i="17"/>
  <c r="U74" i="17" s="1"/>
  <c r="T56" i="17"/>
  <c r="T74" i="17" s="1"/>
  <c r="S56" i="17"/>
  <c r="S74" i="17" s="1"/>
  <c r="R56" i="17"/>
  <c r="R74" i="17" s="1"/>
  <c r="Q56" i="17"/>
  <c r="Q74" i="17" s="1"/>
  <c r="P56" i="17"/>
  <c r="P74" i="17" s="1"/>
  <c r="O56" i="17"/>
  <c r="O11" i="17" s="1"/>
  <c r="N56" i="17"/>
  <c r="N11" i="17" s="1"/>
  <c r="M56" i="17"/>
  <c r="M11" i="17" s="1"/>
  <c r="L56" i="17"/>
  <c r="L11" i="17" s="1"/>
  <c r="K56" i="17"/>
  <c r="K11" i="17" s="1"/>
  <c r="J56" i="17"/>
  <c r="J11" i="17" s="1"/>
  <c r="I56" i="17"/>
  <c r="I11" i="17" s="1"/>
  <c r="H56" i="17"/>
  <c r="H11" i="17" s="1"/>
  <c r="G56" i="17"/>
  <c r="G11" i="17" s="1"/>
  <c r="F56" i="17"/>
  <c r="F11" i="17" s="1"/>
  <c r="E56" i="17"/>
  <c r="E11" i="17" s="1"/>
  <c r="D56" i="17"/>
  <c r="D11" i="17" s="1"/>
  <c r="BB11" i="17"/>
  <c r="BB374" i="8"/>
  <c r="BC374" i="8" s="1"/>
  <c r="BD374" i="8" s="1"/>
  <c r="BB329" i="8"/>
  <c r="BC329" i="8" s="1"/>
  <c r="BD329" i="8" s="1"/>
  <c r="BB215" i="8"/>
  <c r="BC215" i="8" s="1"/>
  <c r="BD215" i="8" s="1"/>
  <c r="BB170" i="8"/>
  <c r="BC170" i="8" s="1"/>
  <c r="BD170" i="8" s="1"/>
  <c r="BB56" i="8"/>
  <c r="BC56" i="8" s="1"/>
  <c r="BD56" i="8" s="1"/>
  <c r="BB11" i="8"/>
  <c r="C480" i="8"/>
  <c r="C477" i="8"/>
  <c r="AY393" i="8"/>
  <c r="AX393" i="8"/>
  <c r="AW393" i="8"/>
  <c r="AV393" i="8"/>
  <c r="AV393" i="19" s="1"/>
  <c r="AU393" i="8"/>
  <c r="AT393" i="8"/>
  <c r="AS393" i="8"/>
  <c r="AR393" i="8"/>
  <c r="AQ393" i="8"/>
  <c r="AP393" i="8"/>
  <c r="AO393" i="8"/>
  <c r="AN393" i="8"/>
  <c r="AN393" i="19" s="1"/>
  <c r="AM393" i="8"/>
  <c r="AL393" i="8"/>
  <c r="AK393" i="8"/>
  <c r="AJ393" i="8"/>
  <c r="AI393" i="8"/>
  <c r="AH393" i="8"/>
  <c r="AG393" i="8"/>
  <c r="AF393" i="8"/>
  <c r="AF393" i="19" s="1"/>
  <c r="AE393" i="8"/>
  <c r="AD393" i="8"/>
  <c r="AC393" i="8"/>
  <c r="AB393" i="8"/>
  <c r="AA393" i="8"/>
  <c r="Z393" i="8"/>
  <c r="Y393" i="8"/>
  <c r="X393" i="8"/>
  <c r="X393" i="19" s="1"/>
  <c r="W393" i="8"/>
  <c r="V393" i="8"/>
  <c r="U393" i="8"/>
  <c r="T393" i="8"/>
  <c r="S393" i="8"/>
  <c r="R393" i="8"/>
  <c r="Q393" i="8"/>
  <c r="P393" i="8"/>
  <c r="P393" i="19" s="1"/>
  <c r="AY392" i="8"/>
  <c r="AX392" i="8"/>
  <c r="AW392" i="8"/>
  <c r="AV392" i="8"/>
  <c r="AU392" i="8"/>
  <c r="AT392" i="8"/>
  <c r="AS392" i="8"/>
  <c r="AR392" i="8"/>
  <c r="AR392" i="19" s="1"/>
  <c r="AQ392" i="8"/>
  <c r="AP392" i="8"/>
  <c r="AO392" i="8"/>
  <c r="AN392" i="8"/>
  <c r="AM392" i="8"/>
  <c r="AL392" i="8"/>
  <c r="AK392" i="8"/>
  <c r="AJ392" i="8"/>
  <c r="AJ392" i="19" s="1"/>
  <c r="AI392" i="8"/>
  <c r="AH392" i="8"/>
  <c r="AG392" i="8"/>
  <c r="AF392" i="8"/>
  <c r="AE392" i="8"/>
  <c r="AD392" i="8"/>
  <c r="AC392" i="8"/>
  <c r="AB392" i="8"/>
  <c r="AA392" i="8"/>
  <c r="Z392" i="8"/>
  <c r="Y392" i="8"/>
  <c r="X392" i="8"/>
  <c r="W392" i="8"/>
  <c r="V392" i="8"/>
  <c r="U392" i="8"/>
  <c r="T392" i="8"/>
  <c r="S392" i="8"/>
  <c r="R392" i="8"/>
  <c r="Q392" i="8"/>
  <c r="P392" i="8"/>
  <c r="AO396" i="8"/>
  <c r="AP396" i="8" s="1"/>
  <c r="AC396" i="8"/>
  <c r="AD396" i="8" s="1"/>
  <c r="Q237" i="8"/>
  <c r="R237" i="8" s="1"/>
  <c r="S237" i="8" s="1"/>
  <c r="T237" i="8" s="1"/>
  <c r="U237" i="8" s="1"/>
  <c r="V237" i="8" s="1"/>
  <c r="W237" i="8" s="1"/>
  <c r="X237" i="8" s="1"/>
  <c r="Y237" i="8" s="1"/>
  <c r="Z237" i="8" s="1"/>
  <c r="AA237" i="8" s="1"/>
  <c r="AC237" i="8" s="1"/>
  <c r="AD237" i="8" s="1"/>
  <c r="AE237" i="8" s="1"/>
  <c r="AF237" i="8" s="1"/>
  <c r="AG237" i="8" s="1"/>
  <c r="AH237" i="8" s="1"/>
  <c r="AI237" i="8" s="1"/>
  <c r="AJ237" i="8" s="1"/>
  <c r="AK237" i="8" s="1"/>
  <c r="AL237" i="8" s="1"/>
  <c r="AM237" i="8" s="1"/>
  <c r="AO237" i="8" s="1"/>
  <c r="AP237" i="8" s="1"/>
  <c r="AQ237" i="8" s="1"/>
  <c r="AR237" i="8" s="1"/>
  <c r="AS237" i="8" s="1"/>
  <c r="AT237" i="8" s="1"/>
  <c r="AU237" i="8" s="1"/>
  <c r="AV237" i="8" s="1"/>
  <c r="AW237" i="8" s="1"/>
  <c r="AX237" i="8" s="1"/>
  <c r="AY237" i="8" s="1"/>
  <c r="AY234" i="8"/>
  <c r="AX234" i="8"/>
  <c r="AX234" i="19" s="1"/>
  <c r="AW234" i="8"/>
  <c r="AW234" i="19" s="1"/>
  <c r="AV234" i="8"/>
  <c r="AU234" i="8"/>
  <c r="AT234" i="8"/>
  <c r="AS234" i="8"/>
  <c r="AR234" i="8"/>
  <c r="AQ234" i="8"/>
  <c r="AP234" i="8"/>
  <c r="AP234" i="19" s="1"/>
  <c r="AO234" i="8"/>
  <c r="AO234" i="19" s="1"/>
  <c r="AN234" i="8"/>
  <c r="AM234" i="8"/>
  <c r="AL234" i="8"/>
  <c r="AK234" i="8"/>
  <c r="AJ234" i="8"/>
  <c r="AI234" i="8"/>
  <c r="AH234" i="8"/>
  <c r="AH234" i="19" s="1"/>
  <c r="AG234" i="8"/>
  <c r="AG234" i="19" s="1"/>
  <c r="AF234" i="8"/>
  <c r="AE234" i="8"/>
  <c r="AD234" i="8"/>
  <c r="AC234" i="8"/>
  <c r="AB234" i="8"/>
  <c r="AA234" i="8"/>
  <c r="Z234" i="8"/>
  <c r="Z234" i="19" s="1"/>
  <c r="Y234" i="8"/>
  <c r="Y234" i="19" s="1"/>
  <c r="X234" i="8"/>
  <c r="W234" i="8"/>
  <c r="V234" i="8"/>
  <c r="U234" i="8"/>
  <c r="T234" i="8"/>
  <c r="S234" i="8"/>
  <c r="R234" i="8"/>
  <c r="Q234" i="8"/>
  <c r="Q234" i="19" s="1"/>
  <c r="P234" i="8"/>
  <c r="AY233" i="8"/>
  <c r="AX233" i="8"/>
  <c r="AW233" i="8"/>
  <c r="AV233" i="8"/>
  <c r="AU233" i="8"/>
  <c r="AT233" i="8"/>
  <c r="AS233" i="8"/>
  <c r="AS233" i="19" s="1"/>
  <c r="AR233" i="8"/>
  <c r="AQ233" i="8"/>
  <c r="AP233" i="8"/>
  <c r="AO233" i="8"/>
  <c r="AN233" i="8"/>
  <c r="AM233" i="8"/>
  <c r="AL233" i="8"/>
  <c r="AK233" i="8"/>
  <c r="AK233" i="19" s="1"/>
  <c r="AJ233" i="8"/>
  <c r="AI233" i="8"/>
  <c r="AH233" i="8"/>
  <c r="AG233" i="8"/>
  <c r="AF233" i="8"/>
  <c r="AE233" i="8"/>
  <c r="AD233" i="8"/>
  <c r="AC233" i="8"/>
  <c r="AC233" i="19" s="1"/>
  <c r="AB233" i="8"/>
  <c r="AA233" i="8"/>
  <c r="Z233" i="8"/>
  <c r="Y233" i="8"/>
  <c r="X233" i="8"/>
  <c r="W233" i="8"/>
  <c r="V233" i="8"/>
  <c r="U233" i="8"/>
  <c r="U233" i="19" s="1"/>
  <c r="T233" i="8"/>
  <c r="S233" i="8"/>
  <c r="R233" i="8"/>
  <c r="Q233" i="8"/>
  <c r="P233" i="8"/>
  <c r="C322" i="8"/>
  <c r="C321" i="8"/>
  <c r="C319" i="8"/>
  <c r="C318" i="8"/>
  <c r="O63" i="8"/>
  <c r="D63" i="8"/>
  <c r="C115" i="11" a="1"/>
  <c r="C115" i="11" s="1"/>
  <c r="C163" i="8"/>
  <c r="C162" i="8"/>
  <c r="O59" i="8"/>
  <c r="C160" i="8"/>
  <c r="C159" i="8"/>
  <c r="D58" i="8"/>
  <c r="AY56" i="8"/>
  <c r="AX56" i="8"/>
  <c r="AW56" i="8"/>
  <c r="AV56" i="8"/>
  <c r="AU56" i="8"/>
  <c r="AT56" i="8"/>
  <c r="AS56" i="8"/>
  <c r="AR56" i="8"/>
  <c r="AQ56" i="8"/>
  <c r="AP56" i="8"/>
  <c r="AO56" i="8"/>
  <c r="AN56" i="8"/>
  <c r="AM56" i="8"/>
  <c r="AL56" i="8"/>
  <c r="AK56" i="8"/>
  <c r="AJ56" i="8"/>
  <c r="AI56" i="8"/>
  <c r="AH56" i="8"/>
  <c r="AG56" i="8"/>
  <c r="AF56" i="8"/>
  <c r="AE56" i="8"/>
  <c r="AD56" i="8"/>
  <c r="AC56" i="8"/>
  <c r="AB56" i="8"/>
  <c r="AA56" i="8"/>
  <c r="Z56" i="8"/>
  <c r="Y56" i="8"/>
  <c r="X56" i="8"/>
  <c r="W56" i="8"/>
  <c r="V56" i="8"/>
  <c r="U56" i="8"/>
  <c r="T56" i="8"/>
  <c r="S56" i="8"/>
  <c r="R56" i="8"/>
  <c r="Q56" i="8"/>
  <c r="P56" i="8"/>
  <c r="AY75" i="8"/>
  <c r="AX75" i="8"/>
  <c r="AW75" i="8"/>
  <c r="AV75" i="8"/>
  <c r="AU75" i="8"/>
  <c r="AT75" i="8"/>
  <c r="AS75" i="8"/>
  <c r="AR75" i="8"/>
  <c r="AQ75" i="8"/>
  <c r="AP75" i="8"/>
  <c r="AO75" i="8"/>
  <c r="AN75" i="8"/>
  <c r="AM75" i="8"/>
  <c r="AL75" i="8"/>
  <c r="AK75" i="8"/>
  <c r="AJ75" i="8"/>
  <c r="AI75" i="8"/>
  <c r="AH75" i="8"/>
  <c r="AG75" i="8"/>
  <c r="AF75" i="8"/>
  <c r="AE75" i="8"/>
  <c r="AD75" i="8"/>
  <c r="AC75" i="8"/>
  <c r="AB75" i="8"/>
  <c r="AA75" i="8"/>
  <c r="Z75" i="8"/>
  <c r="Y75" i="8"/>
  <c r="X75" i="8"/>
  <c r="W75" i="8"/>
  <c r="V75" i="8"/>
  <c r="U75" i="8"/>
  <c r="T75" i="8"/>
  <c r="S75" i="8"/>
  <c r="R75" i="8"/>
  <c r="Q75" i="8"/>
  <c r="P75" i="8"/>
  <c r="C70" i="11" a="1"/>
  <c r="C70" i="11" s="1"/>
  <c r="C30" i="11"/>
  <c r="D30" i="11"/>
  <c r="C31" i="11"/>
  <c r="C32" i="11"/>
  <c r="D32" i="11"/>
  <c r="D62" i="11"/>
  <c r="C62" i="11"/>
  <c r="C61" i="11"/>
  <c r="D60" i="11"/>
  <c r="C60" i="11"/>
  <c r="B43" i="11" a="1"/>
  <c r="B43" i="11" s="1"/>
  <c r="B13" i="11" a="1"/>
  <c r="B13" i="11" s="1"/>
  <c r="O56" i="8"/>
  <c r="O11" i="8" s="1"/>
  <c r="N56" i="8"/>
  <c r="N11" i="8" s="1"/>
  <c r="M56" i="8"/>
  <c r="M11" i="8" s="1"/>
  <c r="L56" i="8"/>
  <c r="L11" i="8" s="1"/>
  <c r="K56" i="8"/>
  <c r="K11" i="8" s="1"/>
  <c r="J56" i="8"/>
  <c r="J11" i="8" s="1"/>
  <c r="I56" i="8"/>
  <c r="I11" i="8" s="1"/>
  <c r="H56" i="8"/>
  <c r="H11" i="8" s="1"/>
  <c r="G56" i="8"/>
  <c r="G11" i="8" s="1"/>
  <c r="F56" i="8"/>
  <c r="F11" i="8" s="1"/>
  <c r="E56" i="8"/>
  <c r="E11" i="8" s="1"/>
  <c r="D56" i="8"/>
  <c r="D11" i="8" s="1"/>
  <c r="T392" i="19" l="1"/>
  <c r="AB392" i="19"/>
  <c r="X233" i="19"/>
  <c r="AV233" i="19"/>
  <c r="P233" i="19"/>
  <c r="AN233" i="19"/>
  <c r="T234" i="19"/>
  <c r="AR234" i="19"/>
  <c r="D63" i="19"/>
  <c r="AF233" i="19"/>
  <c r="AB234" i="19"/>
  <c r="AJ234" i="19"/>
  <c r="P75" i="19"/>
  <c r="X75" i="19"/>
  <c r="AF75" i="19"/>
  <c r="AN75" i="19"/>
  <c r="AV75" i="19"/>
  <c r="U75" i="19"/>
  <c r="AC75" i="19"/>
  <c r="AK75" i="19"/>
  <c r="AS75" i="19"/>
  <c r="Q392" i="19"/>
  <c r="Y392" i="19"/>
  <c r="AG392" i="19"/>
  <c r="AO392" i="19"/>
  <c r="AW392" i="19"/>
  <c r="U393" i="19"/>
  <c r="AC393" i="19"/>
  <c r="AK393" i="19"/>
  <c r="AS393" i="19"/>
  <c r="S392" i="19"/>
  <c r="AA392" i="19"/>
  <c r="AI392" i="19"/>
  <c r="AQ392" i="19"/>
  <c r="AY392" i="19"/>
  <c r="W393" i="19"/>
  <c r="AE393" i="19"/>
  <c r="AM393" i="19"/>
  <c r="AU393" i="19"/>
  <c r="V233" i="19"/>
  <c r="AD233" i="19"/>
  <c r="AL233" i="19"/>
  <c r="AT233" i="19"/>
  <c r="R234" i="19"/>
  <c r="V75" i="19"/>
  <c r="AD75" i="19"/>
  <c r="AL75" i="19"/>
  <c r="W233" i="19"/>
  <c r="AE233" i="19"/>
  <c r="AM233" i="19"/>
  <c r="AU233" i="19"/>
  <c r="S234" i="19"/>
  <c r="AA234" i="19"/>
  <c r="AI234" i="19"/>
  <c r="AQ234" i="19"/>
  <c r="AY234" i="19"/>
  <c r="W75" i="19"/>
  <c r="AE75" i="19"/>
  <c r="AM75" i="19"/>
  <c r="AU75" i="19"/>
  <c r="V392" i="19"/>
  <c r="AD392" i="19"/>
  <c r="AL392" i="19"/>
  <c r="AT392" i="19"/>
  <c r="R393" i="19"/>
  <c r="Z393" i="19"/>
  <c r="AH393" i="19"/>
  <c r="AP393" i="19"/>
  <c r="AX393" i="19"/>
  <c r="AT75" i="19"/>
  <c r="R392" i="19"/>
  <c r="Z392" i="19"/>
  <c r="AH392" i="19"/>
  <c r="AP392" i="19"/>
  <c r="AX392" i="19"/>
  <c r="V393" i="19"/>
  <c r="AD393" i="19"/>
  <c r="AL393" i="19"/>
  <c r="AT393" i="19"/>
  <c r="U392" i="19"/>
  <c r="AC392" i="19"/>
  <c r="AK392" i="19"/>
  <c r="AS392" i="19"/>
  <c r="Q393" i="19"/>
  <c r="Y393" i="19"/>
  <c r="AG393" i="19"/>
  <c r="AO393" i="19"/>
  <c r="AW393" i="19"/>
  <c r="P392" i="19"/>
  <c r="X392" i="19"/>
  <c r="AF392" i="19"/>
  <c r="AN392" i="19"/>
  <c r="AV392" i="19"/>
  <c r="T393" i="19"/>
  <c r="AB393" i="19"/>
  <c r="AJ393" i="19"/>
  <c r="AR393" i="19"/>
  <c r="T233" i="19"/>
  <c r="AB233" i="19"/>
  <c r="AJ233" i="19"/>
  <c r="AR233" i="19"/>
  <c r="P234" i="19"/>
  <c r="X234" i="19"/>
  <c r="AF234" i="19"/>
  <c r="AN234" i="19"/>
  <c r="AV234" i="19"/>
  <c r="W392" i="19"/>
  <c r="AE392" i="19"/>
  <c r="AM392" i="19"/>
  <c r="AU392" i="19"/>
  <c r="S393" i="19"/>
  <c r="AA393" i="19"/>
  <c r="AI393" i="19"/>
  <c r="AQ393" i="19"/>
  <c r="AY393" i="19"/>
  <c r="S233" i="19"/>
  <c r="AA233" i="19"/>
  <c r="AI233" i="19"/>
  <c r="AQ233" i="19"/>
  <c r="AY233" i="19"/>
  <c r="W234" i="19"/>
  <c r="AE234" i="19"/>
  <c r="AM234" i="19"/>
  <c r="AU234" i="19"/>
  <c r="AO233" i="19"/>
  <c r="AW233" i="19"/>
  <c r="U234" i="19"/>
  <c r="AC234" i="19"/>
  <c r="AK234" i="19"/>
  <c r="AS234" i="19"/>
  <c r="Q233" i="19"/>
  <c r="Y233" i="19"/>
  <c r="AG233" i="19"/>
  <c r="R233" i="19"/>
  <c r="Z233" i="19"/>
  <c r="AH233" i="19"/>
  <c r="AP233" i="19"/>
  <c r="AX233" i="19"/>
  <c r="V234" i="19"/>
  <c r="AD234" i="19"/>
  <c r="AL234" i="19"/>
  <c r="AT234" i="19"/>
  <c r="Q75" i="19"/>
  <c r="Y75" i="19"/>
  <c r="AG75" i="19"/>
  <c r="AO75" i="19"/>
  <c r="AW75" i="19"/>
  <c r="R75" i="19"/>
  <c r="Z75" i="19"/>
  <c r="AH75" i="19"/>
  <c r="AP75" i="19"/>
  <c r="AX75" i="19"/>
  <c r="S75" i="19"/>
  <c r="AA75" i="19"/>
  <c r="AI75" i="19"/>
  <c r="AQ75" i="19"/>
  <c r="AY75" i="19"/>
  <c r="O59" i="19"/>
  <c r="T75" i="19"/>
  <c r="AB75" i="19"/>
  <c r="AJ75" i="19"/>
  <c r="AR75" i="19"/>
  <c r="D58" i="19"/>
  <c r="O63" i="19"/>
  <c r="N96" i="17"/>
  <c r="F89" i="17"/>
  <c r="V408" i="17"/>
  <c r="AD408" i="17"/>
  <c r="AL408" i="17"/>
  <c r="P89" i="17"/>
  <c r="AF89" i="17"/>
  <c r="G34" i="17"/>
  <c r="G193" i="17" s="1"/>
  <c r="G352" i="17" s="1"/>
  <c r="L216" i="17"/>
  <c r="L375" i="17" s="1"/>
  <c r="AV89" i="17"/>
  <c r="F166" i="17"/>
  <c r="M89" i="17"/>
  <c r="Q249" i="17"/>
  <c r="Y249" i="17"/>
  <c r="AG249" i="17"/>
  <c r="AO249" i="17"/>
  <c r="AW249" i="17"/>
  <c r="AW407" i="8"/>
  <c r="N81" i="17"/>
  <c r="F28" i="17"/>
  <c r="F187" i="17" s="1"/>
  <c r="F346" i="17" s="1"/>
  <c r="U249" i="17"/>
  <c r="V249" i="17"/>
  <c r="AD249" i="17"/>
  <c r="AL249" i="17"/>
  <c r="AT249" i="17"/>
  <c r="AX248" i="17"/>
  <c r="R408" i="17"/>
  <c r="Z408" i="17"/>
  <c r="AH408" i="17"/>
  <c r="AP408" i="17"/>
  <c r="AX408" i="17"/>
  <c r="AN11" i="17"/>
  <c r="AC249" i="17"/>
  <c r="AK249" i="17"/>
  <c r="N79" i="17"/>
  <c r="AY89" i="17"/>
  <c r="AE408" i="17"/>
  <c r="AW454" i="8"/>
  <c r="N230" i="17"/>
  <c r="N389" i="17" s="1"/>
  <c r="AS249" i="17"/>
  <c r="AE407" i="8"/>
  <c r="AV11" i="17"/>
  <c r="P11" i="17"/>
  <c r="U408" i="8"/>
  <c r="AN408" i="8"/>
  <c r="J136" i="17"/>
  <c r="Z11" i="17"/>
  <c r="AD11" i="17"/>
  <c r="E89" i="17"/>
  <c r="BC11" i="8"/>
  <c r="BC233" i="8" s="1"/>
  <c r="AM11" i="17"/>
  <c r="AC454" i="8"/>
  <c r="AK454" i="8"/>
  <c r="AS454" i="8"/>
  <c r="AO11" i="17"/>
  <c r="AE11" i="17"/>
  <c r="AU11" i="17"/>
  <c r="Y408" i="8"/>
  <c r="AG408" i="8"/>
  <c r="AW408" i="8"/>
  <c r="AK407" i="8"/>
  <c r="W11" i="17"/>
  <c r="AG11" i="17"/>
  <c r="R249" i="17"/>
  <c r="H96" i="17"/>
  <c r="H89" i="17"/>
  <c r="AX249" i="17"/>
  <c r="AT408" i="17"/>
  <c r="R11" i="17"/>
  <c r="AH11" i="17"/>
  <c r="AX11" i="17"/>
  <c r="Z249" i="17"/>
  <c r="S249" i="17"/>
  <c r="AA249" i="17"/>
  <c r="AI249" i="17"/>
  <c r="AQ249" i="17"/>
  <c r="AY249" i="17"/>
  <c r="W408" i="17"/>
  <c r="AU407" i="8"/>
  <c r="U11" i="17"/>
  <c r="AK11" i="17"/>
  <c r="AH249" i="17"/>
  <c r="J16" i="17"/>
  <c r="J104" i="17" s="1"/>
  <c r="AP249" i="17"/>
  <c r="Q454" i="8"/>
  <c r="AI248" i="17"/>
  <c r="AC11" i="17"/>
  <c r="E85" i="17"/>
  <c r="E86" i="17" s="1"/>
  <c r="M84" i="17"/>
  <c r="E78" i="17"/>
  <c r="M78" i="17"/>
  <c r="X408" i="8"/>
  <c r="AF408" i="8"/>
  <c r="AA454" i="8"/>
  <c r="AQ454" i="8"/>
  <c r="AS11" i="17"/>
  <c r="N85" i="17"/>
  <c r="N86" i="17" s="1"/>
  <c r="N91" i="17"/>
  <c r="G96" i="17"/>
  <c r="O96" i="17"/>
  <c r="G89" i="17"/>
  <c r="O89" i="17"/>
  <c r="D217" i="8"/>
  <c r="N89" i="17"/>
  <c r="AO408" i="8"/>
  <c r="Q407" i="8"/>
  <c r="Y11" i="17"/>
  <c r="N78" i="17"/>
  <c r="N83" i="17"/>
  <c r="E96" i="17"/>
  <c r="AV408" i="8"/>
  <c r="W454" i="8"/>
  <c r="AL11" i="17"/>
  <c r="E84" i="17"/>
  <c r="F96" i="17"/>
  <c r="O218" i="8"/>
  <c r="AK89" i="8"/>
  <c r="V454" i="8"/>
  <c r="AE408" i="8"/>
  <c r="AM408" i="8"/>
  <c r="AT454" i="8"/>
  <c r="R454" i="8"/>
  <c r="Z454" i="8"/>
  <c r="AH454" i="8"/>
  <c r="AP454" i="8"/>
  <c r="AX454" i="8"/>
  <c r="Q11" i="17"/>
  <c r="AW11" i="17"/>
  <c r="N84" i="17"/>
  <c r="M96" i="17"/>
  <c r="AX407" i="17"/>
  <c r="D222" i="8"/>
  <c r="V11" i="17"/>
  <c r="AF11" i="17"/>
  <c r="AP11" i="17"/>
  <c r="N95" i="17"/>
  <c r="F78" i="17"/>
  <c r="N228" i="17"/>
  <c r="N240" i="17" s="1"/>
  <c r="J134" i="17"/>
  <c r="F34" i="17"/>
  <c r="F193" i="17" s="1"/>
  <c r="F352" i="17" s="1"/>
  <c r="BA60" i="17"/>
  <c r="BA66" i="17"/>
  <c r="K16" i="17"/>
  <c r="K165" i="17" s="1"/>
  <c r="G28" i="17"/>
  <c r="G187" i="17" s="1"/>
  <c r="G346" i="17" s="1"/>
  <c r="AB295" i="8"/>
  <c r="O222" i="8"/>
  <c r="S408" i="8"/>
  <c r="AA408" i="8"/>
  <c r="AI454" i="8"/>
  <c r="AQ408" i="8"/>
  <c r="AY454" i="8"/>
  <c r="X407" i="8"/>
  <c r="AE454" i="8"/>
  <c r="AN407" i="8"/>
  <c r="AU454" i="8"/>
  <c r="X11" i="17"/>
  <c r="AT11" i="17"/>
  <c r="J148" i="17"/>
  <c r="AH237" i="19"/>
  <c r="AT396" i="19"/>
  <c r="AT237" i="19"/>
  <c r="AH396" i="19"/>
  <c r="X237" i="19"/>
  <c r="X89" i="17"/>
  <c r="AN89" i="17"/>
  <c r="AM408" i="17"/>
  <c r="AU408" i="17"/>
  <c r="X408" i="17"/>
  <c r="AF408" i="17"/>
  <c r="AN408" i="17"/>
  <c r="AV408" i="17"/>
  <c r="AI89" i="17"/>
  <c r="W89" i="17"/>
  <c r="AE89" i="17"/>
  <c r="S89" i="17"/>
  <c r="AJ249" i="17"/>
  <c r="T249" i="17"/>
  <c r="AR249" i="17"/>
  <c r="AB249" i="17"/>
  <c r="AY407" i="17"/>
  <c r="R248" i="17"/>
  <c r="Z248" i="17"/>
  <c r="AP248" i="17"/>
  <c r="U89" i="17"/>
  <c r="AC89" i="17"/>
  <c r="AK89" i="17"/>
  <c r="AS89" i="17"/>
  <c r="AL89" i="17"/>
  <c r="AT89" i="17"/>
  <c r="S11" i="17"/>
  <c r="AA11" i="17"/>
  <c r="AI11" i="17"/>
  <c r="AQ11" i="17"/>
  <c r="AY11" i="17"/>
  <c r="BA58" i="17"/>
  <c r="BA62" i="17"/>
  <c r="BA64" i="17"/>
  <c r="BA68" i="17"/>
  <c r="BA70" i="17"/>
  <c r="E90" i="17"/>
  <c r="BA23" i="17"/>
  <c r="T11" i="17"/>
  <c r="AB11" i="17"/>
  <c r="AJ11" i="17"/>
  <c r="AR11" i="17"/>
  <c r="P90" i="17"/>
  <c r="L16" i="17"/>
  <c r="L175" i="17" s="1"/>
  <c r="U249" i="8"/>
  <c r="AC249" i="8"/>
  <c r="AK249" i="8"/>
  <c r="AS249" i="8"/>
  <c r="AI408" i="8"/>
  <c r="AI407" i="8"/>
  <c r="Y407" i="8"/>
  <c r="AG407" i="8"/>
  <c r="AO407" i="8"/>
  <c r="BB52" i="8"/>
  <c r="BB392" i="8"/>
  <c r="BB75" i="8"/>
  <c r="BB233" i="8"/>
  <c r="Q249" i="8"/>
  <c r="Y249" i="8"/>
  <c r="AG249" i="8"/>
  <c r="AO249" i="8"/>
  <c r="AW249" i="8"/>
  <c r="U248" i="8"/>
  <c r="AC248" i="8"/>
  <c r="AK248" i="8"/>
  <c r="AS248" i="8"/>
  <c r="S407" i="8"/>
  <c r="S454" i="8"/>
  <c r="BB211" i="8"/>
  <c r="BB393" i="8"/>
  <c r="BB234" i="8"/>
  <c r="V89" i="17"/>
  <c r="AM89" i="17"/>
  <c r="AU89" i="17"/>
  <c r="AD89" i="17"/>
  <c r="AH248" i="17"/>
  <c r="F190" i="17"/>
  <c r="F349" i="17" s="1"/>
  <c r="BA13" i="17"/>
  <c r="I16" i="17"/>
  <c r="I18" i="17" s="1"/>
  <c r="E229" i="17"/>
  <c r="E388" i="17" s="1"/>
  <c r="E80" i="17"/>
  <c r="E231" i="17"/>
  <c r="E242" i="17" s="1"/>
  <c r="E233" i="17"/>
  <c r="E249" i="17" s="1"/>
  <c r="E82" i="17"/>
  <c r="O173" i="17"/>
  <c r="O102" i="17"/>
  <c r="Q102" i="17" s="1"/>
  <c r="R102" i="17" s="1"/>
  <c r="S102" i="17" s="1"/>
  <c r="T102" i="17" s="1"/>
  <c r="U102" i="17" s="1"/>
  <c r="V102" i="17" s="1"/>
  <c r="W102" i="17" s="1"/>
  <c r="X102" i="17" s="1"/>
  <c r="Y102" i="17" s="1"/>
  <c r="Z102" i="17" s="1"/>
  <c r="AA102" i="17" s="1"/>
  <c r="AB102" i="17" s="1"/>
  <c r="AC102" i="17" s="1"/>
  <c r="AD102" i="17" s="1"/>
  <c r="AE102" i="17" s="1"/>
  <c r="AF102" i="17" s="1"/>
  <c r="AG102" i="17" s="1"/>
  <c r="AH102" i="17" s="1"/>
  <c r="AI102" i="17" s="1"/>
  <c r="AJ102" i="17" s="1"/>
  <c r="AK102" i="17" s="1"/>
  <c r="AL102" i="17" s="1"/>
  <c r="AM102" i="17" s="1"/>
  <c r="AN102" i="17" s="1"/>
  <c r="AO102" i="17" s="1"/>
  <c r="AP102" i="17" s="1"/>
  <c r="AQ102" i="17" s="1"/>
  <c r="AR102" i="17" s="1"/>
  <c r="AS102" i="17" s="1"/>
  <c r="AT102" i="17" s="1"/>
  <c r="AU102" i="17" s="1"/>
  <c r="AV102" i="17" s="1"/>
  <c r="AW102" i="17" s="1"/>
  <c r="AX102" i="17" s="1"/>
  <c r="AY102" i="17" s="1"/>
  <c r="K174" i="17"/>
  <c r="K103" i="17"/>
  <c r="O16" i="17"/>
  <c r="K176" i="17"/>
  <c r="K178" i="17"/>
  <c r="G179" i="17"/>
  <c r="F185" i="17"/>
  <c r="J190" i="17"/>
  <c r="G222" i="17"/>
  <c r="G135" i="17"/>
  <c r="G166" i="17"/>
  <c r="BA15" i="17"/>
  <c r="D176" i="17"/>
  <c r="L178" i="17"/>
  <c r="H181" i="17"/>
  <c r="H28" i="17"/>
  <c r="H187" i="17" s="1"/>
  <c r="H346" i="17" s="1"/>
  <c r="D182" i="17"/>
  <c r="H183" i="17"/>
  <c r="G185" i="17"/>
  <c r="K190" i="17"/>
  <c r="K194" i="17"/>
  <c r="K202" i="17"/>
  <c r="BB393" i="17"/>
  <c r="BB370" i="17"/>
  <c r="BB392" i="17"/>
  <c r="BB233" i="17"/>
  <c r="BB234" i="17"/>
  <c r="BB211" i="17"/>
  <c r="BB75" i="17"/>
  <c r="BB74" i="17"/>
  <c r="BB52" i="17"/>
  <c r="I131" i="17"/>
  <c r="I130" i="17"/>
  <c r="I171" i="17"/>
  <c r="I95" i="17"/>
  <c r="I79" i="17"/>
  <c r="E172" i="17"/>
  <c r="E101" i="17"/>
  <c r="M172" i="17"/>
  <c r="M101" i="17"/>
  <c r="I173" i="17"/>
  <c r="I102" i="17"/>
  <c r="E174" i="17"/>
  <c r="E103" i="17"/>
  <c r="M174" i="17"/>
  <c r="M103" i="17"/>
  <c r="E335" i="17"/>
  <c r="M176" i="17"/>
  <c r="E178" i="17"/>
  <c r="M178" i="17"/>
  <c r="I179" i="17"/>
  <c r="I181" i="17"/>
  <c r="I28" i="17"/>
  <c r="I187" i="17" s="1"/>
  <c r="I346" i="17" s="1"/>
  <c r="E341" i="17"/>
  <c r="M182" i="17"/>
  <c r="I183" i="17"/>
  <c r="J186" i="17"/>
  <c r="F191" i="17"/>
  <c r="N350" i="17"/>
  <c r="F195" i="17"/>
  <c r="N195" i="17"/>
  <c r="F199" i="17"/>
  <c r="N199" i="17"/>
  <c r="F203" i="17"/>
  <c r="N203" i="17"/>
  <c r="F207" i="17"/>
  <c r="N207" i="17"/>
  <c r="K219" i="17"/>
  <c r="K164" i="17"/>
  <c r="G380" i="17"/>
  <c r="K223" i="17"/>
  <c r="K167" i="17"/>
  <c r="K148" i="17"/>
  <c r="K227" i="17"/>
  <c r="K152" i="17"/>
  <c r="K132" i="17"/>
  <c r="K231" i="17"/>
  <c r="K92" i="17"/>
  <c r="E102" i="17"/>
  <c r="O179" i="17"/>
  <c r="N344" i="17"/>
  <c r="J202" i="17"/>
  <c r="O230" i="17"/>
  <c r="O91" i="17"/>
  <c r="L176" i="17"/>
  <c r="H179" i="17"/>
  <c r="O185" i="17"/>
  <c r="K198" i="17"/>
  <c r="H218" i="17"/>
  <c r="H138" i="17"/>
  <c r="H222" i="17"/>
  <c r="H135" i="17"/>
  <c r="H166" i="17"/>
  <c r="H226" i="17"/>
  <c r="H230" i="17"/>
  <c r="H91" i="17"/>
  <c r="BC11" i="17"/>
  <c r="J171" i="17"/>
  <c r="J291" i="17" s="1"/>
  <c r="J131" i="17"/>
  <c r="J95" i="17"/>
  <c r="J79" i="17"/>
  <c r="J130" i="17"/>
  <c r="F172" i="17"/>
  <c r="F101" i="17"/>
  <c r="N331" i="17"/>
  <c r="N419" i="17" s="1"/>
  <c r="N260" i="17"/>
  <c r="J173" i="17"/>
  <c r="J102" i="17"/>
  <c r="F174" i="17"/>
  <c r="F103" i="17"/>
  <c r="N333" i="17"/>
  <c r="F176" i="17"/>
  <c r="N176" i="17"/>
  <c r="F178" i="17"/>
  <c r="N337" i="17"/>
  <c r="J179" i="17"/>
  <c r="J181" i="17"/>
  <c r="J28" i="17"/>
  <c r="J187" i="17" s="1"/>
  <c r="J346" i="17" s="1"/>
  <c r="F182" i="17"/>
  <c r="N182" i="17"/>
  <c r="J183" i="17"/>
  <c r="K186" i="17"/>
  <c r="G191" i="17"/>
  <c r="O191" i="17"/>
  <c r="G195" i="17"/>
  <c r="O195" i="17"/>
  <c r="G199" i="17"/>
  <c r="O199" i="17"/>
  <c r="G203" i="17"/>
  <c r="O203" i="17"/>
  <c r="G207" i="17"/>
  <c r="O207" i="17"/>
  <c r="D219" i="17"/>
  <c r="D164" i="17"/>
  <c r="L219" i="17"/>
  <c r="L164" i="17"/>
  <c r="H380" i="17"/>
  <c r="D223" i="17"/>
  <c r="D167" i="17"/>
  <c r="D148" i="17"/>
  <c r="L223" i="17"/>
  <c r="L167" i="17"/>
  <c r="L148" i="17"/>
  <c r="D227" i="17"/>
  <c r="D152" i="17"/>
  <c r="D132" i="17"/>
  <c r="L227" i="17"/>
  <c r="L152" i="17"/>
  <c r="L132" i="17"/>
  <c r="D231" i="17"/>
  <c r="D92" i="17"/>
  <c r="BA72" i="17"/>
  <c r="L231" i="17"/>
  <c r="M251" i="17" s="1"/>
  <c r="L92" i="17"/>
  <c r="V90" i="17"/>
  <c r="E92" i="17"/>
  <c r="O181" i="17"/>
  <c r="O183" i="17"/>
  <c r="D174" i="17"/>
  <c r="D103" i="17"/>
  <c r="BA17" i="17"/>
  <c r="O172" i="17"/>
  <c r="O101" i="17"/>
  <c r="P101" i="17" s="1"/>
  <c r="K102" i="17"/>
  <c r="K173" i="17"/>
  <c r="G176" i="17"/>
  <c r="O176" i="17"/>
  <c r="G178" i="17"/>
  <c r="O178" i="17"/>
  <c r="K179" i="17"/>
  <c r="K181" i="17"/>
  <c r="K28" i="17"/>
  <c r="K187" i="17" s="1"/>
  <c r="K346" i="17" s="1"/>
  <c r="G182" i="17"/>
  <c r="O182" i="17"/>
  <c r="K183" i="17"/>
  <c r="N28" i="17"/>
  <c r="N187" i="17" s="1"/>
  <c r="N346" i="17" s="1"/>
  <c r="J192" i="17"/>
  <c r="J196" i="17"/>
  <c r="J200" i="17"/>
  <c r="J204" i="17"/>
  <c r="R90" i="17"/>
  <c r="Z90" i="17"/>
  <c r="AH90" i="17"/>
  <c r="AP90" i="17"/>
  <c r="AX90" i="17"/>
  <c r="G216" i="17"/>
  <c r="G153" i="17"/>
  <c r="O216" i="17"/>
  <c r="O153" i="17"/>
  <c r="G220" i="17"/>
  <c r="O220" i="17"/>
  <c r="G224" i="17"/>
  <c r="G168" i="17"/>
  <c r="G85" i="17"/>
  <c r="G86" i="17" s="1"/>
  <c r="G84" i="17"/>
  <c r="O224" i="17"/>
  <c r="O168" i="17"/>
  <c r="O85" i="17"/>
  <c r="O86" i="17" s="1"/>
  <c r="O84" i="17"/>
  <c r="G228" i="17"/>
  <c r="G83" i="17"/>
  <c r="G81" i="17"/>
  <c r="O228" i="17"/>
  <c r="O83" i="17"/>
  <c r="O81" i="17"/>
  <c r="AC90" i="17"/>
  <c r="O131" i="17"/>
  <c r="O130" i="17"/>
  <c r="O171" i="17"/>
  <c r="O95" i="17"/>
  <c r="O79" i="17"/>
  <c r="K172" i="17"/>
  <c r="K101" i="17"/>
  <c r="G183" i="17"/>
  <c r="J194" i="17"/>
  <c r="G230" i="17"/>
  <c r="G91" i="17"/>
  <c r="H131" i="17"/>
  <c r="H130" i="17"/>
  <c r="H171" i="17"/>
  <c r="H95" i="17"/>
  <c r="H79" i="17"/>
  <c r="D172" i="17"/>
  <c r="D101" i="17"/>
  <c r="H173" i="17"/>
  <c r="H102" i="17"/>
  <c r="H16" i="17"/>
  <c r="H157" i="17" s="1"/>
  <c r="D178" i="17"/>
  <c r="G172" i="17"/>
  <c r="G101" i="17"/>
  <c r="G174" i="17"/>
  <c r="G103" i="17"/>
  <c r="D131" i="17"/>
  <c r="D130" i="17"/>
  <c r="D95" i="17"/>
  <c r="D79" i="17"/>
  <c r="L131" i="17"/>
  <c r="L130" i="17"/>
  <c r="L95" i="17"/>
  <c r="L79" i="17"/>
  <c r="L171" i="17"/>
  <c r="BA12" i="17"/>
  <c r="H172" i="17"/>
  <c r="H101" i="17"/>
  <c r="D102" i="17"/>
  <c r="D173" i="17"/>
  <c r="L102" i="17"/>
  <c r="L173" i="17"/>
  <c r="BA14" i="17"/>
  <c r="H103" i="17"/>
  <c r="H174" i="17"/>
  <c r="D16" i="17"/>
  <c r="D165" i="17" s="1"/>
  <c r="H176" i="17"/>
  <c r="H178" i="17"/>
  <c r="D179" i="17"/>
  <c r="L179" i="17"/>
  <c r="BA20" i="17"/>
  <c r="D181" i="17"/>
  <c r="D28" i="17"/>
  <c r="L181" i="17"/>
  <c r="L28" i="17"/>
  <c r="L187" i="17" s="1"/>
  <c r="L346" i="17" s="1"/>
  <c r="BA22" i="17"/>
  <c r="H182" i="17"/>
  <c r="D183" i="17"/>
  <c r="L183" i="17"/>
  <c r="BA24" i="17"/>
  <c r="O28" i="17"/>
  <c r="O187" i="17" s="1"/>
  <c r="O346" i="17" s="1"/>
  <c r="K192" i="17"/>
  <c r="K196" i="17"/>
  <c r="K200" i="17"/>
  <c r="K204" i="17"/>
  <c r="S90" i="17"/>
  <c r="AA90" i="17"/>
  <c r="AI90" i="17"/>
  <c r="AI136" i="17"/>
  <c r="AQ90" i="17"/>
  <c r="AY90" i="17"/>
  <c r="H216" i="17"/>
  <c r="H153" i="17"/>
  <c r="H220" i="17"/>
  <c r="H224" i="17"/>
  <c r="H168" i="17"/>
  <c r="H85" i="17"/>
  <c r="H86" i="17" s="1"/>
  <c r="H84" i="17"/>
  <c r="H228" i="17"/>
  <c r="H83" i="17"/>
  <c r="H81" i="17"/>
  <c r="AA136" i="17"/>
  <c r="N103" i="17"/>
  <c r="G131" i="17"/>
  <c r="G130" i="17"/>
  <c r="G171" i="17"/>
  <c r="G95" i="17"/>
  <c r="G79" i="17"/>
  <c r="G173" i="17"/>
  <c r="G102" i="17"/>
  <c r="G16" i="17"/>
  <c r="G104" i="17" s="1"/>
  <c r="G181" i="17"/>
  <c r="K182" i="17"/>
  <c r="J198" i="17"/>
  <c r="AL90" i="17"/>
  <c r="G218" i="17"/>
  <c r="G138" i="17"/>
  <c r="O222" i="17"/>
  <c r="O135" i="17"/>
  <c r="O166" i="17"/>
  <c r="O226" i="17"/>
  <c r="L172" i="17"/>
  <c r="L101" i="17"/>
  <c r="L174" i="17"/>
  <c r="L103" i="17"/>
  <c r="BA19" i="17"/>
  <c r="L182" i="17"/>
  <c r="O103" i="17"/>
  <c r="O174" i="17"/>
  <c r="E131" i="17"/>
  <c r="E130" i="17"/>
  <c r="E171" i="17"/>
  <c r="E95" i="17"/>
  <c r="E79" i="17"/>
  <c r="M131" i="17"/>
  <c r="M130" i="17"/>
  <c r="M171" i="17"/>
  <c r="M95" i="17"/>
  <c r="M79" i="17"/>
  <c r="I172" i="17"/>
  <c r="I101" i="17"/>
  <c r="E332" i="17"/>
  <c r="M173" i="17"/>
  <c r="M102" i="17"/>
  <c r="I174" i="17"/>
  <c r="I103" i="17"/>
  <c r="E16" i="17"/>
  <c r="E18" i="17" s="1"/>
  <c r="E99" i="17" s="1"/>
  <c r="M16" i="17"/>
  <c r="M18" i="17" s="1"/>
  <c r="I176" i="17"/>
  <c r="I178" i="17"/>
  <c r="E338" i="17"/>
  <c r="M179" i="17"/>
  <c r="E181" i="17"/>
  <c r="E28" i="17"/>
  <c r="E187" i="17" s="1"/>
  <c r="E346" i="17" s="1"/>
  <c r="M181" i="17"/>
  <c r="M28" i="17"/>
  <c r="M187" i="17" s="1"/>
  <c r="M346" i="17" s="1"/>
  <c r="I182" i="17"/>
  <c r="E183" i="17"/>
  <c r="M183" i="17"/>
  <c r="J184" i="17"/>
  <c r="F189" i="17"/>
  <c r="N348" i="17"/>
  <c r="N34" i="17"/>
  <c r="F197" i="17"/>
  <c r="N197" i="17"/>
  <c r="F201" i="17"/>
  <c r="N201" i="17"/>
  <c r="K217" i="17"/>
  <c r="K221" i="17"/>
  <c r="K147" i="17"/>
  <c r="K137" i="17"/>
  <c r="K225" i="17"/>
  <c r="K229" i="17"/>
  <c r="K82" i="17"/>
  <c r="K80" i="17"/>
  <c r="AD90" i="17"/>
  <c r="D171" i="17"/>
  <c r="AT90" i="17"/>
  <c r="O218" i="17"/>
  <c r="O138" i="17"/>
  <c r="G226" i="17"/>
  <c r="K131" i="17"/>
  <c r="K95" i="17"/>
  <c r="K79" i="17"/>
  <c r="K130" i="17"/>
  <c r="K171" i="17"/>
  <c r="F131" i="17"/>
  <c r="F130" i="17"/>
  <c r="F171" i="17"/>
  <c r="F323" i="17" s="1"/>
  <c r="F95" i="17"/>
  <c r="F79" i="17"/>
  <c r="N131" i="17"/>
  <c r="N130" i="17"/>
  <c r="N171" i="17"/>
  <c r="J172" i="17"/>
  <c r="J101" i="17"/>
  <c r="F173" i="17"/>
  <c r="F102" i="17"/>
  <c r="N173" i="17"/>
  <c r="N102" i="17"/>
  <c r="J174" i="17"/>
  <c r="J103" i="17"/>
  <c r="F16" i="17"/>
  <c r="N16" i="17"/>
  <c r="N165" i="17" s="1"/>
  <c r="J176" i="17"/>
  <c r="J178" i="17"/>
  <c r="F179" i="17"/>
  <c r="N179" i="17"/>
  <c r="F181" i="17"/>
  <c r="N340" i="17"/>
  <c r="J182" i="17"/>
  <c r="F183" i="17"/>
  <c r="N342" i="17"/>
  <c r="K184" i="17"/>
  <c r="G189" i="17"/>
  <c r="O189" i="17"/>
  <c r="O34" i="17"/>
  <c r="G197" i="17"/>
  <c r="O197" i="17"/>
  <c r="G201" i="17"/>
  <c r="O201" i="17"/>
  <c r="U90" i="17"/>
  <c r="AS90" i="17"/>
  <c r="D217" i="17"/>
  <c r="L217" i="17"/>
  <c r="D221" i="17"/>
  <c r="D147" i="17"/>
  <c r="D137" i="17"/>
  <c r="L221" i="17"/>
  <c r="L147" i="17"/>
  <c r="L137" i="17"/>
  <c r="D225" i="17"/>
  <c r="L225" i="17"/>
  <c r="D229" i="17"/>
  <c r="D82" i="17"/>
  <c r="D80" i="17"/>
  <c r="L229" i="17"/>
  <c r="L82" i="17"/>
  <c r="L80" i="17"/>
  <c r="AK90" i="17"/>
  <c r="N101" i="17"/>
  <c r="AP136" i="17"/>
  <c r="D184" i="17"/>
  <c r="L184" i="17"/>
  <c r="BA25" i="17"/>
  <c r="H185" i="17"/>
  <c r="D186" i="17"/>
  <c r="L186" i="17"/>
  <c r="BA27" i="17"/>
  <c r="H189" i="17"/>
  <c r="D190" i="17"/>
  <c r="L190" i="17"/>
  <c r="BA31" i="17"/>
  <c r="H191" i="17"/>
  <c r="D192" i="17"/>
  <c r="L192" i="17"/>
  <c r="BA33" i="17"/>
  <c r="H34" i="17"/>
  <c r="D194" i="17"/>
  <c r="L194" i="17"/>
  <c r="BA35" i="17"/>
  <c r="H195" i="17"/>
  <c r="D196" i="17"/>
  <c r="L196" i="17"/>
  <c r="BA37" i="17"/>
  <c r="H197" i="17"/>
  <c r="D198" i="17"/>
  <c r="L198" i="17"/>
  <c r="BA39" i="17"/>
  <c r="H199" i="17"/>
  <c r="D200" i="17"/>
  <c r="L200" i="17"/>
  <c r="BA41" i="17"/>
  <c r="H201" i="17"/>
  <c r="D202" i="17"/>
  <c r="L202" i="17"/>
  <c r="BA43" i="17"/>
  <c r="H203" i="17"/>
  <c r="D204" i="17"/>
  <c r="L204" i="17"/>
  <c r="BA45" i="17"/>
  <c r="D365" i="17"/>
  <c r="BA365" i="17" s="1"/>
  <c r="BA206" i="17"/>
  <c r="BA47" i="17"/>
  <c r="H366" i="17"/>
  <c r="P48" i="17"/>
  <c r="Q48" i="17" s="1"/>
  <c r="P50" i="17"/>
  <c r="Q50" i="17" s="1"/>
  <c r="R50" i="17" s="1"/>
  <c r="S50" i="17" s="1"/>
  <c r="T50" i="17" s="1"/>
  <c r="U50" i="17" s="1"/>
  <c r="V50" i="17" s="1"/>
  <c r="W50" i="17" s="1"/>
  <c r="X50" i="17" s="1"/>
  <c r="Y50" i="17" s="1"/>
  <c r="Z50" i="17" s="1"/>
  <c r="AA50" i="17" s="1"/>
  <c r="AB50" i="17" s="1"/>
  <c r="AC50" i="17" s="1"/>
  <c r="AD50" i="17" s="1"/>
  <c r="AE50" i="17" s="1"/>
  <c r="AF50" i="17" s="1"/>
  <c r="AG50" i="17" s="1"/>
  <c r="AH50" i="17" s="1"/>
  <c r="AI50" i="17" s="1"/>
  <c r="AJ50" i="17" s="1"/>
  <c r="AK50" i="17" s="1"/>
  <c r="AL50" i="17" s="1"/>
  <c r="AM50" i="17" s="1"/>
  <c r="AN50" i="17" s="1"/>
  <c r="AO50" i="17" s="1"/>
  <c r="AP50" i="17" s="1"/>
  <c r="AQ50" i="17" s="1"/>
  <c r="AR50" i="17" s="1"/>
  <c r="AS50" i="17" s="1"/>
  <c r="AT50" i="17" s="1"/>
  <c r="AU50" i="17" s="1"/>
  <c r="AV50" i="17" s="1"/>
  <c r="AW50" i="17" s="1"/>
  <c r="AX50" i="17" s="1"/>
  <c r="AY50" i="17" s="1"/>
  <c r="BA52" i="17"/>
  <c r="T90" i="17"/>
  <c r="AB90" i="17"/>
  <c r="AJ90" i="17"/>
  <c r="AR90" i="17"/>
  <c r="I216" i="17"/>
  <c r="I153" i="17"/>
  <c r="E217" i="17"/>
  <c r="M217" i="17"/>
  <c r="I218" i="17"/>
  <c r="I138" i="17"/>
  <c r="E219" i="17"/>
  <c r="E164" i="17"/>
  <c r="M219" i="17"/>
  <c r="M164" i="17"/>
  <c r="I220" i="17"/>
  <c r="E221" i="17"/>
  <c r="E261" i="17" s="1"/>
  <c r="E147" i="17"/>
  <c r="E137" i="17"/>
  <c r="M221" i="17"/>
  <c r="M147" i="17"/>
  <c r="M137" i="17"/>
  <c r="I222" i="17"/>
  <c r="I135" i="17"/>
  <c r="I166" i="17"/>
  <c r="E223" i="17"/>
  <c r="E167" i="17"/>
  <c r="E148" i="17"/>
  <c r="M223" i="17"/>
  <c r="M167" i="17"/>
  <c r="M148" i="17"/>
  <c r="I224" i="17"/>
  <c r="I168" i="17"/>
  <c r="I85" i="17"/>
  <c r="I86" i="17" s="1"/>
  <c r="I84" i="17"/>
  <c r="E384" i="17"/>
  <c r="M384" i="17"/>
  <c r="I226" i="17"/>
  <c r="E227" i="17"/>
  <c r="E152" i="17"/>
  <c r="E132" i="17"/>
  <c r="M227" i="17"/>
  <c r="M152" i="17"/>
  <c r="M132" i="17"/>
  <c r="I228" i="17"/>
  <c r="I83" i="17"/>
  <c r="I81" i="17"/>
  <c r="M388" i="17"/>
  <c r="M241" i="17"/>
  <c r="M239" i="17"/>
  <c r="I230" i="17"/>
  <c r="I91" i="17"/>
  <c r="M390" i="17"/>
  <c r="F80" i="17"/>
  <c r="F82" i="17"/>
  <c r="F84" i="17"/>
  <c r="F90" i="17"/>
  <c r="F92" i="17"/>
  <c r="J132" i="17"/>
  <c r="J152" i="17"/>
  <c r="N186" i="17"/>
  <c r="F196" i="17"/>
  <c r="E343" i="17"/>
  <c r="M343" i="17"/>
  <c r="I185" i="17"/>
  <c r="E345" i="17"/>
  <c r="M345" i="17"/>
  <c r="I189" i="17"/>
  <c r="E349" i="17"/>
  <c r="M349" i="17"/>
  <c r="I191" i="17"/>
  <c r="E351" i="17"/>
  <c r="M351" i="17"/>
  <c r="I34" i="17"/>
  <c r="E194" i="17"/>
  <c r="M194" i="17"/>
  <c r="I195" i="17"/>
  <c r="E196" i="17"/>
  <c r="M196" i="17"/>
  <c r="I197" i="17"/>
  <c r="E198" i="17"/>
  <c r="M198" i="17"/>
  <c r="I199" i="17"/>
  <c r="E200" i="17"/>
  <c r="M200" i="17"/>
  <c r="I201" i="17"/>
  <c r="E202" i="17"/>
  <c r="M202" i="17"/>
  <c r="I203" i="17"/>
  <c r="E204" i="17"/>
  <c r="M204" i="17"/>
  <c r="I366" i="17"/>
  <c r="J216" i="17"/>
  <c r="J153" i="17"/>
  <c r="F217" i="17"/>
  <c r="N217" i="17"/>
  <c r="J377" i="17"/>
  <c r="J297" i="17"/>
  <c r="F378" i="17"/>
  <c r="N219" i="17"/>
  <c r="N164" i="17"/>
  <c r="J220" i="17"/>
  <c r="F221" i="17"/>
  <c r="F147" i="17"/>
  <c r="F137" i="17"/>
  <c r="N221" i="17"/>
  <c r="N147" i="17"/>
  <c r="N137" i="17"/>
  <c r="J222" i="17"/>
  <c r="J166" i="17"/>
  <c r="J135" i="17"/>
  <c r="F223" i="17"/>
  <c r="F148" i="17"/>
  <c r="F167" i="17"/>
  <c r="N223" i="17"/>
  <c r="N148" i="17"/>
  <c r="N167" i="17"/>
  <c r="J224" i="17"/>
  <c r="J168" i="17"/>
  <c r="J85" i="17"/>
  <c r="J86" i="17" s="1"/>
  <c r="J84" i="17"/>
  <c r="F384" i="17"/>
  <c r="N384" i="17"/>
  <c r="J226" i="17"/>
  <c r="F227" i="17"/>
  <c r="F152" i="17"/>
  <c r="F132" i="17"/>
  <c r="N227" i="17"/>
  <c r="N152" i="17"/>
  <c r="N132" i="17"/>
  <c r="J228" i="17"/>
  <c r="J83" i="17"/>
  <c r="J81" i="17"/>
  <c r="F388" i="17"/>
  <c r="F241" i="17"/>
  <c r="F239" i="17"/>
  <c r="N388" i="17"/>
  <c r="J230" i="17"/>
  <c r="J91" i="17"/>
  <c r="F390" i="17"/>
  <c r="N390" i="17"/>
  <c r="N251" i="17"/>
  <c r="M80" i="17"/>
  <c r="M82" i="17"/>
  <c r="M90" i="17"/>
  <c r="M92" i="17"/>
  <c r="F168" i="17"/>
  <c r="F343" i="17"/>
  <c r="N343" i="17"/>
  <c r="J185" i="17"/>
  <c r="F345" i="17"/>
  <c r="J189" i="17"/>
  <c r="N349" i="17"/>
  <c r="F351" i="17"/>
  <c r="N351" i="17"/>
  <c r="J34" i="17"/>
  <c r="F353" i="17"/>
  <c r="N194" i="17"/>
  <c r="J195" i="17"/>
  <c r="N196" i="17"/>
  <c r="J197" i="17"/>
  <c r="F198" i="17"/>
  <c r="N198" i="17"/>
  <c r="J358" i="17"/>
  <c r="F200" i="17"/>
  <c r="N200" i="17"/>
  <c r="J360" i="17"/>
  <c r="F202" i="17"/>
  <c r="N202" i="17"/>
  <c r="J362" i="17"/>
  <c r="F204" i="17"/>
  <c r="N204" i="17"/>
  <c r="J366" i="17"/>
  <c r="K216" i="17"/>
  <c r="K153" i="17"/>
  <c r="G217" i="17"/>
  <c r="O217" i="17"/>
  <c r="K218" i="17"/>
  <c r="K138" i="17"/>
  <c r="G219" i="17"/>
  <c r="G164" i="17"/>
  <c r="O219" i="17"/>
  <c r="O164" i="17"/>
  <c r="K220" i="17"/>
  <c r="G147" i="17"/>
  <c r="G137" i="17"/>
  <c r="O221" i="17"/>
  <c r="O147" i="17"/>
  <c r="O137" i="17"/>
  <c r="K222" i="17"/>
  <c r="K166" i="17"/>
  <c r="K135" i="17"/>
  <c r="G223" i="17"/>
  <c r="G148" i="17"/>
  <c r="G167" i="17"/>
  <c r="O223" i="17"/>
  <c r="O148" i="17"/>
  <c r="K168" i="17"/>
  <c r="K224" i="17"/>
  <c r="K85" i="17"/>
  <c r="K86" i="17" s="1"/>
  <c r="K84" i="17"/>
  <c r="G225" i="17"/>
  <c r="O225" i="17"/>
  <c r="K226" i="17"/>
  <c r="G227" i="17"/>
  <c r="G152" i="17"/>
  <c r="G132" i="17"/>
  <c r="O152" i="17"/>
  <c r="O132" i="17"/>
  <c r="O227" i="17"/>
  <c r="K228" i="17"/>
  <c r="K83" i="17"/>
  <c r="K81" i="17"/>
  <c r="G229" i="17"/>
  <c r="G82" i="17"/>
  <c r="G80" i="17"/>
  <c r="O229" i="17"/>
  <c r="O82" i="17"/>
  <c r="O80" i="17"/>
  <c r="K230" i="17"/>
  <c r="K91" i="17"/>
  <c r="G231" i="17"/>
  <c r="G92" i="17"/>
  <c r="O231" i="17"/>
  <c r="O92" i="17"/>
  <c r="M392" i="17"/>
  <c r="M249" i="17"/>
  <c r="N80" i="17"/>
  <c r="N82" i="17"/>
  <c r="N90" i="17"/>
  <c r="N92" i="17"/>
  <c r="J138" i="17"/>
  <c r="G184" i="17"/>
  <c r="O184" i="17"/>
  <c r="K185" i="17"/>
  <c r="G186" i="17"/>
  <c r="O186" i="17"/>
  <c r="K189" i="17"/>
  <c r="G190" i="17"/>
  <c r="O190" i="17"/>
  <c r="K191" i="17"/>
  <c r="G192" i="17"/>
  <c r="O192" i="17"/>
  <c r="K34" i="17"/>
  <c r="G194" i="17"/>
  <c r="O194" i="17"/>
  <c r="K195" i="17"/>
  <c r="G196" i="17"/>
  <c r="O196" i="17"/>
  <c r="K197" i="17"/>
  <c r="G198" i="17"/>
  <c r="O198" i="17"/>
  <c r="K199" i="17"/>
  <c r="G200" i="17"/>
  <c r="O200" i="17"/>
  <c r="K201" i="17"/>
  <c r="G202" i="17"/>
  <c r="O202" i="17"/>
  <c r="K203" i="17"/>
  <c r="G204" i="17"/>
  <c r="O204" i="17"/>
  <c r="K366" i="17"/>
  <c r="W90" i="17"/>
  <c r="AE90" i="17"/>
  <c r="AM90" i="17"/>
  <c r="AU90" i="17"/>
  <c r="D216" i="17"/>
  <c r="D153" i="17"/>
  <c r="BA57" i="17"/>
  <c r="H217" i="17"/>
  <c r="D218" i="17"/>
  <c r="D138" i="17"/>
  <c r="L218" i="17"/>
  <c r="L138" i="17"/>
  <c r="BA59" i="17"/>
  <c r="H219" i="17"/>
  <c r="H164" i="17"/>
  <c r="D220" i="17"/>
  <c r="L220" i="17"/>
  <c r="BA61" i="17"/>
  <c r="H147" i="17"/>
  <c r="H137" i="17"/>
  <c r="D222" i="17"/>
  <c r="D166" i="17"/>
  <c r="D135" i="17"/>
  <c r="L222" i="17"/>
  <c r="L166" i="17"/>
  <c r="L135" i="17"/>
  <c r="BA63" i="17"/>
  <c r="H223" i="17"/>
  <c r="H148" i="17"/>
  <c r="H167" i="17"/>
  <c r="D224" i="17"/>
  <c r="D168" i="17"/>
  <c r="D85" i="17"/>
  <c r="D86" i="17" s="1"/>
  <c r="D84" i="17"/>
  <c r="L168" i="17"/>
  <c r="L224" i="17"/>
  <c r="L85" i="17"/>
  <c r="L86" i="17" s="1"/>
  <c r="L84" i="17"/>
  <c r="BA65" i="17"/>
  <c r="H225" i="17"/>
  <c r="D226" i="17"/>
  <c r="L226" i="17"/>
  <c r="BA67" i="17"/>
  <c r="H227" i="17"/>
  <c r="H152" i="17"/>
  <c r="H132" i="17"/>
  <c r="D228" i="17"/>
  <c r="D83" i="17"/>
  <c r="D81" i="17"/>
  <c r="L228" i="17"/>
  <c r="L83" i="17"/>
  <c r="L81" i="17"/>
  <c r="BA69" i="17"/>
  <c r="H229" i="17"/>
  <c r="H82" i="17"/>
  <c r="H80" i="17"/>
  <c r="D230" i="17"/>
  <c r="E250" i="17" s="1"/>
  <c r="D91" i="17"/>
  <c r="L230" i="17"/>
  <c r="M250" i="17" s="1"/>
  <c r="L91" i="17"/>
  <c r="BA71" i="17"/>
  <c r="H231" i="17"/>
  <c r="H92" i="17"/>
  <c r="I232" i="17"/>
  <c r="I151" i="17"/>
  <c r="I134" i="17"/>
  <c r="I133" i="17"/>
  <c r="I96" i="17"/>
  <c r="I78" i="17"/>
  <c r="F392" i="17"/>
  <c r="N392" i="17"/>
  <c r="N249" i="17"/>
  <c r="E81" i="17"/>
  <c r="E83" i="17"/>
  <c r="E91" i="17"/>
  <c r="H184" i="17"/>
  <c r="D185" i="17"/>
  <c r="L185" i="17"/>
  <c r="BA26" i="17"/>
  <c r="H186" i="17"/>
  <c r="D189" i="17"/>
  <c r="L189" i="17"/>
  <c r="BA30" i="17"/>
  <c r="H190" i="17"/>
  <c r="D191" i="17"/>
  <c r="L191" i="17"/>
  <c r="BA32" i="17"/>
  <c r="H192" i="17"/>
  <c r="D34" i="17"/>
  <c r="L34" i="17"/>
  <c r="H194" i="17"/>
  <c r="D195" i="17"/>
  <c r="L354" i="17"/>
  <c r="BA36" i="17"/>
  <c r="H196" i="17"/>
  <c r="D197" i="17"/>
  <c r="L197" i="17"/>
  <c r="BA38" i="17"/>
  <c r="H198" i="17"/>
  <c r="D199" i="17"/>
  <c r="L199" i="17"/>
  <c r="BA40" i="17"/>
  <c r="H200" i="17"/>
  <c r="D201" i="17"/>
  <c r="L201" i="17"/>
  <c r="BA42" i="17"/>
  <c r="H202" i="17"/>
  <c r="D203" i="17"/>
  <c r="L203" i="17"/>
  <c r="BA44" i="17"/>
  <c r="H204" i="17"/>
  <c r="D366" i="17"/>
  <c r="L366" i="17"/>
  <c r="BA48" i="17"/>
  <c r="D368" i="17"/>
  <c r="P209" i="17"/>
  <c r="Q209" i="17" s="1"/>
  <c r="R209" i="17" s="1"/>
  <c r="S209" i="17" s="1"/>
  <c r="T209" i="17" s="1"/>
  <c r="U209" i="17" s="1"/>
  <c r="V209" i="17" s="1"/>
  <c r="W209" i="17" s="1"/>
  <c r="X209" i="17" s="1"/>
  <c r="Y209" i="17" s="1"/>
  <c r="Z209" i="17" s="1"/>
  <c r="AA209" i="17" s="1"/>
  <c r="AB209" i="17" s="1"/>
  <c r="AC209" i="17" s="1"/>
  <c r="AD209" i="17" s="1"/>
  <c r="AE209" i="17" s="1"/>
  <c r="AF209" i="17" s="1"/>
  <c r="AG209" i="17" s="1"/>
  <c r="AH209" i="17" s="1"/>
  <c r="AI209" i="17" s="1"/>
  <c r="AJ209" i="17" s="1"/>
  <c r="AK209" i="17" s="1"/>
  <c r="AL209" i="17" s="1"/>
  <c r="AM209" i="17" s="1"/>
  <c r="AN209" i="17" s="1"/>
  <c r="AO209" i="17" s="1"/>
  <c r="AP209" i="17" s="1"/>
  <c r="AQ209" i="17" s="1"/>
  <c r="AR209" i="17" s="1"/>
  <c r="AS209" i="17" s="1"/>
  <c r="AT209" i="17" s="1"/>
  <c r="AU209" i="17" s="1"/>
  <c r="AV209" i="17" s="1"/>
  <c r="AW209" i="17" s="1"/>
  <c r="AX209" i="17" s="1"/>
  <c r="AY209" i="17" s="1"/>
  <c r="BA209" i="17"/>
  <c r="BA50" i="17"/>
  <c r="D370" i="17"/>
  <c r="BA370" i="17" s="1"/>
  <c r="BA211" i="17"/>
  <c r="X90" i="17"/>
  <c r="AF90" i="17"/>
  <c r="AN90" i="17"/>
  <c r="AV90" i="17"/>
  <c r="E216" i="17"/>
  <c r="E153" i="17"/>
  <c r="M216" i="17"/>
  <c r="M153" i="17"/>
  <c r="I217" i="17"/>
  <c r="E218" i="17"/>
  <c r="E138" i="17"/>
  <c r="M218" i="17"/>
  <c r="M138" i="17"/>
  <c r="I219" i="17"/>
  <c r="I164" i="17"/>
  <c r="E220" i="17"/>
  <c r="M220" i="17"/>
  <c r="I221" i="17"/>
  <c r="I147" i="17"/>
  <c r="I137" i="17"/>
  <c r="E222" i="17"/>
  <c r="E166" i="17"/>
  <c r="E135" i="17"/>
  <c r="M222" i="17"/>
  <c r="M166" i="17"/>
  <c r="M135" i="17"/>
  <c r="I223" i="17"/>
  <c r="I148" i="17"/>
  <c r="I167" i="17"/>
  <c r="E224" i="17"/>
  <c r="E168" i="17"/>
  <c r="M224" i="17"/>
  <c r="M168" i="17"/>
  <c r="I225" i="17"/>
  <c r="E385" i="17"/>
  <c r="M385" i="17"/>
  <c r="I227" i="17"/>
  <c r="I152" i="17"/>
  <c r="I132" i="17"/>
  <c r="E387" i="17"/>
  <c r="M387" i="17"/>
  <c r="M242" i="17"/>
  <c r="M240" i="17"/>
  <c r="I229" i="17"/>
  <c r="I82" i="17"/>
  <c r="I80" i="17"/>
  <c r="E389" i="17"/>
  <c r="M389" i="17"/>
  <c r="I231" i="17"/>
  <c r="I92" i="17"/>
  <c r="J232" i="17"/>
  <c r="J311" i="17" s="1"/>
  <c r="J151" i="17"/>
  <c r="J133" i="17"/>
  <c r="J96" i="17"/>
  <c r="J78" i="17"/>
  <c r="G233" i="17"/>
  <c r="H249" i="17" s="1"/>
  <c r="G90" i="17"/>
  <c r="I234" i="17"/>
  <c r="I149" i="17"/>
  <c r="I150" i="17" s="1"/>
  <c r="I136" i="17"/>
  <c r="I89" i="17"/>
  <c r="Q136" i="17"/>
  <c r="Q89" i="17"/>
  <c r="Y136" i="17"/>
  <c r="Y89" i="17"/>
  <c r="AG136" i="17"/>
  <c r="AG89" i="17"/>
  <c r="AO136" i="17"/>
  <c r="AO89" i="17"/>
  <c r="AW136" i="17"/>
  <c r="AW89" i="17"/>
  <c r="F81" i="17"/>
  <c r="F83" i="17"/>
  <c r="F85" i="17"/>
  <c r="F86" i="17" s="1"/>
  <c r="F91" i="17"/>
  <c r="J191" i="17"/>
  <c r="I184" i="17"/>
  <c r="E344" i="17"/>
  <c r="M344" i="17"/>
  <c r="I186" i="17"/>
  <c r="E348" i="17"/>
  <c r="M348" i="17"/>
  <c r="I190" i="17"/>
  <c r="E350" i="17"/>
  <c r="M350" i="17"/>
  <c r="I192" i="17"/>
  <c r="E34" i="17"/>
  <c r="M34" i="17"/>
  <c r="I353" i="17"/>
  <c r="E195" i="17"/>
  <c r="M354" i="17"/>
  <c r="I196" i="17"/>
  <c r="E197" i="17"/>
  <c r="M197" i="17"/>
  <c r="I198" i="17"/>
  <c r="E199" i="17"/>
  <c r="M199" i="17"/>
  <c r="I200" i="17"/>
  <c r="E201" i="17"/>
  <c r="M201" i="17"/>
  <c r="I202" i="17"/>
  <c r="E203" i="17"/>
  <c r="M203" i="17"/>
  <c r="I204" i="17"/>
  <c r="E366" i="17"/>
  <c r="M366" i="17"/>
  <c r="Q90" i="17"/>
  <c r="Y90" i="17"/>
  <c r="AG90" i="17"/>
  <c r="AO90" i="17"/>
  <c r="AW90" i="17"/>
  <c r="F216" i="17"/>
  <c r="F153" i="17"/>
  <c r="N216" i="17"/>
  <c r="N153" i="17"/>
  <c r="J376" i="17"/>
  <c r="F218" i="17"/>
  <c r="F243" i="17" s="1"/>
  <c r="F138" i="17"/>
  <c r="N218" i="17"/>
  <c r="N138" i="17"/>
  <c r="J219" i="17"/>
  <c r="J164" i="17"/>
  <c r="F220" i="17"/>
  <c r="N220" i="17"/>
  <c r="J221" i="17"/>
  <c r="J147" i="17"/>
  <c r="J137" i="17"/>
  <c r="F222" i="17"/>
  <c r="F244" i="17" s="1"/>
  <c r="F135" i="17"/>
  <c r="N222" i="17"/>
  <c r="N135" i="17"/>
  <c r="N166" i="17"/>
  <c r="J223" i="17"/>
  <c r="J167" i="17"/>
  <c r="F383" i="17"/>
  <c r="F327" i="17"/>
  <c r="N224" i="17"/>
  <c r="N168" i="17"/>
  <c r="J225" i="17"/>
  <c r="F385" i="17"/>
  <c r="N385" i="17"/>
  <c r="J386" i="17"/>
  <c r="F387" i="17"/>
  <c r="F242" i="17"/>
  <c r="F240" i="17"/>
  <c r="J229" i="17"/>
  <c r="J82" i="17"/>
  <c r="J80" i="17"/>
  <c r="F389" i="17"/>
  <c r="F250" i="17"/>
  <c r="J231" i="17"/>
  <c r="J92" i="17"/>
  <c r="K232" i="17"/>
  <c r="K151" i="17"/>
  <c r="K133" i="17"/>
  <c r="K96" i="17"/>
  <c r="K78" i="17"/>
  <c r="K134" i="17"/>
  <c r="J234" i="17"/>
  <c r="J149" i="17"/>
  <c r="J150" i="17" s="1"/>
  <c r="J89" i="17"/>
  <c r="R89" i="17"/>
  <c r="R136" i="17"/>
  <c r="Z136" i="17"/>
  <c r="Z89" i="17"/>
  <c r="AH136" i="17"/>
  <c r="AH89" i="17"/>
  <c r="AP89" i="17"/>
  <c r="AX89" i="17"/>
  <c r="AX136" i="17"/>
  <c r="M81" i="17"/>
  <c r="M83" i="17"/>
  <c r="M85" i="17"/>
  <c r="M86" i="17" s="1"/>
  <c r="M91" i="17"/>
  <c r="F164" i="17"/>
  <c r="O392" i="17"/>
  <c r="O249" i="17"/>
  <c r="K393" i="17"/>
  <c r="K295" i="17"/>
  <c r="G78" i="17"/>
  <c r="O78" i="17"/>
  <c r="O90" i="17"/>
  <c r="K136" i="17"/>
  <c r="AQ136" i="17"/>
  <c r="D232" i="17"/>
  <c r="D151" i="17"/>
  <c r="D134" i="17"/>
  <c r="D133" i="17"/>
  <c r="L232" i="17"/>
  <c r="L151" i="17"/>
  <c r="L134" i="17"/>
  <c r="L133" i="17"/>
  <c r="BA73" i="17"/>
  <c r="H392" i="17"/>
  <c r="D234" i="17"/>
  <c r="D149" i="17"/>
  <c r="D150" i="17" s="1"/>
  <c r="D136" i="17"/>
  <c r="L234" i="17"/>
  <c r="L149" i="17"/>
  <c r="L150" i="17" s="1"/>
  <c r="L136" i="17"/>
  <c r="T136" i="17"/>
  <c r="AB136" i="17"/>
  <c r="AJ136" i="17"/>
  <c r="AR136" i="17"/>
  <c r="BA75" i="17"/>
  <c r="H78" i="17"/>
  <c r="H90" i="17"/>
  <c r="E232" i="17"/>
  <c r="E151" i="17"/>
  <c r="E134" i="17"/>
  <c r="E133" i="17"/>
  <c r="M232" i="17"/>
  <c r="M151" i="17"/>
  <c r="M134" i="17"/>
  <c r="M133" i="17"/>
  <c r="I392" i="17"/>
  <c r="I249" i="17"/>
  <c r="E234" i="17"/>
  <c r="E149" i="17"/>
  <c r="E150" i="17" s="1"/>
  <c r="E136" i="17"/>
  <c r="M234" i="17"/>
  <c r="M149" i="17"/>
  <c r="M150" i="17" s="1"/>
  <c r="M136" i="17"/>
  <c r="U136" i="17"/>
  <c r="AC136" i="17"/>
  <c r="AK136" i="17"/>
  <c r="AS136" i="17"/>
  <c r="I90" i="17"/>
  <c r="S136" i="17"/>
  <c r="AY136" i="17"/>
  <c r="F232" i="17"/>
  <c r="F151" i="17"/>
  <c r="F134" i="17"/>
  <c r="F133" i="17"/>
  <c r="N232" i="17"/>
  <c r="N151" i="17"/>
  <c r="N134" i="17"/>
  <c r="N133" i="17"/>
  <c r="J392" i="17"/>
  <c r="J249" i="17"/>
  <c r="F234" i="17"/>
  <c r="F149" i="17"/>
  <c r="F150" i="17" s="1"/>
  <c r="F136" i="17"/>
  <c r="N234" i="17"/>
  <c r="N149" i="17"/>
  <c r="N150" i="17" s="1"/>
  <c r="N136" i="17"/>
  <c r="V136" i="17"/>
  <c r="AD136" i="17"/>
  <c r="AL136" i="17"/>
  <c r="AT136" i="17"/>
  <c r="J90" i="17"/>
  <c r="G232" i="17"/>
  <c r="G151" i="17"/>
  <c r="G134" i="17"/>
  <c r="G133" i="17"/>
  <c r="O232" i="17"/>
  <c r="O151" i="17"/>
  <c r="O134" i="17"/>
  <c r="O133" i="17"/>
  <c r="K392" i="17"/>
  <c r="K249" i="17"/>
  <c r="G234" i="17"/>
  <c r="G149" i="17"/>
  <c r="G150" i="17" s="1"/>
  <c r="G136" i="17"/>
  <c r="O234" i="17"/>
  <c r="P248" i="17" s="1"/>
  <c r="O149" i="17"/>
  <c r="O150" i="17" s="1"/>
  <c r="O136" i="17"/>
  <c r="W136" i="17"/>
  <c r="AE136" i="17"/>
  <c r="AM136" i="17"/>
  <c r="AU136" i="17"/>
  <c r="K89" i="17"/>
  <c r="AA89" i="17"/>
  <c r="AQ89" i="17"/>
  <c r="K90" i="17"/>
  <c r="K149" i="17"/>
  <c r="K150" i="17" s="1"/>
  <c r="H232" i="17"/>
  <c r="H151" i="17"/>
  <c r="H134" i="17"/>
  <c r="H133" i="17"/>
  <c r="D392" i="17"/>
  <c r="D249" i="17"/>
  <c r="L392" i="17"/>
  <c r="L249" i="17"/>
  <c r="BA74" i="17"/>
  <c r="H234" i="17"/>
  <c r="H149" i="17"/>
  <c r="H150" i="17" s="1"/>
  <c r="H136" i="17"/>
  <c r="P136" i="17"/>
  <c r="X136" i="17"/>
  <c r="AF136" i="17"/>
  <c r="AN136" i="17"/>
  <c r="AV136" i="17"/>
  <c r="D78" i="17"/>
  <c r="L78" i="17"/>
  <c r="D89" i="17"/>
  <c r="L89" i="17"/>
  <c r="T89" i="17"/>
  <c r="AB89" i="17"/>
  <c r="AJ89" i="17"/>
  <c r="AR89" i="17"/>
  <c r="D90" i="17"/>
  <c r="L90" i="17"/>
  <c r="D96" i="17"/>
  <c r="L96" i="17"/>
  <c r="S295" i="17"/>
  <c r="AA295" i="17"/>
  <c r="AI295" i="17"/>
  <c r="AQ295" i="17"/>
  <c r="AY295" i="17"/>
  <c r="AE237" i="17"/>
  <c r="T295" i="17"/>
  <c r="T248" i="17"/>
  <c r="AB295" i="17"/>
  <c r="AB248" i="17"/>
  <c r="AJ295" i="17"/>
  <c r="AJ248" i="17"/>
  <c r="AR295" i="17"/>
  <c r="AR248" i="17"/>
  <c r="AQ248" i="17"/>
  <c r="S248" i="17"/>
  <c r="AY248" i="17"/>
  <c r="W249" i="17"/>
  <c r="AE249" i="17"/>
  <c r="AM249" i="17"/>
  <c r="AU249" i="17"/>
  <c r="W295" i="17"/>
  <c r="P249" i="17"/>
  <c r="X249" i="17"/>
  <c r="AF249" i="17"/>
  <c r="AN249" i="17"/>
  <c r="AV249" i="17"/>
  <c r="AN295" i="17"/>
  <c r="R237" i="17"/>
  <c r="AA248" i="17"/>
  <c r="U295" i="17"/>
  <c r="AC295" i="17"/>
  <c r="AK295" i="17"/>
  <c r="AS295" i="17"/>
  <c r="V295" i="17"/>
  <c r="AD295" i="17"/>
  <c r="AL295" i="17"/>
  <c r="AT295" i="17"/>
  <c r="U248" i="17"/>
  <c r="AC248" i="17"/>
  <c r="AK248" i="17"/>
  <c r="AS248" i="17"/>
  <c r="AE295" i="17"/>
  <c r="AM295" i="17"/>
  <c r="AU295" i="17"/>
  <c r="V248" i="17"/>
  <c r="AD248" i="17"/>
  <c r="AL248" i="17"/>
  <c r="AT248" i="17"/>
  <c r="P295" i="17"/>
  <c r="X295" i="17"/>
  <c r="AF295" i="17"/>
  <c r="AV295" i="17"/>
  <c r="W248" i="17"/>
  <c r="AE248" i="17"/>
  <c r="AM248" i="17"/>
  <c r="AU248" i="17"/>
  <c r="Q295" i="17"/>
  <c r="Y295" i="17"/>
  <c r="AG295" i="17"/>
  <c r="AO295" i="17"/>
  <c r="AW295" i="17"/>
  <c r="X248" i="17"/>
  <c r="AF248" i="17"/>
  <c r="AN248" i="17"/>
  <c r="AV248" i="17"/>
  <c r="R295" i="17"/>
  <c r="Z295" i="17"/>
  <c r="AH295" i="17"/>
  <c r="AP295" i="17"/>
  <c r="AX295" i="17"/>
  <c r="Q248" i="17"/>
  <c r="Y248" i="17"/>
  <c r="AG248" i="17"/>
  <c r="AO248" i="17"/>
  <c r="AW248" i="17"/>
  <c r="S408" i="17"/>
  <c r="AA408" i="17"/>
  <c r="AI408" i="17"/>
  <c r="AQ408" i="17"/>
  <c r="AY408" i="17"/>
  <c r="W454" i="17"/>
  <c r="W407" i="17"/>
  <c r="AE454" i="17"/>
  <c r="AE407" i="17"/>
  <c r="AM454" i="17"/>
  <c r="AM407" i="17"/>
  <c r="T408" i="17"/>
  <c r="AB408" i="17"/>
  <c r="AJ408" i="17"/>
  <c r="AR408" i="17"/>
  <c r="P454" i="17"/>
  <c r="X454" i="17"/>
  <c r="X407" i="17"/>
  <c r="AF454" i="17"/>
  <c r="AF407" i="17"/>
  <c r="AN454" i="17"/>
  <c r="AN407" i="17"/>
  <c r="U408" i="17"/>
  <c r="AC408" i="17"/>
  <c r="AK408" i="17"/>
  <c r="AS408" i="17"/>
  <c r="Q454" i="17"/>
  <c r="Q407" i="17"/>
  <c r="Y454" i="17"/>
  <c r="Y407" i="17"/>
  <c r="AG454" i="17"/>
  <c r="AG407" i="17"/>
  <c r="AO454" i="17"/>
  <c r="AO407" i="17"/>
  <c r="R454" i="17"/>
  <c r="Z454" i="17"/>
  <c r="AH454" i="17"/>
  <c r="AP454" i="17"/>
  <c r="R407" i="17"/>
  <c r="S454" i="17"/>
  <c r="S407" i="17"/>
  <c r="AA454" i="17"/>
  <c r="AA407" i="17"/>
  <c r="AI454" i="17"/>
  <c r="AI407" i="17"/>
  <c r="AQ454" i="17"/>
  <c r="AQ407" i="17"/>
  <c r="Z407" i="17"/>
  <c r="T454" i="17"/>
  <c r="T407" i="17"/>
  <c r="AB454" i="17"/>
  <c r="AB407" i="17"/>
  <c r="AJ454" i="17"/>
  <c r="AJ407" i="17"/>
  <c r="AR454" i="17"/>
  <c r="AR407" i="17"/>
  <c r="AH407" i="17"/>
  <c r="Q408" i="17"/>
  <c r="Y408" i="17"/>
  <c r="AG408" i="17"/>
  <c r="AO408" i="17"/>
  <c r="AW408" i="17"/>
  <c r="U454" i="17"/>
  <c r="U407" i="17"/>
  <c r="AC454" i="17"/>
  <c r="AC407" i="17"/>
  <c r="AK454" i="17"/>
  <c r="AK407" i="17"/>
  <c r="AS454" i="17"/>
  <c r="AS407" i="17"/>
  <c r="AP407" i="17"/>
  <c r="V454" i="17"/>
  <c r="V407" i="17"/>
  <c r="AD454" i="17"/>
  <c r="AD407" i="17"/>
  <c r="AL454" i="17"/>
  <c r="AL407" i="17"/>
  <c r="AT454" i="17"/>
  <c r="AU454" i="17"/>
  <c r="AV454" i="17"/>
  <c r="AT407" i="17"/>
  <c r="AW454" i="17"/>
  <c r="AU407" i="17"/>
  <c r="AX454" i="17"/>
  <c r="AV407" i="17"/>
  <c r="AY454" i="17"/>
  <c r="AW407" i="17"/>
  <c r="AA407" i="8"/>
  <c r="AQ407" i="8"/>
  <c r="AE249" i="8"/>
  <c r="AU249" i="8"/>
  <c r="AG454" i="8"/>
  <c r="BB370" i="8"/>
  <c r="W249" i="8"/>
  <c r="AM249" i="8"/>
  <c r="Z89" i="8"/>
  <c r="AH89" i="8"/>
  <c r="AP89" i="8"/>
  <c r="AX89" i="8"/>
  <c r="AV249" i="8"/>
  <c r="T248" i="8"/>
  <c r="AR295" i="8"/>
  <c r="AY408" i="8"/>
  <c r="AV407" i="8"/>
  <c r="U454" i="8"/>
  <c r="T408" i="8"/>
  <c r="AC408" i="8"/>
  <c r="AS408" i="8"/>
  <c r="X454" i="8"/>
  <c r="AF454" i="8"/>
  <c r="AN454" i="8"/>
  <c r="AV454" i="8"/>
  <c r="AY407" i="8"/>
  <c r="Y454" i="8"/>
  <c r="W407" i="8"/>
  <c r="AM407" i="8"/>
  <c r="AM454" i="8"/>
  <c r="R249" i="8"/>
  <c r="T249" i="8"/>
  <c r="AB249" i="8"/>
  <c r="AJ249" i="8"/>
  <c r="AR249" i="8"/>
  <c r="AO454" i="8"/>
  <c r="U407" i="8"/>
  <c r="AC407" i="8"/>
  <c r="AJ407" i="8"/>
  <c r="AS407" i="8"/>
  <c r="AH249" i="8"/>
  <c r="AS295" i="8"/>
  <c r="AD89" i="8"/>
  <c r="R74" i="8"/>
  <c r="R74" i="19" s="1"/>
  <c r="R11" i="8"/>
  <c r="AP74" i="8"/>
  <c r="AP74" i="19" s="1"/>
  <c r="AP11" i="8"/>
  <c r="AT89" i="8"/>
  <c r="AH74" i="8"/>
  <c r="AH74" i="19" s="1"/>
  <c r="AH11" i="8"/>
  <c r="AX74" i="8"/>
  <c r="AX74" i="19" s="1"/>
  <c r="AX11" i="8"/>
  <c r="AL89" i="8"/>
  <c r="V89" i="8"/>
  <c r="Z74" i="8"/>
  <c r="Z74" i="19" s="1"/>
  <c r="Z11" i="8"/>
  <c r="AJ89" i="8"/>
  <c r="AR89" i="8"/>
  <c r="P74" i="8"/>
  <c r="P74" i="19" s="1"/>
  <c r="P11" i="8"/>
  <c r="X74" i="8"/>
  <c r="X74" i="19" s="1"/>
  <c r="X11" i="8"/>
  <c r="AF74" i="8"/>
  <c r="AF74" i="19" s="1"/>
  <c r="AF11" i="8"/>
  <c r="AN74" i="8"/>
  <c r="AN74" i="19" s="1"/>
  <c r="AN11" i="8"/>
  <c r="AV74" i="8"/>
  <c r="AV74" i="19" s="1"/>
  <c r="AV11" i="8"/>
  <c r="AB89" i="8"/>
  <c r="U89" i="8"/>
  <c r="AC89" i="8"/>
  <c r="AS89" i="8"/>
  <c r="Q74" i="8"/>
  <c r="Q74" i="19" s="1"/>
  <c r="Q11" i="8"/>
  <c r="Y74" i="8"/>
  <c r="Y74" i="19" s="1"/>
  <c r="Y11" i="8"/>
  <c r="AG74" i="8"/>
  <c r="AG74" i="19" s="1"/>
  <c r="AG11" i="8"/>
  <c r="AO74" i="8"/>
  <c r="AO74" i="19" s="1"/>
  <c r="AO11" i="8"/>
  <c r="AW74" i="8"/>
  <c r="AW74" i="19" s="1"/>
  <c r="AW11" i="8"/>
  <c r="W89" i="8"/>
  <c r="AM89" i="8"/>
  <c r="AA74" i="8"/>
  <c r="AA74" i="19" s="1"/>
  <c r="AA11" i="8"/>
  <c r="AY74" i="8"/>
  <c r="AY74" i="19" s="1"/>
  <c r="AY11" i="8"/>
  <c r="V248" i="8"/>
  <c r="V295" i="8"/>
  <c r="AL248" i="8"/>
  <c r="AL295" i="8"/>
  <c r="X89" i="8"/>
  <c r="AF89" i="8"/>
  <c r="AN89" i="8"/>
  <c r="AV89" i="8"/>
  <c r="T74" i="8"/>
  <c r="T74" i="19" s="1"/>
  <c r="T11" i="8"/>
  <c r="AB74" i="8"/>
  <c r="AB74" i="19" s="1"/>
  <c r="AB11" i="8"/>
  <c r="AJ74" i="8"/>
  <c r="AJ74" i="19" s="1"/>
  <c r="AJ11" i="8"/>
  <c r="AR74" i="8"/>
  <c r="AR74" i="19" s="1"/>
  <c r="AR11" i="8"/>
  <c r="AE89" i="8"/>
  <c r="AU89" i="8"/>
  <c r="S74" i="8"/>
  <c r="S74" i="19" s="1"/>
  <c r="S11" i="8"/>
  <c r="AI74" i="8"/>
  <c r="AI74" i="19" s="1"/>
  <c r="AI11" i="8"/>
  <c r="AQ74" i="8"/>
  <c r="AQ74" i="19" s="1"/>
  <c r="AQ11" i="8"/>
  <c r="Z249" i="8"/>
  <c r="Z295" i="8"/>
  <c r="AP249" i="8"/>
  <c r="AP295" i="8"/>
  <c r="AX249" i="8"/>
  <c r="AX295" i="8"/>
  <c r="AD248" i="8"/>
  <c r="AD295" i="8"/>
  <c r="AT248" i="8"/>
  <c r="AT295" i="8"/>
  <c r="Q89" i="8"/>
  <c r="Y89" i="8"/>
  <c r="AG89" i="8"/>
  <c r="AO89" i="8"/>
  <c r="AW89" i="8"/>
  <c r="U74" i="8"/>
  <c r="U74" i="19" s="1"/>
  <c r="U11" i="8"/>
  <c r="AC74" i="8"/>
  <c r="AC74" i="19" s="1"/>
  <c r="AC11" i="8"/>
  <c r="AK74" i="8"/>
  <c r="AK74" i="19" s="1"/>
  <c r="AK11" i="8"/>
  <c r="AS74" i="8"/>
  <c r="AS74" i="19" s="1"/>
  <c r="AS11" i="8"/>
  <c r="V74" i="8"/>
  <c r="V74" i="19" s="1"/>
  <c r="V11" i="8"/>
  <c r="AD74" i="8"/>
  <c r="AD74" i="19" s="1"/>
  <c r="AD11" i="8"/>
  <c r="AL74" i="8"/>
  <c r="AL74" i="19" s="1"/>
  <c r="AL11" i="8"/>
  <c r="AT74" i="8"/>
  <c r="AT74" i="19" s="1"/>
  <c r="AT11" i="8"/>
  <c r="R89" i="8"/>
  <c r="S89" i="8"/>
  <c r="AA89" i="8"/>
  <c r="AI89" i="8"/>
  <c r="AQ89" i="8"/>
  <c r="AY89" i="8"/>
  <c r="W74" i="8"/>
  <c r="W74" i="19" s="1"/>
  <c r="W11" i="8"/>
  <c r="AE74" i="8"/>
  <c r="AE74" i="19" s="1"/>
  <c r="AE11" i="8"/>
  <c r="AM74" i="8"/>
  <c r="AM74" i="19" s="1"/>
  <c r="AM11" i="8"/>
  <c r="AU74" i="8"/>
  <c r="AU74" i="19" s="1"/>
  <c r="AU11" i="8"/>
  <c r="T89" i="8"/>
  <c r="P295" i="8"/>
  <c r="P216" i="8"/>
  <c r="X248" i="8"/>
  <c r="X295" i="8"/>
  <c r="AF248" i="8"/>
  <c r="AF295" i="8"/>
  <c r="AN248" i="8"/>
  <c r="AN295" i="8"/>
  <c r="AV248" i="8"/>
  <c r="AV295" i="8"/>
  <c r="T295" i="8"/>
  <c r="Q248" i="8"/>
  <c r="Q295" i="8"/>
  <c r="Y248" i="8"/>
  <c r="Y295" i="8"/>
  <c r="AG248" i="8"/>
  <c r="AG295" i="8"/>
  <c r="AO248" i="8"/>
  <c r="AO295" i="8"/>
  <c r="AW248" i="8"/>
  <c r="AW295" i="8"/>
  <c r="S249" i="8"/>
  <c r="AA249" i="8"/>
  <c r="AI249" i="8"/>
  <c r="AQ249" i="8"/>
  <c r="AY249" i="8"/>
  <c r="W248" i="8"/>
  <c r="W295" i="8"/>
  <c r="AE248" i="8"/>
  <c r="AE295" i="8"/>
  <c r="AM248" i="8"/>
  <c r="AM295" i="8"/>
  <c r="AU248" i="8"/>
  <c r="AU295" i="8"/>
  <c r="U295" i="8"/>
  <c r="V249" i="8"/>
  <c r="AD249" i="8"/>
  <c r="AL249" i="8"/>
  <c r="AT249" i="8"/>
  <c r="R248" i="8"/>
  <c r="Z248" i="8"/>
  <c r="AH248" i="8"/>
  <c r="AP248" i="8"/>
  <c r="AX248" i="8"/>
  <c r="AC295" i="8"/>
  <c r="S248" i="8"/>
  <c r="S295" i="8"/>
  <c r="AA248" i="8"/>
  <c r="AA295" i="8"/>
  <c r="AI248" i="8"/>
  <c r="AI295" i="8"/>
  <c r="AQ248" i="8"/>
  <c r="AQ295" i="8"/>
  <c r="AY248" i="8"/>
  <c r="AY295" i="8"/>
  <c r="AH295" i="8"/>
  <c r="X249" i="8"/>
  <c r="AF249" i="8"/>
  <c r="AN249" i="8"/>
  <c r="AB248" i="8"/>
  <c r="AJ248" i="8"/>
  <c r="AR248" i="8"/>
  <c r="AJ295" i="8"/>
  <c r="R295" i="8"/>
  <c r="AK295" i="8"/>
  <c r="AF407" i="8"/>
  <c r="AB407" i="8"/>
  <c r="T407" i="8"/>
  <c r="AJ454" i="8"/>
  <c r="AR454" i="8"/>
  <c r="AR407" i="8"/>
  <c r="W408" i="8"/>
  <c r="AR408" i="8"/>
  <c r="AJ408" i="8"/>
  <c r="AU408" i="8"/>
  <c r="AK408" i="8"/>
  <c r="AD454" i="8"/>
  <c r="AL454" i="8"/>
  <c r="AB454" i="8"/>
  <c r="AB408" i="8"/>
  <c r="T454" i="8"/>
  <c r="P454" i="8"/>
  <c r="Q408" i="8"/>
  <c r="AQ396" i="8"/>
  <c r="AE396" i="8"/>
  <c r="V408" i="8"/>
  <c r="AD408" i="8"/>
  <c r="AL408" i="8"/>
  <c r="AT408" i="8"/>
  <c r="V407" i="8"/>
  <c r="AD407" i="8"/>
  <c r="AL407" i="8"/>
  <c r="AT407" i="8"/>
  <c r="R408" i="8"/>
  <c r="Z408" i="8"/>
  <c r="AH408" i="8"/>
  <c r="AP408" i="8"/>
  <c r="AX408" i="8"/>
  <c r="R407" i="8"/>
  <c r="Z407" i="8"/>
  <c r="AH407" i="8"/>
  <c r="AP407" i="8"/>
  <c r="AX407" i="8"/>
  <c r="BB52" i="19" l="1"/>
  <c r="BB393" i="19"/>
  <c r="C17" i="24" s="1"/>
  <c r="BB392" i="19"/>
  <c r="C18" i="24" s="1"/>
  <c r="BB370" i="19"/>
  <c r="BB234" i="19"/>
  <c r="E17" i="24" s="1"/>
  <c r="BB233" i="19"/>
  <c r="E18" i="24" s="1"/>
  <c r="D217" i="19"/>
  <c r="D222" i="19"/>
  <c r="O218" i="19"/>
  <c r="O222" i="19"/>
  <c r="BB75" i="19"/>
  <c r="D17" i="24" s="1"/>
  <c r="BB211" i="19"/>
  <c r="AN89" i="19"/>
  <c r="G46" i="17"/>
  <c r="G205" i="17" s="1"/>
  <c r="G364" i="17" s="1"/>
  <c r="AD89" i="19"/>
  <c r="D95" i="19"/>
  <c r="AU89" i="19"/>
  <c r="W249" i="19"/>
  <c r="X249" i="19"/>
  <c r="AM89" i="19"/>
  <c r="Y89" i="19"/>
  <c r="N242" i="17"/>
  <c r="W89" i="19"/>
  <c r="AL89" i="19"/>
  <c r="X89" i="19"/>
  <c r="AD249" i="19"/>
  <c r="Y249" i="19"/>
  <c r="AF89" i="19"/>
  <c r="AV89" i="19"/>
  <c r="AT89" i="19"/>
  <c r="AW89" i="19"/>
  <c r="AE249" i="19"/>
  <c r="AE89" i="19"/>
  <c r="V89" i="19"/>
  <c r="AC249" i="19"/>
  <c r="U89" i="19"/>
  <c r="R249" i="19"/>
  <c r="AA249" i="19"/>
  <c r="D381" i="8"/>
  <c r="O377" i="8"/>
  <c r="O381" i="8"/>
  <c r="Q136" i="8"/>
  <c r="N250" i="17"/>
  <c r="BC75" i="8"/>
  <c r="H165" i="17"/>
  <c r="L18" i="17"/>
  <c r="L106" i="17" s="1"/>
  <c r="J18" i="17"/>
  <c r="J106" i="17" s="1"/>
  <c r="BC234" i="8"/>
  <c r="BC52" i="8"/>
  <c r="BC211" i="8"/>
  <c r="BC370" i="8"/>
  <c r="BC392" i="8"/>
  <c r="BC393" i="8"/>
  <c r="J175" i="17"/>
  <c r="J263" i="17" s="1"/>
  <c r="AH89" i="19"/>
  <c r="J475" i="17"/>
  <c r="J165" i="17"/>
  <c r="AP89" i="19"/>
  <c r="R89" i="19"/>
  <c r="L165" i="17"/>
  <c r="E239" i="17"/>
  <c r="E241" i="17"/>
  <c r="L104" i="17"/>
  <c r="L157" i="17"/>
  <c r="N239" i="17"/>
  <c r="F46" i="17"/>
  <c r="F205" i="17" s="1"/>
  <c r="F364" i="17" s="1"/>
  <c r="Q89" i="19"/>
  <c r="N241" i="17"/>
  <c r="F249" i="17"/>
  <c r="J316" i="17"/>
  <c r="J157" i="17"/>
  <c r="I165" i="17"/>
  <c r="F409" i="17"/>
  <c r="I104" i="17"/>
  <c r="I157" i="17"/>
  <c r="N387" i="17"/>
  <c r="N401" i="17" s="1"/>
  <c r="AX89" i="19"/>
  <c r="AO89" i="19"/>
  <c r="E392" i="17"/>
  <c r="F408" i="17" s="1"/>
  <c r="K157" i="17"/>
  <c r="K104" i="17"/>
  <c r="K94" i="17"/>
  <c r="K18" i="17"/>
  <c r="K146" i="17" s="1"/>
  <c r="K175" i="17"/>
  <c r="L253" i="17" s="1"/>
  <c r="AV136" i="8"/>
  <c r="N408" i="17"/>
  <c r="E165" i="17"/>
  <c r="Q249" i="19"/>
  <c r="Z89" i="19"/>
  <c r="E390" i="17"/>
  <c r="F251" i="17"/>
  <c r="BD11" i="8"/>
  <c r="AO136" i="8"/>
  <c r="E157" i="17"/>
  <c r="E240" i="17"/>
  <c r="E251" i="17"/>
  <c r="AA136" i="8"/>
  <c r="L94" i="17"/>
  <c r="AG89" i="19"/>
  <c r="Z249" i="19"/>
  <c r="AX136" i="8"/>
  <c r="M165" i="17"/>
  <c r="L408" i="17"/>
  <c r="Y136" i="8"/>
  <c r="AR89" i="19"/>
  <c r="AJ89" i="19"/>
  <c r="AI89" i="19"/>
  <c r="AD136" i="8"/>
  <c r="AY90" i="8"/>
  <c r="AW90" i="8"/>
  <c r="Q90" i="8"/>
  <c r="S89" i="19"/>
  <c r="P232" i="8"/>
  <c r="AE90" i="8"/>
  <c r="AC90" i="8"/>
  <c r="AH136" i="8"/>
  <c r="AB89" i="19"/>
  <c r="AK90" i="8"/>
  <c r="AQ136" i="8"/>
  <c r="AJ136" i="8"/>
  <c r="BA233" i="17"/>
  <c r="P153" i="17"/>
  <c r="Q153" i="17" s="1"/>
  <c r="AC89" i="19"/>
  <c r="T89" i="19"/>
  <c r="R136" i="8"/>
  <c r="AY89" i="19"/>
  <c r="P79" i="17"/>
  <c r="AB249" i="19"/>
  <c r="D376" i="8"/>
  <c r="U136" i="8"/>
  <c r="AG136" i="8"/>
  <c r="Z136" i="8"/>
  <c r="O408" i="17"/>
  <c r="J94" i="17"/>
  <c r="AK89" i="19"/>
  <c r="AA89" i="19"/>
  <c r="S90" i="8"/>
  <c r="AS136" i="8"/>
  <c r="X136" i="8"/>
  <c r="P78" i="17"/>
  <c r="Q78" i="17" s="1"/>
  <c r="AS89" i="19"/>
  <c r="AQ89" i="19"/>
  <c r="Y237" i="19"/>
  <c r="AI396" i="19"/>
  <c r="AU396" i="19"/>
  <c r="AU237" i="19"/>
  <c r="AI237" i="19"/>
  <c r="P80" i="17"/>
  <c r="Q80" i="17" s="1"/>
  <c r="I175" i="17"/>
  <c r="I263" i="17" s="1"/>
  <c r="F245" i="17"/>
  <c r="AO90" i="8"/>
  <c r="W90" i="8"/>
  <c r="AT90" i="8"/>
  <c r="I100" i="17"/>
  <c r="I106" i="17"/>
  <c r="I105" i="17"/>
  <c r="I99" i="17"/>
  <c r="G157" i="17"/>
  <c r="N157" i="17"/>
  <c r="E265" i="17"/>
  <c r="D157" i="17"/>
  <c r="E424" i="17"/>
  <c r="P408" i="17"/>
  <c r="M104" i="17"/>
  <c r="K408" i="17"/>
  <c r="M157" i="17"/>
  <c r="P166" i="17"/>
  <c r="P63" i="17" s="1"/>
  <c r="N393" i="17"/>
  <c r="N308" i="17"/>
  <c r="N309" i="17" s="1"/>
  <c r="N295" i="17"/>
  <c r="N248" i="17"/>
  <c r="I363" i="17"/>
  <c r="E358" i="17"/>
  <c r="D348" i="17"/>
  <c r="BA189" i="17"/>
  <c r="E193" i="17"/>
  <c r="E352" i="17" s="1"/>
  <c r="E46" i="17"/>
  <c r="E205" i="17" s="1"/>
  <c r="E364" i="17" s="1"/>
  <c r="I393" i="17"/>
  <c r="I308" i="17"/>
  <c r="I309" i="17" s="1"/>
  <c r="I295" i="17"/>
  <c r="I248" i="17"/>
  <c r="I388" i="17"/>
  <c r="I241" i="17"/>
  <c r="I239" i="17"/>
  <c r="L362" i="17"/>
  <c r="H386" i="17"/>
  <c r="H311" i="17"/>
  <c r="H291" i="17"/>
  <c r="G357" i="17"/>
  <c r="K375" i="17"/>
  <c r="K471" i="17" s="1"/>
  <c r="K312" i="17"/>
  <c r="N359" i="17"/>
  <c r="O351" i="17"/>
  <c r="K344" i="17"/>
  <c r="O380" i="17"/>
  <c r="O306" i="17"/>
  <c r="O296" i="17"/>
  <c r="G378" i="17"/>
  <c r="G323" i="17"/>
  <c r="N380" i="17"/>
  <c r="N306" i="17"/>
  <c r="N296" i="17"/>
  <c r="D358" i="17"/>
  <c r="BA199" i="17"/>
  <c r="D379" i="17"/>
  <c r="BA220" i="17"/>
  <c r="H376" i="17"/>
  <c r="H475" i="17" s="1"/>
  <c r="H316" i="17"/>
  <c r="I333" i="17"/>
  <c r="I262" i="17"/>
  <c r="O391" i="17"/>
  <c r="O293" i="17"/>
  <c r="O292" i="17"/>
  <c r="O255" i="17"/>
  <c r="O310" i="17"/>
  <c r="O237" i="17"/>
  <c r="F379" i="17"/>
  <c r="M360" i="17"/>
  <c r="I355" i="17"/>
  <c r="G386" i="17"/>
  <c r="G311" i="17"/>
  <c r="G291" i="17"/>
  <c r="J389" i="17"/>
  <c r="J250" i="17"/>
  <c r="I349" i="17"/>
  <c r="H353" i="17"/>
  <c r="F401" i="17"/>
  <c r="F399" i="17"/>
  <c r="G349" i="17"/>
  <c r="I378" i="17"/>
  <c r="I323" i="17"/>
  <c r="M375" i="17"/>
  <c r="M312" i="17"/>
  <c r="J340" i="17"/>
  <c r="J332" i="17"/>
  <c r="J261" i="17"/>
  <c r="H385" i="17"/>
  <c r="N358" i="17"/>
  <c r="K361" i="17"/>
  <c r="H342" i="17"/>
  <c r="D335" i="17"/>
  <c r="BA176" i="17"/>
  <c r="O175" i="17"/>
  <c r="O324" i="17" s="1"/>
  <c r="O94" i="17"/>
  <c r="O18" i="17"/>
  <c r="O264" i="17" s="1"/>
  <c r="H360" i="17"/>
  <c r="L353" i="17"/>
  <c r="D351" i="17"/>
  <c r="BA192" i="17"/>
  <c r="H344" i="17"/>
  <c r="D376" i="17"/>
  <c r="D316" i="17"/>
  <c r="BA217" i="17"/>
  <c r="O348" i="17"/>
  <c r="F342" i="17"/>
  <c r="N338" i="17"/>
  <c r="F175" i="17"/>
  <c r="F324" i="17" s="1"/>
  <c r="F94" i="17"/>
  <c r="F18" i="17"/>
  <c r="F264" i="17" s="1"/>
  <c r="J331" i="17"/>
  <c r="J419" i="17" s="1"/>
  <c r="J260" i="17"/>
  <c r="G385" i="17"/>
  <c r="K380" i="17"/>
  <c r="K306" i="17"/>
  <c r="K296" i="17"/>
  <c r="N356" i="17"/>
  <c r="I341" i="17"/>
  <c r="M177" i="17"/>
  <c r="M146" i="17"/>
  <c r="M21" i="17"/>
  <c r="M429" i="17" s="1"/>
  <c r="E330" i="17"/>
  <c r="E290" i="17"/>
  <c r="E254" i="17"/>
  <c r="E238" i="17"/>
  <c r="E289" i="17"/>
  <c r="L338" i="17"/>
  <c r="H335" i="17"/>
  <c r="G331" i="17"/>
  <c r="G419" i="17" s="1"/>
  <c r="G260" i="17"/>
  <c r="O330" i="17"/>
  <c r="O290" i="17"/>
  <c r="O289" i="17"/>
  <c r="O254" i="17"/>
  <c r="O238" i="17"/>
  <c r="O383" i="17"/>
  <c r="O327" i="17"/>
  <c r="O244" i="17"/>
  <c r="O245" i="17" s="1"/>
  <c r="O243" i="17"/>
  <c r="G379" i="17"/>
  <c r="O331" i="17"/>
  <c r="O419" i="17" s="1"/>
  <c r="P419" i="17" s="1"/>
  <c r="O260" i="17"/>
  <c r="P260" i="17" s="1"/>
  <c r="N335" i="17"/>
  <c r="N366" i="17"/>
  <c r="E333" i="17"/>
  <c r="E262" i="17"/>
  <c r="N391" i="17"/>
  <c r="N310" i="17"/>
  <c r="N237" i="17"/>
  <c r="N293" i="17"/>
  <c r="N255" i="17"/>
  <c r="N292" i="17"/>
  <c r="I408" i="17"/>
  <c r="E391" i="17"/>
  <c r="E310" i="17"/>
  <c r="E292" i="17"/>
  <c r="E237" i="17"/>
  <c r="E255" i="17"/>
  <c r="E293" i="17"/>
  <c r="L391" i="17"/>
  <c r="L310" i="17"/>
  <c r="L293" i="17"/>
  <c r="L292" i="17"/>
  <c r="L237" i="17"/>
  <c r="L255" i="17"/>
  <c r="K391" i="17"/>
  <c r="K310" i="17"/>
  <c r="K293" i="17"/>
  <c r="K292" i="17"/>
  <c r="K237" i="17"/>
  <c r="K255" i="17"/>
  <c r="F381" i="17"/>
  <c r="F403" i="17" s="1"/>
  <c r="F325" i="17"/>
  <c r="F294" i="17"/>
  <c r="I390" i="17"/>
  <c r="I251" i="17"/>
  <c r="I386" i="17"/>
  <c r="I311" i="17"/>
  <c r="I291" i="17"/>
  <c r="I382" i="17"/>
  <c r="I326" i="17"/>
  <c r="I307" i="17"/>
  <c r="BA207" i="17"/>
  <c r="D360" i="17"/>
  <c r="BA201" i="17"/>
  <c r="H355" i="17"/>
  <c r="L193" i="17"/>
  <c r="L352" i="17" s="1"/>
  <c r="L46" i="17"/>
  <c r="L205" i="17" s="1"/>
  <c r="L364" i="17" s="1"/>
  <c r="D350" i="17"/>
  <c r="BA191" i="17"/>
  <c r="H343" i="17"/>
  <c r="L389" i="17"/>
  <c r="M409" i="17" s="1"/>
  <c r="L250" i="17"/>
  <c r="D381" i="17"/>
  <c r="D294" i="17"/>
  <c r="D325" i="17"/>
  <c r="BA222" i="17"/>
  <c r="K362" i="17"/>
  <c r="O359" i="17"/>
  <c r="K354" i="17"/>
  <c r="M408" i="17"/>
  <c r="K389" i="17"/>
  <c r="K250" i="17"/>
  <c r="G384" i="17"/>
  <c r="N361" i="17"/>
  <c r="J387" i="17"/>
  <c r="J242" i="17"/>
  <c r="J240" i="17"/>
  <c r="J375" i="17"/>
  <c r="J312" i="17"/>
  <c r="E363" i="17"/>
  <c r="I360" i="17"/>
  <c r="M357" i="17"/>
  <c r="E355" i="17"/>
  <c r="I381" i="17"/>
  <c r="I325" i="17"/>
  <c r="I294" i="17"/>
  <c r="I379" i="17"/>
  <c r="M376" i="17"/>
  <c r="M475" i="17" s="1"/>
  <c r="M316" i="17"/>
  <c r="H362" i="17"/>
  <c r="L355" i="17"/>
  <c r="H348" i="17"/>
  <c r="L380" i="17"/>
  <c r="L306" i="17"/>
  <c r="L296" i="17"/>
  <c r="G360" i="17"/>
  <c r="N330" i="17"/>
  <c r="N421" i="17" s="1"/>
  <c r="N289" i="17"/>
  <c r="N254" i="17"/>
  <c r="N238" i="17"/>
  <c r="N290" i="17"/>
  <c r="K290" i="17"/>
  <c r="K289" i="17"/>
  <c r="K330" i="17"/>
  <c r="K254" i="17"/>
  <c r="K238" i="17"/>
  <c r="M106" i="17"/>
  <c r="E177" i="17"/>
  <c r="E146" i="17"/>
  <c r="E100" i="17"/>
  <c r="E21" i="17"/>
  <c r="E426" i="17" s="1"/>
  <c r="L333" i="17"/>
  <c r="L262" i="17"/>
  <c r="O381" i="17"/>
  <c r="O325" i="17"/>
  <c r="O294" i="17"/>
  <c r="K341" i="17"/>
  <c r="G330" i="17"/>
  <c r="G465" i="17" s="1"/>
  <c r="G290" i="17"/>
  <c r="G289" i="17"/>
  <c r="G254" i="17"/>
  <c r="G238" i="17"/>
  <c r="D175" i="17"/>
  <c r="D324" i="17" s="1"/>
  <c r="D94" i="17"/>
  <c r="BA16" i="17"/>
  <c r="J353" i="17"/>
  <c r="O387" i="17"/>
  <c r="O242" i="17"/>
  <c r="O240" i="17"/>
  <c r="J363" i="17"/>
  <c r="K342" i="17"/>
  <c r="K340" i="17"/>
  <c r="O104" i="17"/>
  <c r="D390" i="17"/>
  <c r="BA231" i="17"/>
  <c r="D251" i="17"/>
  <c r="G362" i="17"/>
  <c r="G354" i="17"/>
  <c r="J342" i="17"/>
  <c r="F104" i="17"/>
  <c r="J330" i="17"/>
  <c r="J450" i="17" s="1"/>
  <c r="J290" i="17"/>
  <c r="J289" i="17"/>
  <c r="J254" i="17"/>
  <c r="J238" i="17"/>
  <c r="O344" i="17"/>
  <c r="J361" i="17"/>
  <c r="K382" i="17"/>
  <c r="K326" i="17"/>
  <c r="K307" i="17"/>
  <c r="R48" i="17"/>
  <c r="M341" i="17"/>
  <c r="I338" i="17"/>
  <c r="I424" i="17" s="1"/>
  <c r="I265" i="17"/>
  <c r="M335" i="17"/>
  <c r="BB50" i="17"/>
  <c r="D104" i="17"/>
  <c r="F344" i="17"/>
  <c r="D337" i="17"/>
  <c r="BA178" i="17"/>
  <c r="H330" i="17"/>
  <c r="H455" i="17" s="1"/>
  <c r="H290" i="17"/>
  <c r="H289" i="17"/>
  <c r="H254" i="17"/>
  <c r="H238" i="17"/>
  <c r="O375" i="17"/>
  <c r="O312" i="17"/>
  <c r="P312" i="17" s="1"/>
  <c r="P216" i="17" s="1"/>
  <c r="P232" i="17" s="1"/>
  <c r="O335" i="17"/>
  <c r="P103" i="17"/>
  <c r="L382" i="17"/>
  <c r="L307" i="17"/>
  <c r="L326" i="17"/>
  <c r="L378" i="17"/>
  <c r="L323" i="17"/>
  <c r="J338" i="17"/>
  <c r="F335" i="17"/>
  <c r="BC393" i="17"/>
  <c r="BC370" i="17"/>
  <c r="BC392" i="17"/>
  <c r="BC233" i="17"/>
  <c r="BC233" i="19" s="1"/>
  <c r="BC234" i="17"/>
  <c r="BC209" i="17"/>
  <c r="BC211" i="17"/>
  <c r="BC75" i="17"/>
  <c r="BC52" i="17"/>
  <c r="BC50" i="17"/>
  <c r="BC74" i="17"/>
  <c r="BD11" i="17"/>
  <c r="G296" i="17"/>
  <c r="F366" i="17"/>
  <c r="F358" i="17"/>
  <c r="F350" i="17"/>
  <c r="I332" i="17"/>
  <c r="I261" i="17"/>
  <c r="I330" i="17"/>
  <c r="I290" i="17"/>
  <c r="I289" i="17"/>
  <c r="I254" i="17"/>
  <c r="I238" i="17"/>
  <c r="K353" i="17"/>
  <c r="D341" i="17"/>
  <c r="BA182" i="17"/>
  <c r="K333" i="17"/>
  <c r="K262" i="17"/>
  <c r="I177" i="17"/>
  <c r="I259" i="17" s="1"/>
  <c r="I146" i="17"/>
  <c r="I21" i="17"/>
  <c r="I266" i="17" s="1"/>
  <c r="D393" i="17"/>
  <c r="D308" i="17"/>
  <c r="D309" i="17" s="1"/>
  <c r="D295" i="17"/>
  <c r="D248" i="17"/>
  <c r="BA234" i="17"/>
  <c r="L383" i="17"/>
  <c r="L327" i="17"/>
  <c r="L244" i="17"/>
  <c r="L245" i="17" s="1"/>
  <c r="L243" i="17"/>
  <c r="H382" i="17"/>
  <c r="H326" i="17"/>
  <c r="H307" i="17"/>
  <c r="H378" i="17"/>
  <c r="H323" i="17"/>
  <c r="G351" i="17"/>
  <c r="E400" i="17"/>
  <c r="E398" i="17"/>
  <c r="L357" i="17"/>
  <c r="D353" i="17"/>
  <c r="BA194" i="17"/>
  <c r="L384" i="17"/>
  <c r="D338" i="17"/>
  <c r="BA179" i="17"/>
  <c r="D408" i="17"/>
  <c r="F393" i="17"/>
  <c r="F308" i="17"/>
  <c r="F309" i="17" s="1"/>
  <c r="F295" i="17"/>
  <c r="F248" i="17"/>
  <c r="J393" i="17"/>
  <c r="K407" i="17" s="1"/>
  <c r="J308" i="17"/>
  <c r="J309" i="17" s="1"/>
  <c r="J295" i="17"/>
  <c r="J248" i="17"/>
  <c r="J390" i="17"/>
  <c r="J251" i="17"/>
  <c r="M401" i="17"/>
  <c r="M399" i="17"/>
  <c r="H359" i="17"/>
  <c r="H349" i="17"/>
  <c r="D389" i="17"/>
  <c r="E409" i="17" s="1"/>
  <c r="D250" i="17"/>
  <c r="BA230" i="17"/>
  <c r="P81" i="17"/>
  <c r="G359" i="17"/>
  <c r="K356" i="17"/>
  <c r="K350" i="17"/>
  <c r="O386" i="17"/>
  <c r="O311" i="17"/>
  <c r="O291" i="17"/>
  <c r="K385" i="17"/>
  <c r="O157" i="17"/>
  <c r="N363" i="17"/>
  <c r="J193" i="17"/>
  <c r="J352" i="17" s="1"/>
  <c r="J46" i="17"/>
  <c r="J205" i="17" s="1"/>
  <c r="J364" i="17" s="1"/>
  <c r="N400" i="17"/>
  <c r="N398" i="17"/>
  <c r="F380" i="17"/>
  <c r="F306" i="17"/>
  <c r="F296" i="17"/>
  <c r="J456" i="17"/>
  <c r="I362" i="17"/>
  <c r="M359" i="17"/>
  <c r="E357" i="17"/>
  <c r="I354" i="17"/>
  <c r="E386" i="17"/>
  <c r="E311" i="17"/>
  <c r="E291" i="17"/>
  <c r="M382" i="17"/>
  <c r="M307" i="17"/>
  <c r="M326" i="17"/>
  <c r="M378" i="17"/>
  <c r="M323" i="17"/>
  <c r="E376" i="17"/>
  <c r="E475" i="17" s="1"/>
  <c r="E316" i="17"/>
  <c r="L359" i="17"/>
  <c r="D355" i="17"/>
  <c r="BA196" i="17"/>
  <c r="H193" i="17"/>
  <c r="H352" i="17" s="1"/>
  <c r="H46" i="17"/>
  <c r="H205" i="17" s="1"/>
  <c r="H364" i="17" s="1"/>
  <c r="L343" i="17"/>
  <c r="O356" i="17"/>
  <c r="N193" i="17"/>
  <c r="N352" i="17" s="1"/>
  <c r="N46" i="17"/>
  <c r="N205" i="17" s="1"/>
  <c r="N364" i="17" s="1"/>
  <c r="I335" i="17"/>
  <c r="M332" i="17"/>
  <c r="M261" i="17"/>
  <c r="M330" i="17"/>
  <c r="M289" i="17"/>
  <c r="M254" i="17"/>
  <c r="M238" i="17"/>
  <c r="M290" i="17"/>
  <c r="O333" i="17"/>
  <c r="O262" i="17"/>
  <c r="L331" i="17"/>
  <c r="L419" i="17" s="1"/>
  <c r="L260" i="17"/>
  <c r="G377" i="17"/>
  <c r="G297" i="17"/>
  <c r="G340" i="17"/>
  <c r="D187" i="17"/>
  <c r="BA28" i="17"/>
  <c r="D18" i="23" s="1"/>
  <c r="H175" i="17"/>
  <c r="H263" i="17" s="1"/>
  <c r="H94" i="17"/>
  <c r="H18" i="17"/>
  <c r="I93" i="17" s="1"/>
  <c r="G342" i="17"/>
  <c r="J359" i="17"/>
  <c r="K338" i="17"/>
  <c r="D333" i="17"/>
  <c r="D262" i="17"/>
  <c r="BA174" i="17"/>
  <c r="P164" i="17"/>
  <c r="Q164" i="17" s="1"/>
  <c r="R164" i="17" s="1"/>
  <c r="S164" i="17" s="1"/>
  <c r="T164" i="17" s="1"/>
  <c r="U164" i="17" s="1"/>
  <c r="V164" i="17" s="1"/>
  <c r="W164" i="17" s="1"/>
  <c r="X164" i="17" s="1"/>
  <c r="Y164" i="17" s="1"/>
  <c r="Z164" i="17" s="1"/>
  <c r="AA164" i="17" s="1"/>
  <c r="AB164" i="17" s="1"/>
  <c r="AC164" i="17" s="1"/>
  <c r="AD164" i="17" s="1"/>
  <c r="AE164" i="17" s="1"/>
  <c r="AF164" i="17" s="1"/>
  <c r="AG164" i="17" s="1"/>
  <c r="AH164" i="17" s="1"/>
  <c r="AI164" i="17" s="1"/>
  <c r="AJ164" i="17" s="1"/>
  <c r="AK164" i="17" s="1"/>
  <c r="AL164" i="17" s="1"/>
  <c r="AM164" i="17" s="1"/>
  <c r="AN164" i="17" s="1"/>
  <c r="AO164" i="17" s="1"/>
  <c r="AP164" i="17" s="1"/>
  <c r="AQ164" i="17" s="1"/>
  <c r="AR164" i="17" s="1"/>
  <c r="AS164" i="17" s="1"/>
  <c r="AT164" i="17" s="1"/>
  <c r="AU164" i="17" s="1"/>
  <c r="AV164" i="17" s="1"/>
  <c r="AW164" i="17" s="1"/>
  <c r="AX164" i="17" s="1"/>
  <c r="AY164" i="17" s="1"/>
  <c r="O366" i="17"/>
  <c r="O358" i="17"/>
  <c r="O350" i="17"/>
  <c r="N341" i="17"/>
  <c r="N262" i="17"/>
  <c r="H381" i="17"/>
  <c r="H325" i="17"/>
  <c r="H294" i="17"/>
  <c r="H338" i="17"/>
  <c r="K390" i="17"/>
  <c r="K251" i="17"/>
  <c r="G306" i="17"/>
  <c r="M105" i="17"/>
  <c r="G338" i="17"/>
  <c r="I94" i="17"/>
  <c r="M386" i="17"/>
  <c r="M311" i="17"/>
  <c r="M291" i="17"/>
  <c r="H379" i="17"/>
  <c r="G393" i="17"/>
  <c r="G308" i="17"/>
  <c r="G309" i="17" s="1"/>
  <c r="G295" i="17"/>
  <c r="G248" i="17"/>
  <c r="F486" i="17"/>
  <c r="I357" i="17"/>
  <c r="I380" i="17"/>
  <c r="I306" i="17"/>
  <c r="I296" i="17"/>
  <c r="M377" i="17"/>
  <c r="M456" i="17" s="1"/>
  <c r="M297" i="17"/>
  <c r="E375" i="17"/>
  <c r="E312" i="17"/>
  <c r="P207" i="17"/>
  <c r="Q207" i="17" s="1"/>
  <c r="D362" i="17"/>
  <c r="BA203" i="17"/>
  <c r="H357" i="17"/>
  <c r="F359" i="17"/>
  <c r="J385" i="17"/>
  <c r="H331" i="17"/>
  <c r="H419" i="17" s="1"/>
  <c r="H260" i="17"/>
  <c r="G391" i="17"/>
  <c r="G310" i="17"/>
  <c r="G293" i="17"/>
  <c r="G292" i="17"/>
  <c r="G255" i="17"/>
  <c r="G237" i="17"/>
  <c r="M393" i="17"/>
  <c r="M308" i="17"/>
  <c r="M309" i="17" s="1"/>
  <c r="M295" i="17"/>
  <c r="M248" i="17"/>
  <c r="K248" i="17"/>
  <c r="J384" i="17"/>
  <c r="J382" i="17"/>
  <c r="J326" i="17"/>
  <c r="J307" i="17"/>
  <c r="J380" i="17"/>
  <c r="J306" i="17"/>
  <c r="J296" i="17"/>
  <c r="N377" i="17"/>
  <c r="N456" i="17" s="1"/>
  <c r="N297" i="17"/>
  <c r="F375" i="17"/>
  <c r="F312" i="17"/>
  <c r="E362" i="17"/>
  <c r="I359" i="17"/>
  <c r="M356" i="17"/>
  <c r="E354" i="17"/>
  <c r="I343" i="17"/>
  <c r="M383" i="17"/>
  <c r="M327" i="17"/>
  <c r="M244" i="17"/>
  <c r="M245" i="17" s="1"/>
  <c r="M243" i="17"/>
  <c r="M381" i="17"/>
  <c r="M294" i="17"/>
  <c r="M325" i="17"/>
  <c r="M379" i="17"/>
  <c r="E377" i="17"/>
  <c r="E297" i="17"/>
  <c r="BA368" i="17"/>
  <c r="P368" i="17"/>
  <c r="H361" i="17"/>
  <c r="H351" i="17"/>
  <c r="I391" i="17"/>
  <c r="I310" i="17"/>
  <c r="I293" i="17"/>
  <c r="I292" i="17"/>
  <c r="I255" i="17"/>
  <c r="I237" i="17"/>
  <c r="L385" i="17"/>
  <c r="O363" i="17"/>
  <c r="O355" i="17"/>
  <c r="O345" i="17"/>
  <c r="G343" i="17"/>
  <c r="O388" i="17"/>
  <c r="O241" i="17"/>
  <c r="O239" i="17"/>
  <c r="K383" i="17"/>
  <c r="K327" i="17"/>
  <c r="K243" i="17"/>
  <c r="K244" i="17"/>
  <c r="K245" i="17" s="1"/>
  <c r="K379" i="17"/>
  <c r="O376" i="17"/>
  <c r="O475" i="17" s="1"/>
  <c r="O316" i="17"/>
  <c r="F361" i="17"/>
  <c r="N355" i="17"/>
  <c r="N410" i="17"/>
  <c r="N386" i="17"/>
  <c r="N311" i="17"/>
  <c r="N291" i="17"/>
  <c r="J383" i="17"/>
  <c r="J327" i="17"/>
  <c r="J243" i="17"/>
  <c r="J244" i="17"/>
  <c r="J245" i="17" s="1"/>
  <c r="I348" i="17"/>
  <c r="I389" i="17"/>
  <c r="I250" i="17"/>
  <c r="M380" i="17"/>
  <c r="M306" i="17"/>
  <c r="M296" i="17"/>
  <c r="L361" i="17"/>
  <c r="D357" i="17"/>
  <c r="BA198" i="17"/>
  <c r="L345" i="17"/>
  <c r="L388" i="17"/>
  <c r="L241" i="17"/>
  <c r="L239" i="17"/>
  <c r="D380" i="17"/>
  <c r="D306" i="17"/>
  <c r="D296" i="17"/>
  <c r="BA221" i="17"/>
  <c r="K343" i="17"/>
  <c r="J337" i="17"/>
  <c r="N332" i="17"/>
  <c r="N261" i="17"/>
  <c r="N360" i="17"/>
  <c r="M342" i="17"/>
  <c r="M340" i="17"/>
  <c r="G175" i="17"/>
  <c r="G94" i="17"/>
  <c r="G18" i="17"/>
  <c r="G264" i="17" s="1"/>
  <c r="K355" i="17"/>
  <c r="D342" i="17"/>
  <c r="BA183" i="17"/>
  <c r="H337" i="17"/>
  <c r="L330" i="17"/>
  <c r="L290" i="17"/>
  <c r="L289" i="17"/>
  <c r="L254" i="17"/>
  <c r="L238" i="17"/>
  <c r="G387" i="17"/>
  <c r="G242" i="17"/>
  <c r="G240" i="17"/>
  <c r="G383" i="17"/>
  <c r="G327" i="17"/>
  <c r="G244" i="17"/>
  <c r="G245" i="17" s="1"/>
  <c r="G243" i="17"/>
  <c r="G375" i="17"/>
  <c r="G312" i="17"/>
  <c r="O341" i="17"/>
  <c r="O337" i="17"/>
  <c r="G335" i="17"/>
  <c r="L386" i="17"/>
  <c r="L311" i="17"/>
  <c r="L291" i="17"/>
  <c r="P167" i="17"/>
  <c r="Q167" i="17" s="1"/>
  <c r="D378" i="17"/>
  <c r="D323" i="17"/>
  <c r="BA219" i="17"/>
  <c r="F331" i="17"/>
  <c r="F419" i="17" s="1"/>
  <c r="F260" i="17"/>
  <c r="N362" i="17"/>
  <c r="N354" i="17"/>
  <c r="J345" i="17"/>
  <c r="M337" i="17"/>
  <c r="M423" i="17" s="1"/>
  <c r="M264" i="17"/>
  <c r="BB209" i="17"/>
  <c r="K349" i="17"/>
  <c r="O332" i="17"/>
  <c r="O261" i="17"/>
  <c r="I193" i="17"/>
  <c r="I352" i="17" s="1"/>
  <c r="I46" i="17"/>
  <c r="I205" i="17" s="1"/>
  <c r="I364" i="17" s="1"/>
  <c r="N345" i="17"/>
  <c r="I383" i="17"/>
  <c r="I327" i="17"/>
  <c r="I244" i="17"/>
  <c r="I245" i="17" s="1"/>
  <c r="I243" i="17"/>
  <c r="K363" i="17"/>
  <c r="AF237" i="17"/>
  <c r="AF249" i="19" s="1"/>
  <c r="J388" i="17"/>
  <c r="J241" i="17"/>
  <c r="J239" i="17"/>
  <c r="N375" i="17"/>
  <c r="N312" i="17"/>
  <c r="M362" i="17"/>
  <c r="I351" i="17"/>
  <c r="D193" i="17"/>
  <c r="D46" i="17"/>
  <c r="BA34" i="17"/>
  <c r="O361" i="17"/>
  <c r="O353" i="17"/>
  <c r="K348" i="17"/>
  <c r="O343" i="17"/>
  <c r="K387" i="17"/>
  <c r="K242" i="17"/>
  <c r="K240" i="17"/>
  <c r="G382" i="17"/>
  <c r="G326" i="17"/>
  <c r="G307" i="17"/>
  <c r="K377" i="17"/>
  <c r="K456" i="17" s="1"/>
  <c r="K297" i="17"/>
  <c r="J356" i="17"/>
  <c r="J344" i="17"/>
  <c r="F382" i="17"/>
  <c r="F307" i="17"/>
  <c r="F326" i="17"/>
  <c r="I344" i="17"/>
  <c r="H350" i="17"/>
  <c r="P137" i="17"/>
  <c r="Q137" i="17" s="1"/>
  <c r="R137" i="17" s="1"/>
  <c r="S137" i="17" s="1"/>
  <c r="T137" i="17" s="1"/>
  <c r="U137" i="17" s="1"/>
  <c r="V137" i="17" s="1"/>
  <c r="W137" i="17" s="1"/>
  <c r="X137" i="17" s="1"/>
  <c r="Y137" i="17" s="1"/>
  <c r="Z137" i="17" s="1"/>
  <c r="AA137" i="17" s="1"/>
  <c r="AB137" i="17" s="1"/>
  <c r="AC137" i="17" s="1"/>
  <c r="AD137" i="17" s="1"/>
  <c r="AE137" i="17" s="1"/>
  <c r="AF137" i="17" s="1"/>
  <c r="AG137" i="17" s="1"/>
  <c r="AH137" i="17" s="1"/>
  <c r="AI137" i="17" s="1"/>
  <c r="AJ137" i="17" s="1"/>
  <c r="AK137" i="17" s="1"/>
  <c r="AL137" i="17" s="1"/>
  <c r="AM137" i="17" s="1"/>
  <c r="AN137" i="17" s="1"/>
  <c r="AO137" i="17" s="1"/>
  <c r="AP137" i="17" s="1"/>
  <c r="AQ137" i="17" s="1"/>
  <c r="AR137" i="17" s="1"/>
  <c r="AS137" i="17" s="1"/>
  <c r="AT137" i="17" s="1"/>
  <c r="AU137" i="17" s="1"/>
  <c r="AV137" i="17" s="1"/>
  <c r="AW137" i="17" s="1"/>
  <c r="AX137" i="17" s="1"/>
  <c r="AY137" i="17" s="1"/>
  <c r="G348" i="17"/>
  <c r="F338" i="17"/>
  <c r="J333" i="17"/>
  <c r="J262" i="17"/>
  <c r="O377" i="17"/>
  <c r="O456" i="17" s="1"/>
  <c r="O297" i="17"/>
  <c r="K388" i="17"/>
  <c r="K241" i="17"/>
  <c r="K239" i="17"/>
  <c r="K376" i="17"/>
  <c r="K475" i="17" s="1"/>
  <c r="K316" i="17"/>
  <c r="F356" i="17"/>
  <c r="J343" i="17"/>
  <c r="M338" i="17"/>
  <c r="M424" i="17" s="1"/>
  <c r="M265" i="17"/>
  <c r="H387" i="17"/>
  <c r="H242" i="17"/>
  <c r="H240" i="17"/>
  <c r="H375" i="17"/>
  <c r="H312" i="17"/>
  <c r="K359" i="17"/>
  <c r="L342" i="17"/>
  <c r="L340" i="17"/>
  <c r="H333" i="17"/>
  <c r="H262" i="17"/>
  <c r="H393" i="17"/>
  <c r="H308" i="17"/>
  <c r="H309" i="17" s="1"/>
  <c r="H295" i="17"/>
  <c r="H248" i="17"/>
  <c r="J408" i="17"/>
  <c r="F391" i="17"/>
  <c r="F310" i="17"/>
  <c r="F292" i="17"/>
  <c r="F237" i="17"/>
  <c r="F255" i="17"/>
  <c r="F293" i="17"/>
  <c r="M391" i="17"/>
  <c r="M310" i="17"/>
  <c r="M237" i="17"/>
  <c r="M293" i="17"/>
  <c r="M255" i="17"/>
  <c r="M292" i="17"/>
  <c r="D391" i="17"/>
  <c r="D310" i="17"/>
  <c r="D293" i="17"/>
  <c r="D292" i="17"/>
  <c r="D237" i="17"/>
  <c r="D255" i="17"/>
  <c r="BA232" i="17"/>
  <c r="N409" i="17"/>
  <c r="J350" i="17"/>
  <c r="H363" i="17"/>
  <c r="L356" i="17"/>
  <c r="L344" i="17"/>
  <c r="D387" i="17"/>
  <c r="D242" i="17"/>
  <c r="D240" i="17"/>
  <c r="BA228" i="17"/>
  <c r="D385" i="17"/>
  <c r="BA226" i="17"/>
  <c r="L377" i="17"/>
  <c r="L456" i="17" s="1"/>
  <c r="L297" i="17"/>
  <c r="D375" i="17"/>
  <c r="D312" i="17"/>
  <c r="BA216" i="17"/>
  <c r="G361" i="17"/>
  <c r="K358" i="17"/>
  <c r="G353" i="17"/>
  <c r="P138" i="17"/>
  <c r="O390" i="17"/>
  <c r="O410" i="17" s="1"/>
  <c r="O251" i="17"/>
  <c r="K381" i="17"/>
  <c r="K325" i="17"/>
  <c r="K294" i="17"/>
  <c r="G376" i="17"/>
  <c r="G475" i="17" s="1"/>
  <c r="G316" i="17"/>
  <c r="F363" i="17"/>
  <c r="M100" i="17"/>
  <c r="J381" i="17"/>
  <c r="J325" i="17"/>
  <c r="J294" i="17"/>
  <c r="J379" i="17"/>
  <c r="N376" i="17"/>
  <c r="N475" i="17" s="1"/>
  <c r="N316" i="17"/>
  <c r="M361" i="17"/>
  <c r="E359" i="17"/>
  <c r="I356" i="17"/>
  <c r="M353" i="17"/>
  <c r="I387" i="17"/>
  <c r="I242" i="17"/>
  <c r="I240" i="17"/>
  <c r="E378" i="17"/>
  <c r="E323" i="17"/>
  <c r="I375" i="17"/>
  <c r="I312" i="17"/>
  <c r="L363" i="17"/>
  <c r="D359" i="17"/>
  <c r="BA200" i="17"/>
  <c r="H354" i="17"/>
  <c r="L349" i="17"/>
  <c r="D343" i="17"/>
  <c r="BA184" i="17"/>
  <c r="D384" i="17"/>
  <c r="BA225" i="17"/>
  <c r="G356" i="17"/>
  <c r="D330" i="17"/>
  <c r="D290" i="17"/>
  <c r="D289" i="17"/>
  <c r="D254" i="17"/>
  <c r="D238" i="17"/>
  <c r="BA171" i="17"/>
  <c r="K384" i="17"/>
  <c r="M175" i="17"/>
  <c r="M263" i="17" s="1"/>
  <c r="M94" i="17"/>
  <c r="D340" i="17"/>
  <c r="BA181" i="17"/>
  <c r="L332" i="17"/>
  <c r="L261" i="17"/>
  <c r="H332" i="17"/>
  <c r="H420" i="17" s="1"/>
  <c r="H261" i="17"/>
  <c r="K331" i="17"/>
  <c r="K419" i="17" s="1"/>
  <c r="K260" i="17"/>
  <c r="O165" i="17"/>
  <c r="J355" i="17"/>
  <c r="K332" i="17"/>
  <c r="K261" i="17"/>
  <c r="O342" i="17"/>
  <c r="P132" i="17"/>
  <c r="D382" i="17"/>
  <c r="D307" i="17"/>
  <c r="D326" i="17"/>
  <c r="BA223" i="17"/>
  <c r="G366" i="17"/>
  <c r="G358" i="17"/>
  <c r="G350" i="17"/>
  <c r="F341" i="17"/>
  <c r="H389" i="17"/>
  <c r="H250" i="17"/>
  <c r="H377" i="17"/>
  <c r="H456" i="17" s="1"/>
  <c r="H297" i="17"/>
  <c r="L335" i="17"/>
  <c r="L263" i="17"/>
  <c r="E105" i="17"/>
  <c r="M260" i="17"/>
  <c r="M331" i="17"/>
  <c r="M419" i="17" s="1"/>
  <c r="H340" i="17"/>
  <c r="G381" i="17"/>
  <c r="G325" i="17"/>
  <c r="G294" i="17"/>
  <c r="K337" i="17"/>
  <c r="K308" i="17"/>
  <c r="K309" i="17" s="1"/>
  <c r="M99" i="17"/>
  <c r="N383" i="17"/>
  <c r="N327" i="17"/>
  <c r="N244" i="17"/>
  <c r="N245" i="17" s="1"/>
  <c r="N243" i="17"/>
  <c r="N379" i="17"/>
  <c r="F377" i="17"/>
  <c r="F456" i="17" s="1"/>
  <c r="F297" i="17"/>
  <c r="I361" i="17"/>
  <c r="M358" i="17"/>
  <c r="E356" i="17"/>
  <c r="I345" i="17"/>
  <c r="E383" i="17"/>
  <c r="E327" i="17"/>
  <c r="E244" i="17"/>
  <c r="E245" i="17" s="1"/>
  <c r="E243" i="17"/>
  <c r="E379" i="17"/>
  <c r="I376" i="17"/>
  <c r="I475" i="17" s="1"/>
  <c r="I316" i="17"/>
  <c r="L358" i="17"/>
  <c r="D354" i="17"/>
  <c r="BA195" i="17"/>
  <c r="L348" i="17"/>
  <c r="H390" i="17"/>
  <c r="H251" i="17"/>
  <c r="H388" i="17"/>
  <c r="H241" i="17"/>
  <c r="H239" i="17"/>
  <c r="P168" i="17"/>
  <c r="L381" i="17"/>
  <c r="L294" i="17"/>
  <c r="L325" i="17"/>
  <c r="L379" i="17"/>
  <c r="L324" i="17"/>
  <c r="G363" i="17"/>
  <c r="G355" i="17"/>
  <c r="K193" i="17"/>
  <c r="K352" i="17" s="1"/>
  <c r="K46" i="17"/>
  <c r="K205" i="17" s="1"/>
  <c r="K364" i="17" s="1"/>
  <c r="O349" i="17"/>
  <c r="G345" i="17"/>
  <c r="O384" i="17"/>
  <c r="O378" i="17"/>
  <c r="O323" i="17"/>
  <c r="N357" i="17"/>
  <c r="J354" i="17"/>
  <c r="J348" i="17"/>
  <c r="F400" i="17"/>
  <c r="F398" i="17"/>
  <c r="F157" i="17"/>
  <c r="I350" i="17"/>
  <c r="I385" i="17"/>
  <c r="E382" i="17"/>
  <c r="E307" i="17"/>
  <c r="E326" i="17"/>
  <c r="D361" i="17"/>
  <c r="BA202" i="17"/>
  <c r="H356" i="17"/>
  <c r="L351" i="17"/>
  <c r="D345" i="17"/>
  <c r="BA186" i="17"/>
  <c r="L376" i="17"/>
  <c r="L475" i="17" s="1"/>
  <c r="L316" i="17"/>
  <c r="O193" i="17"/>
  <c r="O352" i="17" s="1"/>
  <c r="O46" i="17"/>
  <c r="O205" i="17" s="1"/>
  <c r="O364" i="17" s="1"/>
  <c r="F340" i="17"/>
  <c r="J335" i="17"/>
  <c r="F332" i="17"/>
  <c r="F261" i="17"/>
  <c r="F330" i="17"/>
  <c r="F290" i="17"/>
  <c r="F254" i="17"/>
  <c r="F238" i="17"/>
  <c r="F289" i="17"/>
  <c r="E106" i="17"/>
  <c r="F360" i="17"/>
  <c r="E342" i="17"/>
  <c r="I337" i="17"/>
  <c r="I423" i="17" s="1"/>
  <c r="I264" i="17"/>
  <c r="E175" i="17"/>
  <c r="E104" i="17"/>
  <c r="E94" i="17"/>
  <c r="L341" i="17"/>
  <c r="O385" i="17"/>
  <c r="G332" i="17"/>
  <c r="G420" i="17" s="1"/>
  <c r="G261" i="17"/>
  <c r="H383" i="17"/>
  <c r="H327" i="17"/>
  <c r="H244" i="17"/>
  <c r="H245" i="17" s="1"/>
  <c r="H243" i="17"/>
  <c r="K351" i="17"/>
  <c r="H341" i="17"/>
  <c r="D18" i="17"/>
  <c r="D265" i="17" s="1"/>
  <c r="G333" i="17"/>
  <c r="G262" i="17"/>
  <c r="G389" i="17"/>
  <c r="G409" i="17" s="1"/>
  <c r="G250" i="17"/>
  <c r="O379" i="17"/>
  <c r="G341" i="17"/>
  <c r="L390" i="17"/>
  <c r="L251" i="17"/>
  <c r="H296" i="17"/>
  <c r="F337" i="17"/>
  <c r="F333" i="17"/>
  <c r="F262" i="17"/>
  <c r="O338" i="17"/>
  <c r="K386" i="17"/>
  <c r="K311" i="17"/>
  <c r="K291" i="17"/>
  <c r="K378" i="17"/>
  <c r="K323" i="17"/>
  <c r="F362" i="17"/>
  <c r="F354" i="17"/>
  <c r="I342" i="17"/>
  <c r="I340" i="17"/>
  <c r="E337" i="17"/>
  <c r="E423" i="17" s="1"/>
  <c r="E264" i="17"/>
  <c r="M333" i="17"/>
  <c r="M262" i="17"/>
  <c r="G344" i="17"/>
  <c r="J378" i="17"/>
  <c r="J323" i="17"/>
  <c r="E360" i="17"/>
  <c r="G392" i="17"/>
  <c r="G408" i="17" s="1"/>
  <c r="G249" i="17"/>
  <c r="I384" i="17"/>
  <c r="H345" i="17"/>
  <c r="L387" i="17"/>
  <c r="L242" i="17"/>
  <c r="L240" i="17"/>
  <c r="H384" i="17"/>
  <c r="J341" i="17"/>
  <c r="S237" i="17"/>
  <c r="S249" i="19" s="1"/>
  <c r="H391" i="17"/>
  <c r="H310" i="17"/>
  <c r="H293" i="17"/>
  <c r="H292" i="17"/>
  <c r="H255" i="17"/>
  <c r="H237" i="17"/>
  <c r="O393" i="17"/>
  <c r="O295" i="17"/>
  <c r="O248" i="17"/>
  <c r="O308" i="17"/>
  <c r="O309" i="17" s="1"/>
  <c r="E393" i="17"/>
  <c r="E308" i="17"/>
  <c r="E309" i="17" s="1"/>
  <c r="E295" i="17"/>
  <c r="E248" i="17"/>
  <c r="L393" i="17"/>
  <c r="L308" i="17"/>
  <c r="L309" i="17" s="1"/>
  <c r="L295" i="17"/>
  <c r="L248" i="17"/>
  <c r="K454" i="17"/>
  <c r="N381" i="17"/>
  <c r="N294" i="17"/>
  <c r="N325" i="17"/>
  <c r="F165" i="17"/>
  <c r="M193" i="17"/>
  <c r="M352" i="17" s="1"/>
  <c r="M46" i="17"/>
  <c r="M205" i="17" s="1"/>
  <c r="M364" i="17" s="1"/>
  <c r="J391" i="17"/>
  <c r="J310" i="17"/>
  <c r="J293" i="17"/>
  <c r="J292" i="17"/>
  <c r="J237" i="17"/>
  <c r="J255" i="17"/>
  <c r="E381" i="17"/>
  <c r="E294" i="17"/>
  <c r="E325" i="17"/>
  <c r="L360" i="17"/>
  <c r="D356" i="17"/>
  <c r="BA197" i="17"/>
  <c r="L350" i="17"/>
  <c r="D344" i="17"/>
  <c r="BA185" i="17"/>
  <c r="D383" i="17"/>
  <c r="D327" i="17"/>
  <c r="D244" i="17"/>
  <c r="D245" i="17" s="1"/>
  <c r="D243" i="17"/>
  <c r="BA224" i="17"/>
  <c r="D377" i="17"/>
  <c r="D297" i="17"/>
  <c r="BA218" i="17"/>
  <c r="K360" i="17"/>
  <c r="O357" i="17"/>
  <c r="G390" i="17"/>
  <c r="G410" i="17" s="1"/>
  <c r="G251" i="17"/>
  <c r="G388" i="17"/>
  <c r="G241" i="17"/>
  <c r="G239" i="17"/>
  <c r="O382" i="17"/>
  <c r="O326" i="17"/>
  <c r="O307" i="17"/>
  <c r="F357" i="17"/>
  <c r="N353" i="17"/>
  <c r="F386" i="17"/>
  <c r="F311" i="17"/>
  <c r="F291" i="17"/>
  <c r="N382" i="17"/>
  <c r="N307" i="17"/>
  <c r="N326" i="17"/>
  <c r="N378" i="17"/>
  <c r="N323" i="17"/>
  <c r="F376" i="17"/>
  <c r="F475" i="17" s="1"/>
  <c r="F316" i="17"/>
  <c r="M363" i="17"/>
  <c r="E361" i="17"/>
  <c r="I358" i="17"/>
  <c r="M355" i="17"/>
  <c r="E353" i="17"/>
  <c r="F355" i="17"/>
  <c r="M400" i="17"/>
  <c r="M398" i="17"/>
  <c r="E380" i="17"/>
  <c r="E420" i="17" s="1"/>
  <c r="E306" i="17"/>
  <c r="E296" i="17"/>
  <c r="I377" i="17"/>
  <c r="I456" i="17" s="1"/>
  <c r="I297" i="17"/>
  <c r="D363" i="17"/>
  <c r="BA204" i="17"/>
  <c r="H358" i="17"/>
  <c r="D349" i="17"/>
  <c r="BA190" i="17"/>
  <c r="D388" i="17"/>
  <c r="BA229" i="17"/>
  <c r="D241" i="17"/>
  <c r="D239" i="17"/>
  <c r="O360" i="17"/>
  <c r="N175" i="17"/>
  <c r="N94" i="17"/>
  <c r="N18" i="17"/>
  <c r="N265" i="17" s="1"/>
  <c r="F348" i="17"/>
  <c r="E340" i="17"/>
  <c r="I331" i="17"/>
  <c r="I419" i="17" s="1"/>
  <c r="I260" i="17"/>
  <c r="J357" i="17"/>
  <c r="H104" i="17"/>
  <c r="D332" i="17"/>
  <c r="D261" i="17"/>
  <c r="BA173" i="17"/>
  <c r="D331" i="17"/>
  <c r="D260" i="17"/>
  <c r="BA172" i="17"/>
  <c r="G165" i="17"/>
  <c r="J351" i="17"/>
  <c r="G337" i="17"/>
  <c r="Q101" i="17"/>
  <c r="O340" i="17"/>
  <c r="D386" i="17"/>
  <c r="D311" i="17"/>
  <c r="D291" i="17"/>
  <c r="BA227" i="17"/>
  <c r="H306" i="17"/>
  <c r="O362" i="17"/>
  <c r="O354" i="17"/>
  <c r="K345" i="17"/>
  <c r="N104" i="17"/>
  <c r="K357" i="17"/>
  <c r="O389" i="17"/>
  <c r="O409" i="17" s="1"/>
  <c r="O250" i="17"/>
  <c r="L312" i="17"/>
  <c r="E331" i="17"/>
  <c r="E419" i="17" s="1"/>
  <c r="E260" i="17"/>
  <c r="L337" i="17"/>
  <c r="J349" i="17"/>
  <c r="K335" i="17"/>
  <c r="L334" i="17"/>
  <c r="AU90" i="8"/>
  <c r="AM90" i="8"/>
  <c r="T90" i="8"/>
  <c r="AW136" i="8"/>
  <c r="AL90" i="8"/>
  <c r="AF90" i="8"/>
  <c r="AT136" i="8"/>
  <c r="V90" i="8"/>
  <c r="BB74" i="8"/>
  <c r="BB74" i="19" s="1"/>
  <c r="D18" i="24" s="1"/>
  <c r="AP90" i="8"/>
  <c r="AA90" i="8"/>
  <c r="AR90" i="8"/>
  <c r="AB90" i="8"/>
  <c r="BC74" i="8"/>
  <c r="BC74" i="19" s="1"/>
  <c r="AM136" i="8"/>
  <c r="AI90" i="8"/>
  <c r="AI136" i="8"/>
  <c r="AB136" i="8"/>
  <c r="AL136" i="8"/>
  <c r="AF136" i="8"/>
  <c r="AP136" i="8"/>
  <c r="AU136" i="8"/>
  <c r="AJ90" i="8"/>
  <c r="AK136" i="8"/>
  <c r="AV90" i="8"/>
  <c r="P136" i="8"/>
  <c r="AX90" i="8"/>
  <c r="R90" i="8"/>
  <c r="U90" i="8"/>
  <c r="AG90" i="8"/>
  <c r="Z90" i="8"/>
  <c r="W136" i="8"/>
  <c r="T136" i="8"/>
  <c r="AQ90" i="8"/>
  <c r="AE136" i="8"/>
  <c r="AC136" i="8"/>
  <c r="AN136" i="8"/>
  <c r="AN90" i="8"/>
  <c r="AR136" i="8"/>
  <c r="AH90" i="8"/>
  <c r="X90" i="8"/>
  <c r="S136" i="8"/>
  <c r="AD90" i="8"/>
  <c r="AS90" i="8"/>
  <c r="Y90" i="8"/>
  <c r="V136" i="8"/>
  <c r="AY136" i="8"/>
  <c r="AF396" i="8"/>
  <c r="AR396" i="8"/>
  <c r="BC52" i="19" l="1"/>
  <c r="D376" i="19"/>
  <c r="O381" i="19"/>
  <c r="O377" i="19"/>
  <c r="BC393" i="19"/>
  <c r="BC392" i="19"/>
  <c r="D381" i="19"/>
  <c r="BC234" i="19"/>
  <c r="BC370" i="19"/>
  <c r="P232" i="19"/>
  <c r="P216" i="19"/>
  <c r="BC211" i="19"/>
  <c r="BC75" i="19"/>
  <c r="AX136" i="19"/>
  <c r="T136" i="19"/>
  <c r="AO136" i="19"/>
  <c r="AA136" i="19"/>
  <c r="AL136" i="19"/>
  <c r="P136" i="19"/>
  <c r="AT136" i="19"/>
  <c r="AR136" i="19"/>
  <c r="Z136" i="19"/>
  <c r="V136" i="19"/>
  <c r="AI136" i="19"/>
  <c r="AU136" i="19"/>
  <c r="AN136" i="19"/>
  <c r="AF136" i="19"/>
  <c r="W136" i="19"/>
  <c r="J21" i="17"/>
  <c r="J270" i="17" s="1"/>
  <c r="J423" i="17"/>
  <c r="J177" i="17"/>
  <c r="J258" i="17" s="1"/>
  <c r="J264" i="17"/>
  <c r="J265" i="17"/>
  <c r="J105" i="17"/>
  <c r="J424" i="17"/>
  <c r="J146" i="17"/>
  <c r="J93" i="17"/>
  <c r="J99" i="17"/>
  <c r="AJ90" i="19"/>
  <c r="K105" i="17"/>
  <c r="L105" i="17"/>
  <c r="L177" i="17"/>
  <c r="L336" i="17" s="1"/>
  <c r="L417" i="17" s="1"/>
  <c r="AP90" i="19"/>
  <c r="AB90" i="19"/>
  <c r="AL90" i="19"/>
  <c r="K264" i="17"/>
  <c r="K265" i="17"/>
  <c r="L99" i="17"/>
  <c r="AU90" i="19"/>
  <c r="AO90" i="19"/>
  <c r="L264" i="17"/>
  <c r="L100" i="17"/>
  <c r="AA90" i="19"/>
  <c r="L423" i="17"/>
  <c r="L21" i="17"/>
  <c r="L267" i="17" s="1"/>
  <c r="K99" i="17"/>
  <c r="K100" i="17"/>
  <c r="AB136" i="19"/>
  <c r="AP136" i="19"/>
  <c r="K424" i="17"/>
  <c r="L93" i="17"/>
  <c r="AV90" i="19"/>
  <c r="K106" i="17"/>
  <c r="L265" i="17"/>
  <c r="M93" i="17"/>
  <c r="AQ90" i="19"/>
  <c r="K423" i="17"/>
  <c r="L146" i="17"/>
  <c r="L424" i="17"/>
  <c r="AT90" i="19"/>
  <c r="Z90" i="19"/>
  <c r="K177" i="17"/>
  <c r="K258" i="17" s="1"/>
  <c r="AY90" i="19"/>
  <c r="AN90" i="19"/>
  <c r="J100" i="17"/>
  <c r="K21" i="17"/>
  <c r="K269" i="17" s="1"/>
  <c r="K93" i="17"/>
  <c r="AX90" i="19"/>
  <c r="AF90" i="19"/>
  <c r="AV136" i="19"/>
  <c r="AM136" i="19"/>
  <c r="P293" i="8"/>
  <c r="V90" i="19"/>
  <c r="AM90" i="19"/>
  <c r="W90" i="19"/>
  <c r="J324" i="17"/>
  <c r="O423" i="17"/>
  <c r="J334" i="17"/>
  <c r="J483" i="17" s="1"/>
  <c r="AY136" i="19"/>
  <c r="I334" i="17"/>
  <c r="I483" i="17" s="1"/>
  <c r="K324" i="17"/>
  <c r="F410" i="17"/>
  <c r="K263" i="17"/>
  <c r="F420" i="17"/>
  <c r="E408" i="17"/>
  <c r="J253" i="17"/>
  <c r="N471" i="17"/>
  <c r="AQ136" i="19"/>
  <c r="Q166" i="17"/>
  <c r="Q63" i="17" s="1"/>
  <c r="I324" i="17"/>
  <c r="O265" i="17"/>
  <c r="J410" i="17"/>
  <c r="O424" i="17"/>
  <c r="N399" i="17"/>
  <c r="E399" i="17"/>
  <c r="I253" i="17"/>
  <c r="E401" i="17"/>
  <c r="K253" i="17"/>
  <c r="K334" i="17"/>
  <c r="K483" i="17" s="1"/>
  <c r="E410" i="17"/>
  <c r="BA330" i="17"/>
  <c r="M421" i="17"/>
  <c r="G455" i="17"/>
  <c r="G421" i="17"/>
  <c r="E456" i="17"/>
  <c r="O263" i="17"/>
  <c r="E428" i="17"/>
  <c r="E482" i="17"/>
  <c r="M430" i="17"/>
  <c r="M267" i="17"/>
  <c r="M428" i="17"/>
  <c r="BD370" i="8"/>
  <c r="BD234" i="8"/>
  <c r="BD75" i="8"/>
  <c r="BD233" i="8"/>
  <c r="BD392" i="8"/>
  <c r="BD52" i="8"/>
  <c r="BD211" i="8"/>
  <c r="BD393" i="8"/>
  <c r="BD74" i="8"/>
  <c r="K420" i="17"/>
  <c r="S90" i="19"/>
  <c r="F471" i="17"/>
  <c r="H482" i="17"/>
  <c r="F421" i="17"/>
  <c r="L420" i="17"/>
  <c r="H421" i="17"/>
  <c r="L410" i="17"/>
  <c r="P293" i="17"/>
  <c r="P310" i="17"/>
  <c r="P255" i="17"/>
  <c r="AG90" i="19"/>
  <c r="AG136" i="19"/>
  <c r="R90" i="19"/>
  <c r="R136" i="19"/>
  <c r="AE90" i="19"/>
  <c r="AE136" i="19"/>
  <c r="AR90" i="19"/>
  <c r="S136" i="19"/>
  <c r="AD90" i="19"/>
  <c r="AD136" i="19"/>
  <c r="I258" i="17"/>
  <c r="P316" i="17"/>
  <c r="Q316" i="17" s="1"/>
  <c r="R316" i="17" s="1"/>
  <c r="S316" i="17" s="1"/>
  <c r="T316" i="17" s="1"/>
  <c r="U316" i="17" s="1"/>
  <c r="V316" i="17" s="1"/>
  <c r="W316" i="17" s="1"/>
  <c r="X316" i="17" s="1"/>
  <c r="Y316" i="17" s="1"/>
  <c r="Z316" i="17" s="1"/>
  <c r="AA316" i="17" s="1"/>
  <c r="AB316" i="17" s="1"/>
  <c r="AC316" i="17" s="1"/>
  <c r="AD316" i="17" s="1"/>
  <c r="AE316" i="17" s="1"/>
  <c r="AF316" i="17" s="1"/>
  <c r="AG316" i="17" s="1"/>
  <c r="AH316" i="17" s="1"/>
  <c r="AI316" i="17" s="1"/>
  <c r="AJ316" i="17" s="1"/>
  <c r="AK316" i="17" s="1"/>
  <c r="AL316" i="17" s="1"/>
  <c r="AM316" i="17" s="1"/>
  <c r="AN316" i="17" s="1"/>
  <c r="AO316" i="17" s="1"/>
  <c r="AP316" i="17" s="1"/>
  <c r="AQ316" i="17" s="1"/>
  <c r="AR316" i="17" s="1"/>
  <c r="AS316" i="17" s="1"/>
  <c r="AT316" i="17" s="1"/>
  <c r="AU316" i="17" s="1"/>
  <c r="AV316" i="17" s="1"/>
  <c r="AW316" i="17" s="1"/>
  <c r="AX316" i="17" s="1"/>
  <c r="AY316" i="17" s="1"/>
  <c r="X90" i="19"/>
  <c r="X136" i="19"/>
  <c r="AK90" i="19"/>
  <c r="AK136" i="19"/>
  <c r="AH90" i="19"/>
  <c r="AH136" i="19"/>
  <c r="Q90" i="19"/>
  <c r="Q136" i="19"/>
  <c r="P157" i="17"/>
  <c r="Q157" i="17" s="1"/>
  <c r="R157" i="17" s="1"/>
  <c r="S157" i="17" s="1"/>
  <c r="T157" i="17" s="1"/>
  <c r="U157" i="17" s="1"/>
  <c r="V157" i="17" s="1"/>
  <c r="W157" i="17" s="1"/>
  <c r="X157" i="17" s="1"/>
  <c r="Y157" i="17" s="1"/>
  <c r="Z157" i="17" s="1"/>
  <c r="AA157" i="17" s="1"/>
  <c r="AB157" i="17" s="1"/>
  <c r="AC157" i="17" s="1"/>
  <c r="AD157" i="17" s="1"/>
  <c r="AE157" i="17" s="1"/>
  <c r="AF157" i="17" s="1"/>
  <c r="AG157" i="17" s="1"/>
  <c r="AH157" i="17" s="1"/>
  <c r="AI157" i="17" s="1"/>
  <c r="AJ157" i="17" s="1"/>
  <c r="AK157" i="17" s="1"/>
  <c r="AL157" i="17" s="1"/>
  <c r="AM157" i="17" s="1"/>
  <c r="AN157" i="17" s="1"/>
  <c r="AO157" i="17" s="1"/>
  <c r="AP157" i="17" s="1"/>
  <c r="AQ157" i="17" s="1"/>
  <c r="AR157" i="17" s="1"/>
  <c r="AS157" i="17" s="1"/>
  <c r="AT157" i="17" s="1"/>
  <c r="AU157" i="17" s="1"/>
  <c r="AV157" i="17" s="1"/>
  <c r="AW157" i="17" s="1"/>
  <c r="AX157" i="17" s="1"/>
  <c r="AY157" i="17" s="1"/>
  <c r="P310" i="8"/>
  <c r="AS90" i="19"/>
  <c r="AS136" i="19"/>
  <c r="U90" i="19"/>
  <c r="U136" i="19"/>
  <c r="AW90" i="19"/>
  <c r="AW136" i="19"/>
  <c r="AJ136" i="19"/>
  <c r="AI90" i="19"/>
  <c r="Y90" i="19"/>
  <c r="Y136" i="19"/>
  <c r="AC90" i="19"/>
  <c r="AC136" i="19"/>
  <c r="T90" i="19"/>
  <c r="AV396" i="19"/>
  <c r="AJ237" i="19"/>
  <c r="AV237" i="19"/>
  <c r="AJ396" i="19"/>
  <c r="Z237" i="19"/>
  <c r="M482" i="17"/>
  <c r="E421" i="17"/>
  <c r="P291" i="17"/>
  <c r="Q291" i="17" s="1"/>
  <c r="N482" i="17"/>
  <c r="BA392" i="17"/>
  <c r="H471" i="17"/>
  <c r="E471" i="17"/>
  <c r="H264" i="17"/>
  <c r="H423" i="17"/>
  <c r="H324" i="17"/>
  <c r="H265" i="17"/>
  <c r="H424" i="17"/>
  <c r="F263" i="17"/>
  <c r="M426" i="17"/>
  <c r="M266" i="17"/>
  <c r="M425" i="17"/>
  <c r="M268" i="17"/>
  <c r="G423" i="17"/>
  <c r="M427" i="17"/>
  <c r="P297" i="17"/>
  <c r="P218" i="17" s="1"/>
  <c r="P165" i="17"/>
  <c r="Q165" i="17" s="1"/>
  <c r="R165" i="17" s="1"/>
  <c r="S165" i="17" s="1"/>
  <c r="T165" i="17" s="1"/>
  <c r="U165" i="17" s="1"/>
  <c r="V165" i="17" s="1"/>
  <c r="W165" i="17" s="1"/>
  <c r="X165" i="17" s="1"/>
  <c r="Y165" i="17" s="1"/>
  <c r="Z165" i="17" s="1"/>
  <c r="AA165" i="17" s="1"/>
  <c r="AB165" i="17" s="1"/>
  <c r="AC165" i="17" s="1"/>
  <c r="AD165" i="17" s="1"/>
  <c r="AE165" i="17" s="1"/>
  <c r="AF165" i="17" s="1"/>
  <c r="AG165" i="17" s="1"/>
  <c r="AH165" i="17" s="1"/>
  <c r="AI165" i="17" s="1"/>
  <c r="AJ165" i="17" s="1"/>
  <c r="AK165" i="17" s="1"/>
  <c r="AL165" i="17" s="1"/>
  <c r="AM165" i="17" s="1"/>
  <c r="AN165" i="17" s="1"/>
  <c r="AO165" i="17" s="1"/>
  <c r="AP165" i="17" s="1"/>
  <c r="AQ165" i="17" s="1"/>
  <c r="AR165" i="17" s="1"/>
  <c r="AS165" i="17" s="1"/>
  <c r="AT165" i="17" s="1"/>
  <c r="AU165" i="17" s="1"/>
  <c r="AV165" i="17" s="1"/>
  <c r="AW165" i="17" s="1"/>
  <c r="AX165" i="17" s="1"/>
  <c r="AY165" i="17" s="1"/>
  <c r="J482" i="17"/>
  <c r="K421" i="17"/>
  <c r="D264" i="17"/>
  <c r="J421" i="17"/>
  <c r="P239" i="17"/>
  <c r="Q239" i="17" s="1"/>
  <c r="O471" i="17"/>
  <c r="E266" i="17"/>
  <c r="E425" i="17"/>
  <c r="E268" i="17"/>
  <c r="P238" i="17"/>
  <c r="Q238" i="17" s="1"/>
  <c r="F265" i="17"/>
  <c r="G424" i="17"/>
  <c r="K409" i="17"/>
  <c r="E427" i="17"/>
  <c r="L422" i="17"/>
  <c r="F424" i="17"/>
  <c r="E430" i="17"/>
  <c r="K482" i="17"/>
  <c r="I409" i="17"/>
  <c r="E429" i="17"/>
  <c r="P262" i="17"/>
  <c r="N424" i="17"/>
  <c r="F423" i="17"/>
  <c r="Q312" i="17"/>
  <c r="Q216" i="17" s="1"/>
  <c r="Q57" i="17"/>
  <c r="Q73" i="17" s="1"/>
  <c r="D400" i="17"/>
  <c r="D398" i="17"/>
  <c r="BA388" i="17"/>
  <c r="R43" i="23" s="1"/>
  <c r="F470" i="17"/>
  <c r="F450" i="17"/>
  <c r="D466" i="17"/>
  <c r="D485" i="17"/>
  <c r="BA382" i="17"/>
  <c r="I180" i="17"/>
  <c r="I339" i="17" s="1"/>
  <c r="I29" i="17"/>
  <c r="I432" i="17" s="1"/>
  <c r="I108" i="17"/>
  <c r="I107" i="17"/>
  <c r="I109" i="17"/>
  <c r="I112" i="17"/>
  <c r="I110" i="17"/>
  <c r="I111" i="17"/>
  <c r="N334" i="17"/>
  <c r="N483" i="17" s="1"/>
  <c r="N253" i="17"/>
  <c r="T237" i="17"/>
  <c r="T249" i="19" s="1"/>
  <c r="BA345" i="17"/>
  <c r="G484" i="17"/>
  <c r="G453" i="17"/>
  <c r="F469" i="17"/>
  <c r="F452" i="17"/>
  <c r="F451" i="17"/>
  <c r="F396" i="17"/>
  <c r="F414" i="17"/>
  <c r="D352" i="17"/>
  <c r="BA352" i="17" s="1"/>
  <c r="BA193" i="17"/>
  <c r="M467" i="17"/>
  <c r="M468" i="17" s="1"/>
  <c r="M454" i="17"/>
  <c r="M407" i="17"/>
  <c r="I467" i="17"/>
  <c r="I468" i="17" s="1"/>
  <c r="I454" i="17"/>
  <c r="I407" i="17"/>
  <c r="L467" i="17"/>
  <c r="L468" i="17" s="1"/>
  <c r="L454" i="17"/>
  <c r="L407" i="17"/>
  <c r="I268" i="17"/>
  <c r="I430" i="17"/>
  <c r="M334" i="17"/>
  <c r="M412" i="17" s="1"/>
  <c r="M253" i="17"/>
  <c r="BA384" i="17"/>
  <c r="Q138" i="17"/>
  <c r="P59" i="17"/>
  <c r="BA385" i="17"/>
  <c r="F466" i="17"/>
  <c r="F485" i="17"/>
  <c r="J400" i="17"/>
  <c r="J398" i="17"/>
  <c r="I486" i="17"/>
  <c r="I403" i="17"/>
  <c r="I404" i="17" s="1"/>
  <c r="I402" i="17"/>
  <c r="D482" i="17"/>
  <c r="BA378" i="17"/>
  <c r="G486" i="17"/>
  <c r="G403" i="17"/>
  <c r="G404" i="17" s="1"/>
  <c r="G402" i="17"/>
  <c r="L449" i="17"/>
  <c r="L448" i="17"/>
  <c r="L413" i="17"/>
  <c r="L397" i="17"/>
  <c r="G177" i="17"/>
  <c r="G146" i="17"/>
  <c r="G93" i="17"/>
  <c r="G21" i="17"/>
  <c r="G428" i="17" s="1"/>
  <c r="G100" i="17"/>
  <c r="G105" i="17"/>
  <c r="G106" i="17"/>
  <c r="G99" i="17"/>
  <c r="I269" i="17"/>
  <c r="F402" i="17"/>
  <c r="H146" i="17"/>
  <c r="H177" i="17"/>
  <c r="I252" i="17" s="1"/>
  <c r="H93" i="17"/>
  <c r="H21" i="17"/>
  <c r="H430" i="17" s="1"/>
  <c r="H100" i="17"/>
  <c r="H105" i="17"/>
  <c r="H106" i="17"/>
  <c r="H99" i="17"/>
  <c r="G456" i="17"/>
  <c r="BA355" i="17"/>
  <c r="I420" i="17"/>
  <c r="BD393" i="17"/>
  <c r="BD370" i="17"/>
  <c r="BD392" i="17"/>
  <c r="BD234" i="17"/>
  <c r="BD209" i="17"/>
  <c r="BD233" i="17"/>
  <c r="BD211" i="17"/>
  <c r="BD75" i="17"/>
  <c r="BD74" i="17"/>
  <c r="BD52" i="17"/>
  <c r="BD50" i="17"/>
  <c r="L466" i="17"/>
  <c r="L485" i="17"/>
  <c r="O484" i="17"/>
  <c r="O453" i="17"/>
  <c r="E336" i="17"/>
  <c r="E305" i="17"/>
  <c r="E259" i="17"/>
  <c r="E258" i="17"/>
  <c r="L465" i="17"/>
  <c r="L455" i="17"/>
  <c r="Q132" i="17"/>
  <c r="R132" i="17" s="1"/>
  <c r="BA350" i="17"/>
  <c r="I426" i="17"/>
  <c r="R80" i="17"/>
  <c r="R167" i="17"/>
  <c r="S167" i="17" s="1"/>
  <c r="E334" i="17"/>
  <c r="E483" i="17" s="1"/>
  <c r="E253" i="17"/>
  <c r="E263" i="17"/>
  <c r="K400" i="17"/>
  <c r="K398" i="17"/>
  <c r="D205" i="17"/>
  <c r="BA46" i="17"/>
  <c r="F467" i="17"/>
  <c r="F468" i="17" s="1"/>
  <c r="F454" i="17"/>
  <c r="F407" i="17"/>
  <c r="BA361" i="17"/>
  <c r="I271" i="17"/>
  <c r="BA341" i="17"/>
  <c r="O401" i="17"/>
  <c r="O399" i="17"/>
  <c r="I267" i="17"/>
  <c r="G470" i="17"/>
  <c r="G450" i="17"/>
  <c r="O466" i="17"/>
  <c r="O485" i="17"/>
  <c r="O467" i="17"/>
  <c r="O468" i="17" s="1"/>
  <c r="O454" i="17"/>
  <c r="O407" i="17"/>
  <c r="P407" i="17"/>
  <c r="BA349" i="17"/>
  <c r="P327" i="17"/>
  <c r="E453" i="17"/>
  <c r="E484" i="17"/>
  <c r="N453" i="17"/>
  <c r="N484" i="17"/>
  <c r="I427" i="17"/>
  <c r="O482" i="17"/>
  <c r="L483" i="17"/>
  <c r="H400" i="17"/>
  <c r="H398" i="17"/>
  <c r="BA354" i="17"/>
  <c r="N486" i="17"/>
  <c r="N403" i="17"/>
  <c r="N404" i="17" s="1"/>
  <c r="N402" i="17"/>
  <c r="I471" i="17"/>
  <c r="D471" i="17"/>
  <c r="BA375" i="17"/>
  <c r="M469" i="17"/>
  <c r="M452" i="17"/>
  <c r="M451" i="17"/>
  <c r="M396" i="17"/>
  <c r="M414" i="17"/>
  <c r="G466" i="17"/>
  <c r="G485" i="17"/>
  <c r="O420" i="17"/>
  <c r="P64" i="17"/>
  <c r="P135" i="17" s="1"/>
  <c r="J486" i="17"/>
  <c r="J403" i="17"/>
  <c r="J404" i="17" s="1"/>
  <c r="J402" i="17"/>
  <c r="O400" i="17"/>
  <c r="O398" i="17"/>
  <c r="Q368" i="17"/>
  <c r="R368" i="17" s="1"/>
  <c r="S368" i="17" s="1"/>
  <c r="T368" i="17" s="1"/>
  <c r="U368" i="17" s="1"/>
  <c r="V368" i="17" s="1"/>
  <c r="W368" i="17" s="1"/>
  <c r="X368" i="17" s="1"/>
  <c r="Y368" i="17" s="1"/>
  <c r="Z368" i="17" s="1"/>
  <c r="AA368" i="17" s="1"/>
  <c r="AB368" i="17" s="1"/>
  <c r="M453" i="17"/>
  <c r="M484" i="17"/>
  <c r="I428" i="17"/>
  <c r="F404" i="17"/>
  <c r="M449" i="17"/>
  <c r="M448" i="17"/>
  <c r="M413" i="17"/>
  <c r="M397" i="17"/>
  <c r="M466" i="17"/>
  <c r="M485" i="17"/>
  <c r="F465" i="17"/>
  <c r="F455" i="17"/>
  <c r="Q81" i="17"/>
  <c r="P366" i="17"/>
  <c r="R153" i="17"/>
  <c r="S153" i="17" s="1"/>
  <c r="BA353" i="17"/>
  <c r="J449" i="17"/>
  <c r="J448" i="17"/>
  <c r="J413" i="17"/>
  <c r="J397" i="17"/>
  <c r="D484" i="17"/>
  <c r="D453" i="17"/>
  <c r="BA381" i="17"/>
  <c r="I410" i="17"/>
  <c r="N263" i="17"/>
  <c r="O486" i="17"/>
  <c r="O403" i="17"/>
  <c r="O404" i="17" s="1"/>
  <c r="O402" i="17"/>
  <c r="E449" i="17"/>
  <c r="E448" i="17"/>
  <c r="E413" i="17"/>
  <c r="E397" i="17"/>
  <c r="O177" i="17"/>
  <c r="O146" i="17"/>
  <c r="O93" i="17"/>
  <c r="O21" i="17"/>
  <c r="O427" i="17" s="1"/>
  <c r="O106" i="17"/>
  <c r="O105" i="17"/>
  <c r="O100" i="17"/>
  <c r="O99" i="17"/>
  <c r="I482" i="17"/>
  <c r="BA358" i="17"/>
  <c r="BA363" i="17"/>
  <c r="G467" i="17"/>
  <c r="G468" i="17" s="1"/>
  <c r="G454" i="17"/>
  <c r="G407" i="17"/>
  <c r="O448" i="17"/>
  <c r="O449" i="17"/>
  <c r="O413" i="17"/>
  <c r="O397" i="17"/>
  <c r="BA335" i="17"/>
  <c r="D419" i="17"/>
  <c r="BA331" i="17"/>
  <c r="I425" i="17"/>
  <c r="D421" i="17"/>
  <c r="BA333" i="17"/>
  <c r="P325" i="17"/>
  <c r="Q325" i="17" s="1"/>
  <c r="R325" i="17" s="1"/>
  <c r="I470" i="17"/>
  <c r="I450" i="17"/>
  <c r="K469" i="17"/>
  <c r="K452" i="17"/>
  <c r="K451" i="17"/>
  <c r="K396" i="17"/>
  <c r="K414" i="17"/>
  <c r="M471" i="17"/>
  <c r="D470" i="17"/>
  <c r="D450" i="17"/>
  <c r="BA386" i="17"/>
  <c r="D420" i="17"/>
  <c r="BA332" i="17"/>
  <c r="D486" i="17"/>
  <c r="D403" i="17"/>
  <c r="D404" i="17" s="1"/>
  <c r="D402" i="17"/>
  <c r="BA383" i="17"/>
  <c r="BA356" i="17"/>
  <c r="L401" i="17"/>
  <c r="L399" i="17"/>
  <c r="K470" i="17"/>
  <c r="K450" i="17"/>
  <c r="F449" i="17"/>
  <c r="F448" i="17"/>
  <c r="F413" i="17"/>
  <c r="F397" i="17"/>
  <c r="H409" i="17"/>
  <c r="D449" i="17"/>
  <c r="D448" i="17"/>
  <c r="D413" i="17"/>
  <c r="D397" i="17"/>
  <c r="BA359" i="17"/>
  <c r="P240" i="17"/>
  <c r="AG237" i="17"/>
  <c r="G334" i="17"/>
  <c r="G483" i="17" s="1"/>
  <c r="G253" i="17"/>
  <c r="P296" i="17"/>
  <c r="Q296" i="17" s="1"/>
  <c r="R296" i="17" s="1"/>
  <c r="S296" i="17" s="1"/>
  <c r="T296" i="17" s="1"/>
  <c r="U296" i="17" s="1"/>
  <c r="V296" i="17" s="1"/>
  <c r="W296" i="17" s="1"/>
  <c r="X296" i="17" s="1"/>
  <c r="Y296" i="17" s="1"/>
  <c r="Z296" i="17" s="1"/>
  <c r="AA296" i="17" s="1"/>
  <c r="AB296" i="17" s="1"/>
  <c r="AC296" i="17" s="1"/>
  <c r="AD296" i="17" s="1"/>
  <c r="AE296" i="17" s="1"/>
  <c r="AF296" i="17" s="1"/>
  <c r="AG296" i="17" s="1"/>
  <c r="AH296" i="17" s="1"/>
  <c r="AI296" i="17" s="1"/>
  <c r="AJ296" i="17" s="1"/>
  <c r="AK296" i="17" s="1"/>
  <c r="AL296" i="17" s="1"/>
  <c r="AM296" i="17" s="1"/>
  <c r="AN296" i="17" s="1"/>
  <c r="AO296" i="17" s="1"/>
  <c r="AP296" i="17" s="1"/>
  <c r="AQ296" i="17" s="1"/>
  <c r="AR296" i="17" s="1"/>
  <c r="AS296" i="17" s="1"/>
  <c r="AT296" i="17" s="1"/>
  <c r="AU296" i="17" s="1"/>
  <c r="AV296" i="17" s="1"/>
  <c r="AW296" i="17" s="1"/>
  <c r="AX296" i="17" s="1"/>
  <c r="AY296" i="17" s="1"/>
  <c r="P57" i="17"/>
  <c r="H484" i="17"/>
  <c r="H453" i="17"/>
  <c r="H334" i="17"/>
  <c r="H422" i="17" s="1"/>
  <c r="H253" i="17"/>
  <c r="BA366" i="17"/>
  <c r="J467" i="17"/>
  <c r="J468" i="17" s="1"/>
  <c r="J454" i="17"/>
  <c r="J407" i="17"/>
  <c r="I336" i="17"/>
  <c r="I417" i="17" s="1"/>
  <c r="I305" i="17"/>
  <c r="AS421" i="17"/>
  <c r="AK421" i="17"/>
  <c r="AC421" i="17"/>
  <c r="U421" i="17"/>
  <c r="AR421" i="17"/>
  <c r="AJ421" i="17"/>
  <c r="AB421" i="17"/>
  <c r="T421" i="17"/>
  <c r="AY421" i="17"/>
  <c r="AQ421" i="17"/>
  <c r="AI421" i="17"/>
  <c r="AA421" i="17"/>
  <c r="S421" i="17"/>
  <c r="AX421" i="17"/>
  <c r="AP421" i="17"/>
  <c r="AH421" i="17"/>
  <c r="Z421" i="17"/>
  <c r="R421" i="17"/>
  <c r="AW421" i="17"/>
  <c r="AO421" i="17"/>
  <c r="AG421" i="17"/>
  <c r="Y421" i="17"/>
  <c r="Q421" i="17"/>
  <c r="AV421" i="17"/>
  <c r="AN421" i="17"/>
  <c r="AF421" i="17"/>
  <c r="X421" i="17"/>
  <c r="AU421" i="17"/>
  <c r="AM421" i="17"/>
  <c r="AE421" i="17"/>
  <c r="W421" i="17"/>
  <c r="AT421" i="17"/>
  <c r="AL421" i="17"/>
  <c r="AD421" i="17"/>
  <c r="V421" i="17"/>
  <c r="AW262" i="17"/>
  <c r="AO262" i="17"/>
  <c r="AG262" i="17"/>
  <c r="Y262" i="17"/>
  <c r="Q262" i="17"/>
  <c r="AV262" i="17"/>
  <c r="AN262" i="17"/>
  <c r="AF262" i="17"/>
  <c r="X262" i="17"/>
  <c r="AU262" i="17"/>
  <c r="AM262" i="17"/>
  <c r="AE262" i="17"/>
  <c r="W262" i="17"/>
  <c r="AT262" i="17"/>
  <c r="AL262" i="17"/>
  <c r="AD262" i="17"/>
  <c r="V262" i="17"/>
  <c r="AS262" i="17"/>
  <c r="AK262" i="17"/>
  <c r="AC262" i="17"/>
  <c r="U262" i="17"/>
  <c r="AR262" i="17"/>
  <c r="AJ262" i="17"/>
  <c r="AB262" i="17"/>
  <c r="T262" i="17"/>
  <c r="AA262" i="17"/>
  <c r="Z262" i="17"/>
  <c r="AY262" i="17"/>
  <c r="S262" i="17"/>
  <c r="AX262" i="17"/>
  <c r="R262" i="17"/>
  <c r="AQ262" i="17"/>
  <c r="AP262" i="17"/>
  <c r="AI262" i="17"/>
  <c r="AH262" i="17"/>
  <c r="AR103" i="17"/>
  <c r="AJ103" i="17"/>
  <c r="AB103" i="17"/>
  <c r="T103" i="17"/>
  <c r="AY103" i="17"/>
  <c r="AQ103" i="17"/>
  <c r="AI103" i="17"/>
  <c r="AA103" i="17"/>
  <c r="S103" i="17"/>
  <c r="AX103" i="17"/>
  <c r="AP103" i="17"/>
  <c r="AH103" i="17"/>
  <c r="Z103" i="17"/>
  <c r="R103" i="17"/>
  <c r="AW103" i="17"/>
  <c r="AO103" i="17"/>
  <c r="AG103" i="17"/>
  <c r="Y103" i="17"/>
  <c r="Q103" i="17"/>
  <c r="AV103" i="17"/>
  <c r="AN103" i="17"/>
  <c r="AF103" i="17"/>
  <c r="X103" i="17"/>
  <c r="AU103" i="17"/>
  <c r="AM103" i="17"/>
  <c r="AE103" i="17"/>
  <c r="W103" i="17"/>
  <c r="AS103" i="17"/>
  <c r="AL103" i="17"/>
  <c r="AK103" i="17"/>
  <c r="AD103" i="17"/>
  <c r="AC103" i="17"/>
  <c r="V103" i="17"/>
  <c r="AT103" i="17"/>
  <c r="U103" i="17"/>
  <c r="Q79" i="17"/>
  <c r="L421" i="17"/>
  <c r="J471" i="17"/>
  <c r="N469" i="17"/>
  <c r="N452" i="17"/>
  <c r="N451" i="17"/>
  <c r="N396" i="17"/>
  <c r="N414" i="17"/>
  <c r="M180" i="17"/>
  <c r="M339" i="17" s="1"/>
  <c r="M29" i="17"/>
  <c r="M441" i="17" s="1"/>
  <c r="M270" i="17"/>
  <c r="M271" i="17"/>
  <c r="M111" i="17"/>
  <c r="M110" i="17"/>
  <c r="M107" i="17"/>
  <c r="M109" i="17"/>
  <c r="M269" i="17"/>
  <c r="M112" i="17"/>
  <c r="M108" i="17"/>
  <c r="J420" i="17"/>
  <c r="R78" i="17"/>
  <c r="R101" i="17"/>
  <c r="H469" i="17"/>
  <c r="H452" i="17"/>
  <c r="H451" i="17"/>
  <c r="H414" i="17"/>
  <c r="H396" i="17"/>
  <c r="P323" i="17"/>
  <c r="Q323" i="17" s="1"/>
  <c r="R323" i="17" s="1"/>
  <c r="S323" i="17" s="1"/>
  <c r="T323" i="17" s="1"/>
  <c r="U323" i="17" s="1"/>
  <c r="V323" i="17" s="1"/>
  <c r="W323" i="17" s="1"/>
  <c r="X323" i="17" s="1"/>
  <c r="Y323" i="17" s="1"/>
  <c r="Z323" i="17" s="1"/>
  <c r="AA323" i="17" s="1"/>
  <c r="AB323" i="17" s="1"/>
  <c r="AC323" i="17" s="1"/>
  <c r="AD323" i="17" s="1"/>
  <c r="AE323" i="17" s="1"/>
  <c r="AF323" i="17" s="1"/>
  <c r="AG323" i="17" s="1"/>
  <c r="AH323" i="17" s="1"/>
  <c r="AI323" i="17" s="1"/>
  <c r="AJ323" i="17" s="1"/>
  <c r="AK323" i="17" s="1"/>
  <c r="AL323" i="17" s="1"/>
  <c r="AM323" i="17" s="1"/>
  <c r="AN323" i="17" s="1"/>
  <c r="AO323" i="17" s="1"/>
  <c r="AP323" i="17" s="1"/>
  <c r="AQ323" i="17" s="1"/>
  <c r="AR323" i="17" s="1"/>
  <c r="AS323" i="17" s="1"/>
  <c r="AT323" i="17" s="1"/>
  <c r="AU323" i="17" s="1"/>
  <c r="AV323" i="17" s="1"/>
  <c r="AW323" i="17" s="1"/>
  <c r="AX323" i="17" s="1"/>
  <c r="AY323" i="17" s="1"/>
  <c r="K485" i="17"/>
  <c r="K466" i="17"/>
  <c r="O465" i="17"/>
  <c r="O455" i="17"/>
  <c r="E466" i="17"/>
  <c r="E485" i="17"/>
  <c r="H410" i="17"/>
  <c r="BA343" i="17"/>
  <c r="Q168" i="17"/>
  <c r="D469" i="17"/>
  <c r="D452" i="17"/>
  <c r="D451" i="17"/>
  <c r="D396" i="17"/>
  <c r="D414" i="17"/>
  <c r="BA391" i="17"/>
  <c r="H401" i="17"/>
  <c r="H399" i="17"/>
  <c r="I270" i="17"/>
  <c r="G401" i="17"/>
  <c r="G399" i="17"/>
  <c r="N420" i="17"/>
  <c r="M465" i="17"/>
  <c r="M455" i="17"/>
  <c r="I469" i="17"/>
  <c r="I451" i="17"/>
  <c r="I452" i="17"/>
  <c r="I414" i="17"/>
  <c r="I396" i="17"/>
  <c r="J455" i="17"/>
  <c r="J465" i="17"/>
  <c r="H408" i="17"/>
  <c r="M470" i="17"/>
  <c r="M450" i="17"/>
  <c r="M420" i="17"/>
  <c r="D424" i="17"/>
  <c r="BA338" i="17"/>
  <c r="H485" i="17"/>
  <c r="H466" i="17"/>
  <c r="G449" i="17"/>
  <c r="G448" i="17"/>
  <c r="G413" i="17"/>
  <c r="G397" i="17"/>
  <c r="E180" i="17"/>
  <c r="E339" i="17" s="1"/>
  <c r="E29" i="17"/>
  <c r="E445" i="17" s="1"/>
  <c r="E112" i="17"/>
  <c r="E110" i="17"/>
  <c r="E271" i="17"/>
  <c r="E107" i="17"/>
  <c r="E109" i="17"/>
  <c r="E269" i="17"/>
  <c r="E111" i="17"/>
  <c r="E108" i="17"/>
  <c r="E267" i="17"/>
  <c r="E270" i="17"/>
  <c r="N448" i="17"/>
  <c r="N449" i="17"/>
  <c r="N413" i="17"/>
  <c r="N397" i="17"/>
  <c r="F482" i="17"/>
  <c r="L409" i="17"/>
  <c r="E469" i="17"/>
  <c r="E452" i="17"/>
  <c r="E451" i="17"/>
  <c r="E396" i="17"/>
  <c r="E414" i="17"/>
  <c r="F177" i="17"/>
  <c r="F146" i="17"/>
  <c r="F93" i="17"/>
  <c r="F21" i="17"/>
  <c r="F425" i="17" s="1"/>
  <c r="F105" i="17"/>
  <c r="F106" i="17"/>
  <c r="F100" i="17"/>
  <c r="F99" i="17"/>
  <c r="BA351" i="17"/>
  <c r="O334" i="17"/>
  <c r="O253" i="17"/>
  <c r="M410" i="17"/>
  <c r="J409" i="17"/>
  <c r="BA379" i="17"/>
  <c r="I400" i="17"/>
  <c r="I398" i="17"/>
  <c r="E324" i="17"/>
  <c r="J401" i="17"/>
  <c r="J399" i="17"/>
  <c r="Q419" i="17"/>
  <c r="H470" i="17"/>
  <c r="H450" i="17"/>
  <c r="I401" i="17"/>
  <c r="I399" i="17"/>
  <c r="J484" i="17"/>
  <c r="J453" i="17"/>
  <c r="N466" i="17"/>
  <c r="N485" i="17"/>
  <c r="G400" i="17"/>
  <c r="G398" i="17"/>
  <c r="J452" i="17"/>
  <c r="J451" i="17"/>
  <c r="J469" i="17"/>
  <c r="J396" i="17"/>
  <c r="J414" i="17"/>
  <c r="E465" i="17"/>
  <c r="E455" i="17"/>
  <c r="D456" i="17"/>
  <c r="BA377" i="17"/>
  <c r="K467" i="17"/>
  <c r="K468" i="17" s="1"/>
  <c r="E467" i="17"/>
  <c r="E468" i="17" s="1"/>
  <c r="E454" i="17"/>
  <c r="E407" i="17"/>
  <c r="D177" i="17"/>
  <c r="E252" i="17" s="1"/>
  <c r="D146" i="17"/>
  <c r="D93" i="17"/>
  <c r="BA18" i="17"/>
  <c r="D21" i="17"/>
  <c r="D100" i="17"/>
  <c r="D99" i="17"/>
  <c r="D105" i="17"/>
  <c r="D106" i="17"/>
  <c r="H486" i="17"/>
  <c r="H403" i="17"/>
  <c r="H404" i="17" s="1"/>
  <c r="H402" i="17"/>
  <c r="L453" i="17"/>
  <c r="L484" i="17"/>
  <c r="E486" i="17"/>
  <c r="E403" i="17"/>
  <c r="E404" i="17" s="1"/>
  <c r="E402" i="17"/>
  <c r="N324" i="17"/>
  <c r="P326" i="17"/>
  <c r="Q326" i="17" s="1"/>
  <c r="BA340" i="17"/>
  <c r="Q64" i="17"/>
  <c r="K484" i="17"/>
  <c r="K453" i="17"/>
  <c r="D401" i="17"/>
  <c r="D399" i="17"/>
  <c r="BA387" i="17"/>
  <c r="R42" i="23" s="1"/>
  <c r="H467" i="17"/>
  <c r="H468" i="17" s="1"/>
  <c r="H454" i="17"/>
  <c r="H407" i="17"/>
  <c r="I429" i="17"/>
  <c r="K401" i="17"/>
  <c r="K399" i="17"/>
  <c r="L470" i="17"/>
  <c r="L450" i="17"/>
  <c r="G471" i="17"/>
  <c r="D465" i="17"/>
  <c r="D455" i="17"/>
  <c r="BA380" i="17"/>
  <c r="BA357" i="17"/>
  <c r="N470" i="17"/>
  <c r="N450" i="17"/>
  <c r="BA362" i="17"/>
  <c r="I455" i="17"/>
  <c r="I465" i="17"/>
  <c r="D346" i="17"/>
  <c r="BA346" i="17" s="1"/>
  <c r="BA187" i="17"/>
  <c r="O421" i="17"/>
  <c r="E470" i="17"/>
  <c r="E450" i="17"/>
  <c r="D409" i="17"/>
  <c r="BA389" i="17"/>
  <c r="R44" i="23" s="1"/>
  <c r="J470" i="17"/>
  <c r="H449" i="17"/>
  <c r="H448" i="17"/>
  <c r="H413" i="17"/>
  <c r="H397" i="17"/>
  <c r="P104" i="17"/>
  <c r="D410" i="17"/>
  <c r="BA390" i="17"/>
  <c r="R45" i="23" s="1"/>
  <c r="K449" i="17"/>
  <c r="K448" i="17"/>
  <c r="K413" i="17"/>
  <c r="K397" i="17"/>
  <c r="I485" i="17"/>
  <c r="I466" i="17"/>
  <c r="H465" i="17"/>
  <c r="G324" i="17"/>
  <c r="O469" i="17"/>
  <c r="O451" i="17"/>
  <c r="O452" i="17"/>
  <c r="O396" i="17"/>
  <c r="O414" i="17"/>
  <c r="G482" i="17"/>
  <c r="J485" i="17"/>
  <c r="J466" i="17"/>
  <c r="I449" i="17"/>
  <c r="I448" i="17"/>
  <c r="I413" i="17"/>
  <c r="I397" i="17"/>
  <c r="M336" i="17"/>
  <c r="M305" i="17"/>
  <c r="M259" i="17"/>
  <c r="M258" i="17"/>
  <c r="D475" i="17"/>
  <c r="BA376" i="17"/>
  <c r="I421" i="17"/>
  <c r="L400" i="17"/>
  <c r="L398" i="17"/>
  <c r="O470" i="17"/>
  <c r="O450" i="17"/>
  <c r="L486" i="17"/>
  <c r="L403" i="17"/>
  <c r="L404" i="17" s="1"/>
  <c r="L402" i="17"/>
  <c r="D423" i="17"/>
  <c r="BA337" i="17"/>
  <c r="BA360" i="17"/>
  <c r="N465" i="17"/>
  <c r="N455" i="17"/>
  <c r="N177" i="17"/>
  <c r="N146" i="17"/>
  <c r="N93" i="17"/>
  <c r="N21" i="17"/>
  <c r="N430" i="17" s="1"/>
  <c r="N99" i="17"/>
  <c r="N106" i="17"/>
  <c r="N100" i="17"/>
  <c r="N264" i="17"/>
  <c r="N105" i="17"/>
  <c r="BA344" i="17"/>
  <c r="P65" i="17"/>
  <c r="N423" i="17"/>
  <c r="G263" i="17"/>
  <c r="BA342" i="17"/>
  <c r="K486" i="17"/>
  <c r="K403" i="17"/>
  <c r="K404" i="17" s="1"/>
  <c r="K402" i="17"/>
  <c r="M324" i="17"/>
  <c r="M486" i="17"/>
  <c r="M403" i="17"/>
  <c r="M404" i="17" s="1"/>
  <c r="M402" i="17"/>
  <c r="G469" i="17"/>
  <c r="G451" i="17"/>
  <c r="G452" i="17"/>
  <c r="G396" i="17"/>
  <c r="G414" i="17"/>
  <c r="G265" i="17"/>
  <c r="K410" i="17"/>
  <c r="D467" i="17"/>
  <c r="D468" i="17" s="1"/>
  <c r="D454" i="17"/>
  <c r="D407" i="17"/>
  <c r="BA393" i="17"/>
  <c r="R207" i="17"/>
  <c r="L482" i="17"/>
  <c r="D334" i="17"/>
  <c r="D422" i="17" s="1"/>
  <c r="D253" i="17"/>
  <c r="BA175" i="17"/>
  <c r="E93" i="17"/>
  <c r="I484" i="17"/>
  <c r="I453" i="17"/>
  <c r="F453" i="17"/>
  <c r="F484" i="17"/>
  <c r="L469" i="17"/>
  <c r="L452" i="17"/>
  <c r="L451" i="17"/>
  <c r="L396" i="17"/>
  <c r="L414" i="17"/>
  <c r="Q260" i="17"/>
  <c r="K465" i="17"/>
  <c r="K455" i="17"/>
  <c r="F334" i="17"/>
  <c r="F253" i="17"/>
  <c r="D263" i="17"/>
  <c r="L471" i="17"/>
  <c r="S48" i="17"/>
  <c r="BA348" i="17"/>
  <c r="N467" i="17"/>
  <c r="N468" i="17" s="1"/>
  <c r="N454" i="17"/>
  <c r="N407" i="17"/>
  <c r="AG396" i="8"/>
  <c r="AS396" i="8"/>
  <c r="BD52" i="19" l="1"/>
  <c r="BD393" i="19"/>
  <c r="G17" i="24" s="1"/>
  <c r="K17" i="24" s="1"/>
  <c r="BD392" i="19"/>
  <c r="G18" i="24" s="1"/>
  <c r="K18" i="24" s="1"/>
  <c r="BD370" i="19"/>
  <c r="BD233" i="19"/>
  <c r="I18" i="24" s="1"/>
  <c r="M18" i="24" s="1"/>
  <c r="BD234" i="19"/>
  <c r="I17" i="24" s="1"/>
  <c r="M17" i="24" s="1"/>
  <c r="J252" i="17"/>
  <c r="BD211" i="19"/>
  <c r="BD75" i="19"/>
  <c r="H17" i="24" s="1"/>
  <c r="L17" i="24" s="1"/>
  <c r="BD74" i="19"/>
  <c r="H18" i="24" s="1"/>
  <c r="L18" i="24" s="1"/>
  <c r="AG249" i="19"/>
  <c r="AH249" i="19"/>
  <c r="J305" i="17"/>
  <c r="J336" i="17"/>
  <c r="J417" i="17" s="1"/>
  <c r="J259" i="17"/>
  <c r="J107" i="17"/>
  <c r="J426" i="17"/>
  <c r="J112" i="17"/>
  <c r="J427" i="17"/>
  <c r="J180" i="17"/>
  <c r="J339" i="17" s="1"/>
  <c r="J271" i="17"/>
  <c r="J269" i="17"/>
  <c r="J266" i="17"/>
  <c r="J430" i="17"/>
  <c r="J109" i="17"/>
  <c r="J268" i="17"/>
  <c r="J29" i="17"/>
  <c r="J435" i="17" s="1"/>
  <c r="J429" i="17"/>
  <c r="J111" i="17"/>
  <c r="J425" i="17"/>
  <c r="J267" i="17"/>
  <c r="J108" i="17"/>
  <c r="J428" i="17"/>
  <c r="J110" i="17"/>
  <c r="L109" i="17"/>
  <c r="L107" i="17"/>
  <c r="L427" i="17"/>
  <c r="L271" i="17"/>
  <c r="L428" i="17"/>
  <c r="L259" i="17"/>
  <c r="M252" i="17"/>
  <c r="L305" i="17"/>
  <c r="L258" i="17"/>
  <c r="L112" i="17"/>
  <c r="L111" i="17"/>
  <c r="L266" i="17"/>
  <c r="L268" i="17"/>
  <c r="L29" i="17"/>
  <c r="L440" i="17" s="1"/>
  <c r="L269" i="17"/>
  <c r="L108" i="17"/>
  <c r="L430" i="17"/>
  <c r="L429" i="17"/>
  <c r="L180" i="17"/>
  <c r="L339" i="17" s="1"/>
  <c r="L425" i="17"/>
  <c r="L426" i="17"/>
  <c r="L110" i="17"/>
  <c r="L270" i="17"/>
  <c r="K266" i="17"/>
  <c r="K426" i="17"/>
  <c r="K109" i="17"/>
  <c r="K267" i="17"/>
  <c r="K259" i="17"/>
  <c r="K252" i="17"/>
  <c r="L252" i="17"/>
  <c r="K305" i="17"/>
  <c r="K336" i="17"/>
  <c r="K418" i="17" s="1"/>
  <c r="K268" i="17"/>
  <c r="K429" i="17"/>
  <c r="K270" i="17"/>
  <c r="K427" i="17"/>
  <c r="K108" i="17"/>
  <c r="K425" i="17"/>
  <c r="K110" i="17"/>
  <c r="K112" i="17"/>
  <c r="K428" i="17"/>
  <c r="K271" i="17"/>
  <c r="K111" i="17"/>
  <c r="K180" i="17"/>
  <c r="K339" i="17" s="1"/>
  <c r="K430" i="17"/>
  <c r="K29" i="17"/>
  <c r="K434" i="17" s="1"/>
  <c r="K107" i="17"/>
  <c r="J422" i="17"/>
  <c r="J412" i="17"/>
  <c r="I422" i="17"/>
  <c r="L412" i="17"/>
  <c r="K422" i="17"/>
  <c r="K412" i="17"/>
  <c r="R166" i="17"/>
  <c r="R63" i="17" s="1"/>
  <c r="Q456" i="17"/>
  <c r="Q297" i="17"/>
  <c r="R297" i="17" s="1"/>
  <c r="E436" i="17"/>
  <c r="O412" i="17"/>
  <c r="E435" i="17"/>
  <c r="N422" i="17"/>
  <c r="E441" i="17"/>
  <c r="P171" i="17"/>
  <c r="P227" i="17" s="1"/>
  <c r="P311" i="17" s="1"/>
  <c r="E438" i="17"/>
  <c r="G422" i="17"/>
  <c r="P293" i="19"/>
  <c r="P475" i="17"/>
  <c r="Q475" i="17" s="1"/>
  <c r="R475" i="17" s="1"/>
  <c r="S475" i="17" s="1"/>
  <c r="T475" i="17" s="1"/>
  <c r="U475" i="17" s="1"/>
  <c r="V475" i="17" s="1"/>
  <c r="W475" i="17" s="1"/>
  <c r="X475" i="17" s="1"/>
  <c r="Y475" i="17" s="1"/>
  <c r="Z475" i="17" s="1"/>
  <c r="AA475" i="17" s="1"/>
  <c r="AB475" i="17" s="1"/>
  <c r="AC475" i="17" s="1"/>
  <c r="AD475" i="17" s="1"/>
  <c r="AE475" i="17" s="1"/>
  <c r="AF475" i="17" s="1"/>
  <c r="AG475" i="17" s="1"/>
  <c r="AH475" i="17" s="1"/>
  <c r="AI475" i="17" s="1"/>
  <c r="AJ475" i="17" s="1"/>
  <c r="AK475" i="17" s="1"/>
  <c r="AL475" i="17" s="1"/>
  <c r="AM475" i="17" s="1"/>
  <c r="AN475" i="17" s="1"/>
  <c r="AO475" i="17" s="1"/>
  <c r="AP475" i="17" s="1"/>
  <c r="AQ475" i="17" s="1"/>
  <c r="AR475" i="17" s="1"/>
  <c r="AS475" i="17" s="1"/>
  <c r="AT475" i="17" s="1"/>
  <c r="AU475" i="17" s="1"/>
  <c r="AV475" i="17" s="1"/>
  <c r="AW475" i="17" s="1"/>
  <c r="AX475" i="17" s="1"/>
  <c r="AY475" i="17" s="1"/>
  <c r="P471" i="17"/>
  <c r="Q471" i="17" s="1"/>
  <c r="R471" i="17" s="1"/>
  <c r="S471" i="17" s="1"/>
  <c r="T471" i="17" s="1"/>
  <c r="U471" i="17" s="1"/>
  <c r="V471" i="17" s="1"/>
  <c r="W471" i="17" s="1"/>
  <c r="X471" i="17" s="1"/>
  <c r="Y471" i="17" s="1"/>
  <c r="Z471" i="17" s="1"/>
  <c r="AA471" i="17" s="1"/>
  <c r="AB471" i="17" s="1"/>
  <c r="AC471" i="17" s="1"/>
  <c r="AD471" i="17" s="1"/>
  <c r="AE471" i="17" s="1"/>
  <c r="AF471" i="17" s="1"/>
  <c r="AG471" i="17" s="1"/>
  <c r="AH471" i="17" s="1"/>
  <c r="AI471" i="17" s="1"/>
  <c r="AJ471" i="17" s="1"/>
  <c r="AK471" i="17" s="1"/>
  <c r="AL471" i="17" s="1"/>
  <c r="AM471" i="17" s="1"/>
  <c r="AN471" i="17" s="1"/>
  <c r="AO471" i="17" s="1"/>
  <c r="AP471" i="17" s="1"/>
  <c r="AQ471" i="17" s="1"/>
  <c r="AR471" i="17" s="1"/>
  <c r="AS471" i="17" s="1"/>
  <c r="AT471" i="17" s="1"/>
  <c r="AU471" i="17" s="1"/>
  <c r="AV471" i="17" s="1"/>
  <c r="AW471" i="17" s="1"/>
  <c r="AX471" i="17" s="1"/>
  <c r="AY471" i="17" s="1"/>
  <c r="P398" i="17"/>
  <c r="L418" i="17"/>
  <c r="AW237" i="19"/>
  <c r="AA237" i="19"/>
  <c r="AW396" i="19"/>
  <c r="AK396" i="19"/>
  <c r="AK237" i="19"/>
  <c r="R312" i="17"/>
  <c r="S312" i="17" s="1"/>
  <c r="S216" i="17" s="1"/>
  <c r="S232" i="17" s="1"/>
  <c r="D428" i="17"/>
  <c r="D29" i="17"/>
  <c r="O428" i="17"/>
  <c r="H412" i="17"/>
  <c r="O426" i="17"/>
  <c r="O429" i="17"/>
  <c r="I433" i="17"/>
  <c r="I434" i="17"/>
  <c r="I442" i="17"/>
  <c r="I445" i="17"/>
  <c r="G426" i="17"/>
  <c r="G430" i="17"/>
  <c r="I431" i="17"/>
  <c r="I443" i="17"/>
  <c r="G427" i="17"/>
  <c r="I444" i="17"/>
  <c r="I439" i="17"/>
  <c r="G425" i="17"/>
  <c r="I441" i="17"/>
  <c r="G429" i="17"/>
  <c r="I440" i="17"/>
  <c r="I436" i="17"/>
  <c r="I437" i="17"/>
  <c r="M442" i="17"/>
  <c r="I438" i="17"/>
  <c r="O430" i="17"/>
  <c r="P265" i="17"/>
  <c r="Q265" i="17" s="1"/>
  <c r="R265" i="17" s="1"/>
  <c r="S265" i="17" s="1"/>
  <c r="T265" i="17" s="1"/>
  <c r="U265" i="17" s="1"/>
  <c r="V265" i="17" s="1"/>
  <c r="W265" i="17" s="1"/>
  <c r="X265" i="17" s="1"/>
  <c r="Y265" i="17" s="1"/>
  <c r="Z265" i="17" s="1"/>
  <c r="AA265" i="17" s="1"/>
  <c r="AB265" i="17" s="1"/>
  <c r="AC265" i="17" s="1"/>
  <c r="AD265" i="17" s="1"/>
  <c r="AE265" i="17" s="1"/>
  <c r="AF265" i="17" s="1"/>
  <c r="AG265" i="17" s="1"/>
  <c r="AH265" i="17" s="1"/>
  <c r="AI265" i="17" s="1"/>
  <c r="AJ265" i="17" s="1"/>
  <c r="AK265" i="17" s="1"/>
  <c r="AL265" i="17" s="1"/>
  <c r="AM265" i="17" s="1"/>
  <c r="AN265" i="17" s="1"/>
  <c r="AO265" i="17" s="1"/>
  <c r="AP265" i="17" s="1"/>
  <c r="AQ265" i="17" s="1"/>
  <c r="AR265" i="17" s="1"/>
  <c r="AS265" i="17" s="1"/>
  <c r="AT265" i="17" s="1"/>
  <c r="AU265" i="17" s="1"/>
  <c r="AV265" i="17" s="1"/>
  <c r="AW265" i="17" s="1"/>
  <c r="AX265" i="17" s="1"/>
  <c r="AY265" i="17" s="1"/>
  <c r="O425" i="17"/>
  <c r="F426" i="17"/>
  <c r="P324" i="17"/>
  <c r="Q324" i="17" s="1"/>
  <c r="R324" i="17" s="1"/>
  <c r="S324" i="17" s="1"/>
  <c r="T324" i="17" s="1"/>
  <c r="U324" i="17" s="1"/>
  <c r="V324" i="17" s="1"/>
  <c r="W324" i="17" s="1"/>
  <c r="X324" i="17" s="1"/>
  <c r="Y324" i="17" s="1"/>
  <c r="Z324" i="17" s="1"/>
  <c r="AA324" i="17" s="1"/>
  <c r="AB324" i="17" s="1"/>
  <c r="AC324" i="17" s="1"/>
  <c r="AD324" i="17" s="1"/>
  <c r="AE324" i="17" s="1"/>
  <c r="AF324" i="17" s="1"/>
  <c r="AG324" i="17" s="1"/>
  <c r="AH324" i="17" s="1"/>
  <c r="AI324" i="17" s="1"/>
  <c r="AJ324" i="17" s="1"/>
  <c r="AK324" i="17" s="1"/>
  <c r="AL324" i="17" s="1"/>
  <c r="AM324" i="17" s="1"/>
  <c r="AN324" i="17" s="1"/>
  <c r="AO324" i="17" s="1"/>
  <c r="AP324" i="17" s="1"/>
  <c r="AQ324" i="17" s="1"/>
  <c r="AR324" i="17" s="1"/>
  <c r="AS324" i="17" s="1"/>
  <c r="AT324" i="17" s="1"/>
  <c r="AU324" i="17" s="1"/>
  <c r="AV324" i="17" s="1"/>
  <c r="AW324" i="17" s="1"/>
  <c r="AX324" i="17" s="1"/>
  <c r="AY324" i="17" s="1"/>
  <c r="P424" i="17"/>
  <c r="Q424" i="17" s="1"/>
  <c r="R424" i="17" s="1"/>
  <c r="S424" i="17" s="1"/>
  <c r="T424" i="17" s="1"/>
  <c r="U424" i="17" s="1"/>
  <c r="V424" i="17" s="1"/>
  <c r="W424" i="17" s="1"/>
  <c r="X424" i="17" s="1"/>
  <c r="Y424" i="17" s="1"/>
  <c r="Z424" i="17" s="1"/>
  <c r="AA424" i="17" s="1"/>
  <c r="AB424" i="17" s="1"/>
  <c r="AC424" i="17" s="1"/>
  <c r="AD424" i="17" s="1"/>
  <c r="AE424" i="17" s="1"/>
  <c r="AF424" i="17" s="1"/>
  <c r="AG424" i="17" s="1"/>
  <c r="AH424" i="17" s="1"/>
  <c r="AI424" i="17" s="1"/>
  <c r="AJ424" i="17" s="1"/>
  <c r="AK424" i="17" s="1"/>
  <c r="AL424" i="17" s="1"/>
  <c r="AM424" i="17" s="1"/>
  <c r="AN424" i="17" s="1"/>
  <c r="AO424" i="17" s="1"/>
  <c r="AP424" i="17" s="1"/>
  <c r="AQ424" i="17" s="1"/>
  <c r="AR424" i="17" s="1"/>
  <c r="AS424" i="17" s="1"/>
  <c r="AT424" i="17" s="1"/>
  <c r="AU424" i="17" s="1"/>
  <c r="AV424" i="17" s="1"/>
  <c r="AW424" i="17" s="1"/>
  <c r="AX424" i="17" s="1"/>
  <c r="AY424" i="17" s="1"/>
  <c r="O422" i="17"/>
  <c r="M483" i="17"/>
  <c r="E439" i="17"/>
  <c r="E442" i="17"/>
  <c r="H428" i="17"/>
  <c r="D427" i="17"/>
  <c r="D429" i="17"/>
  <c r="P264" i="17"/>
  <c r="Q264" i="17" s="1"/>
  <c r="R264" i="17" s="1"/>
  <c r="S264" i="17" s="1"/>
  <c r="T264" i="17" s="1"/>
  <c r="U264" i="17" s="1"/>
  <c r="V264" i="17" s="1"/>
  <c r="W264" i="17" s="1"/>
  <c r="X264" i="17" s="1"/>
  <c r="Y264" i="17" s="1"/>
  <c r="Z264" i="17" s="1"/>
  <c r="AA264" i="17" s="1"/>
  <c r="AB264" i="17" s="1"/>
  <c r="AC264" i="17" s="1"/>
  <c r="AD264" i="17" s="1"/>
  <c r="AE264" i="17" s="1"/>
  <c r="AF264" i="17" s="1"/>
  <c r="AG264" i="17" s="1"/>
  <c r="AH264" i="17" s="1"/>
  <c r="AI264" i="17" s="1"/>
  <c r="AJ264" i="17" s="1"/>
  <c r="AK264" i="17" s="1"/>
  <c r="AL264" i="17" s="1"/>
  <c r="AM264" i="17" s="1"/>
  <c r="AN264" i="17" s="1"/>
  <c r="AO264" i="17" s="1"/>
  <c r="AP264" i="17" s="1"/>
  <c r="AQ264" i="17" s="1"/>
  <c r="AR264" i="17" s="1"/>
  <c r="AS264" i="17" s="1"/>
  <c r="AT264" i="17" s="1"/>
  <c r="AU264" i="17" s="1"/>
  <c r="AV264" i="17" s="1"/>
  <c r="AW264" i="17" s="1"/>
  <c r="AX264" i="17" s="1"/>
  <c r="AY264" i="17" s="1"/>
  <c r="I418" i="17"/>
  <c r="D483" i="17"/>
  <c r="T153" i="17"/>
  <c r="T57" i="17" s="1"/>
  <c r="O483" i="17"/>
  <c r="F427" i="17"/>
  <c r="N426" i="17"/>
  <c r="F429" i="17"/>
  <c r="I412" i="17"/>
  <c r="F412" i="17"/>
  <c r="F483" i="17"/>
  <c r="P99" i="17"/>
  <c r="Q99" i="17" s="1"/>
  <c r="R99" i="17" s="1"/>
  <c r="S99" i="17" s="1"/>
  <c r="T99" i="17" s="1"/>
  <c r="U99" i="17" s="1"/>
  <c r="V99" i="17" s="1"/>
  <c r="W99" i="17" s="1"/>
  <c r="X99" i="17" s="1"/>
  <c r="Y99" i="17" s="1"/>
  <c r="Z99" i="17" s="1"/>
  <c r="AA99" i="17" s="1"/>
  <c r="AB99" i="17" s="1"/>
  <c r="AC99" i="17" s="1"/>
  <c r="AD99" i="17" s="1"/>
  <c r="AE99" i="17" s="1"/>
  <c r="AF99" i="17" s="1"/>
  <c r="AG99" i="17" s="1"/>
  <c r="AH99" i="17" s="1"/>
  <c r="AI99" i="17" s="1"/>
  <c r="AJ99" i="17" s="1"/>
  <c r="AK99" i="17" s="1"/>
  <c r="AL99" i="17" s="1"/>
  <c r="AM99" i="17" s="1"/>
  <c r="AN99" i="17" s="1"/>
  <c r="AO99" i="17" s="1"/>
  <c r="AP99" i="17" s="1"/>
  <c r="AQ99" i="17" s="1"/>
  <c r="AR99" i="17" s="1"/>
  <c r="AS99" i="17" s="1"/>
  <c r="AT99" i="17" s="1"/>
  <c r="AU99" i="17" s="1"/>
  <c r="AV99" i="17" s="1"/>
  <c r="AW99" i="17" s="1"/>
  <c r="AX99" i="17" s="1"/>
  <c r="AY99" i="17" s="1"/>
  <c r="S132" i="17"/>
  <c r="T132" i="17" s="1"/>
  <c r="U132" i="17" s="1"/>
  <c r="V132" i="17" s="1"/>
  <c r="Q151" i="17"/>
  <c r="Q134" i="17"/>
  <c r="Q396" i="17"/>
  <c r="M188" i="17"/>
  <c r="M141" i="17"/>
  <c r="M49" i="17"/>
  <c r="M273" i="17"/>
  <c r="M118" i="17"/>
  <c r="M124" i="17"/>
  <c r="M119" i="17"/>
  <c r="M127" i="17"/>
  <c r="M122" i="17"/>
  <c r="M123" i="17"/>
  <c r="M117" i="17"/>
  <c r="M125" i="17"/>
  <c r="M113" i="17"/>
  <c r="M114" i="17"/>
  <c r="M274" i="17"/>
  <c r="M120" i="17"/>
  <c r="M115" i="17"/>
  <c r="M275" i="17"/>
  <c r="M116" i="17"/>
  <c r="M272" i="17"/>
  <c r="M277" i="17"/>
  <c r="M126" i="17"/>
  <c r="M121" i="17"/>
  <c r="M434" i="17"/>
  <c r="M281" i="17"/>
  <c r="M278" i="17"/>
  <c r="M286" i="17"/>
  <c r="M280" i="17"/>
  <c r="M433" i="17"/>
  <c r="M283" i="17"/>
  <c r="M285" i="17"/>
  <c r="M431" i="17"/>
  <c r="M279" i="17"/>
  <c r="M284" i="17"/>
  <c r="M282" i="17"/>
  <c r="M432" i="17"/>
  <c r="M436" i="17"/>
  <c r="M276" i="17"/>
  <c r="Q240" i="17"/>
  <c r="R239" i="17"/>
  <c r="Q222" i="17"/>
  <c r="H180" i="17"/>
  <c r="H339" i="17" s="1"/>
  <c r="H29" i="17"/>
  <c r="H109" i="17"/>
  <c r="H111" i="17"/>
  <c r="H108" i="17"/>
  <c r="H107" i="17"/>
  <c r="H112" i="17"/>
  <c r="H110" i="17"/>
  <c r="H267" i="17"/>
  <c r="H268" i="17"/>
  <c r="H269" i="17"/>
  <c r="H271" i="17"/>
  <c r="H270" i="17"/>
  <c r="H266" i="17"/>
  <c r="H426" i="17"/>
  <c r="S64" i="17"/>
  <c r="O336" i="17"/>
  <c r="O305" i="17"/>
  <c r="O252" i="17"/>
  <c r="O258" i="17"/>
  <c r="O259" i="17"/>
  <c r="P100" i="17"/>
  <c r="Q100" i="17" s="1"/>
  <c r="R100" i="17" s="1"/>
  <c r="S100" i="17" s="1"/>
  <c r="T100" i="17" s="1"/>
  <c r="U100" i="17" s="1"/>
  <c r="V100" i="17" s="1"/>
  <c r="W100" i="17" s="1"/>
  <c r="X100" i="17" s="1"/>
  <c r="Y100" i="17" s="1"/>
  <c r="Z100" i="17" s="1"/>
  <c r="AA100" i="17" s="1"/>
  <c r="AB100" i="17" s="1"/>
  <c r="AC100" i="17" s="1"/>
  <c r="AD100" i="17" s="1"/>
  <c r="AE100" i="17" s="1"/>
  <c r="AF100" i="17" s="1"/>
  <c r="AG100" i="17" s="1"/>
  <c r="AH100" i="17" s="1"/>
  <c r="AI100" i="17" s="1"/>
  <c r="AJ100" i="17" s="1"/>
  <c r="AK100" i="17" s="1"/>
  <c r="AL100" i="17" s="1"/>
  <c r="AM100" i="17" s="1"/>
  <c r="AN100" i="17" s="1"/>
  <c r="AO100" i="17" s="1"/>
  <c r="AP100" i="17" s="1"/>
  <c r="AQ100" i="17" s="1"/>
  <c r="AR100" i="17" s="1"/>
  <c r="AS100" i="17" s="1"/>
  <c r="AT100" i="17" s="1"/>
  <c r="AU100" i="17" s="1"/>
  <c r="AV100" i="17" s="1"/>
  <c r="AW100" i="17" s="1"/>
  <c r="AX100" i="17" s="1"/>
  <c r="AY100" i="17" s="1"/>
  <c r="R79" i="17"/>
  <c r="Q12" i="17"/>
  <c r="Q68" i="17" s="1"/>
  <c r="Q152" i="17" s="1"/>
  <c r="P73" i="17"/>
  <c r="P224" i="17"/>
  <c r="M464" i="17"/>
  <c r="M411" i="17"/>
  <c r="M418" i="17"/>
  <c r="M417" i="17"/>
  <c r="R326" i="17"/>
  <c r="D180" i="17"/>
  <c r="BA21" i="17"/>
  <c r="D111" i="17"/>
  <c r="D112" i="17"/>
  <c r="D107" i="17"/>
  <c r="D110" i="17"/>
  <c r="D109" i="17"/>
  <c r="D108" i="17"/>
  <c r="D267" i="17"/>
  <c r="D268" i="17"/>
  <c r="D270" i="17"/>
  <c r="D266" i="17"/>
  <c r="D269" i="17"/>
  <c r="D271" i="17"/>
  <c r="M444" i="17"/>
  <c r="Q327" i="17"/>
  <c r="R327" i="17" s="1"/>
  <c r="S78" i="17"/>
  <c r="R81" i="17"/>
  <c r="L464" i="17"/>
  <c r="D364" i="17"/>
  <c r="BA364" i="17" s="1"/>
  <c r="BA205" i="17"/>
  <c r="G180" i="17"/>
  <c r="G339" i="17" s="1"/>
  <c r="G29" i="17"/>
  <c r="G111" i="17"/>
  <c r="G108" i="17"/>
  <c r="G112" i="17"/>
  <c r="G107" i="17"/>
  <c r="G110" i="17"/>
  <c r="G109" i="17"/>
  <c r="G266" i="17"/>
  <c r="G267" i="17"/>
  <c r="G271" i="17"/>
  <c r="G269" i="17"/>
  <c r="G268" i="17"/>
  <c r="G270" i="17"/>
  <c r="R138" i="17"/>
  <c r="Q59" i="17"/>
  <c r="Q133" i="17" s="1"/>
  <c r="N412" i="17"/>
  <c r="I188" i="17"/>
  <c r="I141" i="17"/>
  <c r="I49" i="17"/>
  <c r="I114" i="17"/>
  <c r="I119" i="17"/>
  <c r="I127" i="17"/>
  <c r="I122" i="17"/>
  <c r="I117" i="17"/>
  <c r="I115" i="17"/>
  <c r="I276" i="17"/>
  <c r="I125" i="17"/>
  <c r="I124" i="17"/>
  <c r="I120" i="17"/>
  <c r="I113" i="17"/>
  <c r="I123" i="17"/>
  <c r="I118" i="17"/>
  <c r="I126" i="17"/>
  <c r="I116" i="17"/>
  <c r="I121" i="17"/>
  <c r="I283" i="17"/>
  <c r="I277" i="17"/>
  <c r="I280" i="17"/>
  <c r="I284" i="17"/>
  <c r="I285" i="17"/>
  <c r="I279" i="17"/>
  <c r="I435" i="17"/>
  <c r="I274" i="17"/>
  <c r="I272" i="17"/>
  <c r="I286" i="17"/>
  <c r="I278" i="17"/>
  <c r="I273" i="17"/>
  <c r="I282" i="17"/>
  <c r="I275" i="17"/>
  <c r="I281" i="17"/>
  <c r="S207" i="17"/>
  <c r="U237" i="17"/>
  <c r="R222" i="17"/>
  <c r="P450" i="17"/>
  <c r="N336" i="17"/>
  <c r="N305" i="17"/>
  <c r="N252" i="17"/>
  <c r="N259" i="17"/>
  <c r="N258" i="17"/>
  <c r="R291" i="17"/>
  <c r="R419" i="17"/>
  <c r="F336" i="17"/>
  <c r="F305" i="17"/>
  <c r="F252" i="17"/>
  <c r="F258" i="17"/>
  <c r="F259" i="17"/>
  <c r="E443" i="17"/>
  <c r="E412" i="17"/>
  <c r="E422" i="17"/>
  <c r="H427" i="17"/>
  <c r="S80" i="17"/>
  <c r="P263" i="17"/>
  <c r="P455" i="17"/>
  <c r="Q455" i="17" s="1"/>
  <c r="R455" i="17" s="1"/>
  <c r="S455" i="17" s="1"/>
  <c r="T455" i="17" s="1"/>
  <c r="U455" i="17" s="1"/>
  <c r="V455" i="17" s="1"/>
  <c r="W455" i="17" s="1"/>
  <c r="X455" i="17" s="1"/>
  <c r="Y455" i="17" s="1"/>
  <c r="Z455" i="17" s="1"/>
  <c r="AA455" i="17" s="1"/>
  <c r="AB455" i="17" s="1"/>
  <c r="AC455" i="17" s="1"/>
  <c r="AD455" i="17" s="1"/>
  <c r="AE455" i="17" s="1"/>
  <c r="AF455" i="17" s="1"/>
  <c r="AG455" i="17" s="1"/>
  <c r="AH455" i="17" s="1"/>
  <c r="AI455" i="17" s="1"/>
  <c r="AJ455" i="17" s="1"/>
  <c r="AK455" i="17" s="1"/>
  <c r="AL455" i="17" s="1"/>
  <c r="AM455" i="17" s="1"/>
  <c r="AN455" i="17" s="1"/>
  <c r="AO455" i="17" s="1"/>
  <c r="AP455" i="17" s="1"/>
  <c r="AQ455" i="17" s="1"/>
  <c r="AR455" i="17" s="1"/>
  <c r="AS455" i="17" s="1"/>
  <c r="AT455" i="17" s="1"/>
  <c r="AU455" i="17" s="1"/>
  <c r="AV455" i="17" s="1"/>
  <c r="AW455" i="17" s="1"/>
  <c r="AX455" i="17" s="1"/>
  <c r="AY455" i="17" s="1"/>
  <c r="D425" i="17"/>
  <c r="M445" i="17"/>
  <c r="E444" i="17"/>
  <c r="Q65" i="17"/>
  <c r="R168" i="17"/>
  <c r="E437" i="17"/>
  <c r="P222" i="17"/>
  <c r="Q232" i="17"/>
  <c r="Q171" i="17" s="1"/>
  <c r="Q172" i="17" s="1"/>
  <c r="O180" i="17"/>
  <c r="O339" i="17" s="1"/>
  <c r="O29" i="17"/>
  <c r="O107" i="17"/>
  <c r="O109" i="17"/>
  <c r="O108" i="17"/>
  <c r="O112" i="17"/>
  <c r="O110" i="17"/>
  <c r="O111" i="17"/>
  <c r="O269" i="17"/>
  <c r="O271" i="17"/>
  <c r="O266" i="17"/>
  <c r="O270" i="17"/>
  <c r="O267" i="17"/>
  <c r="O268" i="17"/>
  <c r="H425" i="17"/>
  <c r="M443" i="17"/>
  <c r="H429" i="17"/>
  <c r="H336" i="17"/>
  <c r="I411" i="17" s="1"/>
  <c r="H305" i="17"/>
  <c r="H252" i="17"/>
  <c r="H258" i="17"/>
  <c r="H259" i="17"/>
  <c r="P85" i="17"/>
  <c r="P84" i="17"/>
  <c r="Q223" i="17"/>
  <c r="M440" i="17"/>
  <c r="S57" i="17"/>
  <c r="P223" i="17"/>
  <c r="M437" i="17"/>
  <c r="S325" i="17"/>
  <c r="T325" i="17" s="1"/>
  <c r="M435" i="17"/>
  <c r="F422" i="17"/>
  <c r="P292" i="17"/>
  <c r="Q366" i="17"/>
  <c r="R366" i="17" s="1"/>
  <c r="R260" i="17"/>
  <c r="M438" i="17"/>
  <c r="Q484" i="17"/>
  <c r="D426" i="17"/>
  <c r="R64" i="17"/>
  <c r="T167" i="17"/>
  <c r="E464" i="17"/>
  <c r="E417" i="17"/>
  <c r="E418" i="17"/>
  <c r="H483" i="17"/>
  <c r="G336" i="17"/>
  <c r="G305" i="17"/>
  <c r="G252" i="17"/>
  <c r="G259" i="17"/>
  <c r="G258" i="17"/>
  <c r="Q135" i="17"/>
  <c r="D430" i="17"/>
  <c r="AC368" i="17"/>
  <c r="AD368" i="17" s="1"/>
  <c r="AE368" i="17" s="1"/>
  <c r="AF368" i="17" s="1"/>
  <c r="AG368" i="17" s="1"/>
  <c r="AH368" i="17" s="1"/>
  <c r="AI368" i="17" s="1"/>
  <c r="AJ368" i="17" s="1"/>
  <c r="AK368" i="17" s="1"/>
  <c r="AL368" i="17" s="1"/>
  <c r="AM368" i="17" s="1"/>
  <c r="AN368" i="17" s="1"/>
  <c r="Q104" i="17"/>
  <c r="P423" i="17"/>
  <c r="Q423" i="17" s="1"/>
  <c r="R423" i="17" s="1"/>
  <c r="S423" i="17" s="1"/>
  <c r="T423" i="17" s="1"/>
  <c r="U423" i="17" s="1"/>
  <c r="V423" i="17" s="1"/>
  <c r="W423" i="17" s="1"/>
  <c r="X423" i="17" s="1"/>
  <c r="Y423" i="17" s="1"/>
  <c r="Z423" i="17" s="1"/>
  <c r="AA423" i="17" s="1"/>
  <c r="AB423" i="17" s="1"/>
  <c r="AC423" i="17" s="1"/>
  <c r="AD423" i="17" s="1"/>
  <c r="AE423" i="17" s="1"/>
  <c r="AF423" i="17" s="1"/>
  <c r="AG423" i="17" s="1"/>
  <c r="AH423" i="17" s="1"/>
  <c r="AI423" i="17" s="1"/>
  <c r="AJ423" i="17" s="1"/>
  <c r="AK423" i="17" s="1"/>
  <c r="AL423" i="17" s="1"/>
  <c r="AM423" i="17" s="1"/>
  <c r="AN423" i="17" s="1"/>
  <c r="AO423" i="17" s="1"/>
  <c r="AP423" i="17" s="1"/>
  <c r="AQ423" i="17" s="1"/>
  <c r="AR423" i="17" s="1"/>
  <c r="AS423" i="17" s="1"/>
  <c r="AT423" i="17" s="1"/>
  <c r="AU423" i="17" s="1"/>
  <c r="AV423" i="17" s="1"/>
  <c r="AW423" i="17" s="1"/>
  <c r="AX423" i="17" s="1"/>
  <c r="AY423" i="17" s="1"/>
  <c r="P399" i="17"/>
  <c r="P106" i="17"/>
  <c r="Q106" i="17" s="1"/>
  <c r="R106" i="17" s="1"/>
  <c r="S106" i="17" s="1"/>
  <c r="T106" i="17" s="1"/>
  <c r="U106" i="17" s="1"/>
  <c r="V106" i="17" s="1"/>
  <c r="W106" i="17" s="1"/>
  <c r="X106" i="17" s="1"/>
  <c r="Y106" i="17" s="1"/>
  <c r="Z106" i="17" s="1"/>
  <c r="AA106" i="17" s="1"/>
  <c r="AB106" i="17" s="1"/>
  <c r="AC106" i="17" s="1"/>
  <c r="AD106" i="17" s="1"/>
  <c r="AE106" i="17" s="1"/>
  <c r="AF106" i="17" s="1"/>
  <c r="AG106" i="17" s="1"/>
  <c r="AH106" i="17" s="1"/>
  <c r="AI106" i="17" s="1"/>
  <c r="AJ106" i="17" s="1"/>
  <c r="AK106" i="17" s="1"/>
  <c r="AL106" i="17" s="1"/>
  <c r="AM106" i="17" s="1"/>
  <c r="AN106" i="17" s="1"/>
  <c r="AO106" i="17" s="1"/>
  <c r="AP106" i="17" s="1"/>
  <c r="AQ106" i="17" s="1"/>
  <c r="AR106" i="17" s="1"/>
  <c r="AS106" i="17" s="1"/>
  <c r="AT106" i="17" s="1"/>
  <c r="AU106" i="17" s="1"/>
  <c r="AV106" i="17" s="1"/>
  <c r="AW106" i="17" s="1"/>
  <c r="AX106" i="17" s="1"/>
  <c r="AY106" i="17" s="1"/>
  <c r="D412" i="17"/>
  <c r="BA334" i="17"/>
  <c r="N180" i="17"/>
  <c r="N339" i="17" s="1"/>
  <c r="N29" i="17"/>
  <c r="N107" i="17"/>
  <c r="N109" i="17"/>
  <c r="N268" i="17"/>
  <c r="N111" i="17"/>
  <c r="N270" i="17"/>
  <c r="N266" i="17"/>
  <c r="N269" i="17"/>
  <c r="N108" i="17"/>
  <c r="N110" i="17"/>
  <c r="N112" i="17"/>
  <c r="N425" i="17"/>
  <c r="N267" i="17"/>
  <c r="N429" i="17"/>
  <c r="N271" i="17"/>
  <c r="N427" i="17"/>
  <c r="N428" i="17"/>
  <c r="M439" i="17"/>
  <c r="T48" i="17"/>
  <c r="P105" i="17"/>
  <c r="Q105" i="17" s="1"/>
  <c r="R105" i="17" s="1"/>
  <c r="S105" i="17" s="1"/>
  <c r="T105" i="17" s="1"/>
  <c r="U105" i="17" s="1"/>
  <c r="V105" i="17" s="1"/>
  <c r="W105" i="17" s="1"/>
  <c r="X105" i="17" s="1"/>
  <c r="Y105" i="17" s="1"/>
  <c r="Z105" i="17" s="1"/>
  <c r="AA105" i="17" s="1"/>
  <c r="AB105" i="17" s="1"/>
  <c r="AC105" i="17" s="1"/>
  <c r="AD105" i="17" s="1"/>
  <c r="AE105" i="17" s="1"/>
  <c r="AF105" i="17" s="1"/>
  <c r="AG105" i="17" s="1"/>
  <c r="AH105" i="17" s="1"/>
  <c r="AI105" i="17" s="1"/>
  <c r="AJ105" i="17" s="1"/>
  <c r="AK105" i="17" s="1"/>
  <c r="AL105" i="17" s="1"/>
  <c r="AM105" i="17" s="1"/>
  <c r="AN105" i="17" s="1"/>
  <c r="AO105" i="17" s="1"/>
  <c r="AP105" i="17" s="1"/>
  <c r="AQ105" i="17" s="1"/>
  <c r="AR105" i="17" s="1"/>
  <c r="AS105" i="17" s="1"/>
  <c r="AT105" i="17" s="1"/>
  <c r="AU105" i="17" s="1"/>
  <c r="AV105" i="17" s="1"/>
  <c r="AW105" i="17" s="1"/>
  <c r="AX105" i="17" s="1"/>
  <c r="AY105" i="17" s="1"/>
  <c r="D336" i="17"/>
  <c r="E411" i="17" s="1"/>
  <c r="D305" i="17"/>
  <c r="D252" i="17"/>
  <c r="BA177" i="17"/>
  <c r="D258" i="17"/>
  <c r="D259" i="17"/>
  <c r="F180" i="17"/>
  <c r="F339" i="17" s="1"/>
  <c r="F29" i="17"/>
  <c r="F109" i="17"/>
  <c r="F110" i="17"/>
  <c r="F271" i="17"/>
  <c r="F112" i="17"/>
  <c r="F107" i="17"/>
  <c r="F269" i="17"/>
  <c r="F108" i="17"/>
  <c r="F111" i="17"/>
  <c r="F430" i="17"/>
  <c r="F266" i="17"/>
  <c r="F267" i="17"/>
  <c r="F270" i="17"/>
  <c r="F268" i="17"/>
  <c r="F428" i="17"/>
  <c r="E188" i="17"/>
  <c r="E141" i="17"/>
  <c r="E49" i="17"/>
  <c r="E114" i="17"/>
  <c r="E116" i="17"/>
  <c r="E122" i="17"/>
  <c r="E117" i="17"/>
  <c r="E125" i="17"/>
  <c r="E274" i="17"/>
  <c r="E120" i="17"/>
  <c r="E121" i="17"/>
  <c r="E123" i="17"/>
  <c r="E113" i="17"/>
  <c r="E275" i="17"/>
  <c r="E115" i="17"/>
  <c r="E272" i="17"/>
  <c r="E118" i="17"/>
  <c r="E126" i="17"/>
  <c r="E273" i="17"/>
  <c r="E124" i="17"/>
  <c r="E119" i="17"/>
  <c r="E127" i="17"/>
  <c r="E280" i="17"/>
  <c r="E277" i="17"/>
  <c r="E282" i="17"/>
  <c r="E283" i="17"/>
  <c r="E276" i="17"/>
  <c r="E286" i="17"/>
  <c r="E434" i="17"/>
  <c r="E279" i="17"/>
  <c r="E285" i="17"/>
  <c r="E431" i="17"/>
  <c r="E281" i="17"/>
  <c r="E278" i="17"/>
  <c r="E433" i="17"/>
  <c r="E284" i="17"/>
  <c r="E432" i="17"/>
  <c r="S101" i="17"/>
  <c r="I464" i="17"/>
  <c r="G412" i="17"/>
  <c r="P421" i="17"/>
  <c r="R57" i="17"/>
  <c r="BB368" i="17"/>
  <c r="E440" i="17"/>
  <c r="R238" i="17"/>
  <c r="Q482" i="17"/>
  <c r="R482" i="17" s="1"/>
  <c r="S482" i="17" s="1"/>
  <c r="T482" i="17" s="1"/>
  <c r="U482" i="17" s="1"/>
  <c r="V482" i="17" s="1"/>
  <c r="W482" i="17" s="1"/>
  <c r="X482" i="17" s="1"/>
  <c r="Y482" i="17" s="1"/>
  <c r="Z482" i="17" s="1"/>
  <c r="AA482" i="17" s="1"/>
  <c r="AB482" i="17" s="1"/>
  <c r="AC482" i="17" s="1"/>
  <c r="AD482" i="17" s="1"/>
  <c r="AE482" i="17" s="1"/>
  <c r="AF482" i="17" s="1"/>
  <c r="AG482" i="17" s="1"/>
  <c r="AH482" i="17" s="1"/>
  <c r="AI482" i="17" s="1"/>
  <c r="AJ482" i="17" s="1"/>
  <c r="AK482" i="17" s="1"/>
  <c r="AL482" i="17" s="1"/>
  <c r="AM482" i="17" s="1"/>
  <c r="AN482" i="17" s="1"/>
  <c r="AO482" i="17" s="1"/>
  <c r="AP482" i="17" s="1"/>
  <c r="AQ482" i="17" s="1"/>
  <c r="AR482" i="17" s="1"/>
  <c r="AS482" i="17" s="1"/>
  <c r="AT482" i="17" s="1"/>
  <c r="AU482" i="17" s="1"/>
  <c r="AV482" i="17" s="1"/>
  <c r="AW482" i="17" s="1"/>
  <c r="AX482" i="17" s="1"/>
  <c r="AY482" i="17" s="1"/>
  <c r="M422" i="17"/>
  <c r="AT396" i="8"/>
  <c r="AH396" i="8"/>
  <c r="J418" i="17" l="1"/>
  <c r="J411" i="17"/>
  <c r="J464" i="17"/>
  <c r="J276" i="17"/>
  <c r="J281" i="17"/>
  <c r="J127" i="17"/>
  <c r="J441" i="17"/>
  <c r="J125" i="17"/>
  <c r="J442" i="17"/>
  <c r="J440" i="17"/>
  <c r="J113" i="17"/>
  <c r="J118" i="17"/>
  <c r="J279" i="17"/>
  <c r="J116" i="17"/>
  <c r="J273" i="17"/>
  <c r="J124" i="17"/>
  <c r="J444" i="17"/>
  <c r="V249" i="19"/>
  <c r="U249" i="19"/>
  <c r="J275" i="17"/>
  <c r="J280" i="17"/>
  <c r="J120" i="17"/>
  <c r="J126" i="17"/>
  <c r="J141" i="17"/>
  <c r="J434" i="17"/>
  <c r="J433" i="17"/>
  <c r="J272" i="17"/>
  <c r="J278" i="17"/>
  <c r="J123" i="17"/>
  <c r="J121" i="17"/>
  <c r="J188" i="17"/>
  <c r="J347" i="17" s="1"/>
  <c r="J437" i="17"/>
  <c r="J438" i="17"/>
  <c r="J282" i="17"/>
  <c r="J274" i="17"/>
  <c r="J122" i="17"/>
  <c r="J114" i="17"/>
  <c r="J432" i="17"/>
  <c r="J431" i="17"/>
  <c r="J439" i="17"/>
  <c r="J286" i="17"/>
  <c r="J115" i="17"/>
  <c r="J119" i="17"/>
  <c r="J285" i="17"/>
  <c r="J436" i="17"/>
  <c r="J284" i="17"/>
  <c r="J277" i="17"/>
  <c r="J117" i="17"/>
  <c r="J283" i="17"/>
  <c r="J49" i="17"/>
  <c r="J208" i="17" s="1"/>
  <c r="J443" i="17"/>
  <c r="J445" i="17"/>
  <c r="L141" i="17"/>
  <c r="L275" i="17"/>
  <c r="L282" i="17"/>
  <c r="L188" i="17"/>
  <c r="L347" i="17" s="1"/>
  <c r="L441" i="17"/>
  <c r="K464" i="17"/>
  <c r="L283" i="17"/>
  <c r="L277" i="17"/>
  <c r="K280" i="17"/>
  <c r="L125" i="17"/>
  <c r="L278" i="17"/>
  <c r="K114" i="17"/>
  <c r="L113" i="17"/>
  <c r="L442" i="17"/>
  <c r="L445" i="17"/>
  <c r="L116" i="17"/>
  <c r="L431" i="17"/>
  <c r="K436" i="17"/>
  <c r="K125" i="17"/>
  <c r="L444" i="17"/>
  <c r="L274" i="17"/>
  <c r="L273" i="17"/>
  <c r="L118" i="17"/>
  <c r="L124" i="17"/>
  <c r="L433" i="17"/>
  <c r="L443" i="17"/>
  <c r="L438" i="17"/>
  <c r="L439" i="17"/>
  <c r="L436" i="17"/>
  <c r="L276" i="17"/>
  <c r="L120" i="17"/>
  <c r="L115" i="17"/>
  <c r="K442" i="17"/>
  <c r="L285" i="17"/>
  <c r="L272" i="17"/>
  <c r="L127" i="17"/>
  <c r="L126" i="17"/>
  <c r="L281" i="17"/>
  <c r="L284" i="17"/>
  <c r="L114" i="17"/>
  <c r="L117" i="17"/>
  <c r="L434" i="17"/>
  <c r="K443" i="17"/>
  <c r="L280" i="17"/>
  <c r="L119" i="17"/>
  <c r="L123" i="17"/>
  <c r="L49" i="17"/>
  <c r="L208" i="17" s="1"/>
  <c r="L437" i="17"/>
  <c r="K275" i="17"/>
  <c r="L279" i="17"/>
  <c r="L286" i="17"/>
  <c r="L121" i="17"/>
  <c r="L122" i="17"/>
  <c r="L432" i="17"/>
  <c r="L435" i="17"/>
  <c r="K411" i="17"/>
  <c r="L411" i="17"/>
  <c r="K417" i="17"/>
  <c r="S166" i="17"/>
  <c r="S63" i="17" s="1"/>
  <c r="S135" i="17" s="1"/>
  <c r="K274" i="17"/>
  <c r="K285" i="17"/>
  <c r="K117" i="17"/>
  <c r="K120" i="17"/>
  <c r="K432" i="17"/>
  <c r="K431" i="17"/>
  <c r="K284" i="17"/>
  <c r="K272" i="17"/>
  <c r="K119" i="17"/>
  <c r="K127" i="17"/>
  <c r="K444" i="17"/>
  <c r="K433" i="17"/>
  <c r="K438" i="17"/>
  <c r="K282" i="17"/>
  <c r="K122" i="17"/>
  <c r="K49" i="17"/>
  <c r="K51" i="17" s="1"/>
  <c r="K437" i="17"/>
  <c r="K281" i="17"/>
  <c r="K286" i="17"/>
  <c r="K118" i="17"/>
  <c r="K115" i="17"/>
  <c r="K441" i="17"/>
  <c r="K440" i="17"/>
  <c r="K445" i="17"/>
  <c r="K276" i="17"/>
  <c r="K273" i="17"/>
  <c r="K126" i="17"/>
  <c r="K116" i="17"/>
  <c r="K141" i="17"/>
  <c r="K277" i="17"/>
  <c r="K279" i="17"/>
  <c r="K113" i="17"/>
  <c r="K124" i="17"/>
  <c r="K188" i="17"/>
  <c r="K347" i="17" s="1"/>
  <c r="K439" i="17"/>
  <c r="K283" i="17"/>
  <c r="K278" i="17"/>
  <c r="K123" i="17"/>
  <c r="K121" i="17"/>
  <c r="K435" i="17"/>
  <c r="P172" i="17"/>
  <c r="P377" i="17"/>
  <c r="Q218" i="17"/>
  <c r="Q292" i="17" s="1"/>
  <c r="P219" i="17"/>
  <c r="P254" i="17"/>
  <c r="P221" i="17"/>
  <c r="P306" i="17" s="1"/>
  <c r="P289" i="17"/>
  <c r="P290" i="17"/>
  <c r="P174" i="17"/>
  <c r="T312" i="17"/>
  <c r="T216" i="17" s="1"/>
  <c r="R216" i="17"/>
  <c r="R232" i="17" s="1"/>
  <c r="S255" i="17" s="1"/>
  <c r="P111" i="17"/>
  <c r="Q111" i="17" s="1"/>
  <c r="R111" i="17" s="1"/>
  <c r="S111" i="17" s="1"/>
  <c r="T111" i="17" s="1"/>
  <c r="U111" i="17" s="1"/>
  <c r="V111" i="17" s="1"/>
  <c r="W111" i="17" s="1"/>
  <c r="X111" i="17" s="1"/>
  <c r="Y111" i="17" s="1"/>
  <c r="Z111" i="17" s="1"/>
  <c r="AA111" i="17" s="1"/>
  <c r="AB111" i="17" s="1"/>
  <c r="AC111" i="17" s="1"/>
  <c r="AD111" i="17" s="1"/>
  <c r="AE111" i="17" s="1"/>
  <c r="AF111" i="17" s="1"/>
  <c r="AG111" i="17" s="1"/>
  <c r="AH111" i="17" s="1"/>
  <c r="AI111" i="17" s="1"/>
  <c r="AJ111" i="17" s="1"/>
  <c r="AK111" i="17" s="1"/>
  <c r="AL111" i="17" s="1"/>
  <c r="AM111" i="17" s="1"/>
  <c r="AN111" i="17" s="1"/>
  <c r="AO111" i="17" s="1"/>
  <c r="AP111" i="17" s="1"/>
  <c r="AQ111" i="17" s="1"/>
  <c r="AR111" i="17" s="1"/>
  <c r="AS111" i="17" s="1"/>
  <c r="AT111" i="17" s="1"/>
  <c r="AU111" i="17" s="1"/>
  <c r="AV111" i="17" s="1"/>
  <c r="AW111" i="17" s="1"/>
  <c r="AX111" i="17" s="1"/>
  <c r="AY111" i="17" s="1"/>
  <c r="P108" i="17"/>
  <c r="Q108" i="17" s="1"/>
  <c r="R108" i="17" s="1"/>
  <c r="S108" i="17" s="1"/>
  <c r="T108" i="17" s="1"/>
  <c r="U108" i="17" s="1"/>
  <c r="V108" i="17" s="1"/>
  <c r="W108" i="17" s="1"/>
  <c r="X108" i="17" s="1"/>
  <c r="Y108" i="17" s="1"/>
  <c r="Z108" i="17" s="1"/>
  <c r="AA108" i="17" s="1"/>
  <c r="AB108" i="17" s="1"/>
  <c r="AC108" i="17" s="1"/>
  <c r="AD108" i="17" s="1"/>
  <c r="AE108" i="17" s="1"/>
  <c r="AF108" i="17" s="1"/>
  <c r="AG108" i="17" s="1"/>
  <c r="AH108" i="17" s="1"/>
  <c r="AI108" i="17" s="1"/>
  <c r="AJ108" i="17" s="1"/>
  <c r="AK108" i="17" s="1"/>
  <c r="AL108" i="17" s="1"/>
  <c r="AM108" i="17" s="1"/>
  <c r="AN108" i="17" s="1"/>
  <c r="AO108" i="17" s="1"/>
  <c r="AP108" i="17" s="1"/>
  <c r="AQ108" i="17" s="1"/>
  <c r="AR108" i="17" s="1"/>
  <c r="AS108" i="17" s="1"/>
  <c r="AT108" i="17" s="1"/>
  <c r="AU108" i="17" s="1"/>
  <c r="AV108" i="17" s="1"/>
  <c r="AW108" i="17" s="1"/>
  <c r="AX108" i="17" s="1"/>
  <c r="AY108" i="17" s="1"/>
  <c r="P109" i="17"/>
  <c r="Q109" i="17" s="1"/>
  <c r="R109" i="17" s="1"/>
  <c r="S109" i="17" s="1"/>
  <c r="T109" i="17" s="1"/>
  <c r="U109" i="17" s="1"/>
  <c r="V109" i="17" s="1"/>
  <c r="W109" i="17" s="1"/>
  <c r="X109" i="17" s="1"/>
  <c r="Y109" i="17" s="1"/>
  <c r="Z109" i="17" s="1"/>
  <c r="AA109" i="17" s="1"/>
  <c r="AB109" i="17" s="1"/>
  <c r="AC109" i="17" s="1"/>
  <c r="AD109" i="17" s="1"/>
  <c r="AE109" i="17" s="1"/>
  <c r="AF109" i="17" s="1"/>
  <c r="AG109" i="17" s="1"/>
  <c r="AH109" i="17" s="1"/>
  <c r="AI109" i="17" s="1"/>
  <c r="AJ109" i="17" s="1"/>
  <c r="AK109" i="17" s="1"/>
  <c r="AL109" i="17" s="1"/>
  <c r="AM109" i="17" s="1"/>
  <c r="AN109" i="17" s="1"/>
  <c r="AO109" i="17" s="1"/>
  <c r="AP109" i="17" s="1"/>
  <c r="AQ109" i="17" s="1"/>
  <c r="AR109" i="17" s="1"/>
  <c r="AS109" i="17" s="1"/>
  <c r="AT109" i="17" s="1"/>
  <c r="AU109" i="17" s="1"/>
  <c r="AV109" i="17" s="1"/>
  <c r="AW109" i="17" s="1"/>
  <c r="AX109" i="17" s="1"/>
  <c r="AY109" i="17" s="1"/>
  <c r="P110" i="17"/>
  <c r="Q110" i="17" s="1"/>
  <c r="R110" i="17" s="1"/>
  <c r="S110" i="17" s="1"/>
  <c r="T110" i="17" s="1"/>
  <c r="U110" i="17" s="1"/>
  <c r="V110" i="17" s="1"/>
  <c r="W110" i="17" s="1"/>
  <c r="X110" i="17" s="1"/>
  <c r="Y110" i="17" s="1"/>
  <c r="Z110" i="17" s="1"/>
  <c r="AA110" i="17" s="1"/>
  <c r="AB110" i="17" s="1"/>
  <c r="AC110" i="17" s="1"/>
  <c r="AD110" i="17" s="1"/>
  <c r="AE110" i="17" s="1"/>
  <c r="AF110" i="17" s="1"/>
  <c r="AG110" i="17" s="1"/>
  <c r="AH110" i="17" s="1"/>
  <c r="AI110" i="17" s="1"/>
  <c r="AJ110" i="17" s="1"/>
  <c r="AK110" i="17" s="1"/>
  <c r="AL110" i="17" s="1"/>
  <c r="AM110" i="17" s="1"/>
  <c r="AN110" i="17" s="1"/>
  <c r="AO110" i="17" s="1"/>
  <c r="AP110" i="17" s="1"/>
  <c r="AQ110" i="17" s="1"/>
  <c r="AR110" i="17" s="1"/>
  <c r="AS110" i="17" s="1"/>
  <c r="AT110" i="17" s="1"/>
  <c r="AU110" i="17" s="1"/>
  <c r="AV110" i="17" s="1"/>
  <c r="AW110" i="17" s="1"/>
  <c r="AX110" i="17" s="1"/>
  <c r="AY110" i="17" s="1"/>
  <c r="P107" i="17"/>
  <c r="Q107" i="17" s="1"/>
  <c r="R107" i="17" s="1"/>
  <c r="S107" i="17" s="1"/>
  <c r="T107" i="17" s="1"/>
  <c r="U107" i="17" s="1"/>
  <c r="V107" i="17" s="1"/>
  <c r="W107" i="17" s="1"/>
  <c r="X107" i="17" s="1"/>
  <c r="Y107" i="17" s="1"/>
  <c r="Z107" i="17" s="1"/>
  <c r="AA107" i="17" s="1"/>
  <c r="AB107" i="17" s="1"/>
  <c r="AC107" i="17" s="1"/>
  <c r="AD107" i="17" s="1"/>
  <c r="AE107" i="17" s="1"/>
  <c r="AF107" i="17" s="1"/>
  <c r="AG107" i="17" s="1"/>
  <c r="AH107" i="17" s="1"/>
  <c r="AI107" i="17" s="1"/>
  <c r="AJ107" i="17" s="1"/>
  <c r="AK107" i="17" s="1"/>
  <c r="AL107" i="17" s="1"/>
  <c r="AM107" i="17" s="1"/>
  <c r="AN107" i="17" s="1"/>
  <c r="AO107" i="17" s="1"/>
  <c r="AP107" i="17" s="1"/>
  <c r="AQ107" i="17" s="1"/>
  <c r="AR107" i="17" s="1"/>
  <c r="AS107" i="17" s="1"/>
  <c r="AT107" i="17" s="1"/>
  <c r="AU107" i="17" s="1"/>
  <c r="AV107" i="17" s="1"/>
  <c r="AW107" i="17" s="1"/>
  <c r="AX107" i="17" s="1"/>
  <c r="AY107" i="17" s="1"/>
  <c r="P112" i="17"/>
  <c r="Q112" i="17" s="1"/>
  <c r="R112" i="17" s="1"/>
  <c r="S112" i="17" s="1"/>
  <c r="T112" i="17" s="1"/>
  <c r="U112" i="17" s="1"/>
  <c r="V112" i="17" s="1"/>
  <c r="W112" i="17" s="1"/>
  <c r="X112" i="17" s="1"/>
  <c r="Y112" i="17" s="1"/>
  <c r="Z112" i="17" s="1"/>
  <c r="AA112" i="17" s="1"/>
  <c r="AB112" i="17" s="1"/>
  <c r="AC112" i="17" s="1"/>
  <c r="AD112" i="17" s="1"/>
  <c r="AE112" i="17" s="1"/>
  <c r="AF112" i="17" s="1"/>
  <c r="AG112" i="17" s="1"/>
  <c r="AH112" i="17" s="1"/>
  <c r="AI112" i="17" s="1"/>
  <c r="AJ112" i="17" s="1"/>
  <c r="AK112" i="17" s="1"/>
  <c r="AL112" i="17" s="1"/>
  <c r="AM112" i="17" s="1"/>
  <c r="AN112" i="17" s="1"/>
  <c r="AO112" i="17" s="1"/>
  <c r="AP112" i="17" s="1"/>
  <c r="AQ112" i="17" s="1"/>
  <c r="AR112" i="17" s="1"/>
  <c r="AS112" i="17" s="1"/>
  <c r="AT112" i="17" s="1"/>
  <c r="AU112" i="17" s="1"/>
  <c r="AV112" i="17" s="1"/>
  <c r="AW112" i="17" s="1"/>
  <c r="AX112" i="17" s="1"/>
  <c r="AY112" i="17" s="1"/>
  <c r="AL396" i="19"/>
  <c r="AL237" i="19"/>
  <c r="AX396" i="19"/>
  <c r="AX237" i="19"/>
  <c r="P86" i="17"/>
  <c r="U153" i="17"/>
  <c r="U57" i="17" s="1"/>
  <c r="P428" i="17"/>
  <c r="Q428" i="17" s="1"/>
  <c r="R428" i="17" s="1"/>
  <c r="S428" i="17" s="1"/>
  <c r="T428" i="17" s="1"/>
  <c r="U428" i="17" s="1"/>
  <c r="V428" i="17" s="1"/>
  <c r="W428" i="17" s="1"/>
  <c r="X428" i="17" s="1"/>
  <c r="Y428" i="17" s="1"/>
  <c r="Z428" i="17" s="1"/>
  <c r="AA428" i="17" s="1"/>
  <c r="AB428" i="17" s="1"/>
  <c r="AC428" i="17" s="1"/>
  <c r="AD428" i="17" s="1"/>
  <c r="AE428" i="17" s="1"/>
  <c r="AF428" i="17" s="1"/>
  <c r="AG428" i="17" s="1"/>
  <c r="AH428" i="17" s="1"/>
  <c r="AI428" i="17" s="1"/>
  <c r="AJ428" i="17" s="1"/>
  <c r="AK428" i="17" s="1"/>
  <c r="AL428" i="17" s="1"/>
  <c r="AM428" i="17" s="1"/>
  <c r="AN428" i="17" s="1"/>
  <c r="AO428" i="17" s="1"/>
  <c r="AP428" i="17" s="1"/>
  <c r="AQ428" i="17" s="1"/>
  <c r="AR428" i="17" s="1"/>
  <c r="AS428" i="17" s="1"/>
  <c r="AT428" i="17" s="1"/>
  <c r="AU428" i="17" s="1"/>
  <c r="AV428" i="17" s="1"/>
  <c r="AW428" i="17" s="1"/>
  <c r="AX428" i="17" s="1"/>
  <c r="AY428" i="17" s="1"/>
  <c r="P427" i="17"/>
  <c r="Q427" i="17" s="1"/>
  <c r="R427" i="17" s="1"/>
  <c r="S427" i="17" s="1"/>
  <c r="T427" i="17" s="1"/>
  <c r="U427" i="17" s="1"/>
  <c r="V427" i="17" s="1"/>
  <c r="W427" i="17" s="1"/>
  <c r="X427" i="17" s="1"/>
  <c r="Y427" i="17" s="1"/>
  <c r="Z427" i="17" s="1"/>
  <c r="AA427" i="17" s="1"/>
  <c r="AB427" i="17" s="1"/>
  <c r="AC427" i="17" s="1"/>
  <c r="AD427" i="17" s="1"/>
  <c r="AE427" i="17" s="1"/>
  <c r="AF427" i="17" s="1"/>
  <c r="AG427" i="17" s="1"/>
  <c r="AH427" i="17" s="1"/>
  <c r="AI427" i="17" s="1"/>
  <c r="AJ427" i="17" s="1"/>
  <c r="AK427" i="17" s="1"/>
  <c r="AL427" i="17" s="1"/>
  <c r="AM427" i="17" s="1"/>
  <c r="AN427" i="17" s="1"/>
  <c r="AO427" i="17" s="1"/>
  <c r="AP427" i="17" s="1"/>
  <c r="AQ427" i="17" s="1"/>
  <c r="AR427" i="17" s="1"/>
  <c r="AS427" i="17" s="1"/>
  <c r="AT427" i="17" s="1"/>
  <c r="AU427" i="17" s="1"/>
  <c r="AV427" i="17" s="1"/>
  <c r="AW427" i="17" s="1"/>
  <c r="AX427" i="17" s="1"/>
  <c r="AY427" i="17" s="1"/>
  <c r="P426" i="17"/>
  <c r="Q426" i="17" s="1"/>
  <c r="R426" i="17" s="1"/>
  <c r="S426" i="17" s="1"/>
  <c r="T426" i="17" s="1"/>
  <c r="U426" i="17" s="1"/>
  <c r="V426" i="17" s="1"/>
  <c r="W426" i="17" s="1"/>
  <c r="X426" i="17" s="1"/>
  <c r="Y426" i="17" s="1"/>
  <c r="Z426" i="17" s="1"/>
  <c r="AA426" i="17" s="1"/>
  <c r="AB426" i="17" s="1"/>
  <c r="AC426" i="17" s="1"/>
  <c r="AD426" i="17" s="1"/>
  <c r="AE426" i="17" s="1"/>
  <c r="AF426" i="17" s="1"/>
  <c r="AG426" i="17" s="1"/>
  <c r="AH426" i="17" s="1"/>
  <c r="AI426" i="17" s="1"/>
  <c r="AJ426" i="17" s="1"/>
  <c r="AK426" i="17" s="1"/>
  <c r="AL426" i="17" s="1"/>
  <c r="AM426" i="17" s="1"/>
  <c r="AN426" i="17" s="1"/>
  <c r="AO426" i="17" s="1"/>
  <c r="AP426" i="17" s="1"/>
  <c r="AQ426" i="17" s="1"/>
  <c r="AR426" i="17" s="1"/>
  <c r="AS426" i="17" s="1"/>
  <c r="AT426" i="17" s="1"/>
  <c r="AU426" i="17" s="1"/>
  <c r="AV426" i="17" s="1"/>
  <c r="AW426" i="17" s="1"/>
  <c r="AX426" i="17" s="1"/>
  <c r="AY426" i="17" s="1"/>
  <c r="P258" i="17"/>
  <c r="Q258" i="17" s="1"/>
  <c r="R258" i="17" s="1"/>
  <c r="S258" i="17" s="1"/>
  <c r="T258" i="17" s="1"/>
  <c r="U258" i="17" s="1"/>
  <c r="V258" i="17" s="1"/>
  <c r="W258" i="17" s="1"/>
  <c r="X258" i="17" s="1"/>
  <c r="Y258" i="17" s="1"/>
  <c r="Z258" i="17" s="1"/>
  <c r="AA258" i="17" s="1"/>
  <c r="AB258" i="17" s="1"/>
  <c r="AC258" i="17" s="1"/>
  <c r="AD258" i="17" s="1"/>
  <c r="AE258" i="17" s="1"/>
  <c r="AF258" i="17" s="1"/>
  <c r="AG258" i="17" s="1"/>
  <c r="AH258" i="17" s="1"/>
  <c r="AI258" i="17" s="1"/>
  <c r="AJ258" i="17" s="1"/>
  <c r="AK258" i="17" s="1"/>
  <c r="AL258" i="17" s="1"/>
  <c r="AM258" i="17" s="1"/>
  <c r="AN258" i="17" s="1"/>
  <c r="AO258" i="17" s="1"/>
  <c r="AP258" i="17" s="1"/>
  <c r="AQ258" i="17" s="1"/>
  <c r="AR258" i="17" s="1"/>
  <c r="AS258" i="17" s="1"/>
  <c r="AT258" i="17" s="1"/>
  <c r="AU258" i="17" s="1"/>
  <c r="AV258" i="17" s="1"/>
  <c r="AW258" i="17" s="1"/>
  <c r="AX258" i="17" s="1"/>
  <c r="AY258" i="17" s="1"/>
  <c r="Q483" i="17"/>
  <c r="R483" i="17" s="1"/>
  <c r="S483" i="17" s="1"/>
  <c r="T483" i="17" s="1"/>
  <c r="U483" i="17" s="1"/>
  <c r="V483" i="17" s="1"/>
  <c r="W483" i="17" s="1"/>
  <c r="X483" i="17" s="1"/>
  <c r="Y483" i="17" s="1"/>
  <c r="Z483" i="17" s="1"/>
  <c r="AA483" i="17" s="1"/>
  <c r="AB483" i="17" s="1"/>
  <c r="AC483" i="17" s="1"/>
  <c r="AD483" i="17" s="1"/>
  <c r="AE483" i="17" s="1"/>
  <c r="AF483" i="17" s="1"/>
  <c r="AG483" i="17" s="1"/>
  <c r="AH483" i="17" s="1"/>
  <c r="AI483" i="17" s="1"/>
  <c r="AJ483" i="17" s="1"/>
  <c r="AK483" i="17" s="1"/>
  <c r="AL483" i="17" s="1"/>
  <c r="AM483" i="17" s="1"/>
  <c r="AN483" i="17" s="1"/>
  <c r="AO483" i="17" s="1"/>
  <c r="AP483" i="17" s="1"/>
  <c r="AQ483" i="17" s="1"/>
  <c r="AR483" i="17" s="1"/>
  <c r="AS483" i="17" s="1"/>
  <c r="AT483" i="17" s="1"/>
  <c r="AU483" i="17" s="1"/>
  <c r="AV483" i="17" s="1"/>
  <c r="AW483" i="17" s="1"/>
  <c r="AX483" i="17" s="1"/>
  <c r="AY483" i="17" s="1"/>
  <c r="P429" i="17"/>
  <c r="Q429" i="17" s="1"/>
  <c r="R429" i="17" s="1"/>
  <c r="S429" i="17" s="1"/>
  <c r="T429" i="17" s="1"/>
  <c r="U429" i="17" s="1"/>
  <c r="V429" i="17" s="1"/>
  <c r="W429" i="17" s="1"/>
  <c r="X429" i="17" s="1"/>
  <c r="Y429" i="17" s="1"/>
  <c r="Z429" i="17" s="1"/>
  <c r="AA429" i="17" s="1"/>
  <c r="AB429" i="17" s="1"/>
  <c r="AC429" i="17" s="1"/>
  <c r="AD429" i="17" s="1"/>
  <c r="AE429" i="17" s="1"/>
  <c r="AF429" i="17" s="1"/>
  <c r="AG429" i="17" s="1"/>
  <c r="AH429" i="17" s="1"/>
  <c r="AI429" i="17" s="1"/>
  <c r="AJ429" i="17" s="1"/>
  <c r="AK429" i="17" s="1"/>
  <c r="AL429" i="17" s="1"/>
  <c r="AM429" i="17" s="1"/>
  <c r="AN429" i="17" s="1"/>
  <c r="AO429" i="17" s="1"/>
  <c r="AP429" i="17" s="1"/>
  <c r="AQ429" i="17" s="1"/>
  <c r="AR429" i="17" s="1"/>
  <c r="AS429" i="17" s="1"/>
  <c r="AT429" i="17" s="1"/>
  <c r="AU429" i="17" s="1"/>
  <c r="AV429" i="17" s="1"/>
  <c r="AW429" i="17" s="1"/>
  <c r="AX429" i="17" s="1"/>
  <c r="AY429" i="17" s="1"/>
  <c r="P422" i="17"/>
  <c r="Q422" i="17" s="1"/>
  <c r="Q148" i="17"/>
  <c r="S238" i="17"/>
  <c r="E208" i="17"/>
  <c r="E142" i="17"/>
  <c r="E51" i="17"/>
  <c r="N141" i="17"/>
  <c r="N188" i="17"/>
  <c r="N49" i="17"/>
  <c r="N115" i="17"/>
  <c r="N274" i="17"/>
  <c r="N122" i="17"/>
  <c r="N120" i="17"/>
  <c r="N123" i="17"/>
  <c r="N116" i="17"/>
  <c r="N121" i="17"/>
  <c r="N125" i="17"/>
  <c r="N272" i="17"/>
  <c r="N275" i="17"/>
  <c r="N127" i="17"/>
  <c r="N118" i="17"/>
  <c r="N126" i="17"/>
  <c r="N124" i="17"/>
  <c r="N119" i="17"/>
  <c r="N273" i="17"/>
  <c r="N113" i="17"/>
  <c r="N114" i="17"/>
  <c r="N117" i="17"/>
  <c r="N433" i="17"/>
  <c r="N434" i="17"/>
  <c r="N280" i="17"/>
  <c r="N432" i="17"/>
  <c r="N285" i="17"/>
  <c r="N281" i="17"/>
  <c r="N282" i="17"/>
  <c r="N277" i="17"/>
  <c r="N286" i="17"/>
  <c r="N279" i="17"/>
  <c r="N431" i="17"/>
  <c r="N276" i="17"/>
  <c r="N284" i="17"/>
  <c r="N278" i="17"/>
  <c r="N283" i="17"/>
  <c r="N438" i="17"/>
  <c r="N441" i="17"/>
  <c r="N444" i="17"/>
  <c r="N440" i="17"/>
  <c r="N445" i="17"/>
  <c r="N442" i="17"/>
  <c r="N437" i="17"/>
  <c r="N439" i="17"/>
  <c r="N443" i="17"/>
  <c r="N436" i="17"/>
  <c r="N435" i="17"/>
  <c r="Q227" i="17"/>
  <c r="P382" i="17"/>
  <c r="G464" i="17"/>
  <c r="G411" i="17"/>
  <c r="G417" i="17"/>
  <c r="G418" i="17"/>
  <c r="S366" i="17"/>
  <c r="T366" i="17" s="1"/>
  <c r="U366" i="17" s="1"/>
  <c r="H464" i="17"/>
  <c r="H411" i="17"/>
  <c r="H417" i="17"/>
  <c r="H418" i="17"/>
  <c r="R224" i="17"/>
  <c r="S327" i="17"/>
  <c r="T327" i="17" s="1"/>
  <c r="P271" i="17"/>
  <c r="Q271" i="17" s="1"/>
  <c r="R271" i="17" s="1"/>
  <c r="S271" i="17" s="1"/>
  <c r="T271" i="17" s="1"/>
  <c r="U271" i="17" s="1"/>
  <c r="V271" i="17" s="1"/>
  <c r="W271" i="17" s="1"/>
  <c r="X271" i="17" s="1"/>
  <c r="Y271" i="17" s="1"/>
  <c r="Z271" i="17" s="1"/>
  <c r="AA271" i="17" s="1"/>
  <c r="AB271" i="17" s="1"/>
  <c r="AC271" i="17" s="1"/>
  <c r="AD271" i="17" s="1"/>
  <c r="AE271" i="17" s="1"/>
  <c r="AF271" i="17" s="1"/>
  <c r="AG271" i="17" s="1"/>
  <c r="AH271" i="17" s="1"/>
  <c r="AI271" i="17" s="1"/>
  <c r="AJ271" i="17" s="1"/>
  <c r="AK271" i="17" s="1"/>
  <c r="AL271" i="17" s="1"/>
  <c r="AM271" i="17" s="1"/>
  <c r="AN271" i="17" s="1"/>
  <c r="AO271" i="17" s="1"/>
  <c r="AP271" i="17" s="1"/>
  <c r="AQ271" i="17" s="1"/>
  <c r="AR271" i="17" s="1"/>
  <c r="AS271" i="17" s="1"/>
  <c r="AT271" i="17" s="1"/>
  <c r="AU271" i="17" s="1"/>
  <c r="AV271" i="17" s="1"/>
  <c r="AW271" i="17" s="1"/>
  <c r="AX271" i="17" s="1"/>
  <c r="AY271" i="17" s="1"/>
  <c r="R223" i="17"/>
  <c r="M347" i="17"/>
  <c r="M300" i="17"/>
  <c r="P259" i="17"/>
  <c r="Q259" i="17" s="1"/>
  <c r="R259" i="17" s="1"/>
  <c r="S259" i="17" s="1"/>
  <c r="T259" i="17" s="1"/>
  <c r="U259" i="17" s="1"/>
  <c r="V259" i="17" s="1"/>
  <c r="W259" i="17" s="1"/>
  <c r="X259" i="17" s="1"/>
  <c r="Y259" i="17" s="1"/>
  <c r="Z259" i="17" s="1"/>
  <c r="AA259" i="17" s="1"/>
  <c r="AB259" i="17" s="1"/>
  <c r="AC259" i="17" s="1"/>
  <c r="AD259" i="17" s="1"/>
  <c r="AE259" i="17" s="1"/>
  <c r="AF259" i="17" s="1"/>
  <c r="AG259" i="17" s="1"/>
  <c r="AH259" i="17" s="1"/>
  <c r="AI259" i="17" s="1"/>
  <c r="AJ259" i="17" s="1"/>
  <c r="AK259" i="17" s="1"/>
  <c r="AL259" i="17" s="1"/>
  <c r="AM259" i="17" s="1"/>
  <c r="AN259" i="17" s="1"/>
  <c r="AO259" i="17" s="1"/>
  <c r="AP259" i="17" s="1"/>
  <c r="AQ259" i="17" s="1"/>
  <c r="AR259" i="17" s="1"/>
  <c r="AS259" i="17" s="1"/>
  <c r="AT259" i="17" s="1"/>
  <c r="AU259" i="17" s="1"/>
  <c r="AV259" i="17" s="1"/>
  <c r="AW259" i="17" s="1"/>
  <c r="AX259" i="17" s="1"/>
  <c r="AY259" i="17" s="1"/>
  <c r="P430" i="17"/>
  <c r="Q430" i="17" s="1"/>
  <c r="R430" i="17" s="1"/>
  <c r="S430" i="17" s="1"/>
  <c r="T430" i="17" s="1"/>
  <c r="U430" i="17" s="1"/>
  <c r="V430" i="17" s="1"/>
  <c r="W430" i="17" s="1"/>
  <c r="X430" i="17" s="1"/>
  <c r="Y430" i="17" s="1"/>
  <c r="Z430" i="17" s="1"/>
  <c r="AA430" i="17" s="1"/>
  <c r="AB430" i="17" s="1"/>
  <c r="AC430" i="17" s="1"/>
  <c r="AD430" i="17" s="1"/>
  <c r="AE430" i="17" s="1"/>
  <c r="AF430" i="17" s="1"/>
  <c r="AG430" i="17" s="1"/>
  <c r="AH430" i="17" s="1"/>
  <c r="AI430" i="17" s="1"/>
  <c r="AJ430" i="17" s="1"/>
  <c r="AK430" i="17" s="1"/>
  <c r="AL430" i="17" s="1"/>
  <c r="AM430" i="17" s="1"/>
  <c r="AN430" i="17" s="1"/>
  <c r="AO430" i="17" s="1"/>
  <c r="AP430" i="17" s="1"/>
  <c r="AQ430" i="17" s="1"/>
  <c r="AR430" i="17" s="1"/>
  <c r="AS430" i="17" s="1"/>
  <c r="AT430" i="17" s="1"/>
  <c r="AU430" i="17" s="1"/>
  <c r="AV430" i="17" s="1"/>
  <c r="AW430" i="17" s="1"/>
  <c r="AX430" i="17" s="1"/>
  <c r="AY430" i="17" s="1"/>
  <c r="W132" i="17"/>
  <c r="Q397" i="17"/>
  <c r="S310" i="17"/>
  <c r="S293" i="17"/>
  <c r="P269" i="17"/>
  <c r="Q269" i="17" s="1"/>
  <c r="R269" i="17" s="1"/>
  <c r="S269" i="17" s="1"/>
  <c r="T269" i="17" s="1"/>
  <c r="U269" i="17" s="1"/>
  <c r="V269" i="17" s="1"/>
  <c r="W269" i="17" s="1"/>
  <c r="X269" i="17" s="1"/>
  <c r="Y269" i="17" s="1"/>
  <c r="Z269" i="17" s="1"/>
  <c r="AA269" i="17" s="1"/>
  <c r="AB269" i="17" s="1"/>
  <c r="AC269" i="17" s="1"/>
  <c r="AD269" i="17" s="1"/>
  <c r="AE269" i="17" s="1"/>
  <c r="AF269" i="17" s="1"/>
  <c r="AG269" i="17" s="1"/>
  <c r="AH269" i="17" s="1"/>
  <c r="AI269" i="17" s="1"/>
  <c r="AJ269" i="17" s="1"/>
  <c r="AK269" i="17" s="1"/>
  <c r="AL269" i="17" s="1"/>
  <c r="AM269" i="17" s="1"/>
  <c r="AN269" i="17" s="1"/>
  <c r="AO269" i="17" s="1"/>
  <c r="AP269" i="17" s="1"/>
  <c r="AQ269" i="17" s="1"/>
  <c r="AR269" i="17" s="1"/>
  <c r="AS269" i="17" s="1"/>
  <c r="AT269" i="17" s="1"/>
  <c r="AU269" i="17" s="1"/>
  <c r="AV269" i="17" s="1"/>
  <c r="AW269" i="17" s="1"/>
  <c r="AX269" i="17" s="1"/>
  <c r="AY269" i="17" s="1"/>
  <c r="P151" i="17"/>
  <c r="P134" i="17"/>
  <c r="P133" i="17"/>
  <c r="P96" i="17"/>
  <c r="P12" i="17"/>
  <c r="H188" i="17"/>
  <c r="H141" i="17"/>
  <c r="H49" i="17"/>
  <c r="H124" i="17"/>
  <c r="H117" i="17"/>
  <c r="H114" i="17"/>
  <c r="H122" i="17"/>
  <c r="H120" i="17"/>
  <c r="H123" i="17"/>
  <c r="H118" i="17"/>
  <c r="H127" i="17"/>
  <c r="H116" i="17"/>
  <c r="H125" i="17"/>
  <c r="H115" i="17"/>
  <c r="H121" i="17"/>
  <c r="H113" i="17"/>
  <c r="H126" i="17"/>
  <c r="H119" i="17"/>
  <c r="H276" i="17"/>
  <c r="H285" i="17"/>
  <c r="H273" i="17"/>
  <c r="H275" i="17"/>
  <c r="H284" i="17"/>
  <c r="H278" i="17"/>
  <c r="H279" i="17"/>
  <c r="H281" i="17"/>
  <c r="H277" i="17"/>
  <c r="H272" i="17"/>
  <c r="H286" i="17"/>
  <c r="H282" i="17"/>
  <c r="H283" i="17"/>
  <c r="H280" i="17"/>
  <c r="H274" i="17"/>
  <c r="H442" i="17"/>
  <c r="H441" i="17"/>
  <c r="H431" i="17"/>
  <c r="H434" i="17"/>
  <c r="H440" i="17"/>
  <c r="H437" i="17"/>
  <c r="H432" i="17"/>
  <c r="H445" i="17"/>
  <c r="H435" i="17"/>
  <c r="H433" i="17"/>
  <c r="H444" i="17"/>
  <c r="H436" i="17"/>
  <c r="H443" i="17"/>
  <c r="H438" i="17"/>
  <c r="H439" i="17"/>
  <c r="R240" i="17"/>
  <c r="Q450" i="17"/>
  <c r="R450" i="17" s="1"/>
  <c r="Q381" i="17"/>
  <c r="R104" i="17"/>
  <c r="P381" i="17"/>
  <c r="Q485" i="17"/>
  <c r="S260" i="17"/>
  <c r="AI237" i="17"/>
  <c r="AI249" i="19" s="1"/>
  <c r="S291" i="17"/>
  <c r="I347" i="17"/>
  <c r="I300" i="17"/>
  <c r="G141" i="17"/>
  <c r="G49" i="17"/>
  <c r="G188" i="17"/>
  <c r="G114" i="17"/>
  <c r="G119" i="17"/>
  <c r="G127" i="17"/>
  <c r="G115" i="17"/>
  <c r="G122" i="17"/>
  <c r="G120" i="17"/>
  <c r="G117" i="17"/>
  <c r="G125" i="17"/>
  <c r="G123" i="17"/>
  <c r="G113" i="17"/>
  <c r="G116" i="17"/>
  <c r="G121" i="17"/>
  <c r="G126" i="17"/>
  <c r="G124" i="17"/>
  <c r="G118" i="17"/>
  <c r="G277" i="17"/>
  <c r="G275" i="17"/>
  <c r="G282" i="17"/>
  <c r="G272" i="17"/>
  <c r="G284" i="17"/>
  <c r="G274" i="17"/>
  <c r="G283" i="17"/>
  <c r="G278" i="17"/>
  <c r="G285" i="17"/>
  <c r="G279" i="17"/>
  <c r="G280" i="17"/>
  <c r="G273" i="17"/>
  <c r="G286" i="17"/>
  <c r="G276" i="17"/>
  <c r="G281" i="17"/>
  <c r="G443" i="17"/>
  <c r="G436" i="17"/>
  <c r="G439" i="17"/>
  <c r="G438" i="17"/>
  <c r="G445" i="17"/>
  <c r="G432" i="17"/>
  <c r="G433" i="17"/>
  <c r="G434" i="17"/>
  <c r="G440" i="17"/>
  <c r="G444" i="17"/>
  <c r="G431" i="17"/>
  <c r="G435" i="17"/>
  <c r="G437" i="17"/>
  <c r="G442" i="17"/>
  <c r="G441" i="17"/>
  <c r="R73" i="17"/>
  <c r="R12" i="17" s="1"/>
  <c r="R148" i="17" s="1"/>
  <c r="P266" i="17"/>
  <c r="Q266" i="17" s="1"/>
  <c r="R266" i="17" s="1"/>
  <c r="S266" i="17" s="1"/>
  <c r="T266" i="17" s="1"/>
  <c r="U266" i="17" s="1"/>
  <c r="V266" i="17" s="1"/>
  <c r="W266" i="17" s="1"/>
  <c r="X266" i="17" s="1"/>
  <c r="Y266" i="17" s="1"/>
  <c r="Z266" i="17" s="1"/>
  <c r="AA266" i="17" s="1"/>
  <c r="AB266" i="17" s="1"/>
  <c r="AC266" i="17" s="1"/>
  <c r="AD266" i="17" s="1"/>
  <c r="AE266" i="17" s="1"/>
  <c r="AF266" i="17" s="1"/>
  <c r="AG266" i="17" s="1"/>
  <c r="AH266" i="17" s="1"/>
  <c r="AI266" i="17" s="1"/>
  <c r="AJ266" i="17" s="1"/>
  <c r="AK266" i="17" s="1"/>
  <c r="AL266" i="17" s="1"/>
  <c r="AM266" i="17" s="1"/>
  <c r="AN266" i="17" s="1"/>
  <c r="AO266" i="17" s="1"/>
  <c r="AP266" i="17" s="1"/>
  <c r="AQ266" i="17" s="1"/>
  <c r="AR266" i="17" s="1"/>
  <c r="AS266" i="17" s="1"/>
  <c r="AT266" i="17" s="1"/>
  <c r="AU266" i="17" s="1"/>
  <c r="AV266" i="17" s="1"/>
  <c r="AW266" i="17" s="1"/>
  <c r="AX266" i="17" s="1"/>
  <c r="AY266" i="17" s="1"/>
  <c r="E300" i="17"/>
  <c r="E347" i="17"/>
  <c r="T101" i="17"/>
  <c r="Q398" i="17"/>
  <c r="U48" i="17"/>
  <c r="V48" i="17" s="1"/>
  <c r="Q307" i="17"/>
  <c r="Q310" i="17"/>
  <c r="Q293" i="17"/>
  <c r="Q255" i="17"/>
  <c r="Q486" i="17"/>
  <c r="T78" i="17"/>
  <c r="S73" i="17"/>
  <c r="P270" i="17"/>
  <c r="Q270" i="17" s="1"/>
  <c r="R270" i="17" s="1"/>
  <c r="S270" i="17" s="1"/>
  <c r="T270" i="17" s="1"/>
  <c r="U270" i="17" s="1"/>
  <c r="V270" i="17" s="1"/>
  <c r="W270" i="17" s="1"/>
  <c r="X270" i="17" s="1"/>
  <c r="Y270" i="17" s="1"/>
  <c r="Z270" i="17" s="1"/>
  <c r="AA270" i="17" s="1"/>
  <c r="AB270" i="17" s="1"/>
  <c r="AC270" i="17" s="1"/>
  <c r="AD270" i="17" s="1"/>
  <c r="AE270" i="17" s="1"/>
  <c r="AF270" i="17" s="1"/>
  <c r="AG270" i="17" s="1"/>
  <c r="AH270" i="17" s="1"/>
  <c r="AI270" i="17" s="1"/>
  <c r="AJ270" i="17" s="1"/>
  <c r="AK270" i="17" s="1"/>
  <c r="AL270" i="17" s="1"/>
  <c r="AM270" i="17" s="1"/>
  <c r="AN270" i="17" s="1"/>
  <c r="AO270" i="17" s="1"/>
  <c r="AP270" i="17" s="1"/>
  <c r="AQ270" i="17" s="1"/>
  <c r="AR270" i="17" s="1"/>
  <c r="AS270" i="17" s="1"/>
  <c r="AT270" i="17" s="1"/>
  <c r="AU270" i="17" s="1"/>
  <c r="AV270" i="17" s="1"/>
  <c r="AW270" i="17" s="1"/>
  <c r="AX270" i="17" s="1"/>
  <c r="AY270" i="17" s="1"/>
  <c r="Q131" i="17"/>
  <c r="Q130" i="17"/>
  <c r="Q62" i="17"/>
  <c r="Q60" i="17"/>
  <c r="Q15" i="17"/>
  <c r="Q13" i="17"/>
  <c r="O464" i="17"/>
  <c r="O411" i="17"/>
  <c r="O417" i="17"/>
  <c r="O418" i="17"/>
  <c r="R396" i="17"/>
  <c r="F141" i="17"/>
  <c r="F188" i="17"/>
  <c r="F49" i="17"/>
  <c r="F113" i="17"/>
  <c r="F275" i="17"/>
  <c r="F127" i="17"/>
  <c r="F118" i="17"/>
  <c r="F126" i="17"/>
  <c r="F124" i="17"/>
  <c r="F114" i="17"/>
  <c r="F116" i="17"/>
  <c r="F273" i="17"/>
  <c r="F125" i="17"/>
  <c r="F119" i="17"/>
  <c r="F115" i="17"/>
  <c r="F122" i="17"/>
  <c r="F120" i="17"/>
  <c r="F276" i="17"/>
  <c r="F123" i="17"/>
  <c r="F121" i="17"/>
  <c r="F117" i="17"/>
  <c r="F282" i="17"/>
  <c r="F285" i="17"/>
  <c r="F280" i="17"/>
  <c r="F272" i="17"/>
  <c r="F281" i="17"/>
  <c r="F284" i="17"/>
  <c r="F283" i="17"/>
  <c r="F435" i="17"/>
  <c r="F277" i="17"/>
  <c r="F274" i="17"/>
  <c r="F278" i="17"/>
  <c r="F434" i="17"/>
  <c r="F432" i="17"/>
  <c r="F286" i="17"/>
  <c r="F279" i="17"/>
  <c r="F440" i="17"/>
  <c r="F443" i="17"/>
  <c r="F444" i="17"/>
  <c r="F431" i="17"/>
  <c r="F441" i="17"/>
  <c r="F437" i="17"/>
  <c r="F445" i="17"/>
  <c r="F438" i="17"/>
  <c r="F433" i="17"/>
  <c r="F436" i="17"/>
  <c r="F439" i="17"/>
  <c r="F442" i="17"/>
  <c r="BC368" i="17"/>
  <c r="T222" i="17"/>
  <c r="N464" i="17"/>
  <c r="N411" i="17"/>
  <c r="N418" i="17"/>
  <c r="N417" i="17"/>
  <c r="Q224" i="17"/>
  <c r="P268" i="17"/>
  <c r="Q268" i="17" s="1"/>
  <c r="R268" i="17" s="1"/>
  <c r="S268" i="17" s="1"/>
  <c r="T268" i="17" s="1"/>
  <c r="U268" i="17" s="1"/>
  <c r="V268" i="17" s="1"/>
  <c r="W268" i="17" s="1"/>
  <c r="X268" i="17" s="1"/>
  <c r="Y268" i="17" s="1"/>
  <c r="Z268" i="17" s="1"/>
  <c r="AA268" i="17" s="1"/>
  <c r="AB268" i="17" s="1"/>
  <c r="AC268" i="17" s="1"/>
  <c r="AD268" i="17" s="1"/>
  <c r="AE268" i="17" s="1"/>
  <c r="AF268" i="17" s="1"/>
  <c r="AG268" i="17" s="1"/>
  <c r="AH268" i="17" s="1"/>
  <c r="AI268" i="17" s="1"/>
  <c r="AJ268" i="17" s="1"/>
  <c r="AK268" i="17" s="1"/>
  <c r="AL268" i="17" s="1"/>
  <c r="AM268" i="17" s="1"/>
  <c r="AN268" i="17" s="1"/>
  <c r="AO268" i="17" s="1"/>
  <c r="AP268" i="17" s="1"/>
  <c r="AQ268" i="17" s="1"/>
  <c r="AR268" i="17" s="1"/>
  <c r="AS268" i="17" s="1"/>
  <c r="AT268" i="17" s="1"/>
  <c r="AU268" i="17" s="1"/>
  <c r="AV268" i="17" s="1"/>
  <c r="AW268" i="17" s="1"/>
  <c r="AX268" i="17" s="1"/>
  <c r="AY268" i="17" s="1"/>
  <c r="S79" i="17"/>
  <c r="Q294" i="17"/>
  <c r="R484" i="17"/>
  <c r="AO368" i="17"/>
  <c r="AP368" i="17" s="1"/>
  <c r="AQ368" i="17" s="1"/>
  <c r="AR368" i="17" s="1"/>
  <c r="AS368" i="17" s="1"/>
  <c r="AT368" i="17" s="1"/>
  <c r="AU368" i="17" s="1"/>
  <c r="AV368" i="17" s="1"/>
  <c r="AW368" i="17" s="1"/>
  <c r="AX368" i="17" s="1"/>
  <c r="AY368" i="17" s="1"/>
  <c r="T64" i="17"/>
  <c r="R135" i="17"/>
  <c r="T80" i="17"/>
  <c r="F464" i="17"/>
  <c r="F411" i="17"/>
  <c r="F417" i="17"/>
  <c r="F418" i="17"/>
  <c r="S138" i="17"/>
  <c r="R59" i="17"/>
  <c r="S81" i="17"/>
  <c r="P267" i="17"/>
  <c r="Q267" i="17" s="1"/>
  <c r="R267" i="17" s="1"/>
  <c r="S267" i="17" s="1"/>
  <c r="T267" i="17" s="1"/>
  <c r="U267" i="17" s="1"/>
  <c r="V267" i="17" s="1"/>
  <c r="W267" i="17" s="1"/>
  <c r="X267" i="17" s="1"/>
  <c r="Y267" i="17" s="1"/>
  <c r="Z267" i="17" s="1"/>
  <c r="AA267" i="17" s="1"/>
  <c r="AB267" i="17" s="1"/>
  <c r="AC267" i="17" s="1"/>
  <c r="AD267" i="17" s="1"/>
  <c r="AE267" i="17" s="1"/>
  <c r="AF267" i="17" s="1"/>
  <c r="AG267" i="17" s="1"/>
  <c r="AH267" i="17" s="1"/>
  <c r="AI267" i="17" s="1"/>
  <c r="AJ267" i="17" s="1"/>
  <c r="AK267" i="17" s="1"/>
  <c r="AL267" i="17" s="1"/>
  <c r="AM267" i="17" s="1"/>
  <c r="AN267" i="17" s="1"/>
  <c r="AO267" i="17" s="1"/>
  <c r="AP267" i="17" s="1"/>
  <c r="AQ267" i="17" s="1"/>
  <c r="AR267" i="17" s="1"/>
  <c r="AS267" i="17" s="1"/>
  <c r="AT267" i="17" s="1"/>
  <c r="AU267" i="17" s="1"/>
  <c r="AV267" i="17" s="1"/>
  <c r="AW267" i="17" s="1"/>
  <c r="AX267" i="17" s="1"/>
  <c r="AY267" i="17" s="1"/>
  <c r="D188" i="17"/>
  <c r="D141" i="17"/>
  <c r="D49" i="17"/>
  <c r="BA29" i="17"/>
  <c r="D116" i="17"/>
  <c r="D113" i="17"/>
  <c r="D122" i="17"/>
  <c r="D114" i="17"/>
  <c r="D127" i="17"/>
  <c r="D120" i="17"/>
  <c r="D125" i="17"/>
  <c r="D118" i="17"/>
  <c r="D119" i="17"/>
  <c r="D123" i="17"/>
  <c r="D121" i="17"/>
  <c r="D117" i="17"/>
  <c r="D126" i="17"/>
  <c r="D124" i="17"/>
  <c r="D115" i="17"/>
  <c r="D286" i="17"/>
  <c r="D272" i="17"/>
  <c r="D285" i="17"/>
  <c r="D280" i="17"/>
  <c r="D275" i="17"/>
  <c r="D283" i="17"/>
  <c r="D282" i="17"/>
  <c r="D279" i="17"/>
  <c r="D278" i="17"/>
  <c r="D284" i="17"/>
  <c r="D281" i="17"/>
  <c r="D276" i="17"/>
  <c r="D277" i="17"/>
  <c r="D273" i="17"/>
  <c r="D274" i="17"/>
  <c r="D443" i="17"/>
  <c r="D445" i="17"/>
  <c r="D435" i="17"/>
  <c r="D431" i="17"/>
  <c r="D434" i="17"/>
  <c r="D432" i="17"/>
  <c r="D438" i="17"/>
  <c r="D440" i="17"/>
  <c r="D441" i="17"/>
  <c r="D444" i="17"/>
  <c r="D437" i="17"/>
  <c r="D433" i="17"/>
  <c r="D442" i="17"/>
  <c r="D436" i="17"/>
  <c r="D439" i="17"/>
  <c r="R456" i="17"/>
  <c r="Q377" i="17"/>
  <c r="M208" i="17"/>
  <c r="M142" i="17"/>
  <c r="M51" i="17"/>
  <c r="Q290" i="17"/>
  <c r="Q289" i="17"/>
  <c r="Q254" i="17"/>
  <c r="Q221" i="17"/>
  <c r="Q219" i="17"/>
  <c r="Q174" i="17"/>
  <c r="P383" i="17"/>
  <c r="U167" i="17"/>
  <c r="S222" i="17"/>
  <c r="U325" i="17"/>
  <c r="P307" i="17"/>
  <c r="P294" i="17"/>
  <c r="R65" i="17"/>
  <c r="S168" i="17"/>
  <c r="P425" i="17"/>
  <c r="Q425" i="17" s="1"/>
  <c r="R425" i="17" s="1"/>
  <c r="S425" i="17" s="1"/>
  <c r="T425" i="17" s="1"/>
  <c r="U425" i="17" s="1"/>
  <c r="V425" i="17" s="1"/>
  <c r="W425" i="17" s="1"/>
  <c r="X425" i="17" s="1"/>
  <c r="Y425" i="17" s="1"/>
  <c r="Z425" i="17" s="1"/>
  <c r="AA425" i="17" s="1"/>
  <c r="AB425" i="17" s="1"/>
  <c r="AC425" i="17" s="1"/>
  <c r="AD425" i="17" s="1"/>
  <c r="AE425" i="17" s="1"/>
  <c r="AF425" i="17" s="1"/>
  <c r="AG425" i="17" s="1"/>
  <c r="AH425" i="17" s="1"/>
  <c r="AI425" i="17" s="1"/>
  <c r="AJ425" i="17" s="1"/>
  <c r="AK425" i="17" s="1"/>
  <c r="AL425" i="17" s="1"/>
  <c r="AM425" i="17" s="1"/>
  <c r="AN425" i="17" s="1"/>
  <c r="AO425" i="17" s="1"/>
  <c r="AP425" i="17" s="1"/>
  <c r="AQ425" i="17" s="1"/>
  <c r="AR425" i="17" s="1"/>
  <c r="AS425" i="17" s="1"/>
  <c r="AT425" i="17" s="1"/>
  <c r="AU425" i="17" s="1"/>
  <c r="AV425" i="17" s="1"/>
  <c r="AW425" i="17" s="1"/>
  <c r="AX425" i="17" s="1"/>
  <c r="AY425" i="17" s="1"/>
  <c r="Q263" i="17"/>
  <c r="T207" i="17"/>
  <c r="D339" i="17"/>
  <c r="BA339" i="17" s="1"/>
  <c r="BA180" i="17"/>
  <c r="S239" i="17"/>
  <c r="Q96" i="17"/>
  <c r="D464" i="17"/>
  <c r="D411" i="17"/>
  <c r="BA336" i="17"/>
  <c r="D417" i="17"/>
  <c r="D418" i="17"/>
  <c r="Q399" i="17"/>
  <c r="S297" i="17"/>
  <c r="R218" i="17"/>
  <c r="P375" i="17"/>
  <c r="O141" i="17"/>
  <c r="O188" i="17"/>
  <c r="O49" i="17"/>
  <c r="O113" i="17"/>
  <c r="O116" i="17"/>
  <c r="O118" i="17"/>
  <c r="O126" i="17"/>
  <c r="O124" i="17"/>
  <c r="O121" i="17"/>
  <c r="O114" i="17"/>
  <c r="O119" i="17"/>
  <c r="O127" i="17"/>
  <c r="O120" i="17"/>
  <c r="O117" i="17"/>
  <c r="O125" i="17"/>
  <c r="O115" i="17"/>
  <c r="O122" i="17"/>
  <c r="O123" i="17"/>
  <c r="O285" i="17"/>
  <c r="O280" i="17"/>
  <c r="O275" i="17"/>
  <c r="O284" i="17"/>
  <c r="O278" i="17"/>
  <c r="O272" i="17"/>
  <c r="O282" i="17"/>
  <c r="O277" i="17"/>
  <c r="O276" i="17"/>
  <c r="O283" i="17"/>
  <c r="O279" i="17"/>
  <c r="O281" i="17"/>
  <c r="O286" i="17"/>
  <c r="O273" i="17"/>
  <c r="O274" i="17"/>
  <c r="O438" i="17"/>
  <c r="O441" i="17"/>
  <c r="O437" i="17"/>
  <c r="O442" i="17"/>
  <c r="O432" i="17"/>
  <c r="O439" i="17"/>
  <c r="O436" i="17"/>
  <c r="O435" i="17"/>
  <c r="O444" i="17"/>
  <c r="O440" i="17"/>
  <c r="O443" i="17"/>
  <c r="O445" i="17"/>
  <c r="O433" i="17"/>
  <c r="O431" i="17"/>
  <c r="O434" i="17"/>
  <c r="Q85" i="17"/>
  <c r="Q86" i="17" s="1"/>
  <c r="Q84" i="17"/>
  <c r="S419" i="17"/>
  <c r="I208" i="17"/>
  <c r="I142" i="17"/>
  <c r="I51" i="17"/>
  <c r="P244" i="17"/>
  <c r="P245" i="17" s="1"/>
  <c r="P243" i="17"/>
  <c r="S326" i="17"/>
  <c r="AI396" i="8"/>
  <c r="AU396" i="8"/>
  <c r="O75" i="8"/>
  <c r="O75" i="19" s="1"/>
  <c r="N75" i="8"/>
  <c r="N75" i="19" s="1"/>
  <c r="M75" i="8"/>
  <c r="M75" i="19" s="1"/>
  <c r="L75" i="8"/>
  <c r="L75" i="19" s="1"/>
  <c r="K75" i="8"/>
  <c r="K75" i="19" s="1"/>
  <c r="J75" i="8"/>
  <c r="J75" i="19" s="1"/>
  <c r="I75" i="8"/>
  <c r="I75" i="19" s="1"/>
  <c r="H75" i="8"/>
  <c r="H75" i="19" s="1"/>
  <c r="G75" i="8"/>
  <c r="G75" i="19" s="1"/>
  <c r="F75" i="8"/>
  <c r="F75" i="19" s="1"/>
  <c r="E75" i="8"/>
  <c r="E75" i="19" s="1"/>
  <c r="D75" i="8"/>
  <c r="D75" i="19" s="1"/>
  <c r="O74" i="8"/>
  <c r="O74" i="19" s="1"/>
  <c r="N74" i="8"/>
  <c r="N74" i="19" s="1"/>
  <c r="M74" i="8"/>
  <c r="M74" i="19" s="1"/>
  <c r="L74" i="8"/>
  <c r="L74" i="19" s="1"/>
  <c r="K74" i="8"/>
  <c r="K74" i="19" s="1"/>
  <c r="J74" i="8"/>
  <c r="J74" i="19" s="1"/>
  <c r="I74" i="8"/>
  <c r="I74" i="19" s="1"/>
  <c r="H74" i="8"/>
  <c r="H74" i="19" s="1"/>
  <c r="G74" i="8"/>
  <c r="G74" i="19" s="1"/>
  <c r="F74" i="8"/>
  <c r="F74" i="19" s="1"/>
  <c r="E74" i="8"/>
  <c r="E74" i="19" s="1"/>
  <c r="D74" i="8"/>
  <c r="D74" i="19" s="1"/>
  <c r="O73" i="8"/>
  <c r="O73" i="19" s="1"/>
  <c r="N73" i="8"/>
  <c r="N73" i="19" s="1"/>
  <c r="M73" i="8"/>
  <c r="M73" i="19" s="1"/>
  <c r="L73" i="8"/>
  <c r="L73" i="19" s="1"/>
  <c r="K73" i="8"/>
  <c r="K73" i="19" s="1"/>
  <c r="J73" i="8"/>
  <c r="J73" i="19" s="1"/>
  <c r="I73" i="8"/>
  <c r="I73" i="19" s="1"/>
  <c r="H73" i="8"/>
  <c r="H73" i="19" s="1"/>
  <c r="G73" i="8"/>
  <c r="G73" i="19" s="1"/>
  <c r="F73" i="8"/>
  <c r="F73" i="19" s="1"/>
  <c r="E73" i="8"/>
  <c r="E73" i="19" s="1"/>
  <c r="D73" i="8"/>
  <c r="D73" i="19" s="1"/>
  <c r="O72" i="8"/>
  <c r="O72" i="19" s="1"/>
  <c r="N72" i="8"/>
  <c r="N72" i="19" s="1"/>
  <c r="M72" i="8"/>
  <c r="M72" i="19" s="1"/>
  <c r="L72" i="8"/>
  <c r="L72" i="19" s="1"/>
  <c r="K72" i="8"/>
  <c r="K72" i="19" s="1"/>
  <c r="J72" i="8"/>
  <c r="J72" i="19" s="1"/>
  <c r="I72" i="8"/>
  <c r="I72" i="19" s="1"/>
  <c r="H72" i="8"/>
  <c r="H72" i="19" s="1"/>
  <c r="G72" i="8"/>
  <c r="G72" i="19" s="1"/>
  <c r="F72" i="8"/>
  <c r="F72" i="19" s="1"/>
  <c r="E72" i="8"/>
  <c r="E72" i="19" s="1"/>
  <c r="D72" i="8"/>
  <c r="D72" i="19" s="1"/>
  <c r="O71" i="8"/>
  <c r="O71" i="19" s="1"/>
  <c r="N71" i="8"/>
  <c r="N71" i="19" s="1"/>
  <c r="M71" i="8"/>
  <c r="M71" i="19" s="1"/>
  <c r="L71" i="8"/>
  <c r="L71" i="19" s="1"/>
  <c r="K71" i="8"/>
  <c r="K71" i="19" s="1"/>
  <c r="J71" i="8"/>
  <c r="J71" i="19" s="1"/>
  <c r="I71" i="8"/>
  <c r="I71" i="19" s="1"/>
  <c r="H71" i="8"/>
  <c r="H71" i="19" s="1"/>
  <c r="G71" i="8"/>
  <c r="G71" i="19" s="1"/>
  <c r="F71" i="8"/>
  <c r="F71" i="19" s="1"/>
  <c r="E71" i="8"/>
  <c r="E71" i="19" s="1"/>
  <c r="D71" i="8"/>
  <c r="D71" i="19" s="1"/>
  <c r="O70" i="8"/>
  <c r="O70" i="19" s="1"/>
  <c r="N70" i="8"/>
  <c r="N70" i="19" s="1"/>
  <c r="M70" i="8"/>
  <c r="M70" i="19" s="1"/>
  <c r="L70" i="8"/>
  <c r="L70" i="19" s="1"/>
  <c r="K70" i="8"/>
  <c r="K70" i="19" s="1"/>
  <c r="J70" i="8"/>
  <c r="J70" i="19" s="1"/>
  <c r="I70" i="8"/>
  <c r="I70" i="19" s="1"/>
  <c r="H70" i="8"/>
  <c r="H70" i="19" s="1"/>
  <c r="G70" i="8"/>
  <c r="G70" i="19" s="1"/>
  <c r="F70" i="8"/>
  <c r="F70" i="19" s="1"/>
  <c r="E70" i="8"/>
  <c r="E70" i="19" s="1"/>
  <c r="D70" i="8"/>
  <c r="D70" i="19" s="1"/>
  <c r="O69" i="8"/>
  <c r="O69" i="19" s="1"/>
  <c r="N69" i="8"/>
  <c r="N69" i="19" s="1"/>
  <c r="M69" i="8"/>
  <c r="M69" i="19" s="1"/>
  <c r="L69" i="8"/>
  <c r="L69" i="19" s="1"/>
  <c r="K69" i="8"/>
  <c r="K69" i="19" s="1"/>
  <c r="J69" i="8"/>
  <c r="J69" i="19" s="1"/>
  <c r="I69" i="8"/>
  <c r="I69" i="19" s="1"/>
  <c r="H69" i="8"/>
  <c r="H69" i="19" s="1"/>
  <c r="G69" i="8"/>
  <c r="G69" i="19" s="1"/>
  <c r="F69" i="8"/>
  <c r="F69" i="19" s="1"/>
  <c r="E69" i="8"/>
  <c r="E69" i="19" s="1"/>
  <c r="D69" i="8"/>
  <c r="D69" i="19" s="1"/>
  <c r="O68" i="8"/>
  <c r="O68" i="19" s="1"/>
  <c r="N68" i="8"/>
  <c r="N68" i="19" s="1"/>
  <c r="M68" i="8"/>
  <c r="M68" i="19" s="1"/>
  <c r="L68" i="8"/>
  <c r="L68" i="19" s="1"/>
  <c r="K68" i="8"/>
  <c r="K68" i="19" s="1"/>
  <c r="J68" i="8"/>
  <c r="J68" i="19" s="1"/>
  <c r="I68" i="8"/>
  <c r="I68" i="19" s="1"/>
  <c r="H68" i="8"/>
  <c r="H68" i="19" s="1"/>
  <c r="G68" i="8"/>
  <c r="G68" i="19" s="1"/>
  <c r="F68" i="8"/>
  <c r="F68" i="19" s="1"/>
  <c r="E68" i="8"/>
  <c r="E68" i="19" s="1"/>
  <c r="D68" i="8"/>
  <c r="D68" i="19" s="1"/>
  <c r="O67" i="8"/>
  <c r="O67" i="19" s="1"/>
  <c r="N67" i="8"/>
  <c r="N67" i="19" s="1"/>
  <c r="M67" i="8"/>
  <c r="M67" i="19" s="1"/>
  <c r="L67" i="8"/>
  <c r="L67" i="19" s="1"/>
  <c r="K67" i="8"/>
  <c r="K67" i="19" s="1"/>
  <c r="J67" i="8"/>
  <c r="J67" i="19" s="1"/>
  <c r="I67" i="8"/>
  <c r="I67" i="19" s="1"/>
  <c r="H67" i="8"/>
  <c r="H67" i="19" s="1"/>
  <c r="G67" i="8"/>
  <c r="G67" i="19" s="1"/>
  <c r="F67" i="8"/>
  <c r="F67" i="19" s="1"/>
  <c r="E67" i="8"/>
  <c r="E67" i="19" s="1"/>
  <c r="D67" i="8"/>
  <c r="D67" i="19" s="1"/>
  <c r="O66" i="8"/>
  <c r="O66" i="19" s="1"/>
  <c r="N66" i="8"/>
  <c r="N66" i="19" s="1"/>
  <c r="M66" i="8"/>
  <c r="M66" i="19" s="1"/>
  <c r="L66" i="8"/>
  <c r="L66" i="19" s="1"/>
  <c r="K66" i="8"/>
  <c r="K66" i="19" s="1"/>
  <c r="J66" i="8"/>
  <c r="J66" i="19" s="1"/>
  <c r="I66" i="8"/>
  <c r="I66" i="19" s="1"/>
  <c r="H66" i="8"/>
  <c r="H66" i="19" s="1"/>
  <c r="G66" i="8"/>
  <c r="G66" i="19" s="1"/>
  <c r="F66" i="8"/>
  <c r="F66" i="19" s="1"/>
  <c r="E66" i="8"/>
  <c r="E66" i="19" s="1"/>
  <c r="D66" i="8"/>
  <c r="D66" i="19" s="1"/>
  <c r="O65" i="8"/>
  <c r="O65" i="19" s="1"/>
  <c r="N65" i="8"/>
  <c r="N65" i="19" s="1"/>
  <c r="M65" i="8"/>
  <c r="M65" i="19" s="1"/>
  <c r="L65" i="8"/>
  <c r="L65" i="19" s="1"/>
  <c r="K65" i="8"/>
  <c r="K65" i="19" s="1"/>
  <c r="J65" i="8"/>
  <c r="J65" i="19" s="1"/>
  <c r="I65" i="8"/>
  <c r="I65" i="19" s="1"/>
  <c r="H65" i="8"/>
  <c r="H65" i="19" s="1"/>
  <c r="G65" i="8"/>
  <c r="G65" i="19" s="1"/>
  <c r="F65" i="8"/>
  <c r="F65" i="19" s="1"/>
  <c r="E65" i="8"/>
  <c r="E65" i="19" s="1"/>
  <c r="D65" i="8"/>
  <c r="D65" i="19" s="1"/>
  <c r="O64" i="8"/>
  <c r="O64" i="19" s="1"/>
  <c r="N64" i="8"/>
  <c r="N64" i="19" s="1"/>
  <c r="M64" i="8"/>
  <c r="M64" i="19" s="1"/>
  <c r="L64" i="8"/>
  <c r="L64" i="19" s="1"/>
  <c r="K64" i="8"/>
  <c r="K64" i="19" s="1"/>
  <c r="J64" i="8"/>
  <c r="J64" i="19" s="1"/>
  <c r="I64" i="8"/>
  <c r="I64" i="19" s="1"/>
  <c r="H64" i="8"/>
  <c r="H64" i="19" s="1"/>
  <c r="G64" i="8"/>
  <c r="G64" i="19" s="1"/>
  <c r="F64" i="8"/>
  <c r="F64" i="19" s="1"/>
  <c r="E64" i="8"/>
  <c r="E64" i="19" s="1"/>
  <c r="D64" i="8"/>
  <c r="D64" i="19" s="1"/>
  <c r="N63" i="8"/>
  <c r="N63" i="19" s="1"/>
  <c r="M63" i="8"/>
  <c r="M63" i="19" s="1"/>
  <c r="L63" i="8"/>
  <c r="L63" i="19" s="1"/>
  <c r="K63" i="8"/>
  <c r="K63" i="19" s="1"/>
  <c r="J63" i="8"/>
  <c r="J63" i="19" s="1"/>
  <c r="I63" i="8"/>
  <c r="I63" i="19" s="1"/>
  <c r="H63" i="8"/>
  <c r="H63" i="19" s="1"/>
  <c r="G63" i="8"/>
  <c r="G63" i="19" s="1"/>
  <c r="F63" i="8"/>
  <c r="F63" i="19" s="1"/>
  <c r="E63" i="8"/>
  <c r="E63" i="19" s="1"/>
  <c r="O62" i="8"/>
  <c r="O62" i="19" s="1"/>
  <c r="N62" i="8"/>
  <c r="N62" i="19" s="1"/>
  <c r="M62" i="8"/>
  <c r="M62" i="19" s="1"/>
  <c r="L62" i="8"/>
  <c r="L62" i="19" s="1"/>
  <c r="K62" i="8"/>
  <c r="K62" i="19" s="1"/>
  <c r="J62" i="8"/>
  <c r="J62" i="19" s="1"/>
  <c r="I62" i="8"/>
  <c r="I62" i="19" s="1"/>
  <c r="H62" i="8"/>
  <c r="H62" i="19" s="1"/>
  <c r="G62" i="8"/>
  <c r="G62" i="19" s="1"/>
  <c r="F62" i="8"/>
  <c r="F62" i="19" s="1"/>
  <c r="E62" i="8"/>
  <c r="E62" i="19" s="1"/>
  <c r="D62" i="8"/>
  <c r="D62" i="19" s="1"/>
  <c r="O61" i="8"/>
  <c r="O61" i="19" s="1"/>
  <c r="N61" i="8"/>
  <c r="N61" i="19" s="1"/>
  <c r="M61" i="8"/>
  <c r="M61" i="19" s="1"/>
  <c r="L61" i="8"/>
  <c r="L61" i="19" s="1"/>
  <c r="K61" i="8"/>
  <c r="K61" i="19" s="1"/>
  <c r="J61" i="8"/>
  <c r="J61" i="19" s="1"/>
  <c r="I61" i="8"/>
  <c r="I61" i="19" s="1"/>
  <c r="H61" i="8"/>
  <c r="H61" i="19" s="1"/>
  <c r="G61" i="8"/>
  <c r="G61" i="19" s="1"/>
  <c r="F61" i="8"/>
  <c r="F61" i="19" s="1"/>
  <c r="E61" i="8"/>
  <c r="E61" i="19" s="1"/>
  <c r="D61" i="8"/>
  <c r="D61" i="19" s="1"/>
  <c r="O60" i="8"/>
  <c r="O60" i="19" s="1"/>
  <c r="N60" i="8"/>
  <c r="N60" i="19" s="1"/>
  <c r="M60" i="8"/>
  <c r="M60" i="19" s="1"/>
  <c r="L60" i="8"/>
  <c r="L60" i="19" s="1"/>
  <c r="K60" i="8"/>
  <c r="K60" i="19" s="1"/>
  <c r="J60" i="8"/>
  <c r="J60" i="19" s="1"/>
  <c r="I60" i="8"/>
  <c r="I60" i="19" s="1"/>
  <c r="H60" i="8"/>
  <c r="H60" i="19" s="1"/>
  <c r="G60" i="8"/>
  <c r="G60" i="19" s="1"/>
  <c r="F60" i="8"/>
  <c r="F60" i="19" s="1"/>
  <c r="E60" i="8"/>
  <c r="E60" i="19" s="1"/>
  <c r="D60" i="8"/>
  <c r="D60" i="19" s="1"/>
  <c r="N59" i="8"/>
  <c r="N59" i="19" s="1"/>
  <c r="M59" i="8"/>
  <c r="M59" i="19" s="1"/>
  <c r="L59" i="8"/>
  <c r="L59" i="19" s="1"/>
  <c r="K59" i="8"/>
  <c r="K59" i="19" s="1"/>
  <c r="J59" i="8"/>
  <c r="J59" i="19" s="1"/>
  <c r="I59" i="8"/>
  <c r="I59" i="19" s="1"/>
  <c r="H59" i="8"/>
  <c r="H59" i="19" s="1"/>
  <c r="G59" i="8"/>
  <c r="G59" i="19" s="1"/>
  <c r="F59" i="8"/>
  <c r="F59" i="19" s="1"/>
  <c r="E59" i="8"/>
  <c r="E59" i="19" s="1"/>
  <c r="D59" i="8"/>
  <c r="D59" i="19" s="1"/>
  <c r="O58" i="8"/>
  <c r="O58" i="19" s="1"/>
  <c r="N58" i="8"/>
  <c r="N58" i="19" s="1"/>
  <c r="M58" i="8"/>
  <c r="M58" i="19" s="1"/>
  <c r="L58" i="8"/>
  <c r="L58" i="19" s="1"/>
  <c r="K58" i="8"/>
  <c r="K58" i="19" s="1"/>
  <c r="J58" i="8"/>
  <c r="J58" i="19" s="1"/>
  <c r="I58" i="8"/>
  <c r="I58" i="19" s="1"/>
  <c r="H58" i="8"/>
  <c r="H58" i="19" s="1"/>
  <c r="G58" i="8"/>
  <c r="G58" i="19" s="1"/>
  <c r="F58" i="8"/>
  <c r="F58" i="19" s="1"/>
  <c r="E58" i="8"/>
  <c r="E58" i="19" s="1"/>
  <c r="O57" i="8"/>
  <c r="O57" i="19" s="1"/>
  <c r="N57" i="8"/>
  <c r="N57" i="19" s="1"/>
  <c r="M57" i="8"/>
  <c r="M57" i="19" s="1"/>
  <c r="L57" i="8"/>
  <c r="L57" i="19" s="1"/>
  <c r="K57" i="8"/>
  <c r="K57" i="19" s="1"/>
  <c r="J57" i="8"/>
  <c r="J57" i="19" s="1"/>
  <c r="I57" i="8"/>
  <c r="I57" i="19" s="1"/>
  <c r="H57" i="8"/>
  <c r="H57" i="19" s="1"/>
  <c r="G57" i="8"/>
  <c r="G57" i="19" s="1"/>
  <c r="F57" i="8"/>
  <c r="F57" i="19" s="1"/>
  <c r="E57" i="8"/>
  <c r="E57" i="19" s="1"/>
  <c r="D57" i="8"/>
  <c r="D57" i="19" s="1"/>
  <c r="O52" i="8"/>
  <c r="O52" i="19" s="1"/>
  <c r="N52" i="8"/>
  <c r="N52" i="19" s="1"/>
  <c r="M52" i="8"/>
  <c r="M52" i="19" s="1"/>
  <c r="L52" i="8"/>
  <c r="L52" i="19" s="1"/>
  <c r="K52" i="8"/>
  <c r="K52" i="19" s="1"/>
  <c r="J52" i="8"/>
  <c r="J52" i="19" s="1"/>
  <c r="I52" i="8"/>
  <c r="I52" i="19" s="1"/>
  <c r="H52" i="8"/>
  <c r="H52" i="19" s="1"/>
  <c r="G52" i="8"/>
  <c r="G52" i="19" s="1"/>
  <c r="F52" i="8"/>
  <c r="F52" i="19" s="1"/>
  <c r="E52" i="8"/>
  <c r="E52" i="19" s="1"/>
  <c r="D52" i="8"/>
  <c r="D52" i="19" s="1"/>
  <c r="O50" i="8"/>
  <c r="O50" i="19" s="1"/>
  <c r="N50" i="8"/>
  <c r="N50" i="19" s="1"/>
  <c r="M50" i="8"/>
  <c r="M50" i="19" s="1"/>
  <c r="L50" i="8"/>
  <c r="L50" i="19" s="1"/>
  <c r="K50" i="8"/>
  <c r="K50" i="19" s="1"/>
  <c r="J50" i="8"/>
  <c r="J50" i="19" s="1"/>
  <c r="I50" i="8"/>
  <c r="I50" i="19" s="1"/>
  <c r="H50" i="8"/>
  <c r="H50" i="19" s="1"/>
  <c r="G50" i="8"/>
  <c r="G50" i="19" s="1"/>
  <c r="F50" i="8"/>
  <c r="F50" i="19" s="1"/>
  <c r="E50" i="8"/>
  <c r="E50" i="19" s="1"/>
  <c r="D50" i="8"/>
  <c r="D50" i="19" s="1"/>
  <c r="O48" i="8"/>
  <c r="O48" i="19" s="1"/>
  <c r="N48" i="8"/>
  <c r="N48" i="19" s="1"/>
  <c r="M48" i="8"/>
  <c r="M48" i="19" s="1"/>
  <c r="L48" i="8"/>
  <c r="L48" i="19" s="1"/>
  <c r="K48" i="8"/>
  <c r="K48" i="19" s="1"/>
  <c r="J48" i="8"/>
  <c r="J48" i="19" s="1"/>
  <c r="I48" i="8"/>
  <c r="I48" i="19" s="1"/>
  <c r="H48" i="8"/>
  <c r="H48" i="19" s="1"/>
  <c r="G48" i="8"/>
  <c r="G48" i="19" s="1"/>
  <c r="F48" i="8"/>
  <c r="F48" i="19" s="1"/>
  <c r="E48" i="8"/>
  <c r="E48" i="19" s="1"/>
  <c r="D48" i="8"/>
  <c r="D48" i="19" s="1"/>
  <c r="O47" i="8"/>
  <c r="O47" i="19" s="1"/>
  <c r="N47" i="8"/>
  <c r="N47" i="19" s="1"/>
  <c r="M47" i="8"/>
  <c r="M47" i="19" s="1"/>
  <c r="L47" i="8"/>
  <c r="L47" i="19" s="1"/>
  <c r="K47" i="8"/>
  <c r="K47" i="19" s="1"/>
  <c r="J47" i="8"/>
  <c r="J47" i="19" s="1"/>
  <c r="I47" i="8"/>
  <c r="I47" i="19" s="1"/>
  <c r="H47" i="8"/>
  <c r="H47" i="19" s="1"/>
  <c r="G47" i="8"/>
  <c r="G47" i="19" s="1"/>
  <c r="F47" i="8"/>
  <c r="F47" i="19" s="1"/>
  <c r="E47" i="8"/>
  <c r="E47" i="19" s="1"/>
  <c r="D47" i="8"/>
  <c r="D47" i="19" s="1"/>
  <c r="O45" i="8"/>
  <c r="O45" i="19" s="1"/>
  <c r="N45" i="8"/>
  <c r="N45" i="19" s="1"/>
  <c r="M45" i="8"/>
  <c r="M45" i="19" s="1"/>
  <c r="L45" i="8"/>
  <c r="L45" i="19" s="1"/>
  <c r="K45" i="8"/>
  <c r="K45" i="19" s="1"/>
  <c r="J45" i="8"/>
  <c r="J45" i="19" s="1"/>
  <c r="I45" i="8"/>
  <c r="I45" i="19" s="1"/>
  <c r="H45" i="8"/>
  <c r="H45" i="19" s="1"/>
  <c r="G45" i="8"/>
  <c r="G45" i="19" s="1"/>
  <c r="F45" i="8"/>
  <c r="F45" i="19" s="1"/>
  <c r="E45" i="8"/>
  <c r="E45" i="19" s="1"/>
  <c r="D45" i="8"/>
  <c r="D45" i="19" s="1"/>
  <c r="O44" i="8"/>
  <c r="O44" i="19" s="1"/>
  <c r="N44" i="8"/>
  <c r="N44" i="19" s="1"/>
  <c r="M44" i="8"/>
  <c r="M44" i="19" s="1"/>
  <c r="L44" i="8"/>
  <c r="L44" i="19" s="1"/>
  <c r="K44" i="8"/>
  <c r="K44" i="19" s="1"/>
  <c r="J44" i="8"/>
  <c r="J44" i="19" s="1"/>
  <c r="I44" i="8"/>
  <c r="I44" i="19" s="1"/>
  <c r="H44" i="8"/>
  <c r="H44" i="19" s="1"/>
  <c r="G44" i="8"/>
  <c r="G44" i="19" s="1"/>
  <c r="F44" i="8"/>
  <c r="F44" i="19" s="1"/>
  <c r="E44" i="8"/>
  <c r="E44" i="19" s="1"/>
  <c r="D44" i="8"/>
  <c r="D44" i="19" s="1"/>
  <c r="O43" i="8"/>
  <c r="O43" i="19" s="1"/>
  <c r="N43" i="8"/>
  <c r="N43" i="19" s="1"/>
  <c r="M43" i="8"/>
  <c r="M43" i="19" s="1"/>
  <c r="L43" i="8"/>
  <c r="L43" i="19" s="1"/>
  <c r="K43" i="8"/>
  <c r="K43" i="19" s="1"/>
  <c r="J43" i="8"/>
  <c r="J43" i="19" s="1"/>
  <c r="I43" i="8"/>
  <c r="I43" i="19" s="1"/>
  <c r="H43" i="8"/>
  <c r="H43" i="19" s="1"/>
  <c r="G43" i="8"/>
  <c r="G43" i="19" s="1"/>
  <c r="F43" i="8"/>
  <c r="F43" i="19" s="1"/>
  <c r="E43" i="8"/>
  <c r="E43" i="19" s="1"/>
  <c r="D43" i="8"/>
  <c r="D43" i="19" s="1"/>
  <c r="O42" i="8"/>
  <c r="O42" i="19" s="1"/>
  <c r="N42" i="8"/>
  <c r="N42" i="19" s="1"/>
  <c r="M42" i="8"/>
  <c r="M42" i="19" s="1"/>
  <c r="L42" i="8"/>
  <c r="L42" i="19" s="1"/>
  <c r="K42" i="8"/>
  <c r="K42" i="19" s="1"/>
  <c r="J42" i="8"/>
  <c r="J42" i="19" s="1"/>
  <c r="I42" i="8"/>
  <c r="I42" i="19" s="1"/>
  <c r="H42" i="8"/>
  <c r="H42" i="19" s="1"/>
  <c r="G42" i="8"/>
  <c r="G42" i="19" s="1"/>
  <c r="F42" i="8"/>
  <c r="F42" i="19" s="1"/>
  <c r="E42" i="8"/>
  <c r="E42" i="19" s="1"/>
  <c r="D42" i="8"/>
  <c r="D42" i="19" s="1"/>
  <c r="O41" i="8"/>
  <c r="O41" i="19" s="1"/>
  <c r="N41" i="8"/>
  <c r="N41" i="19" s="1"/>
  <c r="M41" i="8"/>
  <c r="M41" i="19" s="1"/>
  <c r="L41" i="8"/>
  <c r="L41" i="19" s="1"/>
  <c r="K41" i="8"/>
  <c r="K41" i="19" s="1"/>
  <c r="J41" i="8"/>
  <c r="J41" i="19" s="1"/>
  <c r="I41" i="8"/>
  <c r="I41" i="19" s="1"/>
  <c r="H41" i="8"/>
  <c r="H41" i="19" s="1"/>
  <c r="G41" i="8"/>
  <c r="G41" i="19" s="1"/>
  <c r="F41" i="8"/>
  <c r="F41" i="19" s="1"/>
  <c r="E41" i="8"/>
  <c r="E41" i="19" s="1"/>
  <c r="D41" i="8"/>
  <c r="D41" i="19" s="1"/>
  <c r="O40" i="8"/>
  <c r="O40" i="19" s="1"/>
  <c r="N40" i="8"/>
  <c r="N40" i="19" s="1"/>
  <c r="M40" i="8"/>
  <c r="M40" i="19" s="1"/>
  <c r="L40" i="8"/>
  <c r="L40" i="19" s="1"/>
  <c r="K40" i="8"/>
  <c r="K40" i="19" s="1"/>
  <c r="J40" i="8"/>
  <c r="J40" i="19" s="1"/>
  <c r="I40" i="8"/>
  <c r="I40" i="19" s="1"/>
  <c r="H40" i="8"/>
  <c r="H40" i="19" s="1"/>
  <c r="G40" i="8"/>
  <c r="G40" i="19" s="1"/>
  <c r="F40" i="8"/>
  <c r="F40" i="19" s="1"/>
  <c r="E40" i="8"/>
  <c r="E40" i="19" s="1"/>
  <c r="D40" i="8"/>
  <c r="D40" i="19" s="1"/>
  <c r="O39" i="8"/>
  <c r="O39" i="19" s="1"/>
  <c r="N39" i="8"/>
  <c r="N39" i="19" s="1"/>
  <c r="M39" i="8"/>
  <c r="M39" i="19" s="1"/>
  <c r="L39" i="8"/>
  <c r="L39" i="19" s="1"/>
  <c r="K39" i="8"/>
  <c r="K39" i="19" s="1"/>
  <c r="J39" i="8"/>
  <c r="J39" i="19" s="1"/>
  <c r="I39" i="8"/>
  <c r="I39" i="19" s="1"/>
  <c r="H39" i="8"/>
  <c r="H39" i="19" s="1"/>
  <c r="G39" i="8"/>
  <c r="G39" i="19" s="1"/>
  <c r="F39" i="8"/>
  <c r="F39" i="19" s="1"/>
  <c r="E39" i="8"/>
  <c r="E39" i="19" s="1"/>
  <c r="D39" i="8"/>
  <c r="D39" i="19" s="1"/>
  <c r="O38" i="8"/>
  <c r="O38" i="19" s="1"/>
  <c r="N38" i="8"/>
  <c r="N38" i="19" s="1"/>
  <c r="M38" i="8"/>
  <c r="M38" i="19" s="1"/>
  <c r="L38" i="8"/>
  <c r="L38" i="19" s="1"/>
  <c r="K38" i="8"/>
  <c r="K38" i="19" s="1"/>
  <c r="J38" i="8"/>
  <c r="J38" i="19" s="1"/>
  <c r="I38" i="8"/>
  <c r="I38" i="19" s="1"/>
  <c r="H38" i="8"/>
  <c r="H38" i="19" s="1"/>
  <c r="G38" i="8"/>
  <c r="G38" i="19" s="1"/>
  <c r="F38" i="8"/>
  <c r="F38" i="19" s="1"/>
  <c r="E38" i="8"/>
  <c r="E38" i="19" s="1"/>
  <c r="D38" i="8"/>
  <c r="D38" i="19" s="1"/>
  <c r="O37" i="8"/>
  <c r="O37" i="19" s="1"/>
  <c r="N37" i="8"/>
  <c r="N37" i="19" s="1"/>
  <c r="M37" i="8"/>
  <c r="M37" i="19" s="1"/>
  <c r="L37" i="8"/>
  <c r="L37" i="19" s="1"/>
  <c r="K37" i="8"/>
  <c r="K37" i="19" s="1"/>
  <c r="J37" i="8"/>
  <c r="J37" i="19" s="1"/>
  <c r="I37" i="8"/>
  <c r="I37" i="19" s="1"/>
  <c r="H37" i="8"/>
  <c r="H37" i="19" s="1"/>
  <c r="G37" i="8"/>
  <c r="G37" i="19" s="1"/>
  <c r="F37" i="8"/>
  <c r="F37" i="19" s="1"/>
  <c r="E37" i="8"/>
  <c r="E37" i="19" s="1"/>
  <c r="D37" i="8"/>
  <c r="D37" i="19" s="1"/>
  <c r="O36" i="8"/>
  <c r="O36" i="19" s="1"/>
  <c r="N36" i="8"/>
  <c r="N36" i="19" s="1"/>
  <c r="M36" i="8"/>
  <c r="M36" i="19" s="1"/>
  <c r="L36" i="8"/>
  <c r="L36" i="19" s="1"/>
  <c r="K36" i="8"/>
  <c r="K36" i="19" s="1"/>
  <c r="J36" i="8"/>
  <c r="J36" i="19" s="1"/>
  <c r="I36" i="8"/>
  <c r="I36" i="19" s="1"/>
  <c r="H36" i="8"/>
  <c r="H36" i="19" s="1"/>
  <c r="G36" i="8"/>
  <c r="G36" i="19" s="1"/>
  <c r="F36" i="8"/>
  <c r="F36" i="19" s="1"/>
  <c r="E36" i="8"/>
  <c r="E36" i="19" s="1"/>
  <c r="D36" i="8"/>
  <c r="D36" i="19" s="1"/>
  <c r="O35" i="8"/>
  <c r="O35" i="19" s="1"/>
  <c r="N35" i="8"/>
  <c r="N35" i="19" s="1"/>
  <c r="M35" i="8"/>
  <c r="M35" i="19" s="1"/>
  <c r="L35" i="8"/>
  <c r="L35" i="19" s="1"/>
  <c r="K35" i="8"/>
  <c r="K35" i="19" s="1"/>
  <c r="J35" i="8"/>
  <c r="J35" i="19" s="1"/>
  <c r="I35" i="8"/>
  <c r="I35" i="19" s="1"/>
  <c r="H35" i="8"/>
  <c r="H35" i="19" s="1"/>
  <c r="G35" i="8"/>
  <c r="G35" i="19" s="1"/>
  <c r="F35" i="8"/>
  <c r="F35" i="19" s="1"/>
  <c r="E35" i="8"/>
  <c r="E35" i="19" s="1"/>
  <c r="D35" i="8"/>
  <c r="D35" i="19" s="1"/>
  <c r="O33" i="8"/>
  <c r="O33" i="19" s="1"/>
  <c r="N33" i="8"/>
  <c r="N33" i="19" s="1"/>
  <c r="M33" i="8"/>
  <c r="M33" i="19" s="1"/>
  <c r="L33" i="8"/>
  <c r="L33" i="19" s="1"/>
  <c r="K33" i="8"/>
  <c r="K33" i="19" s="1"/>
  <c r="J33" i="8"/>
  <c r="J33" i="19" s="1"/>
  <c r="I33" i="8"/>
  <c r="I33" i="19" s="1"/>
  <c r="H33" i="8"/>
  <c r="H33" i="19" s="1"/>
  <c r="G33" i="8"/>
  <c r="G33" i="19" s="1"/>
  <c r="F33" i="8"/>
  <c r="F33" i="19" s="1"/>
  <c r="E33" i="8"/>
  <c r="E33" i="19" s="1"/>
  <c r="D33" i="8"/>
  <c r="D33" i="19" s="1"/>
  <c r="O32" i="8"/>
  <c r="O32" i="19" s="1"/>
  <c r="N32" i="8"/>
  <c r="N32" i="19" s="1"/>
  <c r="M32" i="8"/>
  <c r="M32" i="19" s="1"/>
  <c r="L32" i="8"/>
  <c r="L32" i="19" s="1"/>
  <c r="K32" i="8"/>
  <c r="K32" i="19" s="1"/>
  <c r="J32" i="8"/>
  <c r="J32" i="19" s="1"/>
  <c r="I32" i="8"/>
  <c r="I32" i="19" s="1"/>
  <c r="H32" i="8"/>
  <c r="H32" i="19" s="1"/>
  <c r="G32" i="8"/>
  <c r="G32" i="19" s="1"/>
  <c r="F32" i="8"/>
  <c r="F32" i="19" s="1"/>
  <c r="E32" i="8"/>
  <c r="E32" i="19" s="1"/>
  <c r="D32" i="8"/>
  <c r="D32" i="19" s="1"/>
  <c r="O31" i="8"/>
  <c r="O31" i="19" s="1"/>
  <c r="N31" i="8"/>
  <c r="N31" i="19" s="1"/>
  <c r="M31" i="8"/>
  <c r="M31" i="19" s="1"/>
  <c r="L31" i="8"/>
  <c r="L31" i="19" s="1"/>
  <c r="K31" i="8"/>
  <c r="K31" i="19" s="1"/>
  <c r="J31" i="8"/>
  <c r="J31" i="19" s="1"/>
  <c r="I31" i="8"/>
  <c r="I31" i="19" s="1"/>
  <c r="H31" i="8"/>
  <c r="H31" i="19" s="1"/>
  <c r="G31" i="8"/>
  <c r="G31" i="19" s="1"/>
  <c r="F31" i="8"/>
  <c r="F31" i="19" s="1"/>
  <c r="E31" i="8"/>
  <c r="E31" i="19" s="1"/>
  <c r="D31" i="8"/>
  <c r="D31" i="19" s="1"/>
  <c r="O30" i="8"/>
  <c r="O30" i="19" s="1"/>
  <c r="N30" i="8"/>
  <c r="N30" i="19" s="1"/>
  <c r="M30" i="8"/>
  <c r="M30" i="19" s="1"/>
  <c r="L30" i="8"/>
  <c r="L30" i="19" s="1"/>
  <c r="K30" i="8"/>
  <c r="K30" i="19" s="1"/>
  <c r="J30" i="8"/>
  <c r="J30" i="19" s="1"/>
  <c r="I30" i="8"/>
  <c r="I30" i="19" s="1"/>
  <c r="H30" i="8"/>
  <c r="H30" i="19" s="1"/>
  <c r="G30" i="8"/>
  <c r="G30" i="19" s="1"/>
  <c r="F30" i="8"/>
  <c r="F30" i="19" s="1"/>
  <c r="E30" i="8"/>
  <c r="E30" i="19" s="1"/>
  <c r="D30" i="8"/>
  <c r="D30" i="19" s="1"/>
  <c r="O27" i="8"/>
  <c r="O27" i="19" s="1"/>
  <c r="N27" i="8"/>
  <c r="N27" i="19" s="1"/>
  <c r="M27" i="8"/>
  <c r="M27" i="19" s="1"/>
  <c r="L27" i="8"/>
  <c r="L27" i="19" s="1"/>
  <c r="K27" i="8"/>
  <c r="K27" i="19" s="1"/>
  <c r="J27" i="8"/>
  <c r="J27" i="19" s="1"/>
  <c r="I27" i="8"/>
  <c r="I27" i="19" s="1"/>
  <c r="H27" i="8"/>
  <c r="H27" i="19" s="1"/>
  <c r="G27" i="8"/>
  <c r="G27" i="19" s="1"/>
  <c r="F27" i="8"/>
  <c r="F27" i="19" s="1"/>
  <c r="E27" i="8"/>
  <c r="E27" i="19" s="1"/>
  <c r="D27" i="8"/>
  <c r="D27" i="19" s="1"/>
  <c r="O26" i="8"/>
  <c r="O26" i="19" s="1"/>
  <c r="N26" i="8"/>
  <c r="N26" i="19" s="1"/>
  <c r="M26" i="8"/>
  <c r="M26" i="19" s="1"/>
  <c r="L26" i="8"/>
  <c r="L26" i="19" s="1"/>
  <c r="K26" i="8"/>
  <c r="K26" i="19" s="1"/>
  <c r="J26" i="8"/>
  <c r="J26" i="19" s="1"/>
  <c r="I26" i="8"/>
  <c r="I26" i="19" s="1"/>
  <c r="H26" i="8"/>
  <c r="H26" i="19" s="1"/>
  <c r="G26" i="8"/>
  <c r="G26" i="19" s="1"/>
  <c r="F26" i="8"/>
  <c r="F26" i="19" s="1"/>
  <c r="E26" i="8"/>
  <c r="E26" i="19" s="1"/>
  <c r="D26" i="8"/>
  <c r="D26" i="19" s="1"/>
  <c r="O25" i="8"/>
  <c r="O25" i="19" s="1"/>
  <c r="N25" i="8"/>
  <c r="N25" i="19" s="1"/>
  <c r="M25" i="8"/>
  <c r="M25" i="19" s="1"/>
  <c r="L25" i="8"/>
  <c r="L25" i="19" s="1"/>
  <c r="K25" i="8"/>
  <c r="K25" i="19" s="1"/>
  <c r="J25" i="8"/>
  <c r="J25" i="19" s="1"/>
  <c r="I25" i="8"/>
  <c r="I25" i="19" s="1"/>
  <c r="H25" i="8"/>
  <c r="H25" i="19" s="1"/>
  <c r="G25" i="8"/>
  <c r="G25" i="19" s="1"/>
  <c r="F25" i="8"/>
  <c r="F25" i="19" s="1"/>
  <c r="E25" i="8"/>
  <c r="E25" i="19" s="1"/>
  <c r="D25" i="8"/>
  <c r="D25" i="19" s="1"/>
  <c r="O24" i="8"/>
  <c r="O24" i="19" s="1"/>
  <c r="N24" i="8"/>
  <c r="N24" i="19" s="1"/>
  <c r="M24" i="8"/>
  <c r="M24" i="19" s="1"/>
  <c r="L24" i="8"/>
  <c r="L24" i="19" s="1"/>
  <c r="K24" i="8"/>
  <c r="K24" i="19" s="1"/>
  <c r="J24" i="8"/>
  <c r="J24" i="19" s="1"/>
  <c r="I24" i="8"/>
  <c r="I24" i="19" s="1"/>
  <c r="H24" i="8"/>
  <c r="H24" i="19" s="1"/>
  <c r="G24" i="8"/>
  <c r="G24" i="19" s="1"/>
  <c r="F24" i="8"/>
  <c r="F24" i="19" s="1"/>
  <c r="E24" i="8"/>
  <c r="E24" i="19" s="1"/>
  <c r="D24" i="8"/>
  <c r="D24" i="19" s="1"/>
  <c r="O23" i="8"/>
  <c r="O23" i="19" s="1"/>
  <c r="N23" i="8"/>
  <c r="N23" i="19" s="1"/>
  <c r="M23" i="8"/>
  <c r="M23" i="19" s="1"/>
  <c r="L23" i="8"/>
  <c r="L23" i="19" s="1"/>
  <c r="K23" i="8"/>
  <c r="K23" i="19" s="1"/>
  <c r="J23" i="8"/>
  <c r="J23" i="19" s="1"/>
  <c r="I23" i="8"/>
  <c r="I23" i="19" s="1"/>
  <c r="H23" i="8"/>
  <c r="H23" i="19" s="1"/>
  <c r="G23" i="8"/>
  <c r="G23" i="19" s="1"/>
  <c r="F23" i="8"/>
  <c r="F23" i="19" s="1"/>
  <c r="E23" i="8"/>
  <c r="E23" i="19" s="1"/>
  <c r="D23" i="8"/>
  <c r="D23" i="19" s="1"/>
  <c r="O22" i="8"/>
  <c r="O22" i="19" s="1"/>
  <c r="N22" i="8"/>
  <c r="N22" i="19" s="1"/>
  <c r="M22" i="8"/>
  <c r="M22" i="19" s="1"/>
  <c r="L22" i="8"/>
  <c r="L22" i="19" s="1"/>
  <c r="K22" i="8"/>
  <c r="K22" i="19" s="1"/>
  <c r="J22" i="8"/>
  <c r="J22" i="19" s="1"/>
  <c r="I22" i="8"/>
  <c r="I22" i="19" s="1"/>
  <c r="H22" i="8"/>
  <c r="H22" i="19" s="1"/>
  <c r="G22" i="8"/>
  <c r="G22" i="19" s="1"/>
  <c r="F22" i="8"/>
  <c r="F22" i="19" s="1"/>
  <c r="E22" i="8"/>
  <c r="E22" i="19" s="1"/>
  <c r="D22" i="8"/>
  <c r="D22" i="19" s="1"/>
  <c r="O20" i="8"/>
  <c r="O20" i="19" s="1"/>
  <c r="N20" i="8"/>
  <c r="N20" i="19" s="1"/>
  <c r="M20" i="8"/>
  <c r="M20" i="19" s="1"/>
  <c r="L20" i="8"/>
  <c r="L20" i="19" s="1"/>
  <c r="K20" i="8"/>
  <c r="K20" i="19" s="1"/>
  <c r="J20" i="8"/>
  <c r="J20" i="19" s="1"/>
  <c r="I20" i="8"/>
  <c r="I20" i="19" s="1"/>
  <c r="H20" i="8"/>
  <c r="H20" i="19" s="1"/>
  <c r="G20" i="8"/>
  <c r="G20" i="19" s="1"/>
  <c r="F20" i="8"/>
  <c r="F20" i="19" s="1"/>
  <c r="E20" i="8"/>
  <c r="E20" i="19" s="1"/>
  <c r="O19" i="8"/>
  <c r="O19" i="19" s="1"/>
  <c r="N19" i="8"/>
  <c r="N19" i="19" s="1"/>
  <c r="M19" i="8"/>
  <c r="M19" i="19" s="1"/>
  <c r="L19" i="8"/>
  <c r="L19" i="19" s="1"/>
  <c r="K19" i="8"/>
  <c r="K19" i="19" s="1"/>
  <c r="J19" i="8"/>
  <c r="J19" i="19" s="1"/>
  <c r="I19" i="8"/>
  <c r="I19" i="19" s="1"/>
  <c r="H19" i="8"/>
  <c r="H19" i="19" s="1"/>
  <c r="G19" i="8"/>
  <c r="G19" i="19" s="1"/>
  <c r="F19" i="8"/>
  <c r="F19" i="19" s="1"/>
  <c r="E19" i="8"/>
  <c r="E19" i="19" s="1"/>
  <c r="D20" i="8"/>
  <c r="D20" i="19" s="1"/>
  <c r="D19" i="8"/>
  <c r="D19" i="19" s="1"/>
  <c r="O17" i="8"/>
  <c r="O17" i="19" s="1"/>
  <c r="N17" i="8"/>
  <c r="N17" i="19" s="1"/>
  <c r="M17" i="8"/>
  <c r="M17" i="19" s="1"/>
  <c r="L17" i="8"/>
  <c r="L17" i="19" s="1"/>
  <c r="K17" i="8"/>
  <c r="K17" i="19" s="1"/>
  <c r="J17" i="8"/>
  <c r="J17" i="19" s="1"/>
  <c r="I17" i="8"/>
  <c r="I17" i="19" s="1"/>
  <c r="H17" i="8"/>
  <c r="H17" i="19" s="1"/>
  <c r="G17" i="8"/>
  <c r="G17" i="19" s="1"/>
  <c r="F17" i="8"/>
  <c r="F17" i="19" s="1"/>
  <c r="E17" i="8"/>
  <c r="E17" i="19" s="1"/>
  <c r="D17" i="8"/>
  <c r="D17" i="19" s="1"/>
  <c r="O15" i="8"/>
  <c r="O15" i="19" s="1"/>
  <c r="N15" i="8"/>
  <c r="N15" i="19" s="1"/>
  <c r="M15" i="8"/>
  <c r="M15" i="19" s="1"/>
  <c r="L15" i="8"/>
  <c r="L15" i="19" s="1"/>
  <c r="K15" i="8"/>
  <c r="K15" i="19" s="1"/>
  <c r="J15" i="8"/>
  <c r="J15" i="19" s="1"/>
  <c r="I15" i="8"/>
  <c r="I15" i="19" s="1"/>
  <c r="H15" i="8"/>
  <c r="H15" i="19" s="1"/>
  <c r="G15" i="8"/>
  <c r="G15" i="19" s="1"/>
  <c r="F15" i="8"/>
  <c r="F15" i="19" s="1"/>
  <c r="E15" i="8"/>
  <c r="E15" i="19" s="1"/>
  <c r="D15" i="8"/>
  <c r="D15" i="19" s="1"/>
  <c r="O14" i="8"/>
  <c r="O14" i="19" s="1"/>
  <c r="N14" i="8"/>
  <c r="N14" i="19" s="1"/>
  <c r="M14" i="8"/>
  <c r="M14" i="19" s="1"/>
  <c r="L14" i="8"/>
  <c r="L14" i="19" s="1"/>
  <c r="K14" i="8"/>
  <c r="K14" i="19" s="1"/>
  <c r="J14" i="8"/>
  <c r="J14" i="19" s="1"/>
  <c r="I14" i="8"/>
  <c r="I14" i="19" s="1"/>
  <c r="H14" i="8"/>
  <c r="H14" i="19" s="1"/>
  <c r="G14" i="8"/>
  <c r="G14" i="19" s="1"/>
  <c r="F14" i="8"/>
  <c r="F14" i="19" s="1"/>
  <c r="E14" i="8"/>
  <c r="E14" i="19" s="1"/>
  <c r="D14" i="8"/>
  <c r="D14" i="19" s="1"/>
  <c r="O13" i="8"/>
  <c r="O13" i="19" s="1"/>
  <c r="N13" i="8"/>
  <c r="N13" i="19" s="1"/>
  <c r="M13" i="8"/>
  <c r="M13" i="19" s="1"/>
  <c r="L13" i="8"/>
  <c r="L13" i="19" s="1"/>
  <c r="K13" i="8"/>
  <c r="K13" i="19" s="1"/>
  <c r="J13" i="8"/>
  <c r="J13" i="19" s="1"/>
  <c r="I13" i="8"/>
  <c r="I13" i="19" s="1"/>
  <c r="H13" i="8"/>
  <c r="H13" i="19" s="1"/>
  <c r="G13" i="8"/>
  <c r="G13" i="19" s="1"/>
  <c r="F13" i="8"/>
  <c r="F13" i="19" s="1"/>
  <c r="E13" i="8"/>
  <c r="E13" i="19" s="1"/>
  <c r="D13" i="8"/>
  <c r="D13" i="19" s="1"/>
  <c r="O12" i="8"/>
  <c r="O12" i="19" s="1"/>
  <c r="N12" i="8"/>
  <c r="N12" i="19" s="1"/>
  <c r="M12" i="8"/>
  <c r="M12" i="19" s="1"/>
  <c r="L12" i="8"/>
  <c r="L12" i="19" s="1"/>
  <c r="K12" i="8"/>
  <c r="K12" i="19" s="1"/>
  <c r="J12" i="8"/>
  <c r="J12" i="19" s="1"/>
  <c r="I12" i="8"/>
  <c r="I12" i="19" s="1"/>
  <c r="H12" i="8"/>
  <c r="H12" i="19" s="1"/>
  <c r="G12" i="8"/>
  <c r="G12" i="19" s="1"/>
  <c r="F12" i="8"/>
  <c r="F12" i="19" s="1"/>
  <c r="E12" i="8"/>
  <c r="E12" i="19" s="1"/>
  <c r="J300" i="17" l="1"/>
  <c r="J142" i="17"/>
  <c r="J51" i="17"/>
  <c r="J53" i="17" s="1"/>
  <c r="L300" i="17"/>
  <c r="L51" i="17"/>
  <c r="L210" i="17" s="1"/>
  <c r="L369" i="17" s="1"/>
  <c r="L142" i="17"/>
  <c r="K142" i="17"/>
  <c r="K300" i="17"/>
  <c r="T166" i="17"/>
  <c r="U166" i="17" s="1"/>
  <c r="K208" i="17"/>
  <c r="K367" i="17" s="1"/>
  <c r="K460" i="17" s="1"/>
  <c r="P173" i="17"/>
  <c r="P175" i="17" s="1"/>
  <c r="U312" i="17"/>
  <c r="V312" i="17" s="1"/>
  <c r="V216" i="17" s="1"/>
  <c r="V232" i="17" s="1"/>
  <c r="R485" i="17"/>
  <c r="S485" i="17" s="1"/>
  <c r="R310" i="17"/>
  <c r="R255" i="17"/>
  <c r="R171" i="17"/>
  <c r="R174" i="17" s="1"/>
  <c r="R293" i="17"/>
  <c r="E174" i="8"/>
  <c r="E174" i="19" s="1"/>
  <c r="I179" i="8"/>
  <c r="I179" i="19" s="1"/>
  <c r="M183" i="8"/>
  <c r="M183" i="19" s="1"/>
  <c r="M185" i="8"/>
  <c r="M185" i="19" s="1"/>
  <c r="I190" i="8"/>
  <c r="I190" i="19" s="1"/>
  <c r="I195" i="8"/>
  <c r="I195" i="19" s="1"/>
  <c r="I197" i="8"/>
  <c r="I197" i="19" s="1"/>
  <c r="M198" i="8"/>
  <c r="M198" i="19" s="1"/>
  <c r="I201" i="8"/>
  <c r="I201" i="19" s="1"/>
  <c r="I203" i="8"/>
  <c r="I203" i="19" s="1"/>
  <c r="I206" i="8"/>
  <c r="I206" i="19" s="1"/>
  <c r="M207" i="8"/>
  <c r="M207" i="19" s="1"/>
  <c r="E211" i="8"/>
  <c r="E211" i="19" s="1"/>
  <c r="F217" i="8"/>
  <c r="F217" i="19" s="1"/>
  <c r="G219" i="8"/>
  <c r="G219" i="19" s="1"/>
  <c r="O221" i="8"/>
  <c r="O221" i="19" s="1"/>
  <c r="J176" i="8"/>
  <c r="J176" i="19" s="1"/>
  <c r="F181" i="8"/>
  <c r="J182" i="8"/>
  <c r="J182" i="19" s="1"/>
  <c r="N185" i="8"/>
  <c r="N189" i="8"/>
  <c r="N189" i="19" s="1"/>
  <c r="J192" i="8"/>
  <c r="J192" i="19" s="1"/>
  <c r="J195" i="8"/>
  <c r="J195" i="19" s="1"/>
  <c r="J197" i="8"/>
  <c r="N200" i="8"/>
  <c r="N200" i="19" s="1"/>
  <c r="N204" i="8"/>
  <c r="O217" i="8"/>
  <c r="J225" i="8"/>
  <c r="J225" i="19" s="1"/>
  <c r="F228" i="8"/>
  <c r="F228" i="19" s="1"/>
  <c r="N234" i="8"/>
  <c r="N234" i="19" s="1"/>
  <c r="K171" i="8"/>
  <c r="K171" i="19" s="1"/>
  <c r="G172" i="8"/>
  <c r="G172" i="19" s="1"/>
  <c r="O172" i="8"/>
  <c r="O172" i="19" s="1"/>
  <c r="G174" i="8"/>
  <c r="G174" i="19" s="1"/>
  <c r="O174" i="8"/>
  <c r="O174" i="19" s="1"/>
  <c r="K176" i="8"/>
  <c r="K176" i="19" s="1"/>
  <c r="F178" i="8"/>
  <c r="F178" i="19" s="1"/>
  <c r="N178" i="8"/>
  <c r="N178" i="19" s="1"/>
  <c r="K179" i="8"/>
  <c r="K179" i="19" s="1"/>
  <c r="G181" i="8"/>
  <c r="G181" i="19" s="1"/>
  <c r="O181" i="8"/>
  <c r="O181" i="19" s="1"/>
  <c r="K182" i="8"/>
  <c r="K182" i="19" s="1"/>
  <c r="G183" i="8"/>
  <c r="G183" i="19" s="1"/>
  <c r="O183" i="8"/>
  <c r="O183" i="19" s="1"/>
  <c r="K184" i="8"/>
  <c r="K184" i="19" s="1"/>
  <c r="G185" i="8"/>
  <c r="G185" i="19" s="1"/>
  <c r="O185" i="8"/>
  <c r="O185" i="19" s="1"/>
  <c r="K186" i="8"/>
  <c r="K186" i="19" s="1"/>
  <c r="G189" i="8"/>
  <c r="G189" i="19" s="1"/>
  <c r="O189" i="8"/>
  <c r="O189" i="19" s="1"/>
  <c r="K190" i="8"/>
  <c r="K190" i="19" s="1"/>
  <c r="G191" i="8"/>
  <c r="G191" i="19" s="1"/>
  <c r="O191" i="8"/>
  <c r="O191" i="19" s="1"/>
  <c r="K192" i="8"/>
  <c r="K192" i="19" s="1"/>
  <c r="G194" i="8"/>
  <c r="G194" i="19" s="1"/>
  <c r="O194" i="8"/>
  <c r="O194" i="19" s="1"/>
  <c r="K195" i="8"/>
  <c r="K195" i="19" s="1"/>
  <c r="G196" i="8"/>
  <c r="G196" i="19" s="1"/>
  <c r="O196" i="8"/>
  <c r="O196" i="19" s="1"/>
  <c r="K197" i="8"/>
  <c r="K197" i="19" s="1"/>
  <c r="G198" i="8"/>
  <c r="G198" i="19" s="1"/>
  <c r="O198" i="8"/>
  <c r="O198" i="19" s="1"/>
  <c r="K199" i="8"/>
  <c r="K199" i="19" s="1"/>
  <c r="G200" i="8"/>
  <c r="G200" i="19" s="1"/>
  <c r="O200" i="8"/>
  <c r="O200" i="19" s="1"/>
  <c r="K201" i="8"/>
  <c r="K201" i="19" s="1"/>
  <c r="G202" i="8"/>
  <c r="G202" i="19" s="1"/>
  <c r="O202" i="8"/>
  <c r="O202" i="19" s="1"/>
  <c r="K203" i="8"/>
  <c r="K203" i="19" s="1"/>
  <c r="G204" i="8"/>
  <c r="G204" i="19" s="1"/>
  <c r="O204" i="8"/>
  <c r="O204" i="19" s="1"/>
  <c r="K206" i="8"/>
  <c r="K206" i="19" s="1"/>
  <c r="G207" i="8"/>
  <c r="G207" i="19" s="1"/>
  <c r="O207" i="8"/>
  <c r="O207" i="19" s="1"/>
  <c r="K209" i="8"/>
  <c r="K209" i="19" s="1"/>
  <c r="G211" i="8"/>
  <c r="G211" i="19" s="1"/>
  <c r="O211" i="8"/>
  <c r="O211" i="19" s="1"/>
  <c r="K216" i="8"/>
  <c r="K216" i="19" s="1"/>
  <c r="H217" i="8"/>
  <c r="H217" i="19" s="1"/>
  <c r="L218" i="8"/>
  <c r="L218" i="19" s="1"/>
  <c r="I219" i="8"/>
  <c r="I219" i="19" s="1"/>
  <c r="E220" i="8"/>
  <c r="E220" i="19" s="1"/>
  <c r="M220" i="8"/>
  <c r="M220" i="19" s="1"/>
  <c r="I221" i="8"/>
  <c r="I221" i="19" s="1"/>
  <c r="G224" i="8"/>
  <c r="G224" i="19" s="1"/>
  <c r="O224" i="8"/>
  <c r="K225" i="8"/>
  <c r="K225" i="19" s="1"/>
  <c r="G226" i="8"/>
  <c r="G226" i="19" s="1"/>
  <c r="O226" i="8"/>
  <c r="O226" i="19" s="1"/>
  <c r="K227" i="8"/>
  <c r="K227" i="19" s="1"/>
  <c r="G228" i="8"/>
  <c r="G228" i="19" s="1"/>
  <c r="O228" i="8"/>
  <c r="O228" i="19" s="1"/>
  <c r="K229" i="8"/>
  <c r="K229" i="19" s="1"/>
  <c r="G230" i="8"/>
  <c r="G230" i="19" s="1"/>
  <c r="O230" i="8"/>
  <c r="O230" i="19" s="1"/>
  <c r="K231" i="8"/>
  <c r="K231" i="19" s="1"/>
  <c r="G232" i="8"/>
  <c r="G232" i="19" s="1"/>
  <c r="O232" i="8"/>
  <c r="K233" i="8"/>
  <c r="K233" i="19" s="1"/>
  <c r="G234" i="8"/>
  <c r="G234" i="19" s="1"/>
  <c r="M172" i="8"/>
  <c r="E191" i="8"/>
  <c r="E191" i="19" s="1"/>
  <c r="G221" i="8"/>
  <c r="G221" i="19" s="1"/>
  <c r="I227" i="8"/>
  <c r="I227" i="19" s="1"/>
  <c r="M228" i="8"/>
  <c r="E230" i="8"/>
  <c r="E230" i="19" s="1"/>
  <c r="M230" i="8"/>
  <c r="M230" i="19" s="1"/>
  <c r="I231" i="8"/>
  <c r="I231" i="19" s="1"/>
  <c r="M234" i="8"/>
  <c r="M234" i="19" s="1"/>
  <c r="N172" i="8"/>
  <c r="N172" i="19" s="1"/>
  <c r="N183" i="8"/>
  <c r="N183" i="19" s="1"/>
  <c r="N198" i="8"/>
  <c r="N198" i="19" s="1"/>
  <c r="J233" i="8"/>
  <c r="J233" i="19" s="1"/>
  <c r="H172" i="8"/>
  <c r="H172" i="19" s="1"/>
  <c r="L184" i="8"/>
  <c r="L184" i="19" s="1"/>
  <c r="H185" i="8"/>
  <c r="H189" i="8"/>
  <c r="H189" i="19" s="1"/>
  <c r="H196" i="8"/>
  <c r="H196" i="19" s="1"/>
  <c r="L197" i="8"/>
  <c r="L197" i="19" s="1"/>
  <c r="L201" i="8"/>
  <c r="H202" i="8"/>
  <c r="H202" i="19" s="1"/>
  <c r="L203" i="8"/>
  <c r="L203" i="19" s="1"/>
  <c r="H204" i="8"/>
  <c r="H207" i="8"/>
  <c r="H207" i="19" s="1"/>
  <c r="M218" i="8"/>
  <c r="M218" i="19" s="1"/>
  <c r="F220" i="8"/>
  <c r="F220" i="19" s="1"/>
  <c r="J221" i="8"/>
  <c r="L225" i="8"/>
  <c r="L225" i="19" s="1"/>
  <c r="H226" i="8"/>
  <c r="H226" i="19" s="1"/>
  <c r="L227" i="8"/>
  <c r="L227" i="19" s="1"/>
  <c r="H228" i="8"/>
  <c r="H228" i="19" s="1"/>
  <c r="L229" i="8"/>
  <c r="L229" i="19" s="1"/>
  <c r="H230" i="8"/>
  <c r="H230" i="19" s="1"/>
  <c r="L231" i="8"/>
  <c r="L231" i="19" s="1"/>
  <c r="H232" i="8"/>
  <c r="H232" i="19" s="1"/>
  <c r="L233" i="8"/>
  <c r="L233" i="19" s="1"/>
  <c r="H234" i="8"/>
  <c r="H234" i="19" s="1"/>
  <c r="I182" i="8"/>
  <c r="I182" i="19" s="1"/>
  <c r="E185" i="8"/>
  <c r="E185" i="19" s="1"/>
  <c r="M189" i="8"/>
  <c r="M189" i="19" s="1"/>
  <c r="E194" i="8"/>
  <c r="E194" i="19" s="1"/>
  <c r="E198" i="8"/>
  <c r="E198" i="19" s="1"/>
  <c r="M200" i="8"/>
  <c r="M200" i="19" s="1"/>
  <c r="M202" i="8"/>
  <c r="M202" i="19" s="1"/>
  <c r="E207" i="8"/>
  <c r="E207" i="19" s="1"/>
  <c r="I209" i="8"/>
  <c r="I209" i="19" s="1"/>
  <c r="I216" i="8"/>
  <c r="I216" i="19" s="1"/>
  <c r="K220" i="8"/>
  <c r="K220" i="19" s="1"/>
  <c r="M226" i="8"/>
  <c r="M226" i="19" s="1"/>
  <c r="E232" i="8"/>
  <c r="E232" i="19" s="1"/>
  <c r="M178" i="8"/>
  <c r="M178" i="19" s="1"/>
  <c r="J184" i="8"/>
  <c r="J184" i="19" s="1"/>
  <c r="F191" i="8"/>
  <c r="J201" i="8"/>
  <c r="J201" i="19" s="1"/>
  <c r="H219" i="8"/>
  <c r="H219" i="19" s="1"/>
  <c r="L220" i="8"/>
  <c r="L220" i="19" s="1"/>
  <c r="L192" i="8"/>
  <c r="L192" i="19" s="1"/>
  <c r="H194" i="8"/>
  <c r="H194" i="19" s="1"/>
  <c r="L195" i="8"/>
  <c r="L195" i="19" s="1"/>
  <c r="L199" i="8"/>
  <c r="H200" i="8"/>
  <c r="H200" i="19" s="1"/>
  <c r="L206" i="8"/>
  <c r="L206" i="19" s="1"/>
  <c r="I172" i="8"/>
  <c r="I172" i="19" s="1"/>
  <c r="E173" i="8"/>
  <c r="E173" i="19" s="1"/>
  <c r="M173" i="8"/>
  <c r="M173" i="19" s="1"/>
  <c r="I174" i="8"/>
  <c r="I174" i="19" s="1"/>
  <c r="E176" i="8"/>
  <c r="E176" i="19" s="1"/>
  <c r="M176" i="8"/>
  <c r="M176" i="19" s="1"/>
  <c r="H178" i="8"/>
  <c r="E179" i="8"/>
  <c r="E179" i="19" s="1"/>
  <c r="M179" i="8"/>
  <c r="M179" i="19" s="1"/>
  <c r="I181" i="8"/>
  <c r="I181" i="19" s="1"/>
  <c r="E182" i="8"/>
  <c r="M182" i="8"/>
  <c r="M182" i="19" s="1"/>
  <c r="I183" i="8"/>
  <c r="I183" i="19" s="1"/>
  <c r="E184" i="8"/>
  <c r="E184" i="19" s="1"/>
  <c r="M184" i="8"/>
  <c r="M184" i="19" s="1"/>
  <c r="I185" i="8"/>
  <c r="I185" i="19" s="1"/>
  <c r="E186" i="8"/>
  <c r="E186" i="19" s="1"/>
  <c r="M186" i="8"/>
  <c r="M186" i="19" s="1"/>
  <c r="I189" i="8"/>
  <c r="E190" i="8"/>
  <c r="E190" i="19" s="1"/>
  <c r="M190" i="8"/>
  <c r="M190" i="19" s="1"/>
  <c r="I191" i="8"/>
  <c r="I191" i="19" s="1"/>
  <c r="E192" i="8"/>
  <c r="E192" i="19" s="1"/>
  <c r="M192" i="8"/>
  <c r="M192" i="19" s="1"/>
  <c r="I194" i="8"/>
  <c r="I194" i="19" s="1"/>
  <c r="E195" i="8"/>
  <c r="E195" i="19" s="1"/>
  <c r="M195" i="8"/>
  <c r="I196" i="8"/>
  <c r="I196" i="19" s="1"/>
  <c r="E197" i="8"/>
  <c r="E197" i="19" s="1"/>
  <c r="M197" i="8"/>
  <c r="M197" i="19" s="1"/>
  <c r="I198" i="8"/>
  <c r="E199" i="8"/>
  <c r="E199" i="19" s="1"/>
  <c r="M199" i="8"/>
  <c r="M199" i="19" s="1"/>
  <c r="I200" i="8"/>
  <c r="I200" i="19" s="1"/>
  <c r="E201" i="8"/>
  <c r="E201" i="19" s="1"/>
  <c r="M201" i="8"/>
  <c r="M201" i="19" s="1"/>
  <c r="I202" i="8"/>
  <c r="I202" i="19" s="1"/>
  <c r="E203" i="8"/>
  <c r="E203" i="19" s="1"/>
  <c r="M203" i="8"/>
  <c r="I204" i="8"/>
  <c r="I204" i="19" s="1"/>
  <c r="E206" i="8"/>
  <c r="E206" i="19" s="1"/>
  <c r="M206" i="8"/>
  <c r="M206" i="19" s="1"/>
  <c r="I207" i="8"/>
  <c r="I207" i="19" s="1"/>
  <c r="E209" i="8"/>
  <c r="E209" i="19" s="1"/>
  <c r="M209" i="8"/>
  <c r="M209" i="19" s="1"/>
  <c r="I211" i="8"/>
  <c r="I211" i="19" s="1"/>
  <c r="E216" i="8"/>
  <c r="E216" i="19" s="1"/>
  <c r="M216" i="8"/>
  <c r="M216" i="19" s="1"/>
  <c r="J217" i="8"/>
  <c r="J217" i="19" s="1"/>
  <c r="F218" i="8"/>
  <c r="F218" i="19" s="1"/>
  <c r="N218" i="8"/>
  <c r="N218" i="19" s="1"/>
  <c r="K219" i="8"/>
  <c r="K219" i="19" s="1"/>
  <c r="G220" i="8"/>
  <c r="G220" i="19" s="1"/>
  <c r="O220" i="8"/>
  <c r="O220" i="19" s="1"/>
  <c r="K221" i="8"/>
  <c r="K221" i="19" s="1"/>
  <c r="H222" i="8"/>
  <c r="H222" i="19" s="1"/>
  <c r="I224" i="8"/>
  <c r="I224" i="19" s="1"/>
  <c r="E225" i="8"/>
  <c r="E225" i="19" s="1"/>
  <c r="M225" i="8"/>
  <c r="M225" i="19" s="1"/>
  <c r="I226" i="8"/>
  <c r="I226" i="19" s="1"/>
  <c r="E227" i="8"/>
  <c r="E227" i="19" s="1"/>
  <c r="M227" i="8"/>
  <c r="I228" i="8"/>
  <c r="I228" i="19" s="1"/>
  <c r="E229" i="8"/>
  <c r="E229" i="19" s="1"/>
  <c r="M229" i="8"/>
  <c r="M229" i="19" s="1"/>
  <c r="I230" i="8"/>
  <c r="I230" i="19" s="1"/>
  <c r="E231" i="8"/>
  <c r="E231" i="19" s="1"/>
  <c r="M231" i="8"/>
  <c r="M231" i="19" s="1"/>
  <c r="I232" i="8"/>
  <c r="I232" i="19" s="1"/>
  <c r="E233" i="8"/>
  <c r="E233" i="19" s="1"/>
  <c r="M233" i="8"/>
  <c r="M233" i="19" s="1"/>
  <c r="I234" i="8"/>
  <c r="I234" i="19" s="1"/>
  <c r="I176" i="8"/>
  <c r="I176" i="19" s="1"/>
  <c r="M181" i="8"/>
  <c r="M181" i="19" s="1"/>
  <c r="I184" i="8"/>
  <c r="I184" i="19" s="1"/>
  <c r="E189" i="8"/>
  <c r="E189" i="19" s="1"/>
  <c r="I192" i="8"/>
  <c r="I192" i="19" s="1"/>
  <c r="M196" i="8"/>
  <c r="E200" i="8"/>
  <c r="E200" i="19" s="1"/>
  <c r="E204" i="8"/>
  <c r="E204" i="19" s="1"/>
  <c r="O219" i="8"/>
  <c r="O219" i="19" s="1"/>
  <c r="E228" i="8"/>
  <c r="E228" i="19" s="1"/>
  <c r="F174" i="8"/>
  <c r="F174" i="19" s="1"/>
  <c r="J179" i="8"/>
  <c r="J179" i="19" s="1"/>
  <c r="F183" i="8"/>
  <c r="J186" i="8"/>
  <c r="J186" i="19" s="1"/>
  <c r="J190" i="8"/>
  <c r="J190" i="19" s="1"/>
  <c r="F194" i="8"/>
  <c r="F194" i="19" s="1"/>
  <c r="F196" i="8"/>
  <c r="F198" i="8"/>
  <c r="F198" i="19" s="1"/>
  <c r="J199" i="8"/>
  <c r="J199" i="19" s="1"/>
  <c r="F202" i="8"/>
  <c r="F202" i="19" s="1"/>
  <c r="N202" i="8"/>
  <c r="J203" i="8"/>
  <c r="J203" i="19" s="1"/>
  <c r="F204" i="8"/>
  <c r="F204" i="19" s="1"/>
  <c r="J206" i="8"/>
  <c r="J206" i="19" s="1"/>
  <c r="F207" i="8"/>
  <c r="N207" i="8"/>
  <c r="N207" i="19" s="1"/>
  <c r="J209" i="8"/>
  <c r="J209" i="19" s="1"/>
  <c r="F211" i="8"/>
  <c r="F211" i="19" s="1"/>
  <c r="N211" i="8"/>
  <c r="N211" i="19" s="1"/>
  <c r="J216" i="8"/>
  <c r="J216" i="19" s="1"/>
  <c r="H221" i="8"/>
  <c r="H221" i="19" s="1"/>
  <c r="F226" i="8"/>
  <c r="F226" i="19" s="1"/>
  <c r="J227" i="8"/>
  <c r="J227" i="19" s="1"/>
  <c r="J229" i="8"/>
  <c r="J229" i="19" s="1"/>
  <c r="N232" i="8"/>
  <c r="N232" i="19" s="1"/>
  <c r="H174" i="8"/>
  <c r="L176" i="8"/>
  <c r="L176" i="19" s="1"/>
  <c r="G178" i="8"/>
  <c r="G178" i="19" s="1"/>
  <c r="O178" i="8"/>
  <c r="O178" i="19" s="1"/>
  <c r="L179" i="8"/>
  <c r="H181" i="8"/>
  <c r="H181" i="19" s="1"/>
  <c r="H183" i="8"/>
  <c r="H183" i="19" s="1"/>
  <c r="L190" i="8"/>
  <c r="L190" i="19" s="1"/>
  <c r="H191" i="8"/>
  <c r="H198" i="8"/>
  <c r="H198" i="19" s="1"/>
  <c r="L209" i="8"/>
  <c r="L209" i="19" s="1"/>
  <c r="H211" i="8"/>
  <c r="H211" i="19" s="1"/>
  <c r="I217" i="8"/>
  <c r="E218" i="8"/>
  <c r="E218" i="19" s="1"/>
  <c r="J219" i="8"/>
  <c r="J219" i="19" s="1"/>
  <c r="G222" i="8"/>
  <c r="F171" i="8"/>
  <c r="N171" i="8"/>
  <c r="N171" i="19" s="1"/>
  <c r="J172" i="8"/>
  <c r="J172" i="19" s="1"/>
  <c r="F173" i="8"/>
  <c r="N173" i="8"/>
  <c r="J174" i="8"/>
  <c r="J174" i="19" s="1"/>
  <c r="F176" i="8"/>
  <c r="F176" i="19" s="1"/>
  <c r="N176" i="8"/>
  <c r="N176" i="19" s="1"/>
  <c r="I178" i="8"/>
  <c r="F179" i="8"/>
  <c r="F179" i="19" s="1"/>
  <c r="N179" i="8"/>
  <c r="N179" i="19" s="1"/>
  <c r="J181" i="8"/>
  <c r="J181" i="19" s="1"/>
  <c r="F182" i="8"/>
  <c r="N182" i="8"/>
  <c r="N182" i="19" s="1"/>
  <c r="J183" i="8"/>
  <c r="J183" i="19" s="1"/>
  <c r="F184" i="8"/>
  <c r="F184" i="19" s="1"/>
  <c r="N184" i="8"/>
  <c r="J185" i="8"/>
  <c r="J185" i="19" s="1"/>
  <c r="F186" i="8"/>
  <c r="F186" i="19" s="1"/>
  <c r="N186" i="8"/>
  <c r="N186" i="19" s="1"/>
  <c r="J189" i="8"/>
  <c r="F190" i="8"/>
  <c r="F190" i="19" s="1"/>
  <c r="N190" i="8"/>
  <c r="N190" i="19" s="1"/>
  <c r="J191" i="8"/>
  <c r="J191" i="19" s="1"/>
  <c r="F192" i="8"/>
  <c r="N192" i="8"/>
  <c r="N192" i="19" s="1"/>
  <c r="J194" i="8"/>
  <c r="J194" i="19" s="1"/>
  <c r="F195" i="8"/>
  <c r="F195" i="19" s="1"/>
  <c r="N195" i="8"/>
  <c r="J196" i="8"/>
  <c r="J196" i="19" s="1"/>
  <c r="F197" i="8"/>
  <c r="F197" i="19" s="1"/>
  <c r="N197" i="8"/>
  <c r="N197" i="19" s="1"/>
  <c r="J198" i="8"/>
  <c r="F199" i="8"/>
  <c r="F199" i="19" s="1"/>
  <c r="N199" i="8"/>
  <c r="N199" i="19" s="1"/>
  <c r="J200" i="8"/>
  <c r="J200" i="19" s="1"/>
  <c r="F201" i="8"/>
  <c r="N201" i="8"/>
  <c r="N201" i="19" s="1"/>
  <c r="J202" i="8"/>
  <c r="J202" i="19" s="1"/>
  <c r="F203" i="8"/>
  <c r="N203" i="8"/>
  <c r="J204" i="8"/>
  <c r="J204" i="19" s="1"/>
  <c r="F206" i="8"/>
  <c r="F206" i="19" s="1"/>
  <c r="N206" i="8"/>
  <c r="N206" i="19" s="1"/>
  <c r="J207" i="8"/>
  <c r="J207" i="19" s="1"/>
  <c r="F209" i="8"/>
  <c r="F209" i="19" s="1"/>
  <c r="N209" i="8"/>
  <c r="N209" i="19" s="1"/>
  <c r="J211" i="8"/>
  <c r="J211" i="19" s="1"/>
  <c r="K217" i="8"/>
  <c r="K217" i="19" s="1"/>
  <c r="G218" i="8"/>
  <c r="G218" i="19" s="1"/>
  <c r="L219" i="8"/>
  <c r="L219" i="19" s="1"/>
  <c r="H220" i="8"/>
  <c r="H220" i="19" s="1"/>
  <c r="L221" i="8"/>
  <c r="L221" i="19" s="1"/>
  <c r="F225" i="8"/>
  <c r="F225" i="19" s="1"/>
  <c r="N225" i="8"/>
  <c r="N225" i="19" s="1"/>
  <c r="J226" i="8"/>
  <c r="J226" i="19" s="1"/>
  <c r="F227" i="8"/>
  <c r="F227" i="19" s="1"/>
  <c r="N227" i="8"/>
  <c r="N227" i="19" s="1"/>
  <c r="J228" i="8"/>
  <c r="J228" i="19" s="1"/>
  <c r="F229" i="8"/>
  <c r="F229" i="19" s="1"/>
  <c r="N229" i="8"/>
  <c r="N229" i="19" s="1"/>
  <c r="J230" i="8"/>
  <c r="J230" i="19" s="1"/>
  <c r="F231" i="8"/>
  <c r="F231" i="19" s="1"/>
  <c r="N231" i="8"/>
  <c r="N231" i="19" s="1"/>
  <c r="J232" i="8"/>
  <c r="J232" i="19" s="1"/>
  <c r="F233" i="8"/>
  <c r="F233" i="19" s="1"/>
  <c r="N233" i="8"/>
  <c r="N233" i="19" s="1"/>
  <c r="J234" i="8"/>
  <c r="J234" i="19" s="1"/>
  <c r="M174" i="8"/>
  <c r="M174" i="19" s="1"/>
  <c r="L178" i="8"/>
  <c r="L178" i="19" s="1"/>
  <c r="E183" i="8"/>
  <c r="E183" i="19" s="1"/>
  <c r="I186" i="8"/>
  <c r="I186" i="19" s="1"/>
  <c r="M191" i="8"/>
  <c r="M191" i="19" s="1"/>
  <c r="E196" i="8"/>
  <c r="E196" i="19" s="1"/>
  <c r="I199" i="8"/>
  <c r="I199" i="19" s="1"/>
  <c r="E202" i="8"/>
  <c r="E202" i="19" s="1"/>
  <c r="M204" i="8"/>
  <c r="M204" i="19" s="1"/>
  <c r="M211" i="8"/>
  <c r="M211" i="19" s="1"/>
  <c r="I225" i="8"/>
  <c r="I225" i="19" s="1"/>
  <c r="F172" i="8"/>
  <c r="F172" i="19" s="1"/>
  <c r="N174" i="8"/>
  <c r="N174" i="19" s="1"/>
  <c r="E178" i="8"/>
  <c r="E178" i="19" s="1"/>
  <c r="N181" i="8"/>
  <c r="N181" i="19" s="1"/>
  <c r="F185" i="8"/>
  <c r="F185" i="19" s="1"/>
  <c r="F189" i="8"/>
  <c r="F189" i="19" s="1"/>
  <c r="N191" i="8"/>
  <c r="N191" i="19" s="1"/>
  <c r="N194" i="8"/>
  <c r="N194" i="19" s="1"/>
  <c r="N196" i="8"/>
  <c r="N196" i="19" s="1"/>
  <c r="F200" i="8"/>
  <c r="F200" i="19" s="1"/>
  <c r="G217" i="8"/>
  <c r="G217" i="19" s="1"/>
  <c r="N226" i="8"/>
  <c r="N226" i="19" s="1"/>
  <c r="N228" i="8"/>
  <c r="N228" i="19" s="1"/>
  <c r="F230" i="8"/>
  <c r="F230" i="19" s="1"/>
  <c r="N230" i="8"/>
  <c r="N230" i="19" s="1"/>
  <c r="J231" i="8"/>
  <c r="J231" i="19" s="1"/>
  <c r="F234" i="8"/>
  <c r="F234" i="19" s="1"/>
  <c r="L173" i="8"/>
  <c r="L173" i="19" s="1"/>
  <c r="L182" i="8"/>
  <c r="L182" i="19" s="1"/>
  <c r="L186" i="8"/>
  <c r="L186" i="19" s="1"/>
  <c r="N220" i="8"/>
  <c r="N220" i="19" s="1"/>
  <c r="G171" i="8"/>
  <c r="G171" i="19" s="1"/>
  <c r="O171" i="8"/>
  <c r="O171" i="19" s="1"/>
  <c r="K172" i="8"/>
  <c r="K172" i="19" s="1"/>
  <c r="G173" i="8"/>
  <c r="G173" i="19" s="1"/>
  <c r="O173" i="8"/>
  <c r="O173" i="19" s="1"/>
  <c r="K174" i="8"/>
  <c r="K174" i="19" s="1"/>
  <c r="G176" i="8"/>
  <c r="G176" i="19" s="1"/>
  <c r="O176" i="8"/>
  <c r="O176" i="19" s="1"/>
  <c r="J178" i="8"/>
  <c r="J178" i="19" s="1"/>
  <c r="G179" i="8"/>
  <c r="G179" i="19" s="1"/>
  <c r="O179" i="8"/>
  <c r="O179" i="19" s="1"/>
  <c r="K181" i="8"/>
  <c r="K181" i="19" s="1"/>
  <c r="G182" i="8"/>
  <c r="G182" i="19" s="1"/>
  <c r="O182" i="8"/>
  <c r="O182" i="19" s="1"/>
  <c r="K183" i="8"/>
  <c r="K183" i="19" s="1"/>
  <c r="G184" i="8"/>
  <c r="G184" i="19" s="1"/>
  <c r="O184" i="8"/>
  <c r="O184" i="19" s="1"/>
  <c r="K185" i="8"/>
  <c r="K185" i="19" s="1"/>
  <c r="G186" i="8"/>
  <c r="G186" i="19" s="1"/>
  <c r="O186" i="8"/>
  <c r="O186" i="19" s="1"/>
  <c r="K189" i="8"/>
  <c r="K189" i="19" s="1"/>
  <c r="G190" i="8"/>
  <c r="G190" i="19" s="1"/>
  <c r="O190" i="8"/>
  <c r="O190" i="19" s="1"/>
  <c r="K191" i="8"/>
  <c r="K191" i="19" s="1"/>
  <c r="G192" i="8"/>
  <c r="G192" i="19" s="1"/>
  <c r="O192" i="8"/>
  <c r="O192" i="19" s="1"/>
  <c r="K194" i="8"/>
  <c r="K194" i="19" s="1"/>
  <c r="G195" i="8"/>
  <c r="G195" i="19" s="1"/>
  <c r="O195" i="8"/>
  <c r="O195" i="19" s="1"/>
  <c r="K196" i="8"/>
  <c r="K196" i="19" s="1"/>
  <c r="G197" i="8"/>
  <c r="G197" i="19" s="1"/>
  <c r="O197" i="8"/>
  <c r="O197" i="19" s="1"/>
  <c r="K198" i="8"/>
  <c r="K198" i="19" s="1"/>
  <c r="G199" i="8"/>
  <c r="G199" i="19" s="1"/>
  <c r="O199" i="8"/>
  <c r="O199" i="19" s="1"/>
  <c r="K200" i="8"/>
  <c r="K200" i="19" s="1"/>
  <c r="G201" i="8"/>
  <c r="G201" i="19" s="1"/>
  <c r="O201" i="8"/>
  <c r="O201" i="19" s="1"/>
  <c r="K202" i="8"/>
  <c r="K202" i="19" s="1"/>
  <c r="G203" i="8"/>
  <c r="G203" i="19" s="1"/>
  <c r="O203" i="8"/>
  <c r="O203" i="19" s="1"/>
  <c r="K204" i="8"/>
  <c r="K204" i="19" s="1"/>
  <c r="G206" i="8"/>
  <c r="G206" i="19" s="1"/>
  <c r="O206" i="8"/>
  <c r="O206" i="19" s="1"/>
  <c r="K207" i="8"/>
  <c r="K207" i="19" s="1"/>
  <c r="G209" i="8"/>
  <c r="G209" i="19" s="1"/>
  <c r="O209" i="8"/>
  <c r="O209" i="19" s="1"/>
  <c r="K211" i="8"/>
  <c r="K211" i="19" s="1"/>
  <c r="L217" i="8"/>
  <c r="L217" i="19" s="1"/>
  <c r="H218" i="8"/>
  <c r="H218" i="19" s="1"/>
  <c r="E219" i="8"/>
  <c r="E219" i="19" s="1"/>
  <c r="M219" i="8"/>
  <c r="M219" i="19" s="1"/>
  <c r="I220" i="8"/>
  <c r="I220" i="19" s="1"/>
  <c r="E221" i="8"/>
  <c r="E221" i="19" s="1"/>
  <c r="M221" i="8"/>
  <c r="M221" i="19" s="1"/>
  <c r="G225" i="8"/>
  <c r="G225" i="19" s="1"/>
  <c r="O225" i="8"/>
  <c r="O225" i="19" s="1"/>
  <c r="K226" i="8"/>
  <c r="K226" i="19" s="1"/>
  <c r="G227" i="8"/>
  <c r="G227" i="19" s="1"/>
  <c r="O227" i="8"/>
  <c r="O227" i="19" s="1"/>
  <c r="K228" i="8"/>
  <c r="K228" i="19" s="1"/>
  <c r="G229" i="8"/>
  <c r="G229" i="19" s="1"/>
  <c r="O229" i="8"/>
  <c r="O229" i="19" s="1"/>
  <c r="K230" i="8"/>
  <c r="K230" i="19" s="1"/>
  <c r="G231" i="8"/>
  <c r="G231" i="19" s="1"/>
  <c r="O231" i="8"/>
  <c r="O231" i="19" s="1"/>
  <c r="K232" i="8"/>
  <c r="K232" i="19" s="1"/>
  <c r="G233" i="8"/>
  <c r="G233" i="19" s="1"/>
  <c r="K234" i="8"/>
  <c r="K234" i="19" s="1"/>
  <c r="E172" i="8"/>
  <c r="E172" i="19" s="1"/>
  <c r="E181" i="8"/>
  <c r="E181" i="19" s="1"/>
  <c r="M194" i="8"/>
  <c r="M194" i="19" s="1"/>
  <c r="N217" i="8"/>
  <c r="N217" i="19" s="1"/>
  <c r="E226" i="8"/>
  <c r="E226" i="19" s="1"/>
  <c r="I229" i="8"/>
  <c r="I229" i="19" s="1"/>
  <c r="I233" i="8"/>
  <c r="I233" i="19" s="1"/>
  <c r="H171" i="8"/>
  <c r="H171" i="19" s="1"/>
  <c r="L172" i="8"/>
  <c r="L172" i="19" s="1"/>
  <c r="H173" i="8"/>
  <c r="H173" i="19" s="1"/>
  <c r="L174" i="8"/>
  <c r="L174" i="19" s="1"/>
  <c r="H176" i="8"/>
  <c r="H176" i="19" s="1"/>
  <c r="K178" i="8"/>
  <c r="K178" i="19" s="1"/>
  <c r="H179" i="8"/>
  <c r="H179" i="19" s="1"/>
  <c r="L181" i="8"/>
  <c r="L181" i="19" s="1"/>
  <c r="H182" i="8"/>
  <c r="H182" i="19" s="1"/>
  <c r="L183" i="8"/>
  <c r="L183" i="19" s="1"/>
  <c r="H184" i="8"/>
  <c r="H184" i="19" s="1"/>
  <c r="L185" i="8"/>
  <c r="L185" i="19" s="1"/>
  <c r="H186" i="8"/>
  <c r="H186" i="19" s="1"/>
  <c r="L189" i="8"/>
  <c r="L189" i="19" s="1"/>
  <c r="H190" i="8"/>
  <c r="H190" i="19" s="1"/>
  <c r="L191" i="8"/>
  <c r="L191" i="19" s="1"/>
  <c r="H192" i="8"/>
  <c r="H192" i="19" s="1"/>
  <c r="L194" i="8"/>
  <c r="L194" i="19" s="1"/>
  <c r="H195" i="8"/>
  <c r="H195" i="19" s="1"/>
  <c r="L196" i="8"/>
  <c r="L196" i="19" s="1"/>
  <c r="H197" i="8"/>
  <c r="H197" i="19" s="1"/>
  <c r="L198" i="8"/>
  <c r="L198" i="19" s="1"/>
  <c r="H199" i="8"/>
  <c r="H199" i="19" s="1"/>
  <c r="L200" i="8"/>
  <c r="L200" i="19" s="1"/>
  <c r="H201" i="8"/>
  <c r="H201" i="19" s="1"/>
  <c r="L202" i="8"/>
  <c r="L202" i="19" s="1"/>
  <c r="H203" i="8"/>
  <c r="H203" i="19" s="1"/>
  <c r="L204" i="8"/>
  <c r="L204" i="19" s="1"/>
  <c r="H206" i="8"/>
  <c r="H206" i="19" s="1"/>
  <c r="L207" i="8"/>
  <c r="L207" i="19" s="1"/>
  <c r="H209" i="8"/>
  <c r="H209" i="19" s="1"/>
  <c r="L211" i="8"/>
  <c r="L211" i="19" s="1"/>
  <c r="M217" i="8"/>
  <c r="M217" i="19" s="1"/>
  <c r="F219" i="8"/>
  <c r="F219" i="19" s="1"/>
  <c r="N219" i="8"/>
  <c r="N219" i="19" s="1"/>
  <c r="J220" i="8"/>
  <c r="J220" i="19" s="1"/>
  <c r="F221" i="8"/>
  <c r="F221" i="19" s="1"/>
  <c r="N221" i="8"/>
  <c r="N221" i="19" s="1"/>
  <c r="H225" i="8"/>
  <c r="H225" i="19" s="1"/>
  <c r="L226" i="8"/>
  <c r="L226" i="19" s="1"/>
  <c r="H227" i="8"/>
  <c r="H227" i="19" s="1"/>
  <c r="L228" i="8"/>
  <c r="L228" i="19" s="1"/>
  <c r="H229" i="8"/>
  <c r="H229" i="19" s="1"/>
  <c r="L232" i="8"/>
  <c r="L232" i="19" s="1"/>
  <c r="L234" i="8"/>
  <c r="L234" i="19" s="1"/>
  <c r="V153" i="17"/>
  <c r="W153" i="17" s="1"/>
  <c r="AY237" i="19"/>
  <c r="AM396" i="19"/>
  <c r="AY396" i="19"/>
  <c r="AM237" i="19"/>
  <c r="V366" i="17"/>
  <c r="W366" i="17" s="1"/>
  <c r="P418" i="17"/>
  <c r="Q418" i="17" s="1"/>
  <c r="R418" i="17" s="1"/>
  <c r="S418" i="17" s="1"/>
  <c r="T418" i="17" s="1"/>
  <c r="U418" i="17" s="1"/>
  <c r="V418" i="17" s="1"/>
  <c r="W418" i="17" s="1"/>
  <c r="X418" i="17" s="1"/>
  <c r="Y418" i="17" s="1"/>
  <c r="Z418" i="17" s="1"/>
  <c r="AA418" i="17" s="1"/>
  <c r="AB418" i="17" s="1"/>
  <c r="AC418" i="17" s="1"/>
  <c r="AD418" i="17" s="1"/>
  <c r="AE418" i="17" s="1"/>
  <c r="AF418" i="17" s="1"/>
  <c r="AG418" i="17" s="1"/>
  <c r="AH418" i="17" s="1"/>
  <c r="AI418" i="17" s="1"/>
  <c r="AJ418" i="17" s="1"/>
  <c r="AK418" i="17" s="1"/>
  <c r="AL418" i="17" s="1"/>
  <c r="AM418" i="17" s="1"/>
  <c r="AN418" i="17" s="1"/>
  <c r="AO418" i="17" s="1"/>
  <c r="AP418" i="17" s="1"/>
  <c r="AQ418" i="17" s="1"/>
  <c r="AR418" i="17" s="1"/>
  <c r="AS418" i="17" s="1"/>
  <c r="AT418" i="17" s="1"/>
  <c r="AU418" i="17" s="1"/>
  <c r="AV418" i="17" s="1"/>
  <c r="AW418" i="17" s="1"/>
  <c r="AX418" i="17" s="1"/>
  <c r="AY418" i="17" s="1"/>
  <c r="BD368" i="17"/>
  <c r="P432" i="17"/>
  <c r="Q432" i="17" s="1"/>
  <c r="R432" i="17" s="1"/>
  <c r="S432" i="17" s="1"/>
  <c r="T432" i="17" s="1"/>
  <c r="U432" i="17" s="1"/>
  <c r="V432" i="17" s="1"/>
  <c r="W432" i="17" s="1"/>
  <c r="X432" i="17" s="1"/>
  <c r="Y432" i="17" s="1"/>
  <c r="Z432" i="17" s="1"/>
  <c r="AA432" i="17" s="1"/>
  <c r="AB432" i="17" s="1"/>
  <c r="AC432" i="17" s="1"/>
  <c r="AD432" i="17" s="1"/>
  <c r="AE432" i="17" s="1"/>
  <c r="AF432" i="17" s="1"/>
  <c r="AG432" i="17" s="1"/>
  <c r="AH432" i="17" s="1"/>
  <c r="AI432" i="17" s="1"/>
  <c r="AJ432" i="17" s="1"/>
  <c r="AK432" i="17" s="1"/>
  <c r="AL432" i="17" s="1"/>
  <c r="AM432" i="17" s="1"/>
  <c r="AN432" i="17" s="1"/>
  <c r="AO432" i="17" s="1"/>
  <c r="AP432" i="17" s="1"/>
  <c r="AQ432" i="17" s="1"/>
  <c r="AR432" i="17" s="1"/>
  <c r="AS432" i="17" s="1"/>
  <c r="AT432" i="17" s="1"/>
  <c r="AU432" i="17" s="1"/>
  <c r="AV432" i="17" s="1"/>
  <c r="AW432" i="17" s="1"/>
  <c r="AX432" i="17" s="1"/>
  <c r="AY432" i="17" s="1"/>
  <c r="P277" i="17"/>
  <c r="Q277" i="17" s="1"/>
  <c r="P275" i="17"/>
  <c r="Q275" i="17" s="1"/>
  <c r="R275" i="17" s="1"/>
  <c r="S275" i="17" s="1"/>
  <c r="T275" i="17" s="1"/>
  <c r="U275" i="17" s="1"/>
  <c r="V275" i="17" s="1"/>
  <c r="W275" i="17" s="1"/>
  <c r="X275" i="17" s="1"/>
  <c r="Y275" i="17" s="1"/>
  <c r="Z275" i="17" s="1"/>
  <c r="AA275" i="17" s="1"/>
  <c r="AB275" i="17" s="1"/>
  <c r="AC275" i="17" s="1"/>
  <c r="AD275" i="17" s="1"/>
  <c r="AE275" i="17" s="1"/>
  <c r="AF275" i="17" s="1"/>
  <c r="AG275" i="17" s="1"/>
  <c r="AH275" i="17" s="1"/>
  <c r="AI275" i="17" s="1"/>
  <c r="AJ275" i="17" s="1"/>
  <c r="AK275" i="17" s="1"/>
  <c r="AL275" i="17" s="1"/>
  <c r="AM275" i="17" s="1"/>
  <c r="AN275" i="17" s="1"/>
  <c r="AO275" i="17" s="1"/>
  <c r="AP275" i="17" s="1"/>
  <c r="AQ275" i="17" s="1"/>
  <c r="AR275" i="17" s="1"/>
  <c r="AS275" i="17" s="1"/>
  <c r="AT275" i="17" s="1"/>
  <c r="AU275" i="17" s="1"/>
  <c r="AV275" i="17" s="1"/>
  <c r="AW275" i="17" s="1"/>
  <c r="AX275" i="17" s="1"/>
  <c r="AY275" i="17" s="1"/>
  <c r="S223" i="17"/>
  <c r="S294" i="17" s="1"/>
  <c r="T419" i="17"/>
  <c r="O208" i="17"/>
  <c r="O142" i="17"/>
  <c r="O51" i="17"/>
  <c r="Q375" i="17"/>
  <c r="Q391" i="17" s="1"/>
  <c r="R263" i="17"/>
  <c r="U64" i="17"/>
  <c r="S456" i="17"/>
  <c r="R377" i="17"/>
  <c r="P441" i="17"/>
  <c r="P443" i="17"/>
  <c r="P279" i="17"/>
  <c r="P115" i="17"/>
  <c r="Q115" i="17" s="1"/>
  <c r="R115" i="17" s="1"/>
  <c r="S115" i="17" s="1"/>
  <c r="T115" i="17" s="1"/>
  <c r="U115" i="17" s="1"/>
  <c r="V115" i="17" s="1"/>
  <c r="W115" i="17" s="1"/>
  <c r="X115" i="17" s="1"/>
  <c r="Y115" i="17" s="1"/>
  <c r="Z115" i="17" s="1"/>
  <c r="AA115" i="17" s="1"/>
  <c r="AB115" i="17" s="1"/>
  <c r="AC115" i="17" s="1"/>
  <c r="AD115" i="17" s="1"/>
  <c r="AE115" i="17" s="1"/>
  <c r="AF115" i="17" s="1"/>
  <c r="AG115" i="17" s="1"/>
  <c r="AH115" i="17" s="1"/>
  <c r="AI115" i="17" s="1"/>
  <c r="AJ115" i="17" s="1"/>
  <c r="AK115" i="17" s="1"/>
  <c r="AL115" i="17" s="1"/>
  <c r="AM115" i="17" s="1"/>
  <c r="AN115" i="17" s="1"/>
  <c r="AO115" i="17" s="1"/>
  <c r="AP115" i="17" s="1"/>
  <c r="AQ115" i="17" s="1"/>
  <c r="AR115" i="17" s="1"/>
  <c r="AS115" i="17" s="1"/>
  <c r="AT115" i="17" s="1"/>
  <c r="AU115" i="17" s="1"/>
  <c r="AV115" i="17" s="1"/>
  <c r="AW115" i="17" s="1"/>
  <c r="AX115" i="17" s="1"/>
  <c r="AY115" i="17" s="1"/>
  <c r="P125" i="17"/>
  <c r="D208" i="17"/>
  <c r="D142" i="17"/>
  <c r="D51" i="17"/>
  <c r="BA49" i="17"/>
  <c r="T138" i="17"/>
  <c r="S59" i="17"/>
  <c r="S133" i="17" s="1"/>
  <c r="R131" i="17"/>
  <c r="R95" i="17"/>
  <c r="R130" i="17"/>
  <c r="R62" i="17"/>
  <c r="R60" i="17"/>
  <c r="R15" i="17"/>
  <c r="R68" i="17"/>
  <c r="R152" i="17" s="1"/>
  <c r="R13" i="17"/>
  <c r="T232" i="17"/>
  <c r="R398" i="17"/>
  <c r="E459" i="17"/>
  <c r="X132" i="17"/>
  <c r="I210" i="17"/>
  <c r="I369" i="17" s="1"/>
  <c r="I53" i="17"/>
  <c r="P391" i="17"/>
  <c r="P403" i="17"/>
  <c r="P402" i="17"/>
  <c r="P440" i="17"/>
  <c r="P274" i="17"/>
  <c r="Q274" i="17" s="1"/>
  <c r="R274" i="17" s="1"/>
  <c r="S274" i="17" s="1"/>
  <c r="T274" i="17" s="1"/>
  <c r="U274" i="17" s="1"/>
  <c r="V274" i="17" s="1"/>
  <c r="W274" i="17" s="1"/>
  <c r="X274" i="17" s="1"/>
  <c r="Y274" i="17" s="1"/>
  <c r="Z274" i="17" s="1"/>
  <c r="AA274" i="17" s="1"/>
  <c r="AB274" i="17" s="1"/>
  <c r="AC274" i="17" s="1"/>
  <c r="AD274" i="17" s="1"/>
  <c r="AE274" i="17" s="1"/>
  <c r="AF274" i="17" s="1"/>
  <c r="AG274" i="17" s="1"/>
  <c r="AH274" i="17" s="1"/>
  <c r="AI274" i="17" s="1"/>
  <c r="AJ274" i="17" s="1"/>
  <c r="AK274" i="17" s="1"/>
  <c r="AL274" i="17" s="1"/>
  <c r="AM274" i="17" s="1"/>
  <c r="AN274" i="17" s="1"/>
  <c r="AO274" i="17" s="1"/>
  <c r="AP274" i="17" s="1"/>
  <c r="AQ274" i="17" s="1"/>
  <c r="AR274" i="17" s="1"/>
  <c r="AS274" i="17" s="1"/>
  <c r="AT274" i="17" s="1"/>
  <c r="AU274" i="17" s="1"/>
  <c r="AV274" i="17" s="1"/>
  <c r="AW274" i="17" s="1"/>
  <c r="AX274" i="17" s="1"/>
  <c r="AY274" i="17" s="1"/>
  <c r="P282" i="17"/>
  <c r="P124" i="17"/>
  <c r="P120" i="17"/>
  <c r="R381" i="17"/>
  <c r="T79" i="17"/>
  <c r="S12" i="17"/>
  <c r="AJ237" i="17"/>
  <c r="AJ249" i="19" s="1"/>
  <c r="H347" i="17"/>
  <c r="H300" i="17"/>
  <c r="R397" i="17"/>
  <c r="V167" i="17"/>
  <c r="E367" i="17"/>
  <c r="E460" i="17" s="1"/>
  <c r="E301" i="17"/>
  <c r="O347" i="17"/>
  <c r="O300" i="17"/>
  <c r="T297" i="17"/>
  <c r="S218" i="17"/>
  <c r="S292" i="17" s="1"/>
  <c r="U222" i="17"/>
  <c r="P439" i="17"/>
  <c r="P438" i="17"/>
  <c r="P273" i="17"/>
  <c r="Q273" i="17" s="1"/>
  <c r="R273" i="17" s="1"/>
  <c r="S273" i="17" s="1"/>
  <c r="T273" i="17" s="1"/>
  <c r="U273" i="17" s="1"/>
  <c r="V273" i="17" s="1"/>
  <c r="W273" i="17" s="1"/>
  <c r="X273" i="17" s="1"/>
  <c r="Y273" i="17" s="1"/>
  <c r="Z273" i="17" s="1"/>
  <c r="AA273" i="17" s="1"/>
  <c r="AB273" i="17" s="1"/>
  <c r="AC273" i="17" s="1"/>
  <c r="AD273" i="17" s="1"/>
  <c r="AE273" i="17" s="1"/>
  <c r="AF273" i="17" s="1"/>
  <c r="AG273" i="17" s="1"/>
  <c r="AH273" i="17" s="1"/>
  <c r="AI273" i="17" s="1"/>
  <c r="AJ273" i="17" s="1"/>
  <c r="AK273" i="17" s="1"/>
  <c r="AL273" i="17" s="1"/>
  <c r="AM273" i="17" s="1"/>
  <c r="AN273" i="17" s="1"/>
  <c r="AO273" i="17" s="1"/>
  <c r="AP273" i="17" s="1"/>
  <c r="AQ273" i="17" s="1"/>
  <c r="AR273" i="17" s="1"/>
  <c r="AS273" i="17" s="1"/>
  <c r="AT273" i="17" s="1"/>
  <c r="AU273" i="17" s="1"/>
  <c r="AV273" i="17" s="1"/>
  <c r="AW273" i="17" s="1"/>
  <c r="AX273" i="17" s="1"/>
  <c r="AY273" i="17" s="1"/>
  <c r="P283" i="17"/>
  <c r="P126" i="17"/>
  <c r="P127" i="17"/>
  <c r="U80" i="17"/>
  <c r="S396" i="17"/>
  <c r="P131" i="17"/>
  <c r="P130" i="17"/>
  <c r="P95" i="17"/>
  <c r="P62" i="17"/>
  <c r="P60" i="17"/>
  <c r="P15" i="17"/>
  <c r="P13" i="17"/>
  <c r="P68" i="17"/>
  <c r="P148" i="17"/>
  <c r="M210" i="17"/>
  <c r="M369" i="17" s="1"/>
  <c r="M53" i="17"/>
  <c r="P436" i="17"/>
  <c r="P117" i="17"/>
  <c r="P114" i="17"/>
  <c r="Q114" i="17" s="1"/>
  <c r="R114" i="17" s="1"/>
  <c r="S114" i="17" s="1"/>
  <c r="T114" i="17" s="1"/>
  <c r="U114" i="17" s="1"/>
  <c r="V114" i="17" s="1"/>
  <c r="W114" i="17" s="1"/>
  <c r="X114" i="17" s="1"/>
  <c r="Y114" i="17" s="1"/>
  <c r="Z114" i="17" s="1"/>
  <c r="AA114" i="17" s="1"/>
  <c r="AB114" i="17" s="1"/>
  <c r="AC114" i="17" s="1"/>
  <c r="AD114" i="17" s="1"/>
  <c r="AE114" i="17" s="1"/>
  <c r="AF114" i="17" s="1"/>
  <c r="AG114" i="17" s="1"/>
  <c r="AH114" i="17" s="1"/>
  <c r="AI114" i="17" s="1"/>
  <c r="AJ114" i="17" s="1"/>
  <c r="AK114" i="17" s="1"/>
  <c r="AL114" i="17" s="1"/>
  <c r="AM114" i="17" s="1"/>
  <c r="AN114" i="17" s="1"/>
  <c r="AO114" i="17" s="1"/>
  <c r="AP114" i="17" s="1"/>
  <c r="AQ114" i="17" s="1"/>
  <c r="AR114" i="17" s="1"/>
  <c r="AS114" i="17" s="1"/>
  <c r="AT114" i="17" s="1"/>
  <c r="AU114" i="17" s="1"/>
  <c r="AV114" i="17" s="1"/>
  <c r="AW114" i="17" s="1"/>
  <c r="AX114" i="17" s="1"/>
  <c r="AY114" i="17" s="1"/>
  <c r="D347" i="17"/>
  <c r="D300" i="17"/>
  <c r="BA188" i="17"/>
  <c r="J210" i="17"/>
  <c r="J369" i="17" s="1"/>
  <c r="I459" i="17"/>
  <c r="S104" i="17"/>
  <c r="N208" i="17"/>
  <c r="N142" i="17"/>
  <c r="N51" i="17"/>
  <c r="T238" i="17"/>
  <c r="S171" i="17"/>
  <c r="S172" i="17" s="1"/>
  <c r="I367" i="17"/>
  <c r="I460" i="17" s="1"/>
  <c r="I301" i="17"/>
  <c r="R399" i="17"/>
  <c r="V325" i="17"/>
  <c r="W325" i="17" s="1"/>
  <c r="P442" i="17"/>
  <c r="P434" i="17"/>
  <c r="Q434" i="17" s="1"/>
  <c r="R434" i="17" s="1"/>
  <c r="S434" i="17" s="1"/>
  <c r="T434" i="17" s="1"/>
  <c r="U434" i="17" s="1"/>
  <c r="V434" i="17" s="1"/>
  <c r="W434" i="17" s="1"/>
  <c r="X434" i="17" s="1"/>
  <c r="Y434" i="17" s="1"/>
  <c r="Z434" i="17" s="1"/>
  <c r="AA434" i="17" s="1"/>
  <c r="AB434" i="17" s="1"/>
  <c r="AC434" i="17" s="1"/>
  <c r="AD434" i="17" s="1"/>
  <c r="AE434" i="17" s="1"/>
  <c r="AF434" i="17" s="1"/>
  <c r="AG434" i="17" s="1"/>
  <c r="AH434" i="17" s="1"/>
  <c r="AI434" i="17" s="1"/>
  <c r="AJ434" i="17" s="1"/>
  <c r="AK434" i="17" s="1"/>
  <c r="AL434" i="17" s="1"/>
  <c r="AM434" i="17" s="1"/>
  <c r="AN434" i="17" s="1"/>
  <c r="AO434" i="17" s="1"/>
  <c r="AP434" i="17" s="1"/>
  <c r="AQ434" i="17" s="1"/>
  <c r="AR434" i="17" s="1"/>
  <c r="AS434" i="17" s="1"/>
  <c r="AT434" i="17" s="1"/>
  <c r="AU434" i="17" s="1"/>
  <c r="AV434" i="17" s="1"/>
  <c r="AW434" i="17" s="1"/>
  <c r="AX434" i="17" s="1"/>
  <c r="AY434" i="17" s="1"/>
  <c r="P276" i="17"/>
  <c r="P280" i="17"/>
  <c r="P121" i="17"/>
  <c r="P122" i="17"/>
  <c r="T224" i="17"/>
  <c r="S96" i="17"/>
  <c r="S134" i="17"/>
  <c r="S151" i="17"/>
  <c r="W48" i="17"/>
  <c r="X48" i="17" s="1"/>
  <c r="M459" i="17"/>
  <c r="R294" i="17"/>
  <c r="R422" i="17"/>
  <c r="S65" i="17"/>
  <c r="R292" i="17"/>
  <c r="K210" i="17"/>
  <c r="K369" i="17" s="1"/>
  <c r="K53" i="17"/>
  <c r="Q306" i="17"/>
  <c r="Q173" i="17"/>
  <c r="Q175" i="17" s="1"/>
  <c r="Q176" i="17" s="1"/>
  <c r="Q177" i="17" s="1"/>
  <c r="M367" i="17"/>
  <c r="M460" i="17" s="1"/>
  <c r="M301" i="17"/>
  <c r="P433" i="17"/>
  <c r="Q433" i="17" s="1"/>
  <c r="R433" i="17" s="1"/>
  <c r="S433" i="17" s="1"/>
  <c r="T433" i="17" s="1"/>
  <c r="U433" i="17" s="1"/>
  <c r="V433" i="17" s="1"/>
  <c r="W433" i="17" s="1"/>
  <c r="X433" i="17" s="1"/>
  <c r="Y433" i="17" s="1"/>
  <c r="Z433" i="17" s="1"/>
  <c r="AA433" i="17" s="1"/>
  <c r="AB433" i="17" s="1"/>
  <c r="AC433" i="17" s="1"/>
  <c r="AD433" i="17" s="1"/>
  <c r="AE433" i="17" s="1"/>
  <c r="AF433" i="17" s="1"/>
  <c r="AG433" i="17" s="1"/>
  <c r="AH433" i="17" s="1"/>
  <c r="AI433" i="17" s="1"/>
  <c r="AJ433" i="17" s="1"/>
  <c r="AK433" i="17" s="1"/>
  <c r="AL433" i="17" s="1"/>
  <c r="AM433" i="17" s="1"/>
  <c r="AN433" i="17" s="1"/>
  <c r="AO433" i="17" s="1"/>
  <c r="AP433" i="17" s="1"/>
  <c r="AQ433" i="17" s="1"/>
  <c r="AR433" i="17" s="1"/>
  <c r="AS433" i="17" s="1"/>
  <c r="AT433" i="17" s="1"/>
  <c r="AU433" i="17" s="1"/>
  <c r="AV433" i="17" s="1"/>
  <c r="AW433" i="17" s="1"/>
  <c r="AX433" i="17" s="1"/>
  <c r="AY433" i="17" s="1"/>
  <c r="P431" i="17"/>
  <c r="Q431" i="17" s="1"/>
  <c r="R431" i="17" s="1"/>
  <c r="S431" i="17" s="1"/>
  <c r="T431" i="17" s="1"/>
  <c r="U431" i="17" s="1"/>
  <c r="V431" i="17" s="1"/>
  <c r="W431" i="17" s="1"/>
  <c r="X431" i="17" s="1"/>
  <c r="Y431" i="17" s="1"/>
  <c r="Z431" i="17" s="1"/>
  <c r="AA431" i="17" s="1"/>
  <c r="AB431" i="17" s="1"/>
  <c r="AC431" i="17" s="1"/>
  <c r="AD431" i="17" s="1"/>
  <c r="AE431" i="17" s="1"/>
  <c r="AF431" i="17" s="1"/>
  <c r="AG431" i="17" s="1"/>
  <c r="AH431" i="17" s="1"/>
  <c r="AI431" i="17" s="1"/>
  <c r="AJ431" i="17" s="1"/>
  <c r="AK431" i="17" s="1"/>
  <c r="AL431" i="17" s="1"/>
  <c r="AM431" i="17" s="1"/>
  <c r="AN431" i="17" s="1"/>
  <c r="AO431" i="17" s="1"/>
  <c r="AP431" i="17" s="1"/>
  <c r="AQ431" i="17" s="1"/>
  <c r="AR431" i="17" s="1"/>
  <c r="AS431" i="17" s="1"/>
  <c r="AT431" i="17" s="1"/>
  <c r="AU431" i="17" s="1"/>
  <c r="AV431" i="17" s="1"/>
  <c r="AW431" i="17" s="1"/>
  <c r="AX431" i="17" s="1"/>
  <c r="AY431" i="17" s="1"/>
  <c r="P281" i="17"/>
  <c r="P285" i="17"/>
  <c r="P123" i="17"/>
  <c r="P113" i="17"/>
  <c r="Q113" i="17" s="1"/>
  <c r="R113" i="17" s="1"/>
  <c r="S113" i="17" s="1"/>
  <c r="T113" i="17" s="1"/>
  <c r="U113" i="17" s="1"/>
  <c r="V113" i="17" s="1"/>
  <c r="W113" i="17" s="1"/>
  <c r="X113" i="17" s="1"/>
  <c r="Y113" i="17" s="1"/>
  <c r="Z113" i="17" s="1"/>
  <c r="AA113" i="17" s="1"/>
  <c r="AB113" i="17" s="1"/>
  <c r="AC113" i="17" s="1"/>
  <c r="AD113" i="17" s="1"/>
  <c r="AE113" i="17" s="1"/>
  <c r="AF113" i="17" s="1"/>
  <c r="AG113" i="17" s="1"/>
  <c r="AH113" i="17" s="1"/>
  <c r="AI113" i="17" s="1"/>
  <c r="AJ113" i="17" s="1"/>
  <c r="AK113" i="17" s="1"/>
  <c r="AL113" i="17" s="1"/>
  <c r="AM113" i="17" s="1"/>
  <c r="AN113" i="17" s="1"/>
  <c r="AO113" i="17" s="1"/>
  <c r="AP113" i="17" s="1"/>
  <c r="AQ113" i="17" s="1"/>
  <c r="AR113" i="17" s="1"/>
  <c r="AS113" i="17" s="1"/>
  <c r="AT113" i="17" s="1"/>
  <c r="AU113" i="17" s="1"/>
  <c r="AV113" i="17" s="1"/>
  <c r="AW113" i="17" s="1"/>
  <c r="AX113" i="17" s="1"/>
  <c r="AY113" i="17" s="1"/>
  <c r="U327" i="17"/>
  <c r="F208" i="17"/>
  <c r="F142" i="17"/>
  <c r="F51" i="17"/>
  <c r="T73" i="17"/>
  <c r="U78" i="17"/>
  <c r="J367" i="17"/>
  <c r="J460" i="17" s="1"/>
  <c r="J301" i="17"/>
  <c r="G347" i="17"/>
  <c r="G300" i="17"/>
  <c r="T260" i="17"/>
  <c r="K459" i="17"/>
  <c r="S224" i="17"/>
  <c r="Q311" i="17"/>
  <c r="N347" i="17"/>
  <c r="N300" i="17"/>
  <c r="L367" i="17"/>
  <c r="L460" i="17" s="1"/>
  <c r="L301" i="17"/>
  <c r="J459" i="17"/>
  <c r="P417" i="17"/>
  <c r="Q417" i="17" s="1"/>
  <c r="R417" i="17" s="1"/>
  <c r="S417" i="17" s="1"/>
  <c r="T417" i="17" s="1"/>
  <c r="U417" i="17" s="1"/>
  <c r="V417" i="17" s="1"/>
  <c r="W417" i="17" s="1"/>
  <c r="X417" i="17" s="1"/>
  <c r="Y417" i="17" s="1"/>
  <c r="Z417" i="17" s="1"/>
  <c r="AA417" i="17" s="1"/>
  <c r="AB417" i="17" s="1"/>
  <c r="AC417" i="17" s="1"/>
  <c r="AD417" i="17" s="1"/>
  <c r="AE417" i="17" s="1"/>
  <c r="AF417" i="17" s="1"/>
  <c r="AG417" i="17" s="1"/>
  <c r="AH417" i="17" s="1"/>
  <c r="AI417" i="17" s="1"/>
  <c r="AJ417" i="17" s="1"/>
  <c r="AK417" i="17" s="1"/>
  <c r="AL417" i="17" s="1"/>
  <c r="AM417" i="17" s="1"/>
  <c r="AN417" i="17" s="1"/>
  <c r="AO417" i="17" s="1"/>
  <c r="AP417" i="17" s="1"/>
  <c r="AQ417" i="17" s="1"/>
  <c r="AR417" i="17" s="1"/>
  <c r="AS417" i="17" s="1"/>
  <c r="AT417" i="17" s="1"/>
  <c r="AU417" i="17" s="1"/>
  <c r="AV417" i="17" s="1"/>
  <c r="AW417" i="17" s="1"/>
  <c r="AX417" i="17" s="1"/>
  <c r="AY417" i="17" s="1"/>
  <c r="T239" i="17"/>
  <c r="T168" i="17"/>
  <c r="U168" i="17" s="1"/>
  <c r="P437" i="17"/>
  <c r="P435" i="17"/>
  <c r="P284" i="17"/>
  <c r="P272" i="17"/>
  <c r="Q272" i="17" s="1"/>
  <c r="R272" i="17" s="1"/>
  <c r="S272" i="17" s="1"/>
  <c r="T272" i="17" s="1"/>
  <c r="U272" i="17" s="1"/>
  <c r="V272" i="17" s="1"/>
  <c r="W272" i="17" s="1"/>
  <c r="X272" i="17" s="1"/>
  <c r="Y272" i="17" s="1"/>
  <c r="Z272" i="17" s="1"/>
  <c r="AA272" i="17" s="1"/>
  <c r="AB272" i="17" s="1"/>
  <c r="AC272" i="17" s="1"/>
  <c r="AD272" i="17" s="1"/>
  <c r="AE272" i="17" s="1"/>
  <c r="AF272" i="17" s="1"/>
  <c r="AG272" i="17" s="1"/>
  <c r="AH272" i="17" s="1"/>
  <c r="AI272" i="17" s="1"/>
  <c r="AJ272" i="17" s="1"/>
  <c r="AK272" i="17" s="1"/>
  <c r="AL272" i="17" s="1"/>
  <c r="AM272" i="17" s="1"/>
  <c r="AN272" i="17" s="1"/>
  <c r="AO272" i="17" s="1"/>
  <c r="AP272" i="17" s="1"/>
  <c r="AQ272" i="17" s="1"/>
  <c r="AR272" i="17" s="1"/>
  <c r="AS272" i="17" s="1"/>
  <c r="AT272" i="17" s="1"/>
  <c r="AU272" i="17" s="1"/>
  <c r="AV272" i="17" s="1"/>
  <c r="AW272" i="17" s="1"/>
  <c r="AX272" i="17" s="1"/>
  <c r="AY272" i="17" s="1"/>
  <c r="P119" i="17"/>
  <c r="P116" i="17"/>
  <c r="Q116" i="17" s="1"/>
  <c r="R116" i="17" s="1"/>
  <c r="S116" i="17" s="1"/>
  <c r="T116" i="17" s="1"/>
  <c r="U116" i="17" s="1"/>
  <c r="V116" i="17" s="1"/>
  <c r="W116" i="17" s="1"/>
  <c r="X116" i="17" s="1"/>
  <c r="Y116" i="17" s="1"/>
  <c r="Z116" i="17" s="1"/>
  <c r="AA116" i="17" s="1"/>
  <c r="AB116" i="17" s="1"/>
  <c r="AC116" i="17" s="1"/>
  <c r="AD116" i="17" s="1"/>
  <c r="AE116" i="17" s="1"/>
  <c r="AF116" i="17" s="1"/>
  <c r="AG116" i="17" s="1"/>
  <c r="AH116" i="17" s="1"/>
  <c r="AI116" i="17" s="1"/>
  <c r="AJ116" i="17" s="1"/>
  <c r="AK116" i="17" s="1"/>
  <c r="AL116" i="17" s="1"/>
  <c r="AM116" i="17" s="1"/>
  <c r="AN116" i="17" s="1"/>
  <c r="AO116" i="17" s="1"/>
  <c r="AP116" i="17" s="1"/>
  <c r="AQ116" i="17" s="1"/>
  <c r="AR116" i="17" s="1"/>
  <c r="AS116" i="17" s="1"/>
  <c r="AT116" i="17" s="1"/>
  <c r="AU116" i="17" s="1"/>
  <c r="AV116" i="17" s="1"/>
  <c r="AW116" i="17" s="1"/>
  <c r="AX116" i="17" s="1"/>
  <c r="AY116" i="17" s="1"/>
  <c r="T81" i="17"/>
  <c r="F300" i="17"/>
  <c r="F347" i="17"/>
  <c r="Q147" i="17"/>
  <c r="Q14" i="17"/>
  <c r="Q16" i="17" s="1"/>
  <c r="U101" i="17"/>
  <c r="G208" i="17"/>
  <c r="G142" i="17"/>
  <c r="G51" i="17"/>
  <c r="T291" i="17"/>
  <c r="U291" i="17" s="1"/>
  <c r="L459" i="17"/>
  <c r="Q382" i="17"/>
  <c r="S450" i="17"/>
  <c r="T450" i="17" s="1"/>
  <c r="H208" i="17"/>
  <c r="H142" i="17"/>
  <c r="H51" i="17"/>
  <c r="R244" i="17"/>
  <c r="R245" i="17" s="1"/>
  <c r="R243" i="17"/>
  <c r="S484" i="17"/>
  <c r="U207" i="17"/>
  <c r="R85" i="17"/>
  <c r="R86" i="17" s="1"/>
  <c r="R84" i="17"/>
  <c r="P444" i="17"/>
  <c r="P445" i="17"/>
  <c r="P278" i="17"/>
  <c r="P286" i="17"/>
  <c r="P118" i="17"/>
  <c r="Q244" i="17"/>
  <c r="Q245" i="17" s="1"/>
  <c r="Q243" i="17"/>
  <c r="Q95" i="17"/>
  <c r="Q383" i="17"/>
  <c r="R486" i="17"/>
  <c r="R151" i="17"/>
  <c r="R133" i="17"/>
  <c r="R96" i="17"/>
  <c r="R134" i="17"/>
  <c r="P453" i="17"/>
  <c r="S240" i="17"/>
  <c r="T326" i="17"/>
  <c r="E210" i="17"/>
  <c r="E369" i="17" s="1"/>
  <c r="E53" i="17"/>
  <c r="E217" i="8"/>
  <c r="E217" i="19" s="1"/>
  <c r="BA58" i="8"/>
  <c r="BA58" i="19" s="1"/>
  <c r="BA65" i="8"/>
  <c r="BA65" i="19" s="1"/>
  <c r="D226" i="8"/>
  <c r="D226" i="19" s="1"/>
  <c r="BA67" i="8"/>
  <c r="BA67" i="19" s="1"/>
  <c r="D228" i="8"/>
  <c r="D228" i="19" s="1"/>
  <c r="BA69" i="8"/>
  <c r="BA69" i="19" s="1"/>
  <c r="BA71" i="8"/>
  <c r="BA71" i="19" s="1"/>
  <c r="BA73" i="8"/>
  <c r="BA73" i="19" s="1"/>
  <c r="BA75" i="8"/>
  <c r="BA75" i="19" s="1"/>
  <c r="BA12" i="8"/>
  <c r="BA12" i="19" s="1"/>
  <c r="D173" i="8"/>
  <c r="D173" i="19" s="1"/>
  <c r="BA14" i="8"/>
  <c r="BA14" i="19" s="1"/>
  <c r="D176" i="8"/>
  <c r="D176" i="19" s="1"/>
  <c r="BA17" i="8"/>
  <c r="BA17" i="19" s="1"/>
  <c r="D182" i="8"/>
  <c r="D182" i="19" s="1"/>
  <c r="BA23" i="8"/>
  <c r="BA23" i="19" s="1"/>
  <c r="D184" i="8"/>
  <c r="D184" i="19" s="1"/>
  <c r="BA25" i="8"/>
  <c r="BA25" i="19" s="1"/>
  <c r="D186" i="8"/>
  <c r="D186" i="19" s="1"/>
  <c r="BA27" i="8"/>
  <c r="BA27" i="19" s="1"/>
  <c r="D190" i="8"/>
  <c r="D190" i="19" s="1"/>
  <c r="BA31" i="8"/>
  <c r="BA31" i="19" s="1"/>
  <c r="D192" i="8"/>
  <c r="D192" i="19" s="1"/>
  <c r="BA33" i="8"/>
  <c r="BA33" i="19" s="1"/>
  <c r="D195" i="8"/>
  <c r="D195" i="19" s="1"/>
  <c r="BA36" i="8"/>
  <c r="BA36" i="19" s="1"/>
  <c r="D197" i="8"/>
  <c r="D197" i="19" s="1"/>
  <c r="BA38" i="8"/>
  <c r="BA38" i="19" s="1"/>
  <c r="D199" i="8"/>
  <c r="D199" i="19" s="1"/>
  <c r="BA40" i="8"/>
  <c r="BA40" i="19" s="1"/>
  <c r="D201" i="8"/>
  <c r="D201" i="19" s="1"/>
  <c r="BA42" i="8"/>
  <c r="BA42" i="19" s="1"/>
  <c r="D203" i="8"/>
  <c r="D203" i="19" s="1"/>
  <c r="BA44" i="8"/>
  <c r="BA44" i="19" s="1"/>
  <c r="D206" i="8"/>
  <c r="D206" i="19" s="1"/>
  <c r="BA47" i="8"/>
  <c r="BA47" i="19" s="1"/>
  <c r="D209" i="8"/>
  <c r="D209" i="19" s="1"/>
  <c r="BA50" i="8"/>
  <c r="BA50" i="19" s="1"/>
  <c r="E151" i="8"/>
  <c r="D220" i="8"/>
  <c r="D220" i="19" s="1"/>
  <c r="BA61" i="8"/>
  <c r="BA61" i="19" s="1"/>
  <c r="BA63" i="8"/>
  <c r="BA63" i="19" s="1"/>
  <c r="N151" i="8"/>
  <c r="D218" i="8"/>
  <c r="D218" i="19" s="1"/>
  <c r="BA59" i="8"/>
  <c r="BA59" i="19" s="1"/>
  <c r="D172" i="8"/>
  <c r="D172" i="19" s="1"/>
  <c r="BA13" i="8"/>
  <c r="BA13" i="19" s="1"/>
  <c r="D174" i="8"/>
  <c r="D174" i="19" s="1"/>
  <c r="BA15" i="8"/>
  <c r="BA15" i="19" s="1"/>
  <c r="D178" i="8"/>
  <c r="D178" i="19" s="1"/>
  <c r="BA19" i="8"/>
  <c r="BA19" i="19" s="1"/>
  <c r="D181" i="8"/>
  <c r="D181" i="19" s="1"/>
  <c r="BA22" i="8"/>
  <c r="BA22" i="19" s="1"/>
  <c r="D183" i="8"/>
  <c r="D183" i="19" s="1"/>
  <c r="BA24" i="8"/>
  <c r="BA24" i="19" s="1"/>
  <c r="D185" i="8"/>
  <c r="D185" i="19" s="1"/>
  <c r="BA26" i="8"/>
  <c r="BA26" i="19" s="1"/>
  <c r="D189" i="8"/>
  <c r="D189" i="19" s="1"/>
  <c r="BA30" i="8"/>
  <c r="BA30" i="19" s="1"/>
  <c r="D191" i="8"/>
  <c r="D191" i="19" s="1"/>
  <c r="BA32" i="8"/>
  <c r="BA32" i="19" s="1"/>
  <c r="D194" i="8"/>
  <c r="D194" i="19" s="1"/>
  <c r="BA35" i="8"/>
  <c r="BA35" i="19" s="1"/>
  <c r="D196" i="8"/>
  <c r="D196" i="19" s="1"/>
  <c r="BA37" i="8"/>
  <c r="BA37" i="19" s="1"/>
  <c r="D198" i="8"/>
  <c r="D198" i="19" s="1"/>
  <c r="BA39" i="8"/>
  <c r="BA39" i="19" s="1"/>
  <c r="D200" i="8"/>
  <c r="D200" i="19" s="1"/>
  <c r="BA41" i="8"/>
  <c r="BA41" i="19" s="1"/>
  <c r="D202" i="8"/>
  <c r="D202" i="19" s="1"/>
  <c r="BA43" i="8"/>
  <c r="BA43" i="19" s="1"/>
  <c r="D204" i="8"/>
  <c r="D204" i="19" s="1"/>
  <c r="BA45" i="8"/>
  <c r="BA45" i="19" s="1"/>
  <c r="D207" i="8"/>
  <c r="D207" i="19" s="1"/>
  <c r="BA48" i="8"/>
  <c r="BA48" i="19" s="1"/>
  <c r="D211" i="8"/>
  <c r="D211" i="19" s="1"/>
  <c r="BA52" i="8"/>
  <c r="BA52" i="19" s="1"/>
  <c r="D219" i="8"/>
  <c r="D219" i="19" s="1"/>
  <c r="BA60" i="8"/>
  <c r="BA60" i="19" s="1"/>
  <c r="D221" i="8"/>
  <c r="D221" i="19" s="1"/>
  <c r="BA62" i="8"/>
  <c r="BA62" i="19" s="1"/>
  <c r="D179" i="8"/>
  <c r="D179" i="19" s="1"/>
  <c r="BA20" i="8"/>
  <c r="BA20" i="19" s="1"/>
  <c r="BA57" i="8"/>
  <c r="BA57" i="19" s="1"/>
  <c r="BA64" i="8"/>
  <c r="BA64" i="19" s="1"/>
  <c r="D225" i="8"/>
  <c r="D225" i="19" s="1"/>
  <c r="BA66" i="8"/>
  <c r="BA66" i="19" s="1"/>
  <c r="D227" i="8"/>
  <c r="D227" i="19" s="1"/>
  <c r="BA68" i="8"/>
  <c r="BA68" i="19" s="1"/>
  <c r="D229" i="8"/>
  <c r="D229" i="19" s="1"/>
  <c r="BA70" i="8"/>
  <c r="BA70" i="19" s="1"/>
  <c r="BA72" i="8"/>
  <c r="BA72" i="19" s="1"/>
  <c r="BA74" i="8"/>
  <c r="BA74" i="19" s="1"/>
  <c r="H153" i="8"/>
  <c r="H216" i="8"/>
  <c r="H216" i="19" s="1"/>
  <c r="I130" i="8"/>
  <c r="I171" i="8"/>
  <c r="I171" i="19" s="1"/>
  <c r="I102" i="8"/>
  <c r="I173" i="8"/>
  <c r="I173" i="19" s="1"/>
  <c r="J130" i="8"/>
  <c r="J171" i="8"/>
  <c r="J171" i="19" s="1"/>
  <c r="J102" i="8"/>
  <c r="J173" i="8"/>
  <c r="J173" i="19" s="1"/>
  <c r="I138" i="8"/>
  <c r="I218" i="8"/>
  <c r="I218" i="19" s="1"/>
  <c r="K166" i="8"/>
  <c r="K222" i="8"/>
  <c r="K222" i="19" s="1"/>
  <c r="H167" i="8"/>
  <c r="H223" i="8"/>
  <c r="H223" i="19" s="1"/>
  <c r="D168" i="8"/>
  <c r="D224" i="8"/>
  <c r="D224" i="19" s="1"/>
  <c r="L168" i="8"/>
  <c r="L224" i="8"/>
  <c r="L224" i="19" s="1"/>
  <c r="E91" i="8"/>
  <c r="D230" i="8"/>
  <c r="D230" i="19" s="1"/>
  <c r="M91" i="8"/>
  <c r="L230" i="8"/>
  <c r="L230" i="19" s="1"/>
  <c r="I92" i="8"/>
  <c r="H231" i="8"/>
  <c r="H231" i="19" s="1"/>
  <c r="D96" i="8"/>
  <c r="D232" i="8"/>
  <c r="D232" i="19" s="1"/>
  <c r="I90" i="8"/>
  <c r="H233" i="8"/>
  <c r="H233" i="19" s="1"/>
  <c r="D89" i="8"/>
  <c r="D234" i="8"/>
  <c r="D234" i="19" s="1"/>
  <c r="K102" i="8"/>
  <c r="K173" i="8"/>
  <c r="K173" i="19" s="1"/>
  <c r="J138" i="8"/>
  <c r="J218" i="8"/>
  <c r="J218" i="19" s="1"/>
  <c r="L166" i="8"/>
  <c r="L222" i="8"/>
  <c r="L222" i="19" s="1"/>
  <c r="I167" i="8"/>
  <c r="I223" i="8"/>
  <c r="I223" i="19" s="1"/>
  <c r="E168" i="8"/>
  <c r="E224" i="8"/>
  <c r="E224" i="19" s="1"/>
  <c r="M168" i="8"/>
  <c r="M224" i="8"/>
  <c r="M224" i="19" s="1"/>
  <c r="M151" i="8"/>
  <c r="M232" i="8"/>
  <c r="M232" i="19" s="1"/>
  <c r="E89" i="8"/>
  <c r="E234" i="8"/>
  <c r="E234" i="19" s="1"/>
  <c r="E131" i="8"/>
  <c r="E171" i="8"/>
  <c r="E171" i="19" s="1"/>
  <c r="M131" i="8"/>
  <c r="M171" i="8"/>
  <c r="M171" i="19" s="1"/>
  <c r="D131" i="8"/>
  <c r="D171" i="8"/>
  <c r="D171" i="19" s="1"/>
  <c r="L131" i="8"/>
  <c r="L171" i="8"/>
  <c r="L171" i="19" s="1"/>
  <c r="K138" i="8"/>
  <c r="K218" i="8"/>
  <c r="K218" i="19" s="1"/>
  <c r="E166" i="8"/>
  <c r="E222" i="8"/>
  <c r="E222" i="19" s="1"/>
  <c r="M166" i="8"/>
  <c r="M222" i="8"/>
  <c r="M222" i="19" s="1"/>
  <c r="J167" i="8"/>
  <c r="J223" i="8"/>
  <c r="J223" i="19" s="1"/>
  <c r="F168" i="8"/>
  <c r="F224" i="8"/>
  <c r="F224" i="19" s="1"/>
  <c r="N168" i="8"/>
  <c r="N224" i="8"/>
  <c r="N224" i="19" s="1"/>
  <c r="F151" i="8"/>
  <c r="F232" i="8"/>
  <c r="F232" i="19" s="1"/>
  <c r="F166" i="8"/>
  <c r="F222" i="8"/>
  <c r="F222" i="19" s="1"/>
  <c r="N166" i="8"/>
  <c r="N222" i="8"/>
  <c r="N222" i="19" s="1"/>
  <c r="K167" i="8"/>
  <c r="K223" i="8"/>
  <c r="K223" i="19" s="1"/>
  <c r="O234" i="8"/>
  <c r="O234" i="19" s="1"/>
  <c r="P89" i="8"/>
  <c r="D153" i="8"/>
  <c r="D216" i="8"/>
  <c r="D216" i="19" s="1"/>
  <c r="L153" i="8"/>
  <c r="L216" i="8"/>
  <c r="L216" i="19" s="1"/>
  <c r="D167" i="8"/>
  <c r="D223" i="8"/>
  <c r="D223" i="19" s="1"/>
  <c r="L167" i="8"/>
  <c r="L223" i="8"/>
  <c r="L223" i="19" s="1"/>
  <c r="H168" i="8"/>
  <c r="H224" i="8"/>
  <c r="H224" i="19" s="1"/>
  <c r="D92" i="8"/>
  <c r="D231" i="8"/>
  <c r="D231" i="19" s="1"/>
  <c r="D233" i="8"/>
  <c r="D233" i="19" s="1"/>
  <c r="D325" i="8"/>
  <c r="D484" i="8"/>
  <c r="E167" i="8"/>
  <c r="E223" i="8"/>
  <c r="E223" i="19" s="1"/>
  <c r="M167" i="8"/>
  <c r="M223" i="8"/>
  <c r="M223" i="19" s="1"/>
  <c r="F153" i="8"/>
  <c r="F216" i="8"/>
  <c r="F216" i="19" s="1"/>
  <c r="N153" i="8"/>
  <c r="N216" i="8"/>
  <c r="N216" i="19" s="1"/>
  <c r="I166" i="8"/>
  <c r="I222" i="8"/>
  <c r="I222" i="19" s="1"/>
  <c r="F167" i="8"/>
  <c r="F223" i="8"/>
  <c r="F223" i="19" s="1"/>
  <c r="N167" i="8"/>
  <c r="N223" i="8"/>
  <c r="N223" i="19" s="1"/>
  <c r="J168" i="8"/>
  <c r="J224" i="8"/>
  <c r="J224" i="19" s="1"/>
  <c r="G153" i="8"/>
  <c r="G216" i="8"/>
  <c r="G216" i="19" s="1"/>
  <c r="O153" i="8"/>
  <c r="O216" i="8"/>
  <c r="O216" i="19" s="1"/>
  <c r="J166" i="8"/>
  <c r="J222" i="8"/>
  <c r="J222" i="19" s="1"/>
  <c r="G167" i="8"/>
  <c r="G223" i="8"/>
  <c r="G223" i="19" s="1"/>
  <c r="O167" i="8"/>
  <c r="O223" i="8"/>
  <c r="O223" i="19" s="1"/>
  <c r="K168" i="8"/>
  <c r="K224" i="8"/>
  <c r="K224" i="19" s="1"/>
  <c r="O233" i="8"/>
  <c r="O233" i="19" s="1"/>
  <c r="O325" i="8"/>
  <c r="O484" i="8"/>
  <c r="P90" i="8"/>
  <c r="AV396" i="8"/>
  <c r="AJ396" i="8"/>
  <c r="K151" i="8"/>
  <c r="G168" i="8"/>
  <c r="O168" i="8"/>
  <c r="G166" i="8"/>
  <c r="D90" i="8"/>
  <c r="D166" i="8"/>
  <c r="O138" i="8"/>
  <c r="O166" i="8"/>
  <c r="H166" i="8"/>
  <c r="I168" i="8"/>
  <c r="G138" i="8"/>
  <c r="F164" i="8"/>
  <c r="N164" i="8"/>
  <c r="G90" i="8"/>
  <c r="D164" i="8"/>
  <c r="L164" i="8"/>
  <c r="H138" i="8"/>
  <c r="E164" i="8"/>
  <c r="M164" i="8"/>
  <c r="I153" i="8"/>
  <c r="G164" i="8"/>
  <c r="O164" i="8"/>
  <c r="J153" i="8"/>
  <c r="H164" i="8"/>
  <c r="D138" i="8"/>
  <c r="L138" i="8"/>
  <c r="I164" i="8"/>
  <c r="E138" i="8"/>
  <c r="M138" i="8"/>
  <c r="J164" i="8"/>
  <c r="F133" i="8"/>
  <c r="F138" i="8"/>
  <c r="N133" i="8"/>
  <c r="N138" i="8"/>
  <c r="K164" i="8"/>
  <c r="K78" i="8"/>
  <c r="K153" i="8"/>
  <c r="L84" i="8"/>
  <c r="E133" i="8"/>
  <c r="E78" i="8"/>
  <c r="E153" i="8"/>
  <c r="M78" i="8"/>
  <c r="M153" i="8"/>
  <c r="I135" i="8"/>
  <c r="M135" i="8"/>
  <c r="M152" i="8"/>
  <c r="I83" i="8"/>
  <c r="E82" i="8"/>
  <c r="M80" i="8"/>
  <c r="I80" i="8"/>
  <c r="M83" i="8"/>
  <c r="E136" i="8"/>
  <c r="M136" i="8"/>
  <c r="G82" i="8"/>
  <c r="I133" i="8"/>
  <c r="M84" i="8"/>
  <c r="I91" i="8"/>
  <c r="M92" i="8"/>
  <c r="P50" i="8"/>
  <c r="P50" i="19" s="1"/>
  <c r="O90" i="8"/>
  <c r="H102" i="8"/>
  <c r="P48" i="8"/>
  <c r="P48" i="19" s="1"/>
  <c r="O102" i="8"/>
  <c r="P102" i="8" s="1"/>
  <c r="Q102" i="8" s="1"/>
  <c r="R102" i="8" s="1"/>
  <c r="S102" i="8" s="1"/>
  <c r="T102" i="8" s="1"/>
  <c r="U102" i="8" s="1"/>
  <c r="V102" i="8" s="1"/>
  <c r="W102" i="8" s="1"/>
  <c r="X102" i="8" s="1"/>
  <c r="Y102" i="8" s="1"/>
  <c r="Z102" i="8" s="1"/>
  <c r="AA102" i="8" s="1"/>
  <c r="AB102" i="8" s="1"/>
  <c r="AC102" i="8" s="1"/>
  <c r="AD102" i="8" s="1"/>
  <c r="AE102" i="8" s="1"/>
  <c r="AF102" i="8" s="1"/>
  <c r="AG102" i="8" s="1"/>
  <c r="AH102" i="8" s="1"/>
  <c r="AI102" i="8" s="1"/>
  <c r="AJ102" i="8" s="1"/>
  <c r="AK102" i="8" s="1"/>
  <c r="AL102" i="8" s="1"/>
  <c r="AM102" i="8" s="1"/>
  <c r="AN102" i="8" s="1"/>
  <c r="AO102" i="8" s="1"/>
  <c r="AP102" i="8" s="1"/>
  <c r="AQ102" i="8" s="1"/>
  <c r="AR102" i="8" s="1"/>
  <c r="AS102" i="8" s="1"/>
  <c r="AT102" i="8" s="1"/>
  <c r="AU102" i="8" s="1"/>
  <c r="AV102" i="8" s="1"/>
  <c r="AW102" i="8" s="1"/>
  <c r="AX102" i="8" s="1"/>
  <c r="AY102" i="8" s="1"/>
  <c r="G102" i="8"/>
  <c r="M134" i="8"/>
  <c r="M81" i="8"/>
  <c r="J151" i="8"/>
  <c r="I84" i="8"/>
  <c r="I78" i="8"/>
  <c r="K103" i="8"/>
  <c r="I152" i="8"/>
  <c r="M82" i="8"/>
  <c r="M102" i="8"/>
  <c r="E84" i="8"/>
  <c r="F91" i="8"/>
  <c r="E102" i="8"/>
  <c r="K152" i="8"/>
  <c r="H131" i="8"/>
  <c r="D103" i="8"/>
  <c r="L103" i="8"/>
  <c r="E101" i="8"/>
  <c r="M101" i="8"/>
  <c r="E103" i="8"/>
  <c r="M103" i="8"/>
  <c r="F137" i="8"/>
  <c r="N137" i="8"/>
  <c r="F103" i="8"/>
  <c r="N103" i="8"/>
  <c r="G103" i="8"/>
  <c r="O103" i="8"/>
  <c r="D102" i="8"/>
  <c r="L102" i="8"/>
  <c r="H103" i="8"/>
  <c r="I103" i="8"/>
  <c r="J103" i="8"/>
  <c r="D137" i="8"/>
  <c r="L137" i="8"/>
  <c r="E137" i="8"/>
  <c r="M137" i="8"/>
  <c r="G137" i="8"/>
  <c r="O137" i="8"/>
  <c r="H137" i="8"/>
  <c r="I137" i="8"/>
  <c r="J137" i="8"/>
  <c r="J90" i="8"/>
  <c r="F102" i="8"/>
  <c r="N102" i="8"/>
  <c r="K137" i="8"/>
  <c r="D101" i="8"/>
  <c r="L101" i="8"/>
  <c r="G101" i="8"/>
  <c r="E90" i="8"/>
  <c r="F101" i="8"/>
  <c r="N101" i="8"/>
  <c r="K89" i="8"/>
  <c r="O101" i="8"/>
  <c r="P101" i="8" s="1"/>
  <c r="H101" i="8"/>
  <c r="I101" i="8"/>
  <c r="J101" i="8"/>
  <c r="K101" i="8"/>
  <c r="G84" i="8"/>
  <c r="O82" i="8"/>
  <c r="G134" i="8"/>
  <c r="O134" i="8"/>
  <c r="L90" i="8"/>
  <c r="G136" i="8"/>
  <c r="I134" i="8"/>
  <c r="I151" i="8"/>
  <c r="L81" i="8"/>
  <c r="M96" i="8"/>
  <c r="L151" i="8"/>
  <c r="L89" i="8"/>
  <c r="E81" i="8"/>
  <c r="I136" i="8"/>
  <c r="J85" i="8"/>
  <c r="J86" i="8" s="1"/>
  <c r="M89" i="8"/>
  <c r="M133" i="8"/>
  <c r="H90" i="8"/>
  <c r="E149" i="8"/>
  <c r="E150" i="8" s="1"/>
  <c r="N91" i="8"/>
  <c r="J92" i="8"/>
  <c r="L149" i="8"/>
  <c r="L150" i="8" s="1"/>
  <c r="D134" i="8"/>
  <c r="H135" i="8"/>
  <c r="L135" i="8"/>
  <c r="D152" i="8"/>
  <c r="L152" i="8"/>
  <c r="H83" i="8"/>
  <c r="D82" i="8"/>
  <c r="L80" i="8"/>
  <c r="H134" i="8"/>
  <c r="D78" i="8"/>
  <c r="E135" i="8"/>
  <c r="E83" i="8"/>
  <c r="G133" i="8"/>
  <c r="I149" i="8"/>
  <c r="I150" i="8" s="1"/>
  <c r="F84" i="8"/>
  <c r="L136" i="8"/>
  <c r="F96" i="8"/>
  <c r="O151" i="8"/>
  <c r="K135" i="8"/>
  <c r="K149" i="8"/>
  <c r="K150" i="8" s="1"/>
  <c r="O92" i="8"/>
  <c r="N96" i="8"/>
  <c r="D135" i="8"/>
  <c r="D85" i="8"/>
  <c r="D86" i="8" s="1"/>
  <c r="L85" i="8"/>
  <c r="L86" i="8" s="1"/>
  <c r="H81" i="8"/>
  <c r="G91" i="8"/>
  <c r="N84" i="8"/>
  <c r="H80" i="8"/>
  <c r="I85" i="8"/>
  <c r="I86" i="8" s="1"/>
  <c r="K85" i="8"/>
  <c r="K86" i="8" s="1"/>
  <c r="K83" i="8"/>
  <c r="H78" i="8"/>
  <c r="D81" i="8"/>
  <c r="H82" i="8"/>
  <c r="E92" i="8"/>
  <c r="D83" i="8"/>
  <c r="D149" i="8"/>
  <c r="D150" i="8" s="1"/>
  <c r="L82" i="8"/>
  <c r="D84" i="8"/>
  <c r="E85" i="8"/>
  <c r="E86" i="8" s="1"/>
  <c r="M85" i="8"/>
  <c r="M86" i="8" s="1"/>
  <c r="I82" i="8"/>
  <c r="E80" i="8"/>
  <c r="I81" i="8"/>
  <c r="E152" i="8"/>
  <c r="M149" i="8"/>
  <c r="M150" i="8" s="1"/>
  <c r="F85" i="8"/>
  <c r="F86" i="8" s="1"/>
  <c r="N85" i="8"/>
  <c r="N86" i="8" s="1"/>
  <c r="K90" i="8"/>
  <c r="F149" i="8"/>
  <c r="F150" i="8" s="1"/>
  <c r="N149" i="8"/>
  <c r="N150" i="8" s="1"/>
  <c r="G85" i="8"/>
  <c r="G86" i="8" s="1"/>
  <c r="O85" i="8"/>
  <c r="O86" i="8" s="1"/>
  <c r="H91" i="8"/>
  <c r="O91" i="8"/>
  <c r="L92" i="8"/>
  <c r="O133" i="8"/>
  <c r="O149" i="8"/>
  <c r="O150" i="8" s="1"/>
  <c r="M90" i="8"/>
  <c r="I89" i="8"/>
  <c r="H85" i="8"/>
  <c r="H86" i="8" s="1"/>
  <c r="D80" i="8"/>
  <c r="H84" i="8"/>
  <c r="H136" i="8"/>
  <c r="D91" i="8"/>
  <c r="H133" i="8"/>
  <c r="J91" i="8"/>
  <c r="F92" i="8"/>
  <c r="N92" i="8"/>
  <c r="L83" i="8"/>
  <c r="G149" i="8"/>
  <c r="G150" i="8" s="1"/>
  <c r="O96" i="8"/>
  <c r="H152" i="8"/>
  <c r="D133" i="8"/>
  <c r="L133" i="8"/>
  <c r="K130" i="8"/>
  <c r="L78" i="8"/>
  <c r="O84" i="8"/>
  <c r="H149" i="8"/>
  <c r="H150" i="8" s="1"/>
  <c r="E96" i="8"/>
  <c r="D151" i="8"/>
  <c r="L134" i="8"/>
  <c r="F78" i="8"/>
  <c r="O78" i="8"/>
  <c r="F89" i="8"/>
  <c r="O89" i="8"/>
  <c r="O136" i="8"/>
  <c r="H96" i="8"/>
  <c r="G151" i="8"/>
  <c r="G131" i="8"/>
  <c r="O131" i="8"/>
  <c r="G78" i="8"/>
  <c r="G89" i="8"/>
  <c r="D136" i="8"/>
  <c r="K92" i="8"/>
  <c r="I96" i="8"/>
  <c r="H151" i="8"/>
  <c r="E134" i="8"/>
  <c r="J135" i="8"/>
  <c r="F135" i="8"/>
  <c r="N135" i="8"/>
  <c r="J84" i="8"/>
  <c r="F152" i="8"/>
  <c r="N152" i="8"/>
  <c r="J83" i="8"/>
  <c r="F82" i="8"/>
  <c r="N82" i="8"/>
  <c r="J133" i="8"/>
  <c r="F134" i="8"/>
  <c r="N134" i="8"/>
  <c r="J136" i="8"/>
  <c r="N78" i="8"/>
  <c r="N89" i="8"/>
  <c r="G96" i="8"/>
  <c r="F131" i="8"/>
  <c r="N131" i="8"/>
  <c r="H89" i="8"/>
  <c r="G135" i="8"/>
  <c r="O135" i="8"/>
  <c r="K84" i="8"/>
  <c r="G152" i="8"/>
  <c r="O152" i="8"/>
  <c r="K81" i="8"/>
  <c r="G80" i="8"/>
  <c r="O80" i="8"/>
  <c r="L91" i="8"/>
  <c r="H92" i="8"/>
  <c r="L96" i="8"/>
  <c r="K136" i="8"/>
  <c r="J81" i="8"/>
  <c r="F80" i="8"/>
  <c r="N80" i="8"/>
  <c r="J78" i="8"/>
  <c r="J89" i="8"/>
  <c r="F90" i="8"/>
  <c r="N90" i="8"/>
  <c r="F136" i="8"/>
  <c r="N136" i="8"/>
  <c r="J149" i="8"/>
  <c r="J150" i="8" s="1"/>
  <c r="J152" i="8"/>
  <c r="J80" i="8"/>
  <c r="F81" i="8"/>
  <c r="N81" i="8"/>
  <c r="K80" i="8"/>
  <c r="G81" i="8"/>
  <c r="O81" i="8"/>
  <c r="J82" i="8"/>
  <c r="F83" i="8"/>
  <c r="N83" i="8"/>
  <c r="J96" i="8"/>
  <c r="J134" i="8"/>
  <c r="K82" i="8"/>
  <c r="G83" i="8"/>
  <c r="O83" i="8"/>
  <c r="K91" i="8"/>
  <c r="G92" i="8"/>
  <c r="K96" i="8"/>
  <c r="K134" i="8"/>
  <c r="K133" i="8"/>
  <c r="F79" i="8"/>
  <c r="N79" i="8"/>
  <c r="H79" i="8"/>
  <c r="I79" i="8"/>
  <c r="J79" i="8"/>
  <c r="K79" i="8"/>
  <c r="D79" i="8"/>
  <c r="L79" i="8"/>
  <c r="E79" i="8"/>
  <c r="M79" i="8"/>
  <c r="G79" i="8"/>
  <c r="O79" i="8"/>
  <c r="I95" i="8"/>
  <c r="J95" i="8"/>
  <c r="K95" i="8"/>
  <c r="D95" i="8"/>
  <c r="L95" i="8"/>
  <c r="E95" i="8"/>
  <c r="M95" i="8"/>
  <c r="F95" i="8"/>
  <c r="N95" i="8"/>
  <c r="H95" i="8"/>
  <c r="G95" i="8"/>
  <c r="O95" i="8"/>
  <c r="H34" i="8"/>
  <c r="H34" i="19" s="1"/>
  <c r="D34" i="8"/>
  <c r="D34" i="19" s="1"/>
  <c r="L34" i="8"/>
  <c r="L34" i="19" s="1"/>
  <c r="H28" i="8"/>
  <c r="H28" i="19" s="1"/>
  <c r="E148" i="8"/>
  <c r="M148" i="8"/>
  <c r="F16" i="8"/>
  <c r="F16" i="19" s="1"/>
  <c r="N16" i="8"/>
  <c r="N16" i="19" s="1"/>
  <c r="F28" i="8"/>
  <c r="F28" i="19" s="1"/>
  <c r="N28" i="8"/>
  <c r="N28" i="19" s="1"/>
  <c r="F34" i="8"/>
  <c r="F34" i="19" s="1"/>
  <c r="N34" i="8"/>
  <c r="N34" i="19" s="1"/>
  <c r="J34" i="8"/>
  <c r="J34" i="19" s="1"/>
  <c r="D132" i="8"/>
  <c r="L132" i="8"/>
  <c r="D147" i="8"/>
  <c r="L147" i="8"/>
  <c r="H148" i="8"/>
  <c r="E132" i="8"/>
  <c r="M132" i="8"/>
  <c r="E147" i="8"/>
  <c r="M147" i="8"/>
  <c r="I148" i="8"/>
  <c r="F132" i="8"/>
  <c r="N132" i="8"/>
  <c r="F147" i="8"/>
  <c r="N147" i="8"/>
  <c r="J148" i="8"/>
  <c r="G132" i="8"/>
  <c r="O132" i="8"/>
  <c r="G147" i="8"/>
  <c r="O147" i="8"/>
  <c r="K148" i="8"/>
  <c r="H132" i="8"/>
  <c r="H147" i="8"/>
  <c r="D148" i="8"/>
  <c r="L148" i="8"/>
  <c r="I132" i="8"/>
  <c r="J132" i="8"/>
  <c r="J147" i="8"/>
  <c r="F148" i="8"/>
  <c r="N148" i="8"/>
  <c r="I147" i="8"/>
  <c r="K132" i="8"/>
  <c r="K147" i="8"/>
  <c r="G148" i="8"/>
  <c r="O148" i="8"/>
  <c r="D28" i="8"/>
  <c r="D28" i="19" s="1"/>
  <c r="D130" i="8"/>
  <c r="L130" i="8"/>
  <c r="I131" i="8"/>
  <c r="E130" i="8"/>
  <c r="M130" i="8"/>
  <c r="J131" i="8"/>
  <c r="F130" i="8"/>
  <c r="N130" i="8"/>
  <c r="K131" i="8"/>
  <c r="G130" i="8"/>
  <c r="O130" i="8"/>
  <c r="H130" i="8"/>
  <c r="E16" i="8"/>
  <c r="E16" i="19" s="1"/>
  <c r="M34" i="8"/>
  <c r="M34" i="19" s="1"/>
  <c r="M16" i="8"/>
  <c r="M16" i="19" s="1"/>
  <c r="I28" i="8"/>
  <c r="I28" i="19" s="1"/>
  <c r="I34" i="8"/>
  <c r="I34" i="19" s="1"/>
  <c r="E34" i="8"/>
  <c r="E34" i="19" s="1"/>
  <c r="I16" i="8"/>
  <c r="I16" i="19" s="1"/>
  <c r="K28" i="8"/>
  <c r="K28" i="19" s="1"/>
  <c r="J16" i="8"/>
  <c r="J16" i="19" s="1"/>
  <c r="J28" i="8"/>
  <c r="J28" i="19" s="1"/>
  <c r="L28" i="8"/>
  <c r="L28" i="19" s="1"/>
  <c r="M28" i="8"/>
  <c r="M28" i="19" s="1"/>
  <c r="E28" i="8"/>
  <c r="E28" i="19" s="1"/>
  <c r="G16" i="8"/>
  <c r="G16" i="19" s="1"/>
  <c r="O16" i="8"/>
  <c r="O16" i="19" s="1"/>
  <c r="K16" i="8"/>
  <c r="K16" i="19" s="1"/>
  <c r="G28" i="8"/>
  <c r="G28" i="19" s="1"/>
  <c r="O28" i="8"/>
  <c r="O28" i="19" s="1"/>
  <c r="G34" i="8"/>
  <c r="G34" i="19" s="1"/>
  <c r="O34" i="8"/>
  <c r="O34" i="19" s="1"/>
  <c r="K34" i="8"/>
  <c r="K34" i="19" s="1"/>
  <c r="H16" i="8"/>
  <c r="H16" i="19" s="1"/>
  <c r="D16" i="8"/>
  <c r="D16" i="19" s="1"/>
  <c r="L16" i="8"/>
  <c r="L16" i="19" s="1"/>
  <c r="J380" i="8" l="1"/>
  <c r="J380" i="19" s="1"/>
  <c r="J221" i="19"/>
  <c r="O383" i="8"/>
  <c r="O383" i="19" s="1"/>
  <c r="O224" i="19"/>
  <c r="G381" i="8"/>
  <c r="G381" i="19" s="1"/>
  <c r="G222" i="19"/>
  <c r="O376" i="8"/>
  <c r="O217" i="19"/>
  <c r="I376" i="8"/>
  <c r="I376" i="19" s="1"/>
  <c r="I217" i="19"/>
  <c r="O292" i="8"/>
  <c r="O232" i="19"/>
  <c r="M387" i="8"/>
  <c r="M387" i="19" s="1"/>
  <c r="M228" i="19"/>
  <c r="M386" i="8"/>
  <c r="M386" i="19" s="1"/>
  <c r="M227" i="19"/>
  <c r="F362" i="8"/>
  <c r="F362" i="19" s="1"/>
  <c r="F203" i="19"/>
  <c r="I348" i="8"/>
  <c r="I348" i="19" s="1"/>
  <c r="I189" i="19"/>
  <c r="N361" i="8"/>
  <c r="N361" i="19" s="1"/>
  <c r="N202" i="19"/>
  <c r="F342" i="8"/>
  <c r="F342" i="19" s="1"/>
  <c r="F183" i="19"/>
  <c r="N362" i="8"/>
  <c r="N362" i="19" s="1"/>
  <c r="N203" i="19"/>
  <c r="J357" i="8"/>
  <c r="J357" i="19" s="1"/>
  <c r="J198" i="19"/>
  <c r="F351" i="8"/>
  <c r="F351" i="19" s="1"/>
  <c r="F192" i="19"/>
  <c r="N343" i="8"/>
  <c r="N343" i="19" s="1"/>
  <c r="N184" i="19"/>
  <c r="I337" i="8"/>
  <c r="I337" i="19" s="1"/>
  <c r="I178" i="19"/>
  <c r="F330" i="8"/>
  <c r="F330" i="19" s="1"/>
  <c r="F171" i="19"/>
  <c r="H350" i="8"/>
  <c r="H350" i="19" s="1"/>
  <c r="H191" i="19"/>
  <c r="H333" i="8"/>
  <c r="H333" i="19" s="1"/>
  <c r="H174" i="19"/>
  <c r="M354" i="8"/>
  <c r="M354" i="19" s="1"/>
  <c r="M195" i="19"/>
  <c r="H344" i="8"/>
  <c r="H344" i="19" s="1"/>
  <c r="H185" i="19"/>
  <c r="N344" i="8"/>
  <c r="N344" i="19" s="1"/>
  <c r="N185" i="19"/>
  <c r="F366" i="8"/>
  <c r="F366" i="19" s="1"/>
  <c r="F207" i="19"/>
  <c r="F355" i="8"/>
  <c r="F355" i="19" s="1"/>
  <c r="F196" i="19"/>
  <c r="H363" i="8"/>
  <c r="H363" i="19" s="1"/>
  <c r="H204" i="19"/>
  <c r="F360" i="8"/>
  <c r="F360" i="19" s="1"/>
  <c r="F201" i="19"/>
  <c r="N354" i="8"/>
  <c r="N354" i="19" s="1"/>
  <c r="N195" i="19"/>
  <c r="J348" i="8"/>
  <c r="J348" i="19" s="1"/>
  <c r="J189" i="19"/>
  <c r="F341" i="8"/>
  <c r="F341" i="19" s="1"/>
  <c r="F182" i="19"/>
  <c r="N332" i="8"/>
  <c r="N332" i="19" s="1"/>
  <c r="N173" i="19"/>
  <c r="L338" i="8"/>
  <c r="L338" i="19" s="1"/>
  <c r="L179" i="19"/>
  <c r="N363" i="8"/>
  <c r="N363" i="19" s="1"/>
  <c r="N204" i="19"/>
  <c r="F340" i="8"/>
  <c r="F340" i="19" s="1"/>
  <c r="F181" i="19"/>
  <c r="F332" i="8"/>
  <c r="F332" i="19" s="1"/>
  <c r="F173" i="19"/>
  <c r="M362" i="8"/>
  <c r="M362" i="19" s="1"/>
  <c r="M203" i="19"/>
  <c r="I357" i="8"/>
  <c r="I357" i="19" s="1"/>
  <c r="I198" i="19"/>
  <c r="H337" i="8"/>
  <c r="H337" i="19" s="1"/>
  <c r="H178" i="19"/>
  <c r="F350" i="8"/>
  <c r="F350" i="19" s="1"/>
  <c r="F191" i="19"/>
  <c r="E341" i="8"/>
  <c r="E341" i="19" s="1"/>
  <c r="E182" i="19"/>
  <c r="M260" i="8"/>
  <c r="M172" i="19"/>
  <c r="M260" i="19" s="1"/>
  <c r="M355" i="8"/>
  <c r="M355" i="19" s="1"/>
  <c r="M196" i="19"/>
  <c r="L358" i="8"/>
  <c r="L358" i="19" s="1"/>
  <c r="L199" i="19"/>
  <c r="L360" i="8"/>
  <c r="L360" i="19" s="1"/>
  <c r="L201" i="19"/>
  <c r="J356" i="8"/>
  <c r="J356" i="19" s="1"/>
  <c r="J197" i="19"/>
  <c r="E384" i="8"/>
  <c r="E384" i="19" s="1"/>
  <c r="F385" i="8"/>
  <c r="F385" i="19" s="1"/>
  <c r="M385" i="8"/>
  <c r="M385" i="19" s="1"/>
  <c r="L53" i="17"/>
  <c r="L212" i="17" s="1"/>
  <c r="D89" i="19"/>
  <c r="T63" i="17"/>
  <c r="T135" i="17" s="1"/>
  <c r="D91" i="19"/>
  <c r="D85" i="19"/>
  <c r="D86" i="19" s="1"/>
  <c r="K101" i="19"/>
  <c r="J101" i="19"/>
  <c r="G101" i="19"/>
  <c r="I101" i="19"/>
  <c r="L101" i="19"/>
  <c r="E101" i="19"/>
  <c r="H101" i="19"/>
  <c r="N101" i="19"/>
  <c r="D103" i="19"/>
  <c r="D101" i="19"/>
  <c r="F101" i="19"/>
  <c r="M101" i="19"/>
  <c r="O101" i="19"/>
  <c r="P101" i="19" s="1"/>
  <c r="Q101" i="19" s="1"/>
  <c r="R101" i="19" s="1"/>
  <c r="S101" i="19" s="1"/>
  <c r="T101" i="19" s="1"/>
  <c r="U101" i="19" s="1"/>
  <c r="V101" i="19" s="1"/>
  <c r="W101" i="19" s="1"/>
  <c r="X101" i="19" s="1"/>
  <c r="Y101" i="19" s="1"/>
  <c r="D147" i="19"/>
  <c r="L168" i="19"/>
  <c r="D164" i="19"/>
  <c r="D148" i="19"/>
  <c r="D92" i="19"/>
  <c r="O138" i="19"/>
  <c r="M78" i="19"/>
  <c r="M134" i="19"/>
  <c r="M133" i="19"/>
  <c r="E95" i="19"/>
  <c r="K148" i="19"/>
  <c r="D151" i="19"/>
  <c r="D79" i="19"/>
  <c r="D96" i="19"/>
  <c r="D131" i="19"/>
  <c r="F78" i="19"/>
  <c r="M96" i="19"/>
  <c r="M79" i="19"/>
  <c r="E89" i="19"/>
  <c r="D153" i="19"/>
  <c r="K301" i="17"/>
  <c r="P90" i="19"/>
  <c r="K84" i="19"/>
  <c r="E164" i="19"/>
  <c r="O90" i="19"/>
  <c r="F84" i="19"/>
  <c r="M91" i="19"/>
  <c r="L85" i="19"/>
  <c r="L86" i="19" s="1"/>
  <c r="D133" i="19"/>
  <c r="D102" i="19"/>
  <c r="R254" i="17"/>
  <c r="R219" i="17"/>
  <c r="F168" i="19"/>
  <c r="E85" i="19"/>
  <c r="E86" i="19" s="1"/>
  <c r="J138" i="19"/>
  <c r="E103" i="19"/>
  <c r="P255" i="8"/>
  <c r="D78" i="19"/>
  <c r="D325" i="19"/>
  <c r="O327" i="8"/>
  <c r="F148" i="19"/>
  <c r="L135" i="19"/>
  <c r="M164" i="19"/>
  <c r="F135" i="19"/>
  <c r="N85" i="19"/>
  <c r="N86" i="19" s="1"/>
  <c r="I148" i="19"/>
  <c r="H167" i="19"/>
  <c r="K85" i="19"/>
  <c r="K86" i="19" s="1"/>
  <c r="I164" i="19"/>
  <c r="D135" i="19"/>
  <c r="R382" i="17"/>
  <c r="R453" i="17" s="1"/>
  <c r="I90" i="19"/>
  <c r="M135" i="19"/>
  <c r="J95" i="19"/>
  <c r="I79" i="19"/>
  <c r="E135" i="19"/>
  <c r="K135" i="19"/>
  <c r="I131" i="19"/>
  <c r="I103" i="19"/>
  <c r="I92" i="19"/>
  <c r="H168" i="19"/>
  <c r="I95" i="19"/>
  <c r="K166" i="19"/>
  <c r="H138" i="19"/>
  <c r="K164" i="19"/>
  <c r="L148" i="19"/>
  <c r="K103" i="19"/>
  <c r="D152" i="19"/>
  <c r="M103" i="19"/>
  <c r="E153" i="19"/>
  <c r="E131" i="19"/>
  <c r="D137" i="19"/>
  <c r="J135" i="19"/>
  <c r="G153" i="19"/>
  <c r="M148" i="19"/>
  <c r="M85" i="19"/>
  <c r="M86" i="19" s="1"/>
  <c r="E148" i="19"/>
  <c r="J85" i="19"/>
  <c r="J86" i="19" s="1"/>
  <c r="O166" i="19"/>
  <c r="F85" i="19"/>
  <c r="F86" i="19" s="1"/>
  <c r="O136" i="19"/>
  <c r="O167" i="19"/>
  <c r="J164" i="19"/>
  <c r="D84" i="19"/>
  <c r="J103" i="19"/>
  <c r="E91" i="19"/>
  <c r="O325" i="19"/>
  <c r="J131" i="19"/>
  <c r="D80" i="19"/>
  <c r="D149" i="19"/>
  <c r="D150" i="19" s="1"/>
  <c r="D82" i="19"/>
  <c r="N345" i="8"/>
  <c r="N345" i="19" s="1"/>
  <c r="F133" i="19"/>
  <c r="I135" i="19"/>
  <c r="G148" i="19"/>
  <c r="L95" i="19"/>
  <c r="N391" i="8"/>
  <c r="N391" i="19" s="1"/>
  <c r="G254" i="8"/>
  <c r="L354" i="8"/>
  <c r="L354" i="19" s="1"/>
  <c r="D132" i="19"/>
  <c r="F96" i="19"/>
  <c r="L131" i="19"/>
  <c r="L103" i="19"/>
  <c r="F151" i="19"/>
  <c r="J84" i="19"/>
  <c r="L164" i="19"/>
  <c r="M95" i="19"/>
  <c r="E92" i="19"/>
  <c r="H85" i="19"/>
  <c r="H86" i="19" s="1"/>
  <c r="D166" i="19"/>
  <c r="O153" i="19"/>
  <c r="D83" i="19"/>
  <c r="D130" i="19"/>
  <c r="D136" i="19"/>
  <c r="D81" i="19"/>
  <c r="E90" i="19"/>
  <c r="D90" i="19"/>
  <c r="D167" i="19"/>
  <c r="O89" i="19"/>
  <c r="W312" i="17"/>
  <c r="X312" i="17" s="1"/>
  <c r="P89" i="19"/>
  <c r="N135" i="19"/>
  <c r="U216" i="17"/>
  <c r="U232" i="17" s="1"/>
  <c r="U293" i="17" s="1"/>
  <c r="D134" i="19"/>
  <c r="D168" i="19"/>
  <c r="J148" i="19"/>
  <c r="D138" i="19"/>
  <c r="M327" i="19"/>
  <c r="O326" i="19"/>
  <c r="D388" i="8"/>
  <c r="D388" i="19" s="1"/>
  <c r="D338" i="8"/>
  <c r="D338" i="19" s="1"/>
  <c r="D366" i="8"/>
  <c r="D366" i="19" s="1"/>
  <c r="D357" i="8"/>
  <c r="D357" i="19" s="1"/>
  <c r="O148" i="19"/>
  <c r="F260" i="19"/>
  <c r="N148" i="19"/>
  <c r="H325" i="19"/>
  <c r="G260" i="19"/>
  <c r="E260" i="19"/>
  <c r="H327" i="19"/>
  <c r="E327" i="19"/>
  <c r="D327" i="19"/>
  <c r="D362" i="8"/>
  <c r="D362" i="19" s="1"/>
  <c r="D354" i="8"/>
  <c r="D354" i="19" s="1"/>
  <c r="D343" i="8"/>
  <c r="D343" i="19" s="1"/>
  <c r="D356" i="8"/>
  <c r="D356" i="19" s="1"/>
  <c r="K260" i="19"/>
  <c r="J326" i="19"/>
  <c r="J327" i="19"/>
  <c r="E326" i="19"/>
  <c r="D386" i="8"/>
  <c r="D386" i="19" s="1"/>
  <c r="D363" i="8"/>
  <c r="D363" i="19" s="1"/>
  <c r="D355" i="8"/>
  <c r="D355" i="19" s="1"/>
  <c r="D344" i="8"/>
  <c r="D344" i="19" s="1"/>
  <c r="D333" i="8"/>
  <c r="D333" i="19" s="1"/>
  <c r="D379" i="8"/>
  <c r="D379" i="19" s="1"/>
  <c r="E376" i="8"/>
  <c r="E376" i="19" s="1"/>
  <c r="O292" i="19"/>
  <c r="O243" i="19"/>
  <c r="L326" i="19"/>
  <c r="H326" i="19"/>
  <c r="D351" i="8"/>
  <c r="D351" i="19" s="1"/>
  <c r="O135" i="19"/>
  <c r="J102" i="19"/>
  <c r="L327" i="19"/>
  <c r="J260" i="19"/>
  <c r="N260" i="19"/>
  <c r="J325" i="19"/>
  <c r="N326" i="19"/>
  <c r="N325" i="19"/>
  <c r="N327" i="19"/>
  <c r="D378" i="8"/>
  <c r="D361" i="8"/>
  <c r="D361" i="19" s="1"/>
  <c r="D331" i="8"/>
  <c r="I327" i="19"/>
  <c r="G327" i="19"/>
  <c r="D255" i="19"/>
  <c r="D385" i="8"/>
  <c r="D385" i="19" s="1"/>
  <c r="M326" i="19"/>
  <c r="D326" i="19"/>
  <c r="L325" i="19"/>
  <c r="K325" i="19"/>
  <c r="D335" i="8"/>
  <c r="D335" i="19" s="1"/>
  <c r="D387" i="8"/>
  <c r="D387" i="19" s="1"/>
  <c r="D345" i="8"/>
  <c r="D345" i="19" s="1"/>
  <c r="I325" i="19"/>
  <c r="K327" i="19"/>
  <c r="F326" i="19"/>
  <c r="F327" i="19"/>
  <c r="L260" i="19"/>
  <c r="I260" i="19"/>
  <c r="H260" i="19"/>
  <c r="O260" i="19"/>
  <c r="P260" i="19" s="1"/>
  <c r="Q260" i="19" s="1"/>
  <c r="R260" i="19" s="1"/>
  <c r="S260" i="19" s="1"/>
  <c r="T260" i="19" s="1"/>
  <c r="U260" i="19" s="1"/>
  <c r="V260" i="19" s="1"/>
  <c r="W260" i="19" s="1"/>
  <c r="X260" i="19" s="1"/>
  <c r="O342" i="8"/>
  <c r="O342" i="19" s="1"/>
  <c r="H362" i="8"/>
  <c r="H362" i="19" s="1"/>
  <c r="I343" i="8"/>
  <c r="I343" i="19" s="1"/>
  <c r="I380" i="8"/>
  <c r="I380" i="19" s="1"/>
  <c r="I341" i="8"/>
  <c r="I341" i="19" s="1"/>
  <c r="O361" i="8"/>
  <c r="O361" i="19" s="1"/>
  <c r="O353" i="8"/>
  <c r="O353" i="19" s="1"/>
  <c r="M92" i="19"/>
  <c r="N359" i="8"/>
  <c r="N359" i="19" s="1"/>
  <c r="K138" i="19"/>
  <c r="K167" i="19"/>
  <c r="K168" i="19"/>
  <c r="H361" i="8"/>
  <c r="H361" i="19" s="1"/>
  <c r="E350" i="8"/>
  <c r="E350" i="19" s="1"/>
  <c r="I338" i="8"/>
  <c r="I338" i="19" s="1"/>
  <c r="K384" i="8"/>
  <c r="K384" i="19" s="1"/>
  <c r="H348" i="8"/>
  <c r="H348" i="19" s="1"/>
  <c r="N379" i="8"/>
  <c r="N379" i="19" s="1"/>
  <c r="L343" i="8"/>
  <c r="L343" i="19" s="1"/>
  <c r="O344" i="8"/>
  <c r="O344" i="19" s="1"/>
  <c r="J354" i="8"/>
  <c r="J354" i="19" s="1"/>
  <c r="R221" i="17"/>
  <c r="R173" i="17" s="1"/>
  <c r="K359" i="8"/>
  <c r="K359" i="19" s="1"/>
  <c r="F343" i="8"/>
  <c r="F343" i="19" s="1"/>
  <c r="R289" i="17"/>
  <c r="R307" i="17"/>
  <c r="I390" i="8"/>
  <c r="I390" i="19" s="1"/>
  <c r="J389" i="8"/>
  <c r="J389" i="19" s="1"/>
  <c r="J359" i="8"/>
  <c r="J359" i="19" s="1"/>
  <c r="J341" i="8"/>
  <c r="J341" i="19" s="1"/>
  <c r="N311" i="8"/>
  <c r="K379" i="8"/>
  <c r="K379" i="19" s="1"/>
  <c r="K338" i="8"/>
  <c r="K338" i="19" s="1"/>
  <c r="G343" i="8"/>
  <c r="G343" i="19" s="1"/>
  <c r="O356" i="8"/>
  <c r="O356" i="19" s="1"/>
  <c r="R290" i="17"/>
  <c r="N91" i="19"/>
  <c r="K350" i="8"/>
  <c r="K350" i="19" s="1"/>
  <c r="M378" i="8"/>
  <c r="M378" i="19" s="1"/>
  <c r="H379" i="8"/>
  <c r="H379" i="19" s="1"/>
  <c r="I383" i="8"/>
  <c r="I383" i="19" s="1"/>
  <c r="H391" i="8"/>
  <c r="H391" i="19" s="1"/>
  <c r="O345" i="8"/>
  <c r="O345" i="19" s="1"/>
  <c r="H293" i="8"/>
  <c r="F384" i="8"/>
  <c r="F384" i="19" s="1"/>
  <c r="N356" i="8"/>
  <c r="N356" i="19" s="1"/>
  <c r="G332" i="8"/>
  <c r="G332" i="19" s="1"/>
  <c r="J340" i="8"/>
  <c r="J340" i="19" s="1"/>
  <c r="G325" i="8"/>
  <c r="F354" i="8"/>
  <c r="F354" i="19" s="1"/>
  <c r="N293" i="8"/>
  <c r="L349" i="8"/>
  <c r="L349" i="19" s="1"/>
  <c r="O363" i="8"/>
  <c r="O363" i="19" s="1"/>
  <c r="J306" i="8"/>
  <c r="J350" i="8"/>
  <c r="J350" i="19" s="1"/>
  <c r="N335" i="8"/>
  <c r="N335" i="19" s="1"/>
  <c r="O335" i="8"/>
  <c r="O335" i="19" s="1"/>
  <c r="N389" i="8"/>
  <c r="N389" i="19" s="1"/>
  <c r="E344" i="8"/>
  <c r="E344" i="19" s="1"/>
  <c r="H325" i="8"/>
  <c r="M351" i="8"/>
  <c r="M351" i="19" s="1"/>
  <c r="I363" i="8"/>
  <c r="I363" i="19" s="1"/>
  <c r="O349" i="8"/>
  <c r="O349" i="19" s="1"/>
  <c r="O338" i="8"/>
  <c r="O338" i="19" s="1"/>
  <c r="O330" i="8"/>
  <c r="O330" i="19" s="1"/>
  <c r="N331" i="8"/>
  <c r="N331" i="19" s="1"/>
  <c r="O386" i="8"/>
  <c r="O386" i="19" s="1"/>
  <c r="O350" i="8"/>
  <c r="O350" i="19" s="1"/>
  <c r="H341" i="8"/>
  <c r="H341" i="19" s="1"/>
  <c r="K389" i="8"/>
  <c r="K389" i="19" s="1"/>
  <c r="I388" i="8"/>
  <c r="I388" i="19" s="1"/>
  <c r="G356" i="8"/>
  <c r="G356" i="19" s="1"/>
  <c r="K331" i="8"/>
  <c r="K331" i="19" s="1"/>
  <c r="O311" i="8"/>
  <c r="H262" i="8"/>
  <c r="K353" i="8"/>
  <c r="K353" i="19" s="1"/>
  <c r="K342" i="8"/>
  <c r="K342" i="19" s="1"/>
  <c r="G384" i="8"/>
  <c r="G384" i="19" s="1"/>
  <c r="H358" i="8"/>
  <c r="H358" i="19" s="1"/>
  <c r="F296" i="8"/>
  <c r="K348" i="8"/>
  <c r="K348" i="19" s="1"/>
  <c r="H335" i="8"/>
  <c r="H335" i="19" s="1"/>
  <c r="I379" i="8"/>
  <c r="I379" i="19" s="1"/>
  <c r="H354" i="8"/>
  <c r="H354" i="19" s="1"/>
  <c r="F380" i="8"/>
  <c r="F380" i="19" s="1"/>
  <c r="G345" i="8"/>
  <c r="G345" i="19" s="1"/>
  <c r="K361" i="8"/>
  <c r="K361" i="19" s="1"/>
  <c r="G335" i="8"/>
  <c r="G335" i="19" s="1"/>
  <c r="O358" i="8"/>
  <c r="O358" i="19" s="1"/>
  <c r="H351" i="8"/>
  <c r="H351" i="19" s="1"/>
  <c r="G392" i="8"/>
  <c r="G392" i="19" s="1"/>
  <c r="K239" i="8"/>
  <c r="K260" i="8"/>
  <c r="F164" i="19"/>
  <c r="G295" i="8"/>
  <c r="L351" i="8"/>
  <c r="L351" i="19" s="1"/>
  <c r="L335" i="8"/>
  <c r="L335" i="19" s="1"/>
  <c r="I375" i="8"/>
  <c r="I375" i="19" s="1"/>
  <c r="M359" i="8"/>
  <c r="M359" i="19" s="1"/>
  <c r="H332" i="8"/>
  <c r="H332" i="19" s="1"/>
  <c r="J344" i="8"/>
  <c r="J344" i="19" s="1"/>
  <c r="L344" i="8"/>
  <c r="L344" i="19" s="1"/>
  <c r="I353" i="8"/>
  <c r="I353" i="19" s="1"/>
  <c r="E363" i="8"/>
  <c r="E363" i="19" s="1"/>
  <c r="N342" i="8"/>
  <c r="N342" i="19" s="1"/>
  <c r="N330" i="8"/>
  <c r="N330" i="19" s="1"/>
  <c r="K391" i="8"/>
  <c r="K391" i="19" s="1"/>
  <c r="L378" i="8"/>
  <c r="L378" i="19" s="1"/>
  <c r="M377" i="8"/>
  <c r="M377" i="19" s="1"/>
  <c r="J392" i="8"/>
  <c r="J392" i="19" s="1"/>
  <c r="L341" i="8"/>
  <c r="L341" i="19" s="1"/>
  <c r="I392" i="8"/>
  <c r="I392" i="19" s="1"/>
  <c r="J351" i="8"/>
  <c r="J351" i="19" s="1"/>
  <c r="H343" i="8"/>
  <c r="H343" i="19" s="1"/>
  <c r="G341" i="8"/>
  <c r="G341" i="19" s="1"/>
  <c r="E377" i="8"/>
  <c r="E377" i="19" s="1"/>
  <c r="E335" i="8"/>
  <c r="E335" i="19" s="1"/>
  <c r="H338" i="8"/>
  <c r="H338" i="19" s="1"/>
  <c r="O241" i="8"/>
  <c r="L355" i="8"/>
  <c r="L355" i="19" s="1"/>
  <c r="H385" i="8"/>
  <c r="H385" i="19" s="1"/>
  <c r="J379" i="8"/>
  <c r="J379" i="19" s="1"/>
  <c r="J241" i="8"/>
  <c r="K358" i="8"/>
  <c r="K358" i="19" s="1"/>
  <c r="L333" i="8"/>
  <c r="L333" i="19" s="1"/>
  <c r="J343" i="8"/>
  <c r="J343" i="19" s="1"/>
  <c r="G249" i="8"/>
  <c r="F392" i="8"/>
  <c r="F392" i="19" s="1"/>
  <c r="G353" i="8"/>
  <c r="G353" i="19" s="1"/>
  <c r="O360" i="8"/>
  <c r="O360" i="19" s="1"/>
  <c r="K333" i="8"/>
  <c r="K333" i="19" s="1"/>
  <c r="O92" i="19"/>
  <c r="F361" i="8"/>
  <c r="F361" i="19" s="1"/>
  <c r="K250" i="8"/>
  <c r="N386" i="8"/>
  <c r="N386" i="19" s="1"/>
  <c r="K310" i="8"/>
  <c r="M389" i="8"/>
  <c r="M389" i="19" s="1"/>
  <c r="I361" i="8"/>
  <c r="I361" i="19" s="1"/>
  <c r="F291" i="8"/>
  <c r="J376" i="8"/>
  <c r="J376" i="19" s="1"/>
  <c r="I241" i="8"/>
  <c r="N376" i="8"/>
  <c r="N376" i="19" s="1"/>
  <c r="M250" i="8"/>
  <c r="E356" i="8"/>
  <c r="E356" i="19" s="1"/>
  <c r="L90" i="19"/>
  <c r="K360" i="8"/>
  <c r="K360" i="19" s="1"/>
  <c r="G378" i="8"/>
  <c r="G378" i="19" s="1"/>
  <c r="E345" i="8"/>
  <c r="E345" i="19" s="1"/>
  <c r="H387" i="8"/>
  <c r="H387" i="19" s="1"/>
  <c r="I342" i="8"/>
  <c r="I342" i="19" s="1"/>
  <c r="O348" i="8"/>
  <c r="O348" i="19" s="1"/>
  <c r="M358" i="8"/>
  <c r="L384" i="8"/>
  <c r="L384" i="19" s="1"/>
  <c r="N250" i="8"/>
  <c r="I260" i="8"/>
  <c r="N355" i="8"/>
  <c r="N355" i="19" s="1"/>
  <c r="M349" i="8"/>
  <c r="M349" i="19" s="1"/>
  <c r="F363" i="8"/>
  <c r="F363" i="19" s="1"/>
  <c r="K393" i="8"/>
  <c r="K393" i="19" s="1"/>
  <c r="M337" i="8"/>
  <c r="M337" i="19" s="1"/>
  <c r="M338" i="8"/>
  <c r="M338" i="19" s="1"/>
  <c r="I91" i="19"/>
  <c r="I331" i="8"/>
  <c r="I331" i="19" s="1"/>
  <c r="L242" i="8"/>
  <c r="M251" i="8"/>
  <c r="E348" i="8"/>
  <c r="E348" i="19" s="1"/>
  <c r="G102" i="19"/>
  <c r="N241" i="8"/>
  <c r="L390" i="8"/>
  <c r="L390" i="19" s="1"/>
  <c r="G333" i="8"/>
  <c r="G333" i="19" s="1"/>
  <c r="G379" i="8"/>
  <c r="G379" i="19" s="1"/>
  <c r="K378" i="8"/>
  <c r="K378" i="19" s="1"/>
  <c r="G310" i="8"/>
  <c r="N393" i="8"/>
  <c r="N393" i="19" s="1"/>
  <c r="G355" i="8"/>
  <c r="G355" i="19" s="1"/>
  <c r="L248" i="8"/>
  <c r="E359" i="8"/>
  <c r="E359" i="19" s="1"/>
  <c r="H248" i="8"/>
  <c r="G385" i="8"/>
  <c r="G385" i="19" s="1"/>
  <c r="N310" i="8"/>
  <c r="G363" i="8"/>
  <c r="G363" i="19" s="1"/>
  <c r="K351" i="8"/>
  <c r="K351" i="19" s="1"/>
  <c r="N337" i="8"/>
  <c r="N337" i="19" s="1"/>
  <c r="I345" i="8"/>
  <c r="I345" i="19" s="1"/>
  <c r="I333" i="8"/>
  <c r="I333" i="19" s="1"/>
  <c r="I387" i="8"/>
  <c r="I387" i="19" s="1"/>
  <c r="F251" i="8"/>
  <c r="G323" i="8"/>
  <c r="G262" i="8"/>
  <c r="G362" i="8"/>
  <c r="G362" i="19" s="1"/>
  <c r="I355" i="8"/>
  <c r="I355" i="19" s="1"/>
  <c r="N378" i="8"/>
  <c r="N378" i="19" s="1"/>
  <c r="L387" i="8"/>
  <c r="L387" i="19" s="1"/>
  <c r="I356" i="8"/>
  <c r="I356" i="19" s="1"/>
  <c r="N340" i="8"/>
  <c r="N340" i="19" s="1"/>
  <c r="M384" i="8"/>
  <c r="M384" i="19" s="1"/>
  <c r="H381" i="8"/>
  <c r="H381" i="19" s="1"/>
  <c r="E379" i="8"/>
  <c r="E379" i="19" s="1"/>
  <c r="I344" i="8"/>
  <c r="I344" i="19" s="1"/>
  <c r="M342" i="8"/>
  <c r="M342" i="19" s="1"/>
  <c r="E349" i="8"/>
  <c r="E349" i="19" s="1"/>
  <c r="M392" i="8"/>
  <c r="M392" i="19" s="1"/>
  <c r="N248" i="8"/>
  <c r="O357" i="8"/>
  <c r="O357" i="19" s="1"/>
  <c r="G344" i="8"/>
  <c r="G344" i="19" s="1"/>
  <c r="H384" i="8"/>
  <c r="H384" i="19" s="1"/>
  <c r="M341" i="8"/>
  <c r="M341" i="19" s="1"/>
  <c r="L251" i="8"/>
  <c r="E338" i="8"/>
  <c r="E338" i="19" s="1"/>
  <c r="M353" i="8"/>
  <c r="M353" i="19" s="1"/>
  <c r="E358" i="8"/>
  <c r="E358" i="19" s="1"/>
  <c r="M360" i="8"/>
  <c r="M360" i="19" s="1"/>
  <c r="E390" i="8"/>
  <c r="E390" i="19" s="1"/>
  <c r="K341" i="8"/>
  <c r="K341" i="19" s="1"/>
  <c r="J385" i="8"/>
  <c r="J385" i="19" s="1"/>
  <c r="I240" i="8"/>
  <c r="M375" i="8"/>
  <c r="M375" i="19" s="1"/>
  <c r="E251" i="8"/>
  <c r="M297" i="8"/>
  <c r="O387" i="8"/>
  <c r="O387" i="19" s="1"/>
  <c r="L291" i="8"/>
  <c r="S382" i="17"/>
  <c r="T485" i="17"/>
  <c r="U485" i="17" s="1"/>
  <c r="K237" i="8"/>
  <c r="O388" i="8"/>
  <c r="O388" i="19" s="1"/>
  <c r="L359" i="8"/>
  <c r="L359" i="19" s="1"/>
  <c r="G242" i="8"/>
  <c r="J249" i="8"/>
  <c r="K293" i="8"/>
  <c r="K387" i="8"/>
  <c r="K387" i="19" s="1"/>
  <c r="K311" i="8"/>
  <c r="I358" i="8"/>
  <c r="I358" i="19" s="1"/>
  <c r="L340" i="8"/>
  <c r="L340" i="19" s="1"/>
  <c r="J338" i="8"/>
  <c r="J338" i="19" s="1"/>
  <c r="O149" i="19"/>
  <c r="O150" i="19" s="1"/>
  <c r="N153" i="19"/>
  <c r="G390" i="8"/>
  <c r="G390" i="19" s="1"/>
  <c r="G386" i="8"/>
  <c r="G386" i="19" s="1"/>
  <c r="M363" i="8"/>
  <c r="M363" i="19" s="1"/>
  <c r="F260" i="8"/>
  <c r="N164" i="19"/>
  <c r="F344" i="8"/>
  <c r="F344" i="19" s="1"/>
  <c r="F331" i="8"/>
  <c r="F331" i="19" s="1"/>
  <c r="M350" i="8"/>
  <c r="M350" i="19" s="1"/>
  <c r="L350" i="8"/>
  <c r="L350" i="19" s="1"/>
  <c r="F353" i="8"/>
  <c r="F353" i="19" s="1"/>
  <c r="L363" i="8"/>
  <c r="L363" i="19" s="1"/>
  <c r="M333" i="8"/>
  <c r="M333" i="19" s="1"/>
  <c r="L348" i="8"/>
  <c r="L348" i="19" s="1"/>
  <c r="L376" i="8"/>
  <c r="L376" i="19" s="1"/>
  <c r="F306" i="8"/>
  <c r="H345" i="8"/>
  <c r="H345" i="19" s="1"/>
  <c r="K340" i="8"/>
  <c r="K340" i="19" s="1"/>
  <c r="G354" i="8"/>
  <c r="G354" i="19" s="1"/>
  <c r="H360" i="8"/>
  <c r="H360" i="19" s="1"/>
  <c r="N353" i="8"/>
  <c r="N353" i="19" s="1"/>
  <c r="M376" i="8"/>
  <c r="M376" i="19" s="1"/>
  <c r="I242" i="8"/>
  <c r="L391" i="8"/>
  <c r="L391" i="19" s="1"/>
  <c r="H254" i="8"/>
  <c r="H356" i="8"/>
  <c r="H356" i="19" s="1"/>
  <c r="F289" i="8"/>
  <c r="H330" i="8"/>
  <c r="H330" i="19" s="1"/>
  <c r="J167" i="19"/>
  <c r="G92" i="19"/>
  <c r="J292" i="8"/>
  <c r="O255" i="8"/>
  <c r="K386" i="8"/>
  <c r="K386" i="19" s="1"/>
  <c r="L297" i="8"/>
  <c r="L293" i="8"/>
  <c r="E260" i="8"/>
  <c r="O362" i="8"/>
  <c r="O362" i="19" s="1"/>
  <c r="O343" i="8"/>
  <c r="O343" i="19" s="1"/>
  <c r="G291" i="8"/>
  <c r="L392" i="8"/>
  <c r="L392" i="19" s="1"/>
  <c r="O391" i="8"/>
  <c r="O391" i="19" s="1"/>
  <c r="L377" i="8"/>
  <c r="L377" i="19" s="1"/>
  <c r="J384" i="8"/>
  <c r="J384" i="19" s="1"/>
  <c r="G359" i="8"/>
  <c r="G359" i="19" s="1"/>
  <c r="G340" i="8"/>
  <c r="G340" i="19" s="1"/>
  <c r="G260" i="8"/>
  <c r="L292" i="8"/>
  <c r="E331" i="8"/>
  <c r="E331" i="19" s="1"/>
  <c r="K357" i="8"/>
  <c r="K357" i="19" s="1"/>
  <c r="G238" i="8"/>
  <c r="E361" i="8"/>
  <c r="E361" i="19" s="1"/>
  <c r="L153" i="19"/>
  <c r="E136" i="19"/>
  <c r="L361" i="8"/>
  <c r="L361" i="19" s="1"/>
  <c r="M249" i="8"/>
  <c r="L332" i="8"/>
  <c r="L332" i="19" s="1"/>
  <c r="G350" i="8"/>
  <c r="G350" i="19" s="1"/>
  <c r="G331" i="8"/>
  <c r="G331" i="19" s="1"/>
  <c r="M361" i="8"/>
  <c r="M361" i="19" s="1"/>
  <c r="I349" i="8"/>
  <c r="I349" i="19" s="1"/>
  <c r="I360" i="8"/>
  <c r="I360" i="19" s="1"/>
  <c r="G360" i="8"/>
  <c r="G360" i="19" s="1"/>
  <c r="O384" i="8"/>
  <c r="O384" i="19" s="1"/>
  <c r="G389" i="8"/>
  <c r="F333" i="8"/>
  <c r="F333" i="19" s="1"/>
  <c r="M348" i="8"/>
  <c r="M348" i="19" s="1"/>
  <c r="O354" i="8"/>
  <c r="O354" i="19" s="1"/>
  <c r="G289" i="8"/>
  <c r="J349" i="8"/>
  <c r="J349" i="19" s="1"/>
  <c r="K240" i="8"/>
  <c r="G308" i="8"/>
  <c r="G309" i="8" s="1"/>
  <c r="O244" i="8"/>
  <c r="O245" i="8" s="1"/>
  <c r="I386" i="8"/>
  <c r="I386" i="19" s="1"/>
  <c r="K356" i="8"/>
  <c r="K356" i="19" s="1"/>
  <c r="K345" i="8"/>
  <c r="K345" i="19" s="1"/>
  <c r="K335" i="8"/>
  <c r="K335" i="19" s="1"/>
  <c r="E333" i="8"/>
  <c r="E333" i="19" s="1"/>
  <c r="O332" i="8"/>
  <c r="O332" i="19" s="1"/>
  <c r="G330" i="8"/>
  <c r="G330" i="19" s="1"/>
  <c r="J358" i="8"/>
  <c r="J358" i="19" s="1"/>
  <c r="J337" i="8"/>
  <c r="J337" i="19" s="1"/>
  <c r="K242" i="8"/>
  <c r="O243" i="8"/>
  <c r="J239" i="8"/>
  <c r="H291" i="8"/>
  <c r="G351" i="8"/>
  <c r="G351" i="19" s="1"/>
  <c r="N357" i="8"/>
  <c r="N357" i="19" s="1"/>
  <c r="H377" i="8"/>
  <c r="H377" i="19" s="1"/>
  <c r="F390" i="8"/>
  <c r="F390" i="19" s="1"/>
  <c r="N295" i="8"/>
  <c r="I335" i="8"/>
  <c r="I335" i="19" s="1"/>
  <c r="K385" i="8"/>
  <c r="K385" i="19" s="1"/>
  <c r="I362" i="8"/>
  <c r="I362" i="19" s="1"/>
  <c r="J250" i="8"/>
  <c r="I389" i="8"/>
  <c r="I389" i="19" s="1"/>
  <c r="E386" i="8"/>
  <c r="E386" i="19" s="1"/>
  <c r="N297" i="8"/>
  <c r="L249" i="8"/>
  <c r="G393" i="8"/>
  <c r="G393" i="19" s="1"/>
  <c r="K390" i="8"/>
  <c r="K390" i="19" s="1"/>
  <c r="G387" i="8"/>
  <c r="G387" i="19" s="1"/>
  <c r="N308" i="8"/>
  <c r="N309" i="8" s="1"/>
  <c r="N292" i="8"/>
  <c r="J388" i="8"/>
  <c r="J388" i="19" s="1"/>
  <c r="G376" i="8"/>
  <c r="G376" i="19" s="1"/>
  <c r="H353" i="8"/>
  <c r="H353" i="19" s="1"/>
  <c r="H342" i="8"/>
  <c r="H342" i="19" s="1"/>
  <c r="M295" i="8"/>
  <c r="K362" i="8"/>
  <c r="K362" i="19" s="1"/>
  <c r="O340" i="8"/>
  <c r="O340" i="19" s="1"/>
  <c r="H311" i="8"/>
  <c r="I354" i="8"/>
  <c r="I354" i="19" s="1"/>
  <c r="G358" i="8"/>
  <c r="G358" i="19" s="1"/>
  <c r="F290" i="8"/>
  <c r="H238" i="8"/>
  <c r="L166" i="19"/>
  <c r="G251" i="8"/>
  <c r="N249" i="8"/>
  <c r="N384" i="8"/>
  <c r="N384" i="19" s="1"/>
  <c r="E392" i="8"/>
  <c r="E392" i="19" s="1"/>
  <c r="M239" i="8"/>
  <c r="N377" i="8"/>
  <c r="N377" i="19" s="1"/>
  <c r="K249" i="8"/>
  <c r="O250" i="8"/>
  <c r="N242" i="8"/>
  <c r="H306" i="8"/>
  <c r="H366" i="8"/>
  <c r="H366" i="19" s="1"/>
  <c r="M332" i="8"/>
  <c r="M332" i="19" s="1"/>
  <c r="M393" i="8"/>
  <c r="M393" i="19" s="1"/>
  <c r="G348" i="8"/>
  <c r="G348" i="19" s="1"/>
  <c r="K344" i="8"/>
  <c r="K344" i="19" s="1"/>
  <c r="E351" i="8"/>
  <c r="E351" i="19" s="1"/>
  <c r="H290" i="8"/>
  <c r="K355" i="8"/>
  <c r="K355" i="19" s="1"/>
  <c r="E360" i="8"/>
  <c r="E360" i="19" s="1"/>
  <c r="M343" i="8"/>
  <c r="M343" i="19" s="1"/>
  <c r="J166" i="19"/>
  <c r="J168" i="19"/>
  <c r="M90" i="19"/>
  <c r="H393" i="8"/>
  <c r="H393" i="19" s="1"/>
  <c r="G240" i="8"/>
  <c r="G357" i="8"/>
  <c r="G357" i="19" s="1"/>
  <c r="N392" i="8"/>
  <c r="N392" i="19" s="1"/>
  <c r="L357" i="8"/>
  <c r="L357" i="19" s="1"/>
  <c r="I237" i="8"/>
  <c r="M241" i="8"/>
  <c r="K392" i="8"/>
  <c r="K392" i="19" s="1"/>
  <c r="O389" i="8"/>
  <c r="O389" i="19" s="1"/>
  <c r="F295" i="8"/>
  <c r="N387" i="8"/>
  <c r="N387" i="19" s="1"/>
  <c r="H296" i="8"/>
  <c r="E389" i="8"/>
  <c r="E389" i="19" s="1"/>
  <c r="K354" i="8"/>
  <c r="K354" i="19" s="1"/>
  <c r="N348" i="8"/>
  <c r="N348" i="19" s="1"/>
  <c r="J335" i="8"/>
  <c r="J335" i="19" s="1"/>
  <c r="I351" i="8"/>
  <c r="I351" i="19" s="1"/>
  <c r="K312" i="8"/>
  <c r="E357" i="8"/>
  <c r="E357" i="19" s="1"/>
  <c r="G90" i="19"/>
  <c r="K91" i="19"/>
  <c r="I130" i="19"/>
  <c r="H91" i="19"/>
  <c r="I311" i="8"/>
  <c r="I292" i="8"/>
  <c r="O291" i="8"/>
  <c r="F249" i="8"/>
  <c r="J387" i="8"/>
  <c r="J387" i="19" s="1"/>
  <c r="L380" i="8"/>
  <c r="L380" i="19" s="1"/>
  <c r="I255" i="8"/>
  <c r="M388" i="8"/>
  <c r="M388" i="19" s="1"/>
  <c r="M312" i="8"/>
  <c r="I378" i="8"/>
  <c r="I378" i="19" s="1"/>
  <c r="F393" i="8"/>
  <c r="F393" i="19" s="1"/>
  <c r="H380" i="8"/>
  <c r="H380" i="19" s="1"/>
  <c r="G337" i="8"/>
  <c r="G337" i="19" s="1"/>
  <c r="I239" i="8"/>
  <c r="F376" i="8"/>
  <c r="F376" i="19" s="1"/>
  <c r="O359" i="8"/>
  <c r="O359" i="19" s="1"/>
  <c r="F348" i="8"/>
  <c r="F348" i="19" s="1"/>
  <c r="F262" i="8"/>
  <c r="H261" i="8"/>
  <c r="O341" i="8"/>
  <c r="O341" i="19" s="1"/>
  <c r="O238" i="8"/>
  <c r="K375" i="8"/>
  <c r="K375" i="19" s="1"/>
  <c r="E337" i="8"/>
  <c r="E337" i="19" s="1"/>
  <c r="L342" i="8"/>
  <c r="L342" i="19" s="1"/>
  <c r="K363" i="8"/>
  <c r="K363" i="19" s="1"/>
  <c r="O351" i="8"/>
  <c r="O351" i="19" s="1"/>
  <c r="F153" i="19"/>
  <c r="R172" i="17"/>
  <c r="R227" i="17"/>
  <c r="R311" i="17" s="1"/>
  <c r="I293" i="8"/>
  <c r="H102" i="19"/>
  <c r="L379" i="8"/>
  <c r="L379" i="19" s="1"/>
  <c r="O323" i="8"/>
  <c r="F337" i="8"/>
  <c r="F337" i="19" s="1"/>
  <c r="N333" i="8"/>
  <c r="N333" i="19" s="1"/>
  <c r="K295" i="8"/>
  <c r="O239" i="8"/>
  <c r="E366" i="8"/>
  <c r="E366" i="19" s="1"/>
  <c r="I391" i="8"/>
  <c r="I391" i="19" s="1"/>
  <c r="I327" i="8"/>
  <c r="K380" i="8"/>
  <c r="K380" i="19" s="1"/>
  <c r="E375" i="8"/>
  <c r="E375" i="19" s="1"/>
  <c r="H310" i="8"/>
  <c r="G248" i="8"/>
  <c r="O378" i="8"/>
  <c r="O378" i="19" s="1"/>
  <c r="G366" i="8"/>
  <c r="G366" i="19" s="1"/>
  <c r="K343" i="8"/>
  <c r="K343" i="19" s="1"/>
  <c r="L240" i="8"/>
  <c r="M340" i="8"/>
  <c r="M340" i="19" s="1"/>
  <c r="M331" i="8"/>
  <c r="M331" i="19" s="1"/>
  <c r="G338" i="8"/>
  <c r="G338" i="19" s="1"/>
  <c r="G290" i="8"/>
  <c r="F359" i="8"/>
  <c r="N350" i="8"/>
  <c r="N350" i="19" s="1"/>
  <c r="N260" i="8"/>
  <c r="K337" i="8"/>
  <c r="K337" i="19" s="1"/>
  <c r="G349" i="8"/>
  <c r="G349" i="19" s="1"/>
  <c r="J92" i="19"/>
  <c r="N103" i="19"/>
  <c r="J293" i="8"/>
  <c r="N388" i="8"/>
  <c r="N388" i="19" s="1"/>
  <c r="F386" i="8"/>
  <c r="F386" i="19" s="1"/>
  <c r="K376" i="8"/>
  <c r="K376" i="19" s="1"/>
  <c r="K323" i="8"/>
  <c r="H255" i="8"/>
  <c r="N360" i="8"/>
  <c r="N360" i="19" s="1"/>
  <c r="G293" i="8"/>
  <c r="K241" i="8"/>
  <c r="J251" i="8"/>
  <c r="M308" i="8"/>
  <c r="M309" i="8" s="1"/>
  <c r="E237" i="8"/>
  <c r="I384" i="8"/>
  <c r="I384" i="19" s="1"/>
  <c r="L295" i="8"/>
  <c r="L310" i="8"/>
  <c r="M357" i="8"/>
  <c r="M357" i="19" s="1"/>
  <c r="E342" i="8"/>
  <c r="E342" i="19" s="1"/>
  <c r="J333" i="8"/>
  <c r="J333" i="19" s="1"/>
  <c r="J362" i="8"/>
  <c r="J362" i="19" s="1"/>
  <c r="N92" i="19"/>
  <c r="H103" i="19"/>
  <c r="E149" i="19"/>
  <c r="E150" i="19" s="1"/>
  <c r="M167" i="19"/>
  <c r="L167" i="19"/>
  <c r="J391" i="8"/>
  <c r="J391" i="19" s="1"/>
  <c r="H308" i="8"/>
  <c r="H309" i="8" s="1"/>
  <c r="H250" i="8"/>
  <c r="G391" i="8"/>
  <c r="G391" i="19" s="1"/>
  <c r="K388" i="8"/>
  <c r="K388" i="19" s="1"/>
  <c r="O385" i="8"/>
  <c r="O385" i="19" s="1"/>
  <c r="H376" i="8"/>
  <c r="H376" i="19" s="1"/>
  <c r="J390" i="8"/>
  <c r="J390" i="19" s="1"/>
  <c r="M248" i="8"/>
  <c r="E293" i="8"/>
  <c r="O306" i="8"/>
  <c r="L393" i="8"/>
  <c r="L393" i="19" s="1"/>
  <c r="M335" i="8"/>
  <c r="M335" i="19" s="1"/>
  <c r="H148" i="19"/>
  <c r="G167" i="19"/>
  <c r="J242" i="8"/>
  <c r="N351" i="8"/>
  <c r="N351" i="19" s="1"/>
  <c r="J311" i="8"/>
  <c r="J240" i="8"/>
  <c r="H294" i="8"/>
  <c r="H292" i="8"/>
  <c r="H389" i="8"/>
  <c r="H389" i="19" s="1"/>
  <c r="K251" i="8"/>
  <c r="G244" i="8"/>
  <c r="G245" i="8" s="1"/>
  <c r="J386" i="8"/>
  <c r="J386" i="19" s="1"/>
  <c r="J375" i="8"/>
  <c r="J375" i="19" s="1"/>
  <c r="H357" i="8"/>
  <c r="H357" i="19" s="1"/>
  <c r="E292" i="8"/>
  <c r="O296" i="8"/>
  <c r="H241" i="8"/>
  <c r="N341" i="8"/>
  <c r="N341" i="19" s="1"/>
  <c r="F261" i="8"/>
  <c r="J360" i="8"/>
  <c r="J360" i="19" s="1"/>
  <c r="V57" i="17"/>
  <c r="F91" i="19"/>
  <c r="N90" i="19"/>
  <c r="F92" i="19"/>
  <c r="K255" i="8"/>
  <c r="G327" i="8"/>
  <c r="N385" i="8"/>
  <c r="N385" i="19" s="1"/>
  <c r="I350" i="8"/>
  <c r="I350" i="19" s="1"/>
  <c r="E391" i="8"/>
  <c r="E391" i="19" s="1"/>
  <c r="O380" i="8"/>
  <c r="O380" i="19" s="1"/>
  <c r="K349" i="8"/>
  <c r="K349" i="19" s="1"/>
  <c r="N323" i="8"/>
  <c r="F358" i="8"/>
  <c r="G361" i="8"/>
  <c r="G361" i="19" s="1"/>
  <c r="O355" i="8"/>
  <c r="O355" i="19" s="1"/>
  <c r="G342" i="8"/>
  <c r="G342" i="19" s="1"/>
  <c r="O262" i="8"/>
  <c r="K238" i="8"/>
  <c r="E380" i="8"/>
  <c r="E380" i="19" s="1"/>
  <c r="N291" i="8"/>
  <c r="I250" i="8"/>
  <c r="K296" i="8"/>
  <c r="G383" i="8"/>
  <c r="G383" i="19" s="1"/>
  <c r="M379" i="8"/>
  <c r="M379" i="19" s="1"/>
  <c r="H355" i="8"/>
  <c r="H355" i="19" s="1"/>
  <c r="H340" i="8"/>
  <c r="H340" i="19" s="1"/>
  <c r="D332" i="8"/>
  <c r="D332" i="19" s="1"/>
  <c r="O333" i="8"/>
  <c r="O333" i="19" s="1"/>
  <c r="K289" i="8"/>
  <c r="N296" i="8"/>
  <c r="M344" i="8"/>
  <c r="M344" i="19" s="1"/>
  <c r="K262" i="8"/>
  <c r="O254" i="8"/>
  <c r="F349" i="8"/>
  <c r="F349" i="19" s="1"/>
  <c r="N238" i="8"/>
  <c r="N262" i="8"/>
  <c r="H90" i="19"/>
  <c r="E166" i="19"/>
  <c r="F90" i="19"/>
  <c r="J91" i="19"/>
  <c r="E168" i="19"/>
  <c r="N138" i="19"/>
  <c r="M130" i="19"/>
  <c r="L92" i="19"/>
  <c r="L138" i="19"/>
  <c r="G311" i="8"/>
  <c r="J237" i="8"/>
  <c r="K306" i="8"/>
  <c r="L311" i="8"/>
  <c r="N289" i="8"/>
  <c r="H92" i="19"/>
  <c r="E311" i="8"/>
  <c r="J363" i="8"/>
  <c r="J363" i="19" s="1"/>
  <c r="L362" i="8"/>
  <c r="L362" i="19" s="1"/>
  <c r="L345" i="8"/>
  <c r="L345" i="19" s="1"/>
  <c r="H260" i="8"/>
  <c r="K290" i="8"/>
  <c r="F338" i="8"/>
  <c r="F338" i="19" s="1"/>
  <c r="E362" i="8"/>
  <c r="E362" i="19" s="1"/>
  <c r="J255" i="8"/>
  <c r="N239" i="8"/>
  <c r="L386" i="8"/>
  <c r="L386" i="19" s="1"/>
  <c r="E297" i="8"/>
  <c r="J355" i="8"/>
  <c r="J355" i="19" s="1"/>
  <c r="K291" i="8"/>
  <c r="H331" i="8"/>
  <c r="H331" i="19" s="1"/>
  <c r="K330" i="8"/>
  <c r="K330" i="19" s="1"/>
  <c r="O261" i="8"/>
  <c r="P261" i="8" s="1"/>
  <c r="Q261" i="8" s="1"/>
  <c r="R261" i="8" s="1"/>
  <c r="S261" i="8" s="1"/>
  <c r="T261" i="8" s="1"/>
  <c r="U261" i="8" s="1"/>
  <c r="V261" i="8" s="1"/>
  <c r="W261" i="8" s="1"/>
  <c r="X261" i="8" s="1"/>
  <c r="Y261" i="8" s="1"/>
  <c r="Z261" i="8" s="1"/>
  <c r="AA261" i="8" s="1"/>
  <c r="AB261" i="8" s="1"/>
  <c r="AC261" i="8" s="1"/>
  <c r="AD261" i="8" s="1"/>
  <c r="AE261" i="8" s="1"/>
  <c r="AF261" i="8" s="1"/>
  <c r="AG261" i="8" s="1"/>
  <c r="AH261" i="8" s="1"/>
  <c r="AI261" i="8" s="1"/>
  <c r="AJ261" i="8" s="1"/>
  <c r="AK261" i="8" s="1"/>
  <c r="AL261" i="8" s="1"/>
  <c r="AM261" i="8" s="1"/>
  <c r="AN261" i="8" s="1"/>
  <c r="AO261" i="8" s="1"/>
  <c r="AP261" i="8" s="1"/>
  <c r="AQ261" i="8" s="1"/>
  <c r="AR261" i="8" s="1"/>
  <c r="AS261" i="8" s="1"/>
  <c r="AT261" i="8" s="1"/>
  <c r="AU261" i="8" s="1"/>
  <c r="AV261" i="8" s="1"/>
  <c r="AW261" i="8" s="1"/>
  <c r="AX261" i="8" s="1"/>
  <c r="AY261" i="8" s="1"/>
  <c r="N290" i="8"/>
  <c r="F357" i="8"/>
  <c r="F357" i="19" s="1"/>
  <c r="J345" i="8"/>
  <c r="J345" i="19" s="1"/>
  <c r="P207" i="8"/>
  <c r="P207" i="19" s="1"/>
  <c r="L91" i="19"/>
  <c r="L130" i="19"/>
  <c r="N187" i="8"/>
  <c r="N187" i="19" s="1"/>
  <c r="H89" i="19"/>
  <c r="H149" i="19"/>
  <c r="H150" i="19" s="1"/>
  <c r="H136" i="19"/>
  <c r="M149" i="19"/>
  <c r="M150" i="19" s="1"/>
  <c r="M136" i="19"/>
  <c r="M89" i="19"/>
  <c r="G151" i="19"/>
  <c r="G134" i="19"/>
  <c r="G78" i="19"/>
  <c r="G133" i="19"/>
  <c r="G96" i="19"/>
  <c r="K80" i="19"/>
  <c r="K82" i="19"/>
  <c r="I137" i="19"/>
  <c r="I147" i="19"/>
  <c r="O147" i="19"/>
  <c r="O137" i="19"/>
  <c r="E187" i="8"/>
  <c r="E187" i="19" s="1"/>
  <c r="F187" i="8"/>
  <c r="F187" i="19" s="1"/>
  <c r="O289" i="8"/>
  <c r="G294" i="8"/>
  <c r="E378" i="8"/>
  <c r="E378" i="19" s="1"/>
  <c r="M390" i="8"/>
  <c r="M390" i="19" s="1"/>
  <c r="E239" i="8"/>
  <c r="O337" i="8"/>
  <c r="O337" i="19" s="1"/>
  <c r="I249" i="8"/>
  <c r="H239" i="8"/>
  <c r="H386" i="8"/>
  <c r="H386" i="19" s="1"/>
  <c r="N380" i="8"/>
  <c r="N380" i="19" s="1"/>
  <c r="N261" i="8"/>
  <c r="M356" i="8"/>
  <c r="M356" i="19" s="1"/>
  <c r="BA176" i="8"/>
  <c r="BA176" i="19" s="1"/>
  <c r="BA228" i="8"/>
  <c r="BA228" i="19" s="1"/>
  <c r="L81" i="19"/>
  <c r="L83" i="19"/>
  <c r="F147" i="19"/>
  <c r="F137" i="19"/>
  <c r="I138" i="19"/>
  <c r="H368" i="8"/>
  <c r="H368" i="19" s="1"/>
  <c r="H131" i="19"/>
  <c r="H130" i="19"/>
  <c r="H95" i="19"/>
  <c r="H79" i="19"/>
  <c r="K81" i="19"/>
  <c r="K83" i="19"/>
  <c r="E147" i="19"/>
  <c r="E137" i="19"/>
  <c r="O368" i="8"/>
  <c r="O368" i="19" s="1"/>
  <c r="G365" i="8"/>
  <c r="G365" i="19" s="1"/>
  <c r="F149" i="19"/>
  <c r="F150" i="19" s="1"/>
  <c r="F136" i="19"/>
  <c r="F89" i="19"/>
  <c r="N83" i="19"/>
  <c r="N81" i="19"/>
  <c r="J81" i="19"/>
  <c r="J83" i="19"/>
  <c r="N167" i="19"/>
  <c r="N131" i="19"/>
  <c r="N130" i="19"/>
  <c r="N95" i="19"/>
  <c r="N79" i="19"/>
  <c r="E138" i="19"/>
  <c r="F370" i="8"/>
  <c r="J365" i="8"/>
  <c r="J365" i="19" s="1"/>
  <c r="E84" i="19"/>
  <c r="I81" i="19"/>
  <c r="I83" i="19"/>
  <c r="E167" i="19"/>
  <c r="E130" i="19"/>
  <c r="H134" i="19"/>
  <c r="H133" i="19"/>
  <c r="H78" i="19"/>
  <c r="H96" i="19"/>
  <c r="H151" i="19"/>
  <c r="H84" i="19"/>
  <c r="M138" i="19"/>
  <c r="N168" i="19"/>
  <c r="G370" i="8"/>
  <c r="G370" i="19" s="1"/>
  <c r="K365" i="8"/>
  <c r="K365" i="19" s="1"/>
  <c r="M366" i="8"/>
  <c r="M366" i="19" s="1"/>
  <c r="N151" i="19"/>
  <c r="N134" i="19"/>
  <c r="N133" i="19"/>
  <c r="N96" i="19"/>
  <c r="N78" i="19"/>
  <c r="I370" i="8"/>
  <c r="I370" i="19" s="1"/>
  <c r="I187" i="8"/>
  <c r="I187" i="19" s="1"/>
  <c r="O251" i="8"/>
  <c r="N251" i="8"/>
  <c r="I310" i="8"/>
  <c r="E241" i="8"/>
  <c r="F297" i="8"/>
  <c r="J361" i="8"/>
  <c r="J361" i="19" s="1"/>
  <c r="F356" i="8"/>
  <c r="F356" i="19" s="1"/>
  <c r="O290" i="8"/>
  <c r="O240" i="8"/>
  <c r="F250" i="8"/>
  <c r="F242" i="8"/>
  <c r="J312" i="8"/>
  <c r="H359" i="8"/>
  <c r="H359" i="19" s="1"/>
  <c r="M262" i="8"/>
  <c r="E312" i="8"/>
  <c r="M240" i="8"/>
  <c r="I251" i="8"/>
  <c r="H388" i="8"/>
  <c r="H388" i="19" s="1"/>
  <c r="J296" i="8"/>
  <c r="L353" i="8"/>
  <c r="L353" i="19" s="1"/>
  <c r="G261" i="8"/>
  <c r="I359" i="8"/>
  <c r="I359" i="19" s="1"/>
  <c r="M345" i="8"/>
  <c r="M345" i="19" s="1"/>
  <c r="E261" i="8"/>
  <c r="BA191" i="8"/>
  <c r="BA191" i="19" s="1"/>
  <c r="O95" i="19"/>
  <c r="O79" i="19"/>
  <c r="O131" i="19"/>
  <c r="O130" i="19"/>
  <c r="F368" i="8"/>
  <c r="F368" i="19" s="1"/>
  <c r="J80" i="19"/>
  <c r="J82" i="19"/>
  <c r="H147" i="19"/>
  <c r="H137" i="19"/>
  <c r="F103" i="19"/>
  <c r="M368" i="8"/>
  <c r="M368" i="19" s="1"/>
  <c r="E365" i="8"/>
  <c r="E365" i="19" s="1"/>
  <c r="I152" i="19"/>
  <c r="I132" i="19"/>
  <c r="G89" i="19"/>
  <c r="G149" i="19"/>
  <c r="G150" i="19" s="1"/>
  <c r="G136" i="19"/>
  <c r="K92" i="19"/>
  <c r="O83" i="19"/>
  <c r="O81" i="19"/>
  <c r="O103" i="19"/>
  <c r="G164" i="19"/>
  <c r="BA183" i="8"/>
  <c r="BA183" i="19" s="1"/>
  <c r="M370" i="8"/>
  <c r="M370" i="19" s="1"/>
  <c r="N368" i="8"/>
  <c r="N368" i="19" s="1"/>
  <c r="F365" i="8"/>
  <c r="F365" i="19" s="1"/>
  <c r="M365" i="8"/>
  <c r="M365" i="19" s="1"/>
  <c r="M187" i="8"/>
  <c r="M187" i="19" s="1"/>
  <c r="D323" i="8"/>
  <c r="L187" i="8"/>
  <c r="L187" i="19" s="1"/>
  <c r="K248" i="8"/>
  <c r="O390" i="8"/>
  <c r="O390" i="19" s="1"/>
  <c r="G239" i="8"/>
  <c r="N390" i="8"/>
  <c r="N390" i="19" s="1"/>
  <c r="F241" i="8"/>
  <c r="I248" i="8"/>
  <c r="E388" i="8"/>
  <c r="E388" i="19" s="1"/>
  <c r="I385" i="8"/>
  <c r="I385" i="19" s="1"/>
  <c r="F377" i="8"/>
  <c r="F377" i="19" s="1"/>
  <c r="L239" i="8"/>
  <c r="F379" i="8"/>
  <c r="F379" i="19" s="1"/>
  <c r="O242" i="8"/>
  <c r="F248" i="8"/>
  <c r="F389" i="8"/>
  <c r="F389" i="19" s="1"/>
  <c r="F240" i="8"/>
  <c r="I340" i="8"/>
  <c r="I340" i="19" s="1"/>
  <c r="M242" i="8"/>
  <c r="G306" i="8"/>
  <c r="L255" i="8"/>
  <c r="L385" i="8"/>
  <c r="L385" i="19" s="1"/>
  <c r="E340" i="8"/>
  <c r="E340" i="19" s="1"/>
  <c r="D260" i="8"/>
  <c r="F345" i="8"/>
  <c r="F345" i="19" s="1"/>
  <c r="N338" i="8"/>
  <c r="N338" i="19" s="1"/>
  <c r="E343" i="8"/>
  <c r="E343" i="19" s="1"/>
  <c r="E332" i="8"/>
  <c r="E332" i="19" s="1"/>
  <c r="L260" i="8"/>
  <c r="BA197" i="8"/>
  <c r="BA197" i="19" s="1"/>
  <c r="BA186" i="8"/>
  <c r="BA186" i="19" s="1"/>
  <c r="BA226" i="8"/>
  <c r="BA226" i="19" s="1"/>
  <c r="L366" i="8"/>
  <c r="L366" i="19" s="1"/>
  <c r="K89" i="19"/>
  <c r="K149" i="19"/>
  <c r="K150" i="19" s="1"/>
  <c r="K136" i="19"/>
  <c r="O152" i="19"/>
  <c r="O132" i="19"/>
  <c r="G368" i="8"/>
  <c r="G368" i="19" s="1"/>
  <c r="N132" i="19"/>
  <c r="N152" i="19"/>
  <c r="F167" i="19"/>
  <c r="N102" i="19"/>
  <c r="F131" i="19"/>
  <c r="F130" i="19"/>
  <c r="F95" i="19"/>
  <c r="F79" i="19"/>
  <c r="J368" i="8"/>
  <c r="J368" i="19" s="1"/>
  <c r="M152" i="19"/>
  <c r="M132" i="19"/>
  <c r="H135" i="19"/>
  <c r="H166" i="19"/>
  <c r="M153" i="19"/>
  <c r="E96" i="19"/>
  <c r="E78" i="19"/>
  <c r="E151" i="19"/>
  <c r="E134" i="19"/>
  <c r="E133" i="19"/>
  <c r="I153" i="19"/>
  <c r="H83" i="19"/>
  <c r="H81" i="19"/>
  <c r="K368" i="8"/>
  <c r="K368" i="19" s="1"/>
  <c r="K131" i="19"/>
  <c r="K130" i="19"/>
  <c r="K95" i="19"/>
  <c r="K79" i="19"/>
  <c r="I365" i="8"/>
  <c r="I365" i="19" s="1"/>
  <c r="BA225" i="8"/>
  <c r="BA225" i="19" s="1"/>
  <c r="BA202" i="8"/>
  <c r="BA202" i="19" s="1"/>
  <c r="O187" i="8"/>
  <c r="O187" i="19" s="1"/>
  <c r="J187" i="8"/>
  <c r="J187" i="19" s="1"/>
  <c r="K308" i="8"/>
  <c r="K309" i="8" s="1"/>
  <c r="G241" i="8"/>
  <c r="J248" i="8"/>
  <c r="F239" i="8"/>
  <c r="G297" i="8"/>
  <c r="I308" i="8"/>
  <c r="I309" i="8" s="1"/>
  <c r="O379" i="8"/>
  <c r="O379" i="19" s="1"/>
  <c r="L241" i="8"/>
  <c r="J323" i="8"/>
  <c r="F238" i="8"/>
  <c r="F387" i="8"/>
  <c r="F387" i="19" s="1"/>
  <c r="H323" i="8"/>
  <c r="L306" i="8"/>
  <c r="G296" i="8"/>
  <c r="O260" i="8"/>
  <c r="P260" i="8" s="1"/>
  <c r="Q260" i="8" s="1"/>
  <c r="L308" i="8"/>
  <c r="L309" i="8" s="1"/>
  <c r="E353" i="8"/>
  <c r="E353" i="19" s="1"/>
  <c r="D342" i="8"/>
  <c r="D342" i="19" s="1"/>
  <c r="L331" i="8"/>
  <c r="L331" i="19" s="1"/>
  <c r="BA229" i="8"/>
  <c r="BA229" i="19" s="1"/>
  <c r="BA179" i="8"/>
  <c r="BA179" i="19" s="1"/>
  <c r="BA207" i="8"/>
  <c r="BA207" i="19" s="1"/>
  <c r="BA198" i="8"/>
  <c r="BA198" i="19" s="1"/>
  <c r="BA189" i="8"/>
  <c r="BA189" i="19" s="1"/>
  <c r="BA178" i="8"/>
  <c r="BA178" i="19" s="1"/>
  <c r="O102" i="19"/>
  <c r="P102" i="19" s="1"/>
  <c r="Q102" i="19" s="1"/>
  <c r="R102" i="19" s="1"/>
  <c r="S102" i="19" s="1"/>
  <c r="T102" i="19" s="1"/>
  <c r="U102" i="19" s="1"/>
  <c r="V102" i="19" s="1"/>
  <c r="W102" i="19" s="1"/>
  <c r="X102" i="19" s="1"/>
  <c r="Y102" i="19" s="1"/>
  <c r="Z102" i="19" s="1"/>
  <c r="AA102" i="19" s="1"/>
  <c r="AB102" i="19" s="1"/>
  <c r="AC102" i="19" s="1"/>
  <c r="AD102" i="19" s="1"/>
  <c r="AE102" i="19" s="1"/>
  <c r="AF102" i="19" s="1"/>
  <c r="AG102" i="19" s="1"/>
  <c r="AH102" i="19" s="1"/>
  <c r="AI102" i="19" s="1"/>
  <c r="AJ102" i="19" s="1"/>
  <c r="AK102" i="19" s="1"/>
  <c r="AL102" i="19" s="1"/>
  <c r="AM102" i="19" s="1"/>
  <c r="AN102" i="19" s="1"/>
  <c r="AO102" i="19" s="1"/>
  <c r="AP102" i="19" s="1"/>
  <c r="AQ102" i="19" s="1"/>
  <c r="AR102" i="19" s="1"/>
  <c r="AS102" i="19" s="1"/>
  <c r="AT102" i="19" s="1"/>
  <c r="AU102" i="19" s="1"/>
  <c r="AV102" i="19" s="1"/>
  <c r="AW102" i="19" s="1"/>
  <c r="AX102" i="19" s="1"/>
  <c r="AY102" i="19" s="1"/>
  <c r="G130" i="19"/>
  <c r="G95" i="19"/>
  <c r="G79" i="19"/>
  <c r="G131" i="19"/>
  <c r="M151" i="19"/>
  <c r="I166" i="19"/>
  <c r="J366" i="8"/>
  <c r="J366" i="19" s="1"/>
  <c r="J152" i="19"/>
  <c r="J132" i="19"/>
  <c r="J153" i="19"/>
  <c r="O164" i="19"/>
  <c r="E368" i="8"/>
  <c r="E368" i="19" s="1"/>
  <c r="F134" i="19"/>
  <c r="K90" i="19"/>
  <c r="O91" i="19"/>
  <c r="G83" i="19"/>
  <c r="G81" i="19"/>
  <c r="K153" i="19"/>
  <c r="G103" i="19"/>
  <c r="M166" i="19"/>
  <c r="I243" i="8"/>
  <c r="I262" i="8"/>
  <c r="BA219" i="8"/>
  <c r="BA219" i="19" s="1"/>
  <c r="L368" i="8"/>
  <c r="L368" i="19" s="1"/>
  <c r="G168" i="19"/>
  <c r="G84" i="19"/>
  <c r="G85" i="19"/>
  <c r="G86" i="19" s="1"/>
  <c r="G187" i="8"/>
  <c r="G187" i="19" s="1"/>
  <c r="J316" i="8"/>
  <c r="E316" i="8"/>
  <c r="G388" i="8"/>
  <c r="G388" i="19" s="1"/>
  <c r="M380" i="8"/>
  <c r="M380" i="19" s="1"/>
  <c r="J308" i="8"/>
  <c r="J309" i="8" s="1"/>
  <c r="F388" i="8"/>
  <c r="F388" i="19" s="1"/>
  <c r="F311" i="8"/>
  <c r="L296" i="8"/>
  <c r="G377" i="8"/>
  <c r="G377" i="19" s="1"/>
  <c r="I295" i="8"/>
  <c r="L388" i="8"/>
  <c r="L388" i="19" s="1"/>
  <c r="J378" i="8"/>
  <c r="J378" i="19" s="1"/>
  <c r="G292" i="8"/>
  <c r="G250" i="8"/>
  <c r="H378" i="8"/>
  <c r="H378" i="19" s="1"/>
  <c r="L356" i="8"/>
  <c r="L356" i="19" s="1"/>
  <c r="E240" i="8"/>
  <c r="E385" i="8"/>
  <c r="E385" i="19" s="1"/>
  <c r="G380" i="8"/>
  <c r="G380" i="19" s="1"/>
  <c r="O331" i="8"/>
  <c r="O331" i="19" s="1"/>
  <c r="L337" i="8"/>
  <c r="L337" i="19" s="1"/>
  <c r="H349" i="8"/>
  <c r="H349" i="19" s="1"/>
  <c r="J260" i="8"/>
  <c r="E355" i="8"/>
  <c r="E355" i="19" s="1"/>
  <c r="BA203" i="8"/>
  <c r="BA203" i="19" s="1"/>
  <c r="BA195" i="8"/>
  <c r="BA195" i="19" s="1"/>
  <c r="BA184" i="8"/>
  <c r="BA184" i="19" s="1"/>
  <c r="L134" i="19"/>
  <c r="L133" i="19"/>
  <c r="L78" i="19"/>
  <c r="L96" i="19"/>
  <c r="L151" i="19"/>
  <c r="H152" i="19"/>
  <c r="H132" i="19"/>
  <c r="H153" i="19"/>
  <c r="H365" i="8"/>
  <c r="H365" i="19" s="1"/>
  <c r="I80" i="19"/>
  <c r="I82" i="19"/>
  <c r="K96" i="19"/>
  <c r="K78" i="19"/>
  <c r="K151" i="19"/>
  <c r="K134" i="19"/>
  <c r="K133" i="19"/>
  <c r="O82" i="19"/>
  <c r="O80" i="19"/>
  <c r="G152" i="19"/>
  <c r="G132" i="19"/>
  <c r="K366" i="8"/>
  <c r="K366" i="19" s="1"/>
  <c r="J133" i="19"/>
  <c r="J78" i="19"/>
  <c r="J151" i="19"/>
  <c r="J96" i="19"/>
  <c r="J134" i="19"/>
  <c r="N80" i="19"/>
  <c r="N82" i="19"/>
  <c r="F152" i="19"/>
  <c r="F132" i="19"/>
  <c r="F102" i="19"/>
  <c r="G166" i="19"/>
  <c r="G135" i="19"/>
  <c r="N366" i="8"/>
  <c r="N366" i="19" s="1"/>
  <c r="I78" i="19"/>
  <c r="I151" i="19"/>
  <c r="I134" i="19"/>
  <c r="I133" i="19"/>
  <c r="I96" i="19"/>
  <c r="M80" i="19"/>
  <c r="M82" i="19"/>
  <c r="E152" i="19"/>
  <c r="E132" i="19"/>
  <c r="I168" i="19"/>
  <c r="I85" i="19"/>
  <c r="I86" i="19" s="1"/>
  <c r="I84" i="19"/>
  <c r="K147" i="19"/>
  <c r="K137" i="19"/>
  <c r="M102" i="19"/>
  <c r="L152" i="19"/>
  <c r="L132" i="19"/>
  <c r="J147" i="19"/>
  <c r="J137" i="19"/>
  <c r="J90" i="19"/>
  <c r="M168" i="19"/>
  <c r="N166" i="19"/>
  <c r="O366" i="8"/>
  <c r="O366" i="19" s="1"/>
  <c r="N136" i="19"/>
  <c r="N89" i="19"/>
  <c r="N149" i="19"/>
  <c r="N150" i="19" s="1"/>
  <c r="J130" i="19"/>
  <c r="L316" i="8"/>
  <c r="K187" i="8"/>
  <c r="K187" i="19" s="1"/>
  <c r="H187" i="8"/>
  <c r="H187" i="19" s="1"/>
  <c r="G237" i="8"/>
  <c r="I393" i="8"/>
  <c r="I393" i="19" s="1"/>
  <c r="N358" i="8"/>
  <c r="M261" i="8"/>
  <c r="E242" i="8"/>
  <c r="F323" i="8"/>
  <c r="J331" i="8"/>
  <c r="J331" i="19" s="1"/>
  <c r="E354" i="8"/>
  <c r="E354" i="19" s="1"/>
  <c r="BA227" i="8"/>
  <c r="BA227" i="19" s="1"/>
  <c r="BA221" i="8"/>
  <c r="BA221" i="19" s="1"/>
  <c r="BA204" i="8"/>
  <c r="BA204" i="19" s="1"/>
  <c r="BA196" i="8"/>
  <c r="BA196" i="19" s="1"/>
  <c r="BA185" i="8"/>
  <c r="BA185" i="19" s="1"/>
  <c r="BA174" i="8"/>
  <c r="BA174" i="19" s="1"/>
  <c r="BA220" i="8"/>
  <c r="BA220" i="19" s="1"/>
  <c r="BA217" i="8"/>
  <c r="BA217" i="19" s="1"/>
  <c r="L89" i="19"/>
  <c r="L149" i="19"/>
  <c r="L150" i="19" s="1"/>
  <c r="L136" i="19"/>
  <c r="L137" i="19"/>
  <c r="L147" i="19"/>
  <c r="J370" i="8"/>
  <c r="J370" i="19" s="1"/>
  <c r="N365" i="8"/>
  <c r="N365" i="19" s="1"/>
  <c r="H370" i="8"/>
  <c r="H370" i="19" s="1"/>
  <c r="I102" i="19"/>
  <c r="I366" i="8"/>
  <c r="I366" i="19" s="1"/>
  <c r="M131" i="19"/>
  <c r="L365" i="8"/>
  <c r="L365" i="19" s="1"/>
  <c r="I368" i="8"/>
  <c r="I368" i="19" s="1"/>
  <c r="M84" i="19"/>
  <c r="O78" i="19"/>
  <c r="O151" i="19"/>
  <c r="O96" i="19"/>
  <c r="O134" i="19"/>
  <c r="O133" i="19"/>
  <c r="G91" i="19"/>
  <c r="K152" i="19"/>
  <c r="K132" i="19"/>
  <c r="O168" i="19"/>
  <c r="O84" i="19"/>
  <c r="O85" i="19"/>
  <c r="O86" i="19" s="1"/>
  <c r="K102" i="19"/>
  <c r="BA172" i="8"/>
  <c r="BA172" i="19" s="1"/>
  <c r="M83" i="19"/>
  <c r="M81" i="19"/>
  <c r="K316" i="8"/>
  <c r="J295" i="8"/>
  <c r="J353" i="8"/>
  <c r="J353" i="19" s="1"/>
  <c r="G243" i="8"/>
  <c r="K292" i="8"/>
  <c r="J393" i="8"/>
  <c r="J393" i="19" s="1"/>
  <c r="J310" i="8"/>
  <c r="D380" i="8"/>
  <c r="D380" i="19" s="1"/>
  <c r="BA231" i="8"/>
  <c r="BA231" i="19" s="1"/>
  <c r="D384" i="8"/>
  <c r="D384" i="19" s="1"/>
  <c r="I306" i="8"/>
  <c r="N240" i="8"/>
  <c r="L261" i="8"/>
  <c r="E387" i="8"/>
  <c r="E387" i="19" s="1"/>
  <c r="I312" i="8"/>
  <c r="N306" i="8"/>
  <c r="F378" i="8"/>
  <c r="F378" i="19" s="1"/>
  <c r="D348" i="8"/>
  <c r="D348" i="19" s="1"/>
  <c r="D337" i="8"/>
  <c r="D337" i="19" s="1"/>
  <c r="N349" i="8"/>
  <c r="N349" i="19" s="1"/>
  <c r="J342" i="8"/>
  <c r="J342" i="19" s="1"/>
  <c r="F335" i="8"/>
  <c r="F335" i="19" s="1"/>
  <c r="H237" i="8"/>
  <c r="BA201" i="8"/>
  <c r="BA201" i="19" s="1"/>
  <c r="BA192" i="8"/>
  <c r="BA192" i="19" s="1"/>
  <c r="BA182" i="8"/>
  <c r="BA182" i="19" s="1"/>
  <c r="H82" i="19"/>
  <c r="H80" i="19"/>
  <c r="L84" i="19"/>
  <c r="N137" i="19"/>
  <c r="N147" i="19"/>
  <c r="L370" i="8"/>
  <c r="L370" i="19" s="1"/>
  <c r="G82" i="19"/>
  <c r="G80" i="19"/>
  <c r="M147" i="19"/>
  <c r="M137" i="19"/>
  <c r="K370" i="8"/>
  <c r="K370" i="19" s="1"/>
  <c r="O365" i="8"/>
  <c r="O365" i="19" s="1"/>
  <c r="L102" i="19"/>
  <c r="J149" i="19"/>
  <c r="J150" i="19" s="1"/>
  <c r="J136" i="19"/>
  <c r="F80" i="19"/>
  <c r="F82" i="19"/>
  <c r="G138" i="19"/>
  <c r="N370" i="8"/>
  <c r="N370" i="19" s="1"/>
  <c r="E83" i="19"/>
  <c r="E81" i="19"/>
  <c r="J89" i="19"/>
  <c r="I149" i="19"/>
  <c r="I150" i="19" s="1"/>
  <c r="I136" i="19"/>
  <c r="I89" i="19"/>
  <c r="E80" i="19"/>
  <c r="E82" i="19"/>
  <c r="F138" i="19"/>
  <c r="E102" i="19"/>
  <c r="E79" i="19"/>
  <c r="L79" i="19"/>
  <c r="H164" i="19"/>
  <c r="I167" i="19"/>
  <c r="L80" i="19"/>
  <c r="L82" i="19"/>
  <c r="N84" i="19"/>
  <c r="G137" i="19"/>
  <c r="G147" i="19"/>
  <c r="F166" i="19"/>
  <c r="O370" i="8"/>
  <c r="O370" i="19" s="1"/>
  <c r="F81" i="19"/>
  <c r="F83" i="19"/>
  <c r="J79" i="19"/>
  <c r="E370" i="8"/>
  <c r="E370" i="19" s="1"/>
  <c r="E310" i="8"/>
  <c r="M323" i="8"/>
  <c r="M291" i="8"/>
  <c r="F308" i="8"/>
  <c r="F309" i="8" s="1"/>
  <c r="D350" i="8"/>
  <c r="D350" i="19" s="1"/>
  <c r="M306" i="8"/>
  <c r="M296" i="8"/>
  <c r="BA16" i="8"/>
  <c r="BA16" i="19" s="1"/>
  <c r="S227" i="17"/>
  <c r="S311" i="17" s="1"/>
  <c r="Y48" i="17"/>
  <c r="Z48" i="17" s="1"/>
  <c r="X366" i="17"/>
  <c r="Y366" i="17" s="1"/>
  <c r="U450" i="17"/>
  <c r="V450" i="17" s="1"/>
  <c r="Q58" i="17"/>
  <c r="Q61" i="17"/>
  <c r="Q17" i="17"/>
  <c r="Q18" i="17" s="1"/>
  <c r="U65" i="17"/>
  <c r="Q117" i="17"/>
  <c r="P152" i="17"/>
  <c r="V80" i="17"/>
  <c r="Q279" i="17"/>
  <c r="W222" i="17"/>
  <c r="Q403" i="17"/>
  <c r="Q404" i="17" s="1"/>
  <c r="Q402" i="17"/>
  <c r="Q286" i="17"/>
  <c r="V101" i="17"/>
  <c r="T65" i="17"/>
  <c r="Q127" i="17"/>
  <c r="Y132" i="17"/>
  <c r="Q443" i="17"/>
  <c r="Q278" i="17"/>
  <c r="V207" i="17"/>
  <c r="T484" i="17"/>
  <c r="U484" i="17" s="1"/>
  <c r="Q119" i="17"/>
  <c r="U239" i="17"/>
  <c r="U73" i="17"/>
  <c r="V78" i="17"/>
  <c r="V168" i="17"/>
  <c r="S422" i="17"/>
  <c r="T244" i="17"/>
  <c r="T245" i="17" s="1"/>
  <c r="J143" i="17"/>
  <c r="J212" i="17"/>
  <c r="R277" i="17"/>
  <c r="T396" i="17"/>
  <c r="Q126" i="17"/>
  <c r="P404" i="17"/>
  <c r="Q441" i="17"/>
  <c r="U419" i="17"/>
  <c r="S307" i="17"/>
  <c r="Q118" i="17"/>
  <c r="S397" i="17"/>
  <c r="T12" i="17"/>
  <c r="U79" i="17"/>
  <c r="Q305" i="17"/>
  <c r="Q226" i="17"/>
  <c r="Q225" i="17"/>
  <c r="Q179" i="17"/>
  <c r="Q178" i="17"/>
  <c r="U63" i="17"/>
  <c r="U135" i="17" s="1"/>
  <c r="V166" i="17"/>
  <c r="Q442" i="17"/>
  <c r="N367" i="17"/>
  <c r="N460" i="17" s="1"/>
  <c r="N301" i="17"/>
  <c r="V310" i="17"/>
  <c r="V293" i="17"/>
  <c r="S398" i="17"/>
  <c r="U138" i="17"/>
  <c r="T59" i="17"/>
  <c r="T133" i="17" s="1"/>
  <c r="Q445" i="17"/>
  <c r="R375" i="17"/>
  <c r="R391" i="17" s="1"/>
  <c r="T151" i="17"/>
  <c r="T134" i="17"/>
  <c r="T96" i="17"/>
  <c r="Q253" i="17"/>
  <c r="Q220" i="17"/>
  <c r="Q217" i="17"/>
  <c r="Q453" i="17"/>
  <c r="V222" i="17"/>
  <c r="Q436" i="17"/>
  <c r="P253" i="17"/>
  <c r="P220" i="17"/>
  <c r="P217" i="17"/>
  <c r="P176" i="17"/>
  <c r="Q283" i="17"/>
  <c r="H459" i="17"/>
  <c r="Q120" i="17"/>
  <c r="T310" i="17"/>
  <c r="T293" i="17"/>
  <c r="T255" i="17"/>
  <c r="R147" i="17"/>
  <c r="R14" i="17"/>
  <c r="R16" i="17" s="1"/>
  <c r="D210" i="17"/>
  <c r="D53" i="17"/>
  <c r="BA51" i="17"/>
  <c r="O367" i="17"/>
  <c r="O460" i="17" s="1"/>
  <c r="O301" i="17"/>
  <c r="T240" i="17"/>
  <c r="Q284" i="17"/>
  <c r="F210" i="17"/>
  <c r="F369" i="17" s="1"/>
  <c r="F53" i="17"/>
  <c r="S85" i="17"/>
  <c r="S86" i="17" s="1"/>
  <c r="S84" i="17"/>
  <c r="Q122" i="17"/>
  <c r="M212" i="17"/>
  <c r="M143" i="17"/>
  <c r="U297" i="17"/>
  <c r="T218" i="17"/>
  <c r="T292" i="17" s="1"/>
  <c r="T456" i="17"/>
  <c r="S377" i="17"/>
  <c r="S381" i="17"/>
  <c r="Q435" i="17"/>
  <c r="U260" i="17"/>
  <c r="Q285" i="17"/>
  <c r="K143" i="17"/>
  <c r="K212" i="17"/>
  <c r="Q121" i="17"/>
  <c r="S399" i="17"/>
  <c r="S290" i="17"/>
  <c r="S289" i="17"/>
  <c r="S221" i="17"/>
  <c r="S219" i="17"/>
  <c r="S254" i="17"/>
  <c r="S174" i="17"/>
  <c r="P147" i="17"/>
  <c r="P14" i="17"/>
  <c r="P16" i="17" s="1"/>
  <c r="Q438" i="17"/>
  <c r="AK237" i="17"/>
  <c r="AK249" i="19" s="1"/>
  <c r="Q282" i="17"/>
  <c r="D367" i="17"/>
  <c r="D301" i="17"/>
  <c r="BA208" i="17"/>
  <c r="G367" i="17"/>
  <c r="G460" i="17" s="1"/>
  <c r="G301" i="17"/>
  <c r="U81" i="17"/>
  <c r="U224" i="17"/>
  <c r="V327" i="17"/>
  <c r="E212" i="17"/>
  <c r="E143" i="17"/>
  <c r="Q444" i="17"/>
  <c r="H210" i="17"/>
  <c r="H369" i="17" s="1"/>
  <c r="H53" i="17"/>
  <c r="Q124" i="17"/>
  <c r="P469" i="17"/>
  <c r="P451" i="17"/>
  <c r="P452" i="17"/>
  <c r="P414" i="17"/>
  <c r="P330" i="17"/>
  <c r="R383" i="17"/>
  <c r="S486" i="17"/>
  <c r="T486" i="17" s="1"/>
  <c r="H367" i="17"/>
  <c r="H460" i="17" s="1"/>
  <c r="H301" i="17"/>
  <c r="G210" i="17"/>
  <c r="G369" i="17" s="1"/>
  <c r="G53" i="17"/>
  <c r="Q437" i="17"/>
  <c r="S244" i="17"/>
  <c r="S245" i="17" s="1"/>
  <c r="S243" i="17"/>
  <c r="V291" i="17"/>
  <c r="W291" i="17" s="1"/>
  <c r="F367" i="17"/>
  <c r="F460" i="17" s="1"/>
  <c r="F301" i="17"/>
  <c r="Q281" i="17"/>
  <c r="Q280" i="17"/>
  <c r="U238" i="17"/>
  <c r="T171" i="17"/>
  <c r="T172" i="17" s="1"/>
  <c r="T104" i="17"/>
  <c r="D459" i="17"/>
  <c r="BA347" i="17"/>
  <c r="Q439" i="17"/>
  <c r="Q125" i="17"/>
  <c r="O210" i="17"/>
  <c r="O369" i="17" s="1"/>
  <c r="O53" i="17"/>
  <c r="Q123" i="17"/>
  <c r="W57" i="17"/>
  <c r="X153" i="17"/>
  <c r="V64" i="17"/>
  <c r="W167" i="17"/>
  <c r="Q469" i="17"/>
  <c r="Q451" i="17"/>
  <c r="Q452" i="17"/>
  <c r="Q414" i="17"/>
  <c r="T223" i="17"/>
  <c r="F459" i="17"/>
  <c r="N459" i="17"/>
  <c r="G459" i="17"/>
  <c r="Q276" i="17"/>
  <c r="N210" i="17"/>
  <c r="N369" i="17" s="1"/>
  <c r="N53" i="17"/>
  <c r="X325" i="17"/>
  <c r="O459" i="17"/>
  <c r="Q330" i="17"/>
  <c r="S95" i="17"/>
  <c r="S130" i="17"/>
  <c r="S131" i="17"/>
  <c r="S60" i="17"/>
  <c r="S62" i="17"/>
  <c r="S15" i="17"/>
  <c r="S68" i="17"/>
  <c r="S152" i="17" s="1"/>
  <c r="S13" i="17"/>
  <c r="S148" i="17"/>
  <c r="Q440" i="17"/>
  <c r="I212" i="17"/>
  <c r="I143" i="17"/>
  <c r="S263" i="17"/>
  <c r="U326" i="17"/>
  <c r="D341" i="8"/>
  <c r="D341" i="19" s="1"/>
  <c r="I323" i="8"/>
  <c r="D360" i="8"/>
  <c r="D360" i="19" s="1"/>
  <c r="I296" i="8"/>
  <c r="I291" i="8"/>
  <c r="BA222" i="8"/>
  <c r="BA222" i="19" s="1"/>
  <c r="BA232" i="8"/>
  <c r="BA232" i="19" s="1"/>
  <c r="BA224" i="8"/>
  <c r="BA224" i="19" s="1"/>
  <c r="D353" i="8"/>
  <c r="D353" i="19" s="1"/>
  <c r="BA194" i="8"/>
  <c r="BA194" i="19" s="1"/>
  <c r="D368" i="8"/>
  <c r="D368" i="19" s="1"/>
  <c r="BA209" i="8"/>
  <c r="BA209" i="19" s="1"/>
  <c r="D358" i="8"/>
  <c r="D358" i="19" s="1"/>
  <c r="BA199" i="8"/>
  <c r="BA199" i="19" s="1"/>
  <c r="D349" i="8"/>
  <c r="D349" i="19" s="1"/>
  <c r="BA190" i="8"/>
  <c r="BA190" i="19" s="1"/>
  <c r="BA171" i="8"/>
  <c r="BA171" i="19" s="1"/>
  <c r="D370" i="8"/>
  <c r="D370" i="19" s="1"/>
  <c r="BA211" i="8"/>
  <c r="BA211" i="19" s="1"/>
  <c r="D359" i="8"/>
  <c r="D359" i="19" s="1"/>
  <c r="BA200" i="8"/>
  <c r="BA200" i="19" s="1"/>
  <c r="D340" i="8"/>
  <c r="D340" i="19" s="1"/>
  <c r="BA181" i="8"/>
  <c r="BA181" i="19" s="1"/>
  <c r="D377" i="8"/>
  <c r="D377" i="19" s="1"/>
  <c r="BA218" i="8"/>
  <c r="BA218" i="19" s="1"/>
  <c r="BA223" i="8"/>
  <c r="BA223" i="19" s="1"/>
  <c r="D365" i="8"/>
  <c r="D365" i="19" s="1"/>
  <c r="BA206" i="8"/>
  <c r="BA206" i="19" s="1"/>
  <c r="D261" i="8"/>
  <c r="BA173" i="8"/>
  <c r="BA173" i="19" s="1"/>
  <c r="BA216" i="8"/>
  <c r="BA216" i="19" s="1"/>
  <c r="BA233" i="8"/>
  <c r="BA233" i="19" s="1"/>
  <c r="E250" i="8"/>
  <c r="BA230" i="8"/>
  <c r="BA230" i="19" s="1"/>
  <c r="BA234" i="8"/>
  <c r="BA234" i="19" s="1"/>
  <c r="BA34" i="8"/>
  <c r="BA34" i="19" s="1"/>
  <c r="L323" i="8"/>
  <c r="G255" i="8"/>
  <c r="P209" i="8"/>
  <c r="P209" i="19" s="1"/>
  <c r="Q48" i="8"/>
  <c r="Q48" i="19" s="1"/>
  <c r="D187" i="8"/>
  <c r="D187" i="19" s="1"/>
  <c r="BA28" i="8"/>
  <c r="BA28" i="19" s="1"/>
  <c r="D239" i="8"/>
  <c r="D241" i="8"/>
  <c r="O310" i="8"/>
  <c r="Q50" i="8"/>
  <c r="Q50" i="19" s="1"/>
  <c r="N254" i="8"/>
  <c r="J383" i="8"/>
  <c r="J383" i="19" s="1"/>
  <c r="J327" i="8"/>
  <c r="J244" i="8"/>
  <c r="J245" i="8" s="1"/>
  <c r="J243" i="8"/>
  <c r="D375" i="8"/>
  <c r="D375" i="19" s="1"/>
  <c r="D312" i="8"/>
  <c r="N383" i="8"/>
  <c r="N383" i="19" s="1"/>
  <c r="N327" i="8"/>
  <c r="N244" i="8"/>
  <c r="N245" i="8" s="1"/>
  <c r="N243" i="8"/>
  <c r="E381" i="8"/>
  <c r="E381" i="19" s="1"/>
  <c r="E325" i="8"/>
  <c r="E294" i="8"/>
  <c r="N381" i="8"/>
  <c r="N381" i="19" s="1"/>
  <c r="N294" i="8"/>
  <c r="N325" i="8"/>
  <c r="M391" i="8"/>
  <c r="M310" i="8"/>
  <c r="M292" i="8"/>
  <c r="M237" i="8"/>
  <c r="M255" i="8"/>
  <c r="M293" i="8"/>
  <c r="M311" i="8"/>
  <c r="N104" i="8"/>
  <c r="N175" i="8"/>
  <c r="N175" i="19" s="1"/>
  <c r="N316" i="8"/>
  <c r="F104" i="8"/>
  <c r="F175" i="8"/>
  <c r="F175" i="19" s="1"/>
  <c r="F316" i="8"/>
  <c r="K383" i="8"/>
  <c r="K383" i="19" s="1"/>
  <c r="K327" i="8"/>
  <c r="K244" i="8"/>
  <c r="K245" i="8" s="1"/>
  <c r="K243" i="8"/>
  <c r="M382" i="8"/>
  <c r="M382" i="19" s="1"/>
  <c r="M307" i="8"/>
  <c r="M326" i="8"/>
  <c r="H383" i="8"/>
  <c r="H383" i="19" s="1"/>
  <c r="H244" i="8"/>
  <c r="H245" i="8" s="1"/>
  <c r="H243" i="8"/>
  <c r="H327" i="8"/>
  <c r="H390" i="8"/>
  <c r="H390" i="19" s="1"/>
  <c r="H251" i="8"/>
  <c r="H242" i="8"/>
  <c r="H240" i="8"/>
  <c r="M104" i="8"/>
  <c r="M175" i="8"/>
  <c r="M175" i="19" s="1"/>
  <c r="M316" i="8"/>
  <c r="N375" i="8"/>
  <c r="N375" i="19" s="1"/>
  <c r="N312" i="8"/>
  <c r="N237" i="8"/>
  <c r="D392" i="8"/>
  <c r="D392" i="19" s="1"/>
  <c r="D249" i="8"/>
  <c r="E249" i="8"/>
  <c r="D297" i="8"/>
  <c r="N255" i="8"/>
  <c r="D165" i="8"/>
  <c r="D175" i="8"/>
  <c r="D175" i="19" s="1"/>
  <c r="D316" i="8"/>
  <c r="D475" i="8"/>
  <c r="O104" i="8"/>
  <c r="O175" i="8"/>
  <c r="O175" i="19" s="1"/>
  <c r="O316" i="8"/>
  <c r="I104" i="8"/>
  <c r="I175" i="8"/>
  <c r="I175" i="19" s="1"/>
  <c r="I316" i="8"/>
  <c r="O375" i="8"/>
  <c r="O375" i="19" s="1"/>
  <c r="O312" i="8"/>
  <c r="O237" i="8"/>
  <c r="E382" i="8"/>
  <c r="E382" i="19" s="1"/>
  <c r="E307" i="8"/>
  <c r="E326" i="8"/>
  <c r="L382" i="8"/>
  <c r="L382" i="19" s="1"/>
  <c r="L307" i="8"/>
  <c r="L326" i="8"/>
  <c r="K382" i="8"/>
  <c r="K382" i="19" s="1"/>
  <c r="K326" i="8"/>
  <c r="K307" i="8"/>
  <c r="H104" i="8"/>
  <c r="H175" i="8"/>
  <c r="H175" i="19" s="1"/>
  <c r="H316" i="8"/>
  <c r="G104" i="8"/>
  <c r="G175" i="8"/>
  <c r="G175" i="19" s="1"/>
  <c r="G316" i="8"/>
  <c r="D46" i="8"/>
  <c r="D46" i="19" s="1"/>
  <c r="D193" i="8"/>
  <c r="D193" i="19" s="1"/>
  <c r="P167" i="8"/>
  <c r="P64" i="8" s="1"/>
  <c r="P64" i="19" s="1"/>
  <c r="L375" i="8"/>
  <c r="L375" i="19" s="1"/>
  <c r="L312" i="8"/>
  <c r="L237" i="8"/>
  <c r="M381" i="8"/>
  <c r="M381" i="19" s="1"/>
  <c r="M325" i="8"/>
  <c r="M294" i="8"/>
  <c r="E330" i="8"/>
  <c r="E330" i="19" s="1"/>
  <c r="E290" i="8"/>
  <c r="E254" i="8"/>
  <c r="E289" i="8"/>
  <c r="E238" i="8"/>
  <c r="H392" i="8"/>
  <c r="H392" i="19" s="1"/>
  <c r="H249" i="8"/>
  <c r="D391" i="8"/>
  <c r="D391" i="19" s="1"/>
  <c r="D310" i="8"/>
  <c r="D292" i="8"/>
  <c r="D293" i="8"/>
  <c r="D237" i="8"/>
  <c r="D249" i="19" s="1"/>
  <c r="D255" i="8"/>
  <c r="J381" i="8"/>
  <c r="J381" i="19" s="1"/>
  <c r="J325" i="8"/>
  <c r="J294" i="8"/>
  <c r="I381" i="8"/>
  <c r="I381" i="19" s="1"/>
  <c r="I294" i="8"/>
  <c r="I325" i="8"/>
  <c r="E291" i="8"/>
  <c r="O393" i="8"/>
  <c r="O393" i="19" s="1"/>
  <c r="O295" i="8"/>
  <c r="O308" i="8"/>
  <c r="O309" i="8" s="1"/>
  <c r="O248" i="8"/>
  <c r="P248" i="8"/>
  <c r="L330" i="8"/>
  <c r="L330" i="19" s="1"/>
  <c r="L290" i="8"/>
  <c r="L289" i="8"/>
  <c r="L238" i="8"/>
  <c r="L254" i="8"/>
  <c r="I382" i="8"/>
  <c r="I382" i="19" s="1"/>
  <c r="I326" i="8"/>
  <c r="I307" i="8"/>
  <c r="J377" i="8"/>
  <c r="J377" i="19" s="1"/>
  <c r="J297" i="8"/>
  <c r="H382" i="8"/>
  <c r="H382" i="19" s="1"/>
  <c r="H307" i="8"/>
  <c r="H326" i="8"/>
  <c r="I332" i="8"/>
  <c r="I332" i="19" s="1"/>
  <c r="I261" i="8"/>
  <c r="L262" i="8"/>
  <c r="O486" i="8"/>
  <c r="O402" i="8"/>
  <c r="D330" i="8"/>
  <c r="D330" i="19" s="1"/>
  <c r="D290" i="8"/>
  <c r="D289" i="8"/>
  <c r="D238" i="8"/>
  <c r="D254" i="8"/>
  <c r="L381" i="8"/>
  <c r="L381" i="19" s="1"/>
  <c r="L325" i="8"/>
  <c r="L294" i="8"/>
  <c r="K381" i="8"/>
  <c r="K381" i="19" s="1"/>
  <c r="K325" i="8"/>
  <c r="K294" i="8"/>
  <c r="J330" i="8"/>
  <c r="J330" i="19" s="1"/>
  <c r="J289" i="8"/>
  <c r="J290" i="8"/>
  <c r="J254" i="8"/>
  <c r="J238" i="8"/>
  <c r="E255" i="8"/>
  <c r="L389" i="8"/>
  <c r="L389" i="19" s="1"/>
  <c r="L250" i="8"/>
  <c r="O392" i="8"/>
  <c r="O392" i="19" s="1"/>
  <c r="O249" i="8"/>
  <c r="O297" i="8"/>
  <c r="P249" i="8"/>
  <c r="D311" i="8"/>
  <c r="D382" i="8"/>
  <c r="D382" i="19" s="1"/>
  <c r="D326" i="8"/>
  <c r="D307" i="8"/>
  <c r="D294" i="8"/>
  <c r="F383" i="8"/>
  <c r="F383" i="19" s="1"/>
  <c r="F243" i="8"/>
  <c r="F244" i="8"/>
  <c r="F245" i="8" s="1"/>
  <c r="F327" i="8"/>
  <c r="J104" i="8"/>
  <c r="J175" i="8"/>
  <c r="J175" i="19" s="1"/>
  <c r="E104" i="8"/>
  <c r="E175" i="8"/>
  <c r="E175" i="19" s="1"/>
  <c r="O382" i="8"/>
  <c r="O382" i="19" s="1"/>
  <c r="O307" i="8"/>
  <c r="O326" i="8"/>
  <c r="O294" i="8"/>
  <c r="E323" i="8"/>
  <c r="G375" i="8"/>
  <c r="G375" i="19" s="1"/>
  <c r="G312" i="8"/>
  <c r="N382" i="8"/>
  <c r="N382" i="19" s="1"/>
  <c r="N307" i="8"/>
  <c r="N326" i="8"/>
  <c r="F375" i="8"/>
  <c r="F375" i="19" s="1"/>
  <c r="F312" i="8"/>
  <c r="H295" i="8"/>
  <c r="D291" i="8"/>
  <c r="O293" i="8"/>
  <c r="F391" i="8"/>
  <c r="F391" i="19" s="1"/>
  <c r="F292" i="8"/>
  <c r="F255" i="8"/>
  <c r="F293" i="8"/>
  <c r="F310" i="8"/>
  <c r="F237" i="8"/>
  <c r="K377" i="8"/>
  <c r="K377" i="19" s="1"/>
  <c r="K297" i="8"/>
  <c r="M383" i="8"/>
  <c r="M383" i="19" s="1"/>
  <c r="M327" i="8"/>
  <c r="M243" i="8"/>
  <c r="M244" i="8"/>
  <c r="M245" i="8" s="1"/>
  <c r="K254" i="8"/>
  <c r="L383" i="8"/>
  <c r="L383" i="19" s="1"/>
  <c r="L327" i="8"/>
  <c r="L243" i="8"/>
  <c r="L244" i="8"/>
  <c r="L245" i="8" s="1"/>
  <c r="H375" i="8"/>
  <c r="H375" i="19" s="1"/>
  <c r="H312" i="8"/>
  <c r="D390" i="8"/>
  <c r="D390" i="19" s="1"/>
  <c r="D251" i="8"/>
  <c r="F381" i="8"/>
  <c r="F381" i="19" s="1"/>
  <c r="F294" i="8"/>
  <c r="F325" i="8"/>
  <c r="L104" i="8"/>
  <c r="L175" i="8"/>
  <c r="L175" i="19" s="1"/>
  <c r="K104" i="8"/>
  <c r="K175" i="8"/>
  <c r="K175" i="19" s="1"/>
  <c r="P137" i="8"/>
  <c r="Q137" i="8" s="1"/>
  <c r="R137" i="8" s="1"/>
  <c r="S137" i="8" s="1"/>
  <c r="T137" i="8" s="1"/>
  <c r="U137" i="8" s="1"/>
  <c r="V137" i="8" s="1"/>
  <c r="W137" i="8" s="1"/>
  <c r="X137" i="8" s="1"/>
  <c r="Y137" i="8" s="1"/>
  <c r="Z137" i="8" s="1"/>
  <c r="AA137" i="8" s="1"/>
  <c r="AB137" i="8" s="1"/>
  <c r="AC137" i="8" s="1"/>
  <c r="AD137" i="8" s="1"/>
  <c r="AE137" i="8" s="1"/>
  <c r="AF137" i="8" s="1"/>
  <c r="AG137" i="8" s="1"/>
  <c r="AH137" i="8" s="1"/>
  <c r="AI137" i="8" s="1"/>
  <c r="AJ137" i="8" s="1"/>
  <c r="AK137" i="8" s="1"/>
  <c r="AL137" i="8" s="1"/>
  <c r="AM137" i="8" s="1"/>
  <c r="AN137" i="8" s="1"/>
  <c r="AO137" i="8" s="1"/>
  <c r="AP137" i="8" s="1"/>
  <c r="AQ137" i="8" s="1"/>
  <c r="AR137" i="8" s="1"/>
  <c r="AS137" i="8" s="1"/>
  <c r="AT137" i="8" s="1"/>
  <c r="AU137" i="8" s="1"/>
  <c r="AV137" i="8" s="1"/>
  <c r="AW137" i="8" s="1"/>
  <c r="AX137" i="8" s="1"/>
  <c r="AY137" i="8" s="1"/>
  <c r="E306" i="8"/>
  <c r="D296" i="8"/>
  <c r="I244" i="8"/>
  <c r="I245" i="8" s="1"/>
  <c r="J382" i="8"/>
  <c r="J382" i="19" s="1"/>
  <c r="J307" i="8"/>
  <c r="J326" i="8"/>
  <c r="M330" i="8"/>
  <c r="M330" i="19" s="1"/>
  <c r="M290" i="8"/>
  <c r="M254" i="8"/>
  <c r="M238" i="8"/>
  <c r="M289" i="8"/>
  <c r="E393" i="8"/>
  <c r="E393" i="19" s="1"/>
  <c r="E248" i="8"/>
  <c r="E308" i="8"/>
  <c r="E309" i="8" s="1"/>
  <c r="E295" i="8"/>
  <c r="D393" i="8"/>
  <c r="D393" i="19" s="1"/>
  <c r="D308" i="8"/>
  <c r="D309" i="8" s="1"/>
  <c r="D295" i="8"/>
  <c r="D248" i="8"/>
  <c r="D389" i="8"/>
  <c r="D389" i="19" s="1"/>
  <c r="D250" i="8"/>
  <c r="D240" i="8"/>
  <c r="F254" i="8"/>
  <c r="H289" i="8"/>
  <c r="G382" i="8"/>
  <c r="G382" i="19" s="1"/>
  <c r="G307" i="8"/>
  <c r="G326" i="8"/>
  <c r="E296" i="8"/>
  <c r="H297" i="8"/>
  <c r="F382" i="8"/>
  <c r="F382" i="19" s="1"/>
  <c r="F307" i="8"/>
  <c r="F326" i="8"/>
  <c r="D306" i="8"/>
  <c r="I475" i="8"/>
  <c r="J291" i="8"/>
  <c r="E383" i="8"/>
  <c r="E383" i="19" s="1"/>
  <c r="E327" i="8"/>
  <c r="E243" i="8"/>
  <c r="E244" i="8"/>
  <c r="E245" i="8" s="1"/>
  <c r="K332" i="8"/>
  <c r="K332" i="19" s="1"/>
  <c r="K261" i="8"/>
  <c r="D242" i="8"/>
  <c r="D383" i="8"/>
  <c r="D383" i="19" s="1"/>
  <c r="D327" i="8"/>
  <c r="D243" i="8"/>
  <c r="D244" i="8"/>
  <c r="D245" i="8" s="1"/>
  <c r="I377" i="8"/>
  <c r="I377" i="19" s="1"/>
  <c r="I297" i="8"/>
  <c r="J332" i="8"/>
  <c r="J332" i="19" s="1"/>
  <c r="J261" i="8"/>
  <c r="E262" i="8"/>
  <c r="I330" i="8"/>
  <c r="I330" i="19" s="1"/>
  <c r="I289" i="8"/>
  <c r="I238" i="8"/>
  <c r="I290" i="8"/>
  <c r="I254" i="8"/>
  <c r="J262" i="8"/>
  <c r="D262" i="8"/>
  <c r="AK396" i="8"/>
  <c r="AW396" i="8"/>
  <c r="O46" i="8"/>
  <c r="O46" i="19" s="1"/>
  <c r="O193" i="8"/>
  <c r="O193" i="19" s="1"/>
  <c r="G46" i="8"/>
  <c r="G46" i="19" s="1"/>
  <c r="G193" i="8"/>
  <c r="G193" i="19" s="1"/>
  <c r="K46" i="8"/>
  <c r="K46" i="19" s="1"/>
  <c r="K193" i="8"/>
  <c r="K193" i="19" s="1"/>
  <c r="M46" i="8"/>
  <c r="M46" i="19" s="1"/>
  <c r="M193" i="8"/>
  <c r="M193" i="19" s="1"/>
  <c r="J46" i="8"/>
  <c r="J46" i="19" s="1"/>
  <c r="J193" i="8"/>
  <c r="J193" i="19" s="1"/>
  <c r="N46" i="8"/>
  <c r="N46" i="19" s="1"/>
  <c r="N193" i="8"/>
  <c r="N193" i="19" s="1"/>
  <c r="F46" i="8"/>
  <c r="F46" i="19" s="1"/>
  <c r="F193" i="8"/>
  <c r="F193" i="19" s="1"/>
  <c r="L46" i="8"/>
  <c r="L46" i="19" s="1"/>
  <c r="L193" i="8"/>
  <c r="L193" i="19" s="1"/>
  <c r="E46" i="8"/>
  <c r="E46" i="19" s="1"/>
  <c r="E193" i="8"/>
  <c r="E193" i="19" s="1"/>
  <c r="I46" i="8"/>
  <c r="I46" i="19" s="1"/>
  <c r="I193" i="8"/>
  <c r="I193" i="19" s="1"/>
  <c r="H46" i="8"/>
  <c r="H46" i="19" s="1"/>
  <c r="H193" i="8"/>
  <c r="H193" i="19" s="1"/>
  <c r="P168" i="8"/>
  <c r="P166" i="8"/>
  <c r="P63" i="8" s="1"/>
  <c r="P63" i="19" s="1"/>
  <c r="L165" i="8"/>
  <c r="P132" i="8"/>
  <c r="Q132" i="8" s="1"/>
  <c r="H165" i="8"/>
  <c r="O165" i="8"/>
  <c r="K165" i="8"/>
  <c r="G165" i="8"/>
  <c r="N165" i="8"/>
  <c r="J165" i="8"/>
  <c r="F165" i="8"/>
  <c r="M165" i="8"/>
  <c r="E165" i="8"/>
  <c r="I165" i="8"/>
  <c r="P138" i="8"/>
  <c r="P59" i="8" s="1"/>
  <c r="P59" i="19" s="1"/>
  <c r="P164" i="8"/>
  <c r="Q164" i="8" s="1"/>
  <c r="R164" i="8" s="1"/>
  <c r="S164" i="8" s="1"/>
  <c r="T164" i="8" s="1"/>
  <c r="U164" i="8" s="1"/>
  <c r="V164" i="8" s="1"/>
  <c r="W164" i="8" s="1"/>
  <c r="H157" i="8"/>
  <c r="P79" i="8"/>
  <c r="Q79" i="8" s="1"/>
  <c r="R79" i="8" s="1"/>
  <c r="P80" i="8"/>
  <c r="Q80" i="8" s="1"/>
  <c r="R80" i="8" s="1"/>
  <c r="S80" i="8" s="1"/>
  <c r="T80" i="8" s="1"/>
  <c r="U80" i="8" s="1"/>
  <c r="V80" i="8" s="1"/>
  <c r="W80" i="8" s="1"/>
  <c r="X80" i="8" s="1"/>
  <c r="Y80" i="8" s="1"/>
  <c r="Z80" i="8" s="1"/>
  <c r="AA80" i="8" s="1"/>
  <c r="AB80" i="8" s="1"/>
  <c r="AC80" i="8" s="1"/>
  <c r="AD80" i="8" s="1"/>
  <c r="AE80" i="8" s="1"/>
  <c r="AF80" i="8" s="1"/>
  <c r="AG80" i="8" s="1"/>
  <c r="AH80" i="8" s="1"/>
  <c r="AI80" i="8" s="1"/>
  <c r="AJ80" i="8" s="1"/>
  <c r="AK80" i="8" s="1"/>
  <c r="AL80" i="8" s="1"/>
  <c r="AM80" i="8" s="1"/>
  <c r="AN80" i="8" s="1"/>
  <c r="AO80" i="8" s="1"/>
  <c r="AP80" i="8" s="1"/>
  <c r="AQ80" i="8" s="1"/>
  <c r="AR80" i="8" s="1"/>
  <c r="AS80" i="8" s="1"/>
  <c r="AT80" i="8" s="1"/>
  <c r="AU80" i="8" s="1"/>
  <c r="AV80" i="8" s="1"/>
  <c r="AW80" i="8" s="1"/>
  <c r="AX80" i="8" s="1"/>
  <c r="AY80" i="8" s="1"/>
  <c r="P153" i="8"/>
  <c r="P81" i="8"/>
  <c r="Q81" i="8" s="1"/>
  <c r="R81" i="8" s="1"/>
  <c r="S81" i="8" s="1"/>
  <c r="T81" i="8" s="1"/>
  <c r="U81" i="8" s="1"/>
  <c r="V81" i="8" s="1"/>
  <c r="W81" i="8" s="1"/>
  <c r="X81" i="8" s="1"/>
  <c r="Y81" i="8" s="1"/>
  <c r="Z81" i="8" s="1"/>
  <c r="AA81" i="8" s="1"/>
  <c r="AB81" i="8" s="1"/>
  <c r="AC81" i="8" s="1"/>
  <c r="AD81" i="8" s="1"/>
  <c r="AE81" i="8" s="1"/>
  <c r="AF81" i="8" s="1"/>
  <c r="AG81" i="8" s="1"/>
  <c r="AH81" i="8" s="1"/>
  <c r="AI81" i="8" s="1"/>
  <c r="AJ81" i="8" s="1"/>
  <c r="AK81" i="8" s="1"/>
  <c r="AL81" i="8" s="1"/>
  <c r="AM81" i="8" s="1"/>
  <c r="AN81" i="8" s="1"/>
  <c r="AO81" i="8" s="1"/>
  <c r="AP81" i="8" s="1"/>
  <c r="AQ81" i="8" s="1"/>
  <c r="AR81" i="8" s="1"/>
  <c r="AS81" i="8" s="1"/>
  <c r="AT81" i="8" s="1"/>
  <c r="AU81" i="8" s="1"/>
  <c r="AV81" i="8" s="1"/>
  <c r="AW81" i="8" s="1"/>
  <c r="AX81" i="8" s="1"/>
  <c r="AY81" i="8" s="1"/>
  <c r="P78" i="8"/>
  <c r="E157" i="8"/>
  <c r="K157" i="8"/>
  <c r="O157" i="8"/>
  <c r="J157" i="8"/>
  <c r="G157" i="8"/>
  <c r="L157" i="8"/>
  <c r="N157" i="8"/>
  <c r="D104" i="8"/>
  <c r="D157" i="8"/>
  <c r="F157" i="8"/>
  <c r="I157" i="8"/>
  <c r="M157" i="8"/>
  <c r="P103" i="8"/>
  <c r="Q101" i="8"/>
  <c r="I18" i="8"/>
  <c r="I18" i="19" s="1"/>
  <c r="I94" i="8"/>
  <c r="G18" i="8"/>
  <c r="G18" i="19" s="1"/>
  <c r="G94" i="8"/>
  <c r="O18" i="8"/>
  <c r="O18" i="19" s="1"/>
  <c r="O94" i="8"/>
  <c r="H18" i="8"/>
  <c r="H18" i="19" s="1"/>
  <c r="H94" i="8"/>
  <c r="D18" i="8"/>
  <c r="D18" i="19" s="1"/>
  <c r="D94" i="8"/>
  <c r="M18" i="8"/>
  <c r="M18" i="19" s="1"/>
  <c r="M94" i="8"/>
  <c r="N18" i="8"/>
  <c r="N18" i="19" s="1"/>
  <c r="N94" i="8"/>
  <c r="F18" i="8"/>
  <c r="F18" i="19" s="1"/>
  <c r="F94" i="8"/>
  <c r="J18" i="8"/>
  <c r="J18" i="19" s="1"/>
  <c r="J94" i="8"/>
  <c r="E18" i="8"/>
  <c r="E18" i="19" s="1"/>
  <c r="E94" i="8"/>
  <c r="L18" i="8"/>
  <c r="L18" i="19" s="1"/>
  <c r="L94" i="8"/>
  <c r="K18" i="8"/>
  <c r="K18" i="19" s="1"/>
  <c r="K94" i="8"/>
  <c r="O403" i="8" l="1"/>
  <c r="G484" i="8"/>
  <c r="M68" i="22"/>
  <c r="M69" i="22"/>
  <c r="M391" i="19"/>
  <c r="O475" i="8"/>
  <c r="O376" i="19"/>
  <c r="O58" i="22" s="1"/>
  <c r="G63" i="22"/>
  <c r="G389" i="19"/>
  <c r="D482" i="8"/>
  <c r="D378" i="19"/>
  <c r="D419" i="8"/>
  <c r="D331" i="19"/>
  <c r="N36" i="22"/>
  <c r="N358" i="19"/>
  <c r="N40" i="22" s="1"/>
  <c r="F48" i="22"/>
  <c r="F370" i="19"/>
  <c r="F52" i="22" s="1"/>
  <c r="F32" i="22"/>
  <c r="F358" i="19"/>
  <c r="F40" i="22" s="1"/>
  <c r="F33" i="22"/>
  <c r="F359" i="19"/>
  <c r="M36" i="22"/>
  <c r="M358" i="19"/>
  <c r="M40" i="22" s="1"/>
  <c r="E23" i="22"/>
  <c r="F23" i="22"/>
  <c r="E66" i="22"/>
  <c r="L40" i="22"/>
  <c r="J62" i="22"/>
  <c r="N44" i="22"/>
  <c r="O63" i="22"/>
  <c r="O59" i="22"/>
  <c r="H19" i="22"/>
  <c r="I19" i="22"/>
  <c r="D63" i="22"/>
  <c r="F44" i="22"/>
  <c r="O65" i="22"/>
  <c r="H32" i="22"/>
  <c r="I58" i="22"/>
  <c r="M37" i="22"/>
  <c r="F37" i="22"/>
  <c r="F22" i="22"/>
  <c r="I39" i="22"/>
  <c r="D58" i="22"/>
  <c r="J39" i="22"/>
  <c r="M44" i="22"/>
  <c r="M67" i="22"/>
  <c r="H15" i="22"/>
  <c r="L36" i="22"/>
  <c r="N27" i="22"/>
  <c r="F67" i="22"/>
  <c r="L143" i="17"/>
  <c r="D297" i="19"/>
  <c r="J239" i="19"/>
  <c r="K293" i="19"/>
  <c r="G165" i="19"/>
  <c r="F157" i="19"/>
  <c r="E104" i="19"/>
  <c r="D165" i="19"/>
  <c r="N157" i="19"/>
  <c r="M165" i="19"/>
  <c r="O104" i="19"/>
  <c r="K312" i="19"/>
  <c r="J292" i="19"/>
  <c r="H290" i="19"/>
  <c r="D316" i="19"/>
  <c r="E306" i="19"/>
  <c r="O244" i="19"/>
  <c r="O245" i="19" s="1"/>
  <c r="O327" i="19"/>
  <c r="P327" i="19" s="1"/>
  <c r="D244" i="19"/>
  <c r="D245" i="19" s="1"/>
  <c r="D157" i="19"/>
  <c r="D94" i="19"/>
  <c r="J243" i="19"/>
  <c r="W216" i="17"/>
  <c r="W232" i="17" s="1"/>
  <c r="D104" i="19"/>
  <c r="M241" i="19"/>
  <c r="L297" i="19"/>
  <c r="U310" i="17"/>
  <c r="J244" i="19"/>
  <c r="J245" i="19" s="1"/>
  <c r="L295" i="19"/>
  <c r="K241" i="19"/>
  <c r="K243" i="19"/>
  <c r="N292" i="19"/>
  <c r="N240" i="19"/>
  <c r="K240" i="19"/>
  <c r="F241" i="19"/>
  <c r="M244" i="19"/>
  <c r="M245" i="19" s="1"/>
  <c r="M243" i="19"/>
  <c r="D294" i="19"/>
  <c r="E294" i="19"/>
  <c r="H316" i="19"/>
  <c r="J311" i="19"/>
  <c r="J249" i="19"/>
  <c r="I244" i="19"/>
  <c r="I245" i="19" s="1"/>
  <c r="H104" i="19"/>
  <c r="H165" i="19"/>
  <c r="N237" i="19"/>
  <c r="H157" i="19"/>
  <c r="L243" i="19"/>
  <c r="M312" i="19"/>
  <c r="G243" i="19"/>
  <c r="N312" i="19"/>
  <c r="G292" i="19"/>
  <c r="V255" i="17"/>
  <c r="U255" i="17"/>
  <c r="N104" i="19"/>
  <c r="K290" i="19"/>
  <c r="J242" i="19"/>
  <c r="H248" i="19"/>
  <c r="I248" i="19"/>
  <c r="F248" i="19"/>
  <c r="K408" i="8"/>
  <c r="I311" i="19"/>
  <c r="N311" i="19"/>
  <c r="D310" i="19"/>
  <c r="G250" i="19"/>
  <c r="N310" i="19"/>
  <c r="G104" i="19"/>
  <c r="D248" i="19"/>
  <c r="I293" i="19"/>
  <c r="E325" i="19"/>
  <c r="H94" i="19"/>
  <c r="G241" i="19"/>
  <c r="G237" i="19"/>
  <c r="G255" i="19"/>
  <c r="I241" i="19"/>
  <c r="I255" i="19"/>
  <c r="G157" i="19"/>
  <c r="I237" i="19"/>
  <c r="J255" i="19"/>
  <c r="I292" i="19"/>
  <c r="F239" i="19"/>
  <c r="M325" i="19"/>
  <c r="G316" i="19"/>
  <c r="F250" i="19"/>
  <c r="K250" i="19"/>
  <c r="O306" i="19"/>
  <c r="I306" i="19"/>
  <c r="H294" i="19"/>
  <c r="E241" i="19"/>
  <c r="F295" i="19"/>
  <c r="M311" i="19"/>
  <c r="D237" i="19"/>
  <c r="H244" i="19"/>
  <c r="H245" i="19" s="1"/>
  <c r="E250" i="19"/>
  <c r="L244" i="19"/>
  <c r="L245" i="19" s="1"/>
  <c r="O290" i="19"/>
  <c r="O323" i="19"/>
  <c r="L293" i="19"/>
  <c r="D290" i="19"/>
  <c r="N297" i="19"/>
  <c r="K297" i="19"/>
  <c r="M249" i="19"/>
  <c r="J250" i="19"/>
  <c r="J241" i="19"/>
  <c r="M251" i="19"/>
  <c r="O262" i="19"/>
  <c r="G239" i="19"/>
  <c r="N243" i="19"/>
  <c r="O296" i="19"/>
  <c r="D243" i="19"/>
  <c r="F316" i="19"/>
  <c r="E239" i="19"/>
  <c r="I312" i="19"/>
  <c r="K244" i="19"/>
  <c r="K245" i="19" s="1"/>
  <c r="F242" i="19"/>
  <c r="K242" i="19"/>
  <c r="K295" i="19"/>
  <c r="E243" i="19"/>
  <c r="M255" i="19"/>
  <c r="H310" i="19"/>
  <c r="E244" i="19"/>
  <c r="E245" i="19" s="1"/>
  <c r="E307" i="19"/>
  <c r="L311" i="19"/>
  <c r="L249" i="19"/>
  <c r="E291" i="19"/>
  <c r="I295" i="19"/>
  <c r="E296" i="19"/>
  <c r="F294" i="19"/>
  <c r="M293" i="19"/>
  <c r="D312" i="19"/>
  <c r="I308" i="19"/>
  <c r="I309" i="19" s="1"/>
  <c r="H255" i="19"/>
  <c r="G251" i="19"/>
  <c r="H292" i="19"/>
  <c r="N255" i="19"/>
  <c r="G248" i="19"/>
  <c r="G310" i="19"/>
  <c r="L292" i="19"/>
  <c r="G308" i="19"/>
  <c r="G309" i="19" s="1"/>
  <c r="I310" i="19"/>
  <c r="F240" i="19"/>
  <c r="G293" i="19"/>
  <c r="E323" i="19"/>
  <c r="G238" i="19"/>
  <c r="I294" i="19"/>
  <c r="K294" i="19"/>
  <c r="K291" i="19"/>
  <c r="L251" i="19"/>
  <c r="O251" i="19"/>
  <c r="G323" i="19"/>
  <c r="M240" i="19"/>
  <c r="F297" i="19"/>
  <c r="M242" i="19"/>
  <c r="H239" i="19"/>
  <c r="F312" i="19"/>
  <c r="F289" i="19"/>
  <c r="M316" i="19"/>
  <c r="L237" i="19"/>
  <c r="N306" i="19"/>
  <c r="I94" i="19"/>
  <c r="O241" i="19"/>
  <c r="F251" i="19"/>
  <c r="I326" i="19"/>
  <c r="O242" i="19"/>
  <c r="N294" i="19"/>
  <c r="G94" i="19"/>
  <c r="F104" i="19"/>
  <c r="F325" i="19"/>
  <c r="O240" i="19"/>
  <c r="G297" i="19"/>
  <c r="N251" i="19"/>
  <c r="G249" i="19"/>
  <c r="K251" i="19"/>
  <c r="K323" i="19"/>
  <c r="K326" i="19"/>
  <c r="F165" i="19"/>
  <c r="G295" i="19"/>
  <c r="K292" i="19"/>
  <c r="D307" i="19"/>
  <c r="N238" i="19"/>
  <c r="D238" i="19"/>
  <c r="O254" i="19"/>
  <c r="K311" i="19"/>
  <c r="N296" i="19"/>
  <c r="K310" i="19"/>
  <c r="J94" i="19"/>
  <c r="I104" i="19"/>
  <c r="F290" i="19"/>
  <c r="E254" i="19"/>
  <c r="H241" i="19"/>
  <c r="N293" i="19"/>
  <c r="D292" i="19"/>
  <c r="N94" i="19"/>
  <c r="K255" i="19"/>
  <c r="F262" i="19"/>
  <c r="N249" i="19"/>
  <c r="M157" i="19"/>
  <c r="D293" i="19"/>
  <c r="K237" i="19"/>
  <c r="N323" i="19"/>
  <c r="D295" i="19"/>
  <c r="N295" i="19"/>
  <c r="H250" i="19"/>
  <c r="N165" i="19"/>
  <c r="D254" i="19"/>
  <c r="N289" i="19"/>
  <c r="N242" i="19"/>
  <c r="H308" i="19"/>
  <c r="H309" i="19" s="1"/>
  <c r="F307" i="19"/>
  <c r="N307" i="19"/>
  <c r="D308" i="19"/>
  <c r="D309" i="19" s="1"/>
  <c r="E251" i="19"/>
  <c r="L255" i="19"/>
  <c r="D289" i="19"/>
  <c r="N290" i="19"/>
  <c r="E242" i="19"/>
  <c r="O239" i="19"/>
  <c r="N262" i="19"/>
  <c r="I316" i="19"/>
  <c r="I165" i="19"/>
  <c r="F323" i="19"/>
  <c r="D250" i="19"/>
  <c r="F254" i="19"/>
  <c r="N291" i="19"/>
  <c r="I157" i="19"/>
  <c r="M104" i="19"/>
  <c r="F291" i="19"/>
  <c r="M94" i="19"/>
  <c r="I250" i="19"/>
  <c r="N254" i="19"/>
  <c r="G294" i="19"/>
  <c r="O291" i="19"/>
  <c r="O316" i="19"/>
  <c r="G262" i="19"/>
  <c r="J294" i="19"/>
  <c r="G242" i="19"/>
  <c r="J237" i="19"/>
  <c r="J475" i="8"/>
  <c r="M239" i="19"/>
  <c r="J293" i="19"/>
  <c r="M237" i="19"/>
  <c r="M294" i="19"/>
  <c r="L312" i="19"/>
  <c r="L242" i="19"/>
  <c r="O294" i="19"/>
  <c r="I239" i="19"/>
  <c r="L310" i="19"/>
  <c r="G254" i="19"/>
  <c r="J297" i="19"/>
  <c r="G244" i="19"/>
  <c r="G245" i="19" s="1"/>
  <c r="J308" i="19"/>
  <c r="J309" i="19" s="1"/>
  <c r="E292" i="19"/>
  <c r="O307" i="19"/>
  <c r="G325" i="19"/>
  <c r="G240" i="19"/>
  <c r="G289" i="19"/>
  <c r="H311" i="19"/>
  <c r="L248" i="19"/>
  <c r="G290" i="19"/>
  <c r="G296" i="19"/>
  <c r="K249" i="19"/>
  <c r="K239" i="19"/>
  <c r="G306" i="19"/>
  <c r="L294" i="19"/>
  <c r="J312" i="19"/>
  <c r="N244" i="19"/>
  <c r="N245" i="19" s="1"/>
  <c r="J310" i="19"/>
  <c r="E240" i="19"/>
  <c r="F465" i="8"/>
  <c r="E311" i="19"/>
  <c r="E255" i="19"/>
  <c r="K248" i="19"/>
  <c r="J248" i="19"/>
  <c r="E237" i="19"/>
  <c r="E238" i="19"/>
  <c r="L240" i="19"/>
  <c r="E249" i="19"/>
  <c r="G291" i="19"/>
  <c r="E262" i="19"/>
  <c r="H323" i="19"/>
  <c r="J295" i="19"/>
  <c r="K308" i="19"/>
  <c r="K309" i="19" s="1"/>
  <c r="N241" i="19"/>
  <c r="N316" i="19"/>
  <c r="I401" i="8"/>
  <c r="L239" i="19"/>
  <c r="H297" i="19"/>
  <c r="H31" i="22"/>
  <c r="E58" i="22"/>
  <c r="E69" i="22"/>
  <c r="D66" i="22"/>
  <c r="L19" i="22"/>
  <c r="J60" i="22"/>
  <c r="F249" i="19"/>
  <c r="H243" i="19"/>
  <c r="H306" i="19"/>
  <c r="L67" i="22"/>
  <c r="F61" i="22"/>
  <c r="H238" i="19"/>
  <c r="J262" i="19"/>
  <c r="M248" i="19"/>
  <c r="O50" i="22"/>
  <c r="E60" i="22"/>
  <c r="E44" i="22"/>
  <c r="E62" i="22"/>
  <c r="K31" i="22"/>
  <c r="M39" i="22"/>
  <c r="G19" i="22"/>
  <c r="K36" i="22"/>
  <c r="K67" i="22"/>
  <c r="J31" i="22"/>
  <c r="G22" i="22"/>
  <c r="M35" i="22"/>
  <c r="G67" i="22"/>
  <c r="G61" i="22"/>
  <c r="N37" i="22"/>
  <c r="E27" i="22"/>
  <c r="L15" i="22"/>
  <c r="H23" i="22"/>
  <c r="M33" i="22"/>
  <c r="F66" i="22"/>
  <c r="J36" i="22"/>
  <c r="J65" i="22"/>
  <c r="J50" i="22"/>
  <c r="E40" i="22"/>
  <c r="N22" i="22"/>
  <c r="K60" i="22"/>
  <c r="G27" i="22"/>
  <c r="E32" i="22"/>
  <c r="D52" i="22"/>
  <c r="D64" i="22"/>
  <c r="K64" i="22"/>
  <c r="D35" i="22"/>
  <c r="R306" i="17"/>
  <c r="K52" i="22"/>
  <c r="L52" i="22"/>
  <c r="O94" i="19"/>
  <c r="I48" i="22"/>
  <c r="J52" i="22"/>
  <c r="G311" i="19"/>
  <c r="M292" i="19"/>
  <c r="E35" i="22"/>
  <c r="H296" i="19"/>
  <c r="O238" i="19"/>
  <c r="F50" i="22"/>
  <c r="H254" i="19"/>
  <c r="M295" i="19"/>
  <c r="F31" i="22"/>
  <c r="H22" i="22"/>
  <c r="O62" i="22"/>
  <c r="O67" i="22"/>
  <c r="O23" i="22"/>
  <c r="L62" i="22"/>
  <c r="H35" i="22"/>
  <c r="K27" i="22"/>
  <c r="I31" i="22"/>
  <c r="O44" i="22"/>
  <c r="L22" i="22"/>
  <c r="M57" i="22"/>
  <c r="E31" i="22"/>
  <c r="L69" i="22"/>
  <c r="G60" i="22"/>
  <c r="K40" i="22"/>
  <c r="E59" i="22"/>
  <c r="L60" i="22"/>
  <c r="H36" i="22"/>
  <c r="K35" i="22"/>
  <c r="O32" i="22"/>
  <c r="L31" i="22"/>
  <c r="H44" i="22"/>
  <c r="D61" i="22"/>
  <c r="D36" i="22"/>
  <c r="D39" i="22"/>
  <c r="K59" i="22"/>
  <c r="J35" i="22"/>
  <c r="K63" i="22"/>
  <c r="N63" i="22"/>
  <c r="E475" i="8"/>
  <c r="D59" i="22"/>
  <c r="D23" i="22"/>
  <c r="O52" i="22"/>
  <c r="P255" i="19"/>
  <c r="H262" i="19"/>
  <c r="F243" i="19"/>
  <c r="I50" i="22"/>
  <c r="H52" i="22"/>
  <c r="K238" i="19"/>
  <c r="E293" i="19"/>
  <c r="J48" i="22"/>
  <c r="E289" i="19"/>
  <c r="K262" i="19"/>
  <c r="M297" i="19"/>
  <c r="M50" i="22"/>
  <c r="M308" i="19"/>
  <c r="M309" i="19" s="1"/>
  <c r="K307" i="19"/>
  <c r="H37" i="22"/>
  <c r="H39" i="22"/>
  <c r="G31" i="22"/>
  <c r="M22" i="22"/>
  <c r="E57" i="22"/>
  <c r="F19" i="22"/>
  <c r="J69" i="22"/>
  <c r="L39" i="22"/>
  <c r="G40" i="22"/>
  <c r="O36" i="22"/>
  <c r="J66" i="22"/>
  <c r="N35" i="22"/>
  <c r="M15" i="22"/>
  <c r="I40" i="22"/>
  <c r="I15" i="22"/>
  <c r="G15" i="22"/>
  <c r="K15" i="22"/>
  <c r="G23" i="22"/>
  <c r="I61" i="22"/>
  <c r="O68" i="22"/>
  <c r="O27" i="22"/>
  <c r="D33" i="22"/>
  <c r="O19" i="22"/>
  <c r="H69" i="22"/>
  <c r="K32" i="22"/>
  <c r="D37" i="22"/>
  <c r="D57" i="22"/>
  <c r="D31" i="22"/>
  <c r="D32" i="22"/>
  <c r="E52" i="22"/>
  <c r="O237" i="19"/>
  <c r="F244" i="19"/>
  <c r="F245" i="19" s="1"/>
  <c r="K306" i="19"/>
  <c r="O250" i="19"/>
  <c r="M310" i="19"/>
  <c r="K289" i="19"/>
  <c r="J251" i="19"/>
  <c r="O311" i="19"/>
  <c r="L291" i="19"/>
  <c r="K50" i="22"/>
  <c r="F27" i="22"/>
  <c r="I67" i="22"/>
  <c r="F306" i="19"/>
  <c r="M27" i="22"/>
  <c r="G52" i="22"/>
  <c r="H50" i="22"/>
  <c r="H68" i="22"/>
  <c r="O293" i="19"/>
  <c r="J37" i="22"/>
  <c r="M61" i="22"/>
  <c r="I32" i="22"/>
  <c r="J57" i="22"/>
  <c r="I66" i="22"/>
  <c r="K19" i="22"/>
  <c r="K62" i="22"/>
  <c r="O33" i="22"/>
  <c r="E39" i="22"/>
  <c r="N452" i="8"/>
  <c r="H48" i="22"/>
  <c r="N66" i="22"/>
  <c r="I36" i="22"/>
  <c r="E68" i="22"/>
  <c r="J19" i="22"/>
  <c r="I68" i="22"/>
  <c r="L59" i="22"/>
  <c r="J67" i="22"/>
  <c r="M23" i="22"/>
  <c r="I37" i="22"/>
  <c r="I27" i="22"/>
  <c r="L66" i="22"/>
  <c r="J61" i="22"/>
  <c r="I57" i="22"/>
  <c r="H33" i="22"/>
  <c r="F36" i="22"/>
  <c r="N61" i="22"/>
  <c r="D15" i="22"/>
  <c r="D44" i="22"/>
  <c r="D48" i="22"/>
  <c r="E36" i="22"/>
  <c r="G57" i="22"/>
  <c r="N308" i="19"/>
  <c r="N309" i="19" s="1"/>
  <c r="L324" i="19"/>
  <c r="H57" i="22"/>
  <c r="D253" i="19"/>
  <c r="F324" i="19"/>
  <c r="D22" i="22"/>
  <c r="O255" i="19"/>
  <c r="N31" i="22"/>
  <c r="K296" i="19"/>
  <c r="G62" i="22"/>
  <c r="G59" i="22"/>
  <c r="M62" i="22"/>
  <c r="G50" i="22"/>
  <c r="I240" i="19"/>
  <c r="E297" i="19"/>
  <c r="J240" i="19"/>
  <c r="F296" i="19"/>
  <c r="I251" i="19"/>
  <c r="I52" i="22"/>
  <c r="M48" i="22"/>
  <c r="J27" i="22"/>
  <c r="L27" i="22"/>
  <c r="O37" i="22"/>
  <c r="N67" i="22"/>
  <c r="J68" i="22"/>
  <c r="L61" i="22"/>
  <c r="I60" i="22"/>
  <c r="N69" i="22"/>
  <c r="G39" i="22"/>
  <c r="K37" i="22"/>
  <c r="J40" i="22"/>
  <c r="G32" i="22"/>
  <c r="K39" i="22"/>
  <c r="G36" i="22"/>
  <c r="F35" i="22"/>
  <c r="G68" i="22"/>
  <c r="K69" i="22"/>
  <c r="K23" i="22"/>
  <c r="H66" i="22"/>
  <c r="E61" i="22"/>
  <c r="G44" i="22"/>
  <c r="N19" i="22"/>
  <c r="G37" i="22"/>
  <c r="M19" i="22"/>
  <c r="G35" i="22"/>
  <c r="H67" i="22"/>
  <c r="J33" i="22"/>
  <c r="O40" i="22"/>
  <c r="O35" i="22"/>
  <c r="D69" i="22"/>
  <c r="M52" i="22"/>
  <c r="O15" i="22"/>
  <c r="I44" i="22"/>
  <c r="E15" i="22"/>
  <c r="M31" i="22"/>
  <c r="G66" i="22"/>
  <c r="J23" i="22"/>
  <c r="I62" i="22"/>
  <c r="D67" i="22"/>
  <c r="D60" i="22"/>
  <c r="N52" i="22"/>
  <c r="F65" i="22"/>
  <c r="L63" i="22"/>
  <c r="J59" i="22"/>
  <c r="L57" i="22"/>
  <c r="M64" i="22"/>
  <c r="D40" i="22"/>
  <c r="O165" i="19"/>
  <c r="D19" i="22"/>
  <c r="D62" i="22"/>
  <c r="O157" i="19"/>
  <c r="N239" i="19"/>
  <c r="N250" i="19"/>
  <c r="H291" i="19"/>
  <c r="O48" i="22"/>
  <c r="E37" i="22"/>
  <c r="E67" i="22"/>
  <c r="H60" i="22"/>
  <c r="L50" i="22"/>
  <c r="E50" i="22"/>
  <c r="E22" i="22"/>
  <c r="I22" i="22"/>
  <c r="N50" i="22"/>
  <c r="I242" i="19"/>
  <c r="F39" i="22"/>
  <c r="L68" i="22"/>
  <c r="L44" i="22"/>
  <c r="N23" i="22"/>
  <c r="J44" i="22"/>
  <c r="N32" i="22"/>
  <c r="G48" i="22"/>
  <c r="I33" i="22"/>
  <c r="O22" i="22"/>
  <c r="N39" i="22"/>
  <c r="K22" i="22"/>
  <c r="L32" i="22"/>
  <c r="H63" i="22"/>
  <c r="K33" i="22"/>
  <c r="L37" i="22"/>
  <c r="L33" i="22"/>
  <c r="J22" i="22"/>
  <c r="H61" i="22"/>
  <c r="K61" i="22"/>
  <c r="K66" i="22"/>
  <c r="D27" i="22"/>
  <c r="D68" i="22"/>
  <c r="D50" i="22"/>
  <c r="K48" i="22"/>
  <c r="K57" i="22"/>
  <c r="L65" i="22"/>
  <c r="E324" i="19"/>
  <c r="I63" i="22"/>
  <c r="K409" i="8"/>
  <c r="N248" i="19"/>
  <c r="N48" i="22"/>
  <c r="O61" i="22"/>
  <c r="L48" i="22"/>
  <c r="H307" i="19"/>
  <c r="L35" i="22"/>
  <c r="N33" i="22"/>
  <c r="J15" i="22"/>
  <c r="O60" i="22"/>
  <c r="E48" i="22"/>
  <c r="E19" i="22"/>
  <c r="E33" i="22"/>
  <c r="K44" i="22"/>
  <c r="G69" i="22"/>
  <c r="G33" i="22"/>
  <c r="O66" i="22"/>
  <c r="K68" i="22"/>
  <c r="H27" i="22"/>
  <c r="M32" i="22"/>
  <c r="O69" i="22"/>
  <c r="O39" i="22"/>
  <c r="M66" i="22"/>
  <c r="L23" i="22"/>
  <c r="I35" i="22"/>
  <c r="H40" i="22"/>
  <c r="O31" i="22"/>
  <c r="J32" i="22"/>
  <c r="M60" i="22"/>
  <c r="I23" i="22"/>
  <c r="J296" i="19"/>
  <c r="K254" i="19"/>
  <c r="O470" i="8"/>
  <c r="G410" i="8"/>
  <c r="N409" i="8"/>
  <c r="E312" i="19"/>
  <c r="G452" i="8"/>
  <c r="O289" i="19"/>
  <c r="N397" i="8"/>
  <c r="N71" i="22" s="1"/>
  <c r="H414" i="8"/>
  <c r="T382" i="17"/>
  <c r="H484" i="8"/>
  <c r="G448" i="8"/>
  <c r="J291" i="19"/>
  <c r="J306" i="19"/>
  <c r="O414" i="8"/>
  <c r="F450" i="8"/>
  <c r="M291" i="19"/>
  <c r="M323" i="19"/>
  <c r="M410" i="8"/>
  <c r="I398" i="8"/>
  <c r="I72" i="22" s="1"/>
  <c r="F471" i="8"/>
  <c r="F57" i="22"/>
  <c r="E290" i="19"/>
  <c r="F408" i="8"/>
  <c r="I414" i="8"/>
  <c r="I471" i="8"/>
  <c r="E310" i="19"/>
  <c r="E396" i="8"/>
  <c r="E70" i="22" s="1"/>
  <c r="K400" i="8"/>
  <c r="G475" i="8"/>
  <c r="N482" i="8"/>
  <c r="N60" i="22"/>
  <c r="K469" i="8"/>
  <c r="G408" i="8"/>
  <c r="K475" i="8"/>
  <c r="N454" i="8"/>
  <c r="O451" i="8"/>
  <c r="N469" i="8"/>
  <c r="I452" i="8"/>
  <c r="L409" i="8"/>
  <c r="O396" i="8"/>
  <c r="P396" i="8" s="1"/>
  <c r="O57" i="22"/>
  <c r="G413" i="8"/>
  <c r="N414" i="8"/>
  <c r="N448" i="8"/>
  <c r="J400" i="8"/>
  <c r="F410" i="8"/>
  <c r="F397" i="8"/>
  <c r="F71" i="22" s="1"/>
  <c r="K471" i="8"/>
  <c r="F482" i="8"/>
  <c r="G398" i="8"/>
  <c r="G72" i="22" s="1"/>
  <c r="N400" i="8"/>
  <c r="O409" i="8"/>
  <c r="N475" i="8"/>
  <c r="H451" i="8"/>
  <c r="H59" i="22"/>
  <c r="I456" i="8"/>
  <c r="I59" i="22"/>
  <c r="N449" i="8"/>
  <c r="N471" i="8"/>
  <c r="N57" i="22"/>
  <c r="H453" i="8"/>
  <c r="H410" i="8"/>
  <c r="N455" i="8"/>
  <c r="N62" i="22"/>
  <c r="M400" i="8"/>
  <c r="G486" i="8"/>
  <c r="F398" i="8"/>
  <c r="F72" i="22" s="1"/>
  <c r="G409" i="8"/>
  <c r="H409" i="8"/>
  <c r="H475" i="8"/>
  <c r="N451" i="8"/>
  <c r="N59" i="22"/>
  <c r="G449" i="8"/>
  <c r="L475" i="8"/>
  <c r="M408" i="8"/>
  <c r="I399" i="8"/>
  <c r="I73" i="22" s="1"/>
  <c r="I69" i="22"/>
  <c r="M456" i="8"/>
  <c r="M59" i="22"/>
  <c r="F455" i="8"/>
  <c r="I486" i="8"/>
  <c r="I65" i="22"/>
  <c r="G453" i="8"/>
  <c r="G64" i="22"/>
  <c r="N450" i="8"/>
  <c r="O404" i="8"/>
  <c r="F448" i="8"/>
  <c r="N470" i="8"/>
  <c r="I396" i="8"/>
  <c r="O452" i="8"/>
  <c r="K467" i="8"/>
  <c r="K468" i="8" s="1"/>
  <c r="F399" i="8"/>
  <c r="F73" i="22" s="1"/>
  <c r="F69" i="22"/>
  <c r="F456" i="8"/>
  <c r="F59" i="22"/>
  <c r="J323" i="19"/>
  <c r="H420" i="8"/>
  <c r="H62" i="22"/>
  <c r="N407" i="8"/>
  <c r="M475" i="8"/>
  <c r="I420" i="8"/>
  <c r="H400" i="8"/>
  <c r="H419" i="8"/>
  <c r="M419" i="8"/>
  <c r="N421" i="8"/>
  <c r="N15" i="22"/>
  <c r="L399" i="8"/>
  <c r="L73" i="22" s="1"/>
  <c r="I419" i="8"/>
  <c r="J420" i="8"/>
  <c r="G419" i="8"/>
  <c r="H397" i="8"/>
  <c r="N419" i="8"/>
  <c r="F421" i="8"/>
  <c r="K419" i="8"/>
  <c r="O397" i="8"/>
  <c r="O71" i="22" s="1"/>
  <c r="H408" i="8"/>
  <c r="G456" i="8"/>
  <c r="E419" i="8"/>
  <c r="G421" i="8"/>
  <c r="F420" i="8"/>
  <c r="L450" i="8"/>
  <c r="J419" i="8"/>
  <c r="L456" i="8"/>
  <c r="K470" i="8"/>
  <c r="O419" i="8"/>
  <c r="P419" i="8" s="1"/>
  <c r="Q419" i="8" s="1"/>
  <c r="R419" i="8" s="1"/>
  <c r="L419" i="8"/>
  <c r="J410" i="8"/>
  <c r="F419" i="8"/>
  <c r="G420" i="8"/>
  <c r="O482" i="8"/>
  <c r="I403" i="8"/>
  <c r="I404" i="8" s="1"/>
  <c r="O449" i="8"/>
  <c r="O413" i="8"/>
  <c r="J409" i="8"/>
  <c r="K399" i="8"/>
  <c r="K73" i="22" s="1"/>
  <c r="O450" i="8"/>
  <c r="O421" i="8"/>
  <c r="M296" i="19"/>
  <c r="M306" i="19"/>
  <c r="O420" i="8"/>
  <c r="P420" i="8" s="1"/>
  <c r="Q420" i="8" s="1"/>
  <c r="R420" i="8" s="1"/>
  <c r="S420" i="8" s="1"/>
  <c r="T420" i="8" s="1"/>
  <c r="U420" i="8" s="1"/>
  <c r="V420" i="8" s="1"/>
  <c r="W420" i="8" s="1"/>
  <c r="X420" i="8" s="1"/>
  <c r="Y420" i="8" s="1"/>
  <c r="Z420" i="8" s="1"/>
  <c r="AA420" i="8" s="1"/>
  <c r="AB420" i="8" s="1"/>
  <c r="AC420" i="8" s="1"/>
  <c r="AD420" i="8" s="1"/>
  <c r="AE420" i="8" s="1"/>
  <c r="AF420" i="8" s="1"/>
  <c r="AG420" i="8" s="1"/>
  <c r="AH420" i="8" s="1"/>
  <c r="AI420" i="8" s="1"/>
  <c r="AJ420" i="8" s="1"/>
  <c r="AK420" i="8" s="1"/>
  <c r="AL420" i="8" s="1"/>
  <c r="AM420" i="8" s="1"/>
  <c r="AN420" i="8" s="1"/>
  <c r="AO420" i="8" s="1"/>
  <c r="AP420" i="8" s="1"/>
  <c r="AQ420" i="8" s="1"/>
  <c r="AR420" i="8" s="1"/>
  <c r="AS420" i="8" s="1"/>
  <c r="AT420" i="8" s="1"/>
  <c r="AU420" i="8" s="1"/>
  <c r="AV420" i="8" s="1"/>
  <c r="AW420" i="8" s="1"/>
  <c r="AX420" i="8" s="1"/>
  <c r="AY420" i="8" s="1"/>
  <c r="H471" i="8"/>
  <c r="O401" i="8"/>
  <c r="S453" i="17"/>
  <c r="G482" i="8"/>
  <c r="K396" i="8"/>
  <c r="K74" i="22" s="1"/>
  <c r="K452" i="8"/>
  <c r="L452" i="8"/>
  <c r="J408" i="8"/>
  <c r="L470" i="8"/>
  <c r="E456" i="8"/>
  <c r="L401" i="8"/>
  <c r="F311" i="19"/>
  <c r="J456" i="8"/>
  <c r="L414" i="8"/>
  <c r="F400" i="8"/>
  <c r="K482" i="8"/>
  <c r="E420" i="8"/>
  <c r="N456" i="8"/>
  <c r="H455" i="8"/>
  <c r="K454" i="8"/>
  <c r="L469" i="8"/>
  <c r="E451" i="8"/>
  <c r="M398" i="8"/>
  <c r="L408" i="8"/>
  <c r="G450" i="8"/>
  <c r="L410" i="8"/>
  <c r="O410" i="8"/>
  <c r="O455" i="8"/>
  <c r="K456" i="8"/>
  <c r="K398" i="8"/>
  <c r="K72" i="22" s="1"/>
  <c r="L308" i="19"/>
  <c r="L309" i="19" s="1"/>
  <c r="G454" i="8"/>
  <c r="E455" i="8"/>
  <c r="G400" i="8"/>
  <c r="I323" i="19"/>
  <c r="BA338" i="8"/>
  <c r="BA338" i="19" s="1"/>
  <c r="D420" i="8"/>
  <c r="H398" i="8"/>
  <c r="H72" i="22" s="1"/>
  <c r="G407" i="8"/>
  <c r="G471" i="8"/>
  <c r="BA344" i="8"/>
  <c r="BA344" i="19" s="1"/>
  <c r="BA363" i="8"/>
  <c r="BA363" i="19" s="1"/>
  <c r="N399" i="8"/>
  <c r="N73" i="22" s="1"/>
  <c r="BA355" i="8"/>
  <c r="BA355" i="19" s="1"/>
  <c r="K401" i="8"/>
  <c r="V485" i="17"/>
  <c r="V382" i="17" s="1"/>
  <c r="O448" i="8"/>
  <c r="N401" i="8"/>
  <c r="I482" i="8"/>
  <c r="I400" i="8"/>
  <c r="U382" i="17"/>
  <c r="J414" i="8"/>
  <c r="G401" i="8"/>
  <c r="BA350" i="8"/>
  <c r="BA350" i="19" s="1"/>
  <c r="I409" i="8"/>
  <c r="L420" i="8"/>
  <c r="F238" i="19"/>
  <c r="M250" i="19"/>
  <c r="BA354" i="8"/>
  <c r="BA354" i="19" s="1"/>
  <c r="E470" i="8"/>
  <c r="I470" i="8"/>
  <c r="L451" i="8"/>
  <c r="N410" i="8"/>
  <c r="H407" i="8"/>
  <c r="H465" i="8"/>
  <c r="H450" i="8"/>
  <c r="N467" i="8"/>
  <c r="N468" i="8" s="1"/>
  <c r="BA379" i="8"/>
  <c r="BA379" i="19" s="1"/>
  <c r="BA360" i="8"/>
  <c r="BA360" i="19" s="1"/>
  <c r="J396" i="8"/>
  <c r="G397" i="8"/>
  <c r="BA384" i="8"/>
  <c r="BA384" i="19" s="1"/>
  <c r="J399" i="8"/>
  <c r="J73" i="22" s="1"/>
  <c r="BA356" i="8"/>
  <c r="BA356" i="19" s="1"/>
  <c r="J398" i="8"/>
  <c r="J72" i="22" s="1"/>
  <c r="F401" i="8"/>
  <c r="F454" i="8"/>
  <c r="N408" i="8"/>
  <c r="M471" i="8"/>
  <c r="F449" i="8"/>
  <c r="BA341" i="8"/>
  <c r="BA341" i="19" s="1"/>
  <c r="H482" i="8"/>
  <c r="G403" i="8"/>
  <c r="G404" i="8" s="1"/>
  <c r="O399" i="8"/>
  <c r="H421" i="8"/>
  <c r="H413" i="8"/>
  <c r="G467" i="8"/>
  <c r="G468" i="8" s="1"/>
  <c r="BA362" i="8"/>
  <c r="BA362" i="19" s="1"/>
  <c r="K94" i="19"/>
  <c r="M454" i="8"/>
  <c r="BA348" i="8"/>
  <c r="BA348" i="19" s="1"/>
  <c r="BA386" i="8"/>
  <c r="BA386" i="19" s="1"/>
  <c r="G469" i="8"/>
  <c r="M399" i="8"/>
  <c r="L471" i="8"/>
  <c r="N420" i="8"/>
  <c r="BA345" i="8"/>
  <c r="BA345" i="19" s="1"/>
  <c r="K420" i="8"/>
  <c r="L454" i="8"/>
  <c r="M401" i="8"/>
  <c r="O310" i="19"/>
  <c r="F409" i="8"/>
  <c r="L407" i="8"/>
  <c r="J401" i="8"/>
  <c r="M262" i="19"/>
  <c r="BA361" i="8"/>
  <c r="BA361" i="19" s="1"/>
  <c r="BA333" i="8"/>
  <c r="BA333" i="19" s="1"/>
  <c r="M467" i="8"/>
  <c r="M468" i="8" s="1"/>
  <c r="E452" i="8"/>
  <c r="P239" i="8"/>
  <c r="Q239" i="8" s="1"/>
  <c r="R239" i="8" s="1"/>
  <c r="S239" i="8" s="1"/>
  <c r="T239" i="8" s="1"/>
  <c r="U239" i="8" s="1"/>
  <c r="V239" i="8" s="1"/>
  <c r="W239" i="8" s="1"/>
  <c r="X239" i="8" s="1"/>
  <c r="Y239" i="8" s="1"/>
  <c r="BA337" i="8"/>
  <c r="BA337" i="19" s="1"/>
  <c r="BA376" i="8"/>
  <c r="BA376" i="19" s="1"/>
  <c r="BA335" i="8"/>
  <c r="BA335" i="19" s="1"/>
  <c r="BA351" i="8"/>
  <c r="BA351" i="19" s="1"/>
  <c r="I408" i="8"/>
  <c r="BA357" i="8"/>
  <c r="BA357" i="19" s="1"/>
  <c r="M407" i="8"/>
  <c r="G470" i="8"/>
  <c r="E408" i="8"/>
  <c r="N465" i="8"/>
  <c r="O312" i="19"/>
  <c r="BA343" i="8"/>
  <c r="BA343" i="19" s="1"/>
  <c r="BA385" i="8"/>
  <c r="BA385" i="19" s="1"/>
  <c r="BA388" i="8"/>
  <c r="K421" i="8"/>
  <c r="H242" i="19"/>
  <c r="G455" i="8"/>
  <c r="BA378" i="8"/>
  <c r="BA378" i="19" s="1"/>
  <c r="BA342" i="8"/>
  <c r="BA342" i="19" s="1"/>
  <c r="BA387" i="8"/>
  <c r="P132" i="19"/>
  <c r="Q132" i="19" s="1"/>
  <c r="J452" i="8"/>
  <c r="K465" i="8"/>
  <c r="H467" i="8"/>
  <c r="H468" i="8" s="1"/>
  <c r="N398" i="8"/>
  <c r="N72" i="22" s="1"/>
  <c r="J421" i="8"/>
  <c r="E398" i="8"/>
  <c r="E72" i="22" s="1"/>
  <c r="J470" i="8"/>
  <c r="G465" i="8"/>
  <c r="BA330" i="8"/>
  <c r="BA330" i="19" s="1"/>
  <c r="BA358" i="8"/>
  <c r="BA358" i="19" s="1"/>
  <c r="H448" i="8"/>
  <c r="K450" i="8"/>
  <c r="H454" i="8"/>
  <c r="O398" i="8"/>
  <c r="O72" i="22" s="1"/>
  <c r="G399" i="8"/>
  <c r="G73" i="22" s="1"/>
  <c r="K397" i="8"/>
  <c r="H469" i="8"/>
  <c r="E400" i="8"/>
  <c r="J454" i="8"/>
  <c r="F308" i="19"/>
  <c r="F309" i="19" s="1"/>
  <c r="H240" i="19"/>
  <c r="D450" i="8"/>
  <c r="H449" i="8"/>
  <c r="F475" i="8"/>
  <c r="K414" i="8"/>
  <c r="O400" i="8"/>
  <c r="K449" i="8"/>
  <c r="BA331" i="8"/>
  <c r="BA331" i="19" s="1"/>
  <c r="K455" i="8"/>
  <c r="K410" i="8"/>
  <c r="K448" i="8"/>
  <c r="E399" i="8"/>
  <c r="E73" i="22" s="1"/>
  <c r="P81" i="19"/>
  <c r="Q81" i="19" s="1"/>
  <c r="R81" i="19" s="1"/>
  <c r="S81" i="19" s="1"/>
  <c r="T81" i="19" s="1"/>
  <c r="U81" i="19" s="1"/>
  <c r="V81" i="19" s="1"/>
  <c r="W81" i="19" s="1"/>
  <c r="X81" i="19" s="1"/>
  <c r="Y81" i="19" s="1"/>
  <c r="BA366" i="8"/>
  <c r="BA366" i="19" s="1"/>
  <c r="BA380" i="8"/>
  <c r="BA380" i="19" s="1"/>
  <c r="P138" i="19"/>
  <c r="Q138" i="19" s="1"/>
  <c r="R138" i="19" s="1"/>
  <c r="S138" i="19" s="1"/>
  <c r="T138" i="19" s="1"/>
  <c r="U138" i="19" s="1"/>
  <c r="V138" i="19" s="1"/>
  <c r="W138" i="19" s="1"/>
  <c r="X138" i="19" s="1"/>
  <c r="Y138" i="19" s="1"/>
  <c r="G402" i="8"/>
  <c r="E401" i="8"/>
  <c r="BA340" i="8"/>
  <c r="BA340" i="19" s="1"/>
  <c r="P137" i="19"/>
  <c r="Q137" i="19" s="1"/>
  <c r="R137" i="19" s="1"/>
  <c r="S137" i="19" s="1"/>
  <c r="T137" i="19" s="1"/>
  <c r="U137" i="19" s="1"/>
  <c r="V137" i="19" s="1"/>
  <c r="W137" i="19" s="1"/>
  <c r="X137" i="19" s="1"/>
  <c r="Y137" i="19" s="1"/>
  <c r="Z137" i="19" s="1"/>
  <c r="AA137" i="19" s="1"/>
  <c r="AB137" i="19" s="1"/>
  <c r="AC137" i="19" s="1"/>
  <c r="AD137" i="19" s="1"/>
  <c r="AE137" i="19" s="1"/>
  <c r="AF137" i="19" s="1"/>
  <c r="AG137" i="19" s="1"/>
  <c r="AH137" i="19" s="1"/>
  <c r="AI137" i="19" s="1"/>
  <c r="AJ137" i="19" s="1"/>
  <c r="AK137" i="19" s="1"/>
  <c r="AL137" i="19" s="1"/>
  <c r="AM137" i="19" s="1"/>
  <c r="AN137" i="19" s="1"/>
  <c r="AO137" i="19" s="1"/>
  <c r="AP137" i="19" s="1"/>
  <c r="AQ137" i="19" s="1"/>
  <c r="AR137" i="19" s="1"/>
  <c r="AS137" i="19" s="1"/>
  <c r="AT137" i="19" s="1"/>
  <c r="AU137" i="19" s="1"/>
  <c r="AV137" i="19" s="1"/>
  <c r="AW137" i="19" s="1"/>
  <c r="AX137" i="19" s="1"/>
  <c r="AY137" i="19" s="1"/>
  <c r="L296" i="19"/>
  <c r="I243" i="19"/>
  <c r="L323" i="19"/>
  <c r="P78" i="19"/>
  <c r="H289" i="19"/>
  <c r="G451" i="8"/>
  <c r="I467" i="8"/>
  <c r="I468" i="8" s="1"/>
  <c r="L306" i="19"/>
  <c r="H293" i="19"/>
  <c r="L307" i="19"/>
  <c r="H295" i="19"/>
  <c r="O465" i="8"/>
  <c r="BA359" i="8"/>
  <c r="BA359" i="19" s="1"/>
  <c r="BA349" i="8"/>
  <c r="BA349" i="19" s="1"/>
  <c r="P79" i="19"/>
  <c r="Q79" i="19" s="1"/>
  <c r="R79" i="19" s="1"/>
  <c r="S79" i="19" s="1"/>
  <c r="T79" i="19" s="1"/>
  <c r="U79" i="19" s="1"/>
  <c r="V79" i="19" s="1"/>
  <c r="W79" i="19" s="1"/>
  <c r="X79" i="19" s="1"/>
  <c r="Y79" i="19" s="1"/>
  <c r="I262" i="19"/>
  <c r="I249" i="19"/>
  <c r="Q207" i="8"/>
  <c r="Q207" i="19" s="1"/>
  <c r="BA365" i="8"/>
  <c r="BA365" i="19" s="1"/>
  <c r="P164" i="19"/>
  <c r="Q164" i="19" s="1"/>
  <c r="R164" i="19" s="1"/>
  <c r="S164" i="19" s="1"/>
  <c r="T164" i="19" s="1"/>
  <c r="U164" i="19" s="1"/>
  <c r="V164" i="19" s="1"/>
  <c r="W164" i="19" s="1"/>
  <c r="X164" i="19" s="1"/>
  <c r="Y164" i="19" s="1"/>
  <c r="Z164" i="19" s="1"/>
  <c r="AA164" i="19" s="1"/>
  <c r="AB164" i="19" s="1"/>
  <c r="AC164" i="19" s="1"/>
  <c r="AD164" i="19" s="1"/>
  <c r="AE164" i="19" s="1"/>
  <c r="AF164" i="19" s="1"/>
  <c r="AG164" i="19" s="1"/>
  <c r="AH164" i="19" s="1"/>
  <c r="AI164" i="19" s="1"/>
  <c r="AJ164" i="19" s="1"/>
  <c r="AK164" i="19" s="1"/>
  <c r="AL164" i="19" s="1"/>
  <c r="AM164" i="19" s="1"/>
  <c r="AN164" i="19" s="1"/>
  <c r="AO164" i="19" s="1"/>
  <c r="AP164" i="19" s="1"/>
  <c r="AQ164" i="19" s="1"/>
  <c r="AR164" i="19" s="1"/>
  <c r="AS164" i="19" s="1"/>
  <c r="AT164" i="19" s="1"/>
  <c r="AU164" i="19" s="1"/>
  <c r="AV164" i="19" s="1"/>
  <c r="AW164" i="19" s="1"/>
  <c r="AX164" i="19" s="1"/>
  <c r="AY164" i="19" s="1"/>
  <c r="P103" i="19"/>
  <c r="W262" i="19" s="1"/>
  <c r="BA370" i="8"/>
  <c r="BA370" i="19" s="1"/>
  <c r="P167" i="19"/>
  <c r="Q167" i="19" s="1"/>
  <c r="R167" i="19" s="1"/>
  <c r="J451" i="8"/>
  <c r="D455" i="8"/>
  <c r="J424" i="8"/>
  <c r="L346" i="8"/>
  <c r="M205" i="8"/>
  <c r="M205" i="19" s="1"/>
  <c r="H205" i="8"/>
  <c r="H205" i="19" s="1"/>
  <c r="F205" i="8"/>
  <c r="F205" i="19" s="1"/>
  <c r="K205" i="8"/>
  <c r="K205" i="19" s="1"/>
  <c r="I469" i="8"/>
  <c r="J471" i="8"/>
  <c r="J469" i="8"/>
  <c r="P366" i="8"/>
  <c r="P366" i="19" s="1"/>
  <c r="K407" i="8"/>
  <c r="G484" i="19"/>
  <c r="K346" i="8"/>
  <c r="E94" i="19"/>
  <c r="E157" i="19"/>
  <c r="I297" i="19"/>
  <c r="L316" i="19"/>
  <c r="F293" i="19"/>
  <c r="F292" i="19"/>
  <c r="F310" i="19"/>
  <c r="F255" i="19"/>
  <c r="F237" i="19"/>
  <c r="P168" i="19"/>
  <c r="Q168" i="19" s="1"/>
  <c r="K104" i="19"/>
  <c r="E423" i="8"/>
  <c r="M424" i="8"/>
  <c r="G423" i="8"/>
  <c r="I352" i="8"/>
  <c r="N352" i="8"/>
  <c r="G352" i="8"/>
  <c r="BA393" i="8"/>
  <c r="BA393" i="19" s="1"/>
  <c r="G414" i="8"/>
  <c r="H470" i="8"/>
  <c r="I454" i="8"/>
  <c r="J407" i="8"/>
  <c r="R50" i="8"/>
  <c r="R50" i="19" s="1"/>
  <c r="H312" i="19"/>
  <c r="D262" i="19"/>
  <c r="D306" i="19"/>
  <c r="D296" i="19"/>
  <c r="L94" i="19"/>
  <c r="E165" i="19"/>
  <c r="L241" i="19"/>
  <c r="P80" i="19"/>
  <c r="H251" i="19"/>
  <c r="K157" i="19"/>
  <c r="D242" i="19"/>
  <c r="D240" i="19"/>
  <c r="N205" i="8"/>
  <c r="N205" i="19" s="1"/>
  <c r="E352" i="8"/>
  <c r="I407" i="8"/>
  <c r="J467" i="8"/>
  <c r="J468" i="8" s="1"/>
  <c r="BA353" i="8"/>
  <c r="BA353" i="19" s="1"/>
  <c r="D311" i="19"/>
  <c r="D291" i="19"/>
  <c r="G312" i="19"/>
  <c r="L157" i="19"/>
  <c r="J165" i="19"/>
  <c r="J104" i="19"/>
  <c r="J316" i="19"/>
  <c r="E308" i="19"/>
  <c r="E309" i="19" s="1"/>
  <c r="E295" i="19"/>
  <c r="E248" i="19"/>
  <c r="K165" i="19"/>
  <c r="J157" i="19"/>
  <c r="D241" i="19"/>
  <c r="D239" i="19"/>
  <c r="F346" i="8"/>
  <c r="O352" i="8"/>
  <c r="F423" i="8"/>
  <c r="E205" i="8"/>
  <c r="E205" i="19" s="1"/>
  <c r="J205" i="8"/>
  <c r="J205" i="19" s="1"/>
  <c r="O205" i="8"/>
  <c r="O205" i="19" s="1"/>
  <c r="M455" i="8"/>
  <c r="L482" i="8"/>
  <c r="L465" i="8"/>
  <c r="M420" i="8"/>
  <c r="P166" i="19"/>
  <c r="Q166" i="19" s="1"/>
  <c r="L165" i="19"/>
  <c r="D323" i="19"/>
  <c r="L290" i="19"/>
  <c r="L289" i="19"/>
  <c r="L254" i="19"/>
  <c r="L238" i="19"/>
  <c r="L104" i="19"/>
  <c r="O308" i="19"/>
  <c r="O309" i="19" s="1"/>
  <c r="O295" i="19"/>
  <c r="O248" i="19"/>
  <c r="I346" i="8"/>
  <c r="I296" i="19"/>
  <c r="H249" i="19"/>
  <c r="E346" i="8"/>
  <c r="G205" i="8"/>
  <c r="G205" i="19" s="1"/>
  <c r="J352" i="8"/>
  <c r="P240" i="8"/>
  <c r="Q240" i="8" s="1"/>
  <c r="R240" i="8" s="1"/>
  <c r="S240" i="8" s="1"/>
  <c r="T240" i="8" s="1"/>
  <c r="U240" i="8" s="1"/>
  <c r="V240" i="8" s="1"/>
  <c r="W240" i="8" s="1"/>
  <c r="X240" i="8" s="1"/>
  <c r="L352" i="8"/>
  <c r="M352" i="8"/>
  <c r="L455" i="8"/>
  <c r="P323" i="8"/>
  <c r="Q323" i="8" s="1"/>
  <c r="R323" i="8" s="1"/>
  <c r="S323" i="8" s="1"/>
  <c r="T323" i="8" s="1"/>
  <c r="U323" i="8" s="1"/>
  <c r="V323" i="8" s="1"/>
  <c r="W323" i="8" s="1"/>
  <c r="X323" i="8" s="1"/>
  <c r="Y323" i="8" s="1"/>
  <c r="Z323" i="8" s="1"/>
  <c r="AA323" i="8" s="1"/>
  <c r="AB323" i="8" s="1"/>
  <c r="AC323" i="8" s="1"/>
  <c r="AD323" i="8" s="1"/>
  <c r="AE323" i="8" s="1"/>
  <c r="AF323" i="8" s="1"/>
  <c r="AG323" i="8" s="1"/>
  <c r="AH323" i="8" s="1"/>
  <c r="AI323" i="8" s="1"/>
  <c r="AJ323" i="8" s="1"/>
  <c r="AK323" i="8" s="1"/>
  <c r="AL323" i="8" s="1"/>
  <c r="AM323" i="8" s="1"/>
  <c r="AN323" i="8" s="1"/>
  <c r="AO323" i="8" s="1"/>
  <c r="AP323" i="8" s="1"/>
  <c r="AQ323" i="8" s="1"/>
  <c r="AR323" i="8" s="1"/>
  <c r="AS323" i="8" s="1"/>
  <c r="AT323" i="8" s="1"/>
  <c r="AU323" i="8" s="1"/>
  <c r="AV323" i="8" s="1"/>
  <c r="AW323" i="8" s="1"/>
  <c r="AX323" i="8" s="1"/>
  <c r="AY323" i="8" s="1"/>
  <c r="D260" i="19"/>
  <c r="E316" i="19"/>
  <c r="G346" i="8"/>
  <c r="I307" i="19"/>
  <c r="J346" i="8"/>
  <c r="L262" i="19"/>
  <c r="K316" i="19"/>
  <c r="J289" i="19"/>
  <c r="J254" i="19"/>
  <c r="J238" i="19"/>
  <c r="J290" i="19"/>
  <c r="M254" i="19"/>
  <c r="M238" i="19"/>
  <c r="M290" i="19"/>
  <c r="M289" i="19"/>
  <c r="M307" i="19"/>
  <c r="G326" i="19"/>
  <c r="G307" i="19"/>
  <c r="N346" i="8"/>
  <c r="D251" i="19"/>
  <c r="H346" i="8"/>
  <c r="I254" i="19"/>
  <c r="I238" i="19"/>
  <c r="I290" i="19"/>
  <c r="I289" i="19"/>
  <c r="I291" i="19"/>
  <c r="M346" i="8"/>
  <c r="H237" i="19"/>
  <c r="P153" i="19"/>
  <c r="I423" i="8"/>
  <c r="I205" i="8"/>
  <c r="I205" i="19" s="1"/>
  <c r="L205" i="8"/>
  <c r="L205" i="19" s="1"/>
  <c r="H352" i="8"/>
  <c r="F352" i="8"/>
  <c r="K352" i="8"/>
  <c r="R48" i="8"/>
  <c r="R48" i="19" s="1"/>
  <c r="L250" i="19"/>
  <c r="O346" i="8"/>
  <c r="F94" i="19"/>
  <c r="J307" i="19"/>
  <c r="O249" i="19"/>
  <c r="P249" i="19"/>
  <c r="O297" i="19"/>
  <c r="Z101" i="19"/>
  <c r="Y260" i="19"/>
  <c r="M470" i="8"/>
  <c r="Q180" i="17"/>
  <c r="Q181" i="17" s="1"/>
  <c r="AA48" i="17"/>
  <c r="AB48" i="17" s="1"/>
  <c r="Z366" i="17"/>
  <c r="AA366" i="17" s="1"/>
  <c r="P94" i="17"/>
  <c r="P58" i="17"/>
  <c r="P61" i="17"/>
  <c r="P17" i="17"/>
  <c r="Q94" i="17"/>
  <c r="R403" i="17"/>
  <c r="R404" i="17" s="1"/>
  <c r="R402" i="17"/>
  <c r="D212" i="17"/>
  <c r="D143" i="17"/>
  <c r="BA53" i="17"/>
  <c r="Q449" i="17"/>
  <c r="Q448" i="17"/>
  <c r="Q413" i="17"/>
  <c r="Q380" i="17"/>
  <c r="Q378" i="17"/>
  <c r="Q333" i="17"/>
  <c r="Q331" i="17"/>
  <c r="Q386" i="17"/>
  <c r="Q470" i="17" s="1"/>
  <c r="X291" i="17"/>
  <c r="X57" i="17"/>
  <c r="Y153" i="17"/>
  <c r="L371" i="17"/>
  <c r="L461" i="17" s="1"/>
  <c r="L302" i="17"/>
  <c r="AL237" i="17"/>
  <c r="AL249" i="19" s="1"/>
  <c r="V260" i="17"/>
  <c r="V484" i="17"/>
  <c r="V297" i="17"/>
  <c r="U218" i="17"/>
  <c r="U292" i="17" s="1"/>
  <c r="D369" i="17"/>
  <c r="BA369" i="17" s="1"/>
  <c r="BA210" i="17"/>
  <c r="V63" i="17"/>
  <c r="V135" i="17" s="1"/>
  <c r="W166" i="17"/>
  <c r="Q231" i="17"/>
  <c r="U396" i="17"/>
  <c r="V239" i="17"/>
  <c r="R444" i="17"/>
  <c r="E371" i="17"/>
  <c r="E461" i="17" s="1"/>
  <c r="E302" i="17"/>
  <c r="T399" i="17"/>
  <c r="R445" i="17"/>
  <c r="T422" i="17"/>
  <c r="R286" i="17"/>
  <c r="W80" i="17"/>
  <c r="T263" i="17"/>
  <c r="T397" i="17"/>
  <c r="W207" i="17"/>
  <c r="R279" i="17"/>
  <c r="R94" i="17"/>
  <c r="R58" i="17"/>
  <c r="R61" i="17"/>
  <c r="R17" i="17"/>
  <c r="R18" i="17" s="1"/>
  <c r="R276" i="17"/>
  <c r="W64" i="17"/>
  <c r="X167" i="17"/>
  <c r="O212" i="17"/>
  <c r="O143" i="17"/>
  <c r="R280" i="17"/>
  <c r="R281" i="17"/>
  <c r="T383" i="17"/>
  <c r="V224" i="17"/>
  <c r="D460" i="17"/>
  <c r="BA367" i="17"/>
  <c r="R435" i="17"/>
  <c r="M371" i="17"/>
  <c r="M461" i="17" s="1"/>
  <c r="M302" i="17"/>
  <c r="R120" i="17"/>
  <c r="R175" i="17"/>
  <c r="R118" i="17"/>
  <c r="R441" i="17"/>
  <c r="V65" i="17"/>
  <c r="R127" i="17"/>
  <c r="S147" i="17"/>
  <c r="S14" i="17"/>
  <c r="X222" i="17"/>
  <c r="Y325" i="17"/>
  <c r="Z325" i="17" s="1"/>
  <c r="R124" i="17"/>
  <c r="R438" i="17"/>
  <c r="K371" i="17"/>
  <c r="K461" i="17" s="1"/>
  <c r="K302" i="17"/>
  <c r="R284" i="17"/>
  <c r="R442" i="17"/>
  <c r="S277" i="17"/>
  <c r="T243" i="17"/>
  <c r="R119" i="17"/>
  <c r="R278" i="17"/>
  <c r="W101" i="17"/>
  <c r="Q146" i="17"/>
  <c r="Q66" i="17"/>
  <c r="Q67" i="17"/>
  <c r="Q19" i="17"/>
  <c r="Q20" i="17"/>
  <c r="P177" i="17"/>
  <c r="V419" i="17"/>
  <c r="I371" i="17"/>
  <c r="I461" i="17" s="1"/>
  <c r="I302" i="17"/>
  <c r="T307" i="17"/>
  <c r="T294" i="17"/>
  <c r="U104" i="17"/>
  <c r="X216" i="17"/>
  <c r="X232" i="17" s="1"/>
  <c r="Y312" i="17"/>
  <c r="R437" i="17"/>
  <c r="U486" i="17"/>
  <c r="P449" i="17"/>
  <c r="P448" i="17"/>
  <c r="P413" i="17"/>
  <c r="P380" i="17"/>
  <c r="P378" i="17"/>
  <c r="P333" i="17"/>
  <c r="P331" i="17"/>
  <c r="P386" i="17"/>
  <c r="P466" i="17"/>
  <c r="H212" i="17"/>
  <c r="H143" i="17"/>
  <c r="U244" i="17"/>
  <c r="U245" i="17" s="1"/>
  <c r="R121" i="17"/>
  <c r="R122" i="17"/>
  <c r="S375" i="17"/>
  <c r="V79" i="17"/>
  <c r="U12" i="17"/>
  <c r="V73" i="17"/>
  <c r="W78" i="17"/>
  <c r="Z132" i="17"/>
  <c r="Q466" i="17"/>
  <c r="F212" i="17"/>
  <c r="F143" i="17"/>
  <c r="T85" i="17"/>
  <c r="T86" i="17" s="1"/>
  <c r="T84" i="17"/>
  <c r="R439" i="17"/>
  <c r="T290" i="17"/>
  <c r="T289" i="17"/>
  <c r="T221" i="17"/>
  <c r="T219" i="17"/>
  <c r="T254" i="17"/>
  <c r="T174" i="17"/>
  <c r="T227" i="17"/>
  <c r="U456" i="17"/>
  <c r="T377" i="17"/>
  <c r="W327" i="17"/>
  <c r="V138" i="17"/>
  <c r="U59" i="17"/>
  <c r="U84" i="17" s="1"/>
  <c r="T131" i="17"/>
  <c r="T130" i="17"/>
  <c r="T95" i="17"/>
  <c r="T60" i="17"/>
  <c r="T62" i="17"/>
  <c r="T15" i="17"/>
  <c r="T68" i="17"/>
  <c r="T152" i="17" s="1"/>
  <c r="T13" i="17"/>
  <c r="T148" i="17"/>
  <c r="U151" i="17"/>
  <c r="U134" i="17"/>
  <c r="U96" i="17"/>
  <c r="W450" i="17"/>
  <c r="X450" i="17" s="1"/>
  <c r="R443" i="17"/>
  <c r="R117" i="17"/>
  <c r="N212" i="17"/>
  <c r="N143" i="17"/>
  <c r="U240" i="17"/>
  <c r="Q230" i="17"/>
  <c r="U223" i="17"/>
  <c r="V326" i="17"/>
  <c r="R440" i="17"/>
  <c r="U381" i="17"/>
  <c r="R123" i="17"/>
  <c r="R125" i="17"/>
  <c r="V238" i="17"/>
  <c r="U171" i="17"/>
  <c r="G212" i="17"/>
  <c r="G143" i="17"/>
  <c r="S383" i="17"/>
  <c r="V81" i="17"/>
  <c r="R282" i="17"/>
  <c r="S306" i="17"/>
  <c r="S173" i="17"/>
  <c r="S175" i="17" s="1"/>
  <c r="R285" i="17"/>
  <c r="R283" i="17"/>
  <c r="R436" i="17"/>
  <c r="R469" i="17"/>
  <c r="R452" i="17"/>
  <c r="R451" i="17"/>
  <c r="R414" i="17"/>
  <c r="T398" i="17"/>
  <c r="R330" i="17"/>
  <c r="R126" i="17"/>
  <c r="J371" i="17"/>
  <c r="J461" i="17" s="1"/>
  <c r="J302" i="17"/>
  <c r="T381" i="17"/>
  <c r="W168" i="17"/>
  <c r="U85" i="17"/>
  <c r="U86" i="17" s="1"/>
  <c r="BA381" i="8"/>
  <c r="BA381" i="19" s="1"/>
  <c r="D410" i="8"/>
  <c r="BA390" i="8"/>
  <c r="BA382" i="8"/>
  <c r="BA382" i="19" s="1"/>
  <c r="BA383" i="8"/>
  <c r="BA383" i="19" s="1"/>
  <c r="D409" i="8"/>
  <c r="BA389" i="8"/>
  <c r="N396" i="8"/>
  <c r="N70" i="22" s="1"/>
  <c r="J397" i="8"/>
  <c r="J71" i="22" s="1"/>
  <c r="D408" i="8"/>
  <c r="BA392" i="8"/>
  <c r="BA392" i="19" s="1"/>
  <c r="BA332" i="8"/>
  <c r="BA332" i="19" s="1"/>
  <c r="O469" i="8"/>
  <c r="I410" i="8"/>
  <c r="E414" i="8"/>
  <c r="BA391" i="8"/>
  <c r="BA391" i="19" s="1"/>
  <c r="BA375" i="8"/>
  <c r="BA375" i="19" s="1"/>
  <c r="BA377" i="8"/>
  <c r="BA377" i="19" s="1"/>
  <c r="D346" i="8"/>
  <c r="BA187" i="8"/>
  <c r="BA187" i="19" s="1"/>
  <c r="D470" i="8"/>
  <c r="D352" i="8"/>
  <c r="BA193" i="8"/>
  <c r="BA193" i="19" s="1"/>
  <c r="P368" i="8"/>
  <c r="P368" i="19" s="1"/>
  <c r="BA368" i="8"/>
  <c r="BA368" i="19" s="1"/>
  <c r="M421" i="8"/>
  <c r="L467" i="8"/>
  <c r="L468" i="8" s="1"/>
  <c r="Q209" i="8"/>
  <c r="Q209" i="19" s="1"/>
  <c r="M409" i="8"/>
  <c r="H452" i="8"/>
  <c r="BA175" i="8"/>
  <c r="BA175" i="19" s="1"/>
  <c r="P297" i="8"/>
  <c r="Q297" i="8" s="1"/>
  <c r="G424" i="8"/>
  <c r="K451" i="8"/>
  <c r="D205" i="8"/>
  <c r="D205" i="19" s="1"/>
  <c r="BA46" i="8"/>
  <c r="BA46" i="19" s="1"/>
  <c r="I402" i="8"/>
  <c r="Q312" i="8"/>
  <c r="Q216" i="8" s="1"/>
  <c r="Q216" i="19" s="1"/>
  <c r="K413" i="8"/>
  <c r="L396" i="8"/>
  <c r="L70" i="22" s="1"/>
  <c r="D456" i="8"/>
  <c r="F413" i="8"/>
  <c r="M423" i="8"/>
  <c r="BA18" i="8"/>
  <c r="BA18" i="19" s="1"/>
  <c r="M450" i="8"/>
  <c r="M482" i="8"/>
  <c r="J450" i="8"/>
  <c r="H177" i="8"/>
  <c r="H265" i="8"/>
  <c r="H264" i="8"/>
  <c r="K334" i="8"/>
  <c r="K253" i="8"/>
  <c r="K324" i="8"/>
  <c r="K263" i="8"/>
  <c r="O466" i="8"/>
  <c r="O485" i="8"/>
  <c r="O453" i="8"/>
  <c r="K485" i="8"/>
  <c r="K466" i="8"/>
  <c r="M334" i="8"/>
  <c r="M253" i="8"/>
  <c r="M263" i="8"/>
  <c r="M324" i="8"/>
  <c r="G466" i="8"/>
  <c r="G485" i="8"/>
  <c r="H399" i="8"/>
  <c r="H73" i="22" s="1"/>
  <c r="L177" i="8"/>
  <c r="L264" i="8"/>
  <c r="L265" i="8"/>
  <c r="N177" i="8"/>
  <c r="N265" i="8"/>
  <c r="N264" i="8"/>
  <c r="O106" i="8"/>
  <c r="O177" i="8"/>
  <c r="O265" i="8"/>
  <c r="O264" i="8"/>
  <c r="N423" i="8"/>
  <c r="L334" i="8"/>
  <c r="L253" i="8"/>
  <c r="L324" i="8"/>
  <c r="L263" i="8"/>
  <c r="E421" i="8"/>
  <c r="H401" i="8"/>
  <c r="E466" i="8"/>
  <c r="E485" i="8"/>
  <c r="L421" i="8"/>
  <c r="M466" i="8"/>
  <c r="M485" i="8"/>
  <c r="K486" i="8"/>
  <c r="K403" i="8"/>
  <c r="K404" i="8" s="1"/>
  <c r="K402" i="8"/>
  <c r="F334" i="8"/>
  <c r="F253" i="8"/>
  <c r="F324" i="8"/>
  <c r="F263" i="8"/>
  <c r="N484" i="8"/>
  <c r="N453" i="8"/>
  <c r="M484" i="8"/>
  <c r="M453" i="8"/>
  <c r="G334" i="8"/>
  <c r="G334" i="19" s="1"/>
  <c r="G253" i="8"/>
  <c r="G324" i="8"/>
  <c r="G263" i="8"/>
  <c r="D334" i="8"/>
  <c r="D334" i="19" s="1"/>
  <c r="D253" i="8"/>
  <c r="D263" i="8"/>
  <c r="D324" i="8"/>
  <c r="I449" i="8"/>
  <c r="I413" i="8"/>
  <c r="I448" i="8"/>
  <c r="I397" i="8"/>
  <c r="Q167" i="8"/>
  <c r="Q64" i="8" s="1"/>
  <c r="Q64" i="19" s="1"/>
  <c r="P262" i="8"/>
  <c r="P327" i="8"/>
  <c r="Q327" i="8" s="1"/>
  <c r="Q224" i="8" s="1"/>
  <c r="Q224" i="19" s="1"/>
  <c r="I424" i="8"/>
  <c r="E482" i="8"/>
  <c r="M486" i="8"/>
  <c r="M402" i="8"/>
  <c r="M403" i="8"/>
  <c r="M404" i="8" s="1"/>
  <c r="P291" i="8"/>
  <c r="M465" i="8"/>
  <c r="E334" i="8"/>
  <c r="E253" i="8"/>
  <c r="E324" i="8"/>
  <c r="E263" i="8"/>
  <c r="F486" i="8"/>
  <c r="F403" i="8"/>
  <c r="F404" i="8" s="1"/>
  <c r="F402" i="8"/>
  <c r="P238" i="8"/>
  <c r="P248" i="19" s="1"/>
  <c r="J482" i="8"/>
  <c r="I484" i="8"/>
  <c r="I453" i="8"/>
  <c r="D421" i="8"/>
  <c r="L423" i="8"/>
  <c r="L424" i="8"/>
  <c r="E465" i="8"/>
  <c r="H334" i="8"/>
  <c r="H334" i="19" s="1"/>
  <c r="H253" i="8"/>
  <c r="H263" i="8"/>
  <c r="H324" i="8"/>
  <c r="D465" i="8"/>
  <c r="O423" i="8"/>
  <c r="N486" i="8"/>
  <c r="N403" i="8"/>
  <c r="N404" i="8" s="1"/>
  <c r="N402" i="8"/>
  <c r="K177" i="8"/>
  <c r="K264" i="8"/>
  <c r="K265" i="8"/>
  <c r="K423" i="8"/>
  <c r="E407" i="8"/>
  <c r="E467" i="8"/>
  <c r="E468" i="8" s="1"/>
  <c r="E454" i="8"/>
  <c r="O424" i="8"/>
  <c r="D486" i="8"/>
  <c r="D402" i="8"/>
  <c r="D403" i="8"/>
  <c r="D404" i="8" s="1"/>
  <c r="E486" i="8"/>
  <c r="E403" i="8"/>
  <c r="E404" i="8" s="1"/>
  <c r="E402" i="8"/>
  <c r="D400" i="8"/>
  <c r="F407" i="8"/>
  <c r="E410" i="8"/>
  <c r="O334" i="8"/>
  <c r="O253" i="8"/>
  <c r="O324" i="8"/>
  <c r="O263" i="8"/>
  <c r="I455" i="8"/>
  <c r="H486" i="8"/>
  <c r="H402" i="8"/>
  <c r="H403" i="8"/>
  <c r="H404" i="8" s="1"/>
  <c r="K484" i="8"/>
  <c r="K453" i="8"/>
  <c r="F466" i="8"/>
  <c r="F485" i="8"/>
  <c r="L486" i="8"/>
  <c r="L403" i="8"/>
  <c r="L404" i="8" s="1"/>
  <c r="L402" i="8"/>
  <c r="M177" i="8"/>
  <c r="M265" i="8"/>
  <c r="M264" i="8"/>
  <c r="G106" i="8"/>
  <c r="G177" i="8"/>
  <c r="G265" i="8"/>
  <c r="G264" i="8"/>
  <c r="E409" i="8"/>
  <c r="N424" i="8"/>
  <c r="J485" i="8"/>
  <c r="J466" i="8"/>
  <c r="P296" i="8"/>
  <c r="Q296" i="8" s="1"/>
  <c r="R296" i="8" s="1"/>
  <c r="S296" i="8" s="1"/>
  <c r="T296" i="8" s="1"/>
  <c r="U296" i="8" s="1"/>
  <c r="V296" i="8" s="1"/>
  <c r="W296" i="8" s="1"/>
  <c r="X296" i="8" s="1"/>
  <c r="Y296" i="8" s="1"/>
  <c r="Z296" i="8" s="1"/>
  <c r="AA296" i="8" s="1"/>
  <c r="AB296" i="8" s="1"/>
  <c r="AC296" i="8" s="1"/>
  <c r="AD296" i="8" s="1"/>
  <c r="AE296" i="8" s="1"/>
  <c r="AF296" i="8" s="1"/>
  <c r="AG296" i="8" s="1"/>
  <c r="AH296" i="8" s="1"/>
  <c r="AI296" i="8" s="1"/>
  <c r="AJ296" i="8" s="1"/>
  <c r="AK296" i="8" s="1"/>
  <c r="AL296" i="8" s="1"/>
  <c r="AM296" i="8" s="1"/>
  <c r="AN296" i="8" s="1"/>
  <c r="AO296" i="8" s="1"/>
  <c r="AP296" i="8" s="1"/>
  <c r="AQ296" i="8" s="1"/>
  <c r="AR296" i="8" s="1"/>
  <c r="AS296" i="8" s="1"/>
  <c r="AT296" i="8" s="1"/>
  <c r="AU296" i="8" s="1"/>
  <c r="AV296" i="8" s="1"/>
  <c r="AW296" i="8" s="1"/>
  <c r="AX296" i="8" s="1"/>
  <c r="AY296" i="8" s="1"/>
  <c r="F484" i="8"/>
  <c r="F453" i="8"/>
  <c r="F469" i="8"/>
  <c r="F451" i="8"/>
  <c r="F452" i="8"/>
  <c r="F396" i="8"/>
  <c r="F70" i="22" s="1"/>
  <c r="F414" i="8"/>
  <c r="D398" i="8"/>
  <c r="D72" i="22" s="1"/>
  <c r="N466" i="8"/>
  <c r="N485" i="8"/>
  <c r="J334" i="8"/>
  <c r="J253" i="8"/>
  <c r="J263" i="8"/>
  <c r="J324" i="8"/>
  <c r="P326" i="8"/>
  <c r="P223" i="8" s="1"/>
  <c r="P223" i="19" s="1"/>
  <c r="J448" i="8"/>
  <c r="J449" i="8"/>
  <c r="J413" i="8"/>
  <c r="L453" i="8"/>
  <c r="L484" i="8"/>
  <c r="I485" i="8"/>
  <c r="I466" i="8"/>
  <c r="E469" i="8"/>
  <c r="L448" i="8"/>
  <c r="L449" i="8"/>
  <c r="L413" i="8"/>
  <c r="L397" i="8"/>
  <c r="E471" i="8"/>
  <c r="F470" i="8"/>
  <c r="F424" i="8"/>
  <c r="D452" i="8"/>
  <c r="D451" i="8"/>
  <c r="D469" i="8"/>
  <c r="D414" i="8"/>
  <c r="D396" i="8"/>
  <c r="O471" i="8"/>
  <c r="J455" i="8"/>
  <c r="I465" i="8"/>
  <c r="L400" i="8"/>
  <c r="N334" i="8"/>
  <c r="N253" i="8"/>
  <c r="N324" i="8"/>
  <c r="N263" i="8"/>
  <c r="J486" i="8"/>
  <c r="J402" i="8"/>
  <c r="J403" i="8"/>
  <c r="J404" i="8" s="1"/>
  <c r="AT421" i="8"/>
  <c r="AL421" i="8"/>
  <c r="AD421" i="8"/>
  <c r="V421" i="8"/>
  <c r="AS421" i="8"/>
  <c r="AK421" i="8"/>
  <c r="AC421" i="8"/>
  <c r="AP421" i="8"/>
  <c r="AF421" i="8"/>
  <c r="U421" i="8"/>
  <c r="AY421" i="8"/>
  <c r="AO421" i="8"/>
  <c r="AE421" i="8"/>
  <c r="T421" i="8"/>
  <c r="AX421" i="8"/>
  <c r="AN421" i="8"/>
  <c r="AB421" i="8"/>
  <c r="S421" i="8"/>
  <c r="AW421" i="8"/>
  <c r="AM421" i="8"/>
  <c r="AA421" i="8"/>
  <c r="R421" i="8"/>
  <c r="AV421" i="8"/>
  <c r="AJ421" i="8"/>
  <c r="Z421" i="8"/>
  <c r="Q421" i="8"/>
  <c r="AQ421" i="8"/>
  <c r="AI421" i="8"/>
  <c r="AH421" i="8"/>
  <c r="AG421" i="8"/>
  <c r="AU421" i="8"/>
  <c r="W421" i="8"/>
  <c r="AR421" i="8"/>
  <c r="Y421" i="8"/>
  <c r="X421" i="8"/>
  <c r="AR262" i="8"/>
  <c r="AJ262" i="8"/>
  <c r="AB262" i="8"/>
  <c r="T262" i="8"/>
  <c r="AY262" i="8"/>
  <c r="AQ262" i="8"/>
  <c r="AI262" i="8"/>
  <c r="AA262" i="8"/>
  <c r="S262" i="8"/>
  <c r="AX262" i="8"/>
  <c r="AP262" i="8"/>
  <c r="AH262" i="8"/>
  <c r="Z262" i="8"/>
  <c r="R262" i="8"/>
  <c r="AW262" i="8"/>
  <c r="AO262" i="8"/>
  <c r="AG262" i="8"/>
  <c r="Y262" i="8"/>
  <c r="Q262" i="8"/>
  <c r="AT262" i="8"/>
  <c r="AL262" i="8"/>
  <c r="AD262" i="8"/>
  <c r="V262" i="8"/>
  <c r="AN262" i="8"/>
  <c r="U262" i="8"/>
  <c r="AM262" i="8"/>
  <c r="AK262" i="8"/>
  <c r="AF262" i="8"/>
  <c r="AU262" i="8"/>
  <c r="X262" i="8"/>
  <c r="AS262" i="8"/>
  <c r="AE262" i="8"/>
  <c r="AC262" i="8"/>
  <c r="W262" i="8"/>
  <c r="AV262" i="8"/>
  <c r="H466" i="8"/>
  <c r="H485" i="8"/>
  <c r="J484" i="8"/>
  <c r="J453" i="8"/>
  <c r="E449" i="8"/>
  <c r="E413" i="8"/>
  <c r="E448" i="8"/>
  <c r="E397" i="8"/>
  <c r="I334" i="8"/>
  <c r="I253" i="8"/>
  <c r="I263" i="8"/>
  <c r="I324" i="8"/>
  <c r="E177" i="8"/>
  <c r="E265" i="8"/>
  <c r="E264" i="8"/>
  <c r="P135" i="8"/>
  <c r="J177" i="8"/>
  <c r="J265" i="8"/>
  <c r="J264" i="8"/>
  <c r="D177" i="8"/>
  <c r="D264" i="8"/>
  <c r="D265" i="8"/>
  <c r="I177" i="8"/>
  <c r="I265" i="8"/>
  <c r="I264" i="8"/>
  <c r="P104" i="8"/>
  <c r="Q104" i="8" s="1"/>
  <c r="R104" i="8" s="1"/>
  <c r="S104" i="8" s="1"/>
  <c r="T104" i="8" s="1"/>
  <c r="U104" i="8" s="1"/>
  <c r="V104" i="8" s="1"/>
  <c r="W104" i="8" s="1"/>
  <c r="X104" i="8" s="1"/>
  <c r="Y104" i="8" s="1"/>
  <c r="Z104" i="8" s="1"/>
  <c r="AA104" i="8" s="1"/>
  <c r="AB104" i="8" s="1"/>
  <c r="AC104" i="8" s="1"/>
  <c r="AD104" i="8" s="1"/>
  <c r="AE104" i="8" s="1"/>
  <c r="AF104" i="8" s="1"/>
  <c r="AG104" i="8" s="1"/>
  <c r="AH104" i="8" s="1"/>
  <c r="AI104" i="8" s="1"/>
  <c r="AJ104" i="8" s="1"/>
  <c r="AK104" i="8" s="1"/>
  <c r="AL104" i="8" s="1"/>
  <c r="AM104" i="8" s="1"/>
  <c r="AN104" i="8" s="1"/>
  <c r="AO104" i="8" s="1"/>
  <c r="AP104" i="8" s="1"/>
  <c r="AQ104" i="8" s="1"/>
  <c r="AR104" i="8" s="1"/>
  <c r="AS104" i="8" s="1"/>
  <c r="AT104" i="8" s="1"/>
  <c r="AU104" i="8" s="1"/>
  <c r="AV104" i="8" s="1"/>
  <c r="AW104" i="8" s="1"/>
  <c r="AX104" i="8" s="1"/>
  <c r="AY104" i="8" s="1"/>
  <c r="E424" i="8"/>
  <c r="I421" i="8"/>
  <c r="H424" i="8"/>
  <c r="M449" i="8"/>
  <c r="M413" i="8"/>
  <c r="M448" i="8"/>
  <c r="M397" i="8"/>
  <c r="G396" i="8"/>
  <c r="I451" i="8"/>
  <c r="F467" i="8"/>
  <c r="F468" i="8" s="1"/>
  <c r="D485" i="8"/>
  <c r="D466" i="8"/>
  <c r="D453" i="8"/>
  <c r="N413" i="8"/>
  <c r="I450" i="8"/>
  <c r="D448" i="8"/>
  <c r="D449" i="8"/>
  <c r="D413" i="8"/>
  <c r="D397" i="8"/>
  <c r="J423" i="8"/>
  <c r="O407" i="8"/>
  <c r="O467" i="8"/>
  <c r="O468" i="8" s="1"/>
  <c r="O454" i="8"/>
  <c r="P407" i="8"/>
  <c r="H396" i="8"/>
  <c r="D423" i="8"/>
  <c r="D399" i="8"/>
  <c r="D73" i="22" s="1"/>
  <c r="H423" i="8"/>
  <c r="J465" i="8"/>
  <c r="L398" i="8"/>
  <c r="L72" i="22" s="1"/>
  <c r="H456" i="8"/>
  <c r="D471" i="8"/>
  <c r="F177" i="8"/>
  <c r="F265" i="8"/>
  <c r="F264" i="8"/>
  <c r="D407" i="8"/>
  <c r="D454" i="8"/>
  <c r="D467" i="8"/>
  <c r="D468" i="8" s="1"/>
  <c r="R260" i="8"/>
  <c r="O408" i="8"/>
  <c r="P408" i="8"/>
  <c r="O456" i="8"/>
  <c r="K424" i="8"/>
  <c r="D401" i="8"/>
  <c r="L466" i="8"/>
  <c r="L485" i="8"/>
  <c r="P316" i="8"/>
  <c r="Q316" i="8" s="1"/>
  <c r="R316" i="8" s="1"/>
  <c r="S316" i="8" s="1"/>
  <c r="T316" i="8" s="1"/>
  <c r="U316" i="8" s="1"/>
  <c r="V316" i="8" s="1"/>
  <c r="W316" i="8" s="1"/>
  <c r="X316" i="8" s="1"/>
  <c r="Y316" i="8" s="1"/>
  <c r="Z316" i="8" s="1"/>
  <c r="AA316" i="8" s="1"/>
  <c r="AB316" i="8" s="1"/>
  <c r="AC316" i="8" s="1"/>
  <c r="AD316" i="8" s="1"/>
  <c r="AE316" i="8" s="1"/>
  <c r="AF316" i="8" s="1"/>
  <c r="AG316" i="8" s="1"/>
  <c r="AH316" i="8" s="1"/>
  <c r="AI316" i="8" s="1"/>
  <c r="AJ316" i="8" s="1"/>
  <c r="AK316" i="8" s="1"/>
  <c r="AL316" i="8" s="1"/>
  <c r="AM316" i="8" s="1"/>
  <c r="AN316" i="8" s="1"/>
  <c r="AO316" i="8" s="1"/>
  <c r="AP316" i="8" s="1"/>
  <c r="AQ316" i="8" s="1"/>
  <c r="AR316" i="8" s="1"/>
  <c r="AS316" i="8" s="1"/>
  <c r="AT316" i="8" s="1"/>
  <c r="AU316" i="8" s="1"/>
  <c r="AV316" i="8" s="1"/>
  <c r="AW316" i="8" s="1"/>
  <c r="AX316" i="8" s="1"/>
  <c r="AY316" i="8" s="1"/>
  <c r="P325" i="8"/>
  <c r="M469" i="8"/>
  <c r="M452" i="8"/>
  <c r="M451" i="8"/>
  <c r="M396" i="8"/>
  <c r="M414" i="8"/>
  <c r="E484" i="8"/>
  <c r="E453" i="8"/>
  <c r="E450" i="8"/>
  <c r="D424" i="8"/>
  <c r="AX396" i="8"/>
  <c r="AL396" i="8"/>
  <c r="P65" i="8"/>
  <c r="P65" i="19" s="1"/>
  <c r="P165" i="8"/>
  <c r="Q165" i="8" s="1"/>
  <c r="R165" i="8" s="1"/>
  <c r="S165" i="8" s="1"/>
  <c r="T165" i="8" s="1"/>
  <c r="U165" i="8" s="1"/>
  <c r="V165" i="8" s="1"/>
  <c r="W165" i="8" s="1"/>
  <c r="X165" i="8" s="1"/>
  <c r="Y165" i="8" s="1"/>
  <c r="Z165" i="8" s="1"/>
  <c r="AA165" i="8" s="1"/>
  <c r="AB165" i="8" s="1"/>
  <c r="AC165" i="8" s="1"/>
  <c r="AD165" i="8" s="1"/>
  <c r="AE165" i="8" s="1"/>
  <c r="AF165" i="8" s="1"/>
  <c r="AG165" i="8" s="1"/>
  <c r="AH165" i="8" s="1"/>
  <c r="AI165" i="8" s="1"/>
  <c r="AJ165" i="8" s="1"/>
  <c r="AK165" i="8" s="1"/>
  <c r="AL165" i="8" s="1"/>
  <c r="AM165" i="8" s="1"/>
  <c r="AN165" i="8" s="1"/>
  <c r="AO165" i="8" s="1"/>
  <c r="AP165" i="8" s="1"/>
  <c r="AQ165" i="8" s="1"/>
  <c r="AR165" i="8" s="1"/>
  <c r="AS165" i="8" s="1"/>
  <c r="AT165" i="8" s="1"/>
  <c r="AU165" i="8" s="1"/>
  <c r="AV165" i="8" s="1"/>
  <c r="AW165" i="8" s="1"/>
  <c r="AX165" i="8" s="1"/>
  <c r="AY165" i="8" s="1"/>
  <c r="Q168" i="8"/>
  <c r="R168" i="8" s="1"/>
  <c r="R65" i="8" s="1"/>
  <c r="R65" i="19" s="1"/>
  <c r="Q138" i="8"/>
  <c r="R138" i="8" s="1"/>
  <c r="Q166" i="8"/>
  <c r="R132" i="8"/>
  <c r="X164" i="8"/>
  <c r="P57" i="8"/>
  <c r="P57" i="19" s="1"/>
  <c r="S79" i="8"/>
  <c r="Q78" i="8"/>
  <c r="Q153" i="8"/>
  <c r="P157" i="8"/>
  <c r="Q157" i="8" s="1"/>
  <c r="R157" i="8" s="1"/>
  <c r="S157" i="8" s="1"/>
  <c r="T157" i="8" s="1"/>
  <c r="U157" i="8" s="1"/>
  <c r="V157" i="8" s="1"/>
  <c r="W157" i="8" s="1"/>
  <c r="X157" i="8" s="1"/>
  <c r="Y157" i="8" s="1"/>
  <c r="Z157" i="8" s="1"/>
  <c r="AA157" i="8" s="1"/>
  <c r="AB157" i="8" s="1"/>
  <c r="AC157" i="8" s="1"/>
  <c r="AD157" i="8" s="1"/>
  <c r="AE157" i="8" s="1"/>
  <c r="AF157" i="8" s="1"/>
  <c r="AG157" i="8" s="1"/>
  <c r="AH157" i="8" s="1"/>
  <c r="AI157" i="8" s="1"/>
  <c r="AJ157" i="8" s="1"/>
  <c r="AK157" i="8" s="1"/>
  <c r="AL157" i="8" s="1"/>
  <c r="AM157" i="8" s="1"/>
  <c r="AN157" i="8" s="1"/>
  <c r="AO157" i="8" s="1"/>
  <c r="AP157" i="8" s="1"/>
  <c r="AQ157" i="8" s="1"/>
  <c r="AR157" i="8" s="1"/>
  <c r="AS157" i="8" s="1"/>
  <c r="AT157" i="8" s="1"/>
  <c r="AU157" i="8" s="1"/>
  <c r="AV157" i="8" s="1"/>
  <c r="AW157" i="8" s="1"/>
  <c r="AX157" i="8" s="1"/>
  <c r="AY157" i="8" s="1"/>
  <c r="E105" i="8"/>
  <c r="E106" i="8"/>
  <c r="M105" i="8"/>
  <c r="M106" i="8"/>
  <c r="N105" i="8"/>
  <c r="N106" i="8"/>
  <c r="J105" i="8"/>
  <c r="J106" i="8"/>
  <c r="D105" i="8"/>
  <c r="D106" i="8"/>
  <c r="I105" i="8"/>
  <c r="I106" i="8"/>
  <c r="L105" i="8"/>
  <c r="L106" i="8"/>
  <c r="K105" i="8"/>
  <c r="K106" i="8"/>
  <c r="F105" i="8"/>
  <c r="F106" i="8"/>
  <c r="H105" i="8"/>
  <c r="H106" i="8"/>
  <c r="O105" i="8"/>
  <c r="G105" i="8"/>
  <c r="AY103" i="8"/>
  <c r="AQ103" i="8"/>
  <c r="AI103" i="8"/>
  <c r="AA103" i="8"/>
  <c r="S103" i="8"/>
  <c r="AX103" i="8"/>
  <c r="AP103" i="8"/>
  <c r="AH103" i="8"/>
  <c r="Z103" i="8"/>
  <c r="R103" i="8"/>
  <c r="AW103" i="8"/>
  <c r="AO103" i="8"/>
  <c r="AG103" i="8"/>
  <c r="Y103" i="8"/>
  <c r="Q103" i="8"/>
  <c r="AV103" i="8"/>
  <c r="AN103" i="8"/>
  <c r="AF103" i="8"/>
  <c r="X103" i="8"/>
  <c r="AU103" i="8"/>
  <c r="AM103" i="8"/>
  <c r="AE103" i="8"/>
  <c r="W103" i="8"/>
  <c r="AT103" i="8"/>
  <c r="AL103" i="8"/>
  <c r="AD103" i="8"/>
  <c r="V103" i="8"/>
  <c r="AS103" i="8"/>
  <c r="AK103" i="8"/>
  <c r="AC103" i="8"/>
  <c r="U103" i="8"/>
  <c r="AR103" i="8"/>
  <c r="AJ103" i="8"/>
  <c r="AB103" i="8"/>
  <c r="T103" i="8"/>
  <c r="O21" i="8"/>
  <c r="O21" i="19" s="1"/>
  <c r="R101" i="8"/>
  <c r="G146" i="8"/>
  <c r="G99" i="8"/>
  <c r="G100" i="8"/>
  <c r="J146" i="8"/>
  <c r="J100" i="8"/>
  <c r="J99" i="8"/>
  <c r="D99" i="8"/>
  <c r="D100" i="8"/>
  <c r="I99" i="8"/>
  <c r="I100" i="8"/>
  <c r="M21" i="8"/>
  <c r="M21" i="19" s="1"/>
  <c r="M99" i="8"/>
  <c r="M100" i="8"/>
  <c r="E99" i="8"/>
  <c r="E100" i="8"/>
  <c r="K99" i="8"/>
  <c r="K100" i="8"/>
  <c r="F99" i="8"/>
  <c r="F100" i="8"/>
  <c r="H100" i="8"/>
  <c r="H99" i="8"/>
  <c r="G21" i="8"/>
  <c r="G21" i="19" s="1"/>
  <c r="L100" i="8"/>
  <c r="L99" i="8"/>
  <c r="N99" i="8"/>
  <c r="N100" i="8"/>
  <c r="O146" i="8"/>
  <c r="O99" i="8"/>
  <c r="O100" i="8"/>
  <c r="D93" i="8"/>
  <c r="D21" i="8"/>
  <c r="D21" i="19" s="1"/>
  <c r="I21" i="8"/>
  <c r="I21" i="19" s="1"/>
  <c r="I146" i="8"/>
  <c r="J21" i="8"/>
  <c r="J21" i="19" s="1"/>
  <c r="D146" i="8"/>
  <c r="J93" i="8"/>
  <c r="E93" i="8"/>
  <c r="M146" i="8"/>
  <c r="N21" i="8"/>
  <c r="N21" i="19" s="1"/>
  <c r="E21" i="8"/>
  <c r="E21" i="19" s="1"/>
  <c r="M93" i="8"/>
  <c r="F93" i="8"/>
  <c r="E146" i="8"/>
  <c r="H21" i="8"/>
  <c r="H21" i="19" s="1"/>
  <c r="F21" i="8"/>
  <c r="F21" i="19" s="1"/>
  <c r="K146" i="8"/>
  <c r="N93" i="8"/>
  <c r="L146" i="8"/>
  <c r="N146" i="8"/>
  <c r="F146" i="8"/>
  <c r="H146" i="8"/>
  <c r="G93" i="8"/>
  <c r="K93" i="8"/>
  <c r="O93" i="8"/>
  <c r="K21" i="8"/>
  <c r="K21" i="19" s="1"/>
  <c r="L93" i="8"/>
  <c r="H93" i="8"/>
  <c r="I93" i="8"/>
  <c r="L21" i="8"/>
  <c r="L21" i="19" s="1"/>
  <c r="BA389" i="19" l="1"/>
  <c r="K44" i="23"/>
  <c r="BA388" i="19"/>
  <c r="K43" i="23"/>
  <c r="BA387" i="19"/>
  <c r="K42" i="23"/>
  <c r="BA390" i="19"/>
  <c r="K45" i="23"/>
  <c r="G71" i="22"/>
  <c r="D30" i="22"/>
  <c r="D352" i="19"/>
  <c r="N12" i="22"/>
  <c r="N151" i="22" s="1"/>
  <c r="N334" i="19"/>
  <c r="J24" i="22"/>
  <c r="J346" i="19"/>
  <c r="J28" i="22" s="1"/>
  <c r="K30" i="22"/>
  <c r="K352" i="19"/>
  <c r="K34" i="22" s="1"/>
  <c r="G30" i="22"/>
  <c r="G352" i="19"/>
  <c r="O12" i="22"/>
  <c r="O168" i="22" s="1"/>
  <c r="O334" i="19"/>
  <c r="K12" i="22"/>
  <c r="K168" i="22" s="1"/>
  <c r="K334" i="19"/>
  <c r="K16" i="22" s="1"/>
  <c r="D24" i="22"/>
  <c r="D346" i="19"/>
  <c r="D28" i="22" s="1"/>
  <c r="F30" i="22"/>
  <c r="F352" i="19"/>
  <c r="O30" i="22"/>
  <c r="O352" i="19"/>
  <c r="O34" i="22" s="1"/>
  <c r="N30" i="22"/>
  <c r="N352" i="19"/>
  <c r="N34" i="22" s="1"/>
  <c r="K24" i="22"/>
  <c r="K346" i="19"/>
  <c r="K28" i="22" s="1"/>
  <c r="M24" i="22"/>
  <c r="M346" i="19"/>
  <c r="G24" i="22"/>
  <c r="G346" i="19"/>
  <c r="G28" i="22" s="1"/>
  <c r="I12" i="22"/>
  <c r="I79" i="22" s="1"/>
  <c r="I334" i="19"/>
  <c r="E12" i="22"/>
  <c r="E136" i="22" s="1"/>
  <c r="E334" i="19"/>
  <c r="H30" i="22"/>
  <c r="H352" i="19"/>
  <c r="E24" i="22"/>
  <c r="E346" i="19"/>
  <c r="E28" i="22" s="1"/>
  <c r="F24" i="22"/>
  <c r="F346" i="19"/>
  <c r="F28" i="22" s="1"/>
  <c r="I30" i="22"/>
  <c r="I352" i="19"/>
  <c r="I34" i="22" s="1"/>
  <c r="H24" i="22"/>
  <c r="H346" i="19"/>
  <c r="M12" i="22"/>
  <c r="M152" i="22" s="1"/>
  <c r="M334" i="19"/>
  <c r="J30" i="22"/>
  <c r="J352" i="19"/>
  <c r="J34" i="22" s="1"/>
  <c r="O475" i="19"/>
  <c r="F12" i="22"/>
  <c r="F79" i="22" s="1"/>
  <c r="F334" i="19"/>
  <c r="N24" i="22"/>
  <c r="N346" i="19"/>
  <c r="E30" i="22"/>
  <c r="E352" i="19"/>
  <c r="E34" i="22" s="1"/>
  <c r="L24" i="22"/>
  <c r="L346" i="19"/>
  <c r="L28" i="22" s="1"/>
  <c r="L12" i="22"/>
  <c r="L136" i="22" s="1"/>
  <c r="L334" i="19"/>
  <c r="L16" i="22" s="1"/>
  <c r="L30" i="22"/>
  <c r="L352" i="19"/>
  <c r="J12" i="22"/>
  <c r="J136" i="22" s="1"/>
  <c r="J334" i="19"/>
  <c r="I75" i="22"/>
  <c r="I157" i="22" s="1"/>
  <c r="O24" i="22"/>
  <c r="O346" i="19"/>
  <c r="O28" i="22" s="1"/>
  <c r="M30" i="22"/>
  <c r="M352" i="19"/>
  <c r="I24" i="22"/>
  <c r="I346" i="19"/>
  <c r="I28" i="22" s="1"/>
  <c r="D484" i="19"/>
  <c r="E261" i="19"/>
  <c r="E177" i="19"/>
  <c r="G261" i="19"/>
  <c r="G177" i="19"/>
  <c r="N261" i="19"/>
  <c r="N177" i="19"/>
  <c r="N305" i="19" s="1"/>
  <c r="D261" i="19"/>
  <c r="D177" i="19"/>
  <c r="D258" i="19" s="1"/>
  <c r="I475" i="19"/>
  <c r="F261" i="19"/>
  <c r="F177" i="19"/>
  <c r="F259" i="19" s="1"/>
  <c r="L261" i="19"/>
  <c r="L177" i="19"/>
  <c r="J261" i="19"/>
  <c r="J177" i="19"/>
  <c r="J305" i="19" s="1"/>
  <c r="M261" i="19"/>
  <c r="M177" i="19"/>
  <c r="K261" i="19"/>
  <c r="K177" i="19"/>
  <c r="O261" i="19"/>
  <c r="P261" i="19" s="1"/>
  <c r="Q261" i="19" s="1"/>
  <c r="R261" i="19" s="1"/>
  <c r="S261" i="19" s="1"/>
  <c r="T261" i="19" s="1"/>
  <c r="U261" i="19" s="1"/>
  <c r="V261" i="19" s="1"/>
  <c r="W261" i="19" s="1"/>
  <c r="X261" i="19" s="1"/>
  <c r="Y261" i="19" s="1"/>
  <c r="Z261" i="19" s="1"/>
  <c r="AA261" i="19" s="1"/>
  <c r="AB261" i="19" s="1"/>
  <c r="AC261" i="19" s="1"/>
  <c r="AD261" i="19" s="1"/>
  <c r="AE261" i="19" s="1"/>
  <c r="AF261" i="19" s="1"/>
  <c r="AG261" i="19" s="1"/>
  <c r="AH261" i="19" s="1"/>
  <c r="AI261" i="19" s="1"/>
  <c r="AJ261" i="19" s="1"/>
  <c r="AK261" i="19" s="1"/>
  <c r="AL261" i="19" s="1"/>
  <c r="AM261" i="19" s="1"/>
  <c r="AN261" i="19" s="1"/>
  <c r="AO261" i="19" s="1"/>
  <c r="AP261" i="19" s="1"/>
  <c r="AQ261" i="19" s="1"/>
  <c r="AR261" i="19" s="1"/>
  <c r="AS261" i="19" s="1"/>
  <c r="AT261" i="19" s="1"/>
  <c r="AU261" i="19" s="1"/>
  <c r="AV261" i="19" s="1"/>
  <c r="AW261" i="19" s="1"/>
  <c r="AX261" i="19" s="1"/>
  <c r="AY261" i="19" s="1"/>
  <c r="O177" i="19"/>
  <c r="O258" i="19" s="1"/>
  <c r="H261" i="19"/>
  <c r="H177" i="19"/>
  <c r="H258" i="19" s="1"/>
  <c r="I261" i="19"/>
  <c r="I177" i="19"/>
  <c r="D475" i="19"/>
  <c r="M75" i="22"/>
  <c r="O486" i="19"/>
  <c r="O84" i="22"/>
  <c r="O85" i="22"/>
  <c r="O484" i="19"/>
  <c r="J74" i="22"/>
  <c r="K90" i="22" s="1"/>
  <c r="O403" i="19"/>
  <c r="O404" i="19" s="1"/>
  <c r="H74" i="22"/>
  <c r="H138" i="22" s="1"/>
  <c r="O402" i="19"/>
  <c r="E75" i="22"/>
  <c r="L75" i="22"/>
  <c r="G74" i="22"/>
  <c r="G142" i="22" s="1"/>
  <c r="H20" i="22"/>
  <c r="K75" i="22"/>
  <c r="K157" i="22" s="1"/>
  <c r="I74" i="22"/>
  <c r="D20" i="22"/>
  <c r="F92" i="22"/>
  <c r="F26" i="22"/>
  <c r="L92" i="22"/>
  <c r="M74" i="22"/>
  <c r="G75" i="22"/>
  <c r="G157" i="22" s="1"/>
  <c r="K92" i="22"/>
  <c r="G26" i="22"/>
  <c r="K20" i="22"/>
  <c r="O26" i="22"/>
  <c r="N26" i="22"/>
  <c r="F75" i="22"/>
  <c r="D26" i="22"/>
  <c r="O20" i="22"/>
  <c r="I26" i="22"/>
  <c r="L20" i="22"/>
  <c r="K26" i="22"/>
  <c r="E26" i="22"/>
  <c r="K71" i="22"/>
  <c r="K101" i="22" s="1"/>
  <c r="G70" i="22"/>
  <c r="K70" i="22"/>
  <c r="I70" i="22"/>
  <c r="M71" i="22"/>
  <c r="M101" i="22" s="1"/>
  <c r="J102" i="22"/>
  <c r="H70" i="22"/>
  <c r="F20" i="22"/>
  <c r="D471" i="19"/>
  <c r="H75" i="22"/>
  <c r="J70" i="22"/>
  <c r="J82" i="22" s="1"/>
  <c r="L71" i="22"/>
  <c r="L80" i="22" s="1"/>
  <c r="E20" i="22"/>
  <c r="J26" i="22"/>
  <c r="F74" i="22"/>
  <c r="F172" i="22" s="1"/>
  <c r="P295" i="19"/>
  <c r="P310" i="19"/>
  <c r="J75" i="22"/>
  <c r="O75" i="22"/>
  <c r="O157" i="22" s="1"/>
  <c r="L26" i="22"/>
  <c r="M26" i="22"/>
  <c r="M20" i="22"/>
  <c r="N20" i="22"/>
  <c r="G20" i="22"/>
  <c r="L74" i="22"/>
  <c r="L90" i="22" s="1"/>
  <c r="N74" i="22"/>
  <c r="N142" i="22" s="1"/>
  <c r="H71" i="22"/>
  <c r="M70" i="22"/>
  <c r="E74" i="22"/>
  <c r="E142" i="22" s="1"/>
  <c r="I71" i="22"/>
  <c r="J91" i="22" s="1"/>
  <c r="I20" i="22"/>
  <c r="D70" i="22"/>
  <c r="E71" i="22"/>
  <c r="E101" i="22" s="1"/>
  <c r="O70" i="22"/>
  <c r="O82" i="22" s="1"/>
  <c r="J20" i="22"/>
  <c r="H26" i="22"/>
  <c r="D12" i="22"/>
  <c r="O74" i="22"/>
  <c r="O172" i="22" s="1"/>
  <c r="Q396" i="8"/>
  <c r="BA50" i="22"/>
  <c r="K171" i="22"/>
  <c r="K142" i="22"/>
  <c r="K156" i="22"/>
  <c r="O91" i="22"/>
  <c r="N102" i="22"/>
  <c r="N101" i="22"/>
  <c r="H92" i="22"/>
  <c r="E92" i="22"/>
  <c r="I102" i="22"/>
  <c r="N475" i="19"/>
  <c r="N58" i="22"/>
  <c r="G96" i="22"/>
  <c r="G137" i="22"/>
  <c r="G78" i="22"/>
  <c r="F81" i="22"/>
  <c r="F83" i="22"/>
  <c r="F465" i="19"/>
  <c r="F62" i="22"/>
  <c r="BA62" i="22" s="1"/>
  <c r="L475" i="19"/>
  <c r="L58" i="22"/>
  <c r="L485" i="19"/>
  <c r="L64" i="22"/>
  <c r="L139" i="22" s="1"/>
  <c r="J485" i="19"/>
  <c r="J64" i="22"/>
  <c r="F466" i="19"/>
  <c r="F64" i="22"/>
  <c r="J101" i="22"/>
  <c r="E485" i="19"/>
  <c r="E64" i="22"/>
  <c r="BA35" i="22"/>
  <c r="J84" i="22"/>
  <c r="L102" i="22"/>
  <c r="O81" i="22"/>
  <c r="O83" i="22"/>
  <c r="G83" i="22"/>
  <c r="G81" i="22"/>
  <c r="N485" i="19"/>
  <c r="N64" i="22"/>
  <c r="N139" i="22" s="1"/>
  <c r="O451" i="19"/>
  <c r="O73" i="22"/>
  <c r="H137" i="22"/>
  <c r="H96" i="22"/>
  <c r="H78" i="22"/>
  <c r="I156" i="22"/>
  <c r="H156" i="22"/>
  <c r="BA32" i="22"/>
  <c r="BA59" i="22"/>
  <c r="F484" i="19"/>
  <c r="F63" i="22"/>
  <c r="L81" i="22"/>
  <c r="L83" i="22"/>
  <c r="J484" i="19"/>
  <c r="J63" i="22"/>
  <c r="J85" i="22" s="1"/>
  <c r="J86" i="22" s="1"/>
  <c r="K102" i="22"/>
  <c r="J92" i="22"/>
  <c r="N137" i="22"/>
  <c r="F482" i="19"/>
  <c r="F60" i="22"/>
  <c r="L85" i="22"/>
  <c r="L86" i="22" s="1"/>
  <c r="L84" i="22"/>
  <c r="K96" i="22"/>
  <c r="K138" i="22"/>
  <c r="K137" i="22"/>
  <c r="K78" i="22"/>
  <c r="E96" i="22"/>
  <c r="E137" i="22"/>
  <c r="E78" i="22"/>
  <c r="O102" i="22"/>
  <c r="O92" i="22"/>
  <c r="I96" i="22"/>
  <c r="I137" i="22"/>
  <c r="I78" i="22"/>
  <c r="L156" i="22"/>
  <c r="BA40" i="22"/>
  <c r="D409" i="19"/>
  <c r="D71" i="22"/>
  <c r="D101" i="22" s="1"/>
  <c r="D102" i="22"/>
  <c r="BA67" i="22"/>
  <c r="H102" i="22"/>
  <c r="K139" i="22"/>
  <c r="K170" i="22"/>
  <c r="D139" i="22"/>
  <c r="J475" i="19"/>
  <c r="J58" i="22"/>
  <c r="BA66" i="22"/>
  <c r="M486" i="19"/>
  <c r="M65" i="22"/>
  <c r="H421" i="19"/>
  <c r="H12" i="22"/>
  <c r="H168" i="22" s="1"/>
  <c r="N80" i="22"/>
  <c r="N82" i="22"/>
  <c r="F78" i="22"/>
  <c r="F137" i="22"/>
  <c r="F96" i="22"/>
  <c r="M470" i="19"/>
  <c r="M73" i="22"/>
  <c r="G91" i="22"/>
  <c r="E486" i="19"/>
  <c r="E65" i="22"/>
  <c r="BA69" i="22"/>
  <c r="D83" i="22"/>
  <c r="D81" i="22"/>
  <c r="E156" i="22"/>
  <c r="BA33" i="22"/>
  <c r="J83" i="22"/>
  <c r="J81" i="22"/>
  <c r="D92" i="22"/>
  <c r="F101" i="22"/>
  <c r="E83" i="22"/>
  <c r="E81" i="22"/>
  <c r="N141" i="22"/>
  <c r="J78" i="22"/>
  <c r="J96" i="22"/>
  <c r="J137" i="22"/>
  <c r="D137" i="22"/>
  <c r="D96" i="22"/>
  <c r="D78" i="22"/>
  <c r="D156" i="22"/>
  <c r="G413" i="19"/>
  <c r="G12" i="22"/>
  <c r="G151" i="22" s="1"/>
  <c r="E102" i="22"/>
  <c r="D486" i="19"/>
  <c r="D65" i="22"/>
  <c r="J156" i="22"/>
  <c r="BA48" i="22"/>
  <c r="BA31" i="22"/>
  <c r="H486" i="19"/>
  <c r="H65" i="22"/>
  <c r="BA61" i="22"/>
  <c r="L137" i="22"/>
  <c r="L96" i="22"/>
  <c r="L78" i="22"/>
  <c r="M475" i="19"/>
  <c r="M58" i="22"/>
  <c r="I83" i="22"/>
  <c r="I81" i="22"/>
  <c r="F82" i="22"/>
  <c r="F80" i="22"/>
  <c r="I85" i="22"/>
  <c r="I86" i="22" s="1"/>
  <c r="I84" i="22"/>
  <c r="BA27" i="22"/>
  <c r="N470" i="19"/>
  <c r="N68" i="22"/>
  <c r="G92" i="22"/>
  <c r="F450" i="19"/>
  <c r="F68" i="22"/>
  <c r="E484" i="19"/>
  <c r="E63" i="22"/>
  <c r="F84" i="22"/>
  <c r="K83" i="22"/>
  <c r="K81" i="22"/>
  <c r="BA44" i="22"/>
  <c r="BA37" i="22"/>
  <c r="D408" i="19"/>
  <c r="D74" i="22"/>
  <c r="N486" i="19"/>
  <c r="N65" i="22"/>
  <c r="BA52" i="22"/>
  <c r="I485" i="19"/>
  <c r="I64" i="22"/>
  <c r="I139" i="22" s="1"/>
  <c r="N78" i="22"/>
  <c r="F102" i="22"/>
  <c r="F421" i="19"/>
  <c r="F15" i="22"/>
  <c r="BA15" i="22" s="1"/>
  <c r="H475" i="19"/>
  <c r="H58" i="22"/>
  <c r="G486" i="19"/>
  <c r="G65" i="22"/>
  <c r="H485" i="19"/>
  <c r="H64" i="22"/>
  <c r="H139" i="22" s="1"/>
  <c r="K475" i="19"/>
  <c r="K58" i="22"/>
  <c r="G475" i="19"/>
  <c r="G58" i="22"/>
  <c r="M401" i="19"/>
  <c r="M72" i="22"/>
  <c r="O101" i="22"/>
  <c r="F475" i="19"/>
  <c r="F58" i="22"/>
  <c r="BA19" i="22"/>
  <c r="O453" i="19"/>
  <c r="O64" i="22"/>
  <c r="G101" i="22"/>
  <c r="G156" i="22"/>
  <c r="N81" i="22"/>
  <c r="N83" i="22"/>
  <c r="BA22" i="22"/>
  <c r="I92" i="22"/>
  <c r="BA23" i="22"/>
  <c r="BA39" i="22"/>
  <c r="K486" i="19"/>
  <c r="K65" i="22"/>
  <c r="G102" i="22"/>
  <c r="BA57" i="22"/>
  <c r="H81" i="22"/>
  <c r="H83" i="22"/>
  <c r="M484" i="19"/>
  <c r="M63" i="22"/>
  <c r="BA36" i="22"/>
  <c r="G139" i="22"/>
  <c r="D93" i="19"/>
  <c r="O106" i="19"/>
  <c r="O107" i="22"/>
  <c r="N106" i="19"/>
  <c r="Q80" i="19"/>
  <c r="L105" i="19"/>
  <c r="Q78" i="19"/>
  <c r="H105" i="19"/>
  <c r="K105" i="19"/>
  <c r="N324" i="19"/>
  <c r="O421" i="19"/>
  <c r="D396" i="19"/>
  <c r="J401" i="19"/>
  <c r="K146" i="19"/>
  <c r="N482" i="19"/>
  <c r="G451" i="19"/>
  <c r="D100" i="19"/>
  <c r="L402" i="19"/>
  <c r="N403" i="19"/>
  <c r="N404" i="19" s="1"/>
  <c r="J453" i="19"/>
  <c r="L466" i="19"/>
  <c r="J399" i="19"/>
  <c r="D403" i="19"/>
  <c r="D404" i="19" s="1"/>
  <c r="K410" i="19"/>
  <c r="J410" i="19"/>
  <c r="O485" i="19"/>
  <c r="P326" i="19"/>
  <c r="Q326" i="19" s="1"/>
  <c r="O99" i="19"/>
  <c r="M455" i="19"/>
  <c r="G253" i="19"/>
  <c r="K106" i="19"/>
  <c r="L396" i="19"/>
  <c r="J470" i="19"/>
  <c r="K100" i="19"/>
  <c r="K265" i="19"/>
  <c r="K99" i="19"/>
  <c r="K264" i="19"/>
  <c r="F485" i="19"/>
  <c r="H414" i="19"/>
  <c r="K401" i="19"/>
  <c r="P239" i="19"/>
  <c r="Q239" i="19" s="1"/>
  <c r="R239" i="19" s="1"/>
  <c r="S239" i="19" s="1"/>
  <c r="T239" i="19" s="1"/>
  <c r="U239" i="19" s="1"/>
  <c r="V239" i="19" s="1"/>
  <c r="W239" i="19" s="1"/>
  <c r="X239" i="19" s="1"/>
  <c r="Y239" i="19" s="1"/>
  <c r="Z239" i="19" s="1"/>
  <c r="J450" i="19"/>
  <c r="G482" i="19"/>
  <c r="E466" i="19"/>
  <c r="L410" i="19"/>
  <c r="P325" i="19"/>
  <c r="Q325" i="19" s="1"/>
  <c r="R325" i="19" s="1"/>
  <c r="M324" i="19"/>
  <c r="L453" i="19"/>
  <c r="G402" i="19"/>
  <c r="G403" i="19"/>
  <c r="G404" i="19" s="1"/>
  <c r="O399" i="19"/>
  <c r="K402" i="19"/>
  <c r="H403" i="19"/>
  <c r="H404" i="19" s="1"/>
  <c r="K324" i="19"/>
  <c r="L253" i="19"/>
  <c r="H402" i="19"/>
  <c r="H400" i="19"/>
  <c r="H410" i="19"/>
  <c r="J402" i="19"/>
  <c r="E421" i="19"/>
  <c r="K403" i="19"/>
  <c r="K404" i="19" s="1"/>
  <c r="O253" i="19"/>
  <c r="K482" i="19"/>
  <c r="F453" i="19"/>
  <c r="K450" i="19"/>
  <c r="O324" i="19"/>
  <c r="N265" i="19"/>
  <c r="L484" i="19"/>
  <c r="N99" i="19"/>
  <c r="K466" i="19"/>
  <c r="N253" i="19"/>
  <c r="I409" i="19"/>
  <c r="G401" i="19"/>
  <c r="K421" i="19"/>
  <c r="M253" i="19"/>
  <c r="F470" i="19"/>
  <c r="O455" i="19"/>
  <c r="G410" i="19"/>
  <c r="D453" i="19"/>
  <c r="J253" i="19"/>
  <c r="L451" i="19"/>
  <c r="I396" i="19"/>
  <c r="L470" i="19"/>
  <c r="N466" i="19"/>
  <c r="D485" i="19"/>
  <c r="J424" i="19"/>
  <c r="H253" i="19"/>
  <c r="H265" i="19"/>
  <c r="J396" i="19"/>
  <c r="O414" i="19"/>
  <c r="O396" i="19"/>
  <c r="P396" i="19" s="1"/>
  <c r="Q396" i="19" s="1"/>
  <c r="R396" i="19" s="1"/>
  <c r="J403" i="19"/>
  <c r="J404" i="19" s="1"/>
  <c r="G470" i="19"/>
  <c r="P135" i="19"/>
  <c r="N400" i="19"/>
  <c r="F402" i="19"/>
  <c r="P297" i="19"/>
  <c r="Q297" i="19" s="1"/>
  <c r="R297" i="19" s="1"/>
  <c r="S297" i="19" s="1"/>
  <c r="T297" i="19" s="1"/>
  <c r="U297" i="19" s="1"/>
  <c r="V297" i="19" s="1"/>
  <c r="W297" i="19" s="1"/>
  <c r="X297" i="19" s="1"/>
  <c r="Y297" i="19" s="1"/>
  <c r="I324" i="19"/>
  <c r="N423" i="19"/>
  <c r="K423" i="19"/>
  <c r="L401" i="19"/>
  <c r="D324" i="19"/>
  <c r="J486" i="19"/>
  <c r="J414" i="19"/>
  <c r="N146" i="19"/>
  <c r="G399" i="19"/>
  <c r="I414" i="19"/>
  <c r="N264" i="19"/>
  <c r="O105" i="19"/>
  <c r="N397" i="19"/>
  <c r="F413" i="19"/>
  <c r="D452" i="19"/>
  <c r="L399" i="19"/>
  <c r="E453" i="19"/>
  <c r="N450" i="19"/>
  <c r="N465" i="19"/>
  <c r="I453" i="19"/>
  <c r="E410" i="19"/>
  <c r="G421" i="19"/>
  <c r="H484" i="19"/>
  <c r="F399" i="19"/>
  <c r="N100" i="19"/>
  <c r="O265" i="19"/>
  <c r="E450" i="19"/>
  <c r="D414" i="19"/>
  <c r="N421" i="19"/>
  <c r="N402" i="19"/>
  <c r="L414" i="19"/>
  <c r="E396" i="19"/>
  <c r="N105" i="19"/>
  <c r="O401" i="19"/>
  <c r="E401" i="19"/>
  <c r="O100" i="19"/>
  <c r="E482" i="19"/>
  <c r="S262" i="19"/>
  <c r="O424" i="19"/>
  <c r="N398" i="19"/>
  <c r="N401" i="19"/>
  <c r="I470" i="19"/>
  <c r="K465" i="19"/>
  <c r="H106" i="19"/>
  <c r="N453" i="19"/>
  <c r="O471" i="19"/>
  <c r="E399" i="19"/>
  <c r="H453" i="19"/>
  <c r="F403" i="19"/>
  <c r="F404" i="19" s="1"/>
  <c r="G450" i="19"/>
  <c r="H470" i="19"/>
  <c r="N484" i="19"/>
  <c r="H99" i="19"/>
  <c r="K448" i="19"/>
  <c r="F486" i="19"/>
  <c r="K456" i="19"/>
  <c r="H424" i="19"/>
  <c r="K453" i="19"/>
  <c r="M399" i="19"/>
  <c r="M410" i="19"/>
  <c r="E402" i="19"/>
  <c r="I482" i="19"/>
  <c r="E455" i="19"/>
  <c r="H100" i="19"/>
  <c r="E253" i="19"/>
  <c r="G455" i="19"/>
  <c r="K399" i="19"/>
  <c r="E403" i="19"/>
  <c r="E404" i="19" s="1"/>
  <c r="O470" i="19"/>
  <c r="D456" i="19"/>
  <c r="F455" i="19"/>
  <c r="G465" i="19"/>
  <c r="M403" i="19"/>
  <c r="M404" i="19" s="1"/>
  <c r="H409" i="19"/>
  <c r="J409" i="19"/>
  <c r="H264" i="19"/>
  <c r="G397" i="19"/>
  <c r="H146" i="19"/>
  <c r="H423" i="19"/>
  <c r="M453" i="19"/>
  <c r="O410" i="19"/>
  <c r="L34" i="22"/>
  <c r="F253" i="19"/>
  <c r="H324" i="19"/>
  <c r="J451" i="19"/>
  <c r="O93" i="19"/>
  <c r="L106" i="19"/>
  <c r="L423" i="19"/>
  <c r="K484" i="19"/>
  <c r="D99" i="19"/>
  <c r="L264" i="19"/>
  <c r="I403" i="19"/>
  <c r="I404" i="19" s="1"/>
  <c r="H34" i="22"/>
  <c r="I401" i="19"/>
  <c r="I253" i="19"/>
  <c r="N28" i="22"/>
  <c r="D451" i="19"/>
  <c r="D105" i="19"/>
  <c r="R207" i="8"/>
  <c r="M485" i="19"/>
  <c r="H28" i="22"/>
  <c r="O146" i="19"/>
  <c r="O423" i="19"/>
  <c r="E465" i="19"/>
  <c r="K253" i="19"/>
  <c r="L265" i="19"/>
  <c r="J324" i="19"/>
  <c r="D106" i="19"/>
  <c r="D265" i="19"/>
  <c r="K455" i="19"/>
  <c r="K485" i="19"/>
  <c r="N266" i="19"/>
  <c r="D34" i="22"/>
  <c r="D402" i="19"/>
  <c r="L146" i="19"/>
  <c r="M28" i="22"/>
  <c r="L403" i="19"/>
  <c r="L404" i="19" s="1"/>
  <c r="O264" i="19"/>
  <c r="D469" i="19"/>
  <c r="D264" i="19"/>
  <c r="L100" i="19"/>
  <c r="N410" i="19"/>
  <c r="L93" i="19"/>
  <c r="N399" i="19"/>
  <c r="I484" i="19"/>
  <c r="L486" i="19"/>
  <c r="M34" i="22"/>
  <c r="G324" i="19"/>
  <c r="G423" i="19"/>
  <c r="D146" i="19"/>
  <c r="G34" i="22"/>
  <c r="L99" i="19"/>
  <c r="F34" i="22"/>
  <c r="F401" i="19"/>
  <c r="H451" i="19"/>
  <c r="F410" i="19"/>
  <c r="AN421" i="19"/>
  <c r="AK262" i="19"/>
  <c r="AY421" i="19"/>
  <c r="G414" i="19"/>
  <c r="I486" i="19"/>
  <c r="M396" i="19"/>
  <c r="M414" i="19"/>
  <c r="N414" i="19"/>
  <c r="E414" i="19"/>
  <c r="M451" i="19"/>
  <c r="O409" i="19"/>
  <c r="N396" i="19"/>
  <c r="H465" i="19"/>
  <c r="K451" i="19"/>
  <c r="H450" i="19"/>
  <c r="F398" i="19"/>
  <c r="O466" i="19"/>
  <c r="O448" i="19"/>
  <c r="K396" i="19"/>
  <c r="N451" i="19"/>
  <c r="G409" i="19"/>
  <c r="E470" i="19"/>
  <c r="E451" i="19"/>
  <c r="G469" i="19"/>
  <c r="H413" i="19"/>
  <c r="K414" i="19"/>
  <c r="K397" i="19"/>
  <c r="N455" i="19"/>
  <c r="O465" i="19"/>
  <c r="H397" i="19"/>
  <c r="K470" i="19"/>
  <c r="K452" i="19"/>
  <c r="P456" i="8"/>
  <c r="Q456" i="8" s="1"/>
  <c r="G449" i="19"/>
  <c r="G471" i="19"/>
  <c r="H466" i="19"/>
  <c r="O482" i="19"/>
  <c r="E397" i="19"/>
  <c r="F400" i="19"/>
  <c r="I399" i="19"/>
  <c r="O397" i="19"/>
  <c r="M402" i="19"/>
  <c r="O450" i="19"/>
  <c r="O413" i="19"/>
  <c r="H455" i="19"/>
  <c r="H482" i="19"/>
  <c r="P475" i="8"/>
  <c r="Q475" i="8" s="1"/>
  <c r="R475" i="8" s="1"/>
  <c r="S475" i="8" s="1"/>
  <c r="T475" i="8" s="1"/>
  <c r="U475" i="8" s="1"/>
  <c r="V475" i="8" s="1"/>
  <c r="W475" i="8" s="1"/>
  <c r="X475" i="8" s="1"/>
  <c r="Y475" i="8" s="1"/>
  <c r="Z475" i="8" s="1"/>
  <c r="AA475" i="8" s="1"/>
  <c r="AB475" i="8" s="1"/>
  <c r="AC475" i="8" s="1"/>
  <c r="AD475" i="8" s="1"/>
  <c r="AE475" i="8" s="1"/>
  <c r="AF475" i="8" s="1"/>
  <c r="AG475" i="8" s="1"/>
  <c r="AH475" i="8" s="1"/>
  <c r="AI475" i="8" s="1"/>
  <c r="AJ475" i="8" s="1"/>
  <c r="AK475" i="8" s="1"/>
  <c r="AL475" i="8" s="1"/>
  <c r="AM475" i="8" s="1"/>
  <c r="AN475" i="8" s="1"/>
  <c r="AO475" i="8" s="1"/>
  <c r="AP475" i="8" s="1"/>
  <c r="AQ475" i="8" s="1"/>
  <c r="AR475" i="8" s="1"/>
  <c r="AS475" i="8" s="1"/>
  <c r="AT475" i="8" s="1"/>
  <c r="AU475" i="8" s="1"/>
  <c r="AV475" i="8" s="1"/>
  <c r="AW475" i="8" s="1"/>
  <c r="AX475" i="8" s="1"/>
  <c r="AY475" i="8" s="1"/>
  <c r="H401" i="19"/>
  <c r="Q366" i="8"/>
  <c r="Q366" i="19" s="1"/>
  <c r="P48" i="22"/>
  <c r="U453" i="17"/>
  <c r="P240" i="19"/>
  <c r="Q240" i="19" s="1"/>
  <c r="R240" i="19" s="1"/>
  <c r="S240" i="19" s="1"/>
  <c r="T240" i="19" s="1"/>
  <c r="U240" i="19" s="1"/>
  <c r="V240" i="19" s="1"/>
  <c r="W240" i="19" s="1"/>
  <c r="X240" i="19" s="1"/>
  <c r="Y240" i="19" s="1"/>
  <c r="Z240" i="19" s="1"/>
  <c r="I410" i="19"/>
  <c r="I402" i="19"/>
  <c r="G396" i="19"/>
  <c r="W485" i="17"/>
  <c r="P238" i="19"/>
  <c r="Q238" i="19" s="1"/>
  <c r="R238" i="19" s="1"/>
  <c r="S238" i="19" s="1"/>
  <c r="T238" i="19" s="1"/>
  <c r="U238" i="19" s="1"/>
  <c r="V238" i="19" s="1"/>
  <c r="W238" i="19" s="1"/>
  <c r="X238" i="19" s="1"/>
  <c r="Y238" i="19" s="1"/>
  <c r="P157" i="19"/>
  <c r="Q157" i="19" s="1"/>
  <c r="R157" i="19" s="1"/>
  <c r="S157" i="19" s="1"/>
  <c r="T157" i="19" s="1"/>
  <c r="U157" i="19" s="1"/>
  <c r="V157" i="19" s="1"/>
  <c r="W157" i="19" s="1"/>
  <c r="X157" i="19" s="1"/>
  <c r="Y157" i="19" s="1"/>
  <c r="Z157" i="19" s="1"/>
  <c r="AA157" i="19" s="1"/>
  <c r="AB157" i="19" s="1"/>
  <c r="AC157" i="19" s="1"/>
  <c r="AD157" i="19" s="1"/>
  <c r="AE157" i="19" s="1"/>
  <c r="AF157" i="19" s="1"/>
  <c r="AG157" i="19" s="1"/>
  <c r="AH157" i="19" s="1"/>
  <c r="AI157" i="19" s="1"/>
  <c r="AJ157" i="19" s="1"/>
  <c r="AK157" i="19" s="1"/>
  <c r="AL157" i="19" s="1"/>
  <c r="AM157" i="19" s="1"/>
  <c r="AN157" i="19" s="1"/>
  <c r="AO157" i="19" s="1"/>
  <c r="AP157" i="19" s="1"/>
  <c r="AQ157" i="19" s="1"/>
  <c r="AR157" i="19" s="1"/>
  <c r="AS157" i="19" s="1"/>
  <c r="AT157" i="19" s="1"/>
  <c r="AU157" i="19" s="1"/>
  <c r="AV157" i="19" s="1"/>
  <c r="AW157" i="19" s="1"/>
  <c r="AX157" i="19" s="1"/>
  <c r="AY157" i="19" s="1"/>
  <c r="P218" i="8"/>
  <c r="P218" i="19" s="1"/>
  <c r="E471" i="19"/>
  <c r="H399" i="19"/>
  <c r="H93" i="19"/>
  <c r="O469" i="19"/>
  <c r="P398" i="8"/>
  <c r="Q398" i="8" s="1"/>
  <c r="R398" i="8" s="1"/>
  <c r="S398" i="8" s="1"/>
  <c r="T398" i="8" s="1"/>
  <c r="U398" i="8" s="1"/>
  <c r="V398" i="8" s="1"/>
  <c r="W398" i="8" s="1"/>
  <c r="X398" i="8" s="1"/>
  <c r="L421" i="19"/>
  <c r="H396" i="19"/>
  <c r="H452" i="19"/>
  <c r="L455" i="19"/>
  <c r="U243" i="17"/>
  <c r="I423" i="19"/>
  <c r="M466" i="19"/>
  <c r="P323" i="19"/>
  <c r="Q323" i="19" s="1"/>
  <c r="R323" i="19" s="1"/>
  <c r="S323" i="19" s="1"/>
  <c r="T323" i="19" s="1"/>
  <c r="U323" i="19" s="1"/>
  <c r="V323" i="19" s="1"/>
  <c r="W323" i="19" s="1"/>
  <c r="X323" i="19" s="1"/>
  <c r="Y323" i="19" s="1"/>
  <c r="Z323" i="19" s="1"/>
  <c r="AA323" i="19" s="1"/>
  <c r="AB323" i="19" s="1"/>
  <c r="AC323" i="19" s="1"/>
  <c r="AD323" i="19" s="1"/>
  <c r="AE323" i="19" s="1"/>
  <c r="AF323" i="19" s="1"/>
  <c r="AG323" i="19" s="1"/>
  <c r="AH323" i="19" s="1"/>
  <c r="AI323" i="19" s="1"/>
  <c r="AJ323" i="19" s="1"/>
  <c r="AK323" i="19" s="1"/>
  <c r="AL323" i="19" s="1"/>
  <c r="AM323" i="19" s="1"/>
  <c r="AN323" i="19" s="1"/>
  <c r="AO323" i="19" s="1"/>
  <c r="AP323" i="19" s="1"/>
  <c r="AQ323" i="19" s="1"/>
  <c r="AR323" i="19" s="1"/>
  <c r="AS323" i="19" s="1"/>
  <c r="AT323" i="19" s="1"/>
  <c r="AU323" i="19" s="1"/>
  <c r="AV323" i="19" s="1"/>
  <c r="AW323" i="19" s="1"/>
  <c r="AX323" i="19" s="1"/>
  <c r="AY323" i="19" s="1"/>
  <c r="F397" i="19"/>
  <c r="M423" i="19"/>
  <c r="M465" i="19"/>
  <c r="AH103" i="19"/>
  <c r="AO103" i="19"/>
  <c r="Q312" i="19"/>
  <c r="R312" i="19" s="1"/>
  <c r="AO421" i="19"/>
  <c r="Q421" i="19"/>
  <c r="AV103" i="19"/>
  <c r="P316" i="19"/>
  <c r="Q316" i="19" s="1"/>
  <c r="R316" i="19" s="1"/>
  <c r="S316" i="19" s="1"/>
  <c r="T316" i="19" s="1"/>
  <c r="U316" i="19" s="1"/>
  <c r="V316" i="19" s="1"/>
  <c r="W316" i="19" s="1"/>
  <c r="X316" i="19" s="1"/>
  <c r="Y316" i="19" s="1"/>
  <c r="Z316" i="19" s="1"/>
  <c r="AA316" i="19" s="1"/>
  <c r="AB316" i="19" s="1"/>
  <c r="AC316" i="19" s="1"/>
  <c r="AD316" i="19" s="1"/>
  <c r="AE316" i="19" s="1"/>
  <c r="AF316" i="19" s="1"/>
  <c r="AG316" i="19" s="1"/>
  <c r="AH316" i="19" s="1"/>
  <c r="AI316" i="19" s="1"/>
  <c r="AJ316" i="19" s="1"/>
  <c r="AK316" i="19" s="1"/>
  <c r="AL316" i="19" s="1"/>
  <c r="AM316" i="19" s="1"/>
  <c r="AN316" i="19" s="1"/>
  <c r="AO316" i="19" s="1"/>
  <c r="AP316" i="19" s="1"/>
  <c r="AQ316" i="19" s="1"/>
  <c r="AR316" i="19" s="1"/>
  <c r="AS316" i="19" s="1"/>
  <c r="AT316" i="19" s="1"/>
  <c r="AU316" i="19" s="1"/>
  <c r="AV316" i="19" s="1"/>
  <c r="AW316" i="19" s="1"/>
  <c r="AX316" i="19" s="1"/>
  <c r="AY316" i="19" s="1"/>
  <c r="AE421" i="19"/>
  <c r="P399" i="8"/>
  <c r="Q399" i="8" s="1"/>
  <c r="R399" i="8" s="1"/>
  <c r="S399" i="8" s="1"/>
  <c r="T399" i="8" s="1"/>
  <c r="U399" i="8" s="1"/>
  <c r="V399" i="8" s="1"/>
  <c r="W399" i="8" s="1"/>
  <c r="R132" i="19"/>
  <c r="AD262" i="19"/>
  <c r="AP262" i="19"/>
  <c r="AC103" i="19"/>
  <c r="P165" i="19"/>
  <c r="Q165" i="19" s="1"/>
  <c r="R165" i="19" s="1"/>
  <c r="S165" i="19" s="1"/>
  <c r="T165" i="19" s="1"/>
  <c r="U165" i="19" s="1"/>
  <c r="V165" i="19" s="1"/>
  <c r="W165" i="19" s="1"/>
  <c r="X165" i="19" s="1"/>
  <c r="Y165" i="19" s="1"/>
  <c r="Z165" i="19" s="1"/>
  <c r="AA165" i="19" s="1"/>
  <c r="AB165" i="19" s="1"/>
  <c r="AC165" i="19" s="1"/>
  <c r="AD165" i="19" s="1"/>
  <c r="AE165" i="19" s="1"/>
  <c r="AF165" i="19" s="1"/>
  <c r="AG165" i="19" s="1"/>
  <c r="AH165" i="19" s="1"/>
  <c r="AI165" i="19" s="1"/>
  <c r="AJ165" i="19" s="1"/>
  <c r="AK165" i="19" s="1"/>
  <c r="AL165" i="19" s="1"/>
  <c r="AM165" i="19" s="1"/>
  <c r="AN165" i="19" s="1"/>
  <c r="AO165" i="19" s="1"/>
  <c r="AP165" i="19" s="1"/>
  <c r="AQ165" i="19" s="1"/>
  <c r="AR165" i="19" s="1"/>
  <c r="AS165" i="19" s="1"/>
  <c r="AT165" i="19" s="1"/>
  <c r="AU165" i="19" s="1"/>
  <c r="AV165" i="19" s="1"/>
  <c r="AW165" i="19" s="1"/>
  <c r="AX165" i="19" s="1"/>
  <c r="AY165" i="19" s="1"/>
  <c r="AI262" i="19"/>
  <c r="AP103" i="19"/>
  <c r="AM262" i="19"/>
  <c r="AJ103" i="19"/>
  <c r="AA421" i="19"/>
  <c r="R262" i="19"/>
  <c r="R103" i="19"/>
  <c r="AF262" i="19"/>
  <c r="AE103" i="19"/>
  <c r="AS421" i="19"/>
  <c r="AR262" i="19"/>
  <c r="AY103" i="19"/>
  <c r="AP421" i="19"/>
  <c r="BA346" i="8"/>
  <c r="BA346" i="19" s="1"/>
  <c r="I455" i="19"/>
  <c r="L465" i="19"/>
  <c r="M421" i="19"/>
  <c r="P291" i="19"/>
  <c r="Q291" i="19" s="1"/>
  <c r="AC262" i="19"/>
  <c r="AG103" i="19"/>
  <c r="AG421" i="19"/>
  <c r="AL103" i="19"/>
  <c r="U421" i="19"/>
  <c r="T262" i="19"/>
  <c r="AA103" i="19"/>
  <c r="R421" i="19"/>
  <c r="AG262" i="19"/>
  <c r="AU421" i="19"/>
  <c r="AT262" i="19"/>
  <c r="AS103" i="19"/>
  <c r="AB421" i="19"/>
  <c r="Q327" i="19"/>
  <c r="R327" i="19" s="1"/>
  <c r="I465" i="19"/>
  <c r="AE262" i="19"/>
  <c r="AB103" i="19"/>
  <c r="S421" i="19"/>
  <c r="AN103" i="19"/>
  <c r="W421" i="19"/>
  <c r="V262" i="19"/>
  <c r="U103" i="19"/>
  <c r="AQ421" i="19"/>
  <c r="Y262" i="19"/>
  <c r="Y103" i="19"/>
  <c r="AV262" i="19"/>
  <c r="AU103" i="19"/>
  <c r="AD421" i="19"/>
  <c r="N413" i="19"/>
  <c r="M482" i="19"/>
  <c r="Z103" i="19"/>
  <c r="Y421" i="19"/>
  <c r="AD103" i="19"/>
  <c r="AR421" i="19"/>
  <c r="AW262" i="19"/>
  <c r="AW103" i="19"/>
  <c r="X262" i="19"/>
  <c r="W103" i="19"/>
  <c r="AK421" i="19"/>
  <c r="AJ262" i="19"/>
  <c r="AQ103" i="19"/>
  <c r="AH421" i="19"/>
  <c r="AO262" i="19"/>
  <c r="AF421" i="19"/>
  <c r="R312" i="8"/>
  <c r="R216" i="8" s="1"/>
  <c r="R216" i="19" s="1"/>
  <c r="T103" i="19"/>
  <c r="AX421" i="19"/>
  <c r="AF103" i="19"/>
  <c r="AT421" i="19"/>
  <c r="AY262" i="19"/>
  <c r="S103" i="19"/>
  <c r="AW421" i="19"/>
  <c r="Z262" i="19"/>
  <c r="AM421" i="19"/>
  <c r="AL262" i="19"/>
  <c r="AK103" i="19"/>
  <c r="T421" i="19"/>
  <c r="AA262" i="19"/>
  <c r="P104" i="19"/>
  <c r="Q104" i="19" s="1"/>
  <c r="R104" i="19" s="1"/>
  <c r="S104" i="19" s="1"/>
  <c r="T104" i="19" s="1"/>
  <c r="U104" i="19" s="1"/>
  <c r="V104" i="19" s="1"/>
  <c r="W104" i="19" s="1"/>
  <c r="X104" i="19" s="1"/>
  <c r="Y104" i="19" s="1"/>
  <c r="Z104" i="19" s="1"/>
  <c r="V103" i="19"/>
  <c r="AJ421" i="19"/>
  <c r="Q262" i="19"/>
  <c r="AV421" i="19"/>
  <c r="AS262" i="19"/>
  <c r="AR103" i="19"/>
  <c r="AI421" i="19"/>
  <c r="AX262" i="19"/>
  <c r="AX103" i="19"/>
  <c r="AN262" i="19"/>
  <c r="AM103" i="19"/>
  <c r="V421" i="19"/>
  <c r="U262" i="19"/>
  <c r="X103" i="19"/>
  <c r="AL421" i="19"/>
  <c r="AQ262" i="19"/>
  <c r="Q103" i="19"/>
  <c r="AU262" i="19"/>
  <c r="AT103" i="19"/>
  <c r="AC421" i="19"/>
  <c r="AB262" i="19"/>
  <c r="AI103" i="19"/>
  <c r="Z421" i="19"/>
  <c r="AH262" i="19"/>
  <c r="X421" i="19"/>
  <c r="R166" i="19"/>
  <c r="S166" i="19" s="1"/>
  <c r="E93" i="19"/>
  <c r="E146" i="19"/>
  <c r="E106" i="19"/>
  <c r="E264" i="19"/>
  <c r="E99" i="19"/>
  <c r="E265" i="19"/>
  <c r="E100" i="19"/>
  <c r="E105" i="19"/>
  <c r="G466" i="19"/>
  <c r="G485" i="19"/>
  <c r="O364" i="8"/>
  <c r="O364" i="19" s="1"/>
  <c r="M93" i="19"/>
  <c r="M146" i="19"/>
  <c r="M99" i="19"/>
  <c r="M265" i="19"/>
  <c r="M264" i="19"/>
  <c r="M106" i="19"/>
  <c r="M105" i="19"/>
  <c r="M100" i="19"/>
  <c r="M364" i="8"/>
  <c r="M364" i="19" s="1"/>
  <c r="K413" i="19"/>
  <c r="R209" i="8"/>
  <c r="R209" i="19" s="1"/>
  <c r="S167" i="19"/>
  <c r="T167" i="19" s="1"/>
  <c r="N364" i="8"/>
  <c r="N364" i="19" s="1"/>
  <c r="D401" i="19"/>
  <c r="D399" i="19"/>
  <c r="I450" i="19"/>
  <c r="F414" i="19"/>
  <c r="F396" i="19"/>
  <c r="F451" i="19"/>
  <c r="G453" i="19"/>
  <c r="K364" i="8"/>
  <c r="K364" i="19" s="1"/>
  <c r="E423" i="19"/>
  <c r="S48" i="8"/>
  <c r="S48" i="19" s="1"/>
  <c r="I364" i="8"/>
  <c r="I364" i="19" s="1"/>
  <c r="L450" i="19"/>
  <c r="L413" i="19"/>
  <c r="L397" i="19"/>
  <c r="O449" i="19"/>
  <c r="P296" i="19"/>
  <c r="Q296" i="19" s="1"/>
  <c r="R296" i="19" s="1"/>
  <c r="S296" i="19" s="1"/>
  <c r="T296" i="19" s="1"/>
  <c r="U296" i="19" s="1"/>
  <c r="V296" i="19" s="1"/>
  <c r="W296" i="19" s="1"/>
  <c r="X296" i="19" s="1"/>
  <c r="Y296" i="19" s="1"/>
  <c r="Z296" i="19" s="1"/>
  <c r="AA296" i="19" s="1"/>
  <c r="AB296" i="19" s="1"/>
  <c r="AC296" i="19" s="1"/>
  <c r="AD296" i="19" s="1"/>
  <c r="AE296" i="19" s="1"/>
  <c r="AF296" i="19" s="1"/>
  <c r="AG296" i="19" s="1"/>
  <c r="AH296" i="19" s="1"/>
  <c r="AI296" i="19" s="1"/>
  <c r="AJ296" i="19" s="1"/>
  <c r="AK296" i="19" s="1"/>
  <c r="AL296" i="19" s="1"/>
  <c r="AM296" i="19" s="1"/>
  <c r="AN296" i="19" s="1"/>
  <c r="AO296" i="19" s="1"/>
  <c r="AP296" i="19" s="1"/>
  <c r="AQ296" i="19" s="1"/>
  <c r="AR296" i="19" s="1"/>
  <c r="AS296" i="19" s="1"/>
  <c r="AT296" i="19" s="1"/>
  <c r="AU296" i="19" s="1"/>
  <c r="AV296" i="19" s="1"/>
  <c r="AW296" i="19" s="1"/>
  <c r="AX296" i="19" s="1"/>
  <c r="AY296" i="19" s="1"/>
  <c r="J93" i="19"/>
  <c r="J146" i="19"/>
  <c r="J265" i="19"/>
  <c r="J105" i="19"/>
  <c r="J106" i="19"/>
  <c r="J99" i="19"/>
  <c r="J264" i="19"/>
  <c r="J100" i="19"/>
  <c r="O456" i="19"/>
  <c r="I93" i="19"/>
  <c r="I146" i="19"/>
  <c r="I106" i="19"/>
  <c r="I264" i="19"/>
  <c r="I105" i="19"/>
  <c r="I100" i="19"/>
  <c r="I99" i="19"/>
  <c r="I265" i="19"/>
  <c r="J423" i="19"/>
  <c r="I466" i="19"/>
  <c r="E364" i="8"/>
  <c r="E364" i="19" s="1"/>
  <c r="D400" i="19"/>
  <c r="D470" i="19"/>
  <c r="N93" i="19"/>
  <c r="I451" i="19"/>
  <c r="F364" i="8"/>
  <c r="F364" i="19" s="1"/>
  <c r="J364" i="8"/>
  <c r="J364" i="19" s="1"/>
  <c r="I421" i="19"/>
  <c r="I397" i="19"/>
  <c r="I413" i="19"/>
  <c r="E475" i="19"/>
  <c r="F146" i="19"/>
  <c r="F93" i="19"/>
  <c r="F106" i="19"/>
  <c r="F105" i="19"/>
  <c r="F264" i="19"/>
  <c r="F265" i="19"/>
  <c r="F99" i="19"/>
  <c r="F100" i="19"/>
  <c r="J466" i="19"/>
  <c r="J421" i="19"/>
  <c r="J413" i="19"/>
  <c r="J397" i="19"/>
  <c r="J482" i="19"/>
  <c r="D482" i="19"/>
  <c r="L398" i="19"/>
  <c r="O452" i="19"/>
  <c r="Q153" i="19"/>
  <c r="J455" i="19"/>
  <c r="M413" i="19"/>
  <c r="M397" i="19"/>
  <c r="G364" i="8"/>
  <c r="G364" i="19" s="1"/>
  <c r="F423" i="19"/>
  <c r="L482" i="19"/>
  <c r="S50" i="8"/>
  <c r="S50" i="19" s="1"/>
  <c r="G93" i="19"/>
  <c r="G146" i="19"/>
  <c r="G105" i="19"/>
  <c r="G106" i="19"/>
  <c r="G100" i="19"/>
  <c r="G99" i="19"/>
  <c r="G264" i="19"/>
  <c r="G265" i="19"/>
  <c r="H364" i="8"/>
  <c r="H364" i="19" s="1"/>
  <c r="D423" i="19"/>
  <c r="BA352" i="8"/>
  <c r="BA352" i="19" s="1"/>
  <c r="L364" i="8"/>
  <c r="L364" i="19" s="1"/>
  <c r="L400" i="19"/>
  <c r="J465" i="19"/>
  <c r="D410" i="19"/>
  <c r="K93" i="19"/>
  <c r="M450" i="19"/>
  <c r="P262" i="19"/>
  <c r="R168" i="19"/>
  <c r="Z260" i="19"/>
  <c r="Z138" i="19"/>
  <c r="Z81" i="19"/>
  <c r="AA101" i="19"/>
  <c r="Z79" i="19"/>
  <c r="Q185" i="17"/>
  <c r="Q182" i="17"/>
  <c r="Q184" i="17"/>
  <c r="Q186" i="17"/>
  <c r="Q183" i="17"/>
  <c r="AB366" i="17"/>
  <c r="AC366" i="17" s="1"/>
  <c r="AD366" i="17" s="1"/>
  <c r="AC48" i="17"/>
  <c r="U133" i="17"/>
  <c r="Q21" i="17"/>
  <c r="Q22" i="17" s="1"/>
  <c r="Y450" i="17"/>
  <c r="R449" i="17"/>
  <c r="R448" i="17"/>
  <c r="R413" i="17"/>
  <c r="R380" i="17"/>
  <c r="R378" i="17"/>
  <c r="R333" i="17"/>
  <c r="R331" i="17"/>
  <c r="R386" i="17"/>
  <c r="R470" i="17" s="1"/>
  <c r="R466" i="17"/>
  <c r="Q308" i="17"/>
  <c r="Q309" i="17" s="1"/>
  <c r="Q229" i="17"/>
  <c r="Q241" i="17" s="1"/>
  <c r="S117" i="17"/>
  <c r="V456" i="17"/>
  <c r="U377" i="17"/>
  <c r="W73" i="17"/>
  <c r="X78" i="17"/>
  <c r="S121" i="17"/>
  <c r="S437" i="17"/>
  <c r="V104" i="17"/>
  <c r="W419" i="17"/>
  <c r="O371" i="17"/>
  <c r="O461" i="17" s="1"/>
  <c r="O302" i="17"/>
  <c r="R93" i="17"/>
  <c r="R146" i="17"/>
  <c r="R66" i="17"/>
  <c r="R67" i="17"/>
  <c r="R19" i="17"/>
  <c r="R20" i="17"/>
  <c r="U383" i="17"/>
  <c r="V486" i="17"/>
  <c r="S16" i="17"/>
  <c r="N371" i="17"/>
  <c r="N461" i="17" s="1"/>
  <c r="N302" i="17"/>
  <c r="F371" i="17"/>
  <c r="F461" i="17" s="1"/>
  <c r="F302" i="17"/>
  <c r="X207" i="17"/>
  <c r="S220" i="17"/>
  <c r="S217" i="17"/>
  <c r="S253" i="17"/>
  <c r="S402" i="17"/>
  <c r="S403" i="17"/>
  <c r="S440" i="17"/>
  <c r="T311" i="17"/>
  <c r="V151" i="17"/>
  <c r="V134" i="17"/>
  <c r="V96" i="17"/>
  <c r="U375" i="17"/>
  <c r="U391" i="17" s="1"/>
  <c r="Q72" i="17"/>
  <c r="S118" i="17"/>
  <c r="T403" i="17"/>
  <c r="T402" i="17"/>
  <c r="X80" i="17"/>
  <c r="Q228" i="17"/>
  <c r="Q242" i="17" s="1"/>
  <c r="D371" i="17"/>
  <c r="D302" i="17"/>
  <c r="BA212" i="17"/>
  <c r="U307" i="17"/>
  <c r="U294" i="17"/>
  <c r="S122" i="17"/>
  <c r="W238" i="17"/>
  <c r="V171" i="17"/>
  <c r="S120" i="17"/>
  <c r="S444" i="17"/>
  <c r="S436" i="17"/>
  <c r="U398" i="17"/>
  <c r="S125" i="17"/>
  <c r="S439" i="17"/>
  <c r="T375" i="17"/>
  <c r="T391" i="17" s="1"/>
  <c r="T330" i="17" s="1"/>
  <c r="P465" i="17"/>
  <c r="P332" i="17"/>
  <c r="P305" i="17"/>
  <c r="P252" i="17"/>
  <c r="P226" i="17"/>
  <c r="P225" i="17"/>
  <c r="P179" i="17"/>
  <c r="P178" i="17"/>
  <c r="Q252" i="17"/>
  <c r="Q71" i="17"/>
  <c r="S278" i="17"/>
  <c r="S442" i="17"/>
  <c r="Z222" i="17"/>
  <c r="AA325" i="17"/>
  <c r="U397" i="17"/>
  <c r="AM237" i="17"/>
  <c r="Q465" i="17"/>
  <c r="Q332" i="17"/>
  <c r="Q334" i="17" s="1"/>
  <c r="W81" i="17"/>
  <c r="S443" i="17"/>
  <c r="T306" i="17"/>
  <c r="T173" i="17"/>
  <c r="T175" i="17" s="1"/>
  <c r="T176" i="17" s="1"/>
  <c r="T177" i="17" s="1"/>
  <c r="P470" i="17"/>
  <c r="U399" i="17"/>
  <c r="X101" i="17"/>
  <c r="V244" i="17"/>
  <c r="V245" i="17" s="1"/>
  <c r="T453" i="17"/>
  <c r="S283" i="17"/>
  <c r="V240" i="17"/>
  <c r="W138" i="17"/>
  <c r="V59" i="17"/>
  <c r="V133" i="17" s="1"/>
  <c r="X310" i="17"/>
  <c r="X293" i="17"/>
  <c r="X255" i="17"/>
  <c r="S391" i="17"/>
  <c r="S438" i="17"/>
  <c r="Y222" i="17"/>
  <c r="S127" i="17"/>
  <c r="R220" i="17"/>
  <c r="R217" i="17"/>
  <c r="R253" i="17"/>
  <c r="R176" i="17"/>
  <c r="S435" i="17"/>
  <c r="X64" i="17"/>
  <c r="Y167" i="17"/>
  <c r="S286" i="17"/>
  <c r="W297" i="17"/>
  <c r="V218" i="17"/>
  <c r="V292" i="17" s="1"/>
  <c r="Y291" i="17"/>
  <c r="W79" i="17"/>
  <c r="V12" i="17"/>
  <c r="S124" i="17"/>
  <c r="S280" i="17"/>
  <c r="U422" i="17"/>
  <c r="W260" i="17"/>
  <c r="S285" i="17"/>
  <c r="T277" i="17"/>
  <c r="S441" i="17"/>
  <c r="V396" i="17"/>
  <c r="Y57" i="17"/>
  <c r="Z153" i="17"/>
  <c r="G371" i="17"/>
  <c r="G461" i="17" s="1"/>
  <c r="G302" i="17"/>
  <c r="S123" i="17"/>
  <c r="T147" i="17"/>
  <c r="T14" i="17"/>
  <c r="T16" i="17" s="1"/>
  <c r="H371" i="17"/>
  <c r="H461" i="17" s="1"/>
  <c r="H302" i="17"/>
  <c r="Y216" i="17"/>
  <c r="Y232" i="17" s="1"/>
  <c r="Z312" i="17"/>
  <c r="S119" i="17"/>
  <c r="V85" i="17"/>
  <c r="V86" i="17" s="1"/>
  <c r="S281" i="17"/>
  <c r="S176" i="17"/>
  <c r="S177" i="17" s="1"/>
  <c r="S445" i="17"/>
  <c r="W239" i="17"/>
  <c r="W63" i="17"/>
  <c r="W135" i="17" s="1"/>
  <c r="X166" i="17"/>
  <c r="V381" i="17"/>
  <c r="V453" i="17" s="1"/>
  <c r="W484" i="17"/>
  <c r="U289" i="17"/>
  <c r="U221" i="17"/>
  <c r="U219" i="17"/>
  <c r="U254" i="17"/>
  <c r="U290" i="17"/>
  <c r="U174" i="17"/>
  <c r="U227" i="17"/>
  <c r="U311" i="17" s="1"/>
  <c r="W310" i="17"/>
  <c r="W293" i="17"/>
  <c r="W255" i="17"/>
  <c r="S284" i="17"/>
  <c r="S126" i="17"/>
  <c r="S276" i="17"/>
  <c r="W65" i="17"/>
  <c r="X168" i="17"/>
  <c r="S282" i="17"/>
  <c r="V223" i="17"/>
  <c r="W326" i="17"/>
  <c r="W224" i="17"/>
  <c r="X327" i="17"/>
  <c r="AA132" i="17"/>
  <c r="AB132" i="17" s="1"/>
  <c r="U131" i="17"/>
  <c r="U130" i="17"/>
  <c r="U62" i="17"/>
  <c r="U60" i="17"/>
  <c r="U95" i="17"/>
  <c r="U15" i="17"/>
  <c r="U68" i="17"/>
  <c r="U152" i="17" s="1"/>
  <c r="U148" i="17"/>
  <c r="U13" i="17"/>
  <c r="S279" i="17"/>
  <c r="U263" i="17"/>
  <c r="U172" i="17"/>
  <c r="P18" i="17"/>
  <c r="R167" i="8"/>
  <c r="S167" i="8" s="1"/>
  <c r="P421" i="8"/>
  <c r="BA334" i="8"/>
  <c r="BA334" i="19" s="1"/>
  <c r="D364" i="8"/>
  <c r="D364" i="19" s="1"/>
  <c r="BA205" i="8"/>
  <c r="BA205" i="19" s="1"/>
  <c r="Q368" i="8"/>
  <c r="Q368" i="19" s="1"/>
  <c r="P423" i="8"/>
  <c r="Q423" i="8" s="1"/>
  <c r="R423" i="8" s="1"/>
  <c r="S423" i="8" s="1"/>
  <c r="T423" i="8" s="1"/>
  <c r="U423" i="8" s="1"/>
  <c r="V423" i="8" s="1"/>
  <c r="W423" i="8" s="1"/>
  <c r="X423" i="8" s="1"/>
  <c r="Y423" i="8" s="1"/>
  <c r="Z423" i="8" s="1"/>
  <c r="AA423" i="8" s="1"/>
  <c r="AB423" i="8" s="1"/>
  <c r="AC423" i="8" s="1"/>
  <c r="AD423" i="8" s="1"/>
  <c r="AE423" i="8" s="1"/>
  <c r="AF423" i="8" s="1"/>
  <c r="AG423" i="8" s="1"/>
  <c r="AH423" i="8" s="1"/>
  <c r="AI423" i="8" s="1"/>
  <c r="AJ423" i="8" s="1"/>
  <c r="AK423" i="8" s="1"/>
  <c r="AL423" i="8" s="1"/>
  <c r="AM423" i="8" s="1"/>
  <c r="AN423" i="8" s="1"/>
  <c r="AO423" i="8" s="1"/>
  <c r="AP423" i="8" s="1"/>
  <c r="AQ423" i="8" s="1"/>
  <c r="AR423" i="8" s="1"/>
  <c r="AS423" i="8" s="1"/>
  <c r="AT423" i="8" s="1"/>
  <c r="AU423" i="8" s="1"/>
  <c r="AV423" i="8" s="1"/>
  <c r="AW423" i="8" s="1"/>
  <c r="AX423" i="8" s="1"/>
  <c r="AY423" i="8" s="1"/>
  <c r="Q232" i="8"/>
  <c r="Q232" i="19" s="1"/>
  <c r="Q326" i="8"/>
  <c r="Q223" i="8" s="1"/>
  <c r="Q223" i="19" s="1"/>
  <c r="BA177" i="8"/>
  <c r="BA177" i="19" s="1"/>
  <c r="P73" i="8"/>
  <c r="P73" i="19" s="1"/>
  <c r="BA21" i="8"/>
  <c r="BA21" i="19" s="1"/>
  <c r="S168" i="8"/>
  <c r="P85" i="8"/>
  <c r="P455" i="8"/>
  <c r="Q455" i="8" s="1"/>
  <c r="R455" i="8" s="1"/>
  <c r="S455" i="8" s="1"/>
  <c r="T455" i="8" s="1"/>
  <c r="U455" i="8" s="1"/>
  <c r="V455" i="8" s="1"/>
  <c r="W455" i="8" s="1"/>
  <c r="X455" i="8" s="1"/>
  <c r="Y455" i="8" s="1"/>
  <c r="Z455" i="8" s="1"/>
  <c r="AA455" i="8" s="1"/>
  <c r="AB455" i="8" s="1"/>
  <c r="AC455" i="8" s="1"/>
  <c r="AD455" i="8" s="1"/>
  <c r="AE455" i="8" s="1"/>
  <c r="AF455" i="8" s="1"/>
  <c r="AG455" i="8" s="1"/>
  <c r="AH455" i="8" s="1"/>
  <c r="AI455" i="8" s="1"/>
  <c r="AJ455" i="8" s="1"/>
  <c r="AK455" i="8" s="1"/>
  <c r="AL455" i="8" s="1"/>
  <c r="AM455" i="8" s="1"/>
  <c r="AN455" i="8" s="1"/>
  <c r="AO455" i="8" s="1"/>
  <c r="AP455" i="8" s="1"/>
  <c r="AQ455" i="8" s="1"/>
  <c r="AR455" i="8" s="1"/>
  <c r="AS455" i="8" s="1"/>
  <c r="AT455" i="8" s="1"/>
  <c r="AU455" i="8" s="1"/>
  <c r="AV455" i="8" s="1"/>
  <c r="AW455" i="8" s="1"/>
  <c r="AX455" i="8" s="1"/>
  <c r="AY455" i="8" s="1"/>
  <c r="P484" i="8"/>
  <c r="Q484" i="8" s="1"/>
  <c r="F336" i="8"/>
  <c r="F305" i="8"/>
  <c r="F252" i="8"/>
  <c r="F259" i="8"/>
  <c r="F258" i="8"/>
  <c r="O180" i="8"/>
  <c r="O266" i="8"/>
  <c r="O271" i="8"/>
  <c r="O267" i="8"/>
  <c r="O270" i="8"/>
  <c r="O268" i="8"/>
  <c r="O269" i="8"/>
  <c r="O427" i="8"/>
  <c r="O428" i="8"/>
  <c r="O429" i="8"/>
  <c r="O426" i="8"/>
  <c r="O430" i="8"/>
  <c r="O425" i="8"/>
  <c r="P471" i="8"/>
  <c r="Q471" i="8" s="1"/>
  <c r="Q375" i="8" s="1"/>
  <c r="Q375" i="19" s="1"/>
  <c r="J336" i="8"/>
  <c r="J305" i="8"/>
  <c r="J252" i="8"/>
  <c r="J258" i="8"/>
  <c r="J259" i="8"/>
  <c r="I412" i="8"/>
  <c r="I422" i="8"/>
  <c r="I483" i="8"/>
  <c r="R327" i="8"/>
  <c r="S327" i="8" s="1"/>
  <c r="S224" i="8" s="1"/>
  <c r="S224" i="19" s="1"/>
  <c r="P486" i="8"/>
  <c r="P224" i="8"/>
  <c r="P224" i="19" s="1"/>
  <c r="O336" i="8"/>
  <c r="O305" i="8"/>
  <c r="O252" i="8"/>
  <c r="O258" i="8"/>
  <c r="O259" i="8"/>
  <c r="K412" i="8"/>
  <c r="K422" i="8"/>
  <c r="K483" i="8"/>
  <c r="E180" i="8"/>
  <c r="E270" i="8"/>
  <c r="E267" i="8"/>
  <c r="E268" i="8"/>
  <c r="E271" i="8"/>
  <c r="E266" i="8"/>
  <c r="E269" i="8"/>
  <c r="E425" i="8"/>
  <c r="E426" i="8"/>
  <c r="E429" i="8"/>
  <c r="E428" i="8"/>
  <c r="E427" i="8"/>
  <c r="E430" i="8"/>
  <c r="F180" i="8"/>
  <c r="F268" i="8"/>
  <c r="F266" i="8"/>
  <c r="F271" i="8"/>
  <c r="F269" i="8"/>
  <c r="F267" i="8"/>
  <c r="F270" i="8"/>
  <c r="F430" i="8"/>
  <c r="F426" i="8"/>
  <c r="F427" i="8"/>
  <c r="F428" i="8"/>
  <c r="F429" i="8"/>
  <c r="F425" i="8"/>
  <c r="N180" i="8"/>
  <c r="N267" i="8"/>
  <c r="N270" i="8"/>
  <c r="N271" i="8"/>
  <c r="N268" i="8"/>
  <c r="N266" i="8"/>
  <c r="N269" i="8"/>
  <c r="N426" i="8"/>
  <c r="N427" i="8"/>
  <c r="N428" i="8"/>
  <c r="N429" i="8"/>
  <c r="N425" i="8"/>
  <c r="N430" i="8"/>
  <c r="I180" i="8"/>
  <c r="I267" i="8"/>
  <c r="I266" i="8"/>
  <c r="I271" i="8"/>
  <c r="I269" i="8"/>
  <c r="I270" i="8"/>
  <c r="I268" i="8"/>
  <c r="I427" i="8"/>
  <c r="I429" i="8"/>
  <c r="I426" i="8"/>
  <c r="I430" i="8"/>
  <c r="I428" i="8"/>
  <c r="I425" i="8"/>
  <c r="S260" i="8"/>
  <c r="Q325" i="8"/>
  <c r="K336" i="8"/>
  <c r="K305" i="8"/>
  <c r="K252" i="8"/>
  <c r="K258" i="8"/>
  <c r="K259" i="8"/>
  <c r="G412" i="8"/>
  <c r="G483" i="8"/>
  <c r="G422" i="8"/>
  <c r="L412" i="8"/>
  <c r="L483" i="8"/>
  <c r="L422" i="8"/>
  <c r="K180" i="8"/>
  <c r="K270" i="8"/>
  <c r="K269" i="8"/>
  <c r="K266" i="8"/>
  <c r="K267" i="8"/>
  <c r="K271" i="8"/>
  <c r="K268" i="8"/>
  <c r="K427" i="8"/>
  <c r="K430" i="8"/>
  <c r="K426" i="8"/>
  <c r="K428" i="8"/>
  <c r="K429" i="8"/>
  <c r="K425" i="8"/>
  <c r="P424" i="8"/>
  <c r="Q424" i="8" s="1"/>
  <c r="R424" i="8" s="1"/>
  <c r="S424" i="8" s="1"/>
  <c r="T424" i="8" s="1"/>
  <c r="U424" i="8" s="1"/>
  <c r="V424" i="8" s="1"/>
  <c r="W424" i="8" s="1"/>
  <c r="X424" i="8" s="1"/>
  <c r="Y424" i="8" s="1"/>
  <c r="Z424" i="8" s="1"/>
  <c r="AA424" i="8" s="1"/>
  <c r="AB424" i="8" s="1"/>
  <c r="AC424" i="8" s="1"/>
  <c r="AD424" i="8" s="1"/>
  <c r="AE424" i="8" s="1"/>
  <c r="AF424" i="8" s="1"/>
  <c r="AG424" i="8" s="1"/>
  <c r="AH424" i="8" s="1"/>
  <c r="AI424" i="8" s="1"/>
  <c r="AJ424" i="8" s="1"/>
  <c r="AK424" i="8" s="1"/>
  <c r="AL424" i="8" s="1"/>
  <c r="AM424" i="8" s="1"/>
  <c r="AN424" i="8" s="1"/>
  <c r="AO424" i="8" s="1"/>
  <c r="AP424" i="8" s="1"/>
  <c r="AQ424" i="8" s="1"/>
  <c r="AR424" i="8" s="1"/>
  <c r="AS424" i="8" s="1"/>
  <c r="AT424" i="8" s="1"/>
  <c r="AU424" i="8" s="1"/>
  <c r="AV424" i="8" s="1"/>
  <c r="AW424" i="8" s="1"/>
  <c r="AX424" i="8" s="1"/>
  <c r="AY424" i="8" s="1"/>
  <c r="J180" i="8"/>
  <c r="J270" i="8"/>
  <c r="J269" i="8"/>
  <c r="J268" i="8"/>
  <c r="J267" i="8"/>
  <c r="J271" i="8"/>
  <c r="J266" i="8"/>
  <c r="J429" i="8"/>
  <c r="J427" i="8"/>
  <c r="J430" i="8"/>
  <c r="J426" i="8"/>
  <c r="J425" i="8"/>
  <c r="J428" i="8"/>
  <c r="I336" i="8"/>
  <c r="I305" i="8"/>
  <c r="I252" i="8"/>
  <c r="I259" i="8"/>
  <c r="I258" i="8"/>
  <c r="S419" i="8"/>
  <c r="O412" i="8"/>
  <c r="O483" i="8"/>
  <c r="O422" i="8"/>
  <c r="P324" i="8"/>
  <c r="Q324" i="8" s="1"/>
  <c r="R324" i="8" s="1"/>
  <c r="S324" i="8" s="1"/>
  <c r="T324" i="8" s="1"/>
  <c r="U324" i="8" s="1"/>
  <c r="V324" i="8" s="1"/>
  <c r="W324" i="8" s="1"/>
  <c r="X324" i="8" s="1"/>
  <c r="Y324" i="8" s="1"/>
  <c r="Z324" i="8" s="1"/>
  <c r="AA324" i="8" s="1"/>
  <c r="AB324" i="8" s="1"/>
  <c r="AC324" i="8" s="1"/>
  <c r="AD324" i="8" s="1"/>
  <c r="AE324" i="8" s="1"/>
  <c r="AF324" i="8" s="1"/>
  <c r="AG324" i="8" s="1"/>
  <c r="AH324" i="8" s="1"/>
  <c r="AI324" i="8" s="1"/>
  <c r="AJ324" i="8" s="1"/>
  <c r="AK324" i="8" s="1"/>
  <c r="AL324" i="8" s="1"/>
  <c r="AM324" i="8" s="1"/>
  <c r="AN324" i="8" s="1"/>
  <c r="AO324" i="8" s="1"/>
  <c r="AP324" i="8" s="1"/>
  <c r="AQ324" i="8" s="1"/>
  <c r="AR324" i="8" s="1"/>
  <c r="AS324" i="8" s="1"/>
  <c r="AT324" i="8" s="1"/>
  <c r="AU324" i="8" s="1"/>
  <c r="AV324" i="8" s="1"/>
  <c r="AW324" i="8" s="1"/>
  <c r="AX324" i="8" s="1"/>
  <c r="AY324" i="8" s="1"/>
  <c r="F412" i="8"/>
  <c r="F483" i="8"/>
  <c r="F422" i="8"/>
  <c r="H336" i="8"/>
  <c r="H305" i="8"/>
  <c r="H252" i="8"/>
  <c r="H258" i="8"/>
  <c r="H259" i="8"/>
  <c r="G336" i="8"/>
  <c r="G305" i="8"/>
  <c r="G252" i="8"/>
  <c r="G259" i="8"/>
  <c r="G258" i="8"/>
  <c r="D180" i="8"/>
  <c r="D271" i="8"/>
  <c r="D270" i="8"/>
  <c r="D269" i="8"/>
  <c r="D267" i="8"/>
  <c r="D266" i="8"/>
  <c r="D268" i="8"/>
  <c r="D426" i="8"/>
  <c r="D429" i="8"/>
  <c r="D425" i="8"/>
  <c r="D430" i="8"/>
  <c r="D427" i="8"/>
  <c r="D428" i="8"/>
  <c r="H180" i="8"/>
  <c r="H267" i="8"/>
  <c r="H269" i="8"/>
  <c r="H268" i="8"/>
  <c r="H266" i="8"/>
  <c r="H271" i="8"/>
  <c r="H270" i="8"/>
  <c r="H428" i="8"/>
  <c r="H429" i="8"/>
  <c r="H427" i="8"/>
  <c r="H426" i="8"/>
  <c r="H430" i="8"/>
  <c r="H425" i="8"/>
  <c r="P105" i="8"/>
  <c r="Q105" i="8" s="1"/>
  <c r="R105" i="8" s="1"/>
  <c r="S105" i="8" s="1"/>
  <c r="T105" i="8" s="1"/>
  <c r="U105" i="8" s="1"/>
  <c r="V105" i="8" s="1"/>
  <c r="W105" i="8" s="1"/>
  <c r="X105" i="8" s="1"/>
  <c r="Y105" i="8" s="1"/>
  <c r="Z105" i="8" s="1"/>
  <c r="AA105" i="8" s="1"/>
  <c r="AB105" i="8" s="1"/>
  <c r="AC105" i="8" s="1"/>
  <c r="AD105" i="8" s="1"/>
  <c r="AE105" i="8" s="1"/>
  <c r="AF105" i="8" s="1"/>
  <c r="AG105" i="8" s="1"/>
  <c r="AH105" i="8" s="1"/>
  <c r="AI105" i="8" s="1"/>
  <c r="AJ105" i="8" s="1"/>
  <c r="AK105" i="8" s="1"/>
  <c r="AL105" i="8" s="1"/>
  <c r="AM105" i="8" s="1"/>
  <c r="AN105" i="8" s="1"/>
  <c r="AO105" i="8" s="1"/>
  <c r="AP105" i="8" s="1"/>
  <c r="AQ105" i="8" s="1"/>
  <c r="AR105" i="8" s="1"/>
  <c r="AS105" i="8" s="1"/>
  <c r="AT105" i="8" s="1"/>
  <c r="AU105" i="8" s="1"/>
  <c r="AV105" i="8" s="1"/>
  <c r="AW105" i="8" s="1"/>
  <c r="AX105" i="8" s="1"/>
  <c r="AY105" i="8" s="1"/>
  <c r="Q59" i="8"/>
  <c r="Q59" i="19" s="1"/>
  <c r="P397" i="8"/>
  <c r="P485" i="8"/>
  <c r="Q485" i="8" s="1"/>
  <c r="Q382" i="8" s="1"/>
  <c r="Q382" i="19" s="1"/>
  <c r="P265" i="8"/>
  <c r="Q265" i="8" s="1"/>
  <c r="R265" i="8" s="1"/>
  <c r="S265" i="8" s="1"/>
  <c r="T265" i="8" s="1"/>
  <c r="U265" i="8" s="1"/>
  <c r="V265" i="8" s="1"/>
  <c r="W265" i="8" s="1"/>
  <c r="X265" i="8" s="1"/>
  <c r="Y265" i="8" s="1"/>
  <c r="Z265" i="8" s="1"/>
  <c r="AA265" i="8" s="1"/>
  <c r="AB265" i="8" s="1"/>
  <c r="AC265" i="8" s="1"/>
  <c r="AD265" i="8" s="1"/>
  <c r="AE265" i="8" s="1"/>
  <c r="AF265" i="8" s="1"/>
  <c r="AG265" i="8" s="1"/>
  <c r="AH265" i="8" s="1"/>
  <c r="AI265" i="8" s="1"/>
  <c r="AJ265" i="8" s="1"/>
  <c r="AK265" i="8" s="1"/>
  <c r="AL265" i="8" s="1"/>
  <c r="AM265" i="8" s="1"/>
  <c r="AN265" i="8" s="1"/>
  <c r="AO265" i="8" s="1"/>
  <c r="AP265" i="8" s="1"/>
  <c r="AQ265" i="8" s="1"/>
  <c r="AR265" i="8" s="1"/>
  <c r="AS265" i="8" s="1"/>
  <c r="AT265" i="8" s="1"/>
  <c r="AU265" i="8" s="1"/>
  <c r="AV265" i="8" s="1"/>
  <c r="AW265" i="8" s="1"/>
  <c r="AX265" i="8" s="1"/>
  <c r="AY265" i="8" s="1"/>
  <c r="N412" i="8"/>
  <c r="N422" i="8"/>
  <c r="N483" i="8"/>
  <c r="J412" i="8"/>
  <c r="J422" i="8"/>
  <c r="J483" i="8"/>
  <c r="M336" i="8"/>
  <c r="M305" i="8"/>
  <c r="M252" i="8"/>
  <c r="M258" i="8"/>
  <c r="M259" i="8"/>
  <c r="P482" i="8"/>
  <c r="Q482" i="8" s="1"/>
  <c r="R482" i="8" s="1"/>
  <c r="S482" i="8" s="1"/>
  <c r="T482" i="8" s="1"/>
  <c r="U482" i="8" s="1"/>
  <c r="V482" i="8" s="1"/>
  <c r="W482" i="8" s="1"/>
  <c r="X482" i="8" s="1"/>
  <c r="Y482" i="8" s="1"/>
  <c r="Z482" i="8" s="1"/>
  <c r="AA482" i="8" s="1"/>
  <c r="AB482" i="8" s="1"/>
  <c r="AC482" i="8" s="1"/>
  <c r="AD482" i="8" s="1"/>
  <c r="AE482" i="8" s="1"/>
  <c r="AF482" i="8" s="1"/>
  <c r="AG482" i="8" s="1"/>
  <c r="AH482" i="8" s="1"/>
  <c r="AI482" i="8" s="1"/>
  <c r="AJ482" i="8" s="1"/>
  <c r="AK482" i="8" s="1"/>
  <c r="AL482" i="8" s="1"/>
  <c r="AM482" i="8" s="1"/>
  <c r="AN482" i="8" s="1"/>
  <c r="AO482" i="8" s="1"/>
  <c r="AP482" i="8" s="1"/>
  <c r="AQ482" i="8" s="1"/>
  <c r="AR482" i="8" s="1"/>
  <c r="AS482" i="8" s="1"/>
  <c r="AT482" i="8" s="1"/>
  <c r="AU482" i="8" s="1"/>
  <c r="AV482" i="8" s="1"/>
  <c r="AW482" i="8" s="1"/>
  <c r="AX482" i="8" s="1"/>
  <c r="AY482" i="8" s="1"/>
  <c r="P263" i="8"/>
  <c r="M412" i="8"/>
  <c r="M422" i="8"/>
  <c r="M483" i="8"/>
  <c r="L336" i="8"/>
  <c r="L305" i="8"/>
  <c r="L252" i="8"/>
  <c r="L259" i="8"/>
  <c r="L258" i="8"/>
  <c r="P264" i="8"/>
  <c r="Q264" i="8" s="1"/>
  <c r="R264" i="8" s="1"/>
  <c r="S264" i="8" s="1"/>
  <c r="T264" i="8" s="1"/>
  <c r="U264" i="8" s="1"/>
  <c r="V264" i="8" s="1"/>
  <c r="W264" i="8" s="1"/>
  <c r="X264" i="8" s="1"/>
  <c r="Y264" i="8" s="1"/>
  <c r="Z264" i="8" s="1"/>
  <c r="AA264" i="8" s="1"/>
  <c r="AB264" i="8" s="1"/>
  <c r="AC264" i="8" s="1"/>
  <c r="AD264" i="8" s="1"/>
  <c r="AE264" i="8" s="1"/>
  <c r="AF264" i="8" s="1"/>
  <c r="AG264" i="8" s="1"/>
  <c r="AH264" i="8" s="1"/>
  <c r="AI264" i="8" s="1"/>
  <c r="AJ264" i="8" s="1"/>
  <c r="AK264" i="8" s="1"/>
  <c r="AL264" i="8" s="1"/>
  <c r="AM264" i="8" s="1"/>
  <c r="AN264" i="8" s="1"/>
  <c r="AO264" i="8" s="1"/>
  <c r="AP264" i="8" s="1"/>
  <c r="AQ264" i="8" s="1"/>
  <c r="AR264" i="8" s="1"/>
  <c r="AS264" i="8" s="1"/>
  <c r="AT264" i="8" s="1"/>
  <c r="AU264" i="8" s="1"/>
  <c r="AV264" i="8" s="1"/>
  <c r="AW264" i="8" s="1"/>
  <c r="AX264" i="8" s="1"/>
  <c r="AY264" i="8" s="1"/>
  <c r="E336" i="8"/>
  <c r="E305" i="8"/>
  <c r="E252" i="8"/>
  <c r="E259" i="8"/>
  <c r="E258" i="8"/>
  <c r="H412" i="8"/>
  <c r="H422" i="8"/>
  <c r="H483" i="8"/>
  <c r="E412" i="8"/>
  <c r="E422" i="8"/>
  <c r="E483" i="8"/>
  <c r="P450" i="8"/>
  <c r="Q450" i="8" s="1"/>
  <c r="N336" i="8"/>
  <c r="N305" i="8"/>
  <c r="N252" i="8"/>
  <c r="N258" i="8"/>
  <c r="N259" i="8"/>
  <c r="L180" i="8"/>
  <c r="L268" i="8"/>
  <c r="L271" i="8"/>
  <c r="L266" i="8"/>
  <c r="L270" i="8"/>
  <c r="L269" i="8"/>
  <c r="L267" i="8"/>
  <c r="L426" i="8"/>
  <c r="L427" i="8"/>
  <c r="L428" i="8"/>
  <c r="L429" i="8"/>
  <c r="L430" i="8"/>
  <c r="L425" i="8"/>
  <c r="M180" i="8"/>
  <c r="M271" i="8"/>
  <c r="M269" i="8"/>
  <c r="M270" i="8"/>
  <c r="M267" i="8"/>
  <c r="M268" i="8"/>
  <c r="M266" i="8"/>
  <c r="M428" i="8"/>
  <c r="M425" i="8"/>
  <c r="M430" i="8"/>
  <c r="M429" i="8"/>
  <c r="M426" i="8"/>
  <c r="M427" i="8"/>
  <c r="G180" i="8"/>
  <c r="G271" i="8"/>
  <c r="G270" i="8"/>
  <c r="G267" i="8"/>
  <c r="G268" i="8"/>
  <c r="G269" i="8"/>
  <c r="G266" i="8"/>
  <c r="G427" i="8"/>
  <c r="G428" i="8"/>
  <c r="G425" i="8"/>
  <c r="G426" i="8"/>
  <c r="G429" i="8"/>
  <c r="G430" i="8"/>
  <c r="P222" i="8"/>
  <c r="P222" i="19" s="1"/>
  <c r="R297" i="8"/>
  <c r="Q218" i="8"/>
  <c r="Q218" i="19" s="1"/>
  <c r="D336" i="8"/>
  <c r="D305" i="8"/>
  <c r="D252" i="8"/>
  <c r="D258" i="8"/>
  <c r="D259" i="8"/>
  <c r="Q291" i="8"/>
  <c r="Q238" i="8"/>
  <c r="P171" i="8"/>
  <c r="P171" i="19" s="1"/>
  <c r="D412" i="8"/>
  <c r="D483" i="8"/>
  <c r="D422" i="8"/>
  <c r="AM396" i="8"/>
  <c r="AY396" i="8"/>
  <c r="Y240" i="8"/>
  <c r="Z239" i="8"/>
  <c r="Q63" i="8"/>
  <c r="Q63" i="19" s="1"/>
  <c r="P84" i="8"/>
  <c r="Q65" i="8"/>
  <c r="Q65" i="19" s="1"/>
  <c r="R166" i="8"/>
  <c r="S132" i="8"/>
  <c r="S138" i="8"/>
  <c r="R59" i="8"/>
  <c r="R59" i="19" s="1"/>
  <c r="Y164" i="8"/>
  <c r="R78" i="8"/>
  <c r="T79" i="8"/>
  <c r="P100" i="8"/>
  <c r="Q100" i="8" s="1"/>
  <c r="R100" i="8" s="1"/>
  <c r="S100" i="8" s="1"/>
  <c r="T100" i="8" s="1"/>
  <c r="U100" i="8" s="1"/>
  <c r="V100" i="8" s="1"/>
  <c r="W100" i="8" s="1"/>
  <c r="X100" i="8" s="1"/>
  <c r="Y100" i="8" s="1"/>
  <c r="Z100" i="8" s="1"/>
  <c r="AA100" i="8" s="1"/>
  <c r="AB100" i="8" s="1"/>
  <c r="AC100" i="8" s="1"/>
  <c r="AD100" i="8" s="1"/>
  <c r="AE100" i="8" s="1"/>
  <c r="AF100" i="8" s="1"/>
  <c r="AG100" i="8" s="1"/>
  <c r="AH100" i="8" s="1"/>
  <c r="AI100" i="8" s="1"/>
  <c r="AJ100" i="8" s="1"/>
  <c r="AK100" i="8" s="1"/>
  <c r="AL100" i="8" s="1"/>
  <c r="AM100" i="8" s="1"/>
  <c r="AN100" i="8" s="1"/>
  <c r="AO100" i="8" s="1"/>
  <c r="AP100" i="8" s="1"/>
  <c r="AQ100" i="8" s="1"/>
  <c r="AR100" i="8" s="1"/>
  <c r="AS100" i="8" s="1"/>
  <c r="AT100" i="8" s="1"/>
  <c r="AU100" i="8" s="1"/>
  <c r="AV100" i="8" s="1"/>
  <c r="AW100" i="8" s="1"/>
  <c r="AX100" i="8" s="1"/>
  <c r="AY100" i="8" s="1"/>
  <c r="Q57" i="8"/>
  <c r="Q57" i="19" s="1"/>
  <c r="R153" i="8"/>
  <c r="P99" i="8"/>
  <c r="Q99" i="8" s="1"/>
  <c r="R99" i="8" s="1"/>
  <c r="S99" i="8" s="1"/>
  <c r="T99" i="8" s="1"/>
  <c r="U99" i="8" s="1"/>
  <c r="V99" i="8" s="1"/>
  <c r="W99" i="8" s="1"/>
  <c r="X99" i="8" s="1"/>
  <c r="Y99" i="8" s="1"/>
  <c r="Z99" i="8" s="1"/>
  <c r="AA99" i="8" s="1"/>
  <c r="AB99" i="8" s="1"/>
  <c r="AC99" i="8" s="1"/>
  <c r="AD99" i="8" s="1"/>
  <c r="AE99" i="8" s="1"/>
  <c r="AF99" i="8" s="1"/>
  <c r="AG99" i="8" s="1"/>
  <c r="AH99" i="8" s="1"/>
  <c r="AI99" i="8" s="1"/>
  <c r="AJ99" i="8" s="1"/>
  <c r="AK99" i="8" s="1"/>
  <c r="AL99" i="8" s="1"/>
  <c r="AM99" i="8" s="1"/>
  <c r="AN99" i="8" s="1"/>
  <c r="AO99" i="8" s="1"/>
  <c r="AP99" i="8" s="1"/>
  <c r="AQ99" i="8" s="1"/>
  <c r="AR99" i="8" s="1"/>
  <c r="AS99" i="8" s="1"/>
  <c r="AT99" i="8" s="1"/>
  <c r="AU99" i="8" s="1"/>
  <c r="AV99" i="8" s="1"/>
  <c r="AW99" i="8" s="1"/>
  <c r="AX99" i="8" s="1"/>
  <c r="AY99" i="8" s="1"/>
  <c r="J29" i="8"/>
  <c r="J29" i="19" s="1"/>
  <c r="J109" i="8"/>
  <c r="J107" i="8"/>
  <c r="J112" i="8"/>
  <c r="J108" i="8"/>
  <c r="J111" i="8"/>
  <c r="J110" i="8"/>
  <c r="K29" i="8"/>
  <c r="K29" i="19" s="1"/>
  <c r="K108" i="8"/>
  <c r="K112" i="8"/>
  <c r="K107" i="8"/>
  <c r="K109" i="8"/>
  <c r="K110" i="8"/>
  <c r="K111" i="8"/>
  <c r="E29" i="8"/>
  <c r="E29" i="19" s="1"/>
  <c r="E109" i="8"/>
  <c r="E108" i="8"/>
  <c r="E107" i="8"/>
  <c r="E111" i="8"/>
  <c r="E110" i="8"/>
  <c r="E112" i="8"/>
  <c r="F29" i="8"/>
  <c r="F29" i="19" s="1"/>
  <c r="F108" i="8"/>
  <c r="F107" i="8"/>
  <c r="F112" i="8"/>
  <c r="F110" i="8"/>
  <c r="F111" i="8"/>
  <c r="F109" i="8"/>
  <c r="N29" i="8"/>
  <c r="N29" i="19" s="1"/>
  <c r="N111" i="8"/>
  <c r="N109" i="8"/>
  <c r="N107" i="8"/>
  <c r="N110" i="8"/>
  <c r="N108" i="8"/>
  <c r="N112" i="8"/>
  <c r="I29" i="8"/>
  <c r="I29" i="19" s="1"/>
  <c r="I110" i="8"/>
  <c r="I111" i="8"/>
  <c r="I112" i="8"/>
  <c r="I107" i="8"/>
  <c r="I109" i="8"/>
  <c r="I108" i="8"/>
  <c r="O29" i="8"/>
  <c r="O29" i="19" s="1"/>
  <c r="O107" i="8"/>
  <c r="O112" i="8"/>
  <c r="O109" i="8"/>
  <c r="O111" i="8"/>
  <c r="O108" i="8"/>
  <c r="O110" i="8"/>
  <c r="L29" i="8"/>
  <c r="L29" i="19" s="1"/>
  <c r="L112" i="8"/>
  <c r="L109" i="8"/>
  <c r="L108" i="8"/>
  <c r="L111" i="8"/>
  <c r="L110" i="8"/>
  <c r="L107" i="8"/>
  <c r="D29" i="8"/>
  <c r="D29" i="19" s="1"/>
  <c r="D112" i="8"/>
  <c r="D109" i="8"/>
  <c r="D108" i="8"/>
  <c r="D111" i="8"/>
  <c r="D110" i="8"/>
  <c r="D107" i="8"/>
  <c r="M29" i="8"/>
  <c r="M29" i="19" s="1"/>
  <c r="M109" i="8"/>
  <c r="M108" i="8"/>
  <c r="M110" i="8"/>
  <c r="M111" i="8"/>
  <c r="M107" i="8"/>
  <c r="M112" i="8"/>
  <c r="H29" i="8"/>
  <c r="H29" i="19" s="1"/>
  <c r="H111" i="8"/>
  <c r="H108" i="8"/>
  <c r="H107" i="8"/>
  <c r="H109" i="8"/>
  <c r="H110" i="8"/>
  <c r="H112" i="8"/>
  <c r="G29" i="8"/>
  <c r="G29" i="19" s="1"/>
  <c r="G109" i="8"/>
  <c r="G112" i="8"/>
  <c r="G110" i="8"/>
  <c r="G107" i="8"/>
  <c r="G108" i="8"/>
  <c r="G111" i="8"/>
  <c r="P106" i="8"/>
  <c r="Q106" i="8" s="1"/>
  <c r="R106" i="8" s="1"/>
  <c r="S106" i="8" s="1"/>
  <c r="T106" i="8" s="1"/>
  <c r="U106" i="8" s="1"/>
  <c r="V106" i="8" s="1"/>
  <c r="W106" i="8" s="1"/>
  <c r="X106" i="8" s="1"/>
  <c r="Y106" i="8" s="1"/>
  <c r="Z106" i="8" s="1"/>
  <c r="AA106" i="8" s="1"/>
  <c r="AB106" i="8" s="1"/>
  <c r="AC106" i="8" s="1"/>
  <c r="AD106" i="8" s="1"/>
  <c r="AE106" i="8" s="1"/>
  <c r="AF106" i="8" s="1"/>
  <c r="AG106" i="8" s="1"/>
  <c r="AH106" i="8" s="1"/>
  <c r="AI106" i="8" s="1"/>
  <c r="AJ106" i="8" s="1"/>
  <c r="AK106" i="8" s="1"/>
  <c r="AL106" i="8" s="1"/>
  <c r="AM106" i="8" s="1"/>
  <c r="AN106" i="8" s="1"/>
  <c r="AO106" i="8" s="1"/>
  <c r="AP106" i="8" s="1"/>
  <c r="AQ106" i="8" s="1"/>
  <c r="AR106" i="8" s="1"/>
  <c r="AS106" i="8" s="1"/>
  <c r="AT106" i="8" s="1"/>
  <c r="AU106" i="8" s="1"/>
  <c r="AV106" i="8" s="1"/>
  <c r="AW106" i="8" s="1"/>
  <c r="AX106" i="8" s="1"/>
  <c r="AY106" i="8" s="1"/>
  <c r="S101" i="8"/>
  <c r="M107" i="22" l="1"/>
  <c r="O79" i="22"/>
  <c r="D40" i="23"/>
  <c r="D32" i="23"/>
  <c r="D22" i="23"/>
  <c r="D39" i="23"/>
  <c r="D14" i="23"/>
  <c r="D42" i="23"/>
  <c r="D30" i="23"/>
  <c r="D35" i="23"/>
  <c r="D34" i="23"/>
  <c r="D24" i="23"/>
  <c r="G80" i="22"/>
  <c r="M79" i="22"/>
  <c r="O151" i="22"/>
  <c r="N168" i="22"/>
  <c r="M141" i="22"/>
  <c r="O136" i="22"/>
  <c r="O95" i="22"/>
  <c r="M151" i="22"/>
  <c r="N79" i="22"/>
  <c r="O141" i="22"/>
  <c r="M136" i="22"/>
  <c r="N107" i="22"/>
  <c r="N95" i="22"/>
  <c r="G155" i="22"/>
  <c r="M168" i="22"/>
  <c r="M135" i="22"/>
  <c r="H91" i="22"/>
  <c r="H101" i="22"/>
  <c r="L82" i="22"/>
  <c r="J79" i="22"/>
  <c r="J151" i="22"/>
  <c r="O135" i="22"/>
  <c r="J107" i="22"/>
  <c r="L101" i="22"/>
  <c r="J141" i="22"/>
  <c r="J168" i="22"/>
  <c r="J135" i="22"/>
  <c r="L91" i="22"/>
  <c r="E141" i="22"/>
  <c r="BA30" i="22"/>
  <c r="I136" i="22"/>
  <c r="I107" i="22"/>
  <c r="K95" i="22"/>
  <c r="K79" i="22"/>
  <c r="I141" i="22"/>
  <c r="J95" i="22"/>
  <c r="I151" i="22"/>
  <c r="I168" i="22"/>
  <c r="K141" i="22"/>
  <c r="K151" i="22"/>
  <c r="K107" i="22"/>
  <c r="K134" i="22"/>
  <c r="K152" i="22"/>
  <c r="K136" i="22"/>
  <c r="E151" i="22"/>
  <c r="E79" i="22"/>
  <c r="E168" i="22"/>
  <c r="E107" i="22"/>
  <c r="E135" i="22"/>
  <c r="BA24" i="22"/>
  <c r="L141" i="22"/>
  <c r="I469" i="19"/>
  <c r="I471" i="19"/>
  <c r="I135" i="22"/>
  <c r="J420" i="19"/>
  <c r="J336" i="19"/>
  <c r="M449" i="19"/>
  <c r="I449" i="19"/>
  <c r="L151" i="22"/>
  <c r="F168" i="22"/>
  <c r="L79" i="22"/>
  <c r="K14" i="22"/>
  <c r="K106" i="22" s="1"/>
  <c r="K336" i="19"/>
  <c r="N14" i="22"/>
  <c r="N106" i="22" s="1"/>
  <c r="N336" i="19"/>
  <c r="I14" i="22"/>
  <c r="I106" i="22" s="1"/>
  <c r="I336" i="19"/>
  <c r="M157" i="22"/>
  <c r="N407" i="19"/>
  <c r="D14" i="22"/>
  <c r="D106" i="22" s="1"/>
  <c r="D336" i="19"/>
  <c r="L14" i="22"/>
  <c r="L106" i="22" s="1"/>
  <c r="L336" i="19"/>
  <c r="F14" i="22"/>
  <c r="F106" i="22" s="1"/>
  <c r="F336" i="19"/>
  <c r="M471" i="19"/>
  <c r="L168" i="22"/>
  <c r="I155" i="22"/>
  <c r="H14" i="22"/>
  <c r="H106" i="22" s="1"/>
  <c r="H336" i="19"/>
  <c r="H18" i="22" s="1"/>
  <c r="L107" i="22"/>
  <c r="M140" i="22"/>
  <c r="M469" i="19"/>
  <c r="M95" i="22"/>
  <c r="I89" i="22"/>
  <c r="M89" i="22"/>
  <c r="G14" i="22"/>
  <c r="G106" i="22" s="1"/>
  <c r="G336" i="19"/>
  <c r="E14" i="22"/>
  <c r="E106" i="22" s="1"/>
  <c r="E336" i="19"/>
  <c r="M14" i="22"/>
  <c r="M106" i="22" s="1"/>
  <c r="M336" i="19"/>
  <c r="O14" i="22"/>
  <c r="O106" i="22" s="1"/>
  <c r="O336" i="19"/>
  <c r="F95" i="22"/>
  <c r="L95" i="22"/>
  <c r="O400" i="19"/>
  <c r="N449" i="19"/>
  <c r="G452" i="19"/>
  <c r="N448" i="19"/>
  <c r="G456" i="19"/>
  <c r="N456" i="19"/>
  <c r="M171" i="22"/>
  <c r="O398" i="19"/>
  <c r="N134" i="22"/>
  <c r="O80" i="22"/>
  <c r="G140" i="22"/>
  <c r="J469" i="19"/>
  <c r="N138" i="22"/>
  <c r="G138" i="22"/>
  <c r="N452" i="19"/>
  <c r="N170" i="22"/>
  <c r="G171" i="22"/>
  <c r="J400" i="19"/>
  <c r="G170" i="22"/>
  <c r="G448" i="19"/>
  <c r="G454" i="19"/>
  <c r="O142" i="22"/>
  <c r="N471" i="19"/>
  <c r="K263" i="19"/>
  <c r="K180" i="19"/>
  <c r="K471" i="19"/>
  <c r="J142" i="22"/>
  <c r="N263" i="19"/>
  <c r="N180" i="19"/>
  <c r="O407" i="19"/>
  <c r="S207" i="8"/>
  <c r="R207" i="19"/>
  <c r="H263" i="19"/>
  <c r="H180" i="19"/>
  <c r="E263" i="19"/>
  <c r="E180" i="19"/>
  <c r="J263" i="19"/>
  <c r="J180" i="19"/>
  <c r="I263" i="19"/>
  <c r="I180" i="19"/>
  <c r="O263" i="19"/>
  <c r="O180" i="19"/>
  <c r="O467" i="19"/>
  <c r="O468" i="19" s="1"/>
  <c r="L263" i="19"/>
  <c r="L180" i="19"/>
  <c r="M263" i="19"/>
  <c r="M180" i="19"/>
  <c r="K155" i="22"/>
  <c r="J172" i="22"/>
  <c r="G263" i="19"/>
  <c r="G180" i="19"/>
  <c r="F263" i="19"/>
  <c r="F180" i="19"/>
  <c r="D263" i="19"/>
  <c r="D180" i="19"/>
  <c r="J138" i="22"/>
  <c r="M91" i="22"/>
  <c r="K469" i="19"/>
  <c r="N467" i="19"/>
  <c r="N468" i="19" s="1"/>
  <c r="N454" i="19"/>
  <c r="N409" i="19"/>
  <c r="K135" i="22"/>
  <c r="J134" i="22"/>
  <c r="N91" i="22"/>
  <c r="D466" i="19"/>
  <c r="D448" i="19"/>
  <c r="K449" i="19"/>
  <c r="E413" i="19"/>
  <c r="J448" i="19"/>
  <c r="D465" i="19"/>
  <c r="E452" i="19"/>
  <c r="J456" i="19"/>
  <c r="K454" i="19"/>
  <c r="N75" i="22"/>
  <c r="N157" i="22" s="1"/>
  <c r="M409" i="19"/>
  <c r="K140" i="22"/>
  <c r="N469" i="19"/>
  <c r="M80" i="22"/>
  <c r="K408" i="19"/>
  <c r="L407" i="19"/>
  <c r="J452" i="19"/>
  <c r="D421" i="19"/>
  <c r="P421" i="19" s="1"/>
  <c r="D455" i="19"/>
  <c r="P455" i="19" s="1"/>
  <c r="Q455" i="19" s="1"/>
  <c r="R455" i="19" s="1"/>
  <c r="S455" i="19" s="1"/>
  <c r="T455" i="19" s="1"/>
  <c r="U455" i="19" s="1"/>
  <c r="V455" i="19" s="1"/>
  <c r="W455" i="19" s="1"/>
  <c r="X455" i="19" s="1"/>
  <c r="Y455" i="19" s="1"/>
  <c r="Z455" i="19" s="1"/>
  <c r="AA455" i="19" s="1"/>
  <c r="AB455" i="19" s="1"/>
  <c r="AC455" i="19" s="1"/>
  <c r="AD455" i="19" s="1"/>
  <c r="AE455" i="19" s="1"/>
  <c r="AF455" i="19" s="1"/>
  <c r="AG455" i="19" s="1"/>
  <c r="AH455" i="19" s="1"/>
  <c r="AI455" i="19" s="1"/>
  <c r="AJ455" i="19" s="1"/>
  <c r="AK455" i="19" s="1"/>
  <c r="AL455" i="19" s="1"/>
  <c r="AM455" i="19" s="1"/>
  <c r="AN455" i="19" s="1"/>
  <c r="AO455" i="19" s="1"/>
  <c r="AP455" i="19" s="1"/>
  <c r="AQ455" i="19" s="1"/>
  <c r="AR455" i="19" s="1"/>
  <c r="AS455" i="19" s="1"/>
  <c r="AT455" i="19" s="1"/>
  <c r="AU455" i="19" s="1"/>
  <c r="AV455" i="19" s="1"/>
  <c r="AW455" i="19" s="1"/>
  <c r="AX455" i="19" s="1"/>
  <c r="AY455" i="19" s="1"/>
  <c r="D450" i="19"/>
  <c r="P450" i="19" s="1"/>
  <c r="E90" i="22"/>
  <c r="E448" i="19"/>
  <c r="D413" i="19"/>
  <c r="E408" i="19"/>
  <c r="E138" i="22"/>
  <c r="E456" i="19"/>
  <c r="D397" i="19"/>
  <c r="P397" i="19" s="1"/>
  <c r="Q397" i="19" s="1"/>
  <c r="D424" i="19"/>
  <c r="H456" i="19"/>
  <c r="G408" i="19"/>
  <c r="M424" i="19"/>
  <c r="H142" i="22"/>
  <c r="O408" i="19"/>
  <c r="K424" i="19"/>
  <c r="H398" i="19"/>
  <c r="O454" i="19"/>
  <c r="I398" i="19"/>
  <c r="G90" i="22"/>
  <c r="H448" i="19"/>
  <c r="H408" i="19"/>
  <c r="F456" i="19"/>
  <c r="F408" i="19"/>
  <c r="F138" i="22"/>
  <c r="I82" i="22"/>
  <c r="I101" i="22"/>
  <c r="H170" i="22"/>
  <c r="O170" i="22"/>
  <c r="H407" i="19"/>
  <c r="L467" i="19"/>
  <c r="L468" i="19" s="1"/>
  <c r="L449" i="19"/>
  <c r="G424" i="19"/>
  <c r="K409" i="19"/>
  <c r="E449" i="19"/>
  <c r="E157" i="22"/>
  <c r="E155" i="22"/>
  <c r="H82" i="22"/>
  <c r="E454" i="19"/>
  <c r="L409" i="19"/>
  <c r="E140" i="22"/>
  <c r="H140" i="22"/>
  <c r="D398" i="19"/>
  <c r="E469" i="19"/>
  <c r="K91" i="22"/>
  <c r="G400" i="19"/>
  <c r="L471" i="19"/>
  <c r="I407" i="19"/>
  <c r="H471" i="19"/>
  <c r="H454" i="19"/>
  <c r="F134" i="22"/>
  <c r="F142" i="22"/>
  <c r="H89" i="22"/>
  <c r="I80" i="22"/>
  <c r="L135" i="22"/>
  <c r="H155" i="22"/>
  <c r="H157" i="22"/>
  <c r="H467" i="19"/>
  <c r="H468" i="19" s="1"/>
  <c r="H153" i="22"/>
  <c r="H154" i="22" s="1"/>
  <c r="L469" i="19"/>
  <c r="H469" i="19"/>
  <c r="I153" i="22"/>
  <c r="I154" i="22" s="1"/>
  <c r="I90" i="22"/>
  <c r="F452" i="19"/>
  <c r="H449" i="19"/>
  <c r="F448" i="19"/>
  <c r="H80" i="22"/>
  <c r="L153" i="22"/>
  <c r="L154" i="22" s="1"/>
  <c r="L157" i="22"/>
  <c r="M467" i="19"/>
  <c r="M468" i="19" s="1"/>
  <c r="I400" i="19"/>
  <c r="E134" i="22"/>
  <c r="G82" i="22"/>
  <c r="L155" i="22"/>
  <c r="M153" i="22"/>
  <c r="M154" i="22" s="1"/>
  <c r="H90" i="22"/>
  <c r="L89" i="22"/>
  <c r="I467" i="19"/>
  <c r="I468" i="19" s="1"/>
  <c r="M407" i="19"/>
  <c r="G398" i="19"/>
  <c r="K80" i="22"/>
  <c r="K82" i="22"/>
  <c r="I408" i="19"/>
  <c r="J90" i="22"/>
  <c r="I134" i="22"/>
  <c r="I170" i="22"/>
  <c r="I138" i="22"/>
  <c r="M398" i="19"/>
  <c r="I452" i="19"/>
  <c r="L424" i="19"/>
  <c r="I448" i="19"/>
  <c r="J408" i="19"/>
  <c r="I140" i="22"/>
  <c r="M82" i="22"/>
  <c r="E424" i="19"/>
  <c r="I456" i="19"/>
  <c r="M400" i="19"/>
  <c r="I172" i="22"/>
  <c r="I142" i="22"/>
  <c r="I454" i="19"/>
  <c r="J449" i="19"/>
  <c r="J471" i="19"/>
  <c r="M456" i="19"/>
  <c r="M134" i="22"/>
  <c r="J155" i="22"/>
  <c r="J157" i="22"/>
  <c r="J80" i="22"/>
  <c r="F140" i="22"/>
  <c r="BA70" i="22"/>
  <c r="K400" i="19"/>
  <c r="K89" i="22"/>
  <c r="J140" i="22"/>
  <c r="D449" i="19"/>
  <c r="K153" i="22"/>
  <c r="K154" i="22" s="1"/>
  <c r="J89" i="22"/>
  <c r="J407" i="19"/>
  <c r="M452" i="19"/>
  <c r="J398" i="19"/>
  <c r="J153" i="22"/>
  <c r="J154" i="22" s="1"/>
  <c r="M142" i="22"/>
  <c r="M448" i="19"/>
  <c r="N408" i="19"/>
  <c r="J454" i="19"/>
  <c r="K398" i="19"/>
  <c r="K407" i="19"/>
  <c r="J467" i="19"/>
  <c r="J468" i="19" s="1"/>
  <c r="M454" i="19"/>
  <c r="K467" i="19"/>
  <c r="K468" i="19" s="1"/>
  <c r="N90" i="22"/>
  <c r="D75" i="22"/>
  <c r="D157" i="22" s="1"/>
  <c r="D467" i="19"/>
  <c r="D468" i="19" s="1"/>
  <c r="D454" i="19"/>
  <c r="I424" i="19"/>
  <c r="D407" i="19"/>
  <c r="E407" i="19"/>
  <c r="N424" i="19"/>
  <c r="BA20" i="22"/>
  <c r="F89" i="22"/>
  <c r="BA26" i="22"/>
  <c r="AN237" i="17"/>
  <c r="AM249" i="19"/>
  <c r="I91" i="22"/>
  <c r="D152" i="22"/>
  <c r="D151" i="22"/>
  <c r="D95" i="22"/>
  <c r="D136" i="22"/>
  <c r="D141" i="22"/>
  <c r="E95" i="22"/>
  <c r="D79" i="22"/>
  <c r="D107" i="22"/>
  <c r="D168" i="22"/>
  <c r="I42" i="22"/>
  <c r="I38" i="22"/>
  <c r="F407" i="19"/>
  <c r="F471" i="19"/>
  <c r="L170" i="22"/>
  <c r="L140" i="22"/>
  <c r="H42" i="22"/>
  <c r="H38" i="22"/>
  <c r="F469" i="19"/>
  <c r="N42" i="22"/>
  <c r="N38" i="22"/>
  <c r="F467" i="19"/>
  <c r="F468" i="19" s="1"/>
  <c r="G407" i="19"/>
  <c r="F155" i="22"/>
  <c r="L134" i="22"/>
  <c r="L142" i="22"/>
  <c r="M42" i="22"/>
  <c r="M38" i="22"/>
  <c r="D42" i="22"/>
  <c r="D38" i="22"/>
  <c r="G42" i="22"/>
  <c r="G38" i="22"/>
  <c r="J42" i="22"/>
  <c r="J38" i="22"/>
  <c r="G467" i="19"/>
  <c r="G468" i="19" s="1"/>
  <c r="L454" i="19"/>
  <c r="F449" i="19"/>
  <c r="F454" i="19"/>
  <c r="M408" i="19"/>
  <c r="E80" i="22"/>
  <c r="E42" i="22"/>
  <c r="E38" i="22"/>
  <c r="E400" i="19"/>
  <c r="F424" i="19"/>
  <c r="E82" i="22"/>
  <c r="G89" i="22"/>
  <c r="L172" i="22"/>
  <c r="F135" i="22"/>
  <c r="F42" i="22"/>
  <c r="F38" i="22"/>
  <c r="O42" i="22"/>
  <c r="O38" i="22"/>
  <c r="E398" i="19"/>
  <c r="F157" i="22"/>
  <c r="L42" i="22"/>
  <c r="L38" i="22"/>
  <c r="E467" i="19"/>
  <c r="E468" i="19" s="1"/>
  <c r="L448" i="19"/>
  <c r="K42" i="22"/>
  <c r="K38" i="22"/>
  <c r="L452" i="19"/>
  <c r="L456" i="19"/>
  <c r="L138" i="22"/>
  <c r="F153" i="22"/>
  <c r="F154" i="22" s="1"/>
  <c r="G153" i="22"/>
  <c r="G154" i="22" s="1"/>
  <c r="F91" i="22"/>
  <c r="F90" i="22"/>
  <c r="Q295" i="19"/>
  <c r="Q248" i="19"/>
  <c r="D420" i="19"/>
  <c r="F409" i="19"/>
  <c r="E409" i="19"/>
  <c r="L408" i="19"/>
  <c r="M90" i="22"/>
  <c r="O134" i="22"/>
  <c r="D80" i="22"/>
  <c r="D82" i="22"/>
  <c r="O140" i="22"/>
  <c r="O86" i="22"/>
  <c r="O90" i="22"/>
  <c r="N420" i="19"/>
  <c r="H107" i="22"/>
  <c r="K420" i="19"/>
  <c r="I420" i="19"/>
  <c r="E420" i="19"/>
  <c r="H420" i="19"/>
  <c r="L420" i="19"/>
  <c r="R396" i="8"/>
  <c r="G141" i="22"/>
  <c r="O420" i="19"/>
  <c r="P420" i="19" s="1"/>
  <c r="Q420" i="19" s="1"/>
  <c r="R420" i="19" s="1"/>
  <c r="S420" i="19" s="1"/>
  <c r="T420" i="19" s="1"/>
  <c r="U420" i="19" s="1"/>
  <c r="V420" i="19" s="1"/>
  <c r="W420" i="19" s="1"/>
  <c r="X420" i="19" s="1"/>
  <c r="Y420" i="19" s="1"/>
  <c r="Z420" i="19" s="1"/>
  <c r="AA420" i="19" s="1"/>
  <c r="AB420" i="19" s="1"/>
  <c r="AC420" i="19" s="1"/>
  <c r="AD420" i="19" s="1"/>
  <c r="AE420" i="19" s="1"/>
  <c r="AF420" i="19" s="1"/>
  <c r="AG420" i="19" s="1"/>
  <c r="AH420" i="19" s="1"/>
  <c r="AI420" i="19" s="1"/>
  <c r="AJ420" i="19" s="1"/>
  <c r="AK420" i="19" s="1"/>
  <c r="AL420" i="19" s="1"/>
  <c r="AM420" i="19" s="1"/>
  <c r="AN420" i="19" s="1"/>
  <c r="AO420" i="19" s="1"/>
  <c r="AP420" i="19" s="1"/>
  <c r="AQ420" i="19" s="1"/>
  <c r="AR420" i="19" s="1"/>
  <c r="AS420" i="19" s="1"/>
  <c r="AT420" i="19" s="1"/>
  <c r="AU420" i="19" s="1"/>
  <c r="AV420" i="19" s="1"/>
  <c r="AW420" i="19" s="1"/>
  <c r="AX420" i="19" s="1"/>
  <c r="AY420" i="19" s="1"/>
  <c r="G420" i="19"/>
  <c r="G107" i="22"/>
  <c r="J14" i="22"/>
  <c r="J106" i="22" s="1"/>
  <c r="F420" i="19"/>
  <c r="M420" i="19"/>
  <c r="E91" i="22"/>
  <c r="H136" i="22"/>
  <c r="BA73" i="22"/>
  <c r="O156" i="22"/>
  <c r="N483" i="19"/>
  <c r="N16" i="22"/>
  <c r="N161" i="22" s="1"/>
  <c r="L94" i="22"/>
  <c r="O483" i="19"/>
  <c r="O16" i="22"/>
  <c r="M170" i="22"/>
  <c r="M139" i="22"/>
  <c r="H171" i="22"/>
  <c r="H152" i="22"/>
  <c r="D138" i="22"/>
  <c r="D142" i="22"/>
  <c r="BA60" i="22"/>
  <c r="L161" i="22"/>
  <c r="I95" i="22"/>
  <c r="M92" i="22"/>
  <c r="M81" i="22"/>
  <c r="M102" i="22"/>
  <c r="M83" i="22"/>
  <c r="F170" i="22"/>
  <c r="F139" i="22"/>
  <c r="N92" i="22"/>
  <c r="M78" i="22"/>
  <c r="M137" i="22"/>
  <c r="M155" i="22"/>
  <c r="M138" i="22"/>
  <c r="M96" i="22"/>
  <c r="M156" i="22"/>
  <c r="N96" i="22"/>
  <c r="O137" i="22"/>
  <c r="O96" i="22"/>
  <c r="O138" i="22"/>
  <c r="O155" i="22"/>
  <c r="O78" i="22"/>
  <c r="H151" i="22"/>
  <c r="G85" i="22"/>
  <c r="G86" i="22" s="1"/>
  <c r="G172" i="22"/>
  <c r="G84" i="22"/>
  <c r="F151" i="22"/>
  <c r="F141" i="22"/>
  <c r="F483" i="19"/>
  <c r="F16" i="22"/>
  <c r="K161" i="22"/>
  <c r="F107" i="22"/>
  <c r="BA58" i="22"/>
  <c r="O171" i="22"/>
  <c r="O139" i="22"/>
  <c r="O152" i="22"/>
  <c r="BA74" i="22"/>
  <c r="D90" i="22"/>
  <c r="D170" i="22"/>
  <c r="G134" i="22"/>
  <c r="G79" i="22"/>
  <c r="G135" i="22"/>
  <c r="G95" i="22"/>
  <c r="BA72" i="22"/>
  <c r="M172" i="22"/>
  <c r="M85" i="22"/>
  <c r="M86" i="22" s="1"/>
  <c r="M84" i="22"/>
  <c r="N171" i="22"/>
  <c r="N152" i="22"/>
  <c r="F171" i="22"/>
  <c r="F152" i="22"/>
  <c r="K169" i="22"/>
  <c r="BA28" i="22"/>
  <c r="G16" i="22"/>
  <c r="G161" i="22" s="1"/>
  <c r="F156" i="22"/>
  <c r="F136" i="22"/>
  <c r="H172" i="22"/>
  <c r="H85" i="22"/>
  <c r="H86" i="22" s="1"/>
  <c r="H84" i="22"/>
  <c r="H141" i="22"/>
  <c r="BA64" i="22"/>
  <c r="D134" i="22"/>
  <c r="G152" i="22"/>
  <c r="E171" i="22"/>
  <c r="E152" i="22"/>
  <c r="L152" i="22"/>
  <c r="L171" i="22"/>
  <c r="M483" i="19"/>
  <c r="M16" i="22"/>
  <c r="N85" i="22"/>
  <c r="N86" i="22" s="1"/>
  <c r="N172" i="22"/>
  <c r="N84" i="22"/>
  <c r="J152" i="22"/>
  <c r="J171" i="22"/>
  <c r="BA34" i="22"/>
  <c r="D483" i="19"/>
  <c r="D16" i="22"/>
  <c r="F85" i="22"/>
  <c r="F86" i="22" s="1"/>
  <c r="E172" i="22"/>
  <c r="E85" i="22"/>
  <c r="E86" i="22" s="1"/>
  <c r="E84" i="22"/>
  <c r="D171" i="22"/>
  <c r="I16" i="22"/>
  <c r="I152" i="22"/>
  <c r="I171" i="22"/>
  <c r="D85" i="22"/>
  <c r="D86" i="22" s="1"/>
  <c r="D172" i="22"/>
  <c r="D84" i="22"/>
  <c r="BA65" i="22"/>
  <c r="J139" i="22"/>
  <c r="J170" i="22"/>
  <c r="BA12" i="22"/>
  <c r="G136" i="22"/>
  <c r="G168" i="22"/>
  <c r="L169" i="22"/>
  <c r="P475" i="19"/>
  <c r="Q475" i="19" s="1"/>
  <c r="R475" i="19" s="1"/>
  <c r="S475" i="19" s="1"/>
  <c r="T475" i="19" s="1"/>
  <c r="U475" i="19" s="1"/>
  <c r="V475" i="19" s="1"/>
  <c r="W475" i="19" s="1"/>
  <c r="X475" i="19" s="1"/>
  <c r="Y475" i="19" s="1"/>
  <c r="Z475" i="19" s="1"/>
  <c r="AA475" i="19" s="1"/>
  <c r="AB475" i="19" s="1"/>
  <c r="AC475" i="19" s="1"/>
  <c r="AD475" i="19" s="1"/>
  <c r="AE475" i="19" s="1"/>
  <c r="AF475" i="19" s="1"/>
  <c r="AG475" i="19" s="1"/>
  <c r="AH475" i="19" s="1"/>
  <c r="AI475" i="19" s="1"/>
  <c r="AJ475" i="19" s="1"/>
  <c r="AK475" i="19" s="1"/>
  <c r="AL475" i="19" s="1"/>
  <c r="AM475" i="19" s="1"/>
  <c r="AN475" i="19" s="1"/>
  <c r="AO475" i="19" s="1"/>
  <c r="AP475" i="19" s="1"/>
  <c r="AQ475" i="19" s="1"/>
  <c r="AR475" i="19" s="1"/>
  <c r="AS475" i="19" s="1"/>
  <c r="AT475" i="19" s="1"/>
  <c r="AU475" i="19" s="1"/>
  <c r="AV475" i="19" s="1"/>
  <c r="AW475" i="19" s="1"/>
  <c r="AX475" i="19" s="1"/>
  <c r="AY475" i="19" s="1"/>
  <c r="J16" i="22"/>
  <c r="J161" i="22" s="1"/>
  <c r="E16" i="22"/>
  <c r="H483" i="19"/>
  <c r="H16" i="22"/>
  <c r="H161" i="22" s="1"/>
  <c r="K172" i="22"/>
  <c r="K85" i="22"/>
  <c r="K86" i="22" s="1"/>
  <c r="K84" i="22"/>
  <c r="E139" i="22"/>
  <c r="BA63" i="22"/>
  <c r="E170" i="22"/>
  <c r="N156" i="22"/>
  <c r="N136" i="22"/>
  <c r="BA68" i="22"/>
  <c r="H95" i="22"/>
  <c r="H135" i="22"/>
  <c r="H134" i="22"/>
  <c r="H79" i="22"/>
  <c r="BA71" i="22"/>
  <c r="D91" i="22"/>
  <c r="I305" i="19"/>
  <c r="P84" i="19"/>
  <c r="I109" i="19"/>
  <c r="F429" i="19"/>
  <c r="H426" i="19"/>
  <c r="N429" i="19"/>
  <c r="G426" i="19"/>
  <c r="D425" i="19"/>
  <c r="K425" i="19"/>
  <c r="E429" i="19"/>
  <c r="M426" i="19"/>
  <c r="R80" i="19"/>
  <c r="R78" i="19"/>
  <c r="O268" i="19"/>
  <c r="L270" i="19"/>
  <c r="L112" i="19"/>
  <c r="J258" i="19"/>
  <c r="L111" i="19"/>
  <c r="L430" i="19"/>
  <c r="L267" i="19"/>
  <c r="D266" i="19"/>
  <c r="H270" i="19"/>
  <c r="J259" i="19"/>
  <c r="L259" i="19"/>
  <c r="D112" i="19"/>
  <c r="J252" i="19"/>
  <c r="L429" i="19"/>
  <c r="L109" i="19"/>
  <c r="D111" i="19"/>
  <c r="D426" i="19"/>
  <c r="L258" i="19"/>
  <c r="L108" i="19"/>
  <c r="L110" i="19"/>
  <c r="L305" i="19"/>
  <c r="D268" i="19"/>
  <c r="E259" i="19"/>
  <c r="L268" i="19"/>
  <c r="I258" i="19"/>
  <c r="I252" i="19"/>
  <c r="D110" i="19"/>
  <c r="E258" i="19"/>
  <c r="L425" i="19"/>
  <c r="L266" i="19"/>
  <c r="I259" i="19"/>
  <c r="J483" i="19"/>
  <c r="L427" i="19"/>
  <c r="E305" i="19"/>
  <c r="L107" i="19"/>
  <c r="L426" i="19"/>
  <c r="O110" i="19"/>
  <c r="D109" i="19"/>
  <c r="H427" i="19"/>
  <c r="D267" i="19"/>
  <c r="O111" i="19"/>
  <c r="N271" i="19"/>
  <c r="N430" i="19"/>
  <c r="H305" i="19"/>
  <c r="N267" i="19"/>
  <c r="N107" i="19"/>
  <c r="N112" i="19"/>
  <c r="N109" i="19"/>
  <c r="N111" i="19"/>
  <c r="S325" i="19"/>
  <c r="T325" i="19" s="1"/>
  <c r="N426" i="19"/>
  <c r="N108" i="19"/>
  <c r="N110" i="19"/>
  <c r="N425" i="19"/>
  <c r="N270" i="19"/>
  <c r="N268" i="19"/>
  <c r="N427" i="19"/>
  <c r="H259" i="19"/>
  <c r="M412" i="19"/>
  <c r="K412" i="19"/>
  <c r="L271" i="19"/>
  <c r="K110" i="19"/>
  <c r="J112" i="19"/>
  <c r="J426" i="19"/>
  <c r="J268" i="19"/>
  <c r="F107" i="19"/>
  <c r="F111" i="19"/>
  <c r="P485" i="19"/>
  <c r="Q485" i="19" s="1"/>
  <c r="L412" i="19"/>
  <c r="K483" i="19"/>
  <c r="L483" i="19"/>
  <c r="O425" i="19"/>
  <c r="O267" i="19"/>
  <c r="O112" i="19"/>
  <c r="G483" i="19"/>
  <c r="O427" i="19"/>
  <c r="H412" i="19"/>
  <c r="O109" i="19"/>
  <c r="E412" i="19"/>
  <c r="O430" i="19"/>
  <c r="O426" i="19"/>
  <c r="D252" i="19"/>
  <c r="O107" i="19"/>
  <c r="N412" i="19"/>
  <c r="E483" i="19"/>
  <c r="P85" i="19"/>
  <c r="O270" i="19"/>
  <c r="I108" i="19"/>
  <c r="O271" i="19"/>
  <c r="O412" i="19"/>
  <c r="G271" i="19"/>
  <c r="O429" i="19"/>
  <c r="O108" i="19"/>
  <c r="O266" i="19"/>
  <c r="P292" i="8"/>
  <c r="D108" i="19"/>
  <c r="D270" i="19"/>
  <c r="H430" i="19"/>
  <c r="D271" i="19"/>
  <c r="F258" i="19"/>
  <c r="L252" i="19"/>
  <c r="M252" i="19"/>
  <c r="D429" i="19"/>
  <c r="D427" i="19"/>
  <c r="D107" i="19"/>
  <c r="D430" i="19"/>
  <c r="J430" i="19"/>
  <c r="F252" i="19"/>
  <c r="J427" i="19"/>
  <c r="J111" i="19"/>
  <c r="J110" i="19"/>
  <c r="E268" i="19"/>
  <c r="J267" i="19"/>
  <c r="J266" i="19"/>
  <c r="F305" i="19"/>
  <c r="E109" i="19"/>
  <c r="J109" i="19"/>
  <c r="J271" i="19"/>
  <c r="J425" i="19"/>
  <c r="J108" i="19"/>
  <c r="K427" i="19"/>
  <c r="O252" i="19"/>
  <c r="J429" i="19"/>
  <c r="D412" i="19"/>
  <c r="J107" i="19"/>
  <c r="P324" i="19"/>
  <c r="Q324" i="19" s="1"/>
  <c r="R324" i="19" s="1"/>
  <c r="S324" i="19" s="1"/>
  <c r="T324" i="19" s="1"/>
  <c r="U324" i="19" s="1"/>
  <c r="V324" i="19" s="1"/>
  <c r="W324" i="19" s="1"/>
  <c r="X324" i="19" s="1"/>
  <c r="Y324" i="19" s="1"/>
  <c r="Z324" i="19" s="1"/>
  <c r="AA324" i="19" s="1"/>
  <c r="AB324" i="19" s="1"/>
  <c r="AC324" i="19" s="1"/>
  <c r="AD324" i="19" s="1"/>
  <c r="AE324" i="19" s="1"/>
  <c r="AF324" i="19" s="1"/>
  <c r="AG324" i="19" s="1"/>
  <c r="AH324" i="19" s="1"/>
  <c r="AI324" i="19" s="1"/>
  <c r="AJ324" i="19" s="1"/>
  <c r="AK324" i="19" s="1"/>
  <c r="AL324" i="19" s="1"/>
  <c r="AM324" i="19" s="1"/>
  <c r="AN324" i="19" s="1"/>
  <c r="AO324" i="19" s="1"/>
  <c r="AP324" i="19" s="1"/>
  <c r="AQ324" i="19" s="1"/>
  <c r="AR324" i="19" s="1"/>
  <c r="AS324" i="19" s="1"/>
  <c r="AT324" i="19" s="1"/>
  <c r="AU324" i="19" s="1"/>
  <c r="AV324" i="19" s="1"/>
  <c r="AW324" i="19" s="1"/>
  <c r="AX324" i="19" s="1"/>
  <c r="AY324" i="19" s="1"/>
  <c r="M107" i="19"/>
  <c r="J270" i="19"/>
  <c r="M425" i="19"/>
  <c r="K108" i="19"/>
  <c r="M111" i="19"/>
  <c r="P486" i="19"/>
  <c r="Q486" i="19" s="1"/>
  <c r="K112" i="19"/>
  <c r="M108" i="19"/>
  <c r="M112" i="19"/>
  <c r="K429" i="19"/>
  <c r="I107" i="19"/>
  <c r="I267" i="19"/>
  <c r="K267" i="19"/>
  <c r="M109" i="19"/>
  <c r="M271" i="19"/>
  <c r="K430" i="19"/>
  <c r="I430" i="19"/>
  <c r="I425" i="19"/>
  <c r="O259" i="19"/>
  <c r="I268" i="19"/>
  <c r="I270" i="19"/>
  <c r="K271" i="19"/>
  <c r="K107" i="19"/>
  <c r="M429" i="19"/>
  <c r="M110" i="19"/>
  <c r="M266" i="19"/>
  <c r="I426" i="19"/>
  <c r="N258" i="19"/>
  <c r="I429" i="19"/>
  <c r="O305" i="19"/>
  <c r="I111" i="19"/>
  <c r="I271" i="19"/>
  <c r="K111" i="19"/>
  <c r="K266" i="19"/>
  <c r="N259" i="19"/>
  <c r="I266" i="19"/>
  <c r="K426" i="19"/>
  <c r="K268" i="19"/>
  <c r="M430" i="19"/>
  <c r="M267" i="19"/>
  <c r="I427" i="19"/>
  <c r="I110" i="19"/>
  <c r="K109" i="19"/>
  <c r="M427" i="19"/>
  <c r="M270" i="19"/>
  <c r="I112" i="19"/>
  <c r="K270" i="19"/>
  <c r="M268" i="19"/>
  <c r="K258" i="19"/>
  <c r="H111" i="19"/>
  <c r="H108" i="19"/>
  <c r="H425" i="19"/>
  <c r="K259" i="19"/>
  <c r="H266" i="19"/>
  <c r="H107" i="19"/>
  <c r="K252" i="19"/>
  <c r="H267" i="19"/>
  <c r="H112" i="19"/>
  <c r="F412" i="19"/>
  <c r="K305" i="19"/>
  <c r="H429" i="19"/>
  <c r="H110" i="19"/>
  <c r="G412" i="19"/>
  <c r="H271" i="19"/>
  <c r="H109" i="19"/>
  <c r="H268" i="19"/>
  <c r="P484" i="19"/>
  <c r="Q484" i="19" s="1"/>
  <c r="G252" i="19"/>
  <c r="G425" i="19"/>
  <c r="M305" i="19"/>
  <c r="E425" i="19"/>
  <c r="G112" i="19"/>
  <c r="F46" i="22"/>
  <c r="E46" i="22"/>
  <c r="K46" i="22"/>
  <c r="N46" i="22"/>
  <c r="E270" i="19"/>
  <c r="F270" i="19"/>
  <c r="F267" i="19"/>
  <c r="G109" i="19"/>
  <c r="N252" i="19"/>
  <c r="D305" i="19"/>
  <c r="E110" i="19"/>
  <c r="E266" i="19"/>
  <c r="F271" i="19"/>
  <c r="D46" i="22"/>
  <c r="G108" i="19"/>
  <c r="G110" i="19"/>
  <c r="E252" i="19"/>
  <c r="D259" i="19"/>
  <c r="G259" i="19"/>
  <c r="F427" i="19"/>
  <c r="E267" i="19"/>
  <c r="F112" i="19"/>
  <c r="F430" i="19"/>
  <c r="E430" i="19"/>
  <c r="G111" i="19"/>
  <c r="G270" i="19"/>
  <c r="E426" i="19"/>
  <c r="G258" i="19"/>
  <c r="E427" i="19"/>
  <c r="E108" i="19"/>
  <c r="F110" i="19"/>
  <c r="M46" i="22"/>
  <c r="R232" i="8"/>
  <c r="G427" i="19"/>
  <c r="P292" i="19"/>
  <c r="L46" i="22"/>
  <c r="M259" i="19"/>
  <c r="G107" i="19"/>
  <c r="G266" i="19"/>
  <c r="F425" i="19"/>
  <c r="E271" i="19"/>
  <c r="F266" i="19"/>
  <c r="O46" i="22"/>
  <c r="Q255" i="19"/>
  <c r="I412" i="19"/>
  <c r="M258" i="19"/>
  <c r="G268" i="19"/>
  <c r="F426" i="19"/>
  <c r="H252" i="19"/>
  <c r="I46" i="22"/>
  <c r="G305" i="19"/>
  <c r="E111" i="19"/>
  <c r="F268" i="19"/>
  <c r="F109" i="19"/>
  <c r="G430" i="19"/>
  <c r="Q48" i="22"/>
  <c r="I483" i="19"/>
  <c r="H46" i="22"/>
  <c r="G46" i="22"/>
  <c r="G267" i="19"/>
  <c r="J46" i="22"/>
  <c r="J412" i="19"/>
  <c r="E107" i="19"/>
  <c r="E112" i="19"/>
  <c r="F108" i="19"/>
  <c r="G429" i="19"/>
  <c r="P377" i="8"/>
  <c r="P377" i="19" s="1"/>
  <c r="R366" i="8"/>
  <c r="Q391" i="8"/>
  <c r="Q391" i="19" s="1"/>
  <c r="S312" i="8"/>
  <c r="S216" i="8" s="1"/>
  <c r="S216" i="19" s="1"/>
  <c r="R368" i="8"/>
  <c r="R368" i="19" s="1"/>
  <c r="Q293" i="8"/>
  <c r="P399" i="19"/>
  <c r="Q399" i="19" s="1"/>
  <c r="R399" i="19" s="1"/>
  <c r="W382" i="17"/>
  <c r="X485" i="17"/>
  <c r="Y485" i="17" s="1"/>
  <c r="P12" i="8"/>
  <c r="P12" i="19" s="1"/>
  <c r="P96" i="8"/>
  <c r="T166" i="19"/>
  <c r="U166" i="19" s="1"/>
  <c r="Q310" i="8"/>
  <c r="Q255" i="8"/>
  <c r="S327" i="19"/>
  <c r="T327" i="19" s="1"/>
  <c r="U327" i="19" s="1"/>
  <c r="V327" i="19" s="1"/>
  <c r="P151" i="8"/>
  <c r="P133" i="8"/>
  <c r="P134" i="8"/>
  <c r="P100" i="19"/>
  <c r="Q100" i="19" s="1"/>
  <c r="R100" i="19" s="1"/>
  <c r="S100" i="19" s="1"/>
  <c r="T100" i="19" s="1"/>
  <c r="U100" i="19" s="1"/>
  <c r="V100" i="19" s="1"/>
  <c r="W100" i="19" s="1"/>
  <c r="X100" i="19" s="1"/>
  <c r="Y100" i="19" s="1"/>
  <c r="Z100" i="19" s="1"/>
  <c r="AA100" i="19" s="1"/>
  <c r="AB100" i="19" s="1"/>
  <c r="AC100" i="19" s="1"/>
  <c r="AD100" i="19" s="1"/>
  <c r="AE100" i="19" s="1"/>
  <c r="AF100" i="19" s="1"/>
  <c r="AG100" i="19" s="1"/>
  <c r="AH100" i="19" s="1"/>
  <c r="AI100" i="19" s="1"/>
  <c r="AJ100" i="19" s="1"/>
  <c r="AK100" i="19" s="1"/>
  <c r="AL100" i="19" s="1"/>
  <c r="AM100" i="19" s="1"/>
  <c r="AN100" i="19" s="1"/>
  <c r="AO100" i="19" s="1"/>
  <c r="AP100" i="19" s="1"/>
  <c r="AQ100" i="19" s="1"/>
  <c r="AR100" i="19" s="1"/>
  <c r="AS100" i="19" s="1"/>
  <c r="AT100" i="19" s="1"/>
  <c r="AU100" i="19" s="1"/>
  <c r="AV100" i="19" s="1"/>
  <c r="AW100" i="19" s="1"/>
  <c r="AX100" i="19" s="1"/>
  <c r="AY100" i="19" s="1"/>
  <c r="R64" i="8"/>
  <c r="R64" i="19" s="1"/>
  <c r="S132" i="19"/>
  <c r="T132" i="19" s="1"/>
  <c r="P86" i="8"/>
  <c r="R291" i="19"/>
  <c r="S291" i="19" s="1"/>
  <c r="P423" i="19"/>
  <c r="Q423" i="19" s="1"/>
  <c r="R423" i="19" s="1"/>
  <c r="S423" i="19" s="1"/>
  <c r="T423" i="19" s="1"/>
  <c r="U423" i="19" s="1"/>
  <c r="V423" i="19" s="1"/>
  <c r="W423" i="19" s="1"/>
  <c r="X423" i="19" s="1"/>
  <c r="Y423" i="19" s="1"/>
  <c r="Z423" i="19" s="1"/>
  <c r="AA423" i="19" s="1"/>
  <c r="AB423" i="19" s="1"/>
  <c r="AC423" i="19" s="1"/>
  <c r="AD423" i="19" s="1"/>
  <c r="AE423" i="19" s="1"/>
  <c r="AF423" i="19" s="1"/>
  <c r="AG423" i="19" s="1"/>
  <c r="AH423" i="19" s="1"/>
  <c r="AI423" i="19" s="1"/>
  <c r="AJ423" i="19" s="1"/>
  <c r="AK423" i="19" s="1"/>
  <c r="AL423" i="19" s="1"/>
  <c r="AM423" i="19" s="1"/>
  <c r="AN423" i="19" s="1"/>
  <c r="AO423" i="19" s="1"/>
  <c r="AP423" i="19" s="1"/>
  <c r="AQ423" i="19" s="1"/>
  <c r="AR423" i="19" s="1"/>
  <c r="AS423" i="19" s="1"/>
  <c r="AT423" i="19" s="1"/>
  <c r="AU423" i="19" s="1"/>
  <c r="AV423" i="19" s="1"/>
  <c r="AW423" i="19" s="1"/>
  <c r="AX423" i="19" s="1"/>
  <c r="AY423" i="19" s="1"/>
  <c r="P265" i="19"/>
  <c r="Q265" i="19" s="1"/>
  <c r="R265" i="19" s="1"/>
  <c r="S265" i="19" s="1"/>
  <c r="T265" i="19" s="1"/>
  <c r="U265" i="19" s="1"/>
  <c r="V265" i="19" s="1"/>
  <c r="W265" i="19" s="1"/>
  <c r="X265" i="19" s="1"/>
  <c r="Y265" i="19" s="1"/>
  <c r="Z265" i="19" s="1"/>
  <c r="AA265" i="19" s="1"/>
  <c r="AB265" i="19" s="1"/>
  <c r="AC265" i="19" s="1"/>
  <c r="AD265" i="19" s="1"/>
  <c r="AE265" i="19" s="1"/>
  <c r="AF265" i="19" s="1"/>
  <c r="AG265" i="19" s="1"/>
  <c r="AH265" i="19" s="1"/>
  <c r="AI265" i="19" s="1"/>
  <c r="AJ265" i="19" s="1"/>
  <c r="AK265" i="19" s="1"/>
  <c r="AL265" i="19" s="1"/>
  <c r="AM265" i="19" s="1"/>
  <c r="AN265" i="19" s="1"/>
  <c r="AO265" i="19" s="1"/>
  <c r="AP265" i="19" s="1"/>
  <c r="AQ265" i="19" s="1"/>
  <c r="AR265" i="19" s="1"/>
  <c r="AS265" i="19" s="1"/>
  <c r="AT265" i="19" s="1"/>
  <c r="AU265" i="19" s="1"/>
  <c r="AV265" i="19" s="1"/>
  <c r="AW265" i="19" s="1"/>
  <c r="AX265" i="19" s="1"/>
  <c r="AY265" i="19" s="1"/>
  <c r="S312" i="19"/>
  <c r="T312" i="19" s="1"/>
  <c r="P99" i="19"/>
  <c r="Q99" i="19" s="1"/>
  <c r="R99" i="19" s="1"/>
  <c r="S99" i="19" s="1"/>
  <c r="T99" i="19" s="1"/>
  <c r="U99" i="19" s="1"/>
  <c r="V99" i="19" s="1"/>
  <c r="W99" i="19" s="1"/>
  <c r="X99" i="19" s="1"/>
  <c r="Y99" i="19" s="1"/>
  <c r="Z99" i="19" s="1"/>
  <c r="AA99" i="19" s="1"/>
  <c r="AB99" i="19" s="1"/>
  <c r="AC99" i="19" s="1"/>
  <c r="AD99" i="19" s="1"/>
  <c r="AE99" i="19" s="1"/>
  <c r="AF99" i="19" s="1"/>
  <c r="AG99" i="19" s="1"/>
  <c r="AH99" i="19" s="1"/>
  <c r="AI99" i="19" s="1"/>
  <c r="AJ99" i="19" s="1"/>
  <c r="AK99" i="19" s="1"/>
  <c r="AL99" i="19" s="1"/>
  <c r="AM99" i="19" s="1"/>
  <c r="AN99" i="19" s="1"/>
  <c r="AO99" i="19" s="1"/>
  <c r="AP99" i="19" s="1"/>
  <c r="AQ99" i="19" s="1"/>
  <c r="AR99" i="19" s="1"/>
  <c r="AS99" i="19" s="1"/>
  <c r="AT99" i="19" s="1"/>
  <c r="AU99" i="19" s="1"/>
  <c r="AV99" i="19" s="1"/>
  <c r="AW99" i="19" s="1"/>
  <c r="AX99" i="19" s="1"/>
  <c r="AY99" i="19" s="1"/>
  <c r="P264" i="19"/>
  <c r="Q264" i="19" s="1"/>
  <c r="R264" i="19" s="1"/>
  <c r="S264" i="19" s="1"/>
  <c r="T264" i="19" s="1"/>
  <c r="U264" i="19" s="1"/>
  <c r="V264" i="19" s="1"/>
  <c r="W264" i="19" s="1"/>
  <c r="X264" i="19" s="1"/>
  <c r="Y264" i="19" s="1"/>
  <c r="Z264" i="19" s="1"/>
  <c r="AA264" i="19" s="1"/>
  <c r="AB264" i="19" s="1"/>
  <c r="AC264" i="19" s="1"/>
  <c r="AD264" i="19" s="1"/>
  <c r="AE264" i="19" s="1"/>
  <c r="AF264" i="19" s="1"/>
  <c r="AG264" i="19" s="1"/>
  <c r="AH264" i="19" s="1"/>
  <c r="AI264" i="19" s="1"/>
  <c r="AJ264" i="19" s="1"/>
  <c r="AK264" i="19" s="1"/>
  <c r="AL264" i="19" s="1"/>
  <c r="AM264" i="19" s="1"/>
  <c r="AN264" i="19" s="1"/>
  <c r="AO264" i="19" s="1"/>
  <c r="AP264" i="19" s="1"/>
  <c r="AQ264" i="19" s="1"/>
  <c r="AR264" i="19" s="1"/>
  <c r="AS264" i="19" s="1"/>
  <c r="AT264" i="19" s="1"/>
  <c r="AU264" i="19" s="1"/>
  <c r="AV264" i="19" s="1"/>
  <c r="AW264" i="19" s="1"/>
  <c r="AX264" i="19" s="1"/>
  <c r="AY264" i="19" s="1"/>
  <c r="P106" i="19"/>
  <c r="Q106" i="19" s="1"/>
  <c r="R106" i="19" s="1"/>
  <c r="S106" i="19" s="1"/>
  <c r="T106" i="19" s="1"/>
  <c r="U106" i="19" s="1"/>
  <c r="V106" i="19" s="1"/>
  <c r="W106" i="19" s="1"/>
  <c r="X106" i="19" s="1"/>
  <c r="Y106" i="19" s="1"/>
  <c r="Z106" i="19" s="1"/>
  <c r="AA106" i="19" s="1"/>
  <c r="AB106" i="19" s="1"/>
  <c r="AC106" i="19" s="1"/>
  <c r="AD106" i="19" s="1"/>
  <c r="AE106" i="19" s="1"/>
  <c r="AF106" i="19" s="1"/>
  <c r="AG106" i="19" s="1"/>
  <c r="AH106" i="19" s="1"/>
  <c r="AI106" i="19" s="1"/>
  <c r="AJ106" i="19" s="1"/>
  <c r="AK106" i="19" s="1"/>
  <c r="AL106" i="19" s="1"/>
  <c r="AM106" i="19" s="1"/>
  <c r="AN106" i="19" s="1"/>
  <c r="AO106" i="19" s="1"/>
  <c r="AP106" i="19" s="1"/>
  <c r="AQ106" i="19" s="1"/>
  <c r="AR106" i="19" s="1"/>
  <c r="AS106" i="19" s="1"/>
  <c r="AT106" i="19" s="1"/>
  <c r="AU106" i="19" s="1"/>
  <c r="AV106" i="19" s="1"/>
  <c r="AW106" i="19" s="1"/>
  <c r="AX106" i="19" s="1"/>
  <c r="AY106" i="19" s="1"/>
  <c r="P105" i="19"/>
  <c r="Q105" i="19" s="1"/>
  <c r="R105" i="19" s="1"/>
  <c r="S105" i="19" s="1"/>
  <c r="T105" i="19" s="1"/>
  <c r="U105" i="19" s="1"/>
  <c r="V105" i="19" s="1"/>
  <c r="W105" i="19" s="1"/>
  <c r="X105" i="19" s="1"/>
  <c r="Y105" i="19" s="1"/>
  <c r="Z105" i="19" s="1"/>
  <c r="AA105" i="19" s="1"/>
  <c r="AB105" i="19" s="1"/>
  <c r="AC105" i="19" s="1"/>
  <c r="AD105" i="19" s="1"/>
  <c r="AE105" i="19" s="1"/>
  <c r="AF105" i="19" s="1"/>
  <c r="AG105" i="19" s="1"/>
  <c r="AH105" i="19" s="1"/>
  <c r="AI105" i="19" s="1"/>
  <c r="AJ105" i="19" s="1"/>
  <c r="AK105" i="19" s="1"/>
  <c r="AL105" i="19" s="1"/>
  <c r="AM105" i="19" s="1"/>
  <c r="AN105" i="19" s="1"/>
  <c r="AO105" i="19" s="1"/>
  <c r="AP105" i="19" s="1"/>
  <c r="AQ105" i="19" s="1"/>
  <c r="AR105" i="19" s="1"/>
  <c r="AS105" i="19" s="1"/>
  <c r="AT105" i="19" s="1"/>
  <c r="AU105" i="19" s="1"/>
  <c r="AV105" i="19" s="1"/>
  <c r="AW105" i="19" s="1"/>
  <c r="AX105" i="19" s="1"/>
  <c r="AY105" i="19" s="1"/>
  <c r="J141" i="8"/>
  <c r="G339" i="8"/>
  <c r="G339" i="19" s="1"/>
  <c r="K339" i="8"/>
  <c r="K339" i="19" s="1"/>
  <c r="S168" i="19"/>
  <c r="R153" i="19"/>
  <c r="L339" i="8"/>
  <c r="L339" i="19" s="1"/>
  <c r="Q243" i="8"/>
  <c r="R326" i="8"/>
  <c r="S326" i="8" s="1"/>
  <c r="S223" i="8" s="1"/>
  <c r="S223" i="19" s="1"/>
  <c r="E339" i="8"/>
  <c r="E339" i="19" s="1"/>
  <c r="BA364" i="8"/>
  <c r="BA364" i="19" s="1"/>
  <c r="S396" i="19"/>
  <c r="R84" i="8"/>
  <c r="T48" i="8"/>
  <c r="T48" i="19" s="1"/>
  <c r="I339" i="8"/>
  <c r="I339" i="19" s="1"/>
  <c r="Q73" i="8"/>
  <c r="Q73" i="19" s="1"/>
  <c r="F339" i="8"/>
  <c r="F339" i="19" s="1"/>
  <c r="P482" i="19"/>
  <c r="Q482" i="19" s="1"/>
  <c r="R482" i="19" s="1"/>
  <c r="S482" i="19" s="1"/>
  <c r="T482" i="19" s="1"/>
  <c r="U482" i="19" s="1"/>
  <c r="V482" i="19" s="1"/>
  <c r="W482" i="19" s="1"/>
  <c r="X482" i="19" s="1"/>
  <c r="Y482" i="19" s="1"/>
  <c r="Z482" i="19" s="1"/>
  <c r="AA482" i="19" s="1"/>
  <c r="AB482" i="19" s="1"/>
  <c r="AC482" i="19" s="1"/>
  <c r="AD482" i="19" s="1"/>
  <c r="AE482" i="19" s="1"/>
  <c r="AF482" i="19" s="1"/>
  <c r="AG482" i="19" s="1"/>
  <c r="AH482" i="19" s="1"/>
  <c r="AI482" i="19" s="1"/>
  <c r="AJ482" i="19" s="1"/>
  <c r="AK482" i="19" s="1"/>
  <c r="AL482" i="19" s="1"/>
  <c r="AM482" i="19" s="1"/>
  <c r="AN482" i="19" s="1"/>
  <c r="AO482" i="19" s="1"/>
  <c r="AP482" i="19" s="1"/>
  <c r="AQ482" i="19" s="1"/>
  <c r="AR482" i="19" s="1"/>
  <c r="AS482" i="19" s="1"/>
  <c r="AT482" i="19" s="1"/>
  <c r="AU482" i="19" s="1"/>
  <c r="AV482" i="19" s="1"/>
  <c r="AW482" i="19" s="1"/>
  <c r="AX482" i="19" s="1"/>
  <c r="AY482" i="19" s="1"/>
  <c r="R326" i="19"/>
  <c r="J339" i="8"/>
  <c r="J339" i="19" s="1"/>
  <c r="M339" i="8"/>
  <c r="M339" i="19" s="1"/>
  <c r="O339" i="8"/>
  <c r="O339" i="19" s="1"/>
  <c r="U167" i="19"/>
  <c r="H339" i="8"/>
  <c r="H339" i="19" s="1"/>
  <c r="T50" i="8"/>
  <c r="T50" i="19" s="1"/>
  <c r="N339" i="8"/>
  <c r="N339" i="19" s="1"/>
  <c r="S209" i="8"/>
  <c r="S209" i="19" s="1"/>
  <c r="AB101" i="19"/>
  <c r="AA81" i="19"/>
  <c r="AA239" i="19"/>
  <c r="AA79" i="19"/>
  <c r="AA104" i="19"/>
  <c r="AA240" i="19"/>
  <c r="Z238" i="19"/>
  <c r="AA138" i="19"/>
  <c r="Z297" i="19"/>
  <c r="AA260" i="19"/>
  <c r="Q187" i="17"/>
  <c r="Q188" i="17" s="1"/>
  <c r="Q189" i="17" s="1"/>
  <c r="V243" i="17"/>
  <c r="Q24" i="17"/>
  <c r="AD48" i="17"/>
  <c r="Q23" i="17"/>
  <c r="Q26" i="17"/>
  <c r="Q25" i="17"/>
  <c r="Q27" i="17"/>
  <c r="R21" i="17"/>
  <c r="R23" i="17" s="1"/>
  <c r="V84" i="17"/>
  <c r="Q376" i="17"/>
  <c r="Q379" i="17"/>
  <c r="Q335" i="17"/>
  <c r="Q336" i="17" s="1"/>
  <c r="Y310" i="17"/>
  <c r="Y293" i="17"/>
  <c r="Y255" i="17"/>
  <c r="T94" i="17"/>
  <c r="T61" i="17"/>
  <c r="T58" i="17"/>
  <c r="T17" i="17"/>
  <c r="T18" i="17" s="1"/>
  <c r="T121" i="17"/>
  <c r="T119" i="17"/>
  <c r="V263" i="17"/>
  <c r="T126" i="17"/>
  <c r="X239" i="17"/>
  <c r="Q149" i="17"/>
  <c r="Q150" i="17" s="1"/>
  <c r="Q70" i="17"/>
  <c r="Q82" i="17" s="1"/>
  <c r="P231" i="17"/>
  <c r="T404" i="17"/>
  <c r="Y207" i="17"/>
  <c r="W151" i="17"/>
  <c r="W134" i="17"/>
  <c r="W96" i="17"/>
  <c r="Z450" i="17"/>
  <c r="V289" i="17"/>
  <c r="V221" i="17"/>
  <c r="V219" i="17"/>
  <c r="V254" i="17"/>
  <c r="V290" i="17"/>
  <c r="V174" i="17"/>
  <c r="V227" i="17"/>
  <c r="S94" i="17"/>
  <c r="S61" i="17"/>
  <c r="S58" i="17"/>
  <c r="S17" i="17"/>
  <c r="W381" i="17"/>
  <c r="X484" i="17"/>
  <c r="T280" i="17"/>
  <c r="AC132" i="17"/>
  <c r="AD132" i="17" s="1"/>
  <c r="X65" i="17"/>
  <c r="Y168" i="17"/>
  <c r="Z216" i="17"/>
  <c r="Z232" i="17" s="1"/>
  <c r="AA312" i="17"/>
  <c r="T285" i="17"/>
  <c r="T124" i="17"/>
  <c r="X297" i="17"/>
  <c r="W218" i="17"/>
  <c r="W292" i="17" s="1"/>
  <c r="T283" i="17"/>
  <c r="Y101" i="17"/>
  <c r="AA222" i="17"/>
  <c r="AB325" i="17"/>
  <c r="AC325" i="17" s="1"/>
  <c r="T125" i="17"/>
  <c r="T444" i="17"/>
  <c r="T122" i="17"/>
  <c r="W104" i="17"/>
  <c r="R465" i="17"/>
  <c r="R332" i="17"/>
  <c r="R334" i="17" s="1"/>
  <c r="T282" i="17"/>
  <c r="U469" i="17"/>
  <c r="U452" i="17"/>
  <c r="U451" i="17"/>
  <c r="U414" i="17"/>
  <c r="T253" i="17"/>
  <c r="T220" i="17"/>
  <c r="T217" i="17"/>
  <c r="P230" i="17"/>
  <c r="X238" i="17"/>
  <c r="W171" i="17"/>
  <c r="W172" i="17" s="1"/>
  <c r="V375" i="17"/>
  <c r="V391" i="17" s="1"/>
  <c r="X419" i="17"/>
  <c r="T279" i="17"/>
  <c r="W223" i="17"/>
  <c r="X326" i="17"/>
  <c r="W85" i="17"/>
  <c r="W86" i="17" s="1"/>
  <c r="T284" i="17"/>
  <c r="T281" i="17"/>
  <c r="T441" i="17"/>
  <c r="V172" i="17"/>
  <c r="V131" i="17"/>
  <c r="V130" i="17"/>
  <c r="V62" i="17"/>
  <c r="V60" i="17"/>
  <c r="V95" i="17"/>
  <c r="V15" i="17"/>
  <c r="V68" i="17"/>
  <c r="V152" i="17" s="1"/>
  <c r="V13" i="17"/>
  <c r="V148" i="17"/>
  <c r="T127" i="17"/>
  <c r="T443" i="17"/>
  <c r="T469" i="17"/>
  <c r="T452" i="17"/>
  <c r="T451" i="17"/>
  <c r="T414" i="17"/>
  <c r="T118" i="17"/>
  <c r="T440" i="17"/>
  <c r="W456" i="17"/>
  <c r="V377" i="17"/>
  <c r="T276" i="17"/>
  <c r="T305" i="17"/>
  <c r="T225" i="17"/>
  <c r="T252" i="17"/>
  <c r="T178" i="17"/>
  <c r="T226" i="17"/>
  <c r="T179" i="17"/>
  <c r="T278" i="17"/>
  <c r="X73" i="17"/>
  <c r="Y78" i="17"/>
  <c r="P146" i="17"/>
  <c r="P93" i="17"/>
  <c r="P66" i="17"/>
  <c r="P19" i="17"/>
  <c r="P67" i="17"/>
  <c r="P20" i="17"/>
  <c r="Q93" i="17"/>
  <c r="X224" i="17"/>
  <c r="Y327" i="17"/>
  <c r="V307" i="17"/>
  <c r="V294" i="17"/>
  <c r="Z57" i="17"/>
  <c r="AA153" i="17"/>
  <c r="X260" i="17"/>
  <c r="X79" i="17"/>
  <c r="W12" i="17"/>
  <c r="T435" i="17"/>
  <c r="S469" i="17"/>
  <c r="S452" i="17"/>
  <c r="S451" i="17"/>
  <c r="S414" i="17"/>
  <c r="S330" i="17"/>
  <c r="T413" i="17" s="1"/>
  <c r="T120" i="17"/>
  <c r="S404" i="17"/>
  <c r="V383" i="17"/>
  <c r="W486" i="17"/>
  <c r="T437" i="17"/>
  <c r="W244" i="17"/>
  <c r="W245" i="17" s="1"/>
  <c r="S305" i="17"/>
  <c r="S225" i="17"/>
  <c r="S178" i="17"/>
  <c r="S226" i="17"/>
  <c r="S179" i="17"/>
  <c r="W396" i="17"/>
  <c r="T438" i="17"/>
  <c r="D461" i="17"/>
  <c r="BA371" i="17"/>
  <c r="AE366" i="17"/>
  <c r="T123" i="17"/>
  <c r="U277" i="17"/>
  <c r="R177" i="17"/>
  <c r="X138" i="17"/>
  <c r="W59" i="17"/>
  <c r="W84" i="17" s="1"/>
  <c r="V399" i="17"/>
  <c r="X81" i="17"/>
  <c r="V398" i="17"/>
  <c r="Q69" i="17"/>
  <c r="Q83" i="17" s="1"/>
  <c r="U403" i="17"/>
  <c r="U404" i="17" s="1"/>
  <c r="U402" i="17"/>
  <c r="R72" i="17"/>
  <c r="Y64" i="17"/>
  <c r="Z167" i="17"/>
  <c r="V397" i="17"/>
  <c r="U330" i="17"/>
  <c r="T436" i="17"/>
  <c r="W240" i="17"/>
  <c r="T439" i="17"/>
  <c r="U147" i="17"/>
  <c r="U14" i="17"/>
  <c r="U16" i="17" s="1"/>
  <c r="U306" i="17"/>
  <c r="U173" i="17"/>
  <c r="U175" i="17" s="1"/>
  <c r="U176" i="17" s="1"/>
  <c r="U177" i="17" s="1"/>
  <c r="X63" i="17"/>
  <c r="X135" i="17" s="1"/>
  <c r="Y166" i="17"/>
  <c r="T445" i="17"/>
  <c r="V422" i="17"/>
  <c r="Z291" i="17"/>
  <c r="T286" i="17"/>
  <c r="T449" i="17"/>
  <c r="T448" i="17"/>
  <c r="T380" i="17"/>
  <c r="T378" i="17"/>
  <c r="T333" i="17"/>
  <c r="T331" i="17"/>
  <c r="T386" i="17"/>
  <c r="T470" i="17" s="1"/>
  <c r="T466" i="17"/>
  <c r="T442" i="17"/>
  <c r="P180" i="17"/>
  <c r="P334" i="17"/>
  <c r="Y80" i="17"/>
  <c r="R71" i="17"/>
  <c r="T117" i="17"/>
  <c r="S64" i="8"/>
  <c r="S64" i="19" s="1"/>
  <c r="T167" i="8"/>
  <c r="T64" i="8" s="1"/>
  <c r="T64" i="19" s="1"/>
  <c r="BA336" i="8"/>
  <c r="BA336" i="19" s="1"/>
  <c r="P294" i="8"/>
  <c r="D339" i="8"/>
  <c r="D339" i="19" s="1"/>
  <c r="BA180" i="8"/>
  <c r="BA180" i="19" s="1"/>
  <c r="T168" i="8"/>
  <c r="T65" i="8" s="1"/>
  <c r="T65" i="19" s="1"/>
  <c r="P227" i="8"/>
  <c r="P227" i="19" s="1"/>
  <c r="S65" i="8"/>
  <c r="S65" i="19" s="1"/>
  <c r="Q135" i="8"/>
  <c r="Q85" i="8"/>
  <c r="R471" i="8"/>
  <c r="R375" i="8" s="1"/>
  <c r="R375" i="19" s="1"/>
  <c r="BA29" i="8"/>
  <c r="BA29" i="19" s="1"/>
  <c r="T327" i="8"/>
  <c r="T224" i="8" s="1"/>
  <c r="T224" i="19" s="1"/>
  <c r="Q292" i="8"/>
  <c r="Q381" i="8"/>
  <c r="Q381" i="19" s="1"/>
  <c r="N188" i="8"/>
  <c r="N274" i="8"/>
  <c r="N278" i="8"/>
  <c r="N277" i="8"/>
  <c r="N285" i="8"/>
  <c r="N275" i="8"/>
  <c r="N283" i="8"/>
  <c r="N273" i="8"/>
  <c r="N276" i="8"/>
  <c r="N286" i="8"/>
  <c r="N272" i="8"/>
  <c r="N282" i="8"/>
  <c r="N280" i="8"/>
  <c r="N284" i="8"/>
  <c r="N281" i="8"/>
  <c r="N279" i="8"/>
  <c r="N433" i="8"/>
  <c r="N431" i="8"/>
  <c r="N442" i="8"/>
  <c r="N436" i="8"/>
  <c r="N437" i="8"/>
  <c r="N438" i="8"/>
  <c r="N445" i="8"/>
  <c r="N439" i="8"/>
  <c r="N435" i="8"/>
  <c r="N441" i="8"/>
  <c r="N432" i="8"/>
  <c r="N434" i="8"/>
  <c r="N444" i="8"/>
  <c r="N443" i="8"/>
  <c r="N440" i="8"/>
  <c r="S166" i="8"/>
  <c r="S63" i="8" s="1"/>
  <c r="S63" i="19" s="1"/>
  <c r="P429" i="8"/>
  <c r="Q429" i="8" s="1"/>
  <c r="R429" i="8" s="1"/>
  <c r="S429" i="8" s="1"/>
  <c r="T429" i="8" s="1"/>
  <c r="U429" i="8" s="1"/>
  <c r="V429" i="8" s="1"/>
  <c r="W429" i="8" s="1"/>
  <c r="X429" i="8" s="1"/>
  <c r="Y429" i="8" s="1"/>
  <c r="Z429" i="8" s="1"/>
  <c r="AA429" i="8" s="1"/>
  <c r="AB429" i="8" s="1"/>
  <c r="AC429" i="8" s="1"/>
  <c r="AD429" i="8" s="1"/>
  <c r="AE429" i="8" s="1"/>
  <c r="AF429" i="8" s="1"/>
  <c r="AG429" i="8" s="1"/>
  <c r="AH429" i="8" s="1"/>
  <c r="AI429" i="8" s="1"/>
  <c r="AJ429" i="8" s="1"/>
  <c r="AK429" i="8" s="1"/>
  <c r="AL429" i="8" s="1"/>
  <c r="AM429" i="8" s="1"/>
  <c r="AN429" i="8" s="1"/>
  <c r="AO429" i="8" s="1"/>
  <c r="AP429" i="8" s="1"/>
  <c r="AQ429" i="8" s="1"/>
  <c r="AR429" i="8" s="1"/>
  <c r="AS429" i="8" s="1"/>
  <c r="AT429" i="8" s="1"/>
  <c r="AU429" i="8" s="1"/>
  <c r="AV429" i="8" s="1"/>
  <c r="AW429" i="8" s="1"/>
  <c r="AX429" i="8" s="1"/>
  <c r="AY429" i="8" s="1"/>
  <c r="H464" i="8"/>
  <c r="H411" i="8"/>
  <c r="H418" i="8"/>
  <c r="H417" i="8"/>
  <c r="Q222" i="8"/>
  <c r="Q222" i="19" s="1"/>
  <c r="L188" i="8"/>
  <c r="L274" i="8"/>
  <c r="L273" i="8"/>
  <c r="L281" i="8"/>
  <c r="L282" i="8"/>
  <c r="L280" i="8"/>
  <c r="L272" i="8"/>
  <c r="L279" i="8"/>
  <c r="L277" i="8"/>
  <c r="L285" i="8"/>
  <c r="L276" i="8"/>
  <c r="L275" i="8"/>
  <c r="L283" i="8"/>
  <c r="L284" i="8"/>
  <c r="L278" i="8"/>
  <c r="L286" i="8"/>
  <c r="L443" i="8"/>
  <c r="L440" i="8"/>
  <c r="L433" i="8"/>
  <c r="L431" i="8"/>
  <c r="L432" i="8"/>
  <c r="L444" i="8"/>
  <c r="L438" i="8"/>
  <c r="L445" i="8"/>
  <c r="L434" i="8"/>
  <c r="L435" i="8"/>
  <c r="L441" i="8"/>
  <c r="L436" i="8"/>
  <c r="L439" i="8"/>
  <c r="L437" i="8"/>
  <c r="L442" i="8"/>
  <c r="T419" i="8"/>
  <c r="D188" i="8"/>
  <c r="D272" i="8"/>
  <c r="D279" i="8"/>
  <c r="D280" i="8"/>
  <c r="D286" i="8"/>
  <c r="D277" i="8"/>
  <c r="D285" i="8"/>
  <c r="D278" i="8"/>
  <c r="D276" i="8"/>
  <c r="D275" i="8"/>
  <c r="D283" i="8"/>
  <c r="D274" i="8"/>
  <c r="D273" i="8"/>
  <c r="D281" i="8"/>
  <c r="D282" i="8"/>
  <c r="D284" i="8"/>
  <c r="D431" i="8"/>
  <c r="D440" i="8"/>
  <c r="D441" i="8"/>
  <c r="D438" i="8"/>
  <c r="D444" i="8"/>
  <c r="D443" i="8"/>
  <c r="D435" i="8"/>
  <c r="D442" i="8"/>
  <c r="D445" i="8"/>
  <c r="D436" i="8"/>
  <c r="D439" i="8"/>
  <c r="D434" i="8"/>
  <c r="D437" i="8"/>
  <c r="D433" i="8"/>
  <c r="D432" i="8"/>
  <c r="J188" i="8"/>
  <c r="J281" i="8"/>
  <c r="J285" i="8"/>
  <c r="J275" i="8"/>
  <c r="J280" i="8"/>
  <c r="J279" i="8"/>
  <c r="J278" i="8"/>
  <c r="J286" i="8"/>
  <c r="J277" i="8"/>
  <c r="J283" i="8"/>
  <c r="J274" i="8"/>
  <c r="J273" i="8"/>
  <c r="J272" i="8"/>
  <c r="J284" i="8"/>
  <c r="J282" i="8"/>
  <c r="J276" i="8"/>
  <c r="J431" i="8"/>
  <c r="J435" i="8"/>
  <c r="J442" i="8"/>
  <c r="J440" i="8"/>
  <c r="J441" i="8"/>
  <c r="J432" i="8"/>
  <c r="J436" i="8"/>
  <c r="J437" i="8"/>
  <c r="J434" i="8"/>
  <c r="J438" i="8"/>
  <c r="J433" i="8"/>
  <c r="J444" i="8"/>
  <c r="J443" i="8"/>
  <c r="J439" i="8"/>
  <c r="J445" i="8"/>
  <c r="Q486" i="8"/>
  <c r="S297" i="8"/>
  <c r="R218" i="8"/>
  <c r="R218" i="19" s="1"/>
  <c r="N464" i="8"/>
  <c r="N411" i="8"/>
  <c r="N418" i="8"/>
  <c r="N417" i="8"/>
  <c r="E464" i="8"/>
  <c r="E411" i="8"/>
  <c r="E418" i="8"/>
  <c r="E417" i="8"/>
  <c r="L411" i="8"/>
  <c r="L464" i="8"/>
  <c r="L418" i="8"/>
  <c r="L417" i="8"/>
  <c r="Q397" i="8"/>
  <c r="P268" i="8"/>
  <c r="Q268" i="8" s="1"/>
  <c r="R268" i="8" s="1"/>
  <c r="S268" i="8" s="1"/>
  <c r="T268" i="8" s="1"/>
  <c r="U268" i="8" s="1"/>
  <c r="V268" i="8" s="1"/>
  <c r="W268" i="8" s="1"/>
  <c r="X268" i="8" s="1"/>
  <c r="Y268" i="8" s="1"/>
  <c r="Z268" i="8" s="1"/>
  <c r="AA268" i="8" s="1"/>
  <c r="AB268" i="8" s="1"/>
  <c r="AC268" i="8" s="1"/>
  <c r="AD268" i="8" s="1"/>
  <c r="AE268" i="8" s="1"/>
  <c r="AF268" i="8" s="1"/>
  <c r="AG268" i="8" s="1"/>
  <c r="AH268" i="8" s="1"/>
  <c r="AI268" i="8" s="1"/>
  <c r="AJ268" i="8" s="1"/>
  <c r="AK268" i="8" s="1"/>
  <c r="AL268" i="8" s="1"/>
  <c r="AM268" i="8" s="1"/>
  <c r="AN268" i="8" s="1"/>
  <c r="AO268" i="8" s="1"/>
  <c r="AP268" i="8" s="1"/>
  <c r="AQ268" i="8" s="1"/>
  <c r="AR268" i="8" s="1"/>
  <c r="AS268" i="8" s="1"/>
  <c r="AT268" i="8" s="1"/>
  <c r="AU268" i="8" s="1"/>
  <c r="AV268" i="8" s="1"/>
  <c r="AW268" i="8" s="1"/>
  <c r="AX268" i="8" s="1"/>
  <c r="AY268" i="8" s="1"/>
  <c r="K464" i="8"/>
  <c r="K411" i="8"/>
  <c r="K417" i="8"/>
  <c r="K418" i="8"/>
  <c r="T260" i="8"/>
  <c r="P307" i="8"/>
  <c r="R224" i="8"/>
  <c r="R224" i="19" s="1"/>
  <c r="R456" i="8"/>
  <c r="Q377" i="8"/>
  <c r="Q377" i="19" s="1"/>
  <c r="O188" i="8"/>
  <c r="O274" i="8"/>
  <c r="O282" i="8"/>
  <c r="O272" i="8"/>
  <c r="O280" i="8"/>
  <c r="O277" i="8"/>
  <c r="O278" i="8"/>
  <c r="O286" i="8"/>
  <c r="O273" i="8"/>
  <c r="O283" i="8"/>
  <c r="O276" i="8"/>
  <c r="O284" i="8"/>
  <c r="O275" i="8"/>
  <c r="O281" i="8"/>
  <c r="O279" i="8"/>
  <c r="O285" i="8"/>
  <c r="O441" i="8"/>
  <c r="O445" i="8"/>
  <c r="O436" i="8"/>
  <c r="O435" i="8"/>
  <c r="O431" i="8"/>
  <c r="O439" i="8"/>
  <c r="O433" i="8"/>
  <c r="O444" i="8"/>
  <c r="O437" i="8"/>
  <c r="O442" i="8"/>
  <c r="O438" i="8"/>
  <c r="O434" i="8"/>
  <c r="O432" i="8"/>
  <c r="O443" i="8"/>
  <c r="O440" i="8"/>
  <c r="P382" i="8"/>
  <c r="P382" i="19" s="1"/>
  <c r="P422" i="8"/>
  <c r="Q422" i="8" s="1"/>
  <c r="R422" i="8" s="1"/>
  <c r="S422" i="8" s="1"/>
  <c r="T422" i="8" s="1"/>
  <c r="U422" i="8" s="1"/>
  <c r="V422" i="8" s="1"/>
  <c r="W422" i="8" s="1"/>
  <c r="X422" i="8" s="1"/>
  <c r="Y422" i="8" s="1"/>
  <c r="Z422" i="8" s="1"/>
  <c r="AA422" i="8" s="1"/>
  <c r="AB422" i="8" s="1"/>
  <c r="AC422" i="8" s="1"/>
  <c r="AD422" i="8" s="1"/>
  <c r="AE422" i="8" s="1"/>
  <c r="AF422" i="8" s="1"/>
  <c r="AG422" i="8" s="1"/>
  <c r="AH422" i="8" s="1"/>
  <c r="AI422" i="8" s="1"/>
  <c r="AJ422" i="8" s="1"/>
  <c r="AK422" i="8" s="1"/>
  <c r="AL422" i="8" s="1"/>
  <c r="AM422" i="8" s="1"/>
  <c r="AN422" i="8" s="1"/>
  <c r="AO422" i="8" s="1"/>
  <c r="AP422" i="8" s="1"/>
  <c r="AQ422" i="8" s="1"/>
  <c r="AR422" i="8" s="1"/>
  <c r="AS422" i="8" s="1"/>
  <c r="AT422" i="8" s="1"/>
  <c r="AU422" i="8" s="1"/>
  <c r="AV422" i="8" s="1"/>
  <c r="AW422" i="8" s="1"/>
  <c r="AX422" i="8" s="1"/>
  <c r="AY422" i="8" s="1"/>
  <c r="P383" i="8"/>
  <c r="P383" i="19" s="1"/>
  <c r="P381" i="8"/>
  <c r="P381" i="19" s="1"/>
  <c r="M188" i="8"/>
  <c r="M272" i="8"/>
  <c r="M278" i="8"/>
  <c r="M282" i="8"/>
  <c r="M283" i="8"/>
  <c r="M284" i="8"/>
  <c r="M277" i="8"/>
  <c r="M276" i="8"/>
  <c r="M280" i="8"/>
  <c r="M275" i="8"/>
  <c r="M281" i="8"/>
  <c r="M274" i="8"/>
  <c r="M286" i="8"/>
  <c r="M273" i="8"/>
  <c r="M279" i="8"/>
  <c r="M285" i="8"/>
  <c r="M434" i="8"/>
  <c r="M433" i="8"/>
  <c r="M431" i="8"/>
  <c r="M444" i="8"/>
  <c r="M438" i="8"/>
  <c r="M439" i="8"/>
  <c r="M441" i="8"/>
  <c r="M432" i="8"/>
  <c r="M435" i="8"/>
  <c r="M436" i="8"/>
  <c r="M443" i="8"/>
  <c r="M440" i="8"/>
  <c r="M442" i="8"/>
  <c r="M445" i="8"/>
  <c r="M437" i="8"/>
  <c r="K188" i="8"/>
  <c r="K280" i="8"/>
  <c r="K277" i="8"/>
  <c r="K285" i="8"/>
  <c r="K276" i="8"/>
  <c r="K275" i="8"/>
  <c r="K283" i="8"/>
  <c r="K278" i="8"/>
  <c r="K284" i="8"/>
  <c r="K272" i="8"/>
  <c r="K282" i="8"/>
  <c r="K273" i="8"/>
  <c r="K281" i="8"/>
  <c r="K279" i="8"/>
  <c r="K286" i="8"/>
  <c r="K274" i="8"/>
  <c r="K443" i="8"/>
  <c r="K431" i="8"/>
  <c r="K437" i="8"/>
  <c r="K434" i="8"/>
  <c r="K438" i="8"/>
  <c r="K441" i="8"/>
  <c r="K436" i="8"/>
  <c r="K440" i="8"/>
  <c r="K442" i="8"/>
  <c r="K439" i="8"/>
  <c r="K435" i="8"/>
  <c r="K445" i="8"/>
  <c r="K433" i="8"/>
  <c r="K432" i="8"/>
  <c r="K444" i="8"/>
  <c r="P483" i="8"/>
  <c r="Q483" i="8" s="1"/>
  <c r="R483" i="8" s="1"/>
  <c r="S483" i="8" s="1"/>
  <c r="T483" i="8" s="1"/>
  <c r="U483" i="8" s="1"/>
  <c r="V483" i="8" s="1"/>
  <c r="W483" i="8" s="1"/>
  <c r="X483" i="8" s="1"/>
  <c r="Y483" i="8" s="1"/>
  <c r="Z483" i="8" s="1"/>
  <c r="AA483" i="8" s="1"/>
  <c r="AB483" i="8" s="1"/>
  <c r="AC483" i="8" s="1"/>
  <c r="AD483" i="8" s="1"/>
  <c r="AE483" i="8" s="1"/>
  <c r="AF483" i="8" s="1"/>
  <c r="AG483" i="8" s="1"/>
  <c r="AH483" i="8" s="1"/>
  <c r="AI483" i="8" s="1"/>
  <c r="AJ483" i="8" s="1"/>
  <c r="AK483" i="8" s="1"/>
  <c r="AL483" i="8" s="1"/>
  <c r="AM483" i="8" s="1"/>
  <c r="AN483" i="8" s="1"/>
  <c r="AO483" i="8" s="1"/>
  <c r="AP483" i="8" s="1"/>
  <c r="AQ483" i="8" s="1"/>
  <c r="AR483" i="8" s="1"/>
  <c r="AS483" i="8" s="1"/>
  <c r="AT483" i="8" s="1"/>
  <c r="AU483" i="8" s="1"/>
  <c r="AV483" i="8" s="1"/>
  <c r="AW483" i="8" s="1"/>
  <c r="AX483" i="8" s="1"/>
  <c r="AY483" i="8" s="1"/>
  <c r="P266" i="8"/>
  <c r="Q266" i="8" s="1"/>
  <c r="R266" i="8" s="1"/>
  <c r="S266" i="8" s="1"/>
  <c r="T266" i="8" s="1"/>
  <c r="U266" i="8" s="1"/>
  <c r="V266" i="8" s="1"/>
  <c r="W266" i="8" s="1"/>
  <c r="X266" i="8" s="1"/>
  <c r="Y266" i="8" s="1"/>
  <c r="Z266" i="8" s="1"/>
  <c r="AA266" i="8" s="1"/>
  <c r="AB266" i="8" s="1"/>
  <c r="AC266" i="8" s="1"/>
  <c r="AD266" i="8" s="1"/>
  <c r="AE266" i="8" s="1"/>
  <c r="AF266" i="8" s="1"/>
  <c r="AG266" i="8" s="1"/>
  <c r="AH266" i="8" s="1"/>
  <c r="AI266" i="8" s="1"/>
  <c r="AJ266" i="8" s="1"/>
  <c r="AK266" i="8" s="1"/>
  <c r="AL266" i="8" s="1"/>
  <c r="AM266" i="8" s="1"/>
  <c r="AN266" i="8" s="1"/>
  <c r="AO266" i="8" s="1"/>
  <c r="AP266" i="8" s="1"/>
  <c r="AQ266" i="8" s="1"/>
  <c r="AR266" i="8" s="1"/>
  <c r="AS266" i="8" s="1"/>
  <c r="AT266" i="8" s="1"/>
  <c r="AU266" i="8" s="1"/>
  <c r="AV266" i="8" s="1"/>
  <c r="AW266" i="8" s="1"/>
  <c r="AX266" i="8" s="1"/>
  <c r="AY266" i="8" s="1"/>
  <c r="R238" i="8"/>
  <c r="Q171" i="8"/>
  <c r="Q171" i="19" s="1"/>
  <c r="D464" i="8"/>
  <c r="D411" i="8"/>
  <c r="D418" i="8"/>
  <c r="D417" i="8"/>
  <c r="P428" i="8"/>
  <c r="Q428" i="8" s="1"/>
  <c r="R428" i="8" s="1"/>
  <c r="S428" i="8" s="1"/>
  <c r="T428" i="8" s="1"/>
  <c r="U428" i="8" s="1"/>
  <c r="V428" i="8" s="1"/>
  <c r="W428" i="8" s="1"/>
  <c r="X428" i="8" s="1"/>
  <c r="Y428" i="8" s="1"/>
  <c r="Z428" i="8" s="1"/>
  <c r="AA428" i="8" s="1"/>
  <c r="AB428" i="8" s="1"/>
  <c r="AC428" i="8" s="1"/>
  <c r="AD428" i="8" s="1"/>
  <c r="AE428" i="8" s="1"/>
  <c r="AF428" i="8" s="1"/>
  <c r="AG428" i="8" s="1"/>
  <c r="AH428" i="8" s="1"/>
  <c r="AI428" i="8" s="1"/>
  <c r="AJ428" i="8" s="1"/>
  <c r="AK428" i="8" s="1"/>
  <c r="AL428" i="8" s="1"/>
  <c r="AM428" i="8" s="1"/>
  <c r="AN428" i="8" s="1"/>
  <c r="AO428" i="8" s="1"/>
  <c r="AP428" i="8" s="1"/>
  <c r="AQ428" i="8" s="1"/>
  <c r="AR428" i="8" s="1"/>
  <c r="AS428" i="8" s="1"/>
  <c r="AT428" i="8" s="1"/>
  <c r="AU428" i="8" s="1"/>
  <c r="AV428" i="8" s="1"/>
  <c r="AW428" i="8" s="1"/>
  <c r="AX428" i="8" s="1"/>
  <c r="AY428" i="8" s="1"/>
  <c r="P267" i="8"/>
  <c r="Q267" i="8" s="1"/>
  <c r="R267" i="8" s="1"/>
  <c r="S267" i="8" s="1"/>
  <c r="T267" i="8" s="1"/>
  <c r="U267" i="8" s="1"/>
  <c r="V267" i="8" s="1"/>
  <c r="W267" i="8" s="1"/>
  <c r="X267" i="8" s="1"/>
  <c r="Y267" i="8" s="1"/>
  <c r="Z267" i="8" s="1"/>
  <c r="AA267" i="8" s="1"/>
  <c r="AB267" i="8" s="1"/>
  <c r="AC267" i="8" s="1"/>
  <c r="AD267" i="8" s="1"/>
  <c r="AE267" i="8" s="1"/>
  <c r="AF267" i="8" s="1"/>
  <c r="AG267" i="8" s="1"/>
  <c r="AH267" i="8" s="1"/>
  <c r="AI267" i="8" s="1"/>
  <c r="AJ267" i="8" s="1"/>
  <c r="AK267" i="8" s="1"/>
  <c r="AL267" i="8" s="1"/>
  <c r="AM267" i="8" s="1"/>
  <c r="AN267" i="8" s="1"/>
  <c r="AO267" i="8" s="1"/>
  <c r="AP267" i="8" s="1"/>
  <c r="AQ267" i="8" s="1"/>
  <c r="AR267" i="8" s="1"/>
  <c r="AS267" i="8" s="1"/>
  <c r="AT267" i="8" s="1"/>
  <c r="AU267" i="8" s="1"/>
  <c r="AV267" i="8" s="1"/>
  <c r="AW267" i="8" s="1"/>
  <c r="AX267" i="8" s="1"/>
  <c r="AY267" i="8" s="1"/>
  <c r="R485" i="8"/>
  <c r="P426" i="8"/>
  <c r="Q426" i="8" s="1"/>
  <c r="R426" i="8" s="1"/>
  <c r="S426" i="8" s="1"/>
  <c r="T426" i="8" s="1"/>
  <c r="U426" i="8" s="1"/>
  <c r="V426" i="8" s="1"/>
  <c r="W426" i="8" s="1"/>
  <c r="X426" i="8" s="1"/>
  <c r="Y426" i="8" s="1"/>
  <c r="Z426" i="8" s="1"/>
  <c r="AA426" i="8" s="1"/>
  <c r="AB426" i="8" s="1"/>
  <c r="AC426" i="8" s="1"/>
  <c r="AD426" i="8" s="1"/>
  <c r="AE426" i="8" s="1"/>
  <c r="AF426" i="8" s="1"/>
  <c r="AG426" i="8" s="1"/>
  <c r="AH426" i="8" s="1"/>
  <c r="AI426" i="8" s="1"/>
  <c r="AJ426" i="8" s="1"/>
  <c r="AK426" i="8" s="1"/>
  <c r="AL426" i="8" s="1"/>
  <c r="AM426" i="8" s="1"/>
  <c r="AN426" i="8" s="1"/>
  <c r="AO426" i="8" s="1"/>
  <c r="AP426" i="8" s="1"/>
  <c r="AQ426" i="8" s="1"/>
  <c r="AR426" i="8" s="1"/>
  <c r="AS426" i="8" s="1"/>
  <c r="AT426" i="8" s="1"/>
  <c r="AU426" i="8" s="1"/>
  <c r="AV426" i="8" s="1"/>
  <c r="AW426" i="8" s="1"/>
  <c r="AX426" i="8" s="1"/>
  <c r="AY426" i="8" s="1"/>
  <c r="O464" i="8"/>
  <c r="O411" i="8"/>
  <c r="O418" i="8"/>
  <c r="O417" i="8"/>
  <c r="R450" i="8"/>
  <c r="P258" i="8"/>
  <c r="Q258" i="8" s="1"/>
  <c r="R258" i="8" s="1"/>
  <c r="S258" i="8" s="1"/>
  <c r="T258" i="8" s="1"/>
  <c r="U258" i="8" s="1"/>
  <c r="V258" i="8" s="1"/>
  <c r="W258" i="8" s="1"/>
  <c r="X258" i="8" s="1"/>
  <c r="Y258" i="8" s="1"/>
  <c r="Z258" i="8" s="1"/>
  <c r="AA258" i="8" s="1"/>
  <c r="AB258" i="8" s="1"/>
  <c r="AC258" i="8" s="1"/>
  <c r="AD258" i="8" s="1"/>
  <c r="AE258" i="8" s="1"/>
  <c r="AF258" i="8" s="1"/>
  <c r="AG258" i="8" s="1"/>
  <c r="AH258" i="8" s="1"/>
  <c r="AI258" i="8" s="1"/>
  <c r="AJ258" i="8" s="1"/>
  <c r="AK258" i="8" s="1"/>
  <c r="AL258" i="8" s="1"/>
  <c r="AM258" i="8" s="1"/>
  <c r="AN258" i="8" s="1"/>
  <c r="AO258" i="8" s="1"/>
  <c r="AP258" i="8" s="1"/>
  <c r="AQ258" i="8" s="1"/>
  <c r="AR258" i="8" s="1"/>
  <c r="AS258" i="8" s="1"/>
  <c r="AT258" i="8" s="1"/>
  <c r="AU258" i="8" s="1"/>
  <c r="AV258" i="8" s="1"/>
  <c r="AW258" i="8" s="1"/>
  <c r="AX258" i="8" s="1"/>
  <c r="AY258" i="8" s="1"/>
  <c r="H188" i="8"/>
  <c r="H276" i="8"/>
  <c r="H284" i="8"/>
  <c r="H277" i="8"/>
  <c r="H285" i="8"/>
  <c r="H275" i="8"/>
  <c r="H274" i="8"/>
  <c r="H282" i="8"/>
  <c r="H283" i="8"/>
  <c r="H273" i="8"/>
  <c r="H272" i="8"/>
  <c r="H280" i="8"/>
  <c r="H278" i="8"/>
  <c r="H286" i="8"/>
  <c r="H279" i="8"/>
  <c r="H281" i="8"/>
  <c r="H445" i="8"/>
  <c r="H435" i="8"/>
  <c r="H441" i="8"/>
  <c r="H431" i="8"/>
  <c r="H437" i="8"/>
  <c r="H438" i="8"/>
  <c r="H444" i="8"/>
  <c r="H432" i="8"/>
  <c r="H439" i="8"/>
  <c r="H442" i="8"/>
  <c r="H433" i="8"/>
  <c r="H443" i="8"/>
  <c r="H436" i="8"/>
  <c r="H440" i="8"/>
  <c r="H434" i="8"/>
  <c r="E188" i="8"/>
  <c r="E282" i="8"/>
  <c r="E277" i="8"/>
  <c r="E281" i="8"/>
  <c r="E273" i="8"/>
  <c r="E276" i="8"/>
  <c r="E283" i="8"/>
  <c r="E278" i="8"/>
  <c r="E284" i="8"/>
  <c r="E275" i="8"/>
  <c r="E285" i="8"/>
  <c r="E274" i="8"/>
  <c r="E280" i="8"/>
  <c r="E272" i="8"/>
  <c r="E279" i="8"/>
  <c r="E286" i="8"/>
  <c r="E435" i="8"/>
  <c r="E445" i="8"/>
  <c r="E431" i="8"/>
  <c r="E436" i="8"/>
  <c r="E438" i="8"/>
  <c r="E432" i="8"/>
  <c r="E441" i="8"/>
  <c r="E444" i="8"/>
  <c r="E437" i="8"/>
  <c r="E439" i="8"/>
  <c r="E434" i="8"/>
  <c r="E433" i="8"/>
  <c r="E443" i="8"/>
  <c r="E442" i="8"/>
  <c r="E440" i="8"/>
  <c r="G188" i="8"/>
  <c r="G275" i="8"/>
  <c r="G285" i="8"/>
  <c r="G272" i="8"/>
  <c r="G280" i="8"/>
  <c r="G277" i="8"/>
  <c r="G283" i="8"/>
  <c r="G281" i="8"/>
  <c r="G278" i="8"/>
  <c r="G286" i="8"/>
  <c r="G273" i="8"/>
  <c r="G276" i="8"/>
  <c r="G284" i="8"/>
  <c r="G279" i="8"/>
  <c r="G274" i="8"/>
  <c r="G282" i="8"/>
  <c r="G441" i="8"/>
  <c r="G437" i="8"/>
  <c r="G442" i="8"/>
  <c r="G439" i="8"/>
  <c r="G443" i="8"/>
  <c r="G436" i="8"/>
  <c r="G438" i="8"/>
  <c r="G444" i="8"/>
  <c r="G432" i="8"/>
  <c r="G440" i="8"/>
  <c r="G431" i="8"/>
  <c r="G434" i="8"/>
  <c r="G435" i="8"/>
  <c r="G445" i="8"/>
  <c r="G433" i="8"/>
  <c r="F188" i="8"/>
  <c r="F273" i="8"/>
  <c r="F286" i="8"/>
  <c r="F275" i="8"/>
  <c r="F283" i="8"/>
  <c r="F281" i="8"/>
  <c r="F276" i="8"/>
  <c r="F282" i="8"/>
  <c r="F272" i="8"/>
  <c r="F280" i="8"/>
  <c r="F278" i="8"/>
  <c r="F284" i="8"/>
  <c r="F274" i="8"/>
  <c r="F277" i="8"/>
  <c r="F285" i="8"/>
  <c r="F279" i="8"/>
  <c r="F443" i="8"/>
  <c r="F436" i="8"/>
  <c r="F437" i="8"/>
  <c r="F439" i="8"/>
  <c r="F440" i="8"/>
  <c r="F433" i="8"/>
  <c r="F432" i="8"/>
  <c r="F438" i="8"/>
  <c r="F445" i="8"/>
  <c r="F441" i="8"/>
  <c r="F431" i="8"/>
  <c r="F435" i="8"/>
  <c r="F442" i="8"/>
  <c r="F444" i="8"/>
  <c r="F434" i="8"/>
  <c r="R484" i="8"/>
  <c r="R381" i="8" s="1"/>
  <c r="R381" i="19" s="1"/>
  <c r="P427" i="8"/>
  <c r="Q427" i="8" s="1"/>
  <c r="R427" i="8" s="1"/>
  <c r="S427" i="8" s="1"/>
  <c r="T427" i="8" s="1"/>
  <c r="U427" i="8" s="1"/>
  <c r="V427" i="8" s="1"/>
  <c r="W427" i="8" s="1"/>
  <c r="X427" i="8" s="1"/>
  <c r="Y427" i="8" s="1"/>
  <c r="Z427" i="8" s="1"/>
  <c r="AA427" i="8" s="1"/>
  <c r="AB427" i="8" s="1"/>
  <c r="AC427" i="8" s="1"/>
  <c r="AD427" i="8" s="1"/>
  <c r="AE427" i="8" s="1"/>
  <c r="AF427" i="8" s="1"/>
  <c r="AG427" i="8" s="1"/>
  <c r="AH427" i="8" s="1"/>
  <c r="AI427" i="8" s="1"/>
  <c r="AJ427" i="8" s="1"/>
  <c r="AK427" i="8" s="1"/>
  <c r="AL427" i="8" s="1"/>
  <c r="AM427" i="8" s="1"/>
  <c r="AN427" i="8" s="1"/>
  <c r="AO427" i="8" s="1"/>
  <c r="AP427" i="8" s="1"/>
  <c r="AQ427" i="8" s="1"/>
  <c r="AR427" i="8" s="1"/>
  <c r="AS427" i="8" s="1"/>
  <c r="AT427" i="8" s="1"/>
  <c r="AU427" i="8" s="1"/>
  <c r="AV427" i="8" s="1"/>
  <c r="AW427" i="8" s="1"/>
  <c r="AX427" i="8" s="1"/>
  <c r="AY427" i="8" s="1"/>
  <c r="P269" i="8"/>
  <c r="Q269" i="8" s="1"/>
  <c r="R269" i="8" s="1"/>
  <c r="S269" i="8" s="1"/>
  <c r="T269" i="8" s="1"/>
  <c r="U269" i="8" s="1"/>
  <c r="V269" i="8" s="1"/>
  <c r="W269" i="8" s="1"/>
  <c r="X269" i="8" s="1"/>
  <c r="Y269" i="8" s="1"/>
  <c r="Z269" i="8" s="1"/>
  <c r="AA269" i="8" s="1"/>
  <c r="AB269" i="8" s="1"/>
  <c r="AC269" i="8" s="1"/>
  <c r="AD269" i="8" s="1"/>
  <c r="AE269" i="8" s="1"/>
  <c r="AF269" i="8" s="1"/>
  <c r="AG269" i="8" s="1"/>
  <c r="AH269" i="8" s="1"/>
  <c r="AI269" i="8" s="1"/>
  <c r="AJ269" i="8" s="1"/>
  <c r="AK269" i="8" s="1"/>
  <c r="AL269" i="8" s="1"/>
  <c r="AM269" i="8" s="1"/>
  <c r="AN269" i="8" s="1"/>
  <c r="AO269" i="8" s="1"/>
  <c r="AP269" i="8" s="1"/>
  <c r="AQ269" i="8" s="1"/>
  <c r="AR269" i="8" s="1"/>
  <c r="AS269" i="8" s="1"/>
  <c r="AT269" i="8" s="1"/>
  <c r="AU269" i="8" s="1"/>
  <c r="AV269" i="8" s="1"/>
  <c r="AW269" i="8" s="1"/>
  <c r="AX269" i="8" s="1"/>
  <c r="AY269" i="8" s="1"/>
  <c r="J464" i="8"/>
  <c r="J411" i="8"/>
  <c r="J417" i="8"/>
  <c r="J418" i="8"/>
  <c r="R291" i="8"/>
  <c r="P430" i="8"/>
  <c r="Q430" i="8" s="1"/>
  <c r="R430" i="8" s="1"/>
  <c r="S430" i="8" s="1"/>
  <c r="T430" i="8" s="1"/>
  <c r="U430" i="8" s="1"/>
  <c r="V430" i="8" s="1"/>
  <c r="W430" i="8" s="1"/>
  <c r="X430" i="8" s="1"/>
  <c r="Y430" i="8" s="1"/>
  <c r="Z430" i="8" s="1"/>
  <c r="AA430" i="8" s="1"/>
  <c r="AB430" i="8" s="1"/>
  <c r="AC430" i="8" s="1"/>
  <c r="AD430" i="8" s="1"/>
  <c r="AE430" i="8" s="1"/>
  <c r="AF430" i="8" s="1"/>
  <c r="AG430" i="8" s="1"/>
  <c r="AH430" i="8" s="1"/>
  <c r="AI430" i="8" s="1"/>
  <c r="AJ430" i="8" s="1"/>
  <c r="AK430" i="8" s="1"/>
  <c r="AL430" i="8" s="1"/>
  <c r="AM430" i="8" s="1"/>
  <c r="AN430" i="8" s="1"/>
  <c r="AO430" i="8" s="1"/>
  <c r="AP430" i="8" s="1"/>
  <c r="AQ430" i="8" s="1"/>
  <c r="AR430" i="8" s="1"/>
  <c r="AS430" i="8" s="1"/>
  <c r="AT430" i="8" s="1"/>
  <c r="AU430" i="8" s="1"/>
  <c r="AV430" i="8" s="1"/>
  <c r="AW430" i="8" s="1"/>
  <c r="AX430" i="8" s="1"/>
  <c r="AY430" i="8" s="1"/>
  <c r="P270" i="8"/>
  <c r="Q270" i="8" s="1"/>
  <c r="R270" i="8" s="1"/>
  <c r="S270" i="8" s="1"/>
  <c r="T270" i="8" s="1"/>
  <c r="U270" i="8" s="1"/>
  <c r="V270" i="8" s="1"/>
  <c r="W270" i="8" s="1"/>
  <c r="X270" i="8" s="1"/>
  <c r="Y270" i="8" s="1"/>
  <c r="Z270" i="8" s="1"/>
  <c r="AA270" i="8" s="1"/>
  <c r="AB270" i="8" s="1"/>
  <c r="AC270" i="8" s="1"/>
  <c r="AD270" i="8" s="1"/>
  <c r="AE270" i="8" s="1"/>
  <c r="AF270" i="8" s="1"/>
  <c r="AG270" i="8" s="1"/>
  <c r="AH270" i="8" s="1"/>
  <c r="AI270" i="8" s="1"/>
  <c r="AJ270" i="8" s="1"/>
  <c r="AK270" i="8" s="1"/>
  <c r="AL270" i="8" s="1"/>
  <c r="AM270" i="8" s="1"/>
  <c r="AN270" i="8" s="1"/>
  <c r="AO270" i="8" s="1"/>
  <c r="AP270" i="8" s="1"/>
  <c r="AQ270" i="8" s="1"/>
  <c r="AR270" i="8" s="1"/>
  <c r="AS270" i="8" s="1"/>
  <c r="AT270" i="8" s="1"/>
  <c r="AU270" i="8" s="1"/>
  <c r="AV270" i="8" s="1"/>
  <c r="AW270" i="8" s="1"/>
  <c r="AX270" i="8" s="1"/>
  <c r="AY270" i="8" s="1"/>
  <c r="P244" i="8"/>
  <c r="P245" i="8" s="1"/>
  <c r="P243" i="8"/>
  <c r="I188" i="8"/>
  <c r="I282" i="8"/>
  <c r="I275" i="8"/>
  <c r="I276" i="8"/>
  <c r="I286" i="8"/>
  <c r="I274" i="8"/>
  <c r="I283" i="8"/>
  <c r="I278" i="8"/>
  <c r="I273" i="8"/>
  <c r="I279" i="8"/>
  <c r="I285" i="8"/>
  <c r="I280" i="8"/>
  <c r="I277" i="8"/>
  <c r="I281" i="8"/>
  <c r="I272" i="8"/>
  <c r="I284" i="8"/>
  <c r="I436" i="8"/>
  <c r="I434" i="8"/>
  <c r="I441" i="8"/>
  <c r="I443" i="8"/>
  <c r="I433" i="8"/>
  <c r="I432" i="8"/>
  <c r="I431" i="8"/>
  <c r="I440" i="8"/>
  <c r="I439" i="8"/>
  <c r="I437" i="8"/>
  <c r="I442" i="8"/>
  <c r="I445" i="8"/>
  <c r="I444" i="8"/>
  <c r="I435" i="8"/>
  <c r="I438" i="8"/>
  <c r="P289" i="8"/>
  <c r="P174" i="8"/>
  <c r="P174" i="19" s="1"/>
  <c r="P290" i="8"/>
  <c r="P221" i="8"/>
  <c r="P221" i="19" s="1"/>
  <c r="P219" i="8"/>
  <c r="P219" i="19" s="1"/>
  <c r="P254" i="8"/>
  <c r="P172" i="8"/>
  <c r="P172" i="19" s="1"/>
  <c r="P259" i="8"/>
  <c r="Q259" i="8" s="1"/>
  <c r="R259" i="8" s="1"/>
  <c r="S259" i="8" s="1"/>
  <c r="T259" i="8" s="1"/>
  <c r="U259" i="8" s="1"/>
  <c r="V259" i="8" s="1"/>
  <c r="W259" i="8" s="1"/>
  <c r="X259" i="8" s="1"/>
  <c r="Y259" i="8" s="1"/>
  <c r="Z259" i="8" s="1"/>
  <c r="AA259" i="8" s="1"/>
  <c r="AB259" i="8" s="1"/>
  <c r="AC259" i="8" s="1"/>
  <c r="AD259" i="8" s="1"/>
  <c r="AE259" i="8" s="1"/>
  <c r="AF259" i="8" s="1"/>
  <c r="AG259" i="8" s="1"/>
  <c r="AH259" i="8" s="1"/>
  <c r="AI259" i="8" s="1"/>
  <c r="AJ259" i="8" s="1"/>
  <c r="AK259" i="8" s="1"/>
  <c r="AL259" i="8" s="1"/>
  <c r="AM259" i="8" s="1"/>
  <c r="AN259" i="8" s="1"/>
  <c r="AO259" i="8" s="1"/>
  <c r="AP259" i="8" s="1"/>
  <c r="AQ259" i="8" s="1"/>
  <c r="AR259" i="8" s="1"/>
  <c r="AS259" i="8" s="1"/>
  <c r="AT259" i="8" s="1"/>
  <c r="AU259" i="8" s="1"/>
  <c r="AV259" i="8" s="1"/>
  <c r="AW259" i="8" s="1"/>
  <c r="AX259" i="8" s="1"/>
  <c r="AY259" i="8" s="1"/>
  <c r="Q263" i="8"/>
  <c r="M464" i="8"/>
  <c r="M411" i="8"/>
  <c r="M417" i="8"/>
  <c r="M418" i="8"/>
  <c r="P425" i="8"/>
  <c r="Q425" i="8" s="1"/>
  <c r="R425" i="8" s="1"/>
  <c r="S425" i="8" s="1"/>
  <c r="T425" i="8" s="1"/>
  <c r="U425" i="8" s="1"/>
  <c r="V425" i="8" s="1"/>
  <c r="W425" i="8" s="1"/>
  <c r="X425" i="8" s="1"/>
  <c r="Y425" i="8" s="1"/>
  <c r="Z425" i="8" s="1"/>
  <c r="AA425" i="8" s="1"/>
  <c r="AB425" i="8" s="1"/>
  <c r="AC425" i="8" s="1"/>
  <c r="AD425" i="8" s="1"/>
  <c r="AE425" i="8" s="1"/>
  <c r="AF425" i="8" s="1"/>
  <c r="AG425" i="8" s="1"/>
  <c r="AH425" i="8" s="1"/>
  <c r="AI425" i="8" s="1"/>
  <c r="AJ425" i="8" s="1"/>
  <c r="AK425" i="8" s="1"/>
  <c r="AL425" i="8" s="1"/>
  <c r="AM425" i="8" s="1"/>
  <c r="AN425" i="8" s="1"/>
  <c r="AO425" i="8" s="1"/>
  <c r="AP425" i="8" s="1"/>
  <c r="AQ425" i="8" s="1"/>
  <c r="AR425" i="8" s="1"/>
  <c r="AS425" i="8" s="1"/>
  <c r="AT425" i="8" s="1"/>
  <c r="AU425" i="8" s="1"/>
  <c r="AV425" i="8" s="1"/>
  <c r="AW425" i="8" s="1"/>
  <c r="AX425" i="8" s="1"/>
  <c r="AY425" i="8" s="1"/>
  <c r="P271" i="8"/>
  <c r="Q271" i="8" s="1"/>
  <c r="R271" i="8" s="1"/>
  <c r="S271" i="8" s="1"/>
  <c r="T271" i="8" s="1"/>
  <c r="U271" i="8" s="1"/>
  <c r="V271" i="8" s="1"/>
  <c r="W271" i="8" s="1"/>
  <c r="X271" i="8" s="1"/>
  <c r="Y271" i="8" s="1"/>
  <c r="Z271" i="8" s="1"/>
  <c r="AA271" i="8" s="1"/>
  <c r="AB271" i="8" s="1"/>
  <c r="AC271" i="8" s="1"/>
  <c r="AD271" i="8" s="1"/>
  <c r="AE271" i="8" s="1"/>
  <c r="AF271" i="8" s="1"/>
  <c r="AG271" i="8" s="1"/>
  <c r="AH271" i="8" s="1"/>
  <c r="AI271" i="8" s="1"/>
  <c r="AJ271" i="8" s="1"/>
  <c r="AK271" i="8" s="1"/>
  <c r="AL271" i="8" s="1"/>
  <c r="AM271" i="8" s="1"/>
  <c r="AN271" i="8" s="1"/>
  <c r="AO271" i="8" s="1"/>
  <c r="AP271" i="8" s="1"/>
  <c r="AQ271" i="8" s="1"/>
  <c r="AR271" i="8" s="1"/>
  <c r="AS271" i="8" s="1"/>
  <c r="AT271" i="8" s="1"/>
  <c r="AU271" i="8" s="1"/>
  <c r="AV271" i="8" s="1"/>
  <c r="AW271" i="8" s="1"/>
  <c r="AX271" i="8" s="1"/>
  <c r="AY271" i="8" s="1"/>
  <c r="G464" i="8"/>
  <c r="G411" i="8"/>
  <c r="G418" i="8"/>
  <c r="G417" i="8"/>
  <c r="R325" i="8"/>
  <c r="R222" i="8" s="1"/>
  <c r="R222" i="19" s="1"/>
  <c r="I464" i="8"/>
  <c r="I411" i="8"/>
  <c r="I417" i="8"/>
  <c r="I418" i="8"/>
  <c r="P375" i="8"/>
  <c r="P375" i="19" s="1"/>
  <c r="F464" i="8"/>
  <c r="F411" i="8"/>
  <c r="F418" i="8"/>
  <c r="F417" i="8"/>
  <c r="Y398" i="8"/>
  <c r="X399" i="8"/>
  <c r="AA239" i="8"/>
  <c r="Z240" i="8"/>
  <c r="Q84" i="8"/>
  <c r="R63" i="8"/>
  <c r="R63" i="19" s="1"/>
  <c r="T132" i="8"/>
  <c r="T138" i="8"/>
  <c r="S59" i="8"/>
  <c r="S59" i="19" s="1"/>
  <c r="Z164" i="8"/>
  <c r="U79" i="8"/>
  <c r="I49" i="8"/>
  <c r="I49" i="19" s="1"/>
  <c r="S78" i="8"/>
  <c r="R57" i="8"/>
  <c r="R57" i="19" s="1"/>
  <c r="S153" i="8"/>
  <c r="D141" i="8"/>
  <c r="D126" i="8"/>
  <c r="D124" i="8"/>
  <c r="D125" i="8"/>
  <c r="D121" i="8"/>
  <c r="D127" i="8"/>
  <c r="D120" i="8"/>
  <c r="D117" i="8"/>
  <c r="D118" i="8"/>
  <c r="D123" i="8"/>
  <c r="D122" i="8"/>
  <c r="D119" i="8"/>
  <c r="J49" i="8"/>
  <c r="J49" i="19" s="1"/>
  <c r="J118" i="8"/>
  <c r="J117" i="8"/>
  <c r="J119" i="8"/>
  <c r="J121" i="8"/>
  <c r="J124" i="8"/>
  <c r="J123" i="8"/>
  <c r="J126" i="8"/>
  <c r="J125" i="8"/>
  <c r="J120" i="8"/>
  <c r="J122" i="8"/>
  <c r="J127" i="8"/>
  <c r="M120" i="8"/>
  <c r="M119" i="8"/>
  <c r="M126" i="8"/>
  <c r="M125" i="8"/>
  <c r="M123" i="8"/>
  <c r="M124" i="8"/>
  <c r="M122" i="8"/>
  <c r="M121" i="8"/>
  <c r="M127" i="8"/>
  <c r="M118" i="8"/>
  <c r="M117" i="8"/>
  <c r="K123" i="8"/>
  <c r="K118" i="8"/>
  <c r="K124" i="8"/>
  <c r="K119" i="8"/>
  <c r="K122" i="8"/>
  <c r="K117" i="8"/>
  <c r="K125" i="8"/>
  <c r="K120" i="8"/>
  <c r="K126" i="8"/>
  <c r="K121" i="8"/>
  <c r="K127" i="8"/>
  <c r="L49" i="8"/>
  <c r="L49" i="19" s="1"/>
  <c r="L125" i="8"/>
  <c r="L118" i="8"/>
  <c r="L126" i="8"/>
  <c r="L121" i="8"/>
  <c r="L124" i="8"/>
  <c r="L119" i="8"/>
  <c r="L127" i="8"/>
  <c r="L122" i="8"/>
  <c r="L117" i="8"/>
  <c r="L123" i="8"/>
  <c r="L120" i="8"/>
  <c r="H141" i="8"/>
  <c r="H120" i="8"/>
  <c r="H117" i="8"/>
  <c r="H127" i="8"/>
  <c r="H125" i="8"/>
  <c r="H126" i="8"/>
  <c r="H122" i="8"/>
  <c r="H121" i="8"/>
  <c r="H119" i="8"/>
  <c r="H118" i="8"/>
  <c r="H123" i="8"/>
  <c r="H124" i="8"/>
  <c r="E120" i="8"/>
  <c r="E119" i="8"/>
  <c r="E126" i="8"/>
  <c r="E125" i="8"/>
  <c r="E122" i="8"/>
  <c r="E121" i="8"/>
  <c r="E127" i="8"/>
  <c r="E118" i="8"/>
  <c r="E117" i="8"/>
  <c r="E124" i="8"/>
  <c r="E123" i="8"/>
  <c r="G49" i="8"/>
  <c r="G49" i="19" s="1"/>
  <c r="G123" i="8"/>
  <c r="G118" i="8"/>
  <c r="G124" i="8"/>
  <c r="G119" i="8"/>
  <c r="G125" i="8"/>
  <c r="G120" i="8"/>
  <c r="G117" i="8"/>
  <c r="G126" i="8"/>
  <c r="G121" i="8"/>
  <c r="G127" i="8"/>
  <c r="G122" i="8"/>
  <c r="F141" i="8"/>
  <c r="F118" i="8"/>
  <c r="F119" i="8"/>
  <c r="F126" i="8"/>
  <c r="F120" i="8"/>
  <c r="F121" i="8"/>
  <c r="F125" i="8"/>
  <c r="F117" i="8"/>
  <c r="F127" i="8"/>
  <c r="F123" i="8"/>
  <c r="F124" i="8"/>
  <c r="F122" i="8"/>
  <c r="O117" i="8"/>
  <c r="O123" i="8"/>
  <c r="O118" i="8"/>
  <c r="O122" i="8"/>
  <c r="O124" i="8"/>
  <c r="O119" i="8"/>
  <c r="O125" i="8"/>
  <c r="O120" i="8"/>
  <c r="O126" i="8"/>
  <c r="O127" i="8"/>
  <c r="O121" i="8"/>
  <c r="O49" i="8"/>
  <c r="O49" i="19" s="1"/>
  <c r="N49" i="8"/>
  <c r="N49" i="19" s="1"/>
  <c r="N127" i="8"/>
  <c r="N126" i="8"/>
  <c r="N121" i="8"/>
  <c r="N123" i="8"/>
  <c r="N122" i="8"/>
  <c r="N125" i="8"/>
  <c r="N124" i="8"/>
  <c r="N118" i="8"/>
  <c r="N117" i="8"/>
  <c r="N119" i="8"/>
  <c r="N120" i="8"/>
  <c r="O141" i="8"/>
  <c r="I125" i="8"/>
  <c r="I124" i="8"/>
  <c r="I121" i="8"/>
  <c r="I120" i="8"/>
  <c r="I119" i="8"/>
  <c r="I127" i="8"/>
  <c r="I126" i="8"/>
  <c r="I118" i="8"/>
  <c r="I117" i="8"/>
  <c r="I123" i="8"/>
  <c r="I122" i="8"/>
  <c r="D49" i="8"/>
  <c r="D49" i="19" s="1"/>
  <c r="L141" i="8"/>
  <c r="P110" i="8"/>
  <c r="Q110" i="8" s="1"/>
  <c r="R110" i="8" s="1"/>
  <c r="S110" i="8" s="1"/>
  <c r="T110" i="8" s="1"/>
  <c r="U110" i="8" s="1"/>
  <c r="V110" i="8" s="1"/>
  <c r="W110" i="8" s="1"/>
  <c r="X110" i="8" s="1"/>
  <c r="Y110" i="8" s="1"/>
  <c r="Z110" i="8" s="1"/>
  <c r="AA110" i="8" s="1"/>
  <c r="AB110" i="8" s="1"/>
  <c r="AC110" i="8" s="1"/>
  <c r="AD110" i="8" s="1"/>
  <c r="AE110" i="8" s="1"/>
  <c r="AF110" i="8" s="1"/>
  <c r="AG110" i="8" s="1"/>
  <c r="AH110" i="8" s="1"/>
  <c r="AI110" i="8" s="1"/>
  <c r="AJ110" i="8" s="1"/>
  <c r="AK110" i="8" s="1"/>
  <c r="AL110" i="8" s="1"/>
  <c r="AM110" i="8" s="1"/>
  <c r="AN110" i="8" s="1"/>
  <c r="AO110" i="8" s="1"/>
  <c r="AP110" i="8" s="1"/>
  <c r="AQ110" i="8" s="1"/>
  <c r="AR110" i="8" s="1"/>
  <c r="AS110" i="8" s="1"/>
  <c r="AT110" i="8" s="1"/>
  <c r="AU110" i="8" s="1"/>
  <c r="AV110" i="8" s="1"/>
  <c r="AW110" i="8" s="1"/>
  <c r="AX110" i="8" s="1"/>
  <c r="AY110" i="8" s="1"/>
  <c r="E49" i="8"/>
  <c r="E49" i="19" s="1"/>
  <c r="K141" i="8"/>
  <c r="M141" i="8"/>
  <c r="F49" i="8"/>
  <c r="F49" i="19" s="1"/>
  <c r="F114" i="8"/>
  <c r="F113" i="8"/>
  <c r="F116" i="8"/>
  <c r="F115" i="8"/>
  <c r="M49" i="8"/>
  <c r="M49" i="19" s="1"/>
  <c r="M116" i="8"/>
  <c r="M113" i="8"/>
  <c r="M115" i="8"/>
  <c r="M114" i="8"/>
  <c r="K49" i="8"/>
  <c r="K49" i="19" s="1"/>
  <c r="K114" i="8"/>
  <c r="K113" i="8"/>
  <c r="K115" i="8"/>
  <c r="K116" i="8"/>
  <c r="H49" i="8"/>
  <c r="H49" i="19" s="1"/>
  <c r="H114" i="8"/>
  <c r="H113" i="8"/>
  <c r="H116" i="8"/>
  <c r="H115" i="8"/>
  <c r="P107" i="8"/>
  <c r="Q107" i="8" s="1"/>
  <c r="R107" i="8" s="1"/>
  <c r="S107" i="8" s="1"/>
  <c r="T107" i="8" s="1"/>
  <c r="U107" i="8" s="1"/>
  <c r="V107" i="8" s="1"/>
  <c r="W107" i="8" s="1"/>
  <c r="X107" i="8" s="1"/>
  <c r="Y107" i="8" s="1"/>
  <c r="Z107" i="8" s="1"/>
  <c r="AA107" i="8" s="1"/>
  <c r="AB107" i="8" s="1"/>
  <c r="AC107" i="8" s="1"/>
  <c r="AD107" i="8" s="1"/>
  <c r="AE107" i="8" s="1"/>
  <c r="AF107" i="8" s="1"/>
  <c r="AG107" i="8" s="1"/>
  <c r="AH107" i="8" s="1"/>
  <c r="AI107" i="8" s="1"/>
  <c r="AJ107" i="8" s="1"/>
  <c r="AK107" i="8" s="1"/>
  <c r="AL107" i="8" s="1"/>
  <c r="AM107" i="8" s="1"/>
  <c r="AN107" i="8" s="1"/>
  <c r="AO107" i="8" s="1"/>
  <c r="AP107" i="8" s="1"/>
  <c r="AQ107" i="8" s="1"/>
  <c r="AR107" i="8" s="1"/>
  <c r="AS107" i="8" s="1"/>
  <c r="AT107" i="8" s="1"/>
  <c r="AU107" i="8" s="1"/>
  <c r="AV107" i="8" s="1"/>
  <c r="AW107" i="8" s="1"/>
  <c r="AX107" i="8" s="1"/>
  <c r="AY107" i="8" s="1"/>
  <c r="E141" i="8"/>
  <c r="E116" i="8"/>
  <c r="E115" i="8"/>
  <c r="E114" i="8"/>
  <c r="E113" i="8"/>
  <c r="N114" i="8"/>
  <c r="N113" i="8"/>
  <c r="N116" i="8"/>
  <c r="N115" i="8"/>
  <c r="G113" i="8"/>
  <c r="G114" i="8"/>
  <c r="G115" i="8"/>
  <c r="G116" i="8"/>
  <c r="N141" i="8"/>
  <c r="P108" i="8"/>
  <c r="Q108" i="8" s="1"/>
  <c r="R108" i="8" s="1"/>
  <c r="S108" i="8" s="1"/>
  <c r="T108" i="8" s="1"/>
  <c r="U108" i="8" s="1"/>
  <c r="V108" i="8" s="1"/>
  <c r="W108" i="8" s="1"/>
  <c r="X108" i="8" s="1"/>
  <c r="Y108" i="8" s="1"/>
  <c r="Z108" i="8" s="1"/>
  <c r="AA108" i="8" s="1"/>
  <c r="AB108" i="8" s="1"/>
  <c r="AC108" i="8" s="1"/>
  <c r="AD108" i="8" s="1"/>
  <c r="AE108" i="8" s="1"/>
  <c r="AF108" i="8" s="1"/>
  <c r="AG108" i="8" s="1"/>
  <c r="AH108" i="8" s="1"/>
  <c r="AI108" i="8" s="1"/>
  <c r="AJ108" i="8" s="1"/>
  <c r="AK108" i="8" s="1"/>
  <c r="AL108" i="8" s="1"/>
  <c r="AM108" i="8" s="1"/>
  <c r="AN108" i="8" s="1"/>
  <c r="AO108" i="8" s="1"/>
  <c r="AP108" i="8" s="1"/>
  <c r="AQ108" i="8" s="1"/>
  <c r="AR108" i="8" s="1"/>
  <c r="AS108" i="8" s="1"/>
  <c r="AT108" i="8" s="1"/>
  <c r="AU108" i="8" s="1"/>
  <c r="AV108" i="8" s="1"/>
  <c r="AW108" i="8" s="1"/>
  <c r="AX108" i="8" s="1"/>
  <c r="AY108" i="8" s="1"/>
  <c r="I141" i="8"/>
  <c r="I114" i="8"/>
  <c r="I116" i="8"/>
  <c r="I113" i="8"/>
  <c r="I115" i="8"/>
  <c r="P109" i="8"/>
  <c r="Q109" i="8" s="1"/>
  <c r="R109" i="8" s="1"/>
  <c r="S109" i="8" s="1"/>
  <c r="T109" i="8" s="1"/>
  <c r="U109" i="8" s="1"/>
  <c r="V109" i="8" s="1"/>
  <c r="W109" i="8" s="1"/>
  <c r="X109" i="8" s="1"/>
  <c r="Y109" i="8" s="1"/>
  <c r="Z109" i="8" s="1"/>
  <c r="AA109" i="8" s="1"/>
  <c r="AB109" i="8" s="1"/>
  <c r="AC109" i="8" s="1"/>
  <c r="AD109" i="8" s="1"/>
  <c r="AE109" i="8" s="1"/>
  <c r="AF109" i="8" s="1"/>
  <c r="AG109" i="8" s="1"/>
  <c r="AH109" i="8" s="1"/>
  <c r="AI109" i="8" s="1"/>
  <c r="AJ109" i="8" s="1"/>
  <c r="AK109" i="8" s="1"/>
  <c r="AL109" i="8" s="1"/>
  <c r="AM109" i="8" s="1"/>
  <c r="AN109" i="8" s="1"/>
  <c r="AO109" i="8" s="1"/>
  <c r="AP109" i="8" s="1"/>
  <c r="AQ109" i="8" s="1"/>
  <c r="AR109" i="8" s="1"/>
  <c r="AS109" i="8" s="1"/>
  <c r="AT109" i="8" s="1"/>
  <c r="AU109" i="8" s="1"/>
  <c r="AV109" i="8" s="1"/>
  <c r="AW109" i="8" s="1"/>
  <c r="AX109" i="8" s="1"/>
  <c r="AY109" i="8" s="1"/>
  <c r="O113" i="8"/>
  <c r="O114" i="8"/>
  <c r="O115" i="8"/>
  <c r="O116" i="8"/>
  <c r="P112" i="8"/>
  <c r="Q112" i="8" s="1"/>
  <c r="R112" i="8" s="1"/>
  <c r="S112" i="8" s="1"/>
  <c r="T112" i="8" s="1"/>
  <c r="U112" i="8" s="1"/>
  <c r="V112" i="8" s="1"/>
  <c r="W112" i="8" s="1"/>
  <c r="X112" i="8" s="1"/>
  <c r="Y112" i="8" s="1"/>
  <c r="Z112" i="8" s="1"/>
  <c r="AA112" i="8" s="1"/>
  <c r="AB112" i="8" s="1"/>
  <c r="AC112" i="8" s="1"/>
  <c r="AD112" i="8" s="1"/>
  <c r="AE112" i="8" s="1"/>
  <c r="AF112" i="8" s="1"/>
  <c r="AG112" i="8" s="1"/>
  <c r="AH112" i="8" s="1"/>
  <c r="AI112" i="8" s="1"/>
  <c r="AJ112" i="8" s="1"/>
  <c r="AK112" i="8" s="1"/>
  <c r="AL112" i="8" s="1"/>
  <c r="AM112" i="8" s="1"/>
  <c r="AN112" i="8" s="1"/>
  <c r="AO112" i="8" s="1"/>
  <c r="AP112" i="8" s="1"/>
  <c r="AQ112" i="8" s="1"/>
  <c r="AR112" i="8" s="1"/>
  <c r="AS112" i="8" s="1"/>
  <c r="AT112" i="8" s="1"/>
  <c r="AU112" i="8" s="1"/>
  <c r="AV112" i="8" s="1"/>
  <c r="AW112" i="8" s="1"/>
  <c r="AX112" i="8" s="1"/>
  <c r="AY112" i="8" s="1"/>
  <c r="L116" i="8"/>
  <c r="L113" i="8"/>
  <c r="L115" i="8"/>
  <c r="L114" i="8"/>
  <c r="P111" i="8"/>
  <c r="Q111" i="8" s="1"/>
  <c r="R111" i="8" s="1"/>
  <c r="S111" i="8" s="1"/>
  <c r="T111" i="8" s="1"/>
  <c r="U111" i="8" s="1"/>
  <c r="V111" i="8" s="1"/>
  <c r="W111" i="8" s="1"/>
  <c r="X111" i="8" s="1"/>
  <c r="Y111" i="8" s="1"/>
  <c r="Z111" i="8" s="1"/>
  <c r="AA111" i="8" s="1"/>
  <c r="AB111" i="8" s="1"/>
  <c r="AC111" i="8" s="1"/>
  <c r="AD111" i="8" s="1"/>
  <c r="AE111" i="8" s="1"/>
  <c r="AF111" i="8" s="1"/>
  <c r="AG111" i="8" s="1"/>
  <c r="AH111" i="8" s="1"/>
  <c r="AI111" i="8" s="1"/>
  <c r="AJ111" i="8" s="1"/>
  <c r="AK111" i="8" s="1"/>
  <c r="AL111" i="8" s="1"/>
  <c r="AM111" i="8" s="1"/>
  <c r="AN111" i="8" s="1"/>
  <c r="AO111" i="8" s="1"/>
  <c r="AP111" i="8" s="1"/>
  <c r="AQ111" i="8" s="1"/>
  <c r="AR111" i="8" s="1"/>
  <c r="AS111" i="8" s="1"/>
  <c r="AT111" i="8" s="1"/>
  <c r="AU111" i="8" s="1"/>
  <c r="AV111" i="8" s="1"/>
  <c r="AW111" i="8" s="1"/>
  <c r="AX111" i="8" s="1"/>
  <c r="AY111" i="8" s="1"/>
  <c r="G141" i="8"/>
  <c r="D115" i="8"/>
  <c r="D114" i="8"/>
  <c r="D116" i="8"/>
  <c r="D113" i="8"/>
  <c r="J115" i="8"/>
  <c r="J114" i="8"/>
  <c r="J116" i="8"/>
  <c r="J113" i="8"/>
  <c r="T101" i="8"/>
  <c r="D41" i="23" l="1"/>
  <c r="D37" i="23"/>
  <c r="D65" i="23" s="1"/>
  <c r="D47" i="23"/>
  <c r="D11" i="23"/>
  <c r="D45" i="23"/>
  <c r="D46" i="23"/>
  <c r="D62" i="23" s="1"/>
  <c r="D44" i="23"/>
  <c r="D43" i="23"/>
  <c r="D36" i="23"/>
  <c r="D38" i="23"/>
  <c r="D31" i="23"/>
  <c r="D33" i="23"/>
  <c r="N135" i="22"/>
  <c r="O89" i="22"/>
  <c r="N155" i="22"/>
  <c r="N140" i="22"/>
  <c r="N89" i="22"/>
  <c r="N153" i="22"/>
  <c r="N154" i="22" s="1"/>
  <c r="O153" i="22"/>
  <c r="O154" i="22" s="1"/>
  <c r="S366" i="8"/>
  <c r="S366" i="19" s="1"/>
  <c r="R366" i="19"/>
  <c r="R293" i="8"/>
  <c r="R232" i="19"/>
  <c r="P263" i="19"/>
  <c r="Q263" i="19" s="1"/>
  <c r="R263" i="19" s="1"/>
  <c r="S263" i="19" s="1"/>
  <c r="T263" i="19" s="1"/>
  <c r="U263" i="19" s="1"/>
  <c r="V263" i="19" s="1"/>
  <c r="W263" i="19" s="1"/>
  <c r="X263" i="19" s="1"/>
  <c r="Y263" i="19" s="1"/>
  <c r="Z263" i="19" s="1"/>
  <c r="AA263" i="19" s="1"/>
  <c r="I269" i="19"/>
  <c r="I188" i="19"/>
  <c r="I300" i="19" s="1"/>
  <c r="H269" i="19"/>
  <c r="H188" i="19"/>
  <c r="H300" i="19" s="1"/>
  <c r="M269" i="19"/>
  <c r="M188" i="19"/>
  <c r="E153" i="22"/>
  <c r="E154" i="22" s="1"/>
  <c r="D140" i="22"/>
  <c r="E269" i="19"/>
  <c r="E188" i="19"/>
  <c r="E300" i="19" s="1"/>
  <c r="K269" i="19"/>
  <c r="K188" i="19"/>
  <c r="N269" i="19"/>
  <c r="N188" i="19"/>
  <c r="N300" i="19" s="1"/>
  <c r="G269" i="19"/>
  <c r="G188" i="19"/>
  <c r="G300" i="19" s="1"/>
  <c r="D135" i="22"/>
  <c r="D89" i="22"/>
  <c r="F269" i="19"/>
  <c r="F188" i="19"/>
  <c r="O269" i="19"/>
  <c r="O188" i="19"/>
  <c r="O300" i="19" s="1"/>
  <c r="D269" i="19"/>
  <c r="D188" i="19"/>
  <c r="D300" i="19" s="1"/>
  <c r="L269" i="19"/>
  <c r="L188" i="19"/>
  <c r="J269" i="19"/>
  <c r="J188" i="19"/>
  <c r="J300" i="19" s="1"/>
  <c r="T207" i="8"/>
  <c r="S207" i="19"/>
  <c r="D153" i="22"/>
  <c r="D154" i="22" s="1"/>
  <c r="BA75" i="22"/>
  <c r="E89" i="22"/>
  <c r="D155" i="22"/>
  <c r="P456" i="19"/>
  <c r="Q456" i="19" s="1"/>
  <c r="R456" i="19" s="1"/>
  <c r="P471" i="19"/>
  <c r="Q471" i="19" s="1"/>
  <c r="BA14" i="22"/>
  <c r="P424" i="19"/>
  <c r="Q424" i="19" s="1"/>
  <c r="R424" i="19" s="1"/>
  <c r="S424" i="19" s="1"/>
  <c r="T424" i="19" s="1"/>
  <c r="U424" i="19" s="1"/>
  <c r="V424" i="19" s="1"/>
  <c r="W424" i="19" s="1"/>
  <c r="X424" i="19" s="1"/>
  <c r="Y424" i="19" s="1"/>
  <c r="Z424" i="19" s="1"/>
  <c r="AA424" i="19" s="1"/>
  <c r="AB424" i="19" s="1"/>
  <c r="AC424" i="19" s="1"/>
  <c r="AD424" i="19" s="1"/>
  <c r="AE424" i="19" s="1"/>
  <c r="AF424" i="19" s="1"/>
  <c r="AG424" i="19" s="1"/>
  <c r="AH424" i="19" s="1"/>
  <c r="AI424" i="19" s="1"/>
  <c r="AJ424" i="19" s="1"/>
  <c r="AK424" i="19" s="1"/>
  <c r="AL424" i="19" s="1"/>
  <c r="AM424" i="19" s="1"/>
  <c r="AN424" i="19" s="1"/>
  <c r="AO424" i="19" s="1"/>
  <c r="AP424" i="19" s="1"/>
  <c r="AQ424" i="19" s="1"/>
  <c r="AR424" i="19" s="1"/>
  <c r="AS424" i="19" s="1"/>
  <c r="AT424" i="19" s="1"/>
  <c r="AU424" i="19" s="1"/>
  <c r="AV424" i="19" s="1"/>
  <c r="AW424" i="19" s="1"/>
  <c r="AX424" i="19" s="1"/>
  <c r="AY424" i="19" s="1"/>
  <c r="P398" i="19"/>
  <c r="Q398" i="19" s="1"/>
  <c r="R398" i="19" s="1"/>
  <c r="S398" i="19" s="1"/>
  <c r="AO237" i="17"/>
  <c r="AN249" i="19"/>
  <c r="BA42" i="22"/>
  <c r="E17" i="22"/>
  <c r="E108" i="22" s="1"/>
  <c r="N17" i="22"/>
  <c r="N108" i="22" s="1"/>
  <c r="O17" i="22"/>
  <c r="O108" i="22" s="1"/>
  <c r="K17" i="22"/>
  <c r="K108" i="22" s="1"/>
  <c r="R295" i="19"/>
  <c r="R248" i="19"/>
  <c r="I17" i="22"/>
  <c r="I108" i="22" s="1"/>
  <c r="M17" i="22"/>
  <c r="M108" i="22" s="1"/>
  <c r="F17" i="22"/>
  <c r="F108" i="22" s="1"/>
  <c r="G17" i="22"/>
  <c r="G108" i="22" s="1"/>
  <c r="D17" i="22"/>
  <c r="D108" i="22" s="1"/>
  <c r="H17" i="22"/>
  <c r="H108" i="22" s="1"/>
  <c r="L17" i="22"/>
  <c r="L108" i="22" s="1"/>
  <c r="BA38" i="22"/>
  <c r="S396" i="8"/>
  <c r="D418" i="19"/>
  <c r="D18" i="22"/>
  <c r="G464" i="19"/>
  <c r="G18" i="22"/>
  <c r="H93" i="22" s="1"/>
  <c r="L464" i="19"/>
  <c r="L18" i="22"/>
  <c r="N417" i="19"/>
  <c r="N18" i="22"/>
  <c r="K94" i="22"/>
  <c r="M94" i="22"/>
  <c r="M169" i="22"/>
  <c r="O94" i="22"/>
  <c r="O161" i="22"/>
  <c r="O169" i="22"/>
  <c r="M464" i="19"/>
  <c r="M18" i="22"/>
  <c r="H94" i="22"/>
  <c r="H169" i="22"/>
  <c r="I417" i="19"/>
  <c r="I18" i="22"/>
  <c r="K417" i="19"/>
  <c r="K18" i="22"/>
  <c r="H110" i="22"/>
  <c r="H109" i="22"/>
  <c r="H104" i="22"/>
  <c r="H150" i="22"/>
  <c r="H103" i="22"/>
  <c r="H99" i="22"/>
  <c r="E169" i="22"/>
  <c r="E94" i="22"/>
  <c r="E161" i="22"/>
  <c r="I94" i="22"/>
  <c r="I161" i="22"/>
  <c r="I169" i="22"/>
  <c r="E464" i="19"/>
  <c r="E18" i="22"/>
  <c r="F94" i="22"/>
  <c r="F169" i="22"/>
  <c r="N94" i="22"/>
  <c r="N169" i="22"/>
  <c r="F464" i="19"/>
  <c r="F18" i="22"/>
  <c r="BA46" i="22"/>
  <c r="F161" i="22"/>
  <c r="J169" i="22"/>
  <c r="J94" i="22"/>
  <c r="J417" i="19"/>
  <c r="J18" i="22"/>
  <c r="O464" i="19"/>
  <c r="O18" i="22"/>
  <c r="D161" i="22"/>
  <c r="BA16" i="22"/>
  <c r="D94" i="22"/>
  <c r="D169" i="22"/>
  <c r="G169" i="22"/>
  <c r="G94" i="22"/>
  <c r="M161" i="22"/>
  <c r="R84" i="19"/>
  <c r="P133" i="19"/>
  <c r="Q135" i="19"/>
  <c r="L123" i="19"/>
  <c r="H279" i="19"/>
  <c r="K122" i="19"/>
  <c r="M141" i="19"/>
  <c r="G280" i="19"/>
  <c r="I279" i="19"/>
  <c r="D439" i="19"/>
  <c r="N283" i="19"/>
  <c r="M432" i="19"/>
  <c r="M281" i="19"/>
  <c r="M126" i="19"/>
  <c r="M418" i="19"/>
  <c r="M277" i="19"/>
  <c r="M273" i="19"/>
  <c r="M274" i="19"/>
  <c r="F113" i="19"/>
  <c r="M280" i="19"/>
  <c r="M417" i="19"/>
  <c r="M444" i="19"/>
  <c r="M117" i="19"/>
  <c r="M120" i="19"/>
  <c r="M433" i="19"/>
  <c r="M279" i="19"/>
  <c r="M118" i="19"/>
  <c r="M439" i="19"/>
  <c r="M272" i="19"/>
  <c r="M119" i="19"/>
  <c r="M283" i="19"/>
  <c r="F440" i="19"/>
  <c r="M435" i="19"/>
  <c r="M122" i="19"/>
  <c r="Q84" i="19"/>
  <c r="S78" i="19"/>
  <c r="S80" i="19"/>
  <c r="M434" i="19"/>
  <c r="M113" i="19"/>
  <c r="M285" i="19"/>
  <c r="M442" i="19"/>
  <c r="M437" i="19"/>
  <c r="M278" i="19"/>
  <c r="M125" i="19"/>
  <c r="M121" i="19"/>
  <c r="M115" i="19"/>
  <c r="F432" i="19"/>
  <c r="M431" i="19"/>
  <c r="M127" i="19"/>
  <c r="M116" i="19"/>
  <c r="M114" i="19"/>
  <c r="F116" i="19"/>
  <c r="M436" i="19"/>
  <c r="M440" i="19"/>
  <c r="M282" i="19"/>
  <c r="M284" i="19"/>
  <c r="M123" i="19"/>
  <c r="F115" i="19"/>
  <c r="M438" i="19"/>
  <c r="M275" i="19"/>
  <c r="M276" i="19"/>
  <c r="M124" i="19"/>
  <c r="F274" i="19"/>
  <c r="F439" i="19"/>
  <c r="F120" i="19"/>
  <c r="F438" i="19"/>
  <c r="F279" i="19"/>
  <c r="D442" i="19"/>
  <c r="D279" i="19"/>
  <c r="L440" i="19"/>
  <c r="L281" i="19"/>
  <c r="I119" i="19"/>
  <c r="L277" i="19"/>
  <c r="I418" i="19"/>
  <c r="L275" i="19"/>
  <c r="I464" i="19"/>
  <c r="K438" i="19"/>
  <c r="E141" i="19"/>
  <c r="O276" i="19"/>
  <c r="K418" i="19"/>
  <c r="U325" i="19"/>
  <c r="V325" i="19" s="1"/>
  <c r="W325" i="19" s="1"/>
  <c r="X325" i="19" s="1"/>
  <c r="Y325" i="19" s="1"/>
  <c r="D274" i="19"/>
  <c r="P134" i="19"/>
  <c r="D120" i="19"/>
  <c r="P151" i="19"/>
  <c r="O435" i="19"/>
  <c r="E436" i="19"/>
  <c r="E444" i="19"/>
  <c r="P86" i="19"/>
  <c r="O278" i="19"/>
  <c r="E118" i="19"/>
  <c r="O274" i="19"/>
  <c r="P96" i="19"/>
  <c r="E122" i="19"/>
  <c r="O122" i="19"/>
  <c r="E278" i="19"/>
  <c r="F436" i="19"/>
  <c r="F276" i="19"/>
  <c r="F285" i="19"/>
  <c r="F114" i="19"/>
  <c r="F118" i="19"/>
  <c r="D284" i="19"/>
  <c r="D435" i="19"/>
  <c r="D119" i="19"/>
  <c r="D127" i="19"/>
  <c r="D464" i="19"/>
  <c r="N437" i="19"/>
  <c r="G417" i="19"/>
  <c r="F434" i="19"/>
  <c r="F433" i="19"/>
  <c r="F283" i="19"/>
  <c r="F126" i="19"/>
  <c r="F277" i="19"/>
  <c r="F273" i="19"/>
  <c r="D276" i="19"/>
  <c r="D125" i="19"/>
  <c r="F272" i="19"/>
  <c r="D437" i="19"/>
  <c r="N432" i="19"/>
  <c r="G418" i="19"/>
  <c r="F444" i="19"/>
  <c r="F431" i="19"/>
  <c r="F123" i="19"/>
  <c r="F275" i="19"/>
  <c r="F282" i="19"/>
  <c r="D277" i="19"/>
  <c r="D126" i="19"/>
  <c r="D124" i="19"/>
  <c r="D431" i="19"/>
  <c r="F437" i="19"/>
  <c r="F124" i="19"/>
  <c r="F127" i="19"/>
  <c r="F278" i="19"/>
  <c r="F141" i="19"/>
  <c r="D272" i="19"/>
  <c r="D123" i="19"/>
  <c r="D121" i="19"/>
  <c r="D440" i="19"/>
  <c r="N121" i="19"/>
  <c r="F442" i="19"/>
  <c r="F117" i="19"/>
  <c r="F284" i="19"/>
  <c r="F281" i="19"/>
  <c r="F121" i="19"/>
  <c r="G442" i="19"/>
  <c r="D275" i="19"/>
  <c r="D116" i="19"/>
  <c r="D433" i="19"/>
  <c r="F119" i="19"/>
  <c r="D273" i="19"/>
  <c r="D444" i="19"/>
  <c r="N285" i="19"/>
  <c r="F435" i="19"/>
  <c r="F280" i="19"/>
  <c r="F125" i="19"/>
  <c r="F122" i="19"/>
  <c r="D113" i="19"/>
  <c r="N442" i="19"/>
  <c r="N439" i="19"/>
  <c r="N118" i="19"/>
  <c r="N284" i="19"/>
  <c r="N273" i="19"/>
  <c r="N141" i="19"/>
  <c r="G118" i="19"/>
  <c r="N433" i="19"/>
  <c r="N122" i="19"/>
  <c r="N275" i="19"/>
  <c r="N278" i="19"/>
  <c r="N123" i="19"/>
  <c r="G278" i="19"/>
  <c r="N438" i="19"/>
  <c r="N279" i="19"/>
  <c r="N115" i="19"/>
  <c r="N126" i="19"/>
  <c r="N272" i="19"/>
  <c r="G124" i="19"/>
  <c r="N444" i="19"/>
  <c r="N436" i="19"/>
  <c r="N119" i="19"/>
  <c r="N117" i="19"/>
  <c r="N113" i="19"/>
  <c r="N124" i="19"/>
  <c r="G123" i="19"/>
  <c r="N431" i="19"/>
  <c r="N120" i="19"/>
  <c r="N280" i="19"/>
  <c r="N281" i="19"/>
  <c r="N125" i="19"/>
  <c r="N440" i="19"/>
  <c r="N282" i="19"/>
  <c r="N116" i="19"/>
  <c r="N127" i="19"/>
  <c r="N277" i="19"/>
  <c r="D411" i="19"/>
  <c r="N435" i="19"/>
  <c r="N434" i="19"/>
  <c r="N274" i="19"/>
  <c r="N276" i="19"/>
  <c r="N114" i="19"/>
  <c r="G437" i="19"/>
  <c r="I276" i="19"/>
  <c r="E418" i="19"/>
  <c r="E417" i="19"/>
  <c r="E411" i="19"/>
  <c r="I440" i="19"/>
  <c r="M411" i="19"/>
  <c r="P483" i="19"/>
  <c r="Q483" i="19" s="1"/>
  <c r="R483" i="19" s="1"/>
  <c r="S483" i="19" s="1"/>
  <c r="T483" i="19" s="1"/>
  <c r="U483" i="19" s="1"/>
  <c r="V483" i="19" s="1"/>
  <c r="W483" i="19" s="1"/>
  <c r="X483" i="19" s="1"/>
  <c r="Y483" i="19" s="1"/>
  <c r="Z483" i="19" s="1"/>
  <c r="AA483" i="19" s="1"/>
  <c r="AB483" i="19" s="1"/>
  <c r="AC483" i="19" s="1"/>
  <c r="AD483" i="19" s="1"/>
  <c r="AE483" i="19" s="1"/>
  <c r="AF483" i="19" s="1"/>
  <c r="AG483" i="19" s="1"/>
  <c r="AH483" i="19" s="1"/>
  <c r="AI483" i="19" s="1"/>
  <c r="AJ483" i="19" s="1"/>
  <c r="AK483" i="19" s="1"/>
  <c r="AL483" i="19" s="1"/>
  <c r="AM483" i="19" s="1"/>
  <c r="AN483" i="19" s="1"/>
  <c r="AO483" i="19" s="1"/>
  <c r="AP483" i="19" s="1"/>
  <c r="AQ483" i="19" s="1"/>
  <c r="AR483" i="19" s="1"/>
  <c r="AS483" i="19" s="1"/>
  <c r="AT483" i="19" s="1"/>
  <c r="AU483" i="19" s="1"/>
  <c r="AV483" i="19" s="1"/>
  <c r="AW483" i="19" s="1"/>
  <c r="AX483" i="19" s="1"/>
  <c r="AY483" i="19" s="1"/>
  <c r="I114" i="19"/>
  <c r="I113" i="19"/>
  <c r="G411" i="19"/>
  <c r="K283" i="19"/>
  <c r="F417" i="19"/>
  <c r="Q310" i="19"/>
  <c r="K274" i="19"/>
  <c r="F418" i="19"/>
  <c r="Q293" i="19"/>
  <c r="K117" i="19"/>
  <c r="F411" i="19"/>
  <c r="K114" i="19"/>
  <c r="P259" i="19"/>
  <c r="Q259" i="19" s="1"/>
  <c r="R259" i="19" s="1"/>
  <c r="S259" i="19" s="1"/>
  <c r="T259" i="19" s="1"/>
  <c r="U259" i="19" s="1"/>
  <c r="V259" i="19" s="1"/>
  <c r="W259" i="19" s="1"/>
  <c r="X259" i="19" s="1"/>
  <c r="Y259" i="19" s="1"/>
  <c r="Z259" i="19" s="1"/>
  <c r="AA259" i="19" s="1"/>
  <c r="AB259" i="19" s="1"/>
  <c r="AC259" i="19" s="1"/>
  <c r="AD259" i="19" s="1"/>
  <c r="AE259" i="19" s="1"/>
  <c r="AF259" i="19" s="1"/>
  <c r="AG259" i="19" s="1"/>
  <c r="AH259" i="19" s="1"/>
  <c r="AI259" i="19" s="1"/>
  <c r="AJ259" i="19" s="1"/>
  <c r="AK259" i="19" s="1"/>
  <c r="AL259" i="19" s="1"/>
  <c r="AM259" i="19" s="1"/>
  <c r="AN259" i="19" s="1"/>
  <c r="AO259" i="19" s="1"/>
  <c r="AP259" i="19" s="1"/>
  <c r="AQ259" i="19" s="1"/>
  <c r="AR259" i="19" s="1"/>
  <c r="AS259" i="19" s="1"/>
  <c r="AT259" i="19" s="1"/>
  <c r="AU259" i="19" s="1"/>
  <c r="AV259" i="19" s="1"/>
  <c r="AW259" i="19" s="1"/>
  <c r="AX259" i="19" s="1"/>
  <c r="AY259" i="19" s="1"/>
  <c r="K433" i="19"/>
  <c r="H116" i="19"/>
  <c r="R255" i="8"/>
  <c r="H126" i="19"/>
  <c r="D432" i="19"/>
  <c r="D282" i="19"/>
  <c r="D114" i="19"/>
  <c r="D115" i="19"/>
  <c r="R310" i="8"/>
  <c r="J411" i="19"/>
  <c r="R293" i="19"/>
  <c r="N418" i="19"/>
  <c r="H273" i="19"/>
  <c r="P425" i="19"/>
  <c r="Q425" i="19" s="1"/>
  <c r="R425" i="19" s="1"/>
  <c r="S425" i="19" s="1"/>
  <c r="T425" i="19" s="1"/>
  <c r="U425" i="19" s="1"/>
  <c r="V425" i="19" s="1"/>
  <c r="W425" i="19" s="1"/>
  <c r="X425" i="19" s="1"/>
  <c r="Y425" i="19" s="1"/>
  <c r="Z425" i="19" s="1"/>
  <c r="AA425" i="19" s="1"/>
  <c r="AB425" i="19" s="1"/>
  <c r="AC425" i="19" s="1"/>
  <c r="AD425" i="19" s="1"/>
  <c r="AE425" i="19" s="1"/>
  <c r="AF425" i="19" s="1"/>
  <c r="AG425" i="19" s="1"/>
  <c r="AH425" i="19" s="1"/>
  <c r="AI425" i="19" s="1"/>
  <c r="AJ425" i="19" s="1"/>
  <c r="AK425" i="19" s="1"/>
  <c r="AL425" i="19" s="1"/>
  <c r="AM425" i="19" s="1"/>
  <c r="AN425" i="19" s="1"/>
  <c r="AO425" i="19" s="1"/>
  <c r="AP425" i="19" s="1"/>
  <c r="AQ425" i="19" s="1"/>
  <c r="AR425" i="19" s="1"/>
  <c r="AS425" i="19" s="1"/>
  <c r="AT425" i="19" s="1"/>
  <c r="AU425" i="19" s="1"/>
  <c r="AV425" i="19" s="1"/>
  <c r="AW425" i="19" s="1"/>
  <c r="AX425" i="19" s="1"/>
  <c r="AY425" i="19" s="1"/>
  <c r="I411" i="19"/>
  <c r="P112" i="19"/>
  <c r="Q112" i="19" s="1"/>
  <c r="R112" i="19" s="1"/>
  <c r="S112" i="19" s="1"/>
  <c r="T112" i="19" s="1"/>
  <c r="U112" i="19" s="1"/>
  <c r="V112" i="19" s="1"/>
  <c r="W112" i="19" s="1"/>
  <c r="X112" i="19" s="1"/>
  <c r="Y112" i="19" s="1"/>
  <c r="Z112" i="19" s="1"/>
  <c r="AA112" i="19" s="1"/>
  <c r="AB112" i="19" s="1"/>
  <c r="AC112" i="19" s="1"/>
  <c r="AD112" i="19" s="1"/>
  <c r="AE112" i="19" s="1"/>
  <c r="AF112" i="19" s="1"/>
  <c r="AG112" i="19" s="1"/>
  <c r="AH112" i="19" s="1"/>
  <c r="AI112" i="19" s="1"/>
  <c r="AJ112" i="19" s="1"/>
  <c r="AK112" i="19" s="1"/>
  <c r="AL112" i="19" s="1"/>
  <c r="AM112" i="19" s="1"/>
  <c r="AN112" i="19" s="1"/>
  <c r="AO112" i="19" s="1"/>
  <c r="AP112" i="19" s="1"/>
  <c r="AQ112" i="19" s="1"/>
  <c r="AR112" i="19" s="1"/>
  <c r="AS112" i="19" s="1"/>
  <c r="AT112" i="19" s="1"/>
  <c r="AU112" i="19" s="1"/>
  <c r="AV112" i="19" s="1"/>
  <c r="AW112" i="19" s="1"/>
  <c r="AX112" i="19" s="1"/>
  <c r="AY112" i="19" s="1"/>
  <c r="P258" i="19"/>
  <c r="Q258" i="19" s="1"/>
  <c r="R258" i="19" s="1"/>
  <c r="S258" i="19" s="1"/>
  <c r="T258" i="19" s="1"/>
  <c r="U258" i="19" s="1"/>
  <c r="V258" i="19" s="1"/>
  <c r="W258" i="19" s="1"/>
  <c r="X258" i="19" s="1"/>
  <c r="Y258" i="19" s="1"/>
  <c r="Z258" i="19" s="1"/>
  <c r="AA258" i="19" s="1"/>
  <c r="AB258" i="19" s="1"/>
  <c r="AC258" i="19" s="1"/>
  <c r="AD258" i="19" s="1"/>
  <c r="AE258" i="19" s="1"/>
  <c r="AF258" i="19" s="1"/>
  <c r="AG258" i="19" s="1"/>
  <c r="AH258" i="19" s="1"/>
  <c r="AI258" i="19" s="1"/>
  <c r="AJ258" i="19" s="1"/>
  <c r="AK258" i="19" s="1"/>
  <c r="AL258" i="19" s="1"/>
  <c r="AM258" i="19" s="1"/>
  <c r="AN258" i="19" s="1"/>
  <c r="AO258" i="19" s="1"/>
  <c r="AP258" i="19" s="1"/>
  <c r="AQ258" i="19" s="1"/>
  <c r="AR258" i="19" s="1"/>
  <c r="AS258" i="19" s="1"/>
  <c r="AT258" i="19" s="1"/>
  <c r="AU258" i="19" s="1"/>
  <c r="AV258" i="19" s="1"/>
  <c r="AW258" i="19" s="1"/>
  <c r="AX258" i="19" s="1"/>
  <c r="AY258" i="19" s="1"/>
  <c r="D278" i="19"/>
  <c r="D280" i="19"/>
  <c r="D281" i="19"/>
  <c r="D122" i="19"/>
  <c r="D141" i="19"/>
  <c r="P426" i="19"/>
  <c r="Q426" i="19" s="1"/>
  <c r="R426" i="19" s="1"/>
  <c r="S426" i="19" s="1"/>
  <c r="T426" i="19" s="1"/>
  <c r="U426" i="19" s="1"/>
  <c r="V426" i="19" s="1"/>
  <c r="W426" i="19" s="1"/>
  <c r="X426" i="19" s="1"/>
  <c r="Y426" i="19" s="1"/>
  <c r="Z426" i="19" s="1"/>
  <c r="AA426" i="19" s="1"/>
  <c r="AB426" i="19" s="1"/>
  <c r="AC426" i="19" s="1"/>
  <c r="AD426" i="19" s="1"/>
  <c r="AE426" i="19" s="1"/>
  <c r="AF426" i="19" s="1"/>
  <c r="AG426" i="19" s="1"/>
  <c r="AH426" i="19" s="1"/>
  <c r="AI426" i="19" s="1"/>
  <c r="AJ426" i="19" s="1"/>
  <c r="AK426" i="19" s="1"/>
  <c r="AL426" i="19" s="1"/>
  <c r="AM426" i="19" s="1"/>
  <c r="AN426" i="19" s="1"/>
  <c r="AO426" i="19" s="1"/>
  <c r="AP426" i="19" s="1"/>
  <c r="AQ426" i="19" s="1"/>
  <c r="AR426" i="19" s="1"/>
  <c r="AS426" i="19" s="1"/>
  <c r="AT426" i="19" s="1"/>
  <c r="AU426" i="19" s="1"/>
  <c r="AV426" i="19" s="1"/>
  <c r="AW426" i="19" s="1"/>
  <c r="AX426" i="19" s="1"/>
  <c r="AY426" i="19" s="1"/>
  <c r="D283" i="19"/>
  <c r="D285" i="19"/>
  <c r="D117" i="19"/>
  <c r="D118" i="19"/>
  <c r="D436" i="19"/>
  <c r="P266" i="19"/>
  <c r="Q266" i="19" s="1"/>
  <c r="R266" i="19" s="1"/>
  <c r="S266" i="19" s="1"/>
  <c r="T266" i="19" s="1"/>
  <c r="U266" i="19" s="1"/>
  <c r="V266" i="19" s="1"/>
  <c r="W266" i="19" s="1"/>
  <c r="X266" i="19" s="1"/>
  <c r="Y266" i="19" s="1"/>
  <c r="Z266" i="19" s="1"/>
  <c r="AA266" i="19" s="1"/>
  <c r="AB266" i="19" s="1"/>
  <c r="AC266" i="19" s="1"/>
  <c r="AD266" i="19" s="1"/>
  <c r="AE266" i="19" s="1"/>
  <c r="AF266" i="19" s="1"/>
  <c r="AG266" i="19" s="1"/>
  <c r="AH266" i="19" s="1"/>
  <c r="AI266" i="19" s="1"/>
  <c r="AJ266" i="19" s="1"/>
  <c r="AK266" i="19" s="1"/>
  <c r="AL266" i="19" s="1"/>
  <c r="AM266" i="19" s="1"/>
  <c r="AN266" i="19" s="1"/>
  <c r="AO266" i="19" s="1"/>
  <c r="AP266" i="19" s="1"/>
  <c r="AQ266" i="19" s="1"/>
  <c r="AR266" i="19" s="1"/>
  <c r="AS266" i="19" s="1"/>
  <c r="AT266" i="19" s="1"/>
  <c r="AU266" i="19" s="1"/>
  <c r="AV266" i="19" s="1"/>
  <c r="AW266" i="19" s="1"/>
  <c r="AX266" i="19" s="1"/>
  <c r="AY266" i="19" s="1"/>
  <c r="H444" i="19"/>
  <c r="H438" i="19"/>
  <c r="H417" i="19"/>
  <c r="H418" i="19"/>
  <c r="H411" i="19"/>
  <c r="D434" i="19"/>
  <c r="D417" i="19"/>
  <c r="H464" i="19"/>
  <c r="P271" i="19"/>
  <c r="Q271" i="19" s="1"/>
  <c r="R271" i="19" s="1"/>
  <c r="S271" i="19" s="1"/>
  <c r="T271" i="19" s="1"/>
  <c r="U271" i="19" s="1"/>
  <c r="V271" i="19" s="1"/>
  <c r="W271" i="19" s="1"/>
  <c r="X271" i="19" s="1"/>
  <c r="Y271" i="19" s="1"/>
  <c r="Z271" i="19" s="1"/>
  <c r="AA271" i="19" s="1"/>
  <c r="AB271" i="19" s="1"/>
  <c r="AC271" i="19" s="1"/>
  <c r="AD271" i="19" s="1"/>
  <c r="AE271" i="19" s="1"/>
  <c r="AF271" i="19" s="1"/>
  <c r="AG271" i="19" s="1"/>
  <c r="AH271" i="19" s="1"/>
  <c r="AI271" i="19" s="1"/>
  <c r="AJ271" i="19" s="1"/>
  <c r="AK271" i="19" s="1"/>
  <c r="AL271" i="19" s="1"/>
  <c r="AM271" i="19" s="1"/>
  <c r="AN271" i="19" s="1"/>
  <c r="AO271" i="19" s="1"/>
  <c r="AP271" i="19" s="1"/>
  <c r="AQ271" i="19" s="1"/>
  <c r="AR271" i="19" s="1"/>
  <c r="AS271" i="19" s="1"/>
  <c r="AT271" i="19" s="1"/>
  <c r="AU271" i="19" s="1"/>
  <c r="AV271" i="19" s="1"/>
  <c r="AW271" i="19" s="1"/>
  <c r="AX271" i="19" s="1"/>
  <c r="AY271" i="19" s="1"/>
  <c r="P429" i="19"/>
  <c r="Q429" i="19" s="1"/>
  <c r="R429" i="19" s="1"/>
  <c r="S429" i="19" s="1"/>
  <c r="T429" i="19" s="1"/>
  <c r="U429" i="19" s="1"/>
  <c r="V429" i="19" s="1"/>
  <c r="W429" i="19" s="1"/>
  <c r="X429" i="19" s="1"/>
  <c r="Y429" i="19" s="1"/>
  <c r="Z429" i="19" s="1"/>
  <c r="AA429" i="19" s="1"/>
  <c r="AB429" i="19" s="1"/>
  <c r="AC429" i="19" s="1"/>
  <c r="AD429" i="19" s="1"/>
  <c r="AE429" i="19" s="1"/>
  <c r="AF429" i="19" s="1"/>
  <c r="AG429" i="19" s="1"/>
  <c r="AH429" i="19" s="1"/>
  <c r="AI429" i="19" s="1"/>
  <c r="AJ429" i="19" s="1"/>
  <c r="AK429" i="19" s="1"/>
  <c r="AL429" i="19" s="1"/>
  <c r="AM429" i="19" s="1"/>
  <c r="AN429" i="19" s="1"/>
  <c r="AO429" i="19" s="1"/>
  <c r="AP429" i="19" s="1"/>
  <c r="AQ429" i="19" s="1"/>
  <c r="AR429" i="19" s="1"/>
  <c r="AS429" i="19" s="1"/>
  <c r="AT429" i="19" s="1"/>
  <c r="AU429" i="19" s="1"/>
  <c r="AV429" i="19" s="1"/>
  <c r="AW429" i="19" s="1"/>
  <c r="AX429" i="19" s="1"/>
  <c r="AY429" i="19" s="1"/>
  <c r="L418" i="19"/>
  <c r="P111" i="19"/>
  <c r="Q111" i="19" s="1"/>
  <c r="R111" i="19" s="1"/>
  <c r="S111" i="19" s="1"/>
  <c r="T111" i="19" s="1"/>
  <c r="U111" i="19" s="1"/>
  <c r="V111" i="19" s="1"/>
  <c r="W111" i="19" s="1"/>
  <c r="X111" i="19" s="1"/>
  <c r="Y111" i="19" s="1"/>
  <c r="Z111" i="19" s="1"/>
  <c r="AA111" i="19" s="1"/>
  <c r="AB111" i="19" s="1"/>
  <c r="AC111" i="19" s="1"/>
  <c r="AD111" i="19" s="1"/>
  <c r="AE111" i="19" s="1"/>
  <c r="AF111" i="19" s="1"/>
  <c r="AG111" i="19" s="1"/>
  <c r="AH111" i="19" s="1"/>
  <c r="AI111" i="19" s="1"/>
  <c r="AJ111" i="19" s="1"/>
  <c r="AK111" i="19" s="1"/>
  <c r="AL111" i="19" s="1"/>
  <c r="AM111" i="19" s="1"/>
  <c r="AN111" i="19" s="1"/>
  <c r="AO111" i="19" s="1"/>
  <c r="AP111" i="19" s="1"/>
  <c r="AQ111" i="19" s="1"/>
  <c r="AR111" i="19" s="1"/>
  <c r="AS111" i="19" s="1"/>
  <c r="AT111" i="19" s="1"/>
  <c r="AU111" i="19" s="1"/>
  <c r="AV111" i="19" s="1"/>
  <c r="AW111" i="19" s="1"/>
  <c r="AX111" i="19" s="1"/>
  <c r="AY111" i="19" s="1"/>
  <c r="P110" i="19"/>
  <c r="Q110" i="19" s="1"/>
  <c r="R110" i="19" s="1"/>
  <c r="S110" i="19" s="1"/>
  <c r="T110" i="19" s="1"/>
  <c r="U110" i="19" s="1"/>
  <c r="V110" i="19" s="1"/>
  <c r="W110" i="19" s="1"/>
  <c r="X110" i="19" s="1"/>
  <c r="Y110" i="19" s="1"/>
  <c r="Z110" i="19" s="1"/>
  <c r="AA110" i="19" s="1"/>
  <c r="AB110" i="19" s="1"/>
  <c r="AC110" i="19" s="1"/>
  <c r="AD110" i="19" s="1"/>
  <c r="AE110" i="19" s="1"/>
  <c r="AF110" i="19" s="1"/>
  <c r="AG110" i="19" s="1"/>
  <c r="AH110" i="19" s="1"/>
  <c r="AI110" i="19" s="1"/>
  <c r="AJ110" i="19" s="1"/>
  <c r="AK110" i="19" s="1"/>
  <c r="AL110" i="19" s="1"/>
  <c r="AM110" i="19" s="1"/>
  <c r="AN110" i="19" s="1"/>
  <c r="AO110" i="19" s="1"/>
  <c r="AP110" i="19" s="1"/>
  <c r="AQ110" i="19" s="1"/>
  <c r="AR110" i="19" s="1"/>
  <c r="AS110" i="19" s="1"/>
  <c r="AT110" i="19" s="1"/>
  <c r="AU110" i="19" s="1"/>
  <c r="AV110" i="19" s="1"/>
  <c r="AW110" i="19" s="1"/>
  <c r="AX110" i="19" s="1"/>
  <c r="AY110" i="19" s="1"/>
  <c r="L417" i="19"/>
  <c r="D438" i="19"/>
  <c r="Q85" i="19"/>
  <c r="G444" i="19"/>
  <c r="G272" i="19"/>
  <c r="G285" i="19"/>
  <c r="G277" i="19"/>
  <c r="G283" i="19"/>
  <c r="K434" i="19"/>
  <c r="K118" i="19"/>
  <c r="K123" i="19"/>
  <c r="K121" i="19"/>
  <c r="K272" i="19"/>
  <c r="G435" i="19"/>
  <c r="G438" i="19"/>
  <c r="G121" i="19"/>
  <c r="G126" i="19"/>
  <c r="G113" i="19"/>
  <c r="G127" i="19"/>
  <c r="K439" i="19"/>
  <c r="K115" i="19"/>
  <c r="K116" i="19"/>
  <c r="K284" i="19"/>
  <c r="P107" i="19"/>
  <c r="Q107" i="19" s="1"/>
  <c r="R107" i="19" s="1"/>
  <c r="S107" i="19" s="1"/>
  <c r="T107" i="19" s="1"/>
  <c r="U107" i="19" s="1"/>
  <c r="V107" i="19" s="1"/>
  <c r="W107" i="19" s="1"/>
  <c r="X107" i="19" s="1"/>
  <c r="Y107" i="19" s="1"/>
  <c r="Z107" i="19" s="1"/>
  <c r="AA107" i="19" s="1"/>
  <c r="AB107" i="19" s="1"/>
  <c r="AC107" i="19" s="1"/>
  <c r="AD107" i="19" s="1"/>
  <c r="AE107" i="19" s="1"/>
  <c r="AF107" i="19" s="1"/>
  <c r="AG107" i="19" s="1"/>
  <c r="AH107" i="19" s="1"/>
  <c r="AI107" i="19" s="1"/>
  <c r="AJ107" i="19" s="1"/>
  <c r="AK107" i="19" s="1"/>
  <c r="AL107" i="19" s="1"/>
  <c r="AM107" i="19" s="1"/>
  <c r="AN107" i="19" s="1"/>
  <c r="AO107" i="19" s="1"/>
  <c r="AP107" i="19" s="1"/>
  <c r="AQ107" i="19" s="1"/>
  <c r="AR107" i="19" s="1"/>
  <c r="AS107" i="19" s="1"/>
  <c r="AT107" i="19" s="1"/>
  <c r="AU107" i="19" s="1"/>
  <c r="AV107" i="19" s="1"/>
  <c r="AW107" i="19" s="1"/>
  <c r="AX107" i="19" s="1"/>
  <c r="AY107" i="19" s="1"/>
  <c r="G433" i="19"/>
  <c r="G275" i="19"/>
  <c r="G119" i="19"/>
  <c r="G284" i="19"/>
  <c r="G141" i="19"/>
  <c r="K436" i="19"/>
  <c r="K442" i="19"/>
  <c r="K279" i="19"/>
  <c r="K125" i="19"/>
  <c r="K124" i="19"/>
  <c r="K127" i="19"/>
  <c r="G434" i="19"/>
  <c r="G279" i="19"/>
  <c r="G274" i="19"/>
  <c r="G120" i="19"/>
  <c r="K440" i="19"/>
  <c r="K435" i="19"/>
  <c r="K113" i="19"/>
  <c r="K281" i="19"/>
  <c r="K273" i="19"/>
  <c r="K276" i="19"/>
  <c r="O418" i="19"/>
  <c r="G432" i="19"/>
  <c r="G276" i="19"/>
  <c r="G116" i="19"/>
  <c r="G115" i="19"/>
  <c r="G114" i="19"/>
  <c r="K432" i="19"/>
  <c r="K437" i="19"/>
  <c r="K278" i="19"/>
  <c r="K119" i="19"/>
  <c r="K120" i="19"/>
  <c r="O417" i="19"/>
  <c r="G440" i="19"/>
  <c r="G431" i="19"/>
  <c r="G117" i="19"/>
  <c r="G281" i="19"/>
  <c r="G273" i="19"/>
  <c r="G282" i="19"/>
  <c r="K444" i="19"/>
  <c r="K431" i="19"/>
  <c r="K285" i="19"/>
  <c r="K277" i="19"/>
  <c r="K275" i="19"/>
  <c r="K141" i="19"/>
  <c r="P109" i="19"/>
  <c r="Q109" i="19" s="1"/>
  <c r="R109" i="19" s="1"/>
  <c r="S109" i="19" s="1"/>
  <c r="T109" i="19" s="1"/>
  <c r="U109" i="19" s="1"/>
  <c r="V109" i="19" s="1"/>
  <c r="W109" i="19" s="1"/>
  <c r="X109" i="19" s="1"/>
  <c r="Y109" i="19" s="1"/>
  <c r="Z109" i="19" s="1"/>
  <c r="AA109" i="19" s="1"/>
  <c r="AB109" i="19" s="1"/>
  <c r="AC109" i="19" s="1"/>
  <c r="AD109" i="19" s="1"/>
  <c r="AE109" i="19" s="1"/>
  <c r="AF109" i="19" s="1"/>
  <c r="AG109" i="19" s="1"/>
  <c r="AH109" i="19" s="1"/>
  <c r="AI109" i="19" s="1"/>
  <c r="AJ109" i="19" s="1"/>
  <c r="AK109" i="19" s="1"/>
  <c r="AL109" i="19" s="1"/>
  <c r="AM109" i="19" s="1"/>
  <c r="AN109" i="19" s="1"/>
  <c r="AO109" i="19" s="1"/>
  <c r="AP109" i="19" s="1"/>
  <c r="AQ109" i="19" s="1"/>
  <c r="AR109" i="19" s="1"/>
  <c r="AS109" i="19" s="1"/>
  <c r="AT109" i="19" s="1"/>
  <c r="AU109" i="19" s="1"/>
  <c r="AV109" i="19" s="1"/>
  <c r="AW109" i="19" s="1"/>
  <c r="AX109" i="19" s="1"/>
  <c r="AY109" i="19" s="1"/>
  <c r="G439" i="19"/>
  <c r="G436" i="19"/>
  <c r="G125" i="19"/>
  <c r="G122" i="19"/>
  <c r="K282" i="19"/>
  <c r="K126" i="19"/>
  <c r="K280" i="19"/>
  <c r="P267" i="19"/>
  <c r="Q267" i="19" s="1"/>
  <c r="R267" i="19" s="1"/>
  <c r="S267" i="19" s="1"/>
  <c r="T267" i="19" s="1"/>
  <c r="U267" i="19" s="1"/>
  <c r="V267" i="19" s="1"/>
  <c r="W267" i="19" s="1"/>
  <c r="X267" i="19" s="1"/>
  <c r="Y267" i="19" s="1"/>
  <c r="Z267" i="19" s="1"/>
  <c r="AA267" i="19" s="1"/>
  <c r="AB267" i="19" s="1"/>
  <c r="AC267" i="19" s="1"/>
  <c r="AD267" i="19" s="1"/>
  <c r="AE267" i="19" s="1"/>
  <c r="AF267" i="19" s="1"/>
  <c r="AG267" i="19" s="1"/>
  <c r="AH267" i="19" s="1"/>
  <c r="AI267" i="19" s="1"/>
  <c r="AJ267" i="19" s="1"/>
  <c r="AK267" i="19" s="1"/>
  <c r="AL267" i="19" s="1"/>
  <c r="AM267" i="19" s="1"/>
  <c r="AN267" i="19" s="1"/>
  <c r="AO267" i="19" s="1"/>
  <c r="AP267" i="19" s="1"/>
  <c r="AQ267" i="19" s="1"/>
  <c r="AR267" i="19" s="1"/>
  <c r="AS267" i="19" s="1"/>
  <c r="AT267" i="19" s="1"/>
  <c r="AU267" i="19" s="1"/>
  <c r="AV267" i="19" s="1"/>
  <c r="AW267" i="19" s="1"/>
  <c r="AX267" i="19" s="1"/>
  <c r="AY267" i="19" s="1"/>
  <c r="P270" i="19"/>
  <c r="Q270" i="19" s="1"/>
  <c r="R270" i="19" s="1"/>
  <c r="S270" i="19" s="1"/>
  <c r="T270" i="19" s="1"/>
  <c r="U270" i="19" s="1"/>
  <c r="V270" i="19" s="1"/>
  <c r="W270" i="19" s="1"/>
  <c r="X270" i="19" s="1"/>
  <c r="Y270" i="19" s="1"/>
  <c r="Z270" i="19" s="1"/>
  <c r="AA270" i="19" s="1"/>
  <c r="AB270" i="19" s="1"/>
  <c r="AC270" i="19" s="1"/>
  <c r="AD270" i="19" s="1"/>
  <c r="AE270" i="19" s="1"/>
  <c r="AF270" i="19" s="1"/>
  <c r="AG270" i="19" s="1"/>
  <c r="AH270" i="19" s="1"/>
  <c r="AI270" i="19" s="1"/>
  <c r="AJ270" i="19" s="1"/>
  <c r="AK270" i="19" s="1"/>
  <c r="AL270" i="19" s="1"/>
  <c r="AM270" i="19" s="1"/>
  <c r="AN270" i="19" s="1"/>
  <c r="AO270" i="19" s="1"/>
  <c r="AP270" i="19" s="1"/>
  <c r="AQ270" i="19" s="1"/>
  <c r="AR270" i="19" s="1"/>
  <c r="AS270" i="19" s="1"/>
  <c r="AT270" i="19" s="1"/>
  <c r="AU270" i="19" s="1"/>
  <c r="AV270" i="19" s="1"/>
  <c r="AW270" i="19" s="1"/>
  <c r="AX270" i="19" s="1"/>
  <c r="AY270" i="19" s="1"/>
  <c r="L436" i="19"/>
  <c r="L122" i="19"/>
  <c r="L278" i="19"/>
  <c r="L118" i="19"/>
  <c r="L283" i="19"/>
  <c r="N411" i="19"/>
  <c r="K464" i="19"/>
  <c r="O444" i="19"/>
  <c r="O279" i="19"/>
  <c r="O277" i="19"/>
  <c r="O121" i="19"/>
  <c r="O123" i="19"/>
  <c r="H436" i="19"/>
  <c r="H283" i="19"/>
  <c r="H127" i="19"/>
  <c r="H272" i="19"/>
  <c r="H280" i="19"/>
  <c r="J464" i="19"/>
  <c r="P427" i="19"/>
  <c r="Q427" i="19" s="1"/>
  <c r="R427" i="19" s="1"/>
  <c r="S427" i="19" s="1"/>
  <c r="T427" i="19" s="1"/>
  <c r="U427" i="19" s="1"/>
  <c r="V427" i="19" s="1"/>
  <c r="W427" i="19" s="1"/>
  <c r="X427" i="19" s="1"/>
  <c r="Y427" i="19" s="1"/>
  <c r="Z427" i="19" s="1"/>
  <c r="AA427" i="19" s="1"/>
  <c r="AB427" i="19" s="1"/>
  <c r="AC427" i="19" s="1"/>
  <c r="AD427" i="19" s="1"/>
  <c r="AE427" i="19" s="1"/>
  <c r="AF427" i="19" s="1"/>
  <c r="AG427" i="19" s="1"/>
  <c r="AH427" i="19" s="1"/>
  <c r="AI427" i="19" s="1"/>
  <c r="AJ427" i="19" s="1"/>
  <c r="AK427" i="19" s="1"/>
  <c r="AL427" i="19" s="1"/>
  <c r="AM427" i="19" s="1"/>
  <c r="AN427" i="19" s="1"/>
  <c r="AO427" i="19" s="1"/>
  <c r="AP427" i="19" s="1"/>
  <c r="AQ427" i="19" s="1"/>
  <c r="AR427" i="19" s="1"/>
  <c r="AS427" i="19" s="1"/>
  <c r="AT427" i="19" s="1"/>
  <c r="AU427" i="19" s="1"/>
  <c r="AV427" i="19" s="1"/>
  <c r="AW427" i="19" s="1"/>
  <c r="AX427" i="19" s="1"/>
  <c r="AY427" i="19" s="1"/>
  <c r="L437" i="19"/>
  <c r="L431" i="19"/>
  <c r="L279" i="19"/>
  <c r="L120" i="19"/>
  <c r="L116" i="19"/>
  <c r="L284" i="19"/>
  <c r="N464" i="19"/>
  <c r="K411" i="19"/>
  <c r="O432" i="19"/>
  <c r="O438" i="19"/>
  <c r="O272" i="19"/>
  <c r="O116" i="19"/>
  <c r="O283" i="19"/>
  <c r="O113" i="19"/>
  <c r="H439" i="19"/>
  <c r="H434" i="19"/>
  <c r="H120" i="19"/>
  <c r="H124" i="19"/>
  <c r="H274" i="19"/>
  <c r="H114" i="19"/>
  <c r="L444" i="19"/>
  <c r="L439" i="19"/>
  <c r="L285" i="19"/>
  <c r="L114" i="19"/>
  <c r="L273" i="19"/>
  <c r="L282" i="19"/>
  <c r="O442" i="19"/>
  <c r="O434" i="19"/>
  <c r="O281" i="19"/>
  <c r="O273" i="19"/>
  <c r="O115" i="19"/>
  <c r="H432" i="19"/>
  <c r="H433" i="19"/>
  <c r="H117" i="19"/>
  <c r="H113" i="19"/>
  <c r="H281" i="19"/>
  <c r="H277" i="19"/>
  <c r="L442" i="19"/>
  <c r="L432" i="19"/>
  <c r="L280" i="19"/>
  <c r="L127" i="19"/>
  <c r="L274" i="19"/>
  <c r="O437" i="19"/>
  <c r="O439" i="19"/>
  <c r="O125" i="19"/>
  <c r="O118" i="19"/>
  <c r="O117" i="19"/>
  <c r="O126" i="19"/>
  <c r="H431" i="19"/>
  <c r="H275" i="19"/>
  <c r="H115" i="19"/>
  <c r="H284" i="19"/>
  <c r="O411" i="19"/>
  <c r="P108" i="19"/>
  <c r="Q108" i="19" s="1"/>
  <c r="R108" i="19" s="1"/>
  <c r="S108" i="19" s="1"/>
  <c r="T108" i="19" s="1"/>
  <c r="U108" i="19" s="1"/>
  <c r="V108" i="19" s="1"/>
  <c r="W108" i="19" s="1"/>
  <c r="X108" i="19" s="1"/>
  <c r="Y108" i="19" s="1"/>
  <c r="Z108" i="19" s="1"/>
  <c r="AA108" i="19" s="1"/>
  <c r="AB108" i="19" s="1"/>
  <c r="AC108" i="19" s="1"/>
  <c r="AD108" i="19" s="1"/>
  <c r="AE108" i="19" s="1"/>
  <c r="AF108" i="19" s="1"/>
  <c r="AG108" i="19" s="1"/>
  <c r="AH108" i="19" s="1"/>
  <c r="AI108" i="19" s="1"/>
  <c r="AJ108" i="19" s="1"/>
  <c r="AK108" i="19" s="1"/>
  <c r="AL108" i="19" s="1"/>
  <c r="AM108" i="19" s="1"/>
  <c r="AN108" i="19" s="1"/>
  <c r="AO108" i="19" s="1"/>
  <c r="AP108" i="19" s="1"/>
  <c r="AQ108" i="19" s="1"/>
  <c r="AR108" i="19" s="1"/>
  <c r="AS108" i="19" s="1"/>
  <c r="AT108" i="19" s="1"/>
  <c r="AU108" i="19" s="1"/>
  <c r="AV108" i="19" s="1"/>
  <c r="AW108" i="19" s="1"/>
  <c r="AX108" i="19" s="1"/>
  <c r="AY108" i="19" s="1"/>
  <c r="L435" i="19"/>
  <c r="L121" i="19"/>
  <c r="L124" i="19"/>
  <c r="L125" i="19"/>
  <c r="L141" i="19"/>
  <c r="L411" i="19"/>
  <c r="O440" i="19"/>
  <c r="O282" i="19"/>
  <c r="O127" i="19"/>
  <c r="O280" i="19"/>
  <c r="O275" i="19"/>
  <c r="H435" i="19"/>
  <c r="H442" i="19"/>
  <c r="H282" i="19"/>
  <c r="H278" i="19"/>
  <c r="H122" i="19"/>
  <c r="H141" i="19"/>
  <c r="P268" i="19"/>
  <c r="Q268" i="19" s="1"/>
  <c r="R268" i="19" s="1"/>
  <c r="S268" i="19" s="1"/>
  <c r="T268" i="19" s="1"/>
  <c r="U268" i="19" s="1"/>
  <c r="V268" i="19" s="1"/>
  <c r="W268" i="19" s="1"/>
  <c r="X268" i="19" s="1"/>
  <c r="Y268" i="19" s="1"/>
  <c r="Z268" i="19" s="1"/>
  <c r="AA268" i="19" s="1"/>
  <c r="AB268" i="19" s="1"/>
  <c r="AC268" i="19" s="1"/>
  <c r="AD268" i="19" s="1"/>
  <c r="AE268" i="19" s="1"/>
  <c r="AF268" i="19" s="1"/>
  <c r="AG268" i="19" s="1"/>
  <c r="AH268" i="19" s="1"/>
  <c r="AI268" i="19" s="1"/>
  <c r="AJ268" i="19" s="1"/>
  <c r="AK268" i="19" s="1"/>
  <c r="AL268" i="19" s="1"/>
  <c r="AM268" i="19" s="1"/>
  <c r="AN268" i="19" s="1"/>
  <c r="AO268" i="19" s="1"/>
  <c r="AP268" i="19" s="1"/>
  <c r="AQ268" i="19" s="1"/>
  <c r="AR268" i="19" s="1"/>
  <c r="AS268" i="19" s="1"/>
  <c r="AT268" i="19" s="1"/>
  <c r="AU268" i="19" s="1"/>
  <c r="AV268" i="19" s="1"/>
  <c r="AW268" i="19" s="1"/>
  <c r="AX268" i="19" s="1"/>
  <c r="AY268" i="19" s="1"/>
  <c r="L434" i="19"/>
  <c r="L117" i="19"/>
  <c r="L119" i="19"/>
  <c r="L115" i="19"/>
  <c r="L272" i="19"/>
  <c r="O436" i="19"/>
  <c r="O285" i="19"/>
  <c r="O284" i="19"/>
  <c r="O114" i="19"/>
  <c r="O141" i="19"/>
  <c r="H276" i="19"/>
  <c r="H119" i="19"/>
  <c r="H285" i="19"/>
  <c r="H125" i="19"/>
  <c r="J418" i="19"/>
  <c r="P430" i="19"/>
  <c r="Q430" i="19" s="1"/>
  <c r="R430" i="19" s="1"/>
  <c r="S430" i="19" s="1"/>
  <c r="T430" i="19" s="1"/>
  <c r="U430" i="19" s="1"/>
  <c r="V430" i="19" s="1"/>
  <c r="W430" i="19" s="1"/>
  <c r="X430" i="19" s="1"/>
  <c r="Y430" i="19" s="1"/>
  <c r="Z430" i="19" s="1"/>
  <c r="AA430" i="19" s="1"/>
  <c r="AB430" i="19" s="1"/>
  <c r="AC430" i="19" s="1"/>
  <c r="AD430" i="19" s="1"/>
  <c r="AE430" i="19" s="1"/>
  <c r="AF430" i="19" s="1"/>
  <c r="AG430" i="19" s="1"/>
  <c r="AH430" i="19" s="1"/>
  <c r="AI430" i="19" s="1"/>
  <c r="AJ430" i="19" s="1"/>
  <c r="AK430" i="19" s="1"/>
  <c r="AL430" i="19" s="1"/>
  <c r="AM430" i="19" s="1"/>
  <c r="AN430" i="19" s="1"/>
  <c r="AO430" i="19" s="1"/>
  <c r="AP430" i="19" s="1"/>
  <c r="AQ430" i="19" s="1"/>
  <c r="AR430" i="19" s="1"/>
  <c r="AS430" i="19" s="1"/>
  <c r="AT430" i="19" s="1"/>
  <c r="AU430" i="19" s="1"/>
  <c r="AV430" i="19" s="1"/>
  <c r="AW430" i="19" s="1"/>
  <c r="AX430" i="19" s="1"/>
  <c r="AY430" i="19" s="1"/>
  <c r="L433" i="19"/>
  <c r="L438" i="19"/>
  <c r="L126" i="19"/>
  <c r="L276" i="19"/>
  <c r="L113" i="19"/>
  <c r="O433" i="19"/>
  <c r="O431" i="19"/>
  <c r="O119" i="19"/>
  <c r="O120" i="19"/>
  <c r="O124" i="19"/>
  <c r="H437" i="19"/>
  <c r="H440" i="19"/>
  <c r="H118" i="19"/>
  <c r="H121" i="19"/>
  <c r="H123" i="19"/>
  <c r="I433" i="19"/>
  <c r="I435" i="19"/>
  <c r="I118" i="19"/>
  <c r="I284" i="19"/>
  <c r="I122" i="19"/>
  <c r="E434" i="19"/>
  <c r="E279" i="19"/>
  <c r="E125" i="19"/>
  <c r="E121" i="19"/>
  <c r="I436" i="19"/>
  <c r="I431" i="19"/>
  <c r="I120" i="19"/>
  <c r="I278" i="19"/>
  <c r="I272" i="19"/>
  <c r="I116" i="19"/>
  <c r="E435" i="19"/>
  <c r="E437" i="19"/>
  <c r="E120" i="19"/>
  <c r="E127" i="19"/>
  <c r="E276" i="19"/>
  <c r="E124" i="19"/>
  <c r="I442" i="19"/>
  <c r="I438" i="19"/>
  <c r="I277" i="19"/>
  <c r="I274" i="19"/>
  <c r="I282" i="19"/>
  <c r="I127" i="19"/>
  <c r="E440" i="19"/>
  <c r="E431" i="19"/>
  <c r="E123" i="19"/>
  <c r="E116" i="19"/>
  <c r="E114" i="19"/>
  <c r="E273" i="19"/>
  <c r="R48" i="22"/>
  <c r="I439" i="19"/>
  <c r="I275" i="19"/>
  <c r="I281" i="19"/>
  <c r="I283" i="19"/>
  <c r="I117" i="19"/>
  <c r="E439" i="19"/>
  <c r="E285" i="19"/>
  <c r="E274" i="19"/>
  <c r="E126" i="19"/>
  <c r="E284" i="19"/>
  <c r="I434" i="19"/>
  <c r="I432" i="19"/>
  <c r="I125" i="19"/>
  <c r="I273" i="19"/>
  <c r="I123" i="19"/>
  <c r="E432" i="19"/>
  <c r="E433" i="19"/>
  <c r="E272" i="19"/>
  <c r="E282" i="19"/>
  <c r="E119" i="19"/>
  <c r="E115" i="19"/>
  <c r="I437" i="19"/>
  <c r="I115" i="19"/>
  <c r="I285" i="19"/>
  <c r="I121" i="19"/>
  <c r="I141" i="19"/>
  <c r="E438" i="19"/>
  <c r="E113" i="19"/>
  <c r="E283" i="19"/>
  <c r="E280" i="19"/>
  <c r="E277" i="19"/>
  <c r="S232" i="8"/>
  <c r="I444" i="19"/>
  <c r="I124" i="19"/>
  <c r="I280" i="19"/>
  <c r="I126" i="19"/>
  <c r="E442" i="19"/>
  <c r="E117" i="19"/>
  <c r="E281" i="19"/>
  <c r="E275" i="19"/>
  <c r="W453" i="17"/>
  <c r="P15" i="8"/>
  <c r="P15" i="19" s="1"/>
  <c r="P68" i="8"/>
  <c r="Q452" i="8"/>
  <c r="P148" i="8"/>
  <c r="P130" i="8"/>
  <c r="Q469" i="8"/>
  <c r="R391" i="8"/>
  <c r="R391" i="19" s="1"/>
  <c r="P62" i="8"/>
  <c r="P62" i="19" s="1"/>
  <c r="P95" i="8"/>
  <c r="Q453" i="8"/>
  <c r="P13" i="8"/>
  <c r="P13" i="19" s="1"/>
  <c r="P131" i="8"/>
  <c r="Q451" i="8"/>
  <c r="P60" i="8"/>
  <c r="P60" i="19" s="1"/>
  <c r="T312" i="8"/>
  <c r="S368" i="8"/>
  <c r="S368" i="19" s="1"/>
  <c r="Y382" i="17"/>
  <c r="X382" i="17"/>
  <c r="Z485" i="17"/>
  <c r="Z382" i="17" s="1"/>
  <c r="U312" i="19"/>
  <c r="V312" i="19" s="1"/>
  <c r="W312" i="19" s="1"/>
  <c r="Q134" i="8"/>
  <c r="W327" i="19"/>
  <c r="X327" i="19" s="1"/>
  <c r="Q151" i="8"/>
  <c r="Q133" i="8"/>
  <c r="Q86" i="8"/>
  <c r="Q12" i="8"/>
  <c r="Q12" i="19" s="1"/>
  <c r="Q96" i="8"/>
  <c r="T291" i="19"/>
  <c r="U291" i="19" s="1"/>
  <c r="R486" i="19"/>
  <c r="Q292" i="19"/>
  <c r="U132" i="19"/>
  <c r="U167" i="8"/>
  <c r="U64" i="8" s="1"/>
  <c r="U64" i="19" s="1"/>
  <c r="BA339" i="8"/>
  <c r="BA339" i="19" s="1"/>
  <c r="K208" i="8"/>
  <c r="R73" i="8"/>
  <c r="R73" i="19" s="1"/>
  <c r="U48" i="8"/>
  <c r="U48" i="19" s="1"/>
  <c r="S153" i="19"/>
  <c r="T153" i="19" s="1"/>
  <c r="T326" i="8"/>
  <c r="T223" i="8" s="1"/>
  <c r="T223" i="19" s="1"/>
  <c r="Q227" i="8"/>
  <c r="Q227" i="19" s="1"/>
  <c r="T209" i="8"/>
  <c r="T209" i="19" s="1"/>
  <c r="T168" i="19"/>
  <c r="R485" i="19"/>
  <c r="Q450" i="19"/>
  <c r="R450" i="19" s="1"/>
  <c r="S450" i="19" s="1"/>
  <c r="T450" i="19" s="1"/>
  <c r="H208" i="8"/>
  <c r="F208" i="8"/>
  <c r="R223" i="8"/>
  <c r="R223" i="19" s="1"/>
  <c r="S326" i="19"/>
  <c r="T396" i="19"/>
  <c r="M208" i="8"/>
  <c r="S399" i="19"/>
  <c r="R397" i="19"/>
  <c r="S397" i="19" s="1"/>
  <c r="T397" i="19" s="1"/>
  <c r="D51" i="8"/>
  <c r="D51" i="19" s="1"/>
  <c r="R292" i="8"/>
  <c r="R484" i="19"/>
  <c r="S484" i="19" s="1"/>
  <c r="J141" i="19"/>
  <c r="J127" i="19"/>
  <c r="J124" i="19"/>
  <c r="J113" i="19"/>
  <c r="J276" i="19"/>
  <c r="J120" i="19"/>
  <c r="J285" i="19"/>
  <c r="J275" i="19"/>
  <c r="J273" i="19"/>
  <c r="J115" i="19"/>
  <c r="J117" i="19"/>
  <c r="J283" i="19"/>
  <c r="J277" i="19"/>
  <c r="J121" i="19"/>
  <c r="J119" i="19"/>
  <c r="J122" i="19"/>
  <c r="J274" i="19"/>
  <c r="J118" i="19"/>
  <c r="J278" i="19"/>
  <c r="J114" i="19"/>
  <c r="J272" i="19"/>
  <c r="J126" i="19"/>
  <c r="J279" i="19"/>
  <c r="J116" i="19"/>
  <c r="J280" i="19"/>
  <c r="J123" i="19"/>
  <c r="J284" i="19"/>
  <c r="J125" i="19"/>
  <c r="J281" i="19"/>
  <c r="J282" i="19"/>
  <c r="J432" i="19"/>
  <c r="J433" i="19"/>
  <c r="J435" i="19"/>
  <c r="J440" i="19"/>
  <c r="J439" i="19"/>
  <c r="J436" i="19"/>
  <c r="J442" i="19"/>
  <c r="J431" i="19"/>
  <c r="J437" i="19"/>
  <c r="J438" i="19"/>
  <c r="J444" i="19"/>
  <c r="J434" i="19"/>
  <c r="V166" i="19"/>
  <c r="N142" i="8"/>
  <c r="S84" i="8"/>
  <c r="U50" i="8"/>
  <c r="U50" i="19" s="1"/>
  <c r="V167" i="19"/>
  <c r="AB81" i="19"/>
  <c r="AC101" i="19"/>
  <c r="AB138" i="19"/>
  <c r="AB104" i="19"/>
  <c r="AB260" i="19"/>
  <c r="AB79" i="19"/>
  <c r="AA297" i="19"/>
  <c r="AA238" i="19"/>
  <c r="AB240" i="19"/>
  <c r="AB239" i="19"/>
  <c r="Q194" i="17"/>
  <c r="Q203" i="17"/>
  <c r="Q202" i="17"/>
  <c r="Q300" i="17"/>
  <c r="Q196" i="17"/>
  <c r="Q198" i="17"/>
  <c r="Q191" i="17"/>
  <c r="Q201" i="17"/>
  <c r="Q195" i="17"/>
  <c r="Q197" i="17"/>
  <c r="Q204" i="17"/>
  <c r="Q190" i="17"/>
  <c r="Q199" i="17"/>
  <c r="Q192" i="17"/>
  <c r="Q200" i="17"/>
  <c r="R26" i="17"/>
  <c r="Q28" i="17"/>
  <c r="Q29" i="17" s="1"/>
  <c r="Q42" i="17" s="1"/>
  <c r="R27" i="17"/>
  <c r="R22" i="17"/>
  <c r="R24" i="17"/>
  <c r="R25" i="17"/>
  <c r="W243" i="17"/>
  <c r="AE48" i="17"/>
  <c r="T180" i="17"/>
  <c r="T184" i="17" s="1"/>
  <c r="S180" i="17"/>
  <c r="S184" i="17" s="1"/>
  <c r="R376" i="17"/>
  <c r="R379" i="17"/>
  <c r="R412" i="17"/>
  <c r="R335" i="17"/>
  <c r="R336" i="17" s="1"/>
  <c r="U61" i="17"/>
  <c r="U94" i="17"/>
  <c r="U58" i="17"/>
  <c r="U17" i="17"/>
  <c r="U18" i="17" s="1"/>
  <c r="P185" i="17"/>
  <c r="P183" i="17"/>
  <c r="P181" i="17"/>
  <c r="P186" i="17"/>
  <c r="P184" i="17"/>
  <c r="P182" i="17"/>
  <c r="T465" i="17"/>
  <c r="T332" i="17"/>
  <c r="T334" i="17" s="1"/>
  <c r="U286" i="17"/>
  <c r="Y63" i="17"/>
  <c r="Y135" i="17" s="1"/>
  <c r="Z166" i="17"/>
  <c r="R92" i="17"/>
  <c r="R69" i="17"/>
  <c r="R83" i="17" s="1"/>
  <c r="U120" i="17"/>
  <c r="Y260" i="17"/>
  <c r="Z78" i="17"/>
  <c r="Y73" i="17"/>
  <c r="AF366" i="17"/>
  <c r="U279" i="17"/>
  <c r="Y238" i="17"/>
  <c r="X171" i="17"/>
  <c r="U444" i="17"/>
  <c r="X381" i="17"/>
  <c r="Y484" i="17"/>
  <c r="P251" i="17"/>
  <c r="P228" i="17"/>
  <c r="Q251" i="17"/>
  <c r="W263" i="17"/>
  <c r="T146" i="17"/>
  <c r="T67" i="17"/>
  <c r="T20" i="17"/>
  <c r="T66" i="17"/>
  <c r="T19" i="17"/>
  <c r="Q464" i="17"/>
  <c r="Q384" i="17"/>
  <c r="Q385" i="17"/>
  <c r="Q337" i="17"/>
  <c r="Q338" i="17"/>
  <c r="S230" i="17"/>
  <c r="Y79" i="17"/>
  <c r="X12" i="17"/>
  <c r="W290" i="17"/>
  <c r="W289" i="17"/>
  <c r="W254" i="17"/>
  <c r="W221" i="17"/>
  <c r="W219" i="17"/>
  <c r="W174" i="17"/>
  <c r="W227" i="17"/>
  <c r="W311" i="17" s="1"/>
  <c r="R91" i="17"/>
  <c r="R149" i="17"/>
  <c r="R150" i="17" s="1"/>
  <c r="R70" i="17"/>
  <c r="R82" i="17" s="1"/>
  <c r="W422" i="17"/>
  <c r="X240" i="17"/>
  <c r="Z64" i="17"/>
  <c r="AA167" i="17"/>
  <c r="S231" i="17"/>
  <c r="W383" i="17"/>
  <c r="X486" i="17"/>
  <c r="AA57" i="17"/>
  <c r="AB153" i="17"/>
  <c r="P72" i="17"/>
  <c r="X151" i="17"/>
  <c r="X134" i="17"/>
  <c r="X96" i="17"/>
  <c r="U281" i="17"/>
  <c r="Y297" i="17"/>
  <c r="X218" i="17"/>
  <c r="X292" i="17" s="1"/>
  <c r="AA216" i="17"/>
  <c r="AA232" i="17" s="1"/>
  <c r="AB312" i="17"/>
  <c r="V311" i="17"/>
  <c r="Z80" i="17"/>
  <c r="U123" i="17"/>
  <c r="W133" i="17"/>
  <c r="P412" i="17"/>
  <c r="P376" i="17"/>
  <c r="P379" i="17"/>
  <c r="P335" i="17"/>
  <c r="U439" i="17"/>
  <c r="Y138" i="17"/>
  <c r="X59" i="17"/>
  <c r="X133" i="17" s="1"/>
  <c r="X396" i="17"/>
  <c r="U442" i="17"/>
  <c r="R305" i="17"/>
  <c r="R226" i="17"/>
  <c r="R225" i="17"/>
  <c r="R252" i="17"/>
  <c r="R178" i="17"/>
  <c r="R179" i="17"/>
  <c r="V403" i="17"/>
  <c r="V404" i="17" s="1"/>
  <c r="V402" i="17"/>
  <c r="Y224" i="17"/>
  <c r="Z327" i="17"/>
  <c r="T230" i="17"/>
  <c r="U440" i="17"/>
  <c r="U127" i="17"/>
  <c r="V147" i="17"/>
  <c r="V14" i="17"/>
  <c r="V16" i="17" s="1"/>
  <c r="Y419" i="17"/>
  <c r="P250" i="17"/>
  <c r="P308" i="17"/>
  <c r="P309" i="17" s="1"/>
  <c r="P229" i="17"/>
  <c r="Q250" i="17"/>
  <c r="U125" i="17"/>
  <c r="AB222" i="17"/>
  <c r="U280" i="17"/>
  <c r="AA450" i="17"/>
  <c r="W397" i="17"/>
  <c r="V330" i="17"/>
  <c r="V469" i="17"/>
  <c r="V452" i="17"/>
  <c r="V451" i="17"/>
  <c r="V414" i="17"/>
  <c r="U437" i="17"/>
  <c r="U121" i="17"/>
  <c r="U441" i="17"/>
  <c r="U305" i="17"/>
  <c r="U225" i="17"/>
  <c r="U252" i="17"/>
  <c r="U226" i="17"/>
  <c r="U178" i="17"/>
  <c r="U179" i="17"/>
  <c r="AA291" i="17"/>
  <c r="U445" i="17"/>
  <c r="W398" i="17"/>
  <c r="Y81" i="17"/>
  <c r="X244" i="17"/>
  <c r="X245" i="17" s="1"/>
  <c r="P21" i="17"/>
  <c r="U278" i="17"/>
  <c r="X223" i="17"/>
  <c r="Y326" i="17"/>
  <c r="X104" i="17"/>
  <c r="Z101" i="17"/>
  <c r="U124" i="17"/>
  <c r="Z207" i="17"/>
  <c r="Y239" i="17"/>
  <c r="U119" i="17"/>
  <c r="Q412" i="17"/>
  <c r="U122" i="17"/>
  <c r="U217" i="17"/>
  <c r="U253" i="17"/>
  <c r="U220" i="17"/>
  <c r="U436" i="17"/>
  <c r="V277" i="17"/>
  <c r="S252" i="17"/>
  <c r="U435" i="17"/>
  <c r="P71" i="17"/>
  <c r="U118" i="17"/>
  <c r="U284" i="17"/>
  <c r="W307" i="17"/>
  <c r="W294" i="17"/>
  <c r="W375" i="17"/>
  <c r="W391" i="17" s="1"/>
  <c r="Y65" i="17"/>
  <c r="Z168" i="17"/>
  <c r="V306" i="17"/>
  <c r="V173" i="17"/>
  <c r="V175" i="17" s="1"/>
  <c r="U117" i="17"/>
  <c r="X456" i="17"/>
  <c r="W377" i="17"/>
  <c r="AE132" i="17"/>
  <c r="U449" i="17"/>
  <c r="U448" i="17"/>
  <c r="U413" i="17"/>
  <c r="U380" i="17"/>
  <c r="U378" i="17"/>
  <c r="U333" i="17"/>
  <c r="U331" i="17"/>
  <c r="U386" i="17"/>
  <c r="U470" i="17" s="1"/>
  <c r="U466" i="17"/>
  <c r="Z310" i="17"/>
  <c r="Z293" i="17"/>
  <c r="Z255" i="17"/>
  <c r="W399" i="17"/>
  <c r="U438" i="17"/>
  <c r="S449" i="17"/>
  <c r="S448" i="17"/>
  <c r="S413" i="17"/>
  <c r="S380" i="17"/>
  <c r="S378" i="17"/>
  <c r="S333" i="17"/>
  <c r="S331" i="17"/>
  <c r="S386" i="17"/>
  <c r="S466" i="17"/>
  <c r="W131" i="17"/>
  <c r="W130" i="17"/>
  <c r="W95" i="17"/>
  <c r="W62" i="17"/>
  <c r="W60" i="17"/>
  <c r="W15" i="17"/>
  <c r="W68" i="17"/>
  <c r="W152" i="17" s="1"/>
  <c r="W13" i="17"/>
  <c r="W148" i="17"/>
  <c r="T231" i="17"/>
  <c r="U276" i="17"/>
  <c r="U443" i="17"/>
  <c r="U282" i="17"/>
  <c r="AC222" i="17"/>
  <c r="AD325" i="17"/>
  <c r="U283" i="17"/>
  <c r="U285" i="17"/>
  <c r="X85" i="17"/>
  <c r="X86" i="17" s="1"/>
  <c r="S18" i="17"/>
  <c r="U126" i="17"/>
  <c r="P391" i="8"/>
  <c r="P391" i="19" s="1"/>
  <c r="BA188" i="8"/>
  <c r="BA188" i="19" s="1"/>
  <c r="P311" i="8"/>
  <c r="S471" i="8"/>
  <c r="S375" i="8" s="1"/>
  <c r="S375" i="19" s="1"/>
  <c r="U168" i="8"/>
  <c r="U65" i="8" s="1"/>
  <c r="U65" i="19" s="1"/>
  <c r="P278" i="8"/>
  <c r="Q278" i="8" s="1"/>
  <c r="U327" i="8"/>
  <c r="V327" i="8" s="1"/>
  <c r="V224" i="8" s="1"/>
  <c r="V224" i="19" s="1"/>
  <c r="BA49" i="8"/>
  <c r="BA49" i="19" s="1"/>
  <c r="I347" i="8"/>
  <c r="I347" i="19" s="1"/>
  <c r="I300" i="8"/>
  <c r="R382" i="8"/>
  <c r="R382" i="19" s="1"/>
  <c r="S238" i="8"/>
  <c r="R171" i="8"/>
  <c r="R171" i="19" s="1"/>
  <c r="P442" i="8"/>
  <c r="Q442" i="8" s="1"/>
  <c r="R442" i="8" s="1"/>
  <c r="S442" i="8" s="1"/>
  <c r="T442" i="8" s="1"/>
  <c r="U442" i="8" s="1"/>
  <c r="V442" i="8" s="1"/>
  <c r="W442" i="8" s="1"/>
  <c r="X442" i="8" s="1"/>
  <c r="Y442" i="8" s="1"/>
  <c r="Z442" i="8" s="1"/>
  <c r="AA442" i="8" s="1"/>
  <c r="AB442" i="8" s="1"/>
  <c r="AC442" i="8" s="1"/>
  <c r="AD442" i="8" s="1"/>
  <c r="AE442" i="8" s="1"/>
  <c r="AF442" i="8" s="1"/>
  <c r="AG442" i="8" s="1"/>
  <c r="AH442" i="8" s="1"/>
  <c r="AI442" i="8" s="1"/>
  <c r="AJ442" i="8" s="1"/>
  <c r="AK442" i="8" s="1"/>
  <c r="AL442" i="8" s="1"/>
  <c r="AM442" i="8" s="1"/>
  <c r="AN442" i="8" s="1"/>
  <c r="AO442" i="8" s="1"/>
  <c r="AP442" i="8" s="1"/>
  <c r="AQ442" i="8" s="1"/>
  <c r="AR442" i="8" s="1"/>
  <c r="AS442" i="8" s="1"/>
  <c r="AT442" i="8" s="1"/>
  <c r="AU442" i="8" s="1"/>
  <c r="AV442" i="8" s="1"/>
  <c r="AW442" i="8" s="1"/>
  <c r="AX442" i="8" s="1"/>
  <c r="AY442" i="8" s="1"/>
  <c r="P417" i="8"/>
  <c r="Q417" i="8" s="1"/>
  <c r="R417" i="8" s="1"/>
  <c r="S417" i="8" s="1"/>
  <c r="T417" i="8" s="1"/>
  <c r="U417" i="8" s="1"/>
  <c r="V417" i="8" s="1"/>
  <c r="W417" i="8" s="1"/>
  <c r="X417" i="8" s="1"/>
  <c r="Y417" i="8" s="1"/>
  <c r="Z417" i="8" s="1"/>
  <c r="AA417" i="8" s="1"/>
  <c r="AB417" i="8" s="1"/>
  <c r="AC417" i="8" s="1"/>
  <c r="AD417" i="8" s="1"/>
  <c r="AE417" i="8" s="1"/>
  <c r="AF417" i="8" s="1"/>
  <c r="AG417" i="8" s="1"/>
  <c r="AH417" i="8" s="1"/>
  <c r="AI417" i="8" s="1"/>
  <c r="AJ417" i="8" s="1"/>
  <c r="AK417" i="8" s="1"/>
  <c r="AL417" i="8" s="1"/>
  <c r="AM417" i="8" s="1"/>
  <c r="AN417" i="8" s="1"/>
  <c r="AO417" i="8" s="1"/>
  <c r="AP417" i="8" s="1"/>
  <c r="AQ417" i="8" s="1"/>
  <c r="AR417" i="8" s="1"/>
  <c r="AS417" i="8" s="1"/>
  <c r="AT417" i="8" s="1"/>
  <c r="AU417" i="8" s="1"/>
  <c r="AV417" i="8" s="1"/>
  <c r="AW417" i="8" s="1"/>
  <c r="AX417" i="8" s="1"/>
  <c r="AY417" i="8" s="1"/>
  <c r="E347" i="8"/>
  <c r="E347" i="19" s="1"/>
  <c r="E300" i="8"/>
  <c r="H347" i="8"/>
  <c r="H347" i="19" s="1"/>
  <c r="H300" i="8"/>
  <c r="R243" i="8"/>
  <c r="R244" i="8"/>
  <c r="R245" i="8" s="1"/>
  <c r="P432" i="8"/>
  <c r="Q432" i="8" s="1"/>
  <c r="R432" i="8" s="1"/>
  <c r="S432" i="8" s="1"/>
  <c r="T432" i="8" s="1"/>
  <c r="U432" i="8" s="1"/>
  <c r="V432" i="8" s="1"/>
  <c r="W432" i="8" s="1"/>
  <c r="X432" i="8" s="1"/>
  <c r="Y432" i="8" s="1"/>
  <c r="Z432" i="8" s="1"/>
  <c r="AA432" i="8" s="1"/>
  <c r="AB432" i="8" s="1"/>
  <c r="AC432" i="8" s="1"/>
  <c r="AD432" i="8" s="1"/>
  <c r="AE432" i="8" s="1"/>
  <c r="AF432" i="8" s="1"/>
  <c r="AG432" i="8" s="1"/>
  <c r="AH432" i="8" s="1"/>
  <c r="AI432" i="8" s="1"/>
  <c r="AJ432" i="8" s="1"/>
  <c r="AK432" i="8" s="1"/>
  <c r="AL432" i="8" s="1"/>
  <c r="AM432" i="8" s="1"/>
  <c r="AN432" i="8" s="1"/>
  <c r="AO432" i="8" s="1"/>
  <c r="AP432" i="8" s="1"/>
  <c r="AQ432" i="8" s="1"/>
  <c r="AR432" i="8" s="1"/>
  <c r="AS432" i="8" s="1"/>
  <c r="AT432" i="8" s="1"/>
  <c r="AU432" i="8" s="1"/>
  <c r="AV432" i="8" s="1"/>
  <c r="AW432" i="8" s="1"/>
  <c r="AX432" i="8" s="1"/>
  <c r="AY432" i="8" s="1"/>
  <c r="P285" i="8"/>
  <c r="Q294" i="8"/>
  <c r="Q244" i="8"/>
  <c r="Q245" i="8" s="1"/>
  <c r="P418" i="8"/>
  <c r="Q418" i="8" s="1"/>
  <c r="R418" i="8" s="1"/>
  <c r="S418" i="8" s="1"/>
  <c r="T418" i="8" s="1"/>
  <c r="U418" i="8" s="1"/>
  <c r="V418" i="8" s="1"/>
  <c r="W418" i="8" s="1"/>
  <c r="X418" i="8" s="1"/>
  <c r="Y418" i="8" s="1"/>
  <c r="Z418" i="8" s="1"/>
  <c r="AA418" i="8" s="1"/>
  <c r="AB418" i="8" s="1"/>
  <c r="AC418" i="8" s="1"/>
  <c r="AD418" i="8" s="1"/>
  <c r="AE418" i="8" s="1"/>
  <c r="AF418" i="8" s="1"/>
  <c r="AG418" i="8" s="1"/>
  <c r="AH418" i="8" s="1"/>
  <c r="AI418" i="8" s="1"/>
  <c r="AJ418" i="8" s="1"/>
  <c r="AK418" i="8" s="1"/>
  <c r="AL418" i="8" s="1"/>
  <c r="AM418" i="8" s="1"/>
  <c r="AN418" i="8" s="1"/>
  <c r="AO418" i="8" s="1"/>
  <c r="AP418" i="8" s="1"/>
  <c r="AQ418" i="8" s="1"/>
  <c r="AR418" i="8" s="1"/>
  <c r="AS418" i="8" s="1"/>
  <c r="AT418" i="8" s="1"/>
  <c r="AU418" i="8" s="1"/>
  <c r="AV418" i="8" s="1"/>
  <c r="AW418" i="8" s="1"/>
  <c r="AX418" i="8" s="1"/>
  <c r="AY418" i="8" s="1"/>
  <c r="S291" i="8"/>
  <c r="T291" i="8" s="1"/>
  <c r="G347" i="8"/>
  <c r="G347" i="19" s="1"/>
  <c r="G300" i="8"/>
  <c r="P433" i="8"/>
  <c r="Q433" i="8" s="1"/>
  <c r="R433" i="8" s="1"/>
  <c r="S433" i="8" s="1"/>
  <c r="T433" i="8" s="1"/>
  <c r="U433" i="8" s="1"/>
  <c r="V433" i="8" s="1"/>
  <c r="W433" i="8" s="1"/>
  <c r="X433" i="8" s="1"/>
  <c r="Y433" i="8" s="1"/>
  <c r="Z433" i="8" s="1"/>
  <c r="AA433" i="8" s="1"/>
  <c r="AB433" i="8" s="1"/>
  <c r="AC433" i="8" s="1"/>
  <c r="AD433" i="8" s="1"/>
  <c r="AE433" i="8" s="1"/>
  <c r="AF433" i="8" s="1"/>
  <c r="AG433" i="8" s="1"/>
  <c r="AH433" i="8" s="1"/>
  <c r="AI433" i="8" s="1"/>
  <c r="AJ433" i="8" s="1"/>
  <c r="AK433" i="8" s="1"/>
  <c r="AL433" i="8" s="1"/>
  <c r="AM433" i="8" s="1"/>
  <c r="AN433" i="8" s="1"/>
  <c r="AO433" i="8" s="1"/>
  <c r="AP433" i="8" s="1"/>
  <c r="AQ433" i="8" s="1"/>
  <c r="AR433" i="8" s="1"/>
  <c r="AS433" i="8" s="1"/>
  <c r="AT433" i="8" s="1"/>
  <c r="AU433" i="8" s="1"/>
  <c r="AV433" i="8" s="1"/>
  <c r="AW433" i="8" s="1"/>
  <c r="AX433" i="8" s="1"/>
  <c r="AY433" i="8" s="1"/>
  <c r="P443" i="8"/>
  <c r="Q443" i="8" s="1"/>
  <c r="R443" i="8" s="1"/>
  <c r="S443" i="8" s="1"/>
  <c r="T443" i="8" s="1"/>
  <c r="U443" i="8" s="1"/>
  <c r="V443" i="8" s="1"/>
  <c r="W443" i="8" s="1"/>
  <c r="X443" i="8" s="1"/>
  <c r="Y443" i="8" s="1"/>
  <c r="Z443" i="8" s="1"/>
  <c r="AA443" i="8" s="1"/>
  <c r="AB443" i="8" s="1"/>
  <c r="AC443" i="8" s="1"/>
  <c r="AD443" i="8" s="1"/>
  <c r="AE443" i="8" s="1"/>
  <c r="AF443" i="8" s="1"/>
  <c r="AG443" i="8" s="1"/>
  <c r="AH443" i="8" s="1"/>
  <c r="AI443" i="8" s="1"/>
  <c r="AJ443" i="8" s="1"/>
  <c r="AK443" i="8" s="1"/>
  <c r="AL443" i="8" s="1"/>
  <c r="AM443" i="8" s="1"/>
  <c r="AN443" i="8" s="1"/>
  <c r="AO443" i="8" s="1"/>
  <c r="AP443" i="8" s="1"/>
  <c r="AQ443" i="8" s="1"/>
  <c r="AR443" i="8" s="1"/>
  <c r="AS443" i="8" s="1"/>
  <c r="AT443" i="8" s="1"/>
  <c r="AU443" i="8" s="1"/>
  <c r="AV443" i="8" s="1"/>
  <c r="AW443" i="8" s="1"/>
  <c r="AX443" i="8" s="1"/>
  <c r="AY443" i="8" s="1"/>
  <c r="P281" i="8"/>
  <c r="P277" i="8"/>
  <c r="U419" i="8"/>
  <c r="L347" i="8"/>
  <c r="L347" i="19" s="1"/>
  <c r="L300" i="8"/>
  <c r="P282" i="8"/>
  <c r="F347" i="8"/>
  <c r="F347" i="19" s="1"/>
  <c r="F300" i="8"/>
  <c r="S484" i="8"/>
  <c r="U260" i="8"/>
  <c r="P437" i="8"/>
  <c r="Q437" i="8" s="1"/>
  <c r="R437" i="8" s="1"/>
  <c r="S437" i="8" s="1"/>
  <c r="T437" i="8" s="1"/>
  <c r="U437" i="8" s="1"/>
  <c r="V437" i="8" s="1"/>
  <c r="W437" i="8" s="1"/>
  <c r="X437" i="8" s="1"/>
  <c r="Y437" i="8" s="1"/>
  <c r="Z437" i="8" s="1"/>
  <c r="AA437" i="8" s="1"/>
  <c r="AB437" i="8" s="1"/>
  <c r="AC437" i="8" s="1"/>
  <c r="AD437" i="8" s="1"/>
  <c r="AE437" i="8" s="1"/>
  <c r="AF437" i="8" s="1"/>
  <c r="AG437" i="8" s="1"/>
  <c r="AH437" i="8" s="1"/>
  <c r="AI437" i="8" s="1"/>
  <c r="AJ437" i="8" s="1"/>
  <c r="AK437" i="8" s="1"/>
  <c r="AL437" i="8" s="1"/>
  <c r="AM437" i="8" s="1"/>
  <c r="AN437" i="8" s="1"/>
  <c r="AO437" i="8" s="1"/>
  <c r="AP437" i="8" s="1"/>
  <c r="AQ437" i="8" s="1"/>
  <c r="AR437" i="8" s="1"/>
  <c r="AS437" i="8" s="1"/>
  <c r="AT437" i="8" s="1"/>
  <c r="AU437" i="8" s="1"/>
  <c r="AV437" i="8" s="1"/>
  <c r="AW437" i="8" s="1"/>
  <c r="AX437" i="8" s="1"/>
  <c r="AY437" i="8" s="1"/>
  <c r="P444" i="8"/>
  <c r="Q444" i="8" s="1"/>
  <c r="R444" i="8" s="1"/>
  <c r="S444" i="8" s="1"/>
  <c r="T444" i="8" s="1"/>
  <c r="U444" i="8" s="1"/>
  <c r="V444" i="8" s="1"/>
  <c r="W444" i="8" s="1"/>
  <c r="X444" i="8" s="1"/>
  <c r="Y444" i="8" s="1"/>
  <c r="Z444" i="8" s="1"/>
  <c r="AA444" i="8" s="1"/>
  <c r="AB444" i="8" s="1"/>
  <c r="AC444" i="8" s="1"/>
  <c r="AD444" i="8" s="1"/>
  <c r="AE444" i="8" s="1"/>
  <c r="AF444" i="8" s="1"/>
  <c r="AG444" i="8" s="1"/>
  <c r="AH444" i="8" s="1"/>
  <c r="AI444" i="8" s="1"/>
  <c r="AJ444" i="8" s="1"/>
  <c r="AK444" i="8" s="1"/>
  <c r="AL444" i="8" s="1"/>
  <c r="AM444" i="8" s="1"/>
  <c r="AN444" i="8" s="1"/>
  <c r="AO444" i="8" s="1"/>
  <c r="AP444" i="8" s="1"/>
  <c r="AQ444" i="8" s="1"/>
  <c r="AR444" i="8" s="1"/>
  <c r="AS444" i="8" s="1"/>
  <c r="AT444" i="8" s="1"/>
  <c r="AU444" i="8" s="1"/>
  <c r="AV444" i="8" s="1"/>
  <c r="AW444" i="8" s="1"/>
  <c r="AX444" i="8" s="1"/>
  <c r="AY444" i="8" s="1"/>
  <c r="P273" i="8"/>
  <c r="Q273" i="8" s="1"/>
  <c r="R273" i="8" s="1"/>
  <c r="S273" i="8" s="1"/>
  <c r="T273" i="8" s="1"/>
  <c r="U273" i="8" s="1"/>
  <c r="V273" i="8" s="1"/>
  <c r="W273" i="8" s="1"/>
  <c r="X273" i="8" s="1"/>
  <c r="Y273" i="8" s="1"/>
  <c r="Z273" i="8" s="1"/>
  <c r="AA273" i="8" s="1"/>
  <c r="AB273" i="8" s="1"/>
  <c r="AC273" i="8" s="1"/>
  <c r="AD273" i="8" s="1"/>
  <c r="AE273" i="8" s="1"/>
  <c r="AF273" i="8" s="1"/>
  <c r="AG273" i="8" s="1"/>
  <c r="AH273" i="8" s="1"/>
  <c r="AI273" i="8" s="1"/>
  <c r="AJ273" i="8" s="1"/>
  <c r="AK273" i="8" s="1"/>
  <c r="AL273" i="8" s="1"/>
  <c r="AM273" i="8" s="1"/>
  <c r="AN273" i="8" s="1"/>
  <c r="AO273" i="8" s="1"/>
  <c r="AP273" i="8" s="1"/>
  <c r="AQ273" i="8" s="1"/>
  <c r="AR273" i="8" s="1"/>
  <c r="AS273" i="8" s="1"/>
  <c r="AT273" i="8" s="1"/>
  <c r="AU273" i="8" s="1"/>
  <c r="AV273" i="8" s="1"/>
  <c r="AW273" i="8" s="1"/>
  <c r="AX273" i="8" s="1"/>
  <c r="AY273" i="8" s="1"/>
  <c r="P286" i="8"/>
  <c r="P435" i="8"/>
  <c r="Q435" i="8" s="1"/>
  <c r="R435" i="8" s="1"/>
  <c r="S435" i="8" s="1"/>
  <c r="T435" i="8" s="1"/>
  <c r="U435" i="8" s="1"/>
  <c r="V435" i="8" s="1"/>
  <c r="W435" i="8" s="1"/>
  <c r="X435" i="8" s="1"/>
  <c r="Y435" i="8" s="1"/>
  <c r="Z435" i="8" s="1"/>
  <c r="AA435" i="8" s="1"/>
  <c r="AB435" i="8" s="1"/>
  <c r="AC435" i="8" s="1"/>
  <c r="AD435" i="8" s="1"/>
  <c r="AE435" i="8" s="1"/>
  <c r="AF435" i="8" s="1"/>
  <c r="AG435" i="8" s="1"/>
  <c r="AH435" i="8" s="1"/>
  <c r="AI435" i="8" s="1"/>
  <c r="AJ435" i="8" s="1"/>
  <c r="AK435" i="8" s="1"/>
  <c r="AL435" i="8" s="1"/>
  <c r="AM435" i="8" s="1"/>
  <c r="AN435" i="8" s="1"/>
  <c r="AO435" i="8" s="1"/>
  <c r="AP435" i="8" s="1"/>
  <c r="AQ435" i="8" s="1"/>
  <c r="AR435" i="8" s="1"/>
  <c r="AS435" i="8" s="1"/>
  <c r="AT435" i="8" s="1"/>
  <c r="AU435" i="8" s="1"/>
  <c r="AV435" i="8" s="1"/>
  <c r="AW435" i="8" s="1"/>
  <c r="AX435" i="8" s="1"/>
  <c r="AY435" i="8" s="1"/>
  <c r="D142" i="8"/>
  <c r="D208" i="8"/>
  <c r="S450" i="8"/>
  <c r="T450" i="8" s="1"/>
  <c r="M347" i="8"/>
  <c r="M347" i="19" s="1"/>
  <c r="M300" i="8"/>
  <c r="O347" i="8"/>
  <c r="O347" i="19" s="1"/>
  <c r="O300" i="8"/>
  <c r="Q330" i="8"/>
  <c r="Q330" i="19" s="1"/>
  <c r="R397" i="8"/>
  <c r="P434" i="8"/>
  <c r="Q434" i="8" s="1"/>
  <c r="R434" i="8" s="1"/>
  <c r="S434" i="8" s="1"/>
  <c r="T434" i="8" s="1"/>
  <c r="U434" i="8" s="1"/>
  <c r="V434" i="8" s="1"/>
  <c r="W434" i="8" s="1"/>
  <c r="X434" i="8" s="1"/>
  <c r="Y434" i="8" s="1"/>
  <c r="Z434" i="8" s="1"/>
  <c r="AA434" i="8" s="1"/>
  <c r="AB434" i="8" s="1"/>
  <c r="AC434" i="8" s="1"/>
  <c r="AD434" i="8" s="1"/>
  <c r="AE434" i="8" s="1"/>
  <c r="AF434" i="8" s="1"/>
  <c r="AG434" i="8" s="1"/>
  <c r="AH434" i="8" s="1"/>
  <c r="AI434" i="8" s="1"/>
  <c r="AJ434" i="8" s="1"/>
  <c r="AK434" i="8" s="1"/>
  <c r="AL434" i="8" s="1"/>
  <c r="AM434" i="8" s="1"/>
  <c r="AN434" i="8" s="1"/>
  <c r="AO434" i="8" s="1"/>
  <c r="AP434" i="8" s="1"/>
  <c r="AQ434" i="8" s="1"/>
  <c r="AR434" i="8" s="1"/>
  <c r="AS434" i="8" s="1"/>
  <c r="AT434" i="8" s="1"/>
  <c r="AU434" i="8" s="1"/>
  <c r="AV434" i="8" s="1"/>
  <c r="AW434" i="8" s="1"/>
  <c r="AX434" i="8" s="1"/>
  <c r="AY434" i="8" s="1"/>
  <c r="P438" i="8"/>
  <c r="Q438" i="8" s="1"/>
  <c r="R438" i="8" s="1"/>
  <c r="S438" i="8" s="1"/>
  <c r="T438" i="8" s="1"/>
  <c r="U438" i="8" s="1"/>
  <c r="V438" i="8" s="1"/>
  <c r="W438" i="8" s="1"/>
  <c r="X438" i="8" s="1"/>
  <c r="Y438" i="8" s="1"/>
  <c r="Z438" i="8" s="1"/>
  <c r="AA438" i="8" s="1"/>
  <c r="AB438" i="8" s="1"/>
  <c r="AC438" i="8" s="1"/>
  <c r="AD438" i="8" s="1"/>
  <c r="AE438" i="8" s="1"/>
  <c r="AF438" i="8" s="1"/>
  <c r="AG438" i="8" s="1"/>
  <c r="AH438" i="8" s="1"/>
  <c r="AI438" i="8" s="1"/>
  <c r="AJ438" i="8" s="1"/>
  <c r="AK438" i="8" s="1"/>
  <c r="AL438" i="8" s="1"/>
  <c r="AM438" i="8" s="1"/>
  <c r="AN438" i="8" s="1"/>
  <c r="AO438" i="8" s="1"/>
  <c r="AP438" i="8" s="1"/>
  <c r="AQ438" i="8" s="1"/>
  <c r="AR438" i="8" s="1"/>
  <c r="AS438" i="8" s="1"/>
  <c r="AT438" i="8" s="1"/>
  <c r="AU438" i="8" s="1"/>
  <c r="AV438" i="8" s="1"/>
  <c r="AW438" i="8" s="1"/>
  <c r="AX438" i="8" s="1"/>
  <c r="AY438" i="8" s="1"/>
  <c r="P274" i="8"/>
  <c r="Q274" i="8" s="1"/>
  <c r="R274" i="8" s="1"/>
  <c r="S274" i="8" s="1"/>
  <c r="T274" i="8" s="1"/>
  <c r="U274" i="8" s="1"/>
  <c r="V274" i="8" s="1"/>
  <c r="W274" i="8" s="1"/>
  <c r="X274" i="8" s="1"/>
  <c r="Y274" i="8" s="1"/>
  <c r="Z274" i="8" s="1"/>
  <c r="AA274" i="8" s="1"/>
  <c r="AB274" i="8" s="1"/>
  <c r="AC274" i="8" s="1"/>
  <c r="AD274" i="8" s="1"/>
  <c r="AE274" i="8" s="1"/>
  <c r="AF274" i="8" s="1"/>
  <c r="AG274" i="8" s="1"/>
  <c r="AH274" i="8" s="1"/>
  <c r="AI274" i="8" s="1"/>
  <c r="AJ274" i="8" s="1"/>
  <c r="AK274" i="8" s="1"/>
  <c r="AL274" i="8" s="1"/>
  <c r="AM274" i="8" s="1"/>
  <c r="AN274" i="8" s="1"/>
  <c r="AO274" i="8" s="1"/>
  <c r="AP274" i="8" s="1"/>
  <c r="AQ274" i="8" s="1"/>
  <c r="AR274" i="8" s="1"/>
  <c r="AS274" i="8" s="1"/>
  <c r="AT274" i="8" s="1"/>
  <c r="AU274" i="8" s="1"/>
  <c r="AV274" i="8" s="1"/>
  <c r="AW274" i="8" s="1"/>
  <c r="AX274" i="8" s="1"/>
  <c r="AY274" i="8" s="1"/>
  <c r="P280" i="8"/>
  <c r="S325" i="8"/>
  <c r="K347" i="8"/>
  <c r="K347" i="19" s="1"/>
  <c r="K300" i="8"/>
  <c r="P439" i="8"/>
  <c r="Q439" i="8" s="1"/>
  <c r="R439" i="8" s="1"/>
  <c r="S439" i="8" s="1"/>
  <c r="T439" i="8" s="1"/>
  <c r="U439" i="8" s="1"/>
  <c r="V439" i="8" s="1"/>
  <c r="W439" i="8" s="1"/>
  <c r="X439" i="8" s="1"/>
  <c r="Y439" i="8" s="1"/>
  <c r="Z439" i="8" s="1"/>
  <c r="AA439" i="8" s="1"/>
  <c r="AB439" i="8" s="1"/>
  <c r="AC439" i="8" s="1"/>
  <c r="AD439" i="8" s="1"/>
  <c r="AE439" i="8" s="1"/>
  <c r="AF439" i="8" s="1"/>
  <c r="AG439" i="8" s="1"/>
  <c r="AH439" i="8" s="1"/>
  <c r="AI439" i="8" s="1"/>
  <c r="AJ439" i="8" s="1"/>
  <c r="AK439" i="8" s="1"/>
  <c r="AL439" i="8" s="1"/>
  <c r="AM439" i="8" s="1"/>
  <c r="AN439" i="8" s="1"/>
  <c r="AO439" i="8" s="1"/>
  <c r="AP439" i="8" s="1"/>
  <c r="AQ439" i="8" s="1"/>
  <c r="AR439" i="8" s="1"/>
  <c r="AS439" i="8" s="1"/>
  <c r="AT439" i="8" s="1"/>
  <c r="AU439" i="8" s="1"/>
  <c r="AV439" i="8" s="1"/>
  <c r="AW439" i="8" s="1"/>
  <c r="AX439" i="8" s="1"/>
  <c r="AY439" i="8" s="1"/>
  <c r="P441" i="8"/>
  <c r="Q441" i="8" s="1"/>
  <c r="R441" i="8" s="1"/>
  <c r="S441" i="8" s="1"/>
  <c r="T441" i="8" s="1"/>
  <c r="U441" i="8" s="1"/>
  <c r="V441" i="8" s="1"/>
  <c r="W441" i="8" s="1"/>
  <c r="X441" i="8" s="1"/>
  <c r="Y441" i="8" s="1"/>
  <c r="Z441" i="8" s="1"/>
  <c r="AA441" i="8" s="1"/>
  <c r="AB441" i="8" s="1"/>
  <c r="AC441" i="8" s="1"/>
  <c r="AD441" i="8" s="1"/>
  <c r="AE441" i="8" s="1"/>
  <c r="AF441" i="8" s="1"/>
  <c r="AG441" i="8" s="1"/>
  <c r="AH441" i="8" s="1"/>
  <c r="AI441" i="8" s="1"/>
  <c r="AJ441" i="8" s="1"/>
  <c r="AK441" i="8" s="1"/>
  <c r="AL441" i="8" s="1"/>
  <c r="AM441" i="8" s="1"/>
  <c r="AN441" i="8" s="1"/>
  <c r="AO441" i="8" s="1"/>
  <c r="AP441" i="8" s="1"/>
  <c r="AQ441" i="8" s="1"/>
  <c r="AR441" i="8" s="1"/>
  <c r="AS441" i="8" s="1"/>
  <c r="AT441" i="8" s="1"/>
  <c r="AU441" i="8" s="1"/>
  <c r="AV441" i="8" s="1"/>
  <c r="AW441" i="8" s="1"/>
  <c r="AX441" i="8" s="1"/>
  <c r="AY441" i="8" s="1"/>
  <c r="P283" i="8"/>
  <c r="P279" i="8"/>
  <c r="P402" i="8"/>
  <c r="P403" i="8"/>
  <c r="Q383" i="8"/>
  <c r="Q383" i="19" s="1"/>
  <c r="J347" i="8"/>
  <c r="J347" i="19" s="1"/>
  <c r="J300" i="8"/>
  <c r="P284" i="8"/>
  <c r="R486" i="8"/>
  <c r="P306" i="8"/>
  <c r="P173" i="8"/>
  <c r="P173" i="19" s="1"/>
  <c r="P453" i="8"/>
  <c r="S456" i="8"/>
  <c r="R377" i="8"/>
  <c r="R377" i="19" s="1"/>
  <c r="P436" i="8"/>
  <c r="Q436" i="8" s="1"/>
  <c r="R436" i="8" s="1"/>
  <c r="S436" i="8" s="1"/>
  <c r="T436" i="8" s="1"/>
  <c r="U436" i="8" s="1"/>
  <c r="V436" i="8" s="1"/>
  <c r="W436" i="8" s="1"/>
  <c r="X436" i="8" s="1"/>
  <c r="Y436" i="8" s="1"/>
  <c r="Z436" i="8" s="1"/>
  <c r="AA436" i="8" s="1"/>
  <c r="AB436" i="8" s="1"/>
  <c r="AC436" i="8" s="1"/>
  <c r="AD436" i="8" s="1"/>
  <c r="AE436" i="8" s="1"/>
  <c r="AF436" i="8" s="1"/>
  <c r="AG436" i="8" s="1"/>
  <c r="AH436" i="8" s="1"/>
  <c r="AI436" i="8" s="1"/>
  <c r="AJ436" i="8" s="1"/>
  <c r="AK436" i="8" s="1"/>
  <c r="AL436" i="8" s="1"/>
  <c r="AM436" i="8" s="1"/>
  <c r="AN436" i="8" s="1"/>
  <c r="AO436" i="8" s="1"/>
  <c r="AP436" i="8" s="1"/>
  <c r="AQ436" i="8" s="1"/>
  <c r="AR436" i="8" s="1"/>
  <c r="AS436" i="8" s="1"/>
  <c r="AT436" i="8" s="1"/>
  <c r="AU436" i="8" s="1"/>
  <c r="AV436" i="8" s="1"/>
  <c r="AW436" i="8" s="1"/>
  <c r="AX436" i="8" s="1"/>
  <c r="AY436" i="8" s="1"/>
  <c r="P440" i="8"/>
  <c r="Q440" i="8" s="1"/>
  <c r="R440" i="8" s="1"/>
  <c r="S440" i="8" s="1"/>
  <c r="T440" i="8" s="1"/>
  <c r="U440" i="8" s="1"/>
  <c r="V440" i="8" s="1"/>
  <c r="W440" i="8" s="1"/>
  <c r="X440" i="8" s="1"/>
  <c r="Y440" i="8" s="1"/>
  <c r="Z440" i="8" s="1"/>
  <c r="AA440" i="8" s="1"/>
  <c r="AB440" i="8" s="1"/>
  <c r="AC440" i="8" s="1"/>
  <c r="AD440" i="8" s="1"/>
  <c r="AE440" i="8" s="1"/>
  <c r="AF440" i="8" s="1"/>
  <c r="AG440" i="8" s="1"/>
  <c r="AH440" i="8" s="1"/>
  <c r="AI440" i="8" s="1"/>
  <c r="AJ440" i="8" s="1"/>
  <c r="AK440" i="8" s="1"/>
  <c r="AL440" i="8" s="1"/>
  <c r="AM440" i="8" s="1"/>
  <c r="AN440" i="8" s="1"/>
  <c r="AO440" i="8" s="1"/>
  <c r="AP440" i="8" s="1"/>
  <c r="AQ440" i="8" s="1"/>
  <c r="AR440" i="8" s="1"/>
  <c r="AS440" i="8" s="1"/>
  <c r="AT440" i="8" s="1"/>
  <c r="AU440" i="8" s="1"/>
  <c r="AV440" i="8" s="1"/>
  <c r="AW440" i="8" s="1"/>
  <c r="AX440" i="8" s="1"/>
  <c r="AY440" i="8" s="1"/>
  <c r="P275" i="8"/>
  <c r="Q275" i="8" s="1"/>
  <c r="R275" i="8" s="1"/>
  <c r="S275" i="8" s="1"/>
  <c r="T275" i="8" s="1"/>
  <c r="U275" i="8" s="1"/>
  <c r="V275" i="8" s="1"/>
  <c r="W275" i="8" s="1"/>
  <c r="X275" i="8" s="1"/>
  <c r="Y275" i="8" s="1"/>
  <c r="Z275" i="8" s="1"/>
  <c r="AA275" i="8" s="1"/>
  <c r="AB275" i="8" s="1"/>
  <c r="AC275" i="8" s="1"/>
  <c r="AD275" i="8" s="1"/>
  <c r="AE275" i="8" s="1"/>
  <c r="AF275" i="8" s="1"/>
  <c r="AG275" i="8" s="1"/>
  <c r="AH275" i="8" s="1"/>
  <c r="AI275" i="8" s="1"/>
  <c r="AJ275" i="8" s="1"/>
  <c r="AK275" i="8" s="1"/>
  <c r="AL275" i="8" s="1"/>
  <c r="AM275" i="8" s="1"/>
  <c r="AN275" i="8" s="1"/>
  <c r="AO275" i="8" s="1"/>
  <c r="AP275" i="8" s="1"/>
  <c r="AQ275" i="8" s="1"/>
  <c r="AR275" i="8" s="1"/>
  <c r="AS275" i="8" s="1"/>
  <c r="AT275" i="8" s="1"/>
  <c r="AU275" i="8" s="1"/>
  <c r="AV275" i="8" s="1"/>
  <c r="AW275" i="8" s="1"/>
  <c r="AX275" i="8" s="1"/>
  <c r="AY275" i="8" s="1"/>
  <c r="P272" i="8"/>
  <c r="Q272" i="8" s="1"/>
  <c r="R272" i="8" s="1"/>
  <c r="S272" i="8" s="1"/>
  <c r="T272" i="8" s="1"/>
  <c r="U272" i="8" s="1"/>
  <c r="V272" i="8" s="1"/>
  <c r="W272" i="8" s="1"/>
  <c r="X272" i="8" s="1"/>
  <c r="Y272" i="8" s="1"/>
  <c r="Z272" i="8" s="1"/>
  <c r="AA272" i="8" s="1"/>
  <c r="AB272" i="8" s="1"/>
  <c r="AC272" i="8" s="1"/>
  <c r="AD272" i="8" s="1"/>
  <c r="AE272" i="8" s="1"/>
  <c r="AF272" i="8" s="1"/>
  <c r="AG272" i="8" s="1"/>
  <c r="AH272" i="8" s="1"/>
  <c r="AI272" i="8" s="1"/>
  <c r="AJ272" i="8" s="1"/>
  <c r="AK272" i="8" s="1"/>
  <c r="AL272" i="8" s="1"/>
  <c r="AM272" i="8" s="1"/>
  <c r="AN272" i="8" s="1"/>
  <c r="AO272" i="8" s="1"/>
  <c r="AP272" i="8" s="1"/>
  <c r="AQ272" i="8" s="1"/>
  <c r="AR272" i="8" s="1"/>
  <c r="AS272" i="8" s="1"/>
  <c r="AT272" i="8" s="1"/>
  <c r="AU272" i="8" s="1"/>
  <c r="AV272" i="8" s="1"/>
  <c r="AW272" i="8" s="1"/>
  <c r="AX272" i="8" s="1"/>
  <c r="AY272" i="8" s="1"/>
  <c r="S485" i="8"/>
  <c r="S382" i="8" s="1"/>
  <c r="S382" i="19" s="1"/>
  <c r="S85" i="8"/>
  <c r="S135" i="8"/>
  <c r="R85" i="8"/>
  <c r="R135" i="8"/>
  <c r="R263" i="8"/>
  <c r="Q254" i="8"/>
  <c r="Q219" i="8"/>
  <c r="Q219" i="19" s="1"/>
  <c r="Q221" i="8"/>
  <c r="Q221" i="19" s="1"/>
  <c r="Q289" i="8"/>
  <c r="Q290" i="8"/>
  <c r="Q174" i="8"/>
  <c r="Q174" i="19" s="1"/>
  <c r="Q172" i="8"/>
  <c r="Q172" i="19" s="1"/>
  <c r="Q307" i="8"/>
  <c r="S218" i="8"/>
  <c r="S218" i="19" s="1"/>
  <c r="T297" i="8"/>
  <c r="P445" i="8"/>
  <c r="Q445" i="8" s="1"/>
  <c r="R445" i="8" s="1"/>
  <c r="S445" i="8" s="1"/>
  <c r="T445" i="8" s="1"/>
  <c r="U445" i="8" s="1"/>
  <c r="V445" i="8" s="1"/>
  <c r="W445" i="8" s="1"/>
  <c r="X445" i="8" s="1"/>
  <c r="Y445" i="8" s="1"/>
  <c r="Z445" i="8" s="1"/>
  <c r="AA445" i="8" s="1"/>
  <c r="AB445" i="8" s="1"/>
  <c r="AC445" i="8" s="1"/>
  <c r="AD445" i="8" s="1"/>
  <c r="AE445" i="8" s="1"/>
  <c r="AF445" i="8" s="1"/>
  <c r="AG445" i="8" s="1"/>
  <c r="AH445" i="8" s="1"/>
  <c r="AI445" i="8" s="1"/>
  <c r="AJ445" i="8" s="1"/>
  <c r="AK445" i="8" s="1"/>
  <c r="AL445" i="8" s="1"/>
  <c r="AM445" i="8" s="1"/>
  <c r="AN445" i="8" s="1"/>
  <c r="AO445" i="8" s="1"/>
  <c r="AP445" i="8" s="1"/>
  <c r="AQ445" i="8" s="1"/>
  <c r="AR445" i="8" s="1"/>
  <c r="AS445" i="8" s="1"/>
  <c r="AT445" i="8" s="1"/>
  <c r="AU445" i="8" s="1"/>
  <c r="AV445" i="8" s="1"/>
  <c r="AW445" i="8" s="1"/>
  <c r="AX445" i="8" s="1"/>
  <c r="AY445" i="8" s="1"/>
  <c r="P431" i="8"/>
  <c r="Q431" i="8" s="1"/>
  <c r="R431" i="8" s="1"/>
  <c r="S431" i="8" s="1"/>
  <c r="T431" i="8" s="1"/>
  <c r="U431" i="8" s="1"/>
  <c r="V431" i="8" s="1"/>
  <c r="W431" i="8" s="1"/>
  <c r="X431" i="8" s="1"/>
  <c r="Y431" i="8" s="1"/>
  <c r="Z431" i="8" s="1"/>
  <c r="AA431" i="8" s="1"/>
  <c r="AB431" i="8" s="1"/>
  <c r="AC431" i="8" s="1"/>
  <c r="AD431" i="8" s="1"/>
  <c r="AE431" i="8" s="1"/>
  <c r="AF431" i="8" s="1"/>
  <c r="AG431" i="8" s="1"/>
  <c r="AH431" i="8" s="1"/>
  <c r="AI431" i="8" s="1"/>
  <c r="AJ431" i="8" s="1"/>
  <c r="AK431" i="8" s="1"/>
  <c r="AL431" i="8" s="1"/>
  <c r="AM431" i="8" s="1"/>
  <c r="AN431" i="8" s="1"/>
  <c r="AO431" i="8" s="1"/>
  <c r="AP431" i="8" s="1"/>
  <c r="AQ431" i="8" s="1"/>
  <c r="AR431" i="8" s="1"/>
  <c r="AS431" i="8" s="1"/>
  <c r="AT431" i="8" s="1"/>
  <c r="AU431" i="8" s="1"/>
  <c r="AV431" i="8" s="1"/>
  <c r="AW431" i="8" s="1"/>
  <c r="AX431" i="8" s="1"/>
  <c r="AY431" i="8" s="1"/>
  <c r="P276" i="8"/>
  <c r="D347" i="8"/>
  <c r="D347" i="19" s="1"/>
  <c r="D300" i="8"/>
  <c r="N347" i="8"/>
  <c r="N347" i="19" s="1"/>
  <c r="N300" i="8"/>
  <c r="T166" i="8"/>
  <c r="T63" i="8" s="1"/>
  <c r="T63" i="19" s="1"/>
  <c r="Z398" i="8"/>
  <c r="Y399" i="8"/>
  <c r="G51" i="8"/>
  <c r="G51" i="19" s="1"/>
  <c r="G208" i="8"/>
  <c r="J51" i="8"/>
  <c r="J51" i="19" s="1"/>
  <c r="J208" i="8"/>
  <c r="N51" i="8"/>
  <c r="N51" i="19" s="1"/>
  <c r="N208" i="8"/>
  <c r="I142" i="8"/>
  <c r="I208" i="8"/>
  <c r="O51" i="8"/>
  <c r="O51" i="19" s="1"/>
  <c r="O208" i="8"/>
  <c r="L51" i="8"/>
  <c r="L51" i="19" s="1"/>
  <c r="L208" i="8"/>
  <c r="E142" i="8"/>
  <c r="E208" i="8"/>
  <c r="AA240" i="8"/>
  <c r="AB239" i="8"/>
  <c r="U132" i="8"/>
  <c r="G142" i="8"/>
  <c r="O142" i="8"/>
  <c r="L142" i="8"/>
  <c r="U138" i="8"/>
  <c r="T59" i="8"/>
  <c r="T59" i="19" s="1"/>
  <c r="AA164" i="8"/>
  <c r="S57" i="8"/>
  <c r="S57" i="19" s="1"/>
  <c r="T78" i="8"/>
  <c r="V79" i="8"/>
  <c r="J142" i="8"/>
  <c r="T153" i="8"/>
  <c r="I51" i="8"/>
  <c r="I51" i="19" s="1"/>
  <c r="P119" i="8"/>
  <c r="P117" i="8"/>
  <c r="P120" i="8"/>
  <c r="P125" i="8"/>
  <c r="P121" i="8"/>
  <c r="P127" i="8"/>
  <c r="P122" i="8"/>
  <c r="P126" i="8"/>
  <c r="P124" i="8"/>
  <c r="P123" i="8"/>
  <c r="P118" i="8"/>
  <c r="E51" i="8"/>
  <c r="E51" i="19" s="1"/>
  <c r="P113" i="8"/>
  <c r="Q113" i="8" s="1"/>
  <c r="R113" i="8" s="1"/>
  <c r="S113" i="8" s="1"/>
  <c r="T113" i="8" s="1"/>
  <c r="U113" i="8" s="1"/>
  <c r="V113" i="8" s="1"/>
  <c r="W113" i="8" s="1"/>
  <c r="X113" i="8" s="1"/>
  <c r="Y113" i="8" s="1"/>
  <c r="Z113" i="8" s="1"/>
  <c r="AA113" i="8" s="1"/>
  <c r="AB113" i="8" s="1"/>
  <c r="AC113" i="8" s="1"/>
  <c r="AD113" i="8" s="1"/>
  <c r="AE113" i="8" s="1"/>
  <c r="AF113" i="8" s="1"/>
  <c r="AG113" i="8" s="1"/>
  <c r="AH113" i="8" s="1"/>
  <c r="AI113" i="8" s="1"/>
  <c r="AJ113" i="8" s="1"/>
  <c r="AK113" i="8" s="1"/>
  <c r="AL113" i="8" s="1"/>
  <c r="AM113" i="8" s="1"/>
  <c r="AN113" i="8" s="1"/>
  <c r="AO113" i="8" s="1"/>
  <c r="AP113" i="8" s="1"/>
  <c r="AQ113" i="8" s="1"/>
  <c r="AR113" i="8" s="1"/>
  <c r="AS113" i="8" s="1"/>
  <c r="AT113" i="8" s="1"/>
  <c r="AU113" i="8" s="1"/>
  <c r="AV113" i="8" s="1"/>
  <c r="AW113" i="8" s="1"/>
  <c r="AX113" i="8" s="1"/>
  <c r="AY113" i="8" s="1"/>
  <c r="M142" i="8"/>
  <c r="M51" i="8"/>
  <c r="M51" i="19" s="1"/>
  <c r="P116" i="8"/>
  <c r="Q116" i="8" s="1"/>
  <c r="R116" i="8" s="1"/>
  <c r="S116" i="8" s="1"/>
  <c r="T116" i="8" s="1"/>
  <c r="U116" i="8" s="1"/>
  <c r="V116" i="8" s="1"/>
  <c r="W116" i="8" s="1"/>
  <c r="X116" i="8" s="1"/>
  <c r="Y116" i="8" s="1"/>
  <c r="Z116" i="8" s="1"/>
  <c r="AA116" i="8" s="1"/>
  <c r="AB116" i="8" s="1"/>
  <c r="AC116" i="8" s="1"/>
  <c r="AD116" i="8" s="1"/>
  <c r="AE116" i="8" s="1"/>
  <c r="AF116" i="8" s="1"/>
  <c r="AG116" i="8" s="1"/>
  <c r="AH116" i="8" s="1"/>
  <c r="AI116" i="8" s="1"/>
  <c r="AJ116" i="8" s="1"/>
  <c r="AK116" i="8" s="1"/>
  <c r="AL116" i="8" s="1"/>
  <c r="AM116" i="8" s="1"/>
  <c r="AN116" i="8" s="1"/>
  <c r="AO116" i="8" s="1"/>
  <c r="AP116" i="8" s="1"/>
  <c r="AQ116" i="8" s="1"/>
  <c r="AR116" i="8" s="1"/>
  <c r="AS116" i="8" s="1"/>
  <c r="AT116" i="8" s="1"/>
  <c r="AU116" i="8" s="1"/>
  <c r="AV116" i="8" s="1"/>
  <c r="AW116" i="8" s="1"/>
  <c r="AX116" i="8" s="1"/>
  <c r="AY116" i="8" s="1"/>
  <c r="P114" i="8"/>
  <c r="Q114" i="8" s="1"/>
  <c r="R114" i="8" s="1"/>
  <c r="S114" i="8" s="1"/>
  <c r="T114" i="8" s="1"/>
  <c r="U114" i="8" s="1"/>
  <c r="V114" i="8" s="1"/>
  <c r="W114" i="8" s="1"/>
  <c r="X114" i="8" s="1"/>
  <c r="Y114" i="8" s="1"/>
  <c r="Z114" i="8" s="1"/>
  <c r="AA114" i="8" s="1"/>
  <c r="AB114" i="8" s="1"/>
  <c r="AC114" i="8" s="1"/>
  <c r="AD114" i="8" s="1"/>
  <c r="AE114" i="8" s="1"/>
  <c r="AF114" i="8" s="1"/>
  <c r="AG114" i="8" s="1"/>
  <c r="AH114" i="8" s="1"/>
  <c r="AI114" i="8" s="1"/>
  <c r="AJ114" i="8" s="1"/>
  <c r="AK114" i="8" s="1"/>
  <c r="AL114" i="8" s="1"/>
  <c r="AM114" i="8" s="1"/>
  <c r="AN114" i="8" s="1"/>
  <c r="AO114" i="8" s="1"/>
  <c r="AP114" i="8" s="1"/>
  <c r="AQ114" i="8" s="1"/>
  <c r="AR114" i="8" s="1"/>
  <c r="AS114" i="8" s="1"/>
  <c r="AT114" i="8" s="1"/>
  <c r="AU114" i="8" s="1"/>
  <c r="AV114" i="8" s="1"/>
  <c r="AW114" i="8" s="1"/>
  <c r="AX114" i="8" s="1"/>
  <c r="AY114" i="8" s="1"/>
  <c r="P115" i="8"/>
  <c r="Q115" i="8" s="1"/>
  <c r="R115" i="8" s="1"/>
  <c r="S115" i="8" s="1"/>
  <c r="T115" i="8" s="1"/>
  <c r="U115" i="8" s="1"/>
  <c r="V115" i="8" s="1"/>
  <c r="W115" i="8" s="1"/>
  <c r="X115" i="8" s="1"/>
  <c r="Y115" i="8" s="1"/>
  <c r="Z115" i="8" s="1"/>
  <c r="AA115" i="8" s="1"/>
  <c r="AB115" i="8" s="1"/>
  <c r="AC115" i="8" s="1"/>
  <c r="AD115" i="8" s="1"/>
  <c r="AE115" i="8" s="1"/>
  <c r="AF115" i="8" s="1"/>
  <c r="AG115" i="8" s="1"/>
  <c r="AH115" i="8" s="1"/>
  <c r="AI115" i="8" s="1"/>
  <c r="AJ115" i="8" s="1"/>
  <c r="AK115" i="8" s="1"/>
  <c r="AL115" i="8" s="1"/>
  <c r="AM115" i="8" s="1"/>
  <c r="AN115" i="8" s="1"/>
  <c r="AO115" i="8" s="1"/>
  <c r="AP115" i="8" s="1"/>
  <c r="AQ115" i="8" s="1"/>
  <c r="AR115" i="8" s="1"/>
  <c r="AS115" i="8" s="1"/>
  <c r="AT115" i="8" s="1"/>
  <c r="AU115" i="8" s="1"/>
  <c r="AV115" i="8" s="1"/>
  <c r="AW115" i="8" s="1"/>
  <c r="AX115" i="8" s="1"/>
  <c r="AY115" i="8" s="1"/>
  <c r="K51" i="8"/>
  <c r="K51" i="19" s="1"/>
  <c r="K142" i="8"/>
  <c r="H142" i="8"/>
  <c r="H51" i="8"/>
  <c r="H51" i="19" s="1"/>
  <c r="F142" i="8"/>
  <c r="F51" i="8"/>
  <c r="F51" i="19" s="1"/>
  <c r="U101" i="8"/>
  <c r="D63" i="23" l="1"/>
  <c r="D20" i="23"/>
  <c r="D48" i="23"/>
  <c r="D15" i="23"/>
  <c r="D13" i="23"/>
  <c r="S48" i="22"/>
  <c r="T366" i="8"/>
  <c r="T366" i="19" s="1"/>
  <c r="S310" i="8"/>
  <c r="S232" i="19"/>
  <c r="S293" i="19" s="1"/>
  <c r="P269" i="19"/>
  <c r="Q269" i="19" s="1"/>
  <c r="R269" i="19" s="1"/>
  <c r="S269" i="19" s="1"/>
  <c r="T269" i="19" s="1"/>
  <c r="U269" i="19" s="1"/>
  <c r="V269" i="19" s="1"/>
  <c r="W269" i="19" s="1"/>
  <c r="X269" i="19" s="1"/>
  <c r="Y269" i="19" s="1"/>
  <c r="Z269" i="19" s="1"/>
  <c r="AA269" i="19" s="1"/>
  <c r="AB269" i="19" s="1"/>
  <c r="AC269" i="19" s="1"/>
  <c r="AD269" i="19" s="1"/>
  <c r="AE269" i="19" s="1"/>
  <c r="AF269" i="19" s="1"/>
  <c r="AG269" i="19" s="1"/>
  <c r="AH269" i="19" s="1"/>
  <c r="AI269" i="19" s="1"/>
  <c r="AJ269" i="19" s="1"/>
  <c r="AK269" i="19" s="1"/>
  <c r="AL269" i="19" s="1"/>
  <c r="AM269" i="19" s="1"/>
  <c r="AN269" i="19" s="1"/>
  <c r="AO269" i="19" s="1"/>
  <c r="AP269" i="19" s="1"/>
  <c r="AQ269" i="19" s="1"/>
  <c r="AR269" i="19" s="1"/>
  <c r="AS269" i="19" s="1"/>
  <c r="AT269" i="19" s="1"/>
  <c r="AU269" i="19" s="1"/>
  <c r="AV269" i="19" s="1"/>
  <c r="AW269" i="19" s="1"/>
  <c r="AX269" i="19" s="1"/>
  <c r="AY269" i="19" s="1"/>
  <c r="G286" i="19"/>
  <c r="G208" i="19"/>
  <c r="O286" i="19"/>
  <c r="O208" i="19"/>
  <c r="M286" i="19"/>
  <c r="M208" i="19"/>
  <c r="K286" i="19"/>
  <c r="K208" i="19"/>
  <c r="T207" i="19"/>
  <c r="T48" i="22" s="1"/>
  <c r="U207" i="8"/>
  <c r="I286" i="19"/>
  <c r="I208" i="19"/>
  <c r="E286" i="19"/>
  <c r="E208" i="19"/>
  <c r="N286" i="19"/>
  <c r="N208" i="19"/>
  <c r="F286" i="19"/>
  <c r="F208" i="19"/>
  <c r="L286" i="19"/>
  <c r="L208" i="19"/>
  <c r="J286" i="19"/>
  <c r="J208" i="19"/>
  <c r="D286" i="19"/>
  <c r="D208" i="19"/>
  <c r="H286" i="19"/>
  <c r="H208" i="19"/>
  <c r="R471" i="19"/>
  <c r="S471" i="19" s="1"/>
  <c r="P152" i="8"/>
  <c r="P68" i="19"/>
  <c r="E422" i="19"/>
  <c r="I422" i="19"/>
  <c r="K422" i="19"/>
  <c r="N21" i="22"/>
  <c r="N112" i="22" s="1"/>
  <c r="D422" i="19"/>
  <c r="O422" i="19"/>
  <c r="L21" i="22"/>
  <c r="L116" i="22" s="1"/>
  <c r="N422" i="19"/>
  <c r="M21" i="22"/>
  <c r="M115" i="22" s="1"/>
  <c r="L422" i="19"/>
  <c r="H422" i="19"/>
  <c r="M422" i="19"/>
  <c r="G422" i="19"/>
  <c r="AP237" i="17"/>
  <c r="AO249" i="19"/>
  <c r="H419" i="19"/>
  <c r="H13" i="22"/>
  <c r="H105" i="22" s="1"/>
  <c r="H21" i="22"/>
  <c r="H112" i="22" s="1"/>
  <c r="M419" i="19"/>
  <c r="M13" i="22"/>
  <c r="M105" i="22" s="1"/>
  <c r="K419" i="19"/>
  <c r="K13" i="22"/>
  <c r="K105" i="22" s="1"/>
  <c r="S248" i="19"/>
  <c r="S295" i="19"/>
  <c r="O419" i="19"/>
  <c r="P419" i="19" s="1"/>
  <c r="Q419" i="19" s="1"/>
  <c r="R419" i="19" s="1"/>
  <c r="S419" i="19" s="1"/>
  <c r="T419" i="19" s="1"/>
  <c r="U419" i="19" s="1"/>
  <c r="O13" i="22"/>
  <c r="O105" i="22" s="1"/>
  <c r="G21" i="22"/>
  <c r="G115" i="22" s="1"/>
  <c r="D13" i="22"/>
  <c r="D419" i="19"/>
  <c r="I13" i="22"/>
  <c r="I105" i="22" s="1"/>
  <c r="I419" i="19"/>
  <c r="K21" i="22"/>
  <c r="K111" i="22" s="1"/>
  <c r="J21" i="22"/>
  <c r="J111" i="22" s="1"/>
  <c r="L419" i="19"/>
  <c r="L13" i="22"/>
  <c r="L105" i="22" s="1"/>
  <c r="N419" i="19"/>
  <c r="N13" i="22"/>
  <c r="N105" i="22" s="1"/>
  <c r="F422" i="19"/>
  <c r="G419" i="19"/>
  <c r="G13" i="22"/>
  <c r="G105" i="22" s="1"/>
  <c r="F21" i="22"/>
  <c r="F112" i="22" s="1"/>
  <c r="D21" i="22"/>
  <c r="D116" i="22" s="1"/>
  <c r="J13" i="22"/>
  <c r="J105" i="22" s="1"/>
  <c r="J419" i="19"/>
  <c r="E419" i="19"/>
  <c r="E13" i="22"/>
  <c r="E105" i="22" s="1"/>
  <c r="E21" i="22"/>
  <c r="E111" i="22" s="1"/>
  <c r="O21" i="22"/>
  <c r="O111" i="22" s="1"/>
  <c r="I21" i="22"/>
  <c r="I112" i="22" s="1"/>
  <c r="J17" i="22"/>
  <c r="J108" i="22" s="1"/>
  <c r="J422" i="19"/>
  <c r="F13" i="22"/>
  <c r="F105" i="22" s="1"/>
  <c r="F419" i="19"/>
  <c r="M25" i="22"/>
  <c r="M428" i="19"/>
  <c r="I25" i="22"/>
  <c r="I428" i="19"/>
  <c r="L25" i="22"/>
  <c r="L428" i="19"/>
  <c r="N25" i="22"/>
  <c r="N428" i="19"/>
  <c r="E25" i="22"/>
  <c r="E428" i="19"/>
  <c r="H25" i="22"/>
  <c r="H428" i="19"/>
  <c r="D25" i="22"/>
  <c r="D114" i="22" s="1"/>
  <c r="D428" i="19"/>
  <c r="J25" i="22"/>
  <c r="J428" i="19"/>
  <c r="F25" i="22"/>
  <c r="F428" i="19"/>
  <c r="K25" i="22"/>
  <c r="K114" i="22" s="1"/>
  <c r="K428" i="19"/>
  <c r="T396" i="8"/>
  <c r="O25" i="22"/>
  <c r="O428" i="19"/>
  <c r="G25" i="22"/>
  <c r="G428" i="19"/>
  <c r="E104" i="22"/>
  <c r="E99" i="22"/>
  <c r="E110" i="22"/>
  <c r="E150" i="22"/>
  <c r="E109" i="22"/>
  <c r="E103" i="22"/>
  <c r="E93" i="22"/>
  <c r="N150" i="22"/>
  <c r="N109" i="22"/>
  <c r="N99" i="22"/>
  <c r="N93" i="22"/>
  <c r="N104" i="22"/>
  <c r="N103" i="22"/>
  <c r="N110" i="22"/>
  <c r="G110" i="22"/>
  <c r="G104" i="22"/>
  <c r="G103" i="22"/>
  <c r="G93" i="22"/>
  <c r="G150" i="22"/>
  <c r="G99" i="22"/>
  <c r="G109" i="22"/>
  <c r="K150" i="22"/>
  <c r="K99" i="22"/>
  <c r="K93" i="22"/>
  <c r="K109" i="22"/>
  <c r="K110" i="22"/>
  <c r="K104" i="22"/>
  <c r="K103" i="22"/>
  <c r="O104" i="22"/>
  <c r="O110" i="22"/>
  <c r="O103" i="22"/>
  <c r="O109" i="22"/>
  <c r="O99" i="22"/>
  <c r="O93" i="22"/>
  <c r="O150" i="22"/>
  <c r="L99" i="22"/>
  <c r="L93" i="22"/>
  <c r="L109" i="22"/>
  <c r="L103" i="22"/>
  <c r="L104" i="22"/>
  <c r="L150" i="22"/>
  <c r="L110" i="22"/>
  <c r="D103" i="22"/>
  <c r="D99" i="22"/>
  <c r="D109" i="22"/>
  <c r="D110" i="22"/>
  <c r="D150" i="22"/>
  <c r="BA18" i="22"/>
  <c r="D93" i="22"/>
  <c r="D104" i="22"/>
  <c r="F99" i="22"/>
  <c r="F109" i="22"/>
  <c r="F150" i="22"/>
  <c r="F104" i="22"/>
  <c r="F103" i="22"/>
  <c r="F93" i="22"/>
  <c r="F110" i="22"/>
  <c r="I103" i="22"/>
  <c r="I109" i="22"/>
  <c r="I150" i="22"/>
  <c r="I104" i="22"/>
  <c r="I93" i="22"/>
  <c r="I99" i="22"/>
  <c r="I110" i="22"/>
  <c r="M150" i="22"/>
  <c r="M99" i="22"/>
  <c r="M93" i="22"/>
  <c r="M103" i="22"/>
  <c r="M109" i="22"/>
  <c r="M104" i="22"/>
  <c r="M110" i="22"/>
  <c r="J150" i="22"/>
  <c r="J109" i="22"/>
  <c r="J110" i="22"/>
  <c r="J99" i="22"/>
  <c r="J103" i="22"/>
  <c r="J93" i="22"/>
  <c r="J104" i="22"/>
  <c r="Q151" i="19"/>
  <c r="Q73" i="22"/>
  <c r="J142" i="19"/>
  <c r="K142" i="19"/>
  <c r="L142" i="19"/>
  <c r="G142" i="19"/>
  <c r="F142" i="19"/>
  <c r="N142" i="19"/>
  <c r="M142" i="19"/>
  <c r="E142" i="19"/>
  <c r="H142" i="19"/>
  <c r="D142" i="19"/>
  <c r="I142" i="19"/>
  <c r="O142" i="19"/>
  <c r="T80" i="19"/>
  <c r="T78" i="19"/>
  <c r="P148" i="19"/>
  <c r="F300" i="19"/>
  <c r="Z325" i="19"/>
  <c r="AA325" i="19" s="1"/>
  <c r="Q62" i="8"/>
  <c r="Q62" i="19" s="1"/>
  <c r="L300" i="19"/>
  <c r="P418" i="19"/>
  <c r="Q418" i="19" s="1"/>
  <c r="R418" i="19" s="1"/>
  <c r="S418" i="19" s="1"/>
  <c r="T418" i="19" s="1"/>
  <c r="U418" i="19" s="1"/>
  <c r="V418" i="19" s="1"/>
  <c r="W418" i="19" s="1"/>
  <c r="X418" i="19" s="1"/>
  <c r="Y418" i="19" s="1"/>
  <c r="Z418" i="19" s="1"/>
  <c r="AA418" i="19" s="1"/>
  <c r="AB418" i="19" s="1"/>
  <c r="AC418" i="19" s="1"/>
  <c r="AD418" i="19" s="1"/>
  <c r="AE418" i="19" s="1"/>
  <c r="AF418" i="19" s="1"/>
  <c r="AG418" i="19" s="1"/>
  <c r="AH418" i="19" s="1"/>
  <c r="AI418" i="19" s="1"/>
  <c r="AJ418" i="19" s="1"/>
  <c r="AK418" i="19" s="1"/>
  <c r="AL418" i="19" s="1"/>
  <c r="AM418" i="19" s="1"/>
  <c r="AN418" i="19" s="1"/>
  <c r="AO418" i="19" s="1"/>
  <c r="AP418" i="19" s="1"/>
  <c r="AQ418" i="19" s="1"/>
  <c r="AR418" i="19" s="1"/>
  <c r="AS418" i="19" s="1"/>
  <c r="AT418" i="19" s="1"/>
  <c r="AU418" i="19" s="1"/>
  <c r="AV418" i="19" s="1"/>
  <c r="AW418" i="19" s="1"/>
  <c r="AX418" i="19" s="1"/>
  <c r="AY418" i="19" s="1"/>
  <c r="Q86" i="19"/>
  <c r="Q96" i="19"/>
  <c r="P121" i="19"/>
  <c r="Q121" i="19" s="1"/>
  <c r="R121" i="19" s="1"/>
  <c r="S121" i="19" s="1"/>
  <c r="T121" i="19" s="1"/>
  <c r="U121" i="19" s="1"/>
  <c r="V121" i="19" s="1"/>
  <c r="W121" i="19" s="1"/>
  <c r="X121" i="19" s="1"/>
  <c r="Y121" i="19" s="1"/>
  <c r="Z121" i="19" s="1"/>
  <c r="P284" i="19"/>
  <c r="Q284" i="19" s="1"/>
  <c r="R284" i="19" s="1"/>
  <c r="S284" i="19" s="1"/>
  <c r="T284" i="19" s="1"/>
  <c r="U284" i="19" s="1"/>
  <c r="V284" i="19" s="1"/>
  <c r="W284" i="19" s="1"/>
  <c r="X284" i="19" s="1"/>
  <c r="Y284" i="19" s="1"/>
  <c r="Z284" i="19" s="1"/>
  <c r="Q133" i="19"/>
  <c r="Q134" i="19"/>
  <c r="R292" i="19"/>
  <c r="R310" i="19"/>
  <c r="P118" i="19"/>
  <c r="Q118" i="19" s="1"/>
  <c r="R118" i="19" s="1"/>
  <c r="S118" i="19" s="1"/>
  <c r="T118" i="19" s="1"/>
  <c r="U118" i="19" s="1"/>
  <c r="V118" i="19" s="1"/>
  <c r="W118" i="19" s="1"/>
  <c r="X118" i="19" s="1"/>
  <c r="Y118" i="19" s="1"/>
  <c r="Z118" i="19" s="1"/>
  <c r="R255" i="19"/>
  <c r="P434" i="19"/>
  <c r="Q434" i="19" s="1"/>
  <c r="R434" i="19" s="1"/>
  <c r="S434" i="19" s="1"/>
  <c r="T434" i="19" s="1"/>
  <c r="U434" i="19" s="1"/>
  <c r="V434" i="19" s="1"/>
  <c r="W434" i="19" s="1"/>
  <c r="X434" i="19" s="1"/>
  <c r="Y434" i="19" s="1"/>
  <c r="Z434" i="19" s="1"/>
  <c r="AA434" i="19" s="1"/>
  <c r="AB434" i="19" s="1"/>
  <c r="AC434" i="19" s="1"/>
  <c r="AD434" i="19" s="1"/>
  <c r="AE434" i="19" s="1"/>
  <c r="AF434" i="19" s="1"/>
  <c r="AG434" i="19" s="1"/>
  <c r="AH434" i="19" s="1"/>
  <c r="AI434" i="19" s="1"/>
  <c r="AJ434" i="19" s="1"/>
  <c r="AK434" i="19" s="1"/>
  <c r="AL434" i="19" s="1"/>
  <c r="AM434" i="19" s="1"/>
  <c r="AN434" i="19" s="1"/>
  <c r="AO434" i="19" s="1"/>
  <c r="AP434" i="19" s="1"/>
  <c r="AQ434" i="19" s="1"/>
  <c r="AR434" i="19" s="1"/>
  <c r="AS434" i="19" s="1"/>
  <c r="AT434" i="19" s="1"/>
  <c r="AU434" i="19" s="1"/>
  <c r="AV434" i="19" s="1"/>
  <c r="AW434" i="19" s="1"/>
  <c r="AX434" i="19" s="1"/>
  <c r="AY434" i="19" s="1"/>
  <c r="P125" i="19"/>
  <c r="Q125" i="19" s="1"/>
  <c r="R125" i="19" s="1"/>
  <c r="S125" i="19" s="1"/>
  <c r="T125" i="19" s="1"/>
  <c r="U125" i="19" s="1"/>
  <c r="V125" i="19" s="1"/>
  <c r="W125" i="19" s="1"/>
  <c r="X125" i="19" s="1"/>
  <c r="Y125" i="19" s="1"/>
  <c r="Z125" i="19" s="1"/>
  <c r="Q60" i="8"/>
  <c r="Q60" i="19" s="1"/>
  <c r="P116" i="19"/>
  <c r="Q116" i="19" s="1"/>
  <c r="R116" i="19" s="1"/>
  <c r="S116" i="19" s="1"/>
  <c r="T116" i="19" s="1"/>
  <c r="U116" i="19" s="1"/>
  <c r="V116" i="19" s="1"/>
  <c r="W116" i="19" s="1"/>
  <c r="X116" i="19" s="1"/>
  <c r="Y116" i="19" s="1"/>
  <c r="Z116" i="19" s="1"/>
  <c r="AA116" i="19" s="1"/>
  <c r="AB116" i="19" s="1"/>
  <c r="AC116" i="19" s="1"/>
  <c r="AD116" i="19" s="1"/>
  <c r="AE116" i="19" s="1"/>
  <c r="AF116" i="19" s="1"/>
  <c r="AG116" i="19" s="1"/>
  <c r="AH116" i="19" s="1"/>
  <c r="AI116" i="19" s="1"/>
  <c r="AJ116" i="19" s="1"/>
  <c r="AK116" i="19" s="1"/>
  <c r="AL116" i="19" s="1"/>
  <c r="AM116" i="19" s="1"/>
  <c r="AN116" i="19" s="1"/>
  <c r="AO116" i="19" s="1"/>
  <c r="AP116" i="19" s="1"/>
  <c r="AQ116" i="19" s="1"/>
  <c r="AR116" i="19" s="1"/>
  <c r="AS116" i="19" s="1"/>
  <c r="AT116" i="19" s="1"/>
  <c r="AU116" i="19" s="1"/>
  <c r="AV116" i="19" s="1"/>
  <c r="AW116" i="19" s="1"/>
  <c r="AX116" i="19" s="1"/>
  <c r="AY116" i="19" s="1"/>
  <c r="P417" i="19"/>
  <c r="Q417" i="19" s="1"/>
  <c r="R417" i="19" s="1"/>
  <c r="S417" i="19" s="1"/>
  <c r="T417" i="19" s="1"/>
  <c r="U417" i="19" s="1"/>
  <c r="V417" i="19" s="1"/>
  <c r="W417" i="19" s="1"/>
  <c r="X417" i="19" s="1"/>
  <c r="Y417" i="19" s="1"/>
  <c r="Z417" i="19" s="1"/>
  <c r="AA417" i="19" s="1"/>
  <c r="AB417" i="19" s="1"/>
  <c r="AC417" i="19" s="1"/>
  <c r="AD417" i="19" s="1"/>
  <c r="AE417" i="19" s="1"/>
  <c r="AF417" i="19" s="1"/>
  <c r="AG417" i="19" s="1"/>
  <c r="AH417" i="19" s="1"/>
  <c r="AI417" i="19" s="1"/>
  <c r="AJ417" i="19" s="1"/>
  <c r="AK417" i="19" s="1"/>
  <c r="AL417" i="19" s="1"/>
  <c r="AM417" i="19" s="1"/>
  <c r="AN417" i="19" s="1"/>
  <c r="AO417" i="19" s="1"/>
  <c r="AP417" i="19" s="1"/>
  <c r="AQ417" i="19" s="1"/>
  <c r="AR417" i="19" s="1"/>
  <c r="AS417" i="19" s="1"/>
  <c r="AT417" i="19" s="1"/>
  <c r="AU417" i="19" s="1"/>
  <c r="AV417" i="19" s="1"/>
  <c r="AW417" i="19" s="1"/>
  <c r="AX417" i="19" s="1"/>
  <c r="AY417" i="19" s="1"/>
  <c r="P442" i="19"/>
  <c r="Q442" i="19" s="1"/>
  <c r="R442" i="19" s="1"/>
  <c r="S442" i="19" s="1"/>
  <c r="T442" i="19" s="1"/>
  <c r="U442" i="19" s="1"/>
  <c r="V442" i="19" s="1"/>
  <c r="W442" i="19" s="1"/>
  <c r="X442" i="19" s="1"/>
  <c r="Y442" i="19" s="1"/>
  <c r="S293" i="8"/>
  <c r="S255" i="8"/>
  <c r="K300" i="19"/>
  <c r="M300" i="19"/>
  <c r="P113" i="19"/>
  <c r="Q113" i="19" s="1"/>
  <c r="R113" i="19" s="1"/>
  <c r="S113" i="19" s="1"/>
  <c r="T113" i="19" s="1"/>
  <c r="U113" i="19" s="1"/>
  <c r="V113" i="19" s="1"/>
  <c r="W113" i="19" s="1"/>
  <c r="X113" i="19" s="1"/>
  <c r="Y113" i="19" s="1"/>
  <c r="Z113" i="19" s="1"/>
  <c r="AA113" i="19" s="1"/>
  <c r="AB113" i="19" s="1"/>
  <c r="AC113" i="19" s="1"/>
  <c r="AD113" i="19" s="1"/>
  <c r="AE113" i="19" s="1"/>
  <c r="AF113" i="19" s="1"/>
  <c r="AG113" i="19" s="1"/>
  <c r="AH113" i="19" s="1"/>
  <c r="AI113" i="19" s="1"/>
  <c r="AJ113" i="19" s="1"/>
  <c r="AK113" i="19" s="1"/>
  <c r="AL113" i="19" s="1"/>
  <c r="AM113" i="19" s="1"/>
  <c r="AN113" i="19" s="1"/>
  <c r="AO113" i="19" s="1"/>
  <c r="AP113" i="19" s="1"/>
  <c r="AQ113" i="19" s="1"/>
  <c r="AR113" i="19" s="1"/>
  <c r="AS113" i="19" s="1"/>
  <c r="AT113" i="19" s="1"/>
  <c r="AU113" i="19" s="1"/>
  <c r="AV113" i="19" s="1"/>
  <c r="AW113" i="19" s="1"/>
  <c r="AX113" i="19" s="1"/>
  <c r="AY113" i="19" s="1"/>
  <c r="P274" i="19"/>
  <c r="Q274" i="19" s="1"/>
  <c r="R274" i="19" s="1"/>
  <c r="S274" i="19" s="1"/>
  <c r="T274" i="19" s="1"/>
  <c r="U274" i="19" s="1"/>
  <c r="V274" i="19" s="1"/>
  <c r="W274" i="19" s="1"/>
  <c r="X274" i="19" s="1"/>
  <c r="Y274" i="19" s="1"/>
  <c r="Z274" i="19" s="1"/>
  <c r="AA274" i="19" s="1"/>
  <c r="AB274" i="19" s="1"/>
  <c r="AC274" i="19" s="1"/>
  <c r="AD274" i="19" s="1"/>
  <c r="AE274" i="19" s="1"/>
  <c r="AF274" i="19" s="1"/>
  <c r="AG274" i="19" s="1"/>
  <c r="AH274" i="19" s="1"/>
  <c r="AI274" i="19" s="1"/>
  <c r="AJ274" i="19" s="1"/>
  <c r="AK274" i="19" s="1"/>
  <c r="AL274" i="19" s="1"/>
  <c r="AM274" i="19" s="1"/>
  <c r="AN274" i="19" s="1"/>
  <c r="AO274" i="19" s="1"/>
  <c r="AP274" i="19" s="1"/>
  <c r="AQ274" i="19" s="1"/>
  <c r="AR274" i="19" s="1"/>
  <c r="AS274" i="19" s="1"/>
  <c r="AT274" i="19" s="1"/>
  <c r="AU274" i="19" s="1"/>
  <c r="AV274" i="19" s="1"/>
  <c r="AW274" i="19" s="1"/>
  <c r="AX274" i="19" s="1"/>
  <c r="AY274" i="19" s="1"/>
  <c r="P273" i="19"/>
  <c r="Q273" i="19" s="1"/>
  <c r="R273" i="19" s="1"/>
  <c r="S273" i="19" s="1"/>
  <c r="T273" i="19" s="1"/>
  <c r="U273" i="19" s="1"/>
  <c r="V273" i="19" s="1"/>
  <c r="W273" i="19" s="1"/>
  <c r="X273" i="19" s="1"/>
  <c r="Y273" i="19" s="1"/>
  <c r="Z273" i="19" s="1"/>
  <c r="AA273" i="19" s="1"/>
  <c r="AB273" i="19" s="1"/>
  <c r="AC273" i="19" s="1"/>
  <c r="AD273" i="19" s="1"/>
  <c r="AE273" i="19" s="1"/>
  <c r="AF273" i="19" s="1"/>
  <c r="AG273" i="19" s="1"/>
  <c r="AH273" i="19" s="1"/>
  <c r="AI273" i="19" s="1"/>
  <c r="AJ273" i="19" s="1"/>
  <c r="AK273" i="19" s="1"/>
  <c r="AL273" i="19" s="1"/>
  <c r="AM273" i="19" s="1"/>
  <c r="AN273" i="19" s="1"/>
  <c r="AO273" i="19" s="1"/>
  <c r="AP273" i="19" s="1"/>
  <c r="AQ273" i="19" s="1"/>
  <c r="AR273" i="19" s="1"/>
  <c r="AS273" i="19" s="1"/>
  <c r="AT273" i="19" s="1"/>
  <c r="AU273" i="19" s="1"/>
  <c r="AV273" i="19" s="1"/>
  <c r="AW273" i="19" s="1"/>
  <c r="AX273" i="19" s="1"/>
  <c r="AY273" i="19" s="1"/>
  <c r="P277" i="19"/>
  <c r="Q277" i="19" s="1"/>
  <c r="R277" i="19" s="1"/>
  <c r="S277" i="19" s="1"/>
  <c r="T277" i="19" s="1"/>
  <c r="U277" i="19" s="1"/>
  <c r="V277" i="19" s="1"/>
  <c r="W277" i="19" s="1"/>
  <c r="X277" i="19" s="1"/>
  <c r="Y277" i="19" s="1"/>
  <c r="Z277" i="19" s="1"/>
  <c r="P276" i="19"/>
  <c r="Q276" i="19" s="1"/>
  <c r="R276" i="19" s="1"/>
  <c r="S276" i="19" s="1"/>
  <c r="T276" i="19" s="1"/>
  <c r="U276" i="19" s="1"/>
  <c r="V276" i="19" s="1"/>
  <c r="W276" i="19" s="1"/>
  <c r="X276" i="19" s="1"/>
  <c r="Y276" i="19" s="1"/>
  <c r="Z276" i="19" s="1"/>
  <c r="P444" i="19"/>
  <c r="Q444" i="19" s="1"/>
  <c r="R444" i="19" s="1"/>
  <c r="P436" i="19"/>
  <c r="Q436" i="19" s="1"/>
  <c r="R436" i="19" s="1"/>
  <c r="S436" i="19" s="1"/>
  <c r="T436" i="19" s="1"/>
  <c r="U436" i="19" s="1"/>
  <c r="V436" i="19" s="1"/>
  <c r="W436" i="19" s="1"/>
  <c r="X436" i="19" s="1"/>
  <c r="Y436" i="19" s="1"/>
  <c r="Z436" i="19" s="1"/>
  <c r="P272" i="19"/>
  <c r="Q272" i="19" s="1"/>
  <c r="R272" i="19" s="1"/>
  <c r="S272" i="19" s="1"/>
  <c r="T272" i="19" s="1"/>
  <c r="U272" i="19" s="1"/>
  <c r="V272" i="19" s="1"/>
  <c r="W272" i="19" s="1"/>
  <c r="X272" i="19" s="1"/>
  <c r="Y272" i="19" s="1"/>
  <c r="Z272" i="19" s="1"/>
  <c r="AA272" i="19" s="1"/>
  <c r="AB272" i="19" s="1"/>
  <c r="AC272" i="19" s="1"/>
  <c r="AD272" i="19" s="1"/>
  <c r="AE272" i="19" s="1"/>
  <c r="AF272" i="19" s="1"/>
  <c r="AG272" i="19" s="1"/>
  <c r="AH272" i="19" s="1"/>
  <c r="AI272" i="19" s="1"/>
  <c r="AJ272" i="19" s="1"/>
  <c r="AK272" i="19" s="1"/>
  <c r="AL272" i="19" s="1"/>
  <c r="AM272" i="19" s="1"/>
  <c r="AN272" i="19" s="1"/>
  <c r="AO272" i="19" s="1"/>
  <c r="AP272" i="19" s="1"/>
  <c r="AQ272" i="19" s="1"/>
  <c r="AR272" i="19" s="1"/>
  <c r="AS272" i="19" s="1"/>
  <c r="AT272" i="19" s="1"/>
  <c r="AU272" i="19" s="1"/>
  <c r="AV272" i="19" s="1"/>
  <c r="AW272" i="19" s="1"/>
  <c r="AX272" i="19" s="1"/>
  <c r="AY272" i="19" s="1"/>
  <c r="P438" i="19"/>
  <c r="Q438" i="19" s="1"/>
  <c r="R438" i="19" s="1"/>
  <c r="P114" i="19"/>
  <c r="Q114" i="19" s="1"/>
  <c r="R114" i="19" s="1"/>
  <c r="S114" i="19" s="1"/>
  <c r="T114" i="19" s="1"/>
  <c r="U114" i="19" s="1"/>
  <c r="V114" i="19" s="1"/>
  <c r="W114" i="19" s="1"/>
  <c r="X114" i="19" s="1"/>
  <c r="Y114" i="19" s="1"/>
  <c r="Z114" i="19" s="1"/>
  <c r="AA114" i="19" s="1"/>
  <c r="AB114" i="19" s="1"/>
  <c r="AC114" i="19" s="1"/>
  <c r="AD114" i="19" s="1"/>
  <c r="AE114" i="19" s="1"/>
  <c r="AF114" i="19" s="1"/>
  <c r="AG114" i="19" s="1"/>
  <c r="AH114" i="19" s="1"/>
  <c r="AI114" i="19" s="1"/>
  <c r="AJ114" i="19" s="1"/>
  <c r="AK114" i="19" s="1"/>
  <c r="AL114" i="19" s="1"/>
  <c r="AM114" i="19" s="1"/>
  <c r="AN114" i="19" s="1"/>
  <c r="AO114" i="19" s="1"/>
  <c r="AP114" i="19" s="1"/>
  <c r="AQ114" i="19" s="1"/>
  <c r="AR114" i="19" s="1"/>
  <c r="AS114" i="19" s="1"/>
  <c r="AT114" i="19" s="1"/>
  <c r="AU114" i="19" s="1"/>
  <c r="AV114" i="19" s="1"/>
  <c r="AW114" i="19" s="1"/>
  <c r="AX114" i="19" s="1"/>
  <c r="AY114" i="19" s="1"/>
  <c r="S85" i="19"/>
  <c r="P123" i="19"/>
  <c r="Q123" i="19" s="1"/>
  <c r="R123" i="19" s="1"/>
  <c r="S123" i="19" s="1"/>
  <c r="T123" i="19" s="1"/>
  <c r="U123" i="19" s="1"/>
  <c r="V123" i="19" s="1"/>
  <c r="W123" i="19" s="1"/>
  <c r="X123" i="19" s="1"/>
  <c r="Y123" i="19" s="1"/>
  <c r="Z123" i="19" s="1"/>
  <c r="S84" i="19"/>
  <c r="P131" i="19"/>
  <c r="P95" i="19"/>
  <c r="P119" i="19"/>
  <c r="Q119" i="19" s="1"/>
  <c r="R119" i="19" s="1"/>
  <c r="S119" i="19" s="1"/>
  <c r="T119" i="19" s="1"/>
  <c r="U119" i="19" s="1"/>
  <c r="V119" i="19" s="1"/>
  <c r="W119" i="19" s="1"/>
  <c r="X119" i="19" s="1"/>
  <c r="Y119" i="19" s="1"/>
  <c r="Z119" i="19" s="1"/>
  <c r="P439" i="19"/>
  <c r="Q439" i="19" s="1"/>
  <c r="R439" i="19" s="1"/>
  <c r="P440" i="19"/>
  <c r="Q440" i="19" s="1"/>
  <c r="R440" i="19" s="1"/>
  <c r="P278" i="19"/>
  <c r="Q278" i="19" s="1"/>
  <c r="R278" i="19" s="1"/>
  <c r="S278" i="19" s="1"/>
  <c r="T278" i="19" s="1"/>
  <c r="U278" i="19" s="1"/>
  <c r="V278" i="19" s="1"/>
  <c r="W278" i="19" s="1"/>
  <c r="X278" i="19" s="1"/>
  <c r="Y278" i="19" s="1"/>
  <c r="Z278" i="19" s="1"/>
  <c r="P124" i="19"/>
  <c r="Q124" i="19" s="1"/>
  <c r="R124" i="19" s="1"/>
  <c r="S124" i="19" s="1"/>
  <c r="T124" i="19" s="1"/>
  <c r="U124" i="19" s="1"/>
  <c r="V124" i="19" s="1"/>
  <c r="W124" i="19" s="1"/>
  <c r="X124" i="19" s="1"/>
  <c r="Y124" i="19" s="1"/>
  <c r="Z124" i="19" s="1"/>
  <c r="P437" i="19"/>
  <c r="Q437" i="19" s="1"/>
  <c r="R437" i="19" s="1"/>
  <c r="S437" i="19" s="1"/>
  <c r="T437" i="19" s="1"/>
  <c r="U437" i="19" s="1"/>
  <c r="V437" i="19" s="1"/>
  <c r="W437" i="19" s="1"/>
  <c r="X437" i="19" s="1"/>
  <c r="Y437" i="19" s="1"/>
  <c r="Z437" i="19" s="1"/>
  <c r="P280" i="19"/>
  <c r="Q280" i="19" s="1"/>
  <c r="R280" i="19" s="1"/>
  <c r="S280" i="19" s="1"/>
  <c r="T280" i="19" s="1"/>
  <c r="U280" i="19" s="1"/>
  <c r="V280" i="19" s="1"/>
  <c r="W280" i="19" s="1"/>
  <c r="X280" i="19" s="1"/>
  <c r="Y280" i="19" s="1"/>
  <c r="Z280" i="19" s="1"/>
  <c r="P115" i="19"/>
  <c r="Q115" i="19" s="1"/>
  <c r="R115" i="19" s="1"/>
  <c r="S115" i="19" s="1"/>
  <c r="T115" i="19" s="1"/>
  <c r="U115" i="19" s="1"/>
  <c r="V115" i="19" s="1"/>
  <c r="W115" i="19" s="1"/>
  <c r="X115" i="19" s="1"/>
  <c r="Y115" i="19" s="1"/>
  <c r="Z115" i="19" s="1"/>
  <c r="AA115" i="19" s="1"/>
  <c r="AB115" i="19" s="1"/>
  <c r="AC115" i="19" s="1"/>
  <c r="AD115" i="19" s="1"/>
  <c r="AE115" i="19" s="1"/>
  <c r="AF115" i="19" s="1"/>
  <c r="AG115" i="19" s="1"/>
  <c r="AH115" i="19" s="1"/>
  <c r="AI115" i="19" s="1"/>
  <c r="AJ115" i="19" s="1"/>
  <c r="AK115" i="19" s="1"/>
  <c r="AL115" i="19" s="1"/>
  <c r="AM115" i="19" s="1"/>
  <c r="AN115" i="19" s="1"/>
  <c r="AO115" i="19" s="1"/>
  <c r="AP115" i="19" s="1"/>
  <c r="AQ115" i="19" s="1"/>
  <c r="AR115" i="19" s="1"/>
  <c r="AS115" i="19" s="1"/>
  <c r="AT115" i="19" s="1"/>
  <c r="AU115" i="19" s="1"/>
  <c r="AV115" i="19" s="1"/>
  <c r="AW115" i="19" s="1"/>
  <c r="AX115" i="19" s="1"/>
  <c r="AY115" i="19" s="1"/>
  <c r="P122" i="19"/>
  <c r="Q122" i="19" s="1"/>
  <c r="R122" i="19" s="1"/>
  <c r="S122" i="19" s="1"/>
  <c r="T122" i="19" s="1"/>
  <c r="U122" i="19" s="1"/>
  <c r="V122" i="19" s="1"/>
  <c r="W122" i="19" s="1"/>
  <c r="X122" i="19" s="1"/>
  <c r="Y122" i="19" s="1"/>
  <c r="Z122" i="19" s="1"/>
  <c r="P275" i="19"/>
  <c r="Q275" i="19" s="1"/>
  <c r="R275" i="19" s="1"/>
  <c r="S275" i="19" s="1"/>
  <c r="T275" i="19" s="1"/>
  <c r="U275" i="19" s="1"/>
  <c r="V275" i="19" s="1"/>
  <c r="W275" i="19" s="1"/>
  <c r="X275" i="19" s="1"/>
  <c r="Y275" i="19" s="1"/>
  <c r="Z275" i="19" s="1"/>
  <c r="AA275" i="19" s="1"/>
  <c r="AB275" i="19" s="1"/>
  <c r="AC275" i="19" s="1"/>
  <c r="AD275" i="19" s="1"/>
  <c r="AE275" i="19" s="1"/>
  <c r="AF275" i="19" s="1"/>
  <c r="AG275" i="19" s="1"/>
  <c r="AH275" i="19" s="1"/>
  <c r="AI275" i="19" s="1"/>
  <c r="AJ275" i="19" s="1"/>
  <c r="AK275" i="19" s="1"/>
  <c r="AL275" i="19" s="1"/>
  <c r="AM275" i="19" s="1"/>
  <c r="AN275" i="19" s="1"/>
  <c r="AO275" i="19" s="1"/>
  <c r="AP275" i="19" s="1"/>
  <c r="AQ275" i="19" s="1"/>
  <c r="AR275" i="19" s="1"/>
  <c r="AS275" i="19" s="1"/>
  <c r="AT275" i="19" s="1"/>
  <c r="AU275" i="19" s="1"/>
  <c r="AV275" i="19" s="1"/>
  <c r="AW275" i="19" s="1"/>
  <c r="AX275" i="19" s="1"/>
  <c r="AY275" i="19" s="1"/>
  <c r="P282" i="19"/>
  <c r="Q282" i="19" s="1"/>
  <c r="R282" i="19" s="1"/>
  <c r="S282" i="19" s="1"/>
  <c r="T282" i="19" s="1"/>
  <c r="U282" i="19" s="1"/>
  <c r="V282" i="19" s="1"/>
  <c r="W282" i="19" s="1"/>
  <c r="X282" i="19" s="1"/>
  <c r="Y282" i="19" s="1"/>
  <c r="Z282" i="19" s="1"/>
  <c r="P281" i="19"/>
  <c r="Q281" i="19" s="1"/>
  <c r="R281" i="19" s="1"/>
  <c r="S281" i="19" s="1"/>
  <c r="T281" i="19" s="1"/>
  <c r="U281" i="19" s="1"/>
  <c r="V281" i="19" s="1"/>
  <c r="W281" i="19" s="1"/>
  <c r="X281" i="19" s="1"/>
  <c r="Y281" i="19" s="1"/>
  <c r="Z281" i="19" s="1"/>
  <c r="P126" i="19"/>
  <c r="Q126" i="19" s="1"/>
  <c r="R126" i="19" s="1"/>
  <c r="S126" i="19" s="1"/>
  <c r="T126" i="19" s="1"/>
  <c r="U126" i="19" s="1"/>
  <c r="V126" i="19" s="1"/>
  <c r="W126" i="19" s="1"/>
  <c r="X126" i="19" s="1"/>
  <c r="Y126" i="19" s="1"/>
  <c r="Z126" i="19" s="1"/>
  <c r="P120" i="19"/>
  <c r="Q120" i="19" s="1"/>
  <c r="R120" i="19" s="1"/>
  <c r="S120" i="19" s="1"/>
  <c r="T120" i="19" s="1"/>
  <c r="U120" i="19" s="1"/>
  <c r="V120" i="19" s="1"/>
  <c r="W120" i="19" s="1"/>
  <c r="X120" i="19" s="1"/>
  <c r="Y120" i="19" s="1"/>
  <c r="Z120" i="19" s="1"/>
  <c r="R135" i="19"/>
  <c r="P283" i="19"/>
  <c r="Q283" i="19" s="1"/>
  <c r="R283" i="19" s="1"/>
  <c r="S283" i="19" s="1"/>
  <c r="T283" i="19" s="1"/>
  <c r="U283" i="19" s="1"/>
  <c r="V283" i="19" s="1"/>
  <c r="W283" i="19" s="1"/>
  <c r="X283" i="19" s="1"/>
  <c r="Y283" i="19" s="1"/>
  <c r="Z283" i="19" s="1"/>
  <c r="S135" i="19"/>
  <c r="R452" i="8"/>
  <c r="P117" i="19"/>
  <c r="Q117" i="19" s="1"/>
  <c r="R117" i="19" s="1"/>
  <c r="S117" i="19" s="1"/>
  <c r="T117" i="19" s="1"/>
  <c r="U117" i="19" s="1"/>
  <c r="V117" i="19" s="1"/>
  <c r="W117" i="19" s="1"/>
  <c r="X117" i="19" s="1"/>
  <c r="Y117" i="19" s="1"/>
  <c r="Z117" i="19" s="1"/>
  <c r="P435" i="19"/>
  <c r="Q435" i="19" s="1"/>
  <c r="R435" i="19" s="1"/>
  <c r="S435" i="19" s="1"/>
  <c r="T435" i="19" s="1"/>
  <c r="U435" i="19" s="1"/>
  <c r="V435" i="19" s="1"/>
  <c r="W435" i="19" s="1"/>
  <c r="X435" i="19" s="1"/>
  <c r="Y435" i="19" s="1"/>
  <c r="Z435" i="19" s="1"/>
  <c r="P127" i="19"/>
  <c r="Q127" i="19" s="1"/>
  <c r="R127" i="19" s="1"/>
  <c r="S127" i="19" s="1"/>
  <c r="T127" i="19" s="1"/>
  <c r="U127" i="19" s="1"/>
  <c r="V127" i="19" s="1"/>
  <c r="W127" i="19" s="1"/>
  <c r="X127" i="19" s="1"/>
  <c r="Y127" i="19" s="1"/>
  <c r="Z127" i="19" s="1"/>
  <c r="P433" i="19"/>
  <c r="Q433" i="19" s="1"/>
  <c r="R433" i="19" s="1"/>
  <c r="S433" i="19" s="1"/>
  <c r="T433" i="19" s="1"/>
  <c r="U433" i="19" s="1"/>
  <c r="V433" i="19" s="1"/>
  <c r="W433" i="19" s="1"/>
  <c r="X433" i="19" s="1"/>
  <c r="Y433" i="19" s="1"/>
  <c r="Z433" i="19" s="1"/>
  <c r="AA433" i="19" s="1"/>
  <c r="AB433" i="19" s="1"/>
  <c r="AC433" i="19" s="1"/>
  <c r="AD433" i="19" s="1"/>
  <c r="AE433" i="19" s="1"/>
  <c r="AF433" i="19" s="1"/>
  <c r="AG433" i="19" s="1"/>
  <c r="AH433" i="19" s="1"/>
  <c r="AI433" i="19" s="1"/>
  <c r="AJ433" i="19" s="1"/>
  <c r="AK433" i="19" s="1"/>
  <c r="AL433" i="19" s="1"/>
  <c r="AM433" i="19" s="1"/>
  <c r="AN433" i="19" s="1"/>
  <c r="AO433" i="19" s="1"/>
  <c r="AP433" i="19" s="1"/>
  <c r="AQ433" i="19" s="1"/>
  <c r="AR433" i="19" s="1"/>
  <c r="AS433" i="19" s="1"/>
  <c r="AT433" i="19" s="1"/>
  <c r="AU433" i="19" s="1"/>
  <c r="AV433" i="19" s="1"/>
  <c r="AW433" i="19" s="1"/>
  <c r="AX433" i="19" s="1"/>
  <c r="AY433" i="19" s="1"/>
  <c r="R85" i="19"/>
  <c r="P431" i="19"/>
  <c r="Q431" i="19" s="1"/>
  <c r="R431" i="19" s="1"/>
  <c r="S431" i="19" s="1"/>
  <c r="T431" i="19" s="1"/>
  <c r="U431" i="19" s="1"/>
  <c r="V431" i="19" s="1"/>
  <c r="W431" i="19" s="1"/>
  <c r="X431" i="19" s="1"/>
  <c r="Y431" i="19" s="1"/>
  <c r="Z431" i="19" s="1"/>
  <c r="AA431" i="19" s="1"/>
  <c r="AB431" i="19" s="1"/>
  <c r="AC431" i="19" s="1"/>
  <c r="AD431" i="19" s="1"/>
  <c r="AE431" i="19" s="1"/>
  <c r="AF431" i="19" s="1"/>
  <c r="AG431" i="19" s="1"/>
  <c r="AH431" i="19" s="1"/>
  <c r="AI431" i="19" s="1"/>
  <c r="AJ431" i="19" s="1"/>
  <c r="AK431" i="19" s="1"/>
  <c r="AL431" i="19" s="1"/>
  <c r="AM431" i="19" s="1"/>
  <c r="AN431" i="19" s="1"/>
  <c r="AO431" i="19" s="1"/>
  <c r="AP431" i="19" s="1"/>
  <c r="AQ431" i="19" s="1"/>
  <c r="AR431" i="19" s="1"/>
  <c r="AS431" i="19" s="1"/>
  <c r="AT431" i="19" s="1"/>
  <c r="AU431" i="19" s="1"/>
  <c r="AV431" i="19" s="1"/>
  <c r="AW431" i="19" s="1"/>
  <c r="AX431" i="19" s="1"/>
  <c r="AY431" i="19" s="1"/>
  <c r="P432" i="19"/>
  <c r="Q432" i="19" s="1"/>
  <c r="R432" i="19" s="1"/>
  <c r="S432" i="19" s="1"/>
  <c r="T432" i="19" s="1"/>
  <c r="U432" i="19" s="1"/>
  <c r="V432" i="19" s="1"/>
  <c r="W432" i="19" s="1"/>
  <c r="X432" i="19" s="1"/>
  <c r="Y432" i="19" s="1"/>
  <c r="Z432" i="19" s="1"/>
  <c r="AA432" i="19" s="1"/>
  <c r="AB432" i="19" s="1"/>
  <c r="AC432" i="19" s="1"/>
  <c r="AD432" i="19" s="1"/>
  <c r="AE432" i="19" s="1"/>
  <c r="AF432" i="19" s="1"/>
  <c r="AG432" i="19" s="1"/>
  <c r="AH432" i="19" s="1"/>
  <c r="AI432" i="19" s="1"/>
  <c r="AJ432" i="19" s="1"/>
  <c r="AK432" i="19" s="1"/>
  <c r="AL432" i="19" s="1"/>
  <c r="AM432" i="19" s="1"/>
  <c r="AN432" i="19" s="1"/>
  <c r="AO432" i="19" s="1"/>
  <c r="AP432" i="19" s="1"/>
  <c r="AQ432" i="19" s="1"/>
  <c r="AR432" i="19" s="1"/>
  <c r="AS432" i="19" s="1"/>
  <c r="AT432" i="19" s="1"/>
  <c r="AU432" i="19" s="1"/>
  <c r="AV432" i="19" s="1"/>
  <c r="AW432" i="19" s="1"/>
  <c r="AX432" i="19" s="1"/>
  <c r="AY432" i="19" s="1"/>
  <c r="P130" i="19"/>
  <c r="P279" i="19"/>
  <c r="Q279" i="19" s="1"/>
  <c r="R279" i="19" s="1"/>
  <c r="S279" i="19" s="1"/>
  <c r="T279" i="19" s="1"/>
  <c r="U279" i="19" s="1"/>
  <c r="V279" i="19" s="1"/>
  <c r="W279" i="19" s="1"/>
  <c r="X279" i="19" s="1"/>
  <c r="Y279" i="19" s="1"/>
  <c r="Z279" i="19" s="1"/>
  <c r="P285" i="19"/>
  <c r="Q285" i="19" s="1"/>
  <c r="R285" i="19" s="1"/>
  <c r="S285" i="19" s="1"/>
  <c r="T285" i="19" s="1"/>
  <c r="U285" i="19" s="1"/>
  <c r="V285" i="19" s="1"/>
  <c r="W285" i="19" s="1"/>
  <c r="X285" i="19" s="1"/>
  <c r="Y285" i="19" s="1"/>
  <c r="Z285" i="19" s="1"/>
  <c r="Q15" i="8"/>
  <c r="Q15" i="19" s="1"/>
  <c r="Q130" i="8"/>
  <c r="Q13" i="8"/>
  <c r="Q13" i="19" s="1"/>
  <c r="Q68" i="8"/>
  <c r="Q68" i="19" s="1"/>
  <c r="Q148" i="8"/>
  <c r="Q131" i="8"/>
  <c r="Q95" i="8"/>
  <c r="P147" i="8"/>
  <c r="P14" i="8"/>
  <c r="P14" i="19" s="1"/>
  <c r="U366" i="8"/>
  <c r="U366" i="19" s="1"/>
  <c r="Q414" i="8"/>
  <c r="F301" i="8"/>
  <c r="R453" i="8"/>
  <c r="S391" i="8"/>
  <c r="S391" i="19" s="1"/>
  <c r="R451" i="8"/>
  <c r="R469" i="8"/>
  <c r="R414" i="8"/>
  <c r="M301" i="8"/>
  <c r="T368" i="8"/>
  <c r="T368" i="19" s="1"/>
  <c r="X453" i="17"/>
  <c r="T216" i="8"/>
  <c r="T216" i="19" s="1"/>
  <c r="U312" i="8"/>
  <c r="V312" i="8" s="1"/>
  <c r="V216" i="8" s="1"/>
  <c r="V216" i="19" s="1"/>
  <c r="V291" i="19"/>
  <c r="W291" i="19" s="1"/>
  <c r="P452" i="8"/>
  <c r="P414" i="8"/>
  <c r="P469" i="8"/>
  <c r="P404" i="8"/>
  <c r="P451" i="8"/>
  <c r="AA485" i="17"/>
  <c r="H367" i="8"/>
  <c r="H367" i="19" s="1"/>
  <c r="H301" i="8"/>
  <c r="X312" i="19"/>
  <c r="Y312" i="19" s="1"/>
  <c r="R96" i="8"/>
  <c r="R134" i="8"/>
  <c r="R151" i="8"/>
  <c r="R133" i="8"/>
  <c r="R12" i="8"/>
  <c r="R12" i="19" s="1"/>
  <c r="S486" i="19"/>
  <c r="T486" i="19" s="1"/>
  <c r="R86" i="8"/>
  <c r="D210" i="8"/>
  <c r="D210" i="19" s="1"/>
  <c r="D53" i="8"/>
  <c r="D53" i="19" s="1"/>
  <c r="Y327" i="19"/>
  <c r="Z327" i="19" s="1"/>
  <c r="AA327" i="19" s="1"/>
  <c r="Q35" i="17"/>
  <c r="U326" i="8"/>
  <c r="V326" i="8" s="1"/>
  <c r="V223" i="8" s="1"/>
  <c r="V223" i="19" s="1"/>
  <c r="K367" i="8"/>
  <c r="K367" i="19" s="1"/>
  <c r="V167" i="8"/>
  <c r="K301" i="8"/>
  <c r="V132" i="19"/>
  <c r="W132" i="19" s="1"/>
  <c r="U224" i="8"/>
  <c r="U224" i="19" s="1"/>
  <c r="M367" i="8"/>
  <c r="M367" i="19" s="1"/>
  <c r="W327" i="8"/>
  <c r="W224" i="8" s="1"/>
  <c r="W224" i="19" s="1"/>
  <c r="T399" i="19"/>
  <c r="U399" i="19" s="1"/>
  <c r="Q311" i="8"/>
  <c r="F367" i="8"/>
  <c r="F367" i="19" s="1"/>
  <c r="T326" i="19"/>
  <c r="U326" i="19" s="1"/>
  <c r="U168" i="19"/>
  <c r="S456" i="19"/>
  <c r="U153" i="19"/>
  <c r="V153" i="19" s="1"/>
  <c r="S73" i="8"/>
  <c r="S73" i="19" s="1"/>
  <c r="R227" i="8"/>
  <c r="R227" i="19" s="1"/>
  <c r="R294" i="8"/>
  <c r="T398" i="19"/>
  <c r="U398" i="19" s="1"/>
  <c r="R307" i="8"/>
  <c r="T471" i="8"/>
  <c r="T375" i="8" s="1"/>
  <c r="T375" i="19" s="1"/>
  <c r="W167" i="19"/>
  <c r="V48" i="8"/>
  <c r="V48" i="19" s="1"/>
  <c r="T484" i="19"/>
  <c r="U484" i="19" s="1"/>
  <c r="S485" i="19"/>
  <c r="T84" i="8"/>
  <c r="U397" i="19"/>
  <c r="V397" i="19" s="1"/>
  <c r="U396" i="19"/>
  <c r="U209" i="8"/>
  <c r="U209" i="19" s="1"/>
  <c r="V50" i="8"/>
  <c r="V50" i="19" s="1"/>
  <c r="W166" i="19"/>
  <c r="U450" i="19"/>
  <c r="AC260" i="19"/>
  <c r="AC104" i="19"/>
  <c r="AB238" i="19"/>
  <c r="AB297" i="19"/>
  <c r="AC239" i="19"/>
  <c r="AC79" i="19"/>
  <c r="AC138" i="19"/>
  <c r="AD101" i="19"/>
  <c r="AC240" i="19"/>
  <c r="AB263" i="19"/>
  <c r="AC81" i="19"/>
  <c r="Q193" i="17"/>
  <c r="Q205" i="17" s="1"/>
  <c r="Q208" i="17" s="1"/>
  <c r="Q210" i="17" s="1"/>
  <c r="Q212" i="17" s="1"/>
  <c r="Q302" i="17" s="1"/>
  <c r="T183" i="17"/>
  <c r="Q30" i="17"/>
  <c r="Q38" i="17"/>
  <c r="Q31" i="17"/>
  <c r="T182" i="17"/>
  <c r="Q32" i="17"/>
  <c r="Q41" i="17"/>
  <c r="Q33" i="17"/>
  <c r="T186" i="17"/>
  <c r="T185" i="17"/>
  <c r="Q37" i="17"/>
  <c r="Q44" i="17"/>
  <c r="Q39" i="17"/>
  <c r="Q141" i="17"/>
  <c r="Q45" i="17"/>
  <c r="Q36" i="17"/>
  <c r="Q40" i="17"/>
  <c r="Q43" i="17"/>
  <c r="T181" i="17"/>
  <c r="R28" i="17"/>
  <c r="R29" i="17" s="1"/>
  <c r="R31" i="17" s="1"/>
  <c r="S186" i="17"/>
  <c r="S181" i="17"/>
  <c r="U180" i="17"/>
  <c r="U185" i="17" s="1"/>
  <c r="S183" i="17"/>
  <c r="X84" i="17"/>
  <c r="S185" i="17"/>
  <c r="S182" i="17"/>
  <c r="AF48" i="17"/>
  <c r="AG48" i="17" s="1"/>
  <c r="R180" i="17"/>
  <c r="R183" i="17" s="1"/>
  <c r="Q339" i="17"/>
  <c r="Q344" i="17" s="1"/>
  <c r="T21" i="17"/>
  <c r="T26" i="17" s="1"/>
  <c r="T379" i="17"/>
  <c r="T376" i="17"/>
  <c r="T335" i="17"/>
  <c r="T336" i="17" s="1"/>
  <c r="V253" i="17"/>
  <c r="V220" i="17"/>
  <c r="V217" i="17"/>
  <c r="V176" i="17"/>
  <c r="W469" i="17"/>
  <c r="W452" i="17"/>
  <c r="W451" i="17"/>
  <c r="W414" i="17"/>
  <c r="P241" i="17"/>
  <c r="V126" i="17"/>
  <c r="X399" i="17"/>
  <c r="AF132" i="17"/>
  <c r="V122" i="17"/>
  <c r="V121" i="17"/>
  <c r="Y244" i="17"/>
  <c r="Y245" i="17" s="1"/>
  <c r="Y396" i="17"/>
  <c r="V123" i="17"/>
  <c r="P92" i="17"/>
  <c r="P69" i="17"/>
  <c r="Q92" i="17"/>
  <c r="X263" i="17"/>
  <c r="Z260" i="17"/>
  <c r="V280" i="17"/>
  <c r="AA310" i="17"/>
  <c r="AA293" i="17"/>
  <c r="AA255" i="17"/>
  <c r="V61" i="17"/>
  <c r="V94" i="17"/>
  <c r="V58" i="17"/>
  <c r="V17" i="17"/>
  <c r="Z65" i="17"/>
  <c r="AA168" i="17"/>
  <c r="V436" i="17"/>
  <c r="AA207" i="17"/>
  <c r="V278" i="17"/>
  <c r="Z81" i="17"/>
  <c r="AB291" i="17"/>
  <c r="V448" i="17"/>
  <c r="V449" i="17"/>
  <c r="V413" i="17"/>
  <c r="V380" i="17"/>
  <c r="V378" i="17"/>
  <c r="V333" i="17"/>
  <c r="V386" i="17"/>
  <c r="V470" i="17" s="1"/>
  <c r="V466" i="17"/>
  <c r="V331" i="17"/>
  <c r="AB450" i="17"/>
  <c r="V440" i="17"/>
  <c r="T71" i="17"/>
  <c r="V279" i="17"/>
  <c r="Z63" i="17"/>
  <c r="Z135" i="17" s="1"/>
  <c r="AA166" i="17"/>
  <c r="R464" i="17"/>
  <c r="R384" i="17"/>
  <c r="R411" i="17"/>
  <c r="R385" i="17"/>
  <c r="R337" i="17"/>
  <c r="R338" i="17"/>
  <c r="V441" i="17"/>
  <c r="Y381" i="17"/>
  <c r="Y453" i="17" s="1"/>
  <c r="Z484" i="17"/>
  <c r="W147" i="17"/>
  <c r="W14" i="17"/>
  <c r="W16" i="17" s="1"/>
  <c r="Z297" i="17"/>
  <c r="Y218" i="17"/>
  <c r="Y292" i="17" s="1"/>
  <c r="AD222" i="17"/>
  <c r="AE325" i="17"/>
  <c r="Y456" i="17"/>
  <c r="X377" i="17"/>
  <c r="Y85" i="17"/>
  <c r="Y86" i="17" s="1"/>
  <c r="Y104" i="17"/>
  <c r="P27" i="17"/>
  <c r="P25" i="17"/>
  <c r="P26" i="17"/>
  <c r="P23" i="17"/>
  <c r="P22" i="17"/>
  <c r="P24" i="17"/>
  <c r="U230" i="17"/>
  <c r="X397" i="17"/>
  <c r="W330" i="17"/>
  <c r="T250" i="17"/>
  <c r="T308" i="17"/>
  <c r="T309" i="17" s="1"/>
  <c r="T229" i="17"/>
  <c r="T241" i="17" s="1"/>
  <c r="Z138" i="17"/>
  <c r="Y59" i="17"/>
  <c r="Y84" i="17" s="1"/>
  <c r="AA80" i="17"/>
  <c r="V281" i="17"/>
  <c r="S228" i="17"/>
  <c r="S242" i="17" s="1"/>
  <c r="Y240" i="17"/>
  <c r="Q390" i="17"/>
  <c r="P242" i="17"/>
  <c r="V120" i="17"/>
  <c r="V282" i="17"/>
  <c r="P336" i="17"/>
  <c r="AB57" i="17"/>
  <c r="AC153" i="17"/>
  <c r="AA101" i="17"/>
  <c r="Z224" i="17"/>
  <c r="AA327" i="17"/>
  <c r="V443" i="17"/>
  <c r="U465" i="17"/>
  <c r="U332" i="17"/>
  <c r="U334" i="17" s="1"/>
  <c r="V284" i="17"/>
  <c r="V435" i="17"/>
  <c r="V119" i="17"/>
  <c r="X243" i="17"/>
  <c r="X398" i="17"/>
  <c r="Z419" i="17"/>
  <c r="V442" i="17"/>
  <c r="AB216" i="17"/>
  <c r="AC312" i="17"/>
  <c r="AD312" i="17" s="1"/>
  <c r="X131" i="17"/>
  <c r="X130" i="17"/>
  <c r="X95" i="17"/>
  <c r="X62" i="17"/>
  <c r="X60" i="17"/>
  <c r="X15" i="17"/>
  <c r="X68" i="17"/>
  <c r="X152" i="17" s="1"/>
  <c r="X13" i="17"/>
  <c r="X148" i="17"/>
  <c r="Q389" i="17"/>
  <c r="T72" i="17"/>
  <c r="AG366" i="17"/>
  <c r="U146" i="17"/>
  <c r="U67" i="17"/>
  <c r="U66" i="17"/>
  <c r="U93" i="17"/>
  <c r="U20" i="17"/>
  <c r="U19" i="17"/>
  <c r="V285" i="17"/>
  <c r="AA64" i="17"/>
  <c r="AB167" i="17"/>
  <c r="X290" i="17"/>
  <c r="X289" i="17"/>
  <c r="X254" i="17"/>
  <c r="X221" i="17"/>
  <c r="X219" i="17"/>
  <c r="X174" i="17"/>
  <c r="X227" i="17"/>
  <c r="X311" i="17" s="1"/>
  <c r="Z238" i="17"/>
  <c r="Y171" i="17"/>
  <c r="X172" i="17"/>
  <c r="S93" i="17"/>
  <c r="S146" i="17"/>
  <c r="S67" i="17"/>
  <c r="S20" i="17"/>
  <c r="S66" i="17"/>
  <c r="S19" i="17"/>
  <c r="S470" i="17"/>
  <c r="V437" i="17"/>
  <c r="V125" i="17"/>
  <c r="R230" i="17"/>
  <c r="V439" i="17"/>
  <c r="X383" i="17"/>
  <c r="Y486" i="17"/>
  <c r="W306" i="17"/>
  <c r="W173" i="17"/>
  <c r="W175" i="17" s="1"/>
  <c r="Z79" i="17"/>
  <c r="Y12" i="17"/>
  <c r="T93" i="17"/>
  <c r="Y151" i="17"/>
  <c r="Y134" i="17"/>
  <c r="Y96" i="17"/>
  <c r="V117" i="17"/>
  <c r="W277" i="17"/>
  <c r="X307" i="17"/>
  <c r="X294" i="17"/>
  <c r="V445" i="17"/>
  <c r="W403" i="17"/>
  <c r="W404" i="17" s="1"/>
  <c r="W402" i="17"/>
  <c r="T251" i="17"/>
  <c r="T228" i="17"/>
  <c r="T242" i="17" s="1"/>
  <c r="P91" i="17"/>
  <c r="P149" i="17"/>
  <c r="P150" i="17" s="1"/>
  <c r="P70" i="17"/>
  <c r="Q91" i="17"/>
  <c r="U231" i="17"/>
  <c r="V127" i="17"/>
  <c r="V283" i="17"/>
  <c r="S465" i="17"/>
  <c r="S332" i="17"/>
  <c r="V276" i="17"/>
  <c r="V438" i="17"/>
  <c r="X375" i="17"/>
  <c r="X391" i="17" s="1"/>
  <c r="V118" i="17"/>
  <c r="Z239" i="17"/>
  <c r="V124" i="17"/>
  <c r="Y223" i="17"/>
  <c r="Z326" i="17"/>
  <c r="R231" i="17"/>
  <c r="X422" i="17"/>
  <c r="S308" i="17"/>
  <c r="S309" i="17" s="1"/>
  <c r="S229" i="17"/>
  <c r="S241" i="17" s="1"/>
  <c r="V444" i="17"/>
  <c r="AA78" i="17"/>
  <c r="Z73" i="17"/>
  <c r="V286" i="17"/>
  <c r="P187" i="17"/>
  <c r="P330" i="8"/>
  <c r="P330" i="19" s="1"/>
  <c r="BA347" i="8"/>
  <c r="BA347" i="19" s="1"/>
  <c r="BA208" i="8"/>
  <c r="BA208" i="19" s="1"/>
  <c r="V168" i="8"/>
  <c r="P175" i="8"/>
  <c r="P175" i="19" s="1"/>
  <c r="BA51" i="8"/>
  <c r="BA51" i="19" s="1"/>
  <c r="U166" i="8"/>
  <c r="R383" i="8"/>
  <c r="R383" i="19" s="1"/>
  <c r="Q280" i="8"/>
  <c r="Q124" i="8"/>
  <c r="Q117" i="8"/>
  <c r="O301" i="8"/>
  <c r="O367" i="8"/>
  <c r="O367" i="19" s="1"/>
  <c r="G301" i="8"/>
  <c r="G367" i="8"/>
  <c r="G367" i="19" s="1"/>
  <c r="N459" i="8"/>
  <c r="T218" i="8"/>
  <c r="T218" i="19" s="1"/>
  <c r="U297" i="8"/>
  <c r="Q285" i="8"/>
  <c r="Q123" i="8"/>
  <c r="Q119" i="8"/>
  <c r="S292" i="8"/>
  <c r="S243" i="8"/>
  <c r="S486" i="8"/>
  <c r="Q279" i="8"/>
  <c r="H459" i="8"/>
  <c r="R254" i="8"/>
  <c r="R174" i="8"/>
  <c r="R174" i="19" s="1"/>
  <c r="R289" i="8"/>
  <c r="R221" i="8"/>
  <c r="R221" i="19" s="1"/>
  <c r="R290" i="8"/>
  <c r="R219" i="8"/>
  <c r="R219" i="19" s="1"/>
  <c r="R172" i="8"/>
  <c r="R172" i="19" s="1"/>
  <c r="L301" i="8"/>
  <c r="L367" i="8"/>
  <c r="L367" i="19" s="1"/>
  <c r="Q122" i="8"/>
  <c r="I301" i="8"/>
  <c r="I367" i="8"/>
  <c r="I367" i="19" s="1"/>
  <c r="T325" i="8"/>
  <c r="Q402" i="8"/>
  <c r="Q403" i="8"/>
  <c r="Q404" i="8" s="1"/>
  <c r="Q283" i="8"/>
  <c r="Q286" i="8"/>
  <c r="L459" i="8"/>
  <c r="T485" i="8"/>
  <c r="T238" i="8"/>
  <c r="S171" i="8"/>
  <c r="S171" i="19" s="1"/>
  <c r="Q120" i="8"/>
  <c r="Q281" i="8"/>
  <c r="G459" i="8"/>
  <c r="I459" i="8"/>
  <c r="Q126" i="8"/>
  <c r="Q127" i="8"/>
  <c r="S397" i="8"/>
  <c r="R330" i="8"/>
  <c r="R330" i="19" s="1"/>
  <c r="M459" i="8"/>
  <c r="Q121" i="8"/>
  <c r="E301" i="8"/>
  <c r="E367" i="8"/>
  <c r="E367" i="19" s="1"/>
  <c r="N301" i="8"/>
  <c r="N367" i="8"/>
  <c r="N367" i="19" s="1"/>
  <c r="T85" i="8"/>
  <c r="T135" i="8"/>
  <c r="D459" i="8"/>
  <c r="S263" i="8"/>
  <c r="T456" i="8"/>
  <c r="S377" i="8"/>
  <c r="S377" i="19" s="1"/>
  <c r="Q284" i="8"/>
  <c r="Q380" i="8"/>
  <c r="Q380" i="19" s="1"/>
  <c r="Q378" i="8"/>
  <c r="Q449" i="8"/>
  <c r="Q448" i="8"/>
  <c r="Q333" i="8"/>
  <c r="Q333" i="19" s="1"/>
  <c r="Q331" i="8"/>
  <c r="Q331" i="19" s="1"/>
  <c r="Q386" i="8"/>
  <c r="Q386" i="19" s="1"/>
  <c r="Q466" i="8"/>
  <c r="U450" i="8"/>
  <c r="S381" i="8"/>
  <c r="S381" i="19" s="1"/>
  <c r="T484" i="8"/>
  <c r="Q282" i="8"/>
  <c r="V419" i="8"/>
  <c r="R278" i="8"/>
  <c r="Q118" i="8"/>
  <c r="J301" i="8"/>
  <c r="J367" i="8"/>
  <c r="J367" i="19" s="1"/>
  <c r="S222" i="8"/>
  <c r="S222" i="19" s="1"/>
  <c r="J459" i="8"/>
  <c r="O459" i="8"/>
  <c r="V260" i="8"/>
  <c r="F459" i="8"/>
  <c r="Q125" i="8"/>
  <c r="Q276" i="8"/>
  <c r="Q173" i="8"/>
  <c r="Q173" i="19" s="1"/>
  <c r="Q306" i="8"/>
  <c r="K459" i="8"/>
  <c r="D367" i="8"/>
  <c r="D367" i="19" s="1"/>
  <c r="D301" i="8"/>
  <c r="Q277" i="8"/>
  <c r="R277" i="8" s="1"/>
  <c r="U291" i="8"/>
  <c r="E459" i="8"/>
  <c r="Z399" i="8"/>
  <c r="AA398" i="8"/>
  <c r="I53" i="8"/>
  <c r="I53" i="19" s="1"/>
  <c r="I210" i="8"/>
  <c r="I210" i="19" s="1"/>
  <c r="K53" i="8"/>
  <c r="K53" i="19" s="1"/>
  <c r="K210" i="8"/>
  <c r="K210" i="19" s="1"/>
  <c r="F53" i="8"/>
  <c r="F53" i="19" s="1"/>
  <c r="F210" i="8"/>
  <c r="F210" i="19" s="1"/>
  <c r="N53" i="8"/>
  <c r="N53" i="19" s="1"/>
  <c r="N210" i="8"/>
  <c r="N210" i="19" s="1"/>
  <c r="H53" i="8"/>
  <c r="H53" i="19" s="1"/>
  <c r="H210" i="8"/>
  <c r="H210" i="19" s="1"/>
  <c r="L53" i="8"/>
  <c r="L53" i="19" s="1"/>
  <c r="L210" i="8"/>
  <c r="L210" i="19" s="1"/>
  <c r="J53" i="8"/>
  <c r="J53" i="19" s="1"/>
  <c r="J210" i="8"/>
  <c r="J210" i="19" s="1"/>
  <c r="M53" i="8"/>
  <c r="M53" i="19" s="1"/>
  <c r="M210" i="8"/>
  <c r="M210" i="19" s="1"/>
  <c r="E53" i="8"/>
  <c r="E53" i="19" s="1"/>
  <c r="E210" i="8"/>
  <c r="E210" i="19" s="1"/>
  <c r="O53" i="8"/>
  <c r="O53" i="19" s="1"/>
  <c r="O210" i="8"/>
  <c r="O210" i="19" s="1"/>
  <c r="G53" i="8"/>
  <c r="G53" i="19" s="1"/>
  <c r="G210" i="8"/>
  <c r="G210" i="19" s="1"/>
  <c r="AC239" i="8"/>
  <c r="AB240" i="8"/>
  <c r="V132" i="8"/>
  <c r="V138" i="8"/>
  <c r="U59" i="8"/>
  <c r="U59" i="19" s="1"/>
  <c r="AB164" i="8"/>
  <c r="U78" i="8"/>
  <c r="T57" i="8"/>
  <c r="T57" i="19" s="1"/>
  <c r="U153" i="8"/>
  <c r="W79" i="8"/>
  <c r="V101" i="8"/>
  <c r="D16" i="23" l="1"/>
  <c r="D57" i="23" s="1"/>
  <c r="H116" i="22"/>
  <c r="H113" i="22"/>
  <c r="H115" i="22"/>
  <c r="H111" i="22"/>
  <c r="H114" i="22"/>
  <c r="N114" i="22"/>
  <c r="L111" i="22"/>
  <c r="N113" i="22"/>
  <c r="N115" i="22"/>
  <c r="N116" i="22"/>
  <c r="L112" i="22"/>
  <c r="N111" i="22"/>
  <c r="K115" i="22"/>
  <c r="Q52" i="22"/>
  <c r="Q378" i="19"/>
  <c r="Q60" i="22" s="1"/>
  <c r="K113" i="22"/>
  <c r="P286" i="19"/>
  <c r="Q286" i="19" s="1"/>
  <c r="R286" i="19" s="1"/>
  <c r="S286" i="19" s="1"/>
  <c r="T286" i="19" s="1"/>
  <c r="U286" i="19" s="1"/>
  <c r="V286" i="19" s="1"/>
  <c r="W286" i="19" s="1"/>
  <c r="X286" i="19" s="1"/>
  <c r="Y286" i="19" s="1"/>
  <c r="Z286" i="19" s="1"/>
  <c r="AA286" i="19" s="1"/>
  <c r="T471" i="19"/>
  <c r="U471" i="19" s="1"/>
  <c r="V471" i="19" s="1"/>
  <c r="U207" i="19"/>
  <c r="U48" i="22" s="1"/>
  <c r="V207" i="8"/>
  <c r="K116" i="22"/>
  <c r="G112" i="22"/>
  <c r="G116" i="22"/>
  <c r="G114" i="22"/>
  <c r="G113" i="22"/>
  <c r="G111" i="22"/>
  <c r="K112" i="22"/>
  <c r="L113" i="22"/>
  <c r="L114" i="22"/>
  <c r="L115" i="22"/>
  <c r="M112" i="22"/>
  <c r="E116" i="22"/>
  <c r="M113" i="22"/>
  <c r="M111" i="22"/>
  <c r="E115" i="22"/>
  <c r="E114" i="22"/>
  <c r="O113" i="22"/>
  <c r="M116" i="22"/>
  <c r="E112" i="22"/>
  <c r="M114" i="22"/>
  <c r="E113" i="22"/>
  <c r="I116" i="22"/>
  <c r="F113" i="22"/>
  <c r="F111" i="22"/>
  <c r="I114" i="22"/>
  <c r="J115" i="22"/>
  <c r="F116" i="22"/>
  <c r="I113" i="22"/>
  <c r="F115" i="22"/>
  <c r="I111" i="22"/>
  <c r="F114" i="22"/>
  <c r="J112" i="22"/>
  <c r="J114" i="22"/>
  <c r="I115" i="22"/>
  <c r="J116" i="22"/>
  <c r="J113" i="22"/>
  <c r="O112" i="22"/>
  <c r="D113" i="22"/>
  <c r="BA21" i="22"/>
  <c r="D111" i="22"/>
  <c r="AQ237" i="17"/>
  <c r="AP249" i="19"/>
  <c r="D112" i="22"/>
  <c r="D115" i="22"/>
  <c r="O114" i="22"/>
  <c r="P422" i="19"/>
  <c r="Q422" i="19" s="1"/>
  <c r="R422" i="19" s="1"/>
  <c r="S422" i="19" s="1"/>
  <c r="D105" i="22"/>
  <c r="BA13" i="22"/>
  <c r="O116" i="22"/>
  <c r="P307" i="19"/>
  <c r="P254" i="19"/>
  <c r="P289" i="19"/>
  <c r="P290" i="19"/>
  <c r="O115" i="22"/>
  <c r="BA17" i="22"/>
  <c r="T248" i="19"/>
  <c r="T295" i="19"/>
  <c r="U396" i="8"/>
  <c r="P428" i="19"/>
  <c r="Q428" i="19" s="1"/>
  <c r="R428" i="19" s="1"/>
  <c r="S428" i="19" s="1"/>
  <c r="T428" i="19" s="1"/>
  <c r="U428" i="19" s="1"/>
  <c r="V428" i="19" s="1"/>
  <c r="W428" i="19" s="1"/>
  <c r="X428" i="19" s="1"/>
  <c r="Y428" i="19" s="1"/>
  <c r="Z428" i="19" s="1"/>
  <c r="AA428" i="19" s="1"/>
  <c r="AB428" i="19" s="1"/>
  <c r="AC428" i="19" s="1"/>
  <c r="AD428" i="19" s="1"/>
  <c r="AE428" i="19" s="1"/>
  <c r="AF428" i="19" s="1"/>
  <c r="AG428" i="19" s="1"/>
  <c r="AH428" i="19" s="1"/>
  <c r="AI428" i="19" s="1"/>
  <c r="AJ428" i="19" s="1"/>
  <c r="AK428" i="19" s="1"/>
  <c r="AL428" i="19" s="1"/>
  <c r="AM428" i="19" s="1"/>
  <c r="AN428" i="19" s="1"/>
  <c r="AO428" i="19" s="1"/>
  <c r="AP428" i="19" s="1"/>
  <c r="AQ428" i="19" s="1"/>
  <c r="AR428" i="19" s="1"/>
  <c r="AS428" i="19" s="1"/>
  <c r="AT428" i="19" s="1"/>
  <c r="AU428" i="19" s="1"/>
  <c r="AV428" i="19" s="1"/>
  <c r="AW428" i="19" s="1"/>
  <c r="AX428" i="19" s="1"/>
  <c r="AY428" i="19" s="1"/>
  <c r="BA25" i="22"/>
  <c r="Q414" i="19"/>
  <c r="P73" i="22"/>
  <c r="G459" i="19"/>
  <c r="G29" i="22"/>
  <c r="M459" i="19"/>
  <c r="M29" i="22"/>
  <c r="K459" i="19"/>
  <c r="K29" i="22"/>
  <c r="L459" i="19"/>
  <c r="L29" i="22"/>
  <c r="J459" i="19"/>
  <c r="J29" i="22"/>
  <c r="D459" i="19"/>
  <c r="D29" i="22"/>
  <c r="F459" i="19"/>
  <c r="F29" i="22"/>
  <c r="H459" i="19"/>
  <c r="H29" i="22"/>
  <c r="N459" i="19"/>
  <c r="N29" i="22"/>
  <c r="I459" i="19"/>
  <c r="I29" i="22"/>
  <c r="O459" i="19"/>
  <c r="O29" i="22"/>
  <c r="E459" i="19"/>
  <c r="E29" i="22"/>
  <c r="R151" i="19"/>
  <c r="R73" i="22"/>
  <c r="T135" i="19"/>
  <c r="T84" i="19"/>
  <c r="Q147" i="8"/>
  <c r="AB325" i="19"/>
  <c r="AC325" i="19" s="1"/>
  <c r="P147" i="19"/>
  <c r="Q14" i="8"/>
  <c r="Q14" i="19" s="1"/>
  <c r="U78" i="19"/>
  <c r="P152" i="19"/>
  <c r="U80" i="19"/>
  <c r="Q95" i="19"/>
  <c r="R95" i="8"/>
  <c r="R68" i="8"/>
  <c r="R68" i="19" s="1"/>
  <c r="S310" i="19"/>
  <c r="S255" i="19"/>
  <c r="R13" i="8"/>
  <c r="R13" i="19" s="1"/>
  <c r="T85" i="19"/>
  <c r="Q148" i="19"/>
  <c r="S292" i="19"/>
  <c r="P16" i="8"/>
  <c r="P16" i="19" s="1"/>
  <c r="R134" i="19"/>
  <c r="R86" i="19"/>
  <c r="Q152" i="8"/>
  <c r="R96" i="19"/>
  <c r="Q130" i="19"/>
  <c r="Q147" i="19"/>
  <c r="R133" i="19"/>
  <c r="V366" i="8"/>
  <c r="V366" i="19" s="1"/>
  <c r="Q131" i="19"/>
  <c r="S414" i="8"/>
  <c r="S452" i="8"/>
  <c r="S469" i="8"/>
  <c r="Z312" i="19"/>
  <c r="AA312" i="19" s="1"/>
  <c r="Q470" i="8"/>
  <c r="S451" i="8"/>
  <c r="Q465" i="8"/>
  <c r="T391" i="8"/>
  <c r="T391" i="19" s="1"/>
  <c r="P414" i="19"/>
  <c r="U216" i="8"/>
  <c r="U216" i="19" s="1"/>
  <c r="W312" i="8"/>
  <c r="W216" i="8" s="1"/>
  <c r="W216" i="19" s="1"/>
  <c r="J460" i="8"/>
  <c r="N460" i="8"/>
  <c r="T232" i="8"/>
  <c r="T232" i="19" s="1"/>
  <c r="S133" i="8"/>
  <c r="H460" i="8"/>
  <c r="V232" i="8"/>
  <c r="V232" i="19" s="1"/>
  <c r="L460" i="8"/>
  <c r="R466" i="8"/>
  <c r="E460" i="8"/>
  <c r="I460" i="8"/>
  <c r="G460" i="8"/>
  <c r="Q413" i="8"/>
  <c r="F460" i="8"/>
  <c r="U368" i="8"/>
  <c r="U368" i="19" s="1"/>
  <c r="O460" i="8"/>
  <c r="M460" i="8"/>
  <c r="K460" i="8"/>
  <c r="D369" i="8"/>
  <c r="D369" i="19" s="1"/>
  <c r="Q206" i="17"/>
  <c r="Q301" i="17"/>
  <c r="W326" i="8"/>
  <c r="W223" i="8" s="1"/>
  <c r="W223" i="19" s="1"/>
  <c r="U223" i="8"/>
  <c r="U223" i="19" s="1"/>
  <c r="AA382" i="17"/>
  <c r="AB485" i="17"/>
  <c r="D212" i="8"/>
  <c r="D143" i="8"/>
  <c r="R130" i="8"/>
  <c r="R15" i="8"/>
  <c r="R15" i="19" s="1"/>
  <c r="R62" i="8"/>
  <c r="R62" i="19" s="1"/>
  <c r="S134" i="8"/>
  <c r="S12" i="8"/>
  <c r="S12" i="19" s="1"/>
  <c r="R131" i="8"/>
  <c r="S151" i="8"/>
  <c r="S86" i="8"/>
  <c r="R60" i="8"/>
  <c r="R60" i="19" s="1"/>
  <c r="R148" i="8"/>
  <c r="S96" i="8"/>
  <c r="AB327" i="19"/>
  <c r="AC327" i="19" s="1"/>
  <c r="AD327" i="19" s="1"/>
  <c r="U471" i="8"/>
  <c r="U375" i="8" s="1"/>
  <c r="U375" i="19" s="1"/>
  <c r="X132" i="19"/>
  <c r="V64" i="8"/>
  <c r="V64" i="19" s="1"/>
  <c r="W167" i="8"/>
  <c r="X327" i="8"/>
  <c r="X224" i="8" s="1"/>
  <c r="X224" i="19" s="1"/>
  <c r="V484" i="19"/>
  <c r="V326" i="19"/>
  <c r="W326" i="19" s="1"/>
  <c r="X326" i="19" s="1"/>
  <c r="Y326" i="19" s="1"/>
  <c r="W153" i="19"/>
  <c r="X153" i="19" s="1"/>
  <c r="Y153" i="19" s="1"/>
  <c r="E369" i="8"/>
  <c r="E369" i="19" s="1"/>
  <c r="H369" i="8"/>
  <c r="H369" i="19" s="1"/>
  <c r="I369" i="8"/>
  <c r="I369" i="19" s="1"/>
  <c r="W50" i="8"/>
  <c r="W50" i="19" s="1"/>
  <c r="R414" i="19"/>
  <c r="Q175" i="8"/>
  <c r="Q175" i="19" s="1"/>
  <c r="V419" i="19"/>
  <c r="V398" i="19"/>
  <c r="U486" i="19"/>
  <c r="V486" i="19" s="1"/>
  <c r="S438" i="19"/>
  <c r="X291" i="19"/>
  <c r="V168" i="19"/>
  <c r="W168" i="19" s="1"/>
  <c r="X168" i="19" s="1"/>
  <c r="Y168" i="19" s="1"/>
  <c r="V399" i="19"/>
  <c r="M369" i="8"/>
  <c r="M369" i="19" s="1"/>
  <c r="W397" i="19"/>
  <c r="X397" i="19" s="1"/>
  <c r="Y397" i="19" s="1"/>
  <c r="S439" i="19"/>
  <c r="N369" i="8"/>
  <c r="N369" i="19" s="1"/>
  <c r="G369" i="8"/>
  <c r="G369" i="19" s="1"/>
  <c r="J369" i="8"/>
  <c r="J369" i="19" s="1"/>
  <c r="F369" i="8"/>
  <c r="F369" i="19" s="1"/>
  <c r="P176" i="8"/>
  <c r="P176" i="19" s="1"/>
  <c r="V209" i="8"/>
  <c r="V209" i="19" s="1"/>
  <c r="T485" i="19"/>
  <c r="W48" i="8"/>
  <c r="W48" i="19" s="1"/>
  <c r="R311" i="8"/>
  <c r="T456" i="19"/>
  <c r="V450" i="19"/>
  <c r="W450" i="19" s="1"/>
  <c r="X450" i="19" s="1"/>
  <c r="S444" i="19"/>
  <c r="U84" i="8"/>
  <c r="P220" i="8"/>
  <c r="P220" i="19" s="1"/>
  <c r="X166" i="19"/>
  <c r="T73" i="8"/>
  <c r="T73" i="19" s="1"/>
  <c r="O369" i="8"/>
  <c r="O369" i="19" s="1"/>
  <c r="L369" i="8"/>
  <c r="L369" i="19" s="1"/>
  <c r="K369" i="8"/>
  <c r="K369" i="19" s="1"/>
  <c r="P253" i="8"/>
  <c r="X167" i="19"/>
  <c r="P217" i="8"/>
  <c r="P217" i="19" s="1"/>
  <c r="V396" i="19"/>
  <c r="S440" i="19"/>
  <c r="AA121" i="19"/>
  <c r="AA125" i="19"/>
  <c r="AD104" i="19"/>
  <c r="AA283" i="19"/>
  <c r="AA437" i="19"/>
  <c r="AA276" i="19"/>
  <c r="AD240" i="19"/>
  <c r="AA282" i="19"/>
  <c r="AA122" i="19"/>
  <c r="AA285" i="19"/>
  <c r="AD260" i="19"/>
  <c r="AA281" i="19"/>
  <c r="AA118" i="19"/>
  <c r="AA127" i="19"/>
  <c r="AA123" i="19"/>
  <c r="AA277" i="19"/>
  <c r="AA279" i="19"/>
  <c r="AA435" i="19"/>
  <c r="AA126" i="19"/>
  <c r="AA119" i="19"/>
  <c r="Z442" i="19"/>
  <c r="AC238" i="19"/>
  <c r="AC297" i="19"/>
  <c r="AA124" i="19"/>
  <c r="AA280" i="19"/>
  <c r="AA117" i="19"/>
  <c r="AD81" i="19"/>
  <c r="AC263" i="19"/>
  <c r="AE101" i="19"/>
  <c r="AD79" i="19"/>
  <c r="AD239" i="19"/>
  <c r="AA120" i="19"/>
  <c r="AD138" i="19"/>
  <c r="AA284" i="19"/>
  <c r="AA278" i="19"/>
  <c r="AA436" i="19"/>
  <c r="Q34" i="17"/>
  <c r="Q46" i="17" s="1"/>
  <c r="Q49" i="17" s="1"/>
  <c r="Q345" i="17"/>
  <c r="T24" i="17"/>
  <c r="U182" i="17"/>
  <c r="T25" i="17"/>
  <c r="U184" i="17"/>
  <c r="R186" i="17"/>
  <c r="U181" i="17"/>
  <c r="T187" i="17"/>
  <c r="T188" i="17" s="1"/>
  <c r="T199" i="17" s="1"/>
  <c r="U183" i="17"/>
  <c r="U186" i="17"/>
  <c r="R41" i="17"/>
  <c r="R339" i="17"/>
  <c r="R343" i="17" s="1"/>
  <c r="R37" i="17"/>
  <c r="R30" i="17"/>
  <c r="R40" i="17"/>
  <c r="S187" i="17"/>
  <c r="S188" i="17" s="1"/>
  <c r="S196" i="17" s="1"/>
  <c r="R39" i="17"/>
  <c r="R185" i="17"/>
  <c r="R32" i="17"/>
  <c r="R45" i="17"/>
  <c r="R182" i="17"/>
  <c r="R141" i="17"/>
  <c r="R33" i="17"/>
  <c r="R184" i="17"/>
  <c r="R43" i="17"/>
  <c r="R44" i="17"/>
  <c r="R38" i="17"/>
  <c r="R42" i="17"/>
  <c r="Y133" i="17"/>
  <c r="R35" i="17"/>
  <c r="R36" i="17"/>
  <c r="T23" i="17"/>
  <c r="T22" i="17"/>
  <c r="T27" i="17"/>
  <c r="R181" i="17"/>
  <c r="Q343" i="17"/>
  <c r="Q340" i="17"/>
  <c r="Q342" i="17"/>
  <c r="Q341" i="17"/>
  <c r="AH48" i="17"/>
  <c r="AI48" i="17" s="1"/>
  <c r="S21" i="17"/>
  <c r="S22" i="17" s="1"/>
  <c r="U21" i="17"/>
  <c r="U26" i="17" s="1"/>
  <c r="X469" i="17"/>
  <c r="X452" i="17"/>
  <c r="X451" i="17"/>
  <c r="X414" i="17"/>
  <c r="U412" i="17"/>
  <c r="U379" i="17"/>
  <c r="U376" i="17"/>
  <c r="U335" i="17"/>
  <c r="U336" i="17" s="1"/>
  <c r="R250" i="17"/>
  <c r="R308" i="17"/>
  <c r="R309" i="17" s="1"/>
  <c r="R229" i="17"/>
  <c r="W120" i="17"/>
  <c r="AB207" i="17"/>
  <c r="Y263" i="17"/>
  <c r="Z134" i="17"/>
  <c r="Z96" i="17"/>
  <c r="Z151" i="17"/>
  <c r="Y422" i="17"/>
  <c r="Z223" i="17"/>
  <c r="AA326" i="17"/>
  <c r="W118" i="17"/>
  <c r="W127" i="17"/>
  <c r="X403" i="17"/>
  <c r="X404" i="17" s="1"/>
  <c r="X402" i="17"/>
  <c r="S71" i="17"/>
  <c r="T91" i="17" s="1"/>
  <c r="Y290" i="17"/>
  <c r="Y289" i="17"/>
  <c r="Y254" i="17"/>
  <c r="Y221" i="17"/>
  <c r="Y219" i="17"/>
  <c r="Y174" i="17"/>
  <c r="Y227" i="17"/>
  <c r="Y311" i="17" s="1"/>
  <c r="X306" i="17"/>
  <c r="X173" i="17"/>
  <c r="X175" i="17" s="1"/>
  <c r="U72" i="17"/>
  <c r="X147" i="17"/>
  <c r="X14" i="17"/>
  <c r="X16" i="17" s="1"/>
  <c r="W442" i="17"/>
  <c r="Y398" i="17"/>
  <c r="W94" i="17"/>
  <c r="W58" i="17"/>
  <c r="W61" i="17"/>
  <c r="W17" i="17"/>
  <c r="W18" i="17" s="1"/>
  <c r="Z244" i="17"/>
  <c r="Z245" i="17" s="1"/>
  <c r="Z456" i="17"/>
  <c r="Y377" i="17"/>
  <c r="Z381" i="17"/>
  <c r="Z453" i="17" s="1"/>
  <c r="AA484" i="17"/>
  <c r="R390" i="17"/>
  <c r="AC291" i="17"/>
  <c r="W121" i="17"/>
  <c r="V177" i="17"/>
  <c r="R251" i="17"/>
  <c r="R228" i="17"/>
  <c r="T69" i="17"/>
  <c r="T83" i="17" s="1"/>
  <c r="W284" i="17"/>
  <c r="U250" i="17"/>
  <c r="U308" i="17"/>
  <c r="U309" i="17" s="1"/>
  <c r="U229" i="17"/>
  <c r="U241" i="17" s="1"/>
  <c r="AA73" i="17"/>
  <c r="Y307" i="17"/>
  <c r="Y294" i="17"/>
  <c r="X277" i="17"/>
  <c r="W125" i="17"/>
  <c r="AA238" i="17"/>
  <c r="Z171" i="17"/>
  <c r="Z172" i="17" s="1"/>
  <c r="W285" i="17"/>
  <c r="Q467" i="17"/>
  <c r="Q468" i="17" s="1"/>
  <c r="Q388" i="17"/>
  <c r="Q400" i="17" s="1"/>
  <c r="P464" i="17"/>
  <c r="P411" i="17"/>
  <c r="P384" i="17"/>
  <c r="P385" i="17"/>
  <c r="P337" i="17"/>
  <c r="P338" i="17"/>
  <c r="Q411" i="17"/>
  <c r="S251" i="17"/>
  <c r="AA297" i="17"/>
  <c r="Z218" i="17"/>
  <c r="Z292" i="17" s="1"/>
  <c r="W440" i="17"/>
  <c r="V18" i="17"/>
  <c r="Y383" i="17"/>
  <c r="Z486" i="17"/>
  <c r="U71" i="17"/>
  <c r="Z240" i="17"/>
  <c r="U251" i="17"/>
  <c r="U228" i="17"/>
  <c r="U242" i="17" s="1"/>
  <c r="AD216" i="17"/>
  <c r="AD232" i="17" s="1"/>
  <c r="AE312" i="17"/>
  <c r="W443" i="17"/>
  <c r="Z104" i="17"/>
  <c r="W279" i="17"/>
  <c r="W436" i="17"/>
  <c r="Z396" i="17"/>
  <c r="Y399" i="17"/>
  <c r="T464" i="17"/>
  <c r="T385" i="17"/>
  <c r="T384" i="17"/>
  <c r="T338" i="17"/>
  <c r="T337" i="17"/>
  <c r="Z85" i="17"/>
  <c r="Z86" i="17" s="1"/>
  <c r="W123" i="17"/>
  <c r="W438" i="17"/>
  <c r="W444" i="17"/>
  <c r="W117" i="17"/>
  <c r="Y131" i="17"/>
  <c r="Y130" i="17"/>
  <c r="Y95" i="17"/>
  <c r="Y62" i="17"/>
  <c r="Y60" i="17"/>
  <c r="Y15" i="17"/>
  <c r="Y68" i="17"/>
  <c r="Y152" i="17" s="1"/>
  <c r="Y13" i="17"/>
  <c r="Y148" i="17"/>
  <c r="S72" i="17"/>
  <c r="T92" i="17" s="1"/>
  <c r="AA419" i="17"/>
  <c r="W119" i="17"/>
  <c r="AB101" i="17"/>
  <c r="W282" i="17"/>
  <c r="Q387" i="17"/>
  <c r="W281" i="17"/>
  <c r="P28" i="17"/>
  <c r="R389" i="17"/>
  <c r="T149" i="17"/>
  <c r="T150" i="17" s="1"/>
  <c r="T70" i="17"/>
  <c r="T82" i="17" s="1"/>
  <c r="W280" i="17"/>
  <c r="Y172" i="17"/>
  <c r="P83" i="17"/>
  <c r="W122" i="17"/>
  <c r="P188" i="17"/>
  <c r="W124" i="17"/>
  <c r="S334" i="17"/>
  <c r="P82" i="17"/>
  <c r="AA79" i="17"/>
  <c r="Z12" i="17"/>
  <c r="W439" i="17"/>
  <c r="AC216" i="17"/>
  <c r="AC232" i="17" s="1"/>
  <c r="W448" i="17"/>
  <c r="W449" i="17"/>
  <c r="W413" i="17"/>
  <c r="W380" i="17"/>
  <c r="W378" i="17"/>
  <c r="W333" i="17"/>
  <c r="W466" i="17"/>
  <c r="W386" i="17"/>
  <c r="W331" i="17"/>
  <c r="W441" i="17"/>
  <c r="AA81" i="17"/>
  <c r="AA260" i="17"/>
  <c r="W126" i="17"/>
  <c r="AA224" i="17"/>
  <c r="AB327" i="17"/>
  <c r="AA138" i="17"/>
  <c r="Z59" i="17"/>
  <c r="Z133" i="17" s="1"/>
  <c r="AA239" i="17"/>
  <c r="Y375" i="17"/>
  <c r="Y391" i="17" s="1"/>
  <c r="W283" i="17"/>
  <c r="W445" i="17"/>
  <c r="W253" i="17"/>
  <c r="W220" i="17"/>
  <c r="W217" i="17"/>
  <c r="W437" i="17"/>
  <c r="AB64" i="17"/>
  <c r="AC167" i="17"/>
  <c r="AH366" i="17"/>
  <c r="AB232" i="17"/>
  <c r="W435" i="17"/>
  <c r="AC57" i="17"/>
  <c r="AD153" i="17"/>
  <c r="AB80" i="17"/>
  <c r="Y397" i="17"/>
  <c r="X330" i="17"/>
  <c r="AE222" i="17"/>
  <c r="AF325" i="17"/>
  <c r="Y243" i="17"/>
  <c r="AG132" i="17"/>
  <c r="W286" i="17"/>
  <c r="S250" i="17"/>
  <c r="W276" i="17"/>
  <c r="AA63" i="17"/>
  <c r="AA135" i="17" s="1"/>
  <c r="AB166" i="17"/>
  <c r="AC450" i="17"/>
  <c r="V465" i="17"/>
  <c r="V332" i="17"/>
  <c r="V334" i="17" s="1"/>
  <c r="W278" i="17"/>
  <c r="AA65" i="17"/>
  <c r="AB168" i="17"/>
  <c r="W176" i="17"/>
  <c r="W177" i="17" s="1"/>
  <c r="P333" i="8"/>
  <c r="P333" i="19" s="1"/>
  <c r="P449" i="8"/>
  <c r="P466" i="8"/>
  <c r="P448" i="8"/>
  <c r="P413" i="8"/>
  <c r="P380" i="8"/>
  <c r="P380" i="19" s="1"/>
  <c r="P331" i="8"/>
  <c r="P331" i="19" s="1"/>
  <c r="P378" i="8"/>
  <c r="P386" i="8"/>
  <c r="P386" i="19" s="1"/>
  <c r="S453" i="8"/>
  <c r="V65" i="8"/>
  <c r="V65" i="19" s="1"/>
  <c r="W168" i="8"/>
  <c r="W65" i="8" s="1"/>
  <c r="W65" i="19" s="1"/>
  <c r="BA53" i="8"/>
  <c r="BA53" i="19" s="1"/>
  <c r="BA210" i="8"/>
  <c r="BA210" i="19" s="1"/>
  <c r="D460" i="8"/>
  <c r="BA367" i="8"/>
  <c r="BA367" i="19" s="1"/>
  <c r="U63" i="8"/>
  <c r="U63" i="19" s="1"/>
  <c r="V166" i="8"/>
  <c r="R280" i="8"/>
  <c r="T382" i="8"/>
  <c r="T382" i="19" s="1"/>
  <c r="R119" i="8"/>
  <c r="V297" i="8"/>
  <c r="U218" i="8"/>
  <c r="U218" i="19" s="1"/>
  <c r="R403" i="8"/>
  <c r="R404" i="8" s="1"/>
  <c r="R402" i="8"/>
  <c r="S254" i="8"/>
  <c r="S289" i="8"/>
  <c r="S174" i="8"/>
  <c r="S174" i="19" s="1"/>
  <c r="S290" i="8"/>
  <c r="S221" i="8"/>
  <c r="S221" i="19" s="1"/>
  <c r="S219" i="8"/>
  <c r="S219" i="19" s="1"/>
  <c r="S307" i="8"/>
  <c r="S172" i="8"/>
  <c r="S172" i="19" s="1"/>
  <c r="R279" i="8"/>
  <c r="T486" i="8"/>
  <c r="S277" i="8"/>
  <c r="W260" i="8"/>
  <c r="T381" i="8"/>
  <c r="T381" i="19" s="1"/>
  <c r="U484" i="8"/>
  <c r="R127" i="8"/>
  <c r="T222" i="8"/>
  <c r="T222" i="19" s="1"/>
  <c r="U325" i="8"/>
  <c r="T243" i="8"/>
  <c r="T397" i="8"/>
  <c r="S330" i="8"/>
  <c r="S330" i="19" s="1"/>
  <c r="R276" i="8"/>
  <c r="W419" i="8"/>
  <c r="U456" i="8"/>
  <c r="T377" i="8"/>
  <c r="T377" i="19" s="1"/>
  <c r="R121" i="8"/>
  <c r="R281" i="8"/>
  <c r="R123" i="8"/>
  <c r="R117" i="8"/>
  <c r="U238" i="8"/>
  <c r="S383" i="8"/>
  <c r="S383" i="19" s="1"/>
  <c r="R285" i="8"/>
  <c r="R118" i="8"/>
  <c r="V450" i="8"/>
  <c r="R126" i="8"/>
  <c r="R283" i="8"/>
  <c r="U485" i="8"/>
  <c r="S278" i="8"/>
  <c r="V291" i="8"/>
  <c r="R284" i="8"/>
  <c r="R282" i="8"/>
  <c r="T263" i="8"/>
  <c r="S227" i="8"/>
  <c r="S227" i="19" s="1"/>
  <c r="R306" i="8"/>
  <c r="R173" i="8"/>
  <c r="R173" i="19" s="1"/>
  <c r="R124" i="8"/>
  <c r="R380" i="8"/>
  <c r="R380" i="19" s="1"/>
  <c r="R378" i="8"/>
  <c r="R449" i="8"/>
  <c r="R333" i="8"/>
  <c r="R333" i="19" s="1"/>
  <c r="R413" i="8"/>
  <c r="R448" i="8"/>
  <c r="R331" i="8"/>
  <c r="R331" i="19" s="1"/>
  <c r="R386" i="8"/>
  <c r="R386" i="19" s="1"/>
  <c r="R122" i="8"/>
  <c r="S294" i="8"/>
  <c r="S244" i="8"/>
  <c r="S245" i="8" s="1"/>
  <c r="R125" i="8"/>
  <c r="R120" i="8"/>
  <c r="R286" i="8"/>
  <c r="AB398" i="8"/>
  <c r="AA399" i="8"/>
  <c r="N143" i="8"/>
  <c r="N212" i="8"/>
  <c r="M143" i="8"/>
  <c r="M212" i="8"/>
  <c r="G143" i="8"/>
  <c r="G212" i="8"/>
  <c r="J143" i="8"/>
  <c r="J212" i="8"/>
  <c r="F143" i="8"/>
  <c r="F212" i="8"/>
  <c r="O143" i="8"/>
  <c r="O212" i="8"/>
  <c r="L143" i="8"/>
  <c r="L212" i="8"/>
  <c r="K143" i="8"/>
  <c r="K212" i="8"/>
  <c r="E143" i="8"/>
  <c r="E212" i="8"/>
  <c r="H143" i="8"/>
  <c r="H212" i="8"/>
  <c r="I143" i="8"/>
  <c r="I212" i="8"/>
  <c r="AC240" i="8"/>
  <c r="AD239" i="8"/>
  <c r="W132" i="8"/>
  <c r="W138" i="8"/>
  <c r="V59" i="8"/>
  <c r="V59" i="19" s="1"/>
  <c r="AC164" i="8"/>
  <c r="X79" i="8"/>
  <c r="V78" i="8"/>
  <c r="U57" i="8"/>
  <c r="U57" i="19" s="1"/>
  <c r="V153" i="8"/>
  <c r="W101" i="8"/>
  <c r="D12" i="23" l="1"/>
  <c r="D17" i="23"/>
  <c r="R52" i="22"/>
  <c r="R378" i="19"/>
  <c r="P52" i="22"/>
  <c r="P378" i="19"/>
  <c r="E301" i="19"/>
  <c r="E212" i="19"/>
  <c r="E302" i="19" s="1"/>
  <c r="N301" i="19"/>
  <c r="N212" i="19"/>
  <c r="N302" i="19" s="1"/>
  <c r="K301" i="19"/>
  <c r="K212" i="19"/>
  <c r="K302" i="19" s="1"/>
  <c r="J301" i="19"/>
  <c r="J212" i="19"/>
  <c r="J302" i="19" s="1"/>
  <c r="D301" i="19"/>
  <c r="D212" i="19"/>
  <c r="D302" i="19" s="1"/>
  <c r="F301" i="19"/>
  <c r="F212" i="19"/>
  <c r="F302" i="19" s="1"/>
  <c r="I301" i="19"/>
  <c r="I212" i="19"/>
  <c r="I302" i="19" s="1"/>
  <c r="L301" i="19"/>
  <c r="L212" i="19"/>
  <c r="L302" i="19" s="1"/>
  <c r="G301" i="19"/>
  <c r="G212" i="19"/>
  <c r="G302" i="19" s="1"/>
  <c r="V207" i="19"/>
  <c r="W207" i="8"/>
  <c r="H301" i="19"/>
  <c r="H212" i="19"/>
  <c r="H302" i="19" s="1"/>
  <c r="O301" i="19"/>
  <c r="O212" i="19"/>
  <c r="O302" i="19" s="1"/>
  <c r="M301" i="19"/>
  <c r="M212" i="19"/>
  <c r="M302" i="19" s="1"/>
  <c r="AR237" i="17"/>
  <c r="AQ249" i="19"/>
  <c r="F41" i="22"/>
  <c r="F127" i="22" s="1"/>
  <c r="F441" i="19"/>
  <c r="U295" i="19"/>
  <c r="U248" i="19"/>
  <c r="Q290" i="19"/>
  <c r="Q289" i="19"/>
  <c r="Q254" i="19"/>
  <c r="Q307" i="19"/>
  <c r="O41" i="22"/>
  <c r="O127" i="22" s="1"/>
  <c r="O441" i="19"/>
  <c r="G47" i="22"/>
  <c r="L41" i="22"/>
  <c r="L127" i="22" s="1"/>
  <c r="L441" i="19"/>
  <c r="G41" i="22"/>
  <c r="G127" i="22" s="1"/>
  <c r="G441" i="19"/>
  <c r="D41" i="22"/>
  <c r="D127" i="22" s="1"/>
  <c r="D441" i="19"/>
  <c r="O47" i="22"/>
  <c r="I47" i="22"/>
  <c r="D47" i="22"/>
  <c r="N41" i="22"/>
  <c r="N127" i="22" s="1"/>
  <c r="N441" i="19"/>
  <c r="J47" i="22"/>
  <c r="H47" i="22"/>
  <c r="E41" i="22"/>
  <c r="E127" i="22" s="1"/>
  <c r="E441" i="19"/>
  <c r="H41" i="22"/>
  <c r="H127" i="22" s="1"/>
  <c r="H441" i="19"/>
  <c r="N47" i="22"/>
  <c r="J41" i="22"/>
  <c r="J127" i="22" s="1"/>
  <c r="J441" i="19"/>
  <c r="K47" i="22"/>
  <c r="F47" i="22"/>
  <c r="E47" i="22"/>
  <c r="K41" i="22"/>
  <c r="K127" i="22" s="1"/>
  <c r="K441" i="19"/>
  <c r="L47" i="22"/>
  <c r="M47" i="22"/>
  <c r="I41" i="22"/>
  <c r="I127" i="22" s="1"/>
  <c r="I441" i="19"/>
  <c r="M41" i="22"/>
  <c r="M127" i="22" s="1"/>
  <c r="M441" i="19"/>
  <c r="V396" i="8"/>
  <c r="N117" i="22"/>
  <c r="N119" i="22"/>
  <c r="N125" i="22"/>
  <c r="N126" i="22"/>
  <c r="N121" i="22"/>
  <c r="N122" i="22"/>
  <c r="N124" i="22"/>
  <c r="N145" i="22"/>
  <c r="N130" i="22"/>
  <c r="N100" i="22"/>
  <c r="N123" i="22"/>
  <c r="N120" i="22"/>
  <c r="N128" i="22"/>
  <c r="N118" i="22"/>
  <c r="J119" i="22"/>
  <c r="J126" i="22"/>
  <c r="J120" i="22"/>
  <c r="J130" i="22"/>
  <c r="J145" i="22"/>
  <c r="J122" i="22"/>
  <c r="J123" i="22"/>
  <c r="J128" i="22"/>
  <c r="J121" i="22"/>
  <c r="J124" i="22"/>
  <c r="J100" i="22"/>
  <c r="J117" i="22"/>
  <c r="J118" i="22"/>
  <c r="J125" i="22"/>
  <c r="I119" i="22"/>
  <c r="I128" i="22"/>
  <c r="I118" i="22"/>
  <c r="I123" i="22"/>
  <c r="I122" i="22"/>
  <c r="I145" i="22"/>
  <c r="I125" i="22"/>
  <c r="I126" i="22"/>
  <c r="I121" i="22"/>
  <c r="I120" i="22"/>
  <c r="I124" i="22"/>
  <c r="I130" i="22"/>
  <c r="I100" i="22"/>
  <c r="I117" i="22"/>
  <c r="O100" i="22"/>
  <c r="O125" i="22"/>
  <c r="O128" i="22"/>
  <c r="O124" i="22"/>
  <c r="O119" i="22"/>
  <c r="O121" i="22"/>
  <c r="O118" i="22"/>
  <c r="O122" i="22"/>
  <c r="O126" i="22"/>
  <c r="O130" i="22"/>
  <c r="O123" i="22"/>
  <c r="O117" i="22"/>
  <c r="O145" i="22"/>
  <c r="O120" i="22"/>
  <c r="M119" i="22"/>
  <c r="M130" i="22"/>
  <c r="M128" i="22"/>
  <c r="M126" i="22"/>
  <c r="M125" i="22"/>
  <c r="M118" i="22"/>
  <c r="M122" i="22"/>
  <c r="M100" i="22"/>
  <c r="M117" i="22"/>
  <c r="M123" i="22"/>
  <c r="M124" i="22"/>
  <c r="M121" i="22"/>
  <c r="M145" i="22"/>
  <c r="M120" i="22"/>
  <c r="L100" i="22"/>
  <c r="L124" i="22"/>
  <c r="L117" i="22"/>
  <c r="L123" i="22"/>
  <c r="L119" i="22"/>
  <c r="L118" i="22"/>
  <c r="L120" i="22"/>
  <c r="L125" i="22"/>
  <c r="L121" i="22"/>
  <c r="L126" i="22"/>
  <c r="L145" i="22"/>
  <c r="L128" i="22"/>
  <c r="L122" i="22"/>
  <c r="L130" i="22"/>
  <c r="F119" i="22"/>
  <c r="F100" i="22"/>
  <c r="F121" i="22"/>
  <c r="F122" i="22"/>
  <c r="F120" i="22"/>
  <c r="F145" i="22"/>
  <c r="F126" i="22"/>
  <c r="F128" i="22"/>
  <c r="F125" i="22"/>
  <c r="F124" i="22"/>
  <c r="F118" i="22"/>
  <c r="F123" i="22"/>
  <c r="F130" i="22"/>
  <c r="F117" i="22"/>
  <c r="K100" i="22"/>
  <c r="K145" i="22"/>
  <c r="K130" i="22"/>
  <c r="K128" i="22"/>
  <c r="K120" i="22"/>
  <c r="K125" i="22"/>
  <c r="K122" i="22"/>
  <c r="K123" i="22"/>
  <c r="K118" i="22"/>
  <c r="K121" i="22"/>
  <c r="K124" i="22"/>
  <c r="K117" i="22"/>
  <c r="K119" i="22"/>
  <c r="K126" i="22"/>
  <c r="G121" i="22"/>
  <c r="G130" i="22"/>
  <c r="G120" i="22"/>
  <c r="G126" i="22"/>
  <c r="G118" i="22"/>
  <c r="G124" i="22"/>
  <c r="G122" i="22"/>
  <c r="G125" i="22"/>
  <c r="G119" i="22"/>
  <c r="G117" i="22"/>
  <c r="G145" i="22"/>
  <c r="G123" i="22"/>
  <c r="G100" i="22"/>
  <c r="G128" i="22"/>
  <c r="H100" i="22"/>
  <c r="H128" i="22"/>
  <c r="H126" i="22"/>
  <c r="H121" i="22"/>
  <c r="H122" i="22"/>
  <c r="H123" i="22"/>
  <c r="H130" i="22"/>
  <c r="H117" i="22"/>
  <c r="H119" i="22"/>
  <c r="H145" i="22"/>
  <c r="H120" i="22"/>
  <c r="H124" i="22"/>
  <c r="H118" i="22"/>
  <c r="H125" i="22"/>
  <c r="D100" i="22"/>
  <c r="D145" i="22"/>
  <c r="D128" i="22"/>
  <c r="D130" i="22"/>
  <c r="D123" i="22"/>
  <c r="D118" i="22"/>
  <c r="D125" i="22"/>
  <c r="D121" i="22"/>
  <c r="D122" i="22"/>
  <c r="D124" i="22"/>
  <c r="D126" i="22"/>
  <c r="BA29" i="22"/>
  <c r="D120" i="22"/>
  <c r="D117" i="22"/>
  <c r="D119" i="22"/>
  <c r="P96" i="22"/>
  <c r="E125" i="22"/>
  <c r="E121" i="22"/>
  <c r="E123" i="22"/>
  <c r="E117" i="22"/>
  <c r="E145" i="22"/>
  <c r="E130" i="22"/>
  <c r="E124" i="22"/>
  <c r="E128" i="22"/>
  <c r="E122" i="22"/>
  <c r="E119" i="22"/>
  <c r="E126" i="22"/>
  <c r="E120" i="22"/>
  <c r="E118" i="22"/>
  <c r="E100" i="22"/>
  <c r="Q96" i="22"/>
  <c r="AD325" i="19"/>
  <c r="AE325" i="19" s="1"/>
  <c r="R96" i="22"/>
  <c r="S151" i="19"/>
  <c r="S73" i="22"/>
  <c r="U84" i="19"/>
  <c r="F143" i="19"/>
  <c r="K143" i="19"/>
  <c r="O143" i="19"/>
  <c r="D143" i="19"/>
  <c r="L143" i="19"/>
  <c r="H143" i="19"/>
  <c r="J143" i="19"/>
  <c r="G143" i="19"/>
  <c r="E143" i="19"/>
  <c r="N143" i="19"/>
  <c r="I143" i="19"/>
  <c r="M143" i="19"/>
  <c r="Q16" i="8"/>
  <c r="Q16" i="19" s="1"/>
  <c r="Q152" i="19"/>
  <c r="V78" i="19"/>
  <c r="V80" i="19"/>
  <c r="R95" i="19"/>
  <c r="P61" i="8"/>
  <c r="P61" i="19" s="1"/>
  <c r="S96" i="19"/>
  <c r="P94" i="8"/>
  <c r="P58" i="8"/>
  <c r="P58" i="19" s="1"/>
  <c r="R152" i="8"/>
  <c r="P17" i="8"/>
  <c r="P17" i="19" s="1"/>
  <c r="S133" i="19"/>
  <c r="S134" i="19"/>
  <c r="S86" i="19"/>
  <c r="W366" i="8"/>
  <c r="V48" i="22"/>
  <c r="D302" i="8"/>
  <c r="R130" i="19"/>
  <c r="R148" i="19"/>
  <c r="T452" i="8"/>
  <c r="T469" i="8"/>
  <c r="R131" i="19"/>
  <c r="AE327" i="19"/>
  <c r="AF327" i="19" s="1"/>
  <c r="AG327" i="19" s="1"/>
  <c r="AH327" i="19" s="1"/>
  <c r="S414" i="19"/>
  <c r="G51" i="22"/>
  <c r="E51" i="22"/>
  <c r="T292" i="8"/>
  <c r="O51" i="22"/>
  <c r="K51" i="22"/>
  <c r="I51" i="22"/>
  <c r="F51" i="22"/>
  <c r="N51" i="22"/>
  <c r="M51" i="22"/>
  <c r="L51" i="22"/>
  <c r="H51" i="22"/>
  <c r="P60" i="22"/>
  <c r="J51" i="22"/>
  <c r="D51" i="22"/>
  <c r="T171" i="8"/>
  <c r="P177" i="8"/>
  <c r="P177" i="19" s="1"/>
  <c r="D371" i="8"/>
  <c r="D371" i="19" s="1"/>
  <c r="AB312" i="19"/>
  <c r="AC312" i="19" s="1"/>
  <c r="AD312" i="19" s="1"/>
  <c r="AE312" i="19" s="1"/>
  <c r="AF312" i="19" s="1"/>
  <c r="X312" i="8"/>
  <c r="X216" i="8" s="1"/>
  <c r="X216" i="19" s="1"/>
  <c r="R147" i="8"/>
  <c r="R14" i="8"/>
  <c r="R14" i="19" s="1"/>
  <c r="R470" i="8"/>
  <c r="R465" i="8"/>
  <c r="Q401" i="17"/>
  <c r="T414" i="8"/>
  <c r="T451" i="8"/>
  <c r="V368" i="8"/>
  <c r="V368" i="19" s="1"/>
  <c r="V293" i="8"/>
  <c r="V310" i="8"/>
  <c r="T310" i="8"/>
  <c r="T293" i="8"/>
  <c r="T255" i="8"/>
  <c r="W232" i="8"/>
  <c r="W232" i="19" s="1"/>
  <c r="U232" i="8"/>
  <c r="U232" i="19" s="1"/>
  <c r="X326" i="8"/>
  <c r="X223" i="8" s="1"/>
  <c r="X223" i="19" s="1"/>
  <c r="W484" i="19"/>
  <c r="X484" i="19" s="1"/>
  <c r="T134" i="8"/>
  <c r="T86" i="8"/>
  <c r="S68" i="8"/>
  <c r="S68" i="19" s="1"/>
  <c r="AB382" i="17"/>
  <c r="AC485" i="17"/>
  <c r="T151" i="8"/>
  <c r="T12" i="8"/>
  <c r="T12" i="19" s="1"/>
  <c r="T133" i="8"/>
  <c r="T96" i="8"/>
  <c r="S130" i="8"/>
  <c r="S13" i="8"/>
  <c r="S13" i="19" s="1"/>
  <c r="S15" i="8"/>
  <c r="S15" i="19" s="1"/>
  <c r="S62" i="8"/>
  <c r="S62" i="19" s="1"/>
  <c r="S148" i="8"/>
  <c r="S131" i="8"/>
  <c r="V471" i="8"/>
  <c r="W471" i="8" s="1"/>
  <c r="S60" i="8"/>
  <c r="S60" i="19" s="1"/>
  <c r="S95" i="8"/>
  <c r="W64" i="8"/>
  <c r="W64" i="19" s="1"/>
  <c r="X167" i="8"/>
  <c r="Y167" i="8" s="1"/>
  <c r="Y64" i="8" s="1"/>
  <c r="Y64" i="19" s="1"/>
  <c r="Y327" i="8"/>
  <c r="Y224" i="8" s="1"/>
  <c r="Y224" i="19" s="1"/>
  <c r="Y132" i="19"/>
  <c r="Z132" i="19" s="1"/>
  <c r="Q176" i="8"/>
  <c r="Q176" i="19" s="1"/>
  <c r="Z326" i="19"/>
  <c r="AA326" i="19" s="1"/>
  <c r="Q217" i="8"/>
  <c r="Q217" i="19" s="1"/>
  <c r="Q220" i="8"/>
  <c r="Q220" i="19" s="1"/>
  <c r="Q253" i="8"/>
  <c r="Z153" i="19"/>
  <c r="AA153" i="19" s="1"/>
  <c r="BA369" i="8"/>
  <c r="BA369" i="19" s="1"/>
  <c r="Z168" i="19"/>
  <c r="AA168" i="19" s="1"/>
  <c r="Y450" i="19"/>
  <c r="Z450" i="19" s="1"/>
  <c r="AA450" i="19" s="1"/>
  <c r="Y166" i="19"/>
  <c r="U485" i="19"/>
  <c r="Y291" i="19"/>
  <c r="Z291" i="19" s="1"/>
  <c r="AA291" i="19" s="1"/>
  <c r="W419" i="19"/>
  <c r="X50" i="8"/>
  <c r="X50" i="19" s="1"/>
  <c r="T444" i="19"/>
  <c r="U444" i="19" s="1"/>
  <c r="V444" i="19" s="1"/>
  <c r="W444" i="19" s="1"/>
  <c r="X444" i="19" s="1"/>
  <c r="Y444" i="19" s="1"/>
  <c r="Z444" i="19" s="1"/>
  <c r="AA444" i="19" s="1"/>
  <c r="AB444" i="19" s="1"/>
  <c r="T439" i="19"/>
  <c r="U439" i="19" s="1"/>
  <c r="V439" i="19" s="1"/>
  <c r="W439" i="19" s="1"/>
  <c r="X439" i="19" s="1"/>
  <c r="Y439" i="19" s="1"/>
  <c r="Z439" i="19" s="1"/>
  <c r="AA439" i="19" s="1"/>
  <c r="AB439" i="19" s="1"/>
  <c r="Z397" i="19"/>
  <c r="T422" i="19"/>
  <c r="W209" i="8"/>
  <c r="W209" i="19" s="1"/>
  <c r="U456" i="19"/>
  <c r="R175" i="8"/>
  <c r="R175" i="19" s="1"/>
  <c r="T440" i="19"/>
  <c r="U440" i="19" s="1"/>
  <c r="V440" i="19" s="1"/>
  <c r="W440" i="19" s="1"/>
  <c r="X440" i="19" s="1"/>
  <c r="Y440" i="19" s="1"/>
  <c r="Z440" i="19" s="1"/>
  <c r="AA440" i="19" s="1"/>
  <c r="AB440" i="19" s="1"/>
  <c r="W396" i="19"/>
  <c r="W486" i="19"/>
  <c r="X486" i="19" s="1"/>
  <c r="Y167" i="19"/>
  <c r="X48" i="8"/>
  <c r="X48" i="19" s="1"/>
  <c r="T438" i="19"/>
  <c r="U438" i="19" s="1"/>
  <c r="V438" i="19" s="1"/>
  <c r="W438" i="19" s="1"/>
  <c r="X438" i="19" s="1"/>
  <c r="Y438" i="19" s="1"/>
  <c r="Z438" i="19" s="1"/>
  <c r="AA438" i="19" s="1"/>
  <c r="AB438" i="19" s="1"/>
  <c r="W398" i="19"/>
  <c r="X398" i="19" s="1"/>
  <c r="Y398" i="19" s="1"/>
  <c r="Z398" i="19" s="1"/>
  <c r="AA398" i="19" s="1"/>
  <c r="AB398" i="19" s="1"/>
  <c r="AC398" i="19" s="1"/>
  <c r="AD398" i="19" s="1"/>
  <c r="U73" i="8"/>
  <c r="U73" i="19" s="1"/>
  <c r="W399" i="19"/>
  <c r="X399" i="19" s="1"/>
  <c r="Y399" i="19" s="1"/>
  <c r="Z399" i="19" s="1"/>
  <c r="AA399" i="19" s="1"/>
  <c r="AB399" i="19" s="1"/>
  <c r="AC399" i="19" s="1"/>
  <c r="AD399" i="19" s="1"/>
  <c r="V84" i="8"/>
  <c r="W471" i="19"/>
  <c r="AB286" i="19"/>
  <c r="AE240" i="19"/>
  <c r="AB123" i="19"/>
  <c r="AB278" i="19"/>
  <c r="AF101" i="19"/>
  <c r="AB280" i="19"/>
  <c r="AB119" i="19"/>
  <c r="AE104" i="19"/>
  <c r="AB121" i="19"/>
  <c r="AE138" i="19"/>
  <c r="AB124" i="19"/>
  <c r="AB285" i="19"/>
  <c r="AB282" i="19"/>
  <c r="AB276" i="19"/>
  <c r="AB437" i="19"/>
  <c r="AB125" i="19"/>
  <c r="AD263" i="19"/>
  <c r="AD238" i="19"/>
  <c r="AB126" i="19"/>
  <c r="AB279" i="19"/>
  <c r="AE260" i="19"/>
  <c r="AB118" i="19"/>
  <c r="AE79" i="19"/>
  <c r="AB117" i="19"/>
  <c r="AB127" i="19"/>
  <c r="AE239" i="19"/>
  <c r="AB436" i="19"/>
  <c r="AB120" i="19"/>
  <c r="AE81" i="19"/>
  <c r="AD297" i="19"/>
  <c r="AB277" i="19"/>
  <c r="AB281" i="19"/>
  <c r="AB122" i="19"/>
  <c r="AB283" i="19"/>
  <c r="AA442" i="19"/>
  <c r="AB284" i="19"/>
  <c r="AB435" i="19"/>
  <c r="AJ48" i="17"/>
  <c r="AK48" i="17" s="1"/>
  <c r="AL48" i="17" s="1"/>
  <c r="Q142" i="17"/>
  <c r="Q51" i="17"/>
  <c r="Q53" i="17" s="1"/>
  <c r="Q143" i="17" s="1"/>
  <c r="Q47" i="17"/>
  <c r="R345" i="17"/>
  <c r="S203" i="17"/>
  <c r="S198" i="17"/>
  <c r="S204" i="17"/>
  <c r="S195" i="17"/>
  <c r="T204" i="17"/>
  <c r="S191" i="17"/>
  <c r="T195" i="17"/>
  <c r="S202" i="17"/>
  <c r="T201" i="17"/>
  <c r="S190" i="17"/>
  <c r="T198" i="17"/>
  <c r="S194" i="17"/>
  <c r="T196" i="17"/>
  <c r="T202" i="17"/>
  <c r="S199" i="17"/>
  <c r="T192" i="17"/>
  <c r="S192" i="17"/>
  <c r="T190" i="17"/>
  <c r="S200" i="17"/>
  <c r="T189" i="17"/>
  <c r="T197" i="17"/>
  <c r="S189" i="17"/>
  <c r="S300" i="17"/>
  <c r="T300" i="17"/>
  <c r="T203" i="17"/>
  <c r="T191" i="17"/>
  <c r="S197" i="17"/>
  <c r="T194" i="17"/>
  <c r="R187" i="17"/>
  <c r="R188" i="17" s="1"/>
  <c r="R189" i="17" s="1"/>
  <c r="U187" i="17"/>
  <c r="U188" i="17" s="1"/>
  <c r="U300" i="17" s="1"/>
  <c r="R340" i="17"/>
  <c r="R342" i="17"/>
  <c r="R344" i="17"/>
  <c r="R341" i="17"/>
  <c r="T200" i="17"/>
  <c r="R34" i="17"/>
  <c r="R46" i="17" s="1"/>
  <c r="R49" i="17" s="1"/>
  <c r="R142" i="17" s="1"/>
  <c r="T28" i="17"/>
  <c r="T29" i="17" s="1"/>
  <c r="T141" i="17" s="1"/>
  <c r="S201" i="17"/>
  <c r="U22" i="17"/>
  <c r="U24" i="17"/>
  <c r="U25" i="17"/>
  <c r="U27" i="17"/>
  <c r="Q346" i="17"/>
  <c r="Q347" i="17" s="1"/>
  <c r="Q354" i="17" s="1"/>
  <c r="U23" i="17"/>
  <c r="S26" i="17"/>
  <c r="S24" i="17"/>
  <c r="P339" i="17"/>
  <c r="P343" i="17" s="1"/>
  <c r="S25" i="17"/>
  <c r="S27" i="17"/>
  <c r="S23" i="17"/>
  <c r="T339" i="17"/>
  <c r="T343" i="17" s="1"/>
  <c r="Z84" i="17"/>
  <c r="V412" i="17"/>
  <c r="V379" i="17"/>
  <c r="V376" i="17"/>
  <c r="V335" i="17"/>
  <c r="V336" i="17" s="1"/>
  <c r="X123" i="17"/>
  <c r="AA104" i="17"/>
  <c r="AI366" i="17"/>
  <c r="X449" i="17"/>
  <c r="X448" i="17"/>
  <c r="X413" i="17"/>
  <c r="X380" i="17"/>
  <c r="X378" i="17"/>
  <c r="X333" i="17"/>
  <c r="X386" i="17"/>
  <c r="X470" i="17" s="1"/>
  <c r="X466" i="17"/>
  <c r="X331" i="17"/>
  <c r="AA244" i="17"/>
  <c r="AA245" i="17" s="1"/>
  <c r="X439" i="17"/>
  <c r="P300" i="17"/>
  <c r="P191" i="17"/>
  <c r="P189" i="17"/>
  <c r="P192" i="17"/>
  <c r="P190" i="17"/>
  <c r="P195" i="17"/>
  <c r="P197" i="17"/>
  <c r="P201" i="17"/>
  <c r="P203" i="17"/>
  <c r="P200" i="17"/>
  <c r="P196" i="17"/>
  <c r="P202" i="17"/>
  <c r="P199" i="17"/>
  <c r="P198" i="17"/>
  <c r="P194" i="17"/>
  <c r="P204" i="17"/>
  <c r="AA240" i="17"/>
  <c r="Z383" i="17"/>
  <c r="AA486" i="17"/>
  <c r="P390" i="17"/>
  <c r="X125" i="17"/>
  <c r="AB73" i="17"/>
  <c r="AC78" i="17"/>
  <c r="AA381" i="17"/>
  <c r="AA453" i="17" s="1"/>
  <c r="AB484" i="17"/>
  <c r="Y469" i="17"/>
  <c r="Y452" i="17"/>
  <c r="Y451" i="17"/>
  <c r="Y414" i="17"/>
  <c r="X124" i="17"/>
  <c r="AA134" i="17"/>
  <c r="AA96" i="17"/>
  <c r="AA151" i="17"/>
  <c r="AC207" i="17"/>
  <c r="Z397" i="17"/>
  <c r="Y330" i="17"/>
  <c r="X435" i="17"/>
  <c r="AC64" i="17"/>
  <c r="AD167" i="17"/>
  <c r="AB81" i="17"/>
  <c r="Z130" i="17"/>
  <c r="Z95" i="17"/>
  <c r="Z62" i="17"/>
  <c r="Z60" i="17"/>
  <c r="Z15" i="17"/>
  <c r="Z131" i="17"/>
  <c r="Z68" i="17"/>
  <c r="Z152" i="17" s="1"/>
  <c r="Z13" i="17"/>
  <c r="Z148" i="17"/>
  <c r="R409" i="17"/>
  <c r="R467" i="17"/>
  <c r="R468" i="17" s="1"/>
  <c r="R388" i="17"/>
  <c r="R400" i="17" s="1"/>
  <c r="AB419" i="17"/>
  <c r="X253" i="17"/>
  <c r="X220" i="17"/>
  <c r="X217" i="17"/>
  <c r="X436" i="17"/>
  <c r="X443" i="17"/>
  <c r="Y403" i="17"/>
  <c r="Y404" i="17" s="1"/>
  <c r="Y402" i="17"/>
  <c r="AB297" i="17"/>
  <c r="AA218" i="17"/>
  <c r="AA292" i="17" s="1"/>
  <c r="P389" i="17"/>
  <c r="R242" i="17"/>
  <c r="Y306" i="17"/>
  <c r="Y173" i="17"/>
  <c r="Y175" i="17" s="1"/>
  <c r="Y176" i="17" s="1"/>
  <c r="Y177" i="17" s="1"/>
  <c r="AA223" i="17"/>
  <c r="AB326" i="17"/>
  <c r="X276" i="17"/>
  <c r="X94" i="17"/>
  <c r="X58" i="17"/>
  <c r="X61" i="17"/>
  <c r="X17" i="17"/>
  <c r="X18" i="17" s="1"/>
  <c r="T390" i="17"/>
  <c r="S91" i="17"/>
  <c r="S149" i="17"/>
  <c r="S150" i="17" s="1"/>
  <c r="S70" i="17"/>
  <c r="AD450" i="17"/>
  <c r="Z375" i="17"/>
  <c r="Z391" i="17" s="1"/>
  <c r="X121" i="17"/>
  <c r="AB63" i="17"/>
  <c r="AC166" i="17"/>
  <c r="W305" i="17"/>
  <c r="W252" i="17"/>
  <c r="W226" i="17"/>
  <c r="W179" i="17"/>
  <c r="W225" i="17"/>
  <c r="W178" i="17"/>
  <c r="X278" i="17"/>
  <c r="X286" i="17"/>
  <c r="X445" i="17"/>
  <c r="AB239" i="17"/>
  <c r="AB79" i="17"/>
  <c r="AA12" i="17"/>
  <c r="Y147" i="17"/>
  <c r="Y14" i="17"/>
  <c r="Y16" i="17" s="1"/>
  <c r="X444" i="17"/>
  <c r="AE216" i="17"/>
  <c r="AF312" i="17"/>
  <c r="Y277" i="17"/>
  <c r="U92" i="17"/>
  <c r="U69" i="17"/>
  <c r="U83" i="17" s="1"/>
  <c r="Z307" i="17"/>
  <c r="Z294" i="17"/>
  <c r="X176" i="17"/>
  <c r="X177" i="17" s="1"/>
  <c r="X120" i="17"/>
  <c r="AA85" i="17"/>
  <c r="AA86" i="17" s="1"/>
  <c r="AC80" i="17"/>
  <c r="AB310" i="17"/>
  <c r="AB293" i="17"/>
  <c r="AB255" i="17"/>
  <c r="W465" i="17"/>
  <c r="W332" i="17"/>
  <c r="W334" i="17" s="1"/>
  <c r="X282" i="17"/>
  <c r="S92" i="17"/>
  <c r="S69" i="17"/>
  <c r="AD310" i="17"/>
  <c r="AD293" i="17"/>
  <c r="AD255" i="17"/>
  <c r="U91" i="17"/>
  <c r="U149" i="17"/>
  <c r="U150" i="17" s="1"/>
  <c r="U70" i="17"/>
  <c r="U82" i="17" s="1"/>
  <c r="X285" i="17"/>
  <c r="AD291" i="17"/>
  <c r="X127" i="17"/>
  <c r="Z263" i="17"/>
  <c r="U464" i="17"/>
  <c r="U411" i="17"/>
  <c r="U385" i="17"/>
  <c r="U384" i="17"/>
  <c r="U338" i="17"/>
  <c r="U337" i="17"/>
  <c r="AB65" i="17"/>
  <c r="AC168" i="17"/>
  <c r="AB260" i="17"/>
  <c r="R410" i="17"/>
  <c r="R387" i="17"/>
  <c r="X442" i="17"/>
  <c r="X117" i="17"/>
  <c r="AA396" i="17"/>
  <c r="W146" i="17"/>
  <c r="W93" i="17"/>
  <c r="W66" i="17"/>
  <c r="W20" i="17"/>
  <c r="W19" i="17"/>
  <c r="W67" i="17"/>
  <c r="AH132" i="17"/>
  <c r="AF222" i="17"/>
  <c r="AG325" i="17"/>
  <c r="AD57" i="17"/>
  <c r="AE153" i="17"/>
  <c r="X283" i="17"/>
  <c r="X126" i="17"/>
  <c r="X441" i="17"/>
  <c r="AC310" i="17"/>
  <c r="AC293" i="17"/>
  <c r="AC255" i="17"/>
  <c r="X122" i="17"/>
  <c r="X280" i="17"/>
  <c r="X438" i="17"/>
  <c r="X279" i="17"/>
  <c r="V146" i="17"/>
  <c r="V67" i="17"/>
  <c r="V66" i="17"/>
  <c r="V93" i="17"/>
  <c r="V20" i="17"/>
  <c r="V19" i="17"/>
  <c r="Z290" i="17"/>
  <c r="Z289" i="17"/>
  <c r="Z221" i="17"/>
  <c r="Z219" i="17"/>
  <c r="Z254" i="17"/>
  <c r="Z174" i="17"/>
  <c r="Z227" i="17"/>
  <c r="Z311" i="17" s="1"/>
  <c r="AA456" i="17"/>
  <c r="Z377" i="17"/>
  <c r="Z398" i="17"/>
  <c r="R241" i="17"/>
  <c r="AB224" i="17"/>
  <c r="AC327" i="17"/>
  <c r="W470" i="17"/>
  <c r="X281" i="17"/>
  <c r="X119" i="17"/>
  <c r="X440" i="17"/>
  <c r="X437" i="17"/>
  <c r="AB138" i="17"/>
  <c r="AA59" i="17"/>
  <c r="AA84" i="17" s="1"/>
  <c r="S412" i="17"/>
  <c r="S379" i="17"/>
  <c r="S376" i="17"/>
  <c r="S335" i="17"/>
  <c r="T412" i="17"/>
  <c r="P29" i="17"/>
  <c r="AC101" i="17"/>
  <c r="T389" i="17"/>
  <c r="Z399" i="17"/>
  <c r="AB238" i="17"/>
  <c r="AA171" i="17"/>
  <c r="X284" i="17"/>
  <c r="V305" i="17"/>
  <c r="V225" i="17"/>
  <c r="V252" i="17"/>
  <c r="V226" i="17"/>
  <c r="V179" i="17"/>
  <c r="V178" i="17"/>
  <c r="Z243" i="17"/>
  <c r="X118" i="17"/>
  <c r="Z422" i="17"/>
  <c r="BA212" i="8"/>
  <c r="BA212" i="19" s="1"/>
  <c r="P465" i="8"/>
  <c r="P470" i="8"/>
  <c r="U391" i="8"/>
  <c r="U391" i="19" s="1"/>
  <c r="X168" i="8"/>
  <c r="S311" i="8"/>
  <c r="U135" i="8"/>
  <c r="U85" i="8"/>
  <c r="W166" i="8"/>
  <c r="V63" i="8"/>
  <c r="V63" i="19" s="1"/>
  <c r="K302" i="8"/>
  <c r="K371" i="8"/>
  <c r="K371" i="19" s="1"/>
  <c r="S124" i="8"/>
  <c r="S276" i="8"/>
  <c r="I302" i="8"/>
  <c r="I371" i="8"/>
  <c r="I371" i="19" s="1"/>
  <c r="L302" i="8"/>
  <c r="L371" i="8"/>
  <c r="L371" i="19" s="1"/>
  <c r="G302" i="8"/>
  <c r="G371" i="8"/>
  <c r="G371" i="19" s="1"/>
  <c r="U382" i="8"/>
  <c r="U382" i="19" s="1"/>
  <c r="V485" i="8"/>
  <c r="S333" i="8"/>
  <c r="S333" i="19" s="1"/>
  <c r="S378" i="8"/>
  <c r="S449" i="8"/>
  <c r="S413" i="8"/>
  <c r="S448" i="8"/>
  <c r="S380" i="8"/>
  <c r="S380" i="19" s="1"/>
  <c r="S331" i="8"/>
  <c r="S331" i="19" s="1"/>
  <c r="S466" i="8"/>
  <c r="S386" i="8"/>
  <c r="S386" i="19" s="1"/>
  <c r="T383" i="8"/>
  <c r="T383" i="19" s="1"/>
  <c r="U486" i="8"/>
  <c r="S173" i="8"/>
  <c r="S173" i="19" s="1"/>
  <c r="S306" i="8"/>
  <c r="U243" i="8"/>
  <c r="J302" i="8"/>
  <c r="J371" i="8"/>
  <c r="J371" i="19" s="1"/>
  <c r="S286" i="8"/>
  <c r="S285" i="8"/>
  <c r="S121" i="8"/>
  <c r="U397" i="8"/>
  <c r="T330" i="8"/>
  <c r="T330" i="19" s="1"/>
  <c r="U222" i="8"/>
  <c r="U222" i="19" s="1"/>
  <c r="V325" i="8"/>
  <c r="U381" i="8"/>
  <c r="U381" i="19" s="1"/>
  <c r="V484" i="8"/>
  <c r="W297" i="8"/>
  <c r="V218" i="8"/>
  <c r="V218" i="19" s="1"/>
  <c r="T453" i="8"/>
  <c r="S280" i="8"/>
  <c r="S125" i="8"/>
  <c r="S117" i="8"/>
  <c r="H302" i="8"/>
  <c r="H371" i="8"/>
  <c r="H371" i="19" s="1"/>
  <c r="O302" i="8"/>
  <c r="O371" i="8"/>
  <c r="O371" i="19" s="1"/>
  <c r="M302" i="8"/>
  <c r="M371" i="8"/>
  <c r="M371" i="19" s="1"/>
  <c r="U263" i="8"/>
  <c r="S284" i="8"/>
  <c r="S283" i="8"/>
  <c r="W450" i="8"/>
  <c r="S127" i="8"/>
  <c r="S120" i="8"/>
  <c r="S402" i="8"/>
  <c r="S403" i="8"/>
  <c r="S404" i="8" s="1"/>
  <c r="S123" i="8"/>
  <c r="V456" i="8"/>
  <c r="U377" i="8"/>
  <c r="U377" i="19" s="1"/>
  <c r="T294" i="8"/>
  <c r="T244" i="8"/>
  <c r="T245" i="8" s="1"/>
  <c r="T278" i="8"/>
  <c r="T277" i="8"/>
  <c r="E302" i="8"/>
  <c r="E371" i="8"/>
  <c r="E371" i="19" s="1"/>
  <c r="F302" i="8"/>
  <c r="F371" i="8"/>
  <c r="F371" i="19" s="1"/>
  <c r="N302" i="8"/>
  <c r="N371" i="8"/>
  <c r="N371" i="19" s="1"/>
  <c r="W291" i="8"/>
  <c r="S126" i="8"/>
  <c r="X260" i="8"/>
  <c r="S279" i="8"/>
  <c r="S119" i="8"/>
  <c r="S281" i="8"/>
  <c r="S122" i="8"/>
  <c r="S282" i="8"/>
  <c r="S118" i="8"/>
  <c r="V238" i="8"/>
  <c r="X419" i="8"/>
  <c r="AB399" i="8"/>
  <c r="AC398" i="8"/>
  <c r="AE239" i="8"/>
  <c r="AD240" i="8"/>
  <c r="X132" i="8"/>
  <c r="X138" i="8"/>
  <c r="W59" i="8"/>
  <c r="W59" i="19" s="1"/>
  <c r="AD164" i="8"/>
  <c r="W78" i="8"/>
  <c r="V57" i="8"/>
  <c r="V57" i="19" s="1"/>
  <c r="W153" i="8"/>
  <c r="Y79" i="8"/>
  <c r="X101" i="8"/>
  <c r="D19" i="23" l="1"/>
  <c r="D55" i="23" s="1"/>
  <c r="S52" i="22"/>
  <c r="S378" i="19"/>
  <c r="X366" i="8"/>
  <c r="X366" i="19" s="1"/>
  <c r="W366" i="19"/>
  <c r="W207" i="19"/>
  <c r="W48" i="22" s="1"/>
  <c r="X207" i="8"/>
  <c r="T174" i="8"/>
  <c r="T174" i="19" s="1"/>
  <c r="T171" i="19"/>
  <c r="Q61" i="8"/>
  <c r="Q61" i="19" s="1"/>
  <c r="BA47" i="22"/>
  <c r="AS237" i="17"/>
  <c r="AR249" i="19"/>
  <c r="N43" i="22"/>
  <c r="N129" i="22" s="1"/>
  <c r="N443" i="19"/>
  <c r="M460" i="19"/>
  <c r="M43" i="22"/>
  <c r="M129" i="22" s="1"/>
  <c r="M443" i="19"/>
  <c r="F43" i="22"/>
  <c r="F129" i="22" s="1"/>
  <c r="F443" i="19"/>
  <c r="O43" i="22"/>
  <c r="O129" i="22" s="1"/>
  <c r="O443" i="19"/>
  <c r="G43" i="22"/>
  <c r="G129" i="22" s="1"/>
  <c r="G443" i="19"/>
  <c r="V248" i="19"/>
  <c r="V295" i="19"/>
  <c r="L460" i="19"/>
  <c r="E460" i="19"/>
  <c r="J43" i="22"/>
  <c r="J129" i="22" s="1"/>
  <c r="J443" i="19"/>
  <c r="O460" i="19"/>
  <c r="L43" i="22"/>
  <c r="L129" i="22" s="1"/>
  <c r="L443" i="19"/>
  <c r="K43" i="22"/>
  <c r="K129" i="22" s="1"/>
  <c r="K443" i="19"/>
  <c r="P441" i="19"/>
  <c r="Q441" i="19" s="1"/>
  <c r="R441" i="19" s="1"/>
  <c r="S441" i="19" s="1"/>
  <c r="T441" i="19" s="1"/>
  <c r="U441" i="19" s="1"/>
  <c r="V441" i="19" s="1"/>
  <c r="W441" i="19" s="1"/>
  <c r="X441" i="19" s="1"/>
  <c r="Y441" i="19" s="1"/>
  <c r="Z441" i="19" s="1"/>
  <c r="AA441" i="19" s="1"/>
  <c r="AB441" i="19" s="1"/>
  <c r="AC441" i="19" s="1"/>
  <c r="D43" i="22"/>
  <c r="D443" i="19"/>
  <c r="BA41" i="22"/>
  <c r="G460" i="19"/>
  <c r="D45" i="22"/>
  <c r="D445" i="19"/>
  <c r="N49" i="22"/>
  <c r="N146" i="22" s="1"/>
  <c r="I460" i="19"/>
  <c r="H460" i="19"/>
  <c r="J460" i="19"/>
  <c r="H43" i="22"/>
  <c r="H129" i="22" s="1"/>
  <c r="H443" i="19"/>
  <c r="K49" i="22"/>
  <c r="K146" i="22" s="1"/>
  <c r="R253" i="8"/>
  <c r="F460" i="19"/>
  <c r="E43" i="22"/>
  <c r="E129" i="22" s="1"/>
  <c r="E443" i="19"/>
  <c r="I43" i="22"/>
  <c r="I129" i="22" s="1"/>
  <c r="I443" i="19"/>
  <c r="W396" i="8"/>
  <c r="D461" i="8"/>
  <c r="P226" i="8"/>
  <c r="BA51" i="22"/>
  <c r="R60" i="22"/>
  <c r="Q94" i="8"/>
  <c r="Q17" i="8"/>
  <c r="Q17" i="19" s="1"/>
  <c r="S96" i="22"/>
  <c r="U135" i="19"/>
  <c r="Q58" i="8"/>
  <c r="Q58" i="19" s="1"/>
  <c r="T86" i="19"/>
  <c r="T73" i="22"/>
  <c r="R152" i="19"/>
  <c r="W80" i="19"/>
  <c r="R147" i="19"/>
  <c r="P94" i="19"/>
  <c r="W78" i="19"/>
  <c r="S95" i="19"/>
  <c r="P18" i="8"/>
  <c r="P18" i="19" s="1"/>
  <c r="R16" i="8"/>
  <c r="R16" i="19" s="1"/>
  <c r="Y366" i="8"/>
  <c r="Y366" i="19" s="1"/>
  <c r="R217" i="8"/>
  <c r="R217" i="19" s="1"/>
  <c r="V84" i="19"/>
  <c r="T151" i="19"/>
  <c r="T133" i="19"/>
  <c r="T96" i="19"/>
  <c r="T134" i="19"/>
  <c r="T290" i="8"/>
  <c r="T289" i="8"/>
  <c r="T227" i="8"/>
  <c r="T227" i="19" s="1"/>
  <c r="T254" i="8"/>
  <c r="T307" i="8"/>
  <c r="T172" i="8"/>
  <c r="T172" i="19" s="1"/>
  <c r="T219" i="8"/>
  <c r="T219" i="19" s="1"/>
  <c r="T221" i="8"/>
  <c r="T221" i="19" s="1"/>
  <c r="S152" i="8"/>
  <c r="P305" i="8"/>
  <c r="Y326" i="8"/>
  <c r="Y223" i="8" s="1"/>
  <c r="Y223" i="19" s="1"/>
  <c r="U85" i="19"/>
  <c r="P179" i="8"/>
  <c r="P179" i="19" s="1"/>
  <c r="S131" i="19"/>
  <c r="P178" i="8"/>
  <c r="P178" i="19" s="1"/>
  <c r="S130" i="19"/>
  <c r="U292" i="8"/>
  <c r="P225" i="8"/>
  <c r="S148" i="19"/>
  <c r="P252" i="8"/>
  <c r="T13" i="8"/>
  <c r="T13" i="19" s="1"/>
  <c r="AG312" i="19"/>
  <c r="AH312" i="19" s="1"/>
  <c r="T466" i="8"/>
  <c r="U171" i="8"/>
  <c r="R220" i="8"/>
  <c r="R220" i="19" s="1"/>
  <c r="Y312" i="8"/>
  <c r="Z312" i="8" s="1"/>
  <c r="T414" i="19"/>
  <c r="R176" i="8"/>
  <c r="R176" i="19" s="1"/>
  <c r="S470" i="8"/>
  <c r="R401" i="17"/>
  <c r="U452" i="8"/>
  <c r="S465" i="8"/>
  <c r="T148" i="8"/>
  <c r="T62" i="8"/>
  <c r="T131" i="8"/>
  <c r="E461" i="8"/>
  <c r="T95" i="8"/>
  <c r="L461" i="8"/>
  <c r="K461" i="8"/>
  <c r="M461" i="8"/>
  <c r="J461" i="8"/>
  <c r="W368" i="8"/>
  <c r="W368" i="19" s="1"/>
  <c r="H461" i="8"/>
  <c r="F461" i="8"/>
  <c r="G461" i="8"/>
  <c r="V293" i="19"/>
  <c r="V310" i="19"/>
  <c r="T60" i="8"/>
  <c r="T60" i="19" s="1"/>
  <c r="T68" i="8"/>
  <c r="T68" i="19" s="1"/>
  <c r="I461" i="8"/>
  <c r="U310" i="8"/>
  <c r="U293" i="8"/>
  <c r="U255" i="8"/>
  <c r="T255" i="19"/>
  <c r="T310" i="19"/>
  <c r="T293" i="19"/>
  <c r="T292" i="19"/>
  <c r="X232" i="8"/>
  <c r="X232" i="19" s="1"/>
  <c r="T15" i="8"/>
  <c r="T15" i="19" s="1"/>
  <c r="V255" i="8"/>
  <c r="T130" i="8"/>
  <c r="O461" i="8"/>
  <c r="N461" i="8"/>
  <c r="W293" i="8"/>
  <c r="W310" i="8"/>
  <c r="W255" i="8"/>
  <c r="S14" i="8"/>
  <c r="S14" i="19" s="1"/>
  <c r="S147" i="8"/>
  <c r="U133" i="8"/>
  <c r="U12" i="8"/>
  <c r="U12" i="19" s="1"/>
  <c r="U151" i="8"/>
  <c r="U96" i="8"/>
  <c r="U414" i="8"/>
  <c r="Q177" i="8"/>
  <c r="Q177" i="19" s="1"/>
  <c r="AC382" i="17"/>
  <c r="AD485" i="17"/>
  <c r="V375" i="8"/>
  <c r="V375" i="19" s="1"/>
  <c r="U451" i="8"/>
  <c r="U469" i="8"/>
  <c r="Z327" i="8"/>
  <c r="AA327" i="8" s="1"/>
  <c r="AA224" i="8" s="1"/>
  <c r="AA224" i="19" s="1"/>
  <c r="R203" i="17"/>
  <c r="R192" i="17"/>
  <c r="R198" i="17"/>
  <c r="R204" i="17"/>
  <c r="R300" i="17"/>
  <c r="R196" i="17"/>
  <c r="R200" i="17"/>
  <c r="R191" i="17"/>
  <c r="T44" i="17"/>
  <c r="R199" i="17"/>
  <c r="R190" i="17"/>
  <c r="T35" i="17"/>
  <c r="AB326" i="19"/>
  <c r="AC326" i="19" s="1"/>
  <c r="U134" i="8"/>
  <c r="X64" i="8"/>
  <c r="X64" i="19" s="1"/>
  <c r="Z167" i="8"/>
  <c r="AA167" i="8" s="1"/>
  <c r="AA64" i="8" s="1"/>
  <c r="AA64" i="19" s="1"/>
  <c r="U86" i="8"/>
  <c r="AA132" i="19"/>
  <c r="AB132" i="19" s="1"/>
  <c r="AC132" i="19" s="1"/>
  <c r="AB168" i="19"/>
  <c r="AC168" i="19" s="1"/>
  <c r="AD168" i="19" s="1"/>
  <c r="AB450" i="19"/>
  <c r="AC450" i="19" s="1"/>
  <c r="AD450" i="19" s="1"/>
  <c r="AE450" i="19" s="1"/>
  <c r="AI327" i="19"/>
  <c r="AJ327" i="19" s="1"/>
  <c r="AK327" i="19" s="1"/>
  <c r="V456" i="19"/>
  <c r="U422" i="19"/>
  <c r="AB291" i="19"/>
  <c r="AC291" i="19" s="1"/>
  <c r="Y484" i="19"/>
  <c r="V73" i="8"/>
  <c r="V73" i="19" s="1"/>
  <c r="X419" i="19"/>
  <c r="Y48" i="8"/>
  <c r="Y48" i="19" s="1"/>
  <c r="S175" i="8"/>
  <c r="S175" i="19" s="1"/>
  <c r="Y486" i="19"/>
  <c r="Z166" i="19"/>
  <c r="W84" i="8"/>
  <c r="AB153" i="19"/>
  <c r="X209" i="8"/>
  <c r="X209" i="19" s="1"/>
  <c r="X396" i="19"/>
  <c r="X471" i="19"/>
  <c r="Z167" i="19"/>
  <c r="AA397" i="19"/>
  <c r="Y50" i="8"/>
  <c r="Y50" i="19" s="1"/>
  <c r="V485" i="19"/>
  <c r="AC439" i="19"/>
  <c r="AC118" i="19"/>
  <c r="AC279" i="19"/>
  <c r="AG101" i="19"/>
  <c r="AF239" i="19"/>
  <c r="AC125" i="19"/>
  <c r="AC437" i="19"/>
  <c r="AC285" i="19"/>
  <c r="AC438" i="19"/>
  <c r="AE399" i="19"/>
  <c r="AC284" i="19"/>
  <c r="AC127" i="19"/>
  <c r="AC435" i="19"/>
  <c r="AC283" i="19"/>
  <c r="AF81" i="19"/>
  <c r="AE398" i="19"/>
  <c r="AC126" i="19"/>
  <c r="AC124" i="19"/>
  <c r="AC119" i="19"/>
  <c r="AC123" i="19"/>
  <c r="AF240" i="19"/>
  <c r="AC277" i="19"/>
  <c r="AC281" i="19"/>
  <c r="AF79" i="19"/>
  <c r="AC276" i="19"/>
  <c r="AC436" i="19"/>
  <c r="AF325" i="19"/>
  <c r="AF104" i="19"/>
  <c r="AC444" i="19"/>
  <c r="AC280" i="19"/>
  <c r="AC286" i="19"/>
  <c r="AF260" i="19"/>
  <c r="AC282" i="19"/>
  <c r="AE238" i="19"/>
  <c r="AE263" i="19"/>
  <c r="AF138" i="19"/>
  <c r="AE297" i="19"/>
  <c r="AB442" i="19"/>
  <c r="AC122" i="19"/>
  <c r="AC120" i="19"/>
  <c r="AC440" i="19"/>
  <c r="AC117" i="19"/>
  <c r="AC121" i="19"/>
  <c r="AC278" i="19"/>
  <c r="R194" i="17"/>
  <c r="U199" i="17"/>
  <c r="R197" i="17"/>
  <c r="R195" i="17"/>
  <c r="U201" i="17"/>
  <c r="R201" i="17"/>
  <c r="R202" i="17"/>
  <c r="T38" i="17"/>
  <c r="T37" i="17"/>
  <c r="U204" i="17"/>
  <c r="U202" i="17"/>
  <c r="U196" i="17"/>
  <c r="U203" i="17"/>
  <c r="U195" i="17"/>
  <c r="U197" i="17"/>
  <c r="U191" i="17"/>
  <c r="U200" i="17"/>
  <c r="U189" i="17"/>
  <c r="U198" i="17"/>
  <c r="U190" i="17"/>
  <c r="T342" i="17"/>
  <c r="S193" i="17"/>
  <c r="S205" i="17" s="1"/>
  <c r="S208" i="17" s="1"/>
  <c r="S301" i="17" s="1"/>
  <c r="T193" i="17"/>
  <c r="T205" i="17" s="1"/>
  <c r="T208" i="17" s="1"/>
  <c r="T206" i="17" s="1"/>
  <c r="R346" i="17"/>
  <c r="R347" i="17" s="1"/>
  <c r="R349" i="17" s="1"/>
  <c r="Q351" i="17"/>
  <c r="U192" i="17"/>
  <c r="U194" i="17"/>
  <c r="R47" i="17"/>
  <c r="T41" i="17"/>
  <c r="T45" i="17"/>
  <c r="Q359" i="17"/>
  <c r="R51" i="17"/>
  <c r="R53" i="17" s="1"/>
  <c r="R143" i="17" s="1"/>
  <c r="T39" i="17"/>
  <c r="T31" i="17"/>
  <c r="Q350" i="17"/>
  <c r="T43" i="17"/>
  <c r="T33" i="17"/>
  <c r="Q360" i="17"/>
  <c r="T40" i="17"/>
  <c r="T30" i="17"/>
  <c r="T36" i="17"/>
  <c r="T32" i="17"/>
  <c r="Q357" i="17"/>
  <c r="Q348" i="17"/>
  <c r="Q363" i="17"/>
  <c r="T42" i="17"/>
  <c r="U28" i="17"/>
  <c r="U29" i="17" s="1"/>
  <c r="U32" i="17" s="1"/>
  <c r="Q459" i="17"/>
  <c r="Q356" i="17"/>
  <c r="Q358" i="17"/>
  <c r="Q349" i="17"/>
  <c r="Q362" i="17"/>
  <c r="Q355" i="17"/>
  <c r="Q353" i="17"/>
  <c r="T345" i="17"/>
  <c r="T340" i="17"/>
  <c r="T344" i="17"/>
  <c r="Q361" i="17"/>
  <c r="T341" i="17"/>
  <c r="S28" i="17"/>
  <c r="S29" i="17" s="1"/>
  <c r="P340" i="17"/>
  <c r="W180" i="17"/>
  <c r="W184" i="17" s="1"/>
  <c r="P342" i="17"/>
  <c r="V21" i="17"/>
  <c r="V27" i="17" s="1"/>
  <c r="P344" i="17"/>
  <c r="P341" i="17"/>
  <c r="P345" i="17"/>
  <c r="V180" i="17"/>
  <c r="V182" i="17" s="1"/>
  <c r="U339" i="17"/>
  <c r="U345" i="17" s="1"/>
  <c r="W21" i="17"/>
  <c r="W27" i="17" s="1"/>
  <c r="W412" i="17"/>
  <c r="W376" i="17"/>
  <c r="W379" i="17"/>
  <c r="W335" i="17"/>
  <c r="W336" i="17" s="1"/>
  <c r="Y305" i="17"/>
  <c r="Y252" i="17"/>
  <c r="Y226" i="17"/>
  <c r="Y225" i="17"/>
  <c r="Y179" i="17"/>
  <c r="Y178" i="17"/>
  <c r="Y94" i="17"/>
  <c r="Y58" i="17"/>
  <c r="Y61" i="17"/>
  <c r="Y17" i="17"/>
  <c r="Y18" i="17" s="1"/>
  <c r="S336" i="17"/>
  <c r="AE57" i="17"/>
  <c r="AF153" i="17"/>
  <c r="AG222" i="17"/>
  <c r="AI132" i="17"/>
  <c r="AC260" i="17"/>
  <c r="AE291" i="17"/>
  <c r="AA133" i="17"/>
  <c r="Y125" i="17"/>
  <c r="P193" i="17"/>
  <c r="Y123" i="17"/>
  <c r="AB85" i="17"/>
  <c r="AB86" i="17" s="1"/>
  <c r="X465" i="17"/>
  <c r="X332" i="17"/>
  <c r="X334" i="17" s="1"/>
  <c r="Y280" i="17"/>
  <c r="V230" i="17"/>
  <c r="S83" i="17"/>
  <c r="Y120" i="17"/>
  <c r="Z277" i="17"/>
  <c r="W230" i="17"/>
  <c r="AC63" i="17"/>
  <c r="AC135" i="17" s="1"/>
  <c r="AD166" i="17"/>
  <c r="AA375" i="17"/>
  <c r="AA391" i="17" s="1"/>
  <c r="T387" i="17"/>
  <c r="T401" i="17" s="1"/>
  <c r="Y276" i="17"/>
  <c r="AC81" i="17"/>
  <c r="Y435" i="17"/>
  <c r="AB381" i="17"/>
  <c r="AC484" i="17"/>
  <c r="V464" i="17"/>
  <c r="V411" i="17"/>
  <c r="V385" i="17"/>
  <c r="V384" i="17"/>
  <c r="V338" i="17"/>
  <c r="V337" i="17"/>
  <c r="AA290" i="17"/>
  <c r="AA289" i="17"/>
  <c r="AA221" i="17"/>
  <c r="AA219" i="17"/>
  <c r="AA254" i="17"/>
  <c r="AA174" i="17"/>
  <c r="AA227" i="17"/>
  <c r="AA311" i="17" s="1"/>
  <c r="AA243" i="17"/>
  <c r="Y441" i="17"/>
  <c r="W72" i="17"/>
  <c r="AD101" i="17"/>
  <c r="Y279" i="17"/>
  <c r="P141" i="17"/>
  <c r="P33" i="17"/>
  <c r="P31" i="17"/>
  <c r="P32" i="17"/>
  <c r="P30" i="17"/>
  <c r="P44" i="17"/>
  <c r="P43" i="17"/>
  <c r="P41" i="17"/>
  <c r="P35" i="17"/>
  <c r="P40" i="17"/>
  <c r="P39" i="17"/>
  <c r="P37" i="17"/>
  <c r="P42" i="17"/>
  <c r="P45" i="17"/>
  <c r="P36" i="17"/>
  <c r="P38" i="17"/>
  <c r="AA398" i="17"/>
  <c r="Z306" i="17"/>
  <c r="Z173" i="17"/>
  <c r="Z175" i="17" s="1"/>
  <c r="Y117" i="17"/>
  <c r="AA263" i="17"/>
  <c r="Y282" i="17"/>
  <c r="AM48" i="17"/>
  <c r="X305" i="17"/>
  <c r="X252" i="17"/>
  <c r="X226" i="17"/>
  <c r="X179" i="17"/>
  <c r="X178" i="17"/>
  <c r="X225" i="17"/>
  <c r="AA130" i="17"/>
  <c r="AA95" i="17"/>
  <c r="AA131" i="17"/>
  <c r="AA15" i="17"/>
  <c r="AA62" i="17"/>
  <c r="AA60" i="17"/>
  <c r="AA68" i="17"/>
  <c r="AA152" i="17" s="1"/>
  <c r="AA13" i="17"/>
  <c r="AA148" i="17"/>
  <c r="AB135" i="17"/>
  <c r="AE450" i="17"/>
  <c r="AC419" i="17"/>
  <c r="Y449" i="17"/>
  <c r="Y448" i="17"/>
  <c r="Y413" i="17"/>
  <c r="Y380" i="17"/>
  <c r="Y378" i="17"/>
  <c r="Y333" i="17"/>
  <c r="Y386" i="17"/>
  <c r="Y466" i="17"/>
  <c r="Y331" i="17"/>
  <c r="Y127" i="17"/>
  <c r="Y278" i="17"/>
  <c r="AB104" i="17"/>
  <c r="AA172" i="17"/>
  <c r="AC297" i="17"/>
  <c r="AB218" i="17"/>
  <c r="AB243" i="17" s="1"/>
  <c r="Y281" i="17"/>
  <c r="Y126" i="17"/>
  <c r="AA399" i="17"/>
  <c r="V71" i="17"/>
  <c r="Y438" i="17"/>
  <c r="Y283" i="17"/>
  <c r="AH325" i="17"/>
  <c r="W71" i="17"/>
  <c r="U389" i="17"/>
  <c r="Y444" i="17"/>
  <c r="AC79" i="17"/>
  <c r="AB12" i="17"/>
  <c r="Y286" i="17"/>
  <c r="W231" i="17"/>
  <c r="Y443" i="17"/>
  <c r="AA397" i="17"/>
  <c r="Z330" i="17"/>
  <c r="P410" i="17"/>
  <c r="P387" i="17"/>
  <c r="Q410" i="17"/>
  <c r="AJ366" i="17"/>
  <c r="Y118" i="17"/>
  <c r="AC238" i="17"/>
  <c r="AB171" i="17"/>
  <c r="AB172" i="17" s="1"/>
  <c r="Y119" i="17"/>
  <c r="Z469" i="17"/>
  <c r="Z452" i="17"/>
  <c r="Z451" i="17"/>
  <c r="Z414" i="17"/>
  <c r="Y253" i="17"/>
  <c r="Y220" i="17"/>
  <c r="Y217" i="17"/>
  <c r="Y284" i="17"/>
  <c r="AC138" i="17"/>
  <c r="AB59" i="17"/>
  <c r="AB84" i="17" s="1"/>
  <c r="AC224" i="17"/>
  <c r="AD327" i="17"/>
  <c r="V72" i="17"/>
  <c r="Y442" i="17"/>
  <c r="U390" i="17"/>
  <c r="AF216" i="17"/>
  <c r="AF232" i="17" s="1"/>
  <c r="AG312" i="17"/>
  <c r="AC239" i="17"/>
  <c r="X146" i="17"/>
  <c r="X93" i="17"/>
  <c r="X66" i="17"/>
  <c r="X19" i="17"/>
  <c r="X20" i="17"/>
  <c r="X67" i="17"/>
  <c r="AB223" i="17"/>
  <c r="AC326" i="17"/>
  <c r="P409" i="17"/>
  <c r="P467" i="17"/>
  <c r="P468" i="17" s="1"/>
  <c r="P388" i="17"/>
  <c r="Q409" i="17"/>
  <c r="AA383" i="17"/>
  <c r="AB486" i="17"/>
  <c r="V231" i="17"/>
  <c r="AD80" i="17"/>
  <c r="S82" i="17"/>
  <c r="AB151" i="17"/>
  <c r="AB134" i="17"/>
  <c r="AB96" i="17"/>
  <c r="Y437" i="17"/>
  <c r="Y445" i="17"/>
  <c r="AB240" i="17"/>
  <c r="Y122" i="17"/>
  <c r="AA422" i="17"/>
  <c r="T467" i="17"/>
  <c r="T468" i="17" s="1"/>
  <c r="T388" i="17"/>
  <c r="T400" i="17" s="1"/>
  <c r="Y440" i="17"/>
  <c r="AB244" i="17"/>
  <c r="AB245" i="17" s="1"/>
  <c r="AB456" i="17"/>
  <c r="AA377" i="17"/>
  <c r="AC65" i="17"/>
  <c r="AD168" i="17"/>
  <c r="Y285" i="17"/>
  <c r="AE232" i="17"/>
  <c r="Y121" i="17"/>
  <c r="AA307" i="17"/>
  <c r="AA294" i="17"/>
  <c r="Y436" i="17"/>
  <c r="Z147" i="17"/>
  <c r="Z14" i="17"/>
  <c r="Z16" i="17" s="1"/>
  <c r="AD64" i="17"/>
  <c r="AE167" i="17"/>
  <c r="AD207" i="17"/>
  <c r="Y124" i="17"/>
  <c r="AC73" i="17"/>
  <c r="AD78" i="17"/>
  <c r="Z402" i="17"/>
  <c r="Z403" i="17"/>
  <c r="Z404" i="17" s="1"/>
  <c r="Y439" i="17"/>
  <c r="BA371" i="8"/>
  <c r="BA371" i="19" s="1"/>
  <c r="X65" i="8"/>
  <c r="X65" i="19" s="1"/>
  <c r="Y168" i="8"/>
  <c r="Z168" i="8" s="1"/>
  <c r="V85" i="8"/>
  <c r="V135" i="8"/>
  <c r="W63" i="8"/>
  <c r="W63" i="19" s="1"/>
  <c r="X166" i="8"/>
  <c r="Y166" i="8" s="1"/>
  <c r="U453" i="8"/>
  <c r="T118" i="8"/>
  <c r="X297" i="8"/>
  <c r="W218" i="8"/>
  <c r="W218" i="19" s="1"/>
  <c r="W375" i="8"/>
  <c r="W375" i="19" s="1"/>
  <c r="X471" i="8"/>
  <c r="Y471" i="8" s="1"/>
  <c r="Y375" i="8" s="1"/>
  <c r="Y375" i="19" s="1"/>
  <c r="Y260" i="8"/>
  <c r="T283" i="8"/>
  <c r="T285" i="8"/>
  <c r="Y419" i="8"/>
  <c r="T282" i="8"/>
  <c r="W456" i="8"/>
  <c r="V377" i="8"/>
  <c r="V377" i="19" s="1"/>
  <c r="T127" i="8"/>
  <c r="U294" i="8"/>
  <c r="U244" i="8"/>
  <c r="U245" i="8" s="1"/>
  <c r="T276" i="8"/>
  <c r="T125" i="8"/>
  <c r="X291" i="8"/>
  <c r="T281" i="8"/>
  <c r="T284" i="8"/>
  <c r="V381" i="8"/>
  <c r="V381" i="19" s="1"/>
  <c r="W484" i="8"/>
  <c r="T333" i="8"/>
  <c r="T333" i="19" s="1"/>
  <c r="T449" i="8"/>
  <c r="T448" i="8"/>
  <c r="T413" i="8"/>
  <c r="T380" i="8"/>
  <c r="T380" i="19" s="1"/>
  <c r="T378" i="8"/>
  <c r="T331" i="8"/>
  <c r="T331" i="19" s="1"/>
  <c r="T386" i="8"/>
  <c r="T386" i="19" s="1"/>
  <c r="U383" i="8"/>
  <c r="U383" i="19" s="1"/>
  <c r="V486" i="8"/>
  <c r="T279" i="8"/>
  <c r="V222" i="8"/>
  <c r="V222" i="19" s="1"/>
  <c r="W325" i="8"/>
  <c r="W238" i="8"/>
  <c r="V171" i="8"/>
  <c r="V171" i="19" s="1"/>
  <c r="U277" i="8"/>
  <c r="T123" i="8"/>
  <c r="T120" i="8"/>
  <c r="X450" i="8"/>
  <c r="T280" i="8"/>
  <c r="V397" i="8"/>
  <c r="U330" i="8"/>
  <c r="U330" i="19" s="1"/>
  <c r="T286" i="8"/>
  <c r="T403" i="8"/>
  <c r="T404" i="8" s="1"/>
  <c r="T402" i="8"/>
  <c r="T122" i="8"/>
  <c r="T119" i="8"/>
  <c r="V263" i="8"/>
  <c r="T117" i="8"/>
  <c r="V292" i="8"/>
  <c r="V243" i="8"/>
  <c r="T126" i="8"/>
  <c r="U278" i="8"/>
  <c r="T121" i="8"/>
  <c r="V382" i="8"/>
  <c r="V382" i="19" s="1"/>
  <c r="W485" i="8"/>
  <c r="T124" i="8"/>
  <c r="AD398" i="8"/>
  <c r="AC399" i="8"/>
  <c r="AE240" i="8"/>
  <c r="AF239" i="8"/>
  <c r="Y132" i="8"/>
  <c r="Y138" i="8"/>
  <c r="X59" i="8"/>
  <c r="X59" i="19" s="1"/>
  <c r="AE164" i="8"/>
  <c r="W57" i="8"/>
  <c r="W57" i="19" s="1"/>
  <c r="X153" i="8"/>
  <c r="Z79" i="8"/>
  <c r="X78" i="8"/>
  <c r="Y101" i="8"/>
  <c r="D21" i="23" l="1"/>
  <c r="T52" i="22"/>
  <c r="T378" i="19"/>
  <c r="P231" i="8"/>
  <c r="P226" i="19"/>
  <c r="P306" i="19"/>
  <c r="P225" i="19"/>
  <c r="U174" i="8"/>
  <c r="U174" i="19" s="1"/>
  <c r="U171" i="19"/>
  <c r="X207" i="19"/>
  <c r="X48" i="22" s="1"/>
  <c r="Y207" i="8"/>
  <c r="L49" i="22"/>
  <c r="L146" i="22" s="1"/>
  <c r="K460" i="19"/>
  <c r="T14" i="8"/>
  <c r="T14" i="19" s="1"/>
  <c r="T62" i="19"/>
  <c r="P443" i="19"/>
  <c r="Q443" i="19" s="1"/>
  <c r="R443" i="19" s="1"/>
  <c r="S443" i="19" s="1"/>
  <c r="T443" i="19" s="1"/>
  <c r="U443" i="19" s="1"/>
  <c r="V443" i="19" s="1"/>
  <c r="W443" i="19" s="1"/>
  <c r="X443" i="19" s="1"/>
  <c r="Y443" i="19" s="1"/>
  <c r="Z443" i="19" s="1"/>
  <c r="AA443" i="19" s="1"/>
  <c r="AB443" i="19" s="1"/>
  <c r="AC443" i="19" s="1"/>
  <c r="Q18" i="8"/>
  <c r="Q18" i="19" s="1"/>
  <c r="H49" i="22"/>
  <c r="H146" i="22" s="1"/>
  <c r="M49" i="22"/>
  <c r="M146" i="22" s="1"/>
  <c r="N460" i="19"/>
  <c r="J49" i="22"/>
  <c r="J146" i="22" s="1"/>
  <c r="G49" i="22"/>
  <c r="G146" i="22" s="1"/>
  <c r="E49" i="22"/>
  <c r="E146" i="22" s="1"/>
  <c r="AT237" i="17"/>
  <c r="AS249" i="19"/>
  <c r="I49" i="22"/>
  <c r="I146" i="22" s="1"/>
  <c r="O49" i="22"/>
  <c r="O146" i="22" s="1"/>
  <c r="N45" i="22"/>
  <c r="N131" i="22" s="1"/>
  <c r="N445" i="19"/>
  <c r="BA43" i="22"/>
  <c r="D129" i="22"/>
  <c r="T311" i="8"/>
  <c r="F49" i="22"/>
  <c r="F146" i="22" s="1"/>
  <c r="M45" i="22"/>
  <c r="M131" i="22" s="1"/>
  <c r="M445" i="19"/>
  <c r="R254" i="19"/>
  <c r="R289" i="19"/>
  <c r="R290" i="19"/>
  <c r="R307" i="19"/>
  <c r="J445" i="19"/>
  <c r="J45" i="22"/>
  <c r="J131" i="22" s="1"/>
  <c r="E445" i="19"/>
  <c r="E45" i="22"/>
  <c r="E131" i="22" s="1"/>
  <c r="P253" i="19"/>
  <c r="P294" i="19"/>
  <c r="D131" i="22"/>
  <c r="W248" i="19"/>
  <c r="W295" i="19"/>
  <c r="S289" i="19"/>
  <c r="S290" i="19"/>
  <c r="S307" i="19"/>
  <c r="S254" i="19"/>
  <c r="K45" i="22"/>
  <c r="K131" i="22" s="1"/>
  <c r="K445" i="19"/>
  <c r="H45" i="22"/>
  <c r="H131" i="22" s="1"/>
  <c r="H445" i="19"/>
  <c r="G45" i="22"/>
  <c r="G131" i="22" s="1"/>
  <c r="G445" i="19"/>
  <c r="L45" i="22"/>
  <c r="L131" i="22" s="1"/>
  <c r="L445" i="19"/>
  <c r="F45" i="22"/>
  <c r="F131" i="22" s="1"/>
  <c r="F445" i="19"/>
  <c r="I45" i="22"/>
  <c r="I131" i="22" s="1"/>
  <c r="I445" i="19"/>
  <c r="O45" i="22"/>
  <c r="O131" i="22" s="1"/>
  <c r="O445" i="19"/>
  <c r="S60" i="22"/>
  <c r="X396" i="8"/>
  <c r="D460" i="19"/>
  <c r="D49" i="22"/>
  <c r="P230" i="8"/>
  <c r="N461" i="19"/>
  <c r="N53" i="22"/>
  <c r="N147" i="22" s="1"/>
  <c r="E461" i="19"/>
  <c r="E53" i="22"/>
  <c r="E147" i="22" s="1"/>
  <c r="I461" i="19"/>
  <c r="I53" i="22"/>
  <c r="I147" i="22" s="1"/>
  <c r="F461" i="19"/>
  <c r="F53" i="22"/>
  <c r="F147" i="22" s="1"/>
  <c r="M461" i="19"/>
  <c r="M53" i="22"/>
  <c r="M147" i="22" s="1"/>
  <c r="O461" i="19"/>
  <c r="O53" i="22"/>
  <c r="O147" i="22" s="1"/>
  <c r="H461" i="19"/>
  <c r="H53" i="22"/>
  <c r="H147" i="22" s="1"/>
  <c r="K461" i="19"/>
  <c r="K53" i="22"/>
  <c r="K147" i="22" s="1"/>
  <c r="L461" i="19"/>
  <c r="L53" i="22"/>
  <c r="L147" i="22" s="1"/>
  <c r="D461" i="19"/>
  <c r="D53" i="22"/>
  <c r="G461" i="19"/>
  <c r="G53" i="22"/>
  <c r="G147" i="22" s="1"/>
  <c r="J461" i="19"/>
  <c r="J53" i="22"/>
  <c r="J147" i="22" s="1"/>
  <c r="U73" i="22"/>
  <c r="T96" i="22"/>
  <c r="Q94" i="19"/>
  <c r="V135" i="19"/>
  <c r="W84" i="19"/>
  <c r="R17" i="8"/>
  <c r="R17" i="19" s="1"/>
  <c r="P67" i="8"/>
  <c r="P67" i="19" s="1"/>
  <c r="P66" i="8"/>
  <c r="P66" i="19" s="1"/>
  <c r="P19" i="8"/>
  <c r="P19" i="19" s="1"/>
  <c r="X80" i="19"/>
  <c r="X78" i="19"/>
  <c r="S152" i="19"/>
  <c r="S147" i="19"/>
  <c r="T131" i="19"/>
  <c r="R58" i="8"/>
  <c r="R58" i="19" s="1"/>
  <c r="P146" i="8"/>
  <c r="P20" i="8"/>
  <c r="P20" i="19" s="1"/>
  <c r="P93" i="8"/>
  <c r="R61" i="8"/>
  <c r="R61" i="19" s="1"/>
  <c r="R94" i="8"/>
  <c r="Z366" i="8"/>
  <c r="V292" i="19"/>
  <c r="T148" i="19"/>
  <c r="T130" i="19"/>
  <c r="Z326" i="8"/>
  <c r="AA326" i="8" s="1"/>
  <c r="AA223" i="8" s="1"/>
  <c r="AA223" i="19" s="1"/>
  <c r="U227" i="8"/>
  <c r="U227" i="19" s="1"/>
  <c r="U290" i="8"/>
  <c r="P180" i="8"/>
  <c r="P180" i="19" s="1"/>
  <c r="U219" i="8"/>
  <c r="U219" i="19" s="1"/>
  <c r="U307" i="8"/>
  <c r="U254" i="8"/>
  <c r="U172" i="8"/>
  <c r="U172" i="19" s="1"/>
  <c r="T306" i="8"/>
  <c r="U221" i="8"/>
  <c r="U221" i="19" s="1"/>
  <c r="T173" i="8"/>
  <c r="U289" i="8"/>
  <c r="T95" i="19"/>
  <c r="U86" i="19"/>
  <c r="Q252" i="8"/>
  <c r="R177" i="8"/>
  <c r="R177" i="19" s="1"/>
  <c r="U134" i="19"/>
  <c r="U133" i="19"/>
  <c r="T152" i="8"/>
  <c r="U151" i="19"/>
  <c r="U96" i="19"/>
  <c r="U414" i="19"/>
  <c r="V85" i="19"/>
  <c r="S16" i="8"/>
  <c r="S16" i="19" s="1"/>
  <c r="Y216" i="8"/>
  <c r="Y216" i="19" s="1"/>
  <c r="U13" i="8"/>
  <c r="U13" i="19" s="1"/>
  <c r="T147" i="8"/>
  <c r="Q178" i="8"/>
  <c r="Q178" i="19" s="1"/>
  <c r="P228" i="8"/>
  <c r="P228" i="19" s="1"/>
  <c r="P251" i="8"/>
  <c r="Q305" i="8"/>
  <c r="Q225" i="8"/>
  <c r="Q226" i="8"/>
  <c r="W391" i="8"/>
  <c r="W391" i="19" s="1"/>
  <c r="T465" i="8"/>
  <c r="V391" i="8"/>
  <c r="V391" i="19" s="1"/>
  <c r="W255" i="19"/>
  <c r="W310" i="19"/>
  <c r="W293" i="19"/>
  <c r="Z216" i="8"/>
  <c r="Z216" i="19" s="1"/>
  <c r="X293" i="8"/>
  <c r="X310" i="8"/>
  <c r="X255" i="8"/>
  <c r="U310" i="19"/>
  <c r="U293" i="19"/>
  <c r="U255" i="19"/>
  <c r="U292" i="19"/>
  <c r="V255" i="19"/>
  <c r="X368" i="8"/>
  <c r="X368" i="19" s="1"/>
  <c r="AA312" i="8"/>
  <c r="U148" i="8"/>
  <c r="U62" i="8"/>
  <c r="U131" i="8"/>
  <c r="U95" i="8"/>
  <c r="U15" i="8"/>
  <c r="U15" i="19" s="1"/>
  <c r="U60" i="8"/>
  <c r="U60" i="19" s="1"/>
  <c r="V86" i="8"/>
  <c r="U68" i="8"/>
  <c r="U68" i="19" s="1"/>
  <c r="U130" i="8"/>
  <c r="Q179" i="8"/>
  <c r="Q179" i="19" s="1"/>
  <c r="AE485" i="17"/>
  <c r="AD382" i="17"/>
  <c r="S220" i="8"/>
  <c r="S220" i="19" s="1"/>
  <c r="S217" i="8"/>
  <c r="S217" i="19" s="1"/>
  <c r="S253" i="8"/>
  <c r="AB327" i="8"/>
  <c r="AB224" i="8" s="1"/>
  <c r="AB224" i="19" s="1"/>
  <c r="Z224" i="8"/>
  <c r="Z224" i="19" s="1"/>
  <c r="S176" i="8"/>
  <c r="S176" i="19" s="1"/>
  <c r="R193" i="17"/>
  <c r="R205" i="17" s="1"/>
  <c r="R208" i="17" s="1"/>
  <c r="R301" i="17" s="1"/>
  <c r="AD326" i="19"/>
  <c r="AE326" i="19" s="1"/>
  <c r="AE168" i="19"/>
  <c r="AF168" i="19" s="1"/>
  <c r="Z64" i="8"/>
  <c r="Z64" i="19" s="1"/>
  <c r="AB167" i="8"/>
  <c r="AB64" i="8" s="1"/>
  <c r="AB64" i="19" s="1"/>
  <c r="Z50" i="8"/>
  <c r="Z50" i="19" s="1"/>
  <c r="W485" i="19"/>
  <c r="Y209" i="8"/>
  <c r="Y209" i="19" s="1"/>
  <c r="Z486" i="19"/>
  <c r="W73" i="8"/>
  <c r="W73" i="19" s="1"/>
  <c r="Z484" i="19"/>
  <c r="V96" i="8"/>
  <c r="AC153" i="19"/>
  <c r="AA166" i="19"/>
  <c r="AB166" i="19" s="1"/>
  <c r="AC166" i="19" s="1"/>
  <c r="V133" i="8"/>
  <c r="Y396" i="19"/>
  <c r="Z48" i="8"/>
  <c r="Z48" i="19" s="1"/>
  <c r="Y419" i="19"/>
  <c r="W456" i="19"/>
  <c r="X84" i="8"/>
  <c r="V134" i="8"/>
  <c r="AB397" i="19"/>
  <c r="AD291" i="19"/>
  <c r="AA167" i="19"/>
  <c r="V12" i="8"/>
  <c r="V12" i="19" s="1"/>
  <c r="V151" i="8"/>
  <c r="Y471" i="19"/>
  <c r="AD132" i="19"/>
  <c r="V422" i="19"/>
  <c r="AD444" i="19"/>
  <c r="AG79" i="19"/>
  <c r="AD126" i="19"/>
  <c r="AF399" i="19"/>
  <c r="AD285" i="19"/>
  <c r="AD440" i="19"/>
  <c r="AG325" i="19"/>
  <c r="AD279" i="19"/>
  <c r="AF450" i="19"/>
  <c r="AD121" i="19"/>
  <c r="AD120" i="19"/>
  <c r="AD277" i="19"/>
  <c r="AD119" i="19"/>
  <c r="AG81" i="19"/>
  <c r="AD435" i="19"/>
  <c r="AD438" i="19"/>
  <c r="AD117" i="19"/>
  <c r="AF263" i="19"/>
  <c r="AG260" i="19"/>
  <c r="AI312" i="19"/>
  <c r="AL327" i="19"/>
  <c r="AD123" i="19"/>
  <c r="AD284" i="19"/>
  <c r="AD125" i="19"/>
  <c r="AD118" i="19"/>
  <c r="AD441" i="19"/>
  <c r="AF398" i="19"/>
  <c r="AD283" i="19"/>
  <c r="AG104" i="19"/>
  <c r="AG240" i="19"/>
  <c r="AD122" i="19"/>
  <c r="AF297" i="19"/>
  <c r="AG138" i="19"/>
  <c r="AF238" i="19"/>
  <c r="AD282" i="19"/>
  <c r="AD280" i="19"/>
  <c r="AD436" i="19"/>
  <c r="AD276" i="19"/>
  <c r="AD124" i="19"/>
  <c r="AD439" i="19"/>
  <c r="AD278" i="19"/>
  <c r="AC442" i="19"/>
  <c r="AD286" i="19"/>
  <c r="AD437" i="19"/>
  <c r="AD281" i="19"/>
  <c r="AD127" i="19"/>
  <c r="AG239" i="19"/>
  <c r="AH101" i="19"/>
  <c r="R361" i="17"/>
  <c r="R355" i="17"/>
  <c r="R350" i="17"/>
  <c r="U193" i="17"/>
  <c r="U205" i="17" s="1"/>
  <c r="U208" i="17" s="1"/>
  <c r="U301" i="17" s="1"/>
  <c r="R358" i="17"/>
  <c r="R353" i="17"/>
  <c r="R459" i="17"/>
  <c r="R357" i="17"/>
  <c r="R363" i="17"/>
  <c r="R362" i="17"/>
  <c r="R360" i="17"/>
  <c r="R359" i="17"/>
  <c r="R354" i="17"/>
  <c r="R356" i="17"/>
  <c r="R351" i="17"/>
  <c r="R348" i="17"/>
  <c r="S210" i="17"/>
  <c r="S212" i="17" s="1"/>
  <c r="S302" i="17" s="1"/>
  <c r="S206" i="17"/>
  <c r="T301" i="17"/>
  <c r="V22" i="17"/>
  <c r="V25" i="17"/>
  <c r="V23" i="17"/>
  <c r="Q352" i="17"/>
  <c r="Q364" i="17" s="1"/>
  <c r="Q367" i="17" s="1"/>
  <c r="Q369" i="17" s="1"/>
  <c r="Q371" i="17" s="1"/>
  <c r="Q461" i="17" s="1"/>
  <c r="U41" i="17"/>
  <c r="U141" i="17"/>
  <c r="U45" i="17"/>
  <c r="U43" i="17"/>
  <c r="U44" i="17"/>
  <c r="T210" i="17"/>
  <c r="T212" i="17" s="1"/>
  <c r="T302" i="17" s="1"/>
  <c r="W26" i="17"/>
  <c r="W23" i="17"/>
  <c r="V26" i="17"/>
  <c r="T34" i="17"/>
  <c r="T46" i="17" s="1"/>
  <c r="T49" i="17" s="1"/>
  <c r="T47" i="17" s="1"/>
  <c r="V24" i="17"/>
  <c r="V181" i="17"/>
  <c r="U39" i="17"/>
  <c r="U38" i="17"/>
  <c r="U36" i="17"/>
  <c r="U31" i="17"/>
  <c r="W22" i="17"/>
  <c r="U35" i="17"/>
  <c r="U33" i="17"/>
  <c r="U37" i="17"/>
  <c r="V183" i="17"/>
  <c r="U40" i="17"/>
  <c r="U30" i="17"/>
  <c r="U42" i="17"/>
  <c r="W186" i="17"/>
  <c r="T346" i="17"/>
  <c r="T347" i="17" s="1"/>
  <c r="T359" i="17" s="1"/>
  <c r="W182" i="17"/>
  <c r="W181" i="17"/>
  <c r="W183" i="17"/>
  <c r="U340" i="17"/>
  <c r="W185" i="17"/>
  <c r="U342" i="17"/>
  <c r="U344" i="17"/>
  <c r="W24" i="17"/>
  <c r="U341" i="17"/>
  <c r="S43" i="17"/>
  <c r="S40" i="17"/>
  <c r="S37" i="17"/>
  <c r="S31" i="17"/>
  <c r="P346" i="17"/>
  <c r="P347" i="17" s="1"/>
  <c r="S39" i="17"/>
  <c r="S35" i="17"/>
  <c r="S30" i="17"/>
  <c r="S38" i="17"/>
  <c r="V185" i="17"/>
  <c r="S33" i="17"/>
  <c r="V184" i="17"/>
  <c r="S36" i="17"/>
  <c r="S32" i="17"/>
  <c r="V186" i="17"/>
  <c r="S44" i="17"/>
  <c r="S141" i="17"/>
  <c r="W25" i="17"/>
  <c r="S42" i="17"/>
  <c r="S45" i="17"/>
  <c r="S41" i="17"/>
  <c r="U343" i="17"/>
  <c r="Y180" i="17"/>
  <c r="Y183" i="17" s="1"/>
  <c r="X21" i="17"/>
  <c r="X24" i="17" s="1"/>
  <c r="X180" i="17"/>
  <c r="X184" i="17" s="1"/>
  <c r="V339" i="17"/>
  <c r="V345" i="17" s="1"/>
  <c r="X412" i="17"/>
  <c r="X376" i="17"/>
  <c r="X379" i="17"/>
  <c r="X335" i="17"/>
  <c r="AA469" i="17"/>
  <c r="AA452" i="17"/>
  <c r="AA451" i="17"/>
  <c r="AA414" i="17"/>
  <c r="AB131" i="17"/>
  <c r="AB130" i="17"/>
  <c r="AB95" i="17"/>
  <c r="AB62" i="17"/>
  <c r="AB15" i="17"/>
  <c r="AB60" i="17"/>
  <c r="AB68" i="17"/>
  <c r="AB13" i="17"/>
  <c r="AB148" i="17"/>
  <c r="Z94" i="17"/>
  <c r="Z58" i="17"/>
  <c r="Z61" i="17"/>
  <c r="Z17" i="17"/>
  <c r="Z18" i="17" s="1"/>
  <c r="Z436" i="17"/>
  <c r="AA147" i="17"/>
  <c r="AA14" i="17"/>
  <c r="AA16" i="17" s="1"/>
  <c r="AA306" i="17"/>
  <c r="AA173" i="17"/>
  <c r="AA175" i="17" s="1"/>
  <c r="Y146" i="17"/>
  <c r="Y93" i="17"/>
  <c r="Y66" i="17"/>
  <c r="Y67" i="17"/>
  <c r="Y19" i="17"/>
  <c r="Y20" i="17"/>
  <c r="Z440" i="17"/>
  <c r="AB133" i="17"/>
  <c r="AD138" i="17"/>
  <c r="AC59" i="17"/>
  <c r="AC84" i="17" s="1"/>
  <c r="P401" i="17"/>
  <c r="V91" i="17"/>
  <c r="V149" i="17"/>
  <c r="V150" i="17" s="1"/>
  <c r="V70" i="17"/>
  <c r="AB292" i="17"/>
  <c r="Z278" i="17"/>
  <c r="AD81" i="17"/>
  <c r="AF57" i="17"/>
  <c r="AG153" i="17"/>
  <c r="Y231" i="17"/>
  <c r="AF450" i="17"/>
  <c r="AF310" i="17"/>
  <c r="AF255" i="17"/>
  <c r="AF293" i="17"/>
  <c r="AN48" i="17"/>
  <c r="AC240" i="17"/>
  <c r="AB383" i="17"/>
  <c r="AC486" i="17"/>
  <c r="AD239" i="17"/>
  <c r="V92" i="17"/>
  <c r="V69" i="17"/>
  <c r="Z444" i="17"/>
  <c r="AH222" i="17"/>
  <c r="AI325" i="17"/>
  <c r="AD297" i="17"/>
  <c r="AC218" i="17"/>
  <c r="AC292" i="17" s="1"/>
  <c r="X231" i="17"/>
  <c r="Z441" i="17"/>
  <c r="P205" i="17"/>
  <c r="AF291" i="17"/>
  <c r="S464" i="17"/>
  <c r="S411" i="17"/>
  <c r="S385" i="17"/>
  <c r="S337" i="17"/>
  <c r="S338" i="17"/>
  <c r="S384" i="17"/>
  <c r="T411" i="17"/>
  <c r="AG216" i="17"/>
  <c r="AH312" i="17"/>
  <c r="AC104" i="17"/>
  <c r="Z118" i="17"/>
  <c r="Z280" i="17"/>
  <c r="AJ132" i="17"/>
  <c r="AD73" i="17"/>
  <c r="AE78" i="17"/>
  <c r="V251" i="17"/>
  <c r="V228" i="17"/>
  <c r="AA402" i="17"/>
  <c r="AA403" i="17"/>
  <c r="AA404" i="17" s="1"/>
  <c r="U410" i="17"/>
  <c r="U387" i="17"/>
  <c r="U401" i="17" s="1"/>
  <c r="Z284" i="17"/>
  <c r="W251" i="17"/>
  <c r="W228" i="17"/>
  <c r="W242" i="17" s="1"/>
  <c r="AB399" i="17"/>
  <c r="Y470" i="17"/>
  <c r="AD419" i="17"/>
  <c r="Z282" i="17"/>
  <c r="Z220" i="17"/>
  <c r="Z253" i="17"/>
  <c r="Z217" i="17"/>
  <c r="P34" i="17"/>
  <c r="Z279" i="17"/>
  <c r="AC381" i="17"/>
  <c r="AC453" i="17" s="1"/>
  <c r="AD484" i="17"/>
  <c r="AE80" i="17"/>
  <c r="W91" i="17"/>
  <c r="W149" i="17"/>
  <c r="W150" i="17" s="1"/>
  <c r="W70" i="17"/>
  <c r="W82" i="17" s="1"/>
  <c r="Z117" i="17"/>
  <c r="V390" i="17"/>
  <c r="W250" i="17"/>
  <c r="W308" i="17"/>
  <c r="W309" i="17" s="1"/>
  <c r="W229" i="17"/>
  <c r="W241" i="17" s="1"/>
  <c r="AE310" i="17"/>
  <c r="AE255" i="17"/>
  <c r="AE293" i="17"/>
  <c r="Z122" i="17"/>
  <c r="X72" i="17"/>
  <c r="Z443" i="17"/>
  <c r="Z281" i="17"/>
  <c r="AE64" i="17"/>
  <c r="AF167" i="17"/>
  <c r="AC151" i="17"/>
  <c r="AC134" i="17"/>
  <c r="AC96" i="17"/>
  <c r="Z285" i="17"/>
  <c r="AC456" i="17"/>
  <c r="AB377" i="17"/>
  <c r="Z445" i="17"/>
  <c r="X71" i="17"/>
  <c r="AK366" i="17"/>
  <c r="Z283" i="17"/>
  <c r="AB263" i="17"/>
  <c r="AB453" i="17"/>
  <c r="Z276" i="17"/>
  <c r="AD63" i="17"/>
  <c r="AE166" i="17"/>
  <c r="AA277" i="17"/>
  <c r="AD260" i="17"/>
  <c r="W464" i="17"/>
  <c r="W411" i="17"/>
  <c r="W384" i="17"/>
  <c r="W385" i="17"/>
  <c r="W338" i="17"/>
  <c r="W337" i="17"/>
  <c r="W92" i="17"/>
  <c r="W69" i="17"/>
  <c r="W83" i="17" s="1"/>
  <c r="AE207" i="17"/>
  <c r="AB375" i="17"/>
  <c r="AD65" i="17"/>
  <c r="AE168" i="17"/>
  <c r="AC223" i="17"/>
  <c r="AD326" i="17"/>
  <c r="AD224" i="17"/>
  <c r="AE327" i="17"/>
  <c r="Z119" i="17"/>
  <c r="Z449" i="17"/>
  <c r="Z448" i="17"/>
  <c r="Z380" i="17"/>
  <c r="Z378" i="17"/>
  <c r="Z413" i="17"/>
  <c r="Z333" i="17"/>
  <c r="Z466" i="17"/>
  <c r="Z386" i="17"/>
  <c r="Z470" i="17" s="1"/>
  <c r="Z331" i="17"/>
  <c r="U409" i="17"/>
  <c r="U467" i="17"/>
  <c r="U468" i="17" s="1"/>
  <c r="U388" i="17"/>
  <c r="U400" i="17" s="1"/>
  <c r="Z127" i="17"/>
  <c r="Z176" i="17"/>
  <c r="Z177" i="17" s="1"/>
  <c r="AB398" i="17"/>
  <c r="AE101" i="17"/>
  <c r="V250" i="17"/>
  <c r="V308" i="17"/>
  <c r="V309" i="17" s="1"/>
  <c r="V229" i="17"/>
  <c r="Z125" i="17"/>
  <c r="AD238" i="17"/>
  <c r="AC171" i="17"/>
  <c r="AD79" i="17"/>
  <c r="AC12" i="17"/>
  <c r="Z435" i="17"/>
  <c r="Z123" i="17"/>
  <c r="Y230" i="17"/>
  <c r="Z439" i="17"/>
  <c r="Z124" i="17"/>
  <c r="Z121" i="17"/>
  <c r="AC85" i="17"/>
  <c r="AC86" i="17" s="1"/>
  <c r="AB422" i="17"/>
  <c r="Z437" i="17"/>
  <c r="P400" i="17"/>
  <c r="AB307" i="17"/>
  <c r="AB294" i="17"/>
  <c r="Z442" i="17"/>
  <c r="AC244" i="17"/>
  <c r="AC245" i="17" s="1"/>
  <c r="AB290" i="17"/>
  <c r="AB289" i="17"/>
  <c r="AB221" i="17"/>
  <c r="AB219" i="17"/>
  <c r="AB254" i="17"/>
  <c r="AB174" i="17"/>
  <c r="AB227" i="17"/>
  <c r="AB397" i="17"/>
  <c r="AA330" i="17"/>
  <c r="Z286" i="17"/>
  <c r="Z438" i="17"/>
  <c r="Z126" i="17"/>
  <c r="Y465" i="17"/>
  <c r="Y332" i="17"/>
  <c r="Y334" i="17" s="1"/>
  <c r="X230" i="17"/>
  <c r="V389" i="17"/>
  <c r="Z120" i="17"/>
  <c r="T470" i="8"/>
  <c r="Z65" i="8"/>
  <c r="Z65" i="19" s="1"/>
  <c r="Y65" i="8"/>
  <c r="Y65" i="19" s="1"/>
  <c r="AA168" i="8"/>
  <c r="AA65" i="8" s="1"/>
  <c r="AA65" i="19" s="1"/>
  <c r="Y63" i="8"/>
  <c r="Y63" i="19" s="1"/>
  <c r="W85" i="8"/>
  <c r="W135" i="8"/>
  <c r="X63" i="8"/>
  <c r="X63" i="19" s="1"/>
  <c r="Z166" i="8"/>
  <c r="Z63" i="8" s="1"/>
  <c r="Z63" i="19" s="1"/>
  <c r="U286" i="8"/>
  <c r="V278" i="8"/>
  <c r="U378" i="8"/>
  <c r="U380" i="8"/>
  <c r="U380" i="19" s="1"/>
  <c r="U413" i="8"/>
  <c r="U449" i="8"/>
  <c r="U448" i="8"/>
  <c r="U333" i="8"/>
  <c r="U333" i="19" s="1"/>
  <c r="U331" i="8"/>
  <c r="U331" i="19" s="1"/>
  <c r="U386" i="8"/>
  <c r="U386" i="19" s="1"/>
  <c r="X238" i="8"/>
  <c r="W171" i="8"/>
  <c r="W171" i="19" s="1"/>
  <c r="W486" i="8"/>
  <c r="V383" i="8"/>
  <c r="V383" i="19" s="1"/>
  <c r="U284" i="8"/>
  <c r="U276" i="8"/>
  <c r="U118" i="8"/>
  <c r="U285" i="8"/>
  <c r="U121" i="8"/>
  <c r="W263" i="8"/>
  <c r="W397" i="8"/>
  <c r="U403" i="8"/>
  <c r="U404" i="8" s="1"/>
  <c r="U402" i="8"/>
  <c r="U466" i="8"/>
  <c r="V254" i="8"/>
  <c r="V290" i="8"/>
  <c r="V289" i="8"/>
  <c r="V219" i="8"/>
  <c r="V219" i="19" s="1"/>
  <c r="V221" i="8"/>
  <c r="V221" i="19" s="1"/>
  <c r="V174" i="8"/>
  <c r="V174" i="19" s="1"/>
  <c r="V307" i="8"/>
  <c r="V172" i="8"/>
  <c r="V172" i="19" s="1"/>
  <c r="V227" i="8"/>
  <c r="V227" i="19" s="1"/>
  <c r="U126" i="8"/>
  <c r="U120" i="8"/>
  <c r="U281" i="8"/>
  <c r="Y291" i="8"/>
  <c r="U282" i="8"/>
  <c r="U283" i="8"/>
  <c r="X375" i="8"/>
  <c r="X375" i="19" s="1"/>
  <c r="U124" i="8"/>
  <c r="U127" i="8"/>
  <c r="W382" i="8"/>
  <c r="W382" i="19" s="1"/>
  <c r="X485" i="8"/>
  <c r="U119" i="8"/>
  <c r="U280" i="8"/>
  <c r="U123" i="8"/>
  <c r="W222" i="8"/>
  <c r="W222" i="19" s="1"/>
  <c r="X325" i="8"/>
  <c r="W381" i="8"/>
  <c r="W381" i="19" s="1"/>
  <c r="X484" i="8"/>
  <c r="U117" i="8"/>
  <c r="U279" i="8"/>
  <c r="U125" i="8"/>
  <c r="X456" i="8"/>
  <c r="W377" i="8"/>
  <c r="W377" i="19" s="1"/>
  <c r="Z471" i="8"/>
  <c r="Z375" i="8" s="1"/>
  <c r="Z375" i="19" s="1"/>
  <c r="W292" i="8"/>
  <c r="W243" i="8"/>
  <c r="Y450" i="8"/>
  <c r="U122" i="8"/>
  <c r="V277" i="8"/>
  <c r="V294" i="8"/>
  <c r="V244" i="8"/>
  <c r="V245" i="8" s="1"/>
  <c r="V453" i="8"/>
  <c r="Z419" i="8"/>
  <c r="Z260" i="8"/>
  <c r="X218" i="8"/>
  <c r="X218" i="19" s="1"/>
  <c r="Y297" i="8"/>
  <c r="AD399" i="8"/>
  <c r="AE398" i="8"/>
  <c r="AG239" i="8"/>
  <c r="AF240" i="8"/>
  <c r="Z132" i="8"/>
  <c r="Z138" i="8"/>
  <c r="Y59" i="8"/>
  <c r="Y59" i="19" s="1"/>
  <c r="AF164" i="8"/>
  <c r="Y78" i="8"/>
  <c r="AA79" i="8"/>
  <c r="X57" i="8"/>
  <c r="X57" i="19" s="1"/>
  <c r="Y153" i="8"/>
  <c r="Z101" i="8"/>
  <c r="T16" i="8" l="1"/>
  <c r="T16" i="19" s="1"/>
  <c r="U52" i="22"/>
  <c r="U378" i="19"/>
  <c r="Q146" i="8"/>
  <c r="Q66" i="8"/>
  <c r="Q66" i="19" s="1"/>
  <c r="Q67" i="8"/>
  <c r="Q67" i="19" s="1"/>
  <c r="AA366" i="8"/>
  <c r="AA366" i="19" s="1"/>
  <c r="Z366" i="19"/>
  <c r="Q93" i="8"/>
  <c r="Q19" i="8"/>
  <c r="Q19" i="19" s="1"/>
  <c r="Q20" i="8"/>
  <c r="Q20" i="19" s="1"/>
  <c r="P230" i="19"/>
  <c r="P308" i="19" s="1"/>
  <c r="P309" i="19" s="1"/>
  <c r="Q306" i="19"/>
  <c r="Q225" i="19"/>
  <c r="Q294" i="19"/>
  <c r="Q226" i="19"/>
  <c r="P311" i="19"/>
  <c r="P231" i="19"/>
  <c r="P251" i="19" s="1"/>
  <c r="T175" i="8"/>
  <c r="T176" i="8" s="1"/>
  <c r="T176" i="19" s="1"/>
  <c r="T173" i="19"/>
  <c r="Y207" i="19"/>
  <c r="Y48" i="22" s="1"/>
  <c r="Z207" i="8"/>
  <c r="U147" i="8"/>
  <c r="U62" i="19"/>
  <c r="P250" i="8"/>
  <c r="P229" i="8"/>
  <c r="P229" i="19" s="1"/>
  <c r="Q253" i="19"/>
  <c r="T289" i="19"/>
  <c r="AU237" i="17"/>
  <c r="AT249" i="19"/>
  <c r="P445" i="19"/>
  <c r="Q445" i="19" s="1"/>
  <c r="R445" i="19" s="1"/>
  <c r="S445" i="19" s="1"/>
  <c r="T445" i="19" s="1"/>
  <c r="U445" i="19" s="1"/>
  <c r="V445" i="19" s="1"/>
  <c r="W445" i="19" s="1"/>
  <c r="X445" i="19" s="1"/>
  <c r="Y445" i="19" s="1"/>
  <c r="Z445" i="19" s="1"/>
  <c r="AA445" i="19" s="1"/>
  <c r="AB445" i="19" s="1"/>
  <c r="AC445" i="19" s="1"/>
  <c r="AD445" i="19" s="1"/>
  <c r="AE445" i="19" s="1"/>
  <c r="T307" i="19"/>
  <c r="X295" i="19"/>
  <c r="X248" i="19"/>
  <c r="P242" i="8"/>
  <c r="T254" i="19"/>
  <c r="BA45" i="22"/>
  <c r="P184" i="8"/>
  <c r="P184" i="19" s="1"/>
  <c r="P308" i="8"/>
  <c r="P309" i="8" s="1"/>
  <c r="Y396" i="8"/>
  <c r="BA49" i="22"/>
  <c r="D146" i="22"/>
  <c r="T60" i="22"/>
  <c r="U96" i="22"/>
  <c r="D147" i="22"/>
  <c r="BA53" i="22"/>
  <c r="P72" i="8"/>
  <c r="R18" i="8"/>
  <c r="R18" i="19" s="1"/>
  <c r="P71" i="8"/>
  <c r="P71" i="19" s="1"/>
  <c r="V134" i="19"/>
  <c r="W135" i="19"/>
  <c r="T147" i="19"/>
  <c r="T152" i="19"/>
  <c r="P93" i="19"/>
  <c r="Y78" i="19"/>
  <c r="R94" i="19"/>
  <c r="Y80" i="19"/>
  <c r="U95" i="19"/>
  <c r="P21" i="8"/>
  <c r="P21" i="19" s="1"/>
  <c r="P146" i="19"/>
  <c r="U306" i="8"/>
  <c r="U173" i="8"/>
  <c r="U173" i="19" s="1"/>
  <c r="AB326" i="8"/>
  <c r="AC326" i="8" s="1"/>
  <c r="AC223" i="8" s="1"/>
  <c r="AC223" i="19" s="1"/>
  <c r="Q93" i="19"/>
  <c r="Q146" i="19"/>
  <c r="U311" i="8"/>
  <c r="S58" i="8"/>
  <c r="S58" i="19" s="1"/>
  <c r="U14" i="8"/>
  <c r="U14" i="19" s="1"/>
  <c r="Z223" i="8"/>
  <c r="Z223" i="19" s="1"/>
  <c r="P182" i="8"/>
  <c r="P182" i="19" s="1"/>
  <c r="P181" i="8"/>
  <c r="P181" i="19" s="1"/>
  <c r="P185" i="8"/>
  <c r="P185" i="19" s="1"/>
  <c r="P186" i="8"/>
  <c r="P186" i="19" s="1"/>
  <c r="P183" i="8"/>
  <c r="P183" i="19" s="1"/>
  <c r="W292" i="19"/>
  <c r="R178" i="8"/>
  <c r="R178" i="19" s="1"/>
  <c r="R226" i="8"/>
  <c r="R225" i="8"/>
  <c r="R179" i="8"/>
  <c r="R179" i="19" s="1"/>
  <c r="R252" i="8"/>
  <c r="R305" i="8"/>
  <c r="V133" i="19"/>
  <c r="S17" i="8"/>
  <c r="S17" i="19" s="1"/>
  <c r="W85" i="19"/>
  <c r="U130" i="19"/>
  <c r="P250" i="19"/>
  <c r="V151" i="19"/>
  <c r="V96" i="19"/>
  <c r="V86" i="19"/>
  <c r="Q231" i="8"/>
  <c r="Q231" i="19" s="1"/>
  <c r="X84" i="19"/>
  <c r="S61" i="8"/>
  <c r="S61" i="19" s="1"/>
  <c r="S94" i="8"/>
  <c r="U131" i="19"/>
  <c r="U148" i="19"/>
  <c r="U152" i="8"/>
  <c r="V451" i="8"/>
  <c r="S177" i="8"/>
  <c r="S177" i="19" s="1"/>
  <c r="AA48" i="8"/>
  <c r="AA48" i="19" s="1"/>
  <c r="Y232" i="8"/>
  <c r="Y232" i="19" s="1"/>
  <c r="V330" i="8"/>
  <c r="Q230" i="8"/>
  <c r="Q230" i="19" s="1"/>
  <c r="W414" i="8"/>
  <c r="W469" i="8"/>
  <c r="W452" i="8"/>
  <c r="T58" i="8"/>
  <c r="T58" i="19" s="1"/>
  <c r="U470" i="8"/>
  <c r="U465" i="8"/>
  <c r="W451" i="8"/>
  <c r="X391" i="8"/>
  <c r="V73" i="22"/>
  <c r="V452" i="8"/>
  <c r="V414" i="8"/>
  <c r="V469" i="8"/>
  <c r="AA216" i="8"/>
  <c r="AA216" i="19" s="1"/>
  <c r="Y368" i="8"/>
  <c r="Y368" i="19" s="1"/>
  <c r="Q180" i="8"/>
  <c r="Q180" i="19" s="1"/>
  <c r="X255" i="19"/>
  <c r="X310" i="19"/>
  <c r="X293" i="19"/>
  <c r="AB312" i="8"/>
  <c r="AC327" i="8"/>
  <c r="Z232" i="8"/>
  <c r="Z232" i="19" s="1"/>
  <c r="AE382" i="17"/>
  <c r="AF485" i="17"/>
  <c r="W12" i="8"/>
  <c r="W12" i="19" s="1"/>
  <c r="W96" i="8"/>
  <c r="W86" i="8"/>
  <c r="W133" i="8"/>
  <c r="W134" i="8"/>
  <c r="W151" i="8"/>
  <c r="V95" i="8"/>
  <c r="V15" i="8"/>
  <c r="V15" i="19" s="1"/>
  <c r="V130" i="8"/>
  <c r="AF326" i="19"/>
  <c r="AG326" i="19" s="1"/>
  <c r="V62" i="8"/>
  <c r="V62" i="19" s="1"/>
  <c r="AC243" i="17"/>
  <c r="T253" i="8"/>
  <c r="V131" i="8"/>
  <c r="V60" i="8"/>
  <c r="V60" i="19" s="1"/>
  <c r="V13" i="8"/>
  <c r="V13" i="19" s="1"/>
  <c r="V68" i="8"/>
  <c r="V68" i="19" s="1"/>
  <c r="V148" i="8"/>
  <c r="AC167" i="8"/>
  <c r="AC64" i="8" s="1"/>
  <c r="AC64" i="19" s="1"/>
  <c r="AG168" i="19"/>
  <c r="AH168" i="19" s="1"/>
  <c r="T94" i="8"/>
  <c r="R206" i="17"/>
  <c r="R210" i="17"/>
  <c r="R212" i="17" s="1"/>
  <c r="R302" i="17" s="1"/>
  <c r="AA484" i="19"/>
  <c r="T17" i="8"/>
  <c r="T17" i="19" s="1"/>
  <c r="X73" i="8"/>
  <c r="AD166" i="19"/>
  <c r="AA50" i="8"/>
  <c r="AA50" i="19" s="1"/>
  <c r="Z135" i="8"/>
  <c r="X456" i="19"/>
  <c r="W422" i="19"/>
  <c r="X485" i="19"/>
  <c r="V311" i="8"/>
  <c r="Z85" i="8"/>
  <c r="Z209" i="8"/>
  <c r="Z209" i="19" s="1"/>
  <c r="AE291" i="19"/>
  <c r="AF291" i="19" s="1"/>
  <c r="AA486" i="19"/>
  <c r="AE132" i="19"/>
  <c r="Z419" i="19"/>
  <c r="Z396" i="19"/>
  <c r="Z471" i="19"/>
  <c r="AB167" i="19"/>
  <c r="AC397" i="19"/>
  <c r="AD153" i="19"/>
  <c r="AD442" i="19"/>
  <c r="AG238" i="19"/>
  <c r="AE125" i="19"/>
  <c r="AE123" i="19"/>
  <c r="AH79" i="19"/>
  <c r="AH104" i="19"/>
  <c r="AM327" i="19"/>
  <c r="AH260" i="19"/>
  <c r="AG263" i="19"/>
  <c r="AE127" i="19"/>
  <c r="AE124" i="19"/>
  <c r="AE118" i="19"/>
  <c r="AJ312" i="19"/>
  <c r="AE440" i="19"/>
  <c r="AG297" i="19"/>
  <c r="AE120" i="19"/>
  <c r="AI101" i="19"/>
  <c r="AE284" i="19"/>
  <c r="AE435" i="19"/>
  <c r="AE119" i="19"/>
  <c r="AE121" i="19"/>
  <c r="AE285" i="19"/>
  <c r="AE126" i="19"/>
  <c r="AE444" i="19"/>
  <c r="AH239" i="19"/>
  <c r="AE439" i="19"/>
  <c r="AE276" i="19"/>
  <c r="AH138" i="19"/>
  <c r="AH240" i="19"/>
  <c r="AH81" i="19"/>
  <c r="AE279" i="19"/>
  <c r="AH325" i="19"/>
  <c r="AE281" i="19"/>
  <c r="AE278" i="19"/>
  <c r="AE436" i="19"/>
  <c r="AE122" i="19"/>
  <c r="AE282" i="19"/>
  <c r="AE283" i="19"/>
  <c r="AE441" i="19"/>
  <c r="AD443" i="19"/>
  <c r="AE438" i="19"/>
  <c r="AE277" i="19"/>
  <c r="AG399" i="19"/>
  <c r="AE437" i="19"/>
  <c r="AE280" i="19"/>
  <c r="AE286" i="19"/>
  <c r="AG450" i="19"/>
  <c r="AG398" i="19"/>
  <c r="AE117" i="19"/>
  <c r="R352" i="17"/>
  <c r="R364" i="17" s="1"/>
  <c r="R367" i="17" s="1"/>
  <c r="R365" i="17" s="1"/>
  <c r="T353" i="17"/>
  <c r="U206" i="17"/>
  <c r="T355" i="17"/>
  <c r="U210" i="17"/>
  <c r="U212" i="17" s="1"/>
  <c r="U302" i="17" s="1"/>
  <c r="T348" i="17"/>
  <c r="T349" i="17"/>
  <c r="T142" i="17"/>
  <c r="Y84" i="8"/>
  <c r="V28" i="17"/>
  <c r="V29" i="17" s="1"/>
  <c r="W187" i="17"/>
  <c r="W188" i="17" s="1"/>
  <c r="W196" i="17" s="1"/>
  <c r="T51" i="17"/>
  <c r="T53" i="17" s="1"/>
  <c r="T143" i="17" s="1"/>
  <c r="U34" i="17"/>
  <c r="U46" i="17" s="1"/>
  <c r="U49" i="17" s="1"/>
  <c r="Q365" i="17"/>
  <c r="Y185" i="17"/>
  <c r="Y184" i="17"/>
  <c r="T360" i="17"/>
  <c r="T351" i="17"/>
  <c r="T357" i="17"/>
  <c r="T350" i="17"/>
  <c r="W28" i="17"/>
  <c r="W29" i="17" s="1"/>
  <c r="W33" i="17" s="1"/>
  <c r="T356" i="17"/>
  <c r="T354" i="17"/>
  <c r="T362" i="17"/>
  <c r="T459" i="17"/>
  <c r="T358" i="17"/>
  <c r="T363" i="17"/>
  <c r="T361" i="17"/>
  <c r="U346" i="17"/>
  <c r="U347" i="17" s="1"/>
  <c r="U459" i="17" s="1"/>
  <c r="Y182" i="17"/>
  <c r="S34" i="17"/>
  <c r="S46" i="17" s="1"/>
  <c r="S49" i="17" s="1"/>
  <c r="S142" i="17" s="1"/>
  <c r="V187" i="17"/>
  <c r="V188" i="17" s="1"/>
  <c r="Y186" i="17"/>
  <c r="Y181" i="17"/>
  <c r="Q460" i="17"/>
  <c r="X186" i="17"/>
  <c r="X27" i="17"/>
  <c r="X181" i="17"/>
  <c r="X183" i="17"/>
  <c r="X22" i="17"/>
  <c r="X23" i="17"/>
  <c r="V342" i="17"/>
  <c r="X185" i="17"/>
  <c r="X182" i="17"/>
  <c r="X26" i="17"/>
  <c r="V344" i="17"/>
  <c r="X25" i="17"/>
  <c r="AC133" i="17"/>
  <c r="S339" i="17"/>
  <c r="S345" i="17" s="1"/>
  <c r="V340" i="17"/>
  <c r="Y21" i="17"/>
  <c r="Y23" i="17" s="1"/>
  <c r="V341" i="17"/>
  <c r="V343" i="17"/>
  <c r="W339" i="17"/>
  <c r="W342" i="17" s="1"/>
  <c r="Y412" i="17"/>
  <c r="Y376" i="17"/>
  <c r="Y379" i="17"/>
  <c r="Y335" i="17"/>
  <c r="Y336" i="17" s="1"/>
  <c r="Y250" i="17"/>
  <c r="Y308" i="17"/>
  <c r="Y309" i="17" s="1"/>
  <c r="Y229" i="17"/>
  <c r="Y241" i="17" s="1"/>
  <c r="AD244" i="17"/>
  <c r="AD245" i="17" s="1"/>
  <c r="AB311" i="17"/>
  <c r="AA94" i="17"/>
  <c r="AA61" i="17"/>
  <c r="AA58" i="17"/>
  <c r="AA17" i="17"/>
  <c r="AA18" i="17" s="1"/>
  <c r="W390" i="17"/>
  <c r="AA276" i="17"/>
  <c r="AA283" i="17"/>
  <c r="X91" i="17"/>
  <c r="X149" i="17"/>
  <c r="X150" i="17" s="1"/>
  <c r="X70" i="17"/>
  <c r="X82" i="17" s="1"/>
  <c r="AA285" i="17"/>
  <c r="AA122" i="17"/>
  <c r="S390" i="17"/>
  <c r="AA444" i="17"/>
  <c r="AA279" i="17"/>
  <c r="AA118" i="17"/>
  <c r="V82" i="17"/>
  <c r="AA120" i="17"/>
  <c r="AA126" i="17"/>
  <c r="AA121" i="17"/>
  <c r="AA123" i="17"/>
  <c r="AC221" i="17"/>
  <c r="AC219" i="17"/>
  <c r="AC290" i="17"/>
  <c r="AC254" i="17"/>
  <c r="AC289" i="17"/>
  <c r="AC174" i="17"/>
  <c r="AC227" i="17"/>
  <c r="AC311" i="17" s="1"/>
  <c r="V241" i="17"/>
  <c r="AA127" i="17"/>
  <c r="AA119" i="17"/>
  <c r="W389" i="17"/>
  <c r="AB277" i="17"/>
  <c r="V410" i="17"/>
  <c r="V387" i="17"/>
  <c r="V401" i="17" s="1"/>
  <c r="AF80" i="17"/>
  <c r="P46" i="17"/>
  <c r="AE419" i="17"/>
  <c r="AK132" i="17"/>
  <c r="P208" i="17"/>
  <c r="AE297" i="17"/>
  <c r="AD218" i="17"/>
  <c r="AD292" i="17" s="1"/>
  <c r="AE81" i="17"/>
  <c r="AE138" i="17"/>
  <c r="AD59" i="17"/>
  <c r="AD84" i="17" s="1"/>
  <c r="Y72" i="17"/>
  <c r="X336" i="17"/>
  <c r="AB147" i="17"/>
  <c r="AB14" i="17"/>
  <c r="AB16" i="17" s="1"/>
  <c r="AE238" i="17"/>
  <c r="AD171" i="17"/>
  <c r="AD172" i="17" s="1"/>
  <c r="AA281" i="17"/>
  <c r="AD381" i="17"/>
  <c r="AE484" i="17"/>
  <c r="V242" i="17"/>
  <c r="AD104" i="17"/>
  <c r="AC383" i="17"/>
  <c r="AD486" i="17"/>
  <c r="Y71" i="17"/>
  <c r="AF101" i="17"/>
  <c r="AA282" i="17"/>
  <c r="X250" i="17"/>
  <c r="X308" i="17"/>
  <c r="X309" i="17" s="1"/>
  <c r="X229" i="17"/>
  <c r="X241" i="17" s="1"/>
  <c r="AA438" i="17"/>
  <c r="AA442" i="17"/>
  <c r="AC398" i="17"/>
  <c r="AA253" i="17"/>
  <c r="AA217" i="17"/>
  <c r="AA220" i="17"/>
  <c r="AA284" i="17"/>
  <c r="V83" i="17"/>
  <c r="AB403" i="17"/>
  <c r="AB402" i="17"/>
  <c r="AO48" i="17"/>
  <c r="AA278" i="17"/>
  <c r="AA436" i="17"/>
  <c r="AB152" i="17"/>
  <c r="AE79" i="17"/>
  <c r="AD12" i="17"/>
  <c r="Y251" i="17"/>
  <c r="Y228" i="17"/>
  <c r="Y242" i="17" s="1"/>
  <c r="AA437" i="17"/>
  <c r="AA124" i="17"/>
  <c r="AA435" i="17"/>
  <c r="Z305" i="17"/>
  <c r="Z226" i="17"/>
  <c r="Z225" i="17"/>
  <c r="Z252" i="17"/>
  <c r="Z178" i="17"/>
  <c r="Z179" i="17"/>
  <c r="AD223" i="17"/>
  <c r="AE326" i="17"/>
  <c r="AE63" i="17"/>
  <c r="AE135" i="17" s="1"/>
  <c r="AF166" i="17"/>
  <c r="AA445" i="17"/>
  <c r="AA443" i="17"/>
  <c r="AA117" i="17"/>
  <c r="S389" i="17"/>
  <c r="AA441" i="17"/>
  <c r="AI222" i="17"/>
  <c r="AJ325" i="17"/>
  <c r="AG450" i="17"/>
  <c r="AA440" i="17"/>
  <c r="Z146" i="17"/>
  <c r="Z93" i="17"/>
  <c r="Z66" i="17"/>
  <c r="Z67" i="17"/>
  <c r="Z19" i="17"/>
  <c r="Z20" i="17"/>
  <c r="AE260" i="17"/>
  <c r="AA286" i="17"/>
  <c r="AB306" i="17"/>
  <c r="AB173" i="17"/>
  <c r="Z465" i="17"/>
  <c r="Z332" i="17"/>
  <c r="Z334" i="17" s="1"/>
  <c r="AC307" i="17"/>
  <c r="AC294" i="17"/>
  <c r="AE65" i="17"/>
  <c r="AF168" i="17"/>
  <c r="AC375" i="17"/>
  <c r="AC391" i="17" s="1"/>
  <c r="AD135" i="17"/>
  <c r="AA176" i="17"/>
  <c r="AA177" i="17" s="1"/>
  <c r="AL366" i="17"/>
  <c r="AF64" i="17"/>
  <c r="AG167" i="17"/>
  <c r="X92" i="17"/>
  <c r="X69" i="17"/>
  <c r="X83" i="17" s="1"/>
  <c r="AC399" i="17"/>
  <c r="AE73" i="17"/>
  <c r="AF78" i="17"/>
  <c r="AA280" i="17"/>
  <c r="AH216" i="17"/>
  <c r="AH232" i="17" s="1"/>
  <c r="AI312" i="17"/>
  <c r="AG291" i="17"/>
  <c r="AE239" i="17"/>
  <c r="AC397" i="17"/>
  <c r="AF207" i="17"/>
  <c r="V409" i="17"/>
  <c r="V467" i="17"/>
  <c r="V468" i="17" s="1"/>
  <c r="V388" i="17"/>
  <c r="V400" i="17" s="1"/>
  <c r="AA449" i="17"/>
  <c r="AA448" i="17"/>
  <c r="AA413" i="17"/>
  <c r="AA380" i="17"/>
  <c r="AA378" i="17"/>
  <c r="AA333" i="17"/>
  <c r="AA386" i="17"/>
  <c r="AA470" i="17" s="1"/>
  <c r="AA466" i="17"/>
  <c r="AA331" i="17"/>
  <c r="AC422" i="17"/>
  <c r="AA439" i="17"/>
  <c r="AC131" i="17"/>
  <c r="AC130" i="17"/>
  <c r="AC95" i="17"/>
  <c r="AC62" i="17"/>
  <c r="AC60" i="17"/>
  <c r="AC15" i="17"/>
  <c r="AC68" i="17"/>
  <c r="AC152" i="17" s="1"/>
  <c r="AC13" i="17"/>
  <c r="AC148" i="17"/>
  <c r="AA125" i="17"/>
  <c r="AE224" i="17"/>
  <c r="AF327" i="17"/>
  <c r="AD85" i="17"/>
  <c r="AD86" i="17" s="1"/>
  <c r="AB391" i="17"/>
  <c r="AB330" i="17" s="1"/>
  <c r="AB330" i="19" s="1"/>
  <c r="AC172" i="17"/>
  <c r="AC263" i="17"/>
  <c r="AD456" i="17"/>
  <c r="AC377" i="17"/>
  <c r="P459" i="17"/>
  <c r="P351" i="17"/>
  <c r="P348" i="17"/>
  <c r="P350" i="17"/>
  <c r="P349" i="17"/>
  <c r="P362" i="17"/>
  <c r="P354" i="17"/>
  <c r="P358" i="17"/>
  <c r="P361" i="17"/>
  <c r="P357" i="17"/>
  <c r="P355" i="17"/>
  <c r="P360" i="17"/>
  <c r="P356" i="17"/>
  <c r="P359" i="17"/>
  <c r="P353" i="17"/>
  <c r="P363" i="17"/>
  <c r="AD151" i="17"/>
  <c r="AD134" i="17"/>
  <c r="AD96" i="17"/>
  <c r="AG232" i="17"/>
  <c r="X251" i="17"/>
  <c r="X228" i="17"/>
  <c r="X242" i="17" s="1"/>
  <c r="AD240" i="17"/>
  <c r="AG57" i="17"/>
  <c r="AH153" i="17"/>
  <c r="AB168" i="8"/>
  <c r="X85" i="8"/>
  <c r="X135" i="8"/>
  <c r="AA166" i="8"/>
  <c r="Y85" i="8"/>
  <c r="Y135" i="8"/>
  <c r="V121" i="8"/>
  <c r="V122" i="8"/>
  <c r="V282" i="8"/>
  <c r="W294" i="8"/>
  <c r="W244" i="8"/>
  <c r="W245" i="8" s="1"/>
  <c r="V126" i="8"/>
  <c r="AA471" i="8"/>
  <c r="V276" i="8"/>
  <c r="W221" i="8"/>
  <c r="W221" i="19" s="1"/>
  <c r="W254" i="8"/>
  <c r="W174" i="8"/>
  <c r="W174" i="19" s="1"/>
  <c r="W219" i="8"/>
  <c r="W219" i="19" s="1"/>
  <c r="W290" i="8"/>
  <c r="W289" i="8"/>
  <c r="W307" i="8"/>
  <c r="W172" i="8"/>
  <c r="W172" i="19" s="1"/>
  <c r="W227" i="8"/>
  <c r="W227" i="19" s="1"/>
  <c r="Y238" i="8"/>
  <c r="X171" i="8"/>
  <c r="X171" i="19" s="1"/>
  <c r="Z297" i="8"/>
  <c r="Y218" i="8"/>
  <c r="Y218" i="19" s="1"/>
  <c r="V124" i="8"/>
  <c r="Z291" i="8"/>
  <c r="X397" i="8"/>
  <c r="W330" i="8"/>
  <c r="W330" i="19" s="1"/>
  <c r="V285" i="8"/>
  <c r="W278" i="8"/>
  <c r="V286" i="8"/>
  <c r="V127" i="8"/>
  <c r="X292" i="8"/>
  <c r="X243" i="8"/>
  <c r="V123" i="8"/>
  <c r="X382" i="8"/>
  <c r="X382" i="19" s="1"/>
  <c r="Y485" i="8"/>
  <c r="V284" i="8"/>
  <c r="X222" i="8"/>
  <c r="X222" i="19" s="1"/>
  <c r="Y325" i="8"/>
  <c r="V118" i="8"/>
  <c r="Y456" i="8"/>
  <c r="X377" i="8"/>
  <c r="X377" i="19" s="1"/>
  <c r="AA260" i="8"/>
  <c r="W277" i="8"/>
  <c r="X381" i="8"/>
  <c r="X381" i="19" s="1"/>
  <c r="Y484" i="8"/>
  <c r="V280" i="8"/>
  <c r="V281" i="8"/>
  <c r="X263" i="8"/>
  <c r="V403" i="8"/>
  <c r="V404" i="8" s="1"/>
  <c r="V402" i="8"/>
  <c r="AA419" i="8"/>
  <c r="V119" i="8"/>
  <c r="V117" i="8"/>
  <c r="Z450" i="8"/>
  <c r="V125" i="8"/>
  <c r="V279" i="8"/>
  <c r="W453" i="8"/>
  <c r="V283" i="8"/>
  <c r="V120" i="8"/>
  <c r="V173" i="8"/>
  <c r="V173" i="19" s="1"/>
  <c r="V306" i="8"/>
  <c r="W383" i="8"/>
  <c r="W383" i="19" s="1"/>
  <c r="X486" i="8"/>
  <c r="AF398" i="8"/>
  <c r="AE399" i="8"/>
  <c r="AG240" i="8"/>
  <c r="AH239" i="8"/>
  <c r="AA132" i="8"/>
  <c r="AA138" i="8"/>
  <c r="Z59" i="8"/>
  <c r="Z59" i="19" s="1"/>
  <c r="AG164" i="8"/>
  <c r="AB79" i="8"/>
  <c r="Z153" i="8"/>
  <c r="Y57" i="8"/>
  <c r="Y57" i="19" s="1"/>
  <c r="Z78" i="8"/>
  <c r="AA101" i="8"/>
  <c r="AB101" i="8" s="1"/>
  <c r="D25" i="23" l="1"/>
  <c r="D56" i="23" s="1"/>
  <c r="D23" i="23"/>
  <c r="T61" i="8"/>
  <c r="T61" i="19" s="1"/>
  <c r="P241" i="19"/>
  <c r="Q71" i="8"/>
  <c r="Q91" i="8" s="1"/>
  <c r="X469" i="8"/>
  <c r="X391" i="19"/>
  <c r="AB366" i="8"/>
  <c r="AB366" i="19" s="1"/>
  <c r="Q72" i="8"/>
  <c r="Q72" i="19" s="1"/>
  <c r="T217" i="8"/>
  <c r="T217" i="19" s="1"/>
  <c r="T220" i="8"/>
  <c r="T220" i="19" s="1"/>
  <c r="V380" i="8"/>
  <c r="V380" i="19" s="1"/>
  <c r="V330" i="19"/>
  <c r="Q21" i="8"/>
  <c r="Q21" i="19" s="1"/>
  <c r="R306" i="19"/>
  <c r="R225" i="19"/>
  <c r="R294" i="19"/>
  <c r="R226" i="19"/>
  <c r="P242" i="19"/>
  <c r="Z207" i="19"/>
  <c r="AA207" i="8"/>
  <c r="P241" i="8"/>
  <c r="T290" i="19"/>
  <c r="T175" i="19"/>
  <c r="P92" i="8"/>
  <c r="P72" i="19"/>
  <c r="X151" i="8"/>
  <c r="X73" i="19"/>
  <c r="Q70" i="8"/>
  <c r="Q70" i="19" s="1"/>
  <c r="Q71" i="19"/>
  <c r="P25" i="8"/>
  <c r="P25" i="19" s="1"/>
  <c r="Z48" i="22"/>
  <c r="AV237" i="17"/>
  <c r="AU249" i="19"/>
  <c r="R253" i="19"/>
  <c r="Q228" i="8"/>
  <c r="Q228" i="19" s="1"/>
  <c r="Q311" i="19"/>
  <c r="Y248" i="19"/>
  <c r="Y295" i="19"/>
  <c r="P244" i="19"/>
  <c r="P245" i="19" s="1"/>
  <c r="P243" i="19"/>
  <c r="Z396" i="8"/>
  <c r="Y391" i="8"/>
  <c r="S305" i="8"/>
  <c r="R230" i="8"/>
  <c r="R231" i="8"/>
  <c r="U60" i="22"/>
  <c r="R146" i="8"/>
  <c r="R66" i="8"/>
  <c r="R66" i="19" s="1"/>
  <c r="R19" i="8"/>
  <c r="R19" i="19" s="1"/>
  <c r="R20" i="8"/>
  <c r="R20" i="19" s="1"/>
  <c r="R93" i="8"/>
  <c r="R67" i="8"/>
  <c r="R67" i="19" s="1"/>
  <c r="P149" i="8"/>
  <c r="P150" i="8" s="1"/>
  <c r="P91" i="19"/>
  <c r="P70" i="8"/>
  <c r="P70" i="19" s="1"/>
  <c r="P149" i="19"/>
  <c r="P150" i="19" s="1"/>
  <c r="P91" i="8"/>
  <c r="P69" i="8"/>
  <c r="U175" i="8"/>
  <c r="U175" i="19" s="1"/>
  <c r="V96" i="22"/>
  <c r="P27" i="8"/>
  <c r="P27" i="19" s="1"/>
  <c r="X135" i="19"/>
  <c r="W151" i="19"/>
  <c r="W73" i="22"/>
  <c r="Y135" i="19"/>
  <c r="Q22" i="8"/>
  <c r="Q22" i="19" s="1"/>
  <c r="S94" i="19"/>
  <c r="U147" i="19"/>
  <c r="U152" i="19"/>
  <c r="Z80" i="19"/>
  <c r="Z78" i="19"/>
  <c r="P24" i="8"/>
  <c r="P24" i="19" s="1"/>
  <c r="P22" i="8"/>
  <c r="P22" i="19" s="1"/>
  <c r="P26" i="8"/>
  <c r="P26" i="19" s="1"/>
  <c r="V130" i="19"/>
  <c r="P23" i="8"/>
  <c r="P23" i="19" s="1"/>
  <c r="S226" i="8"/>
  <c r="S226" i="19" s="1"/>
  <c r="AB223" i="8"/>
  <c r="AB223" i="19" s="1"/>
  <c r="AD326" i="8"/>
  <c r="AD223" i="8" s="1"/>
  <c r="AD223" i="19" s="1"/>
  <c r="R180" i="8"/>
  <c r="R180" i="19" s="1"/>
  <c r="U16" i="8"/>
  <c r="U16" i="19" s="1"/>
  <c r="AB48" i="8"/>
  <c r="AB48" i="19" s="1"/>
  <c r="P187" i="8"/>
  <c r="P187" i="19" s="1"/>
  <c r="Q251" i="19"/>
  <c r="S18" i="8"/>
  <c r="S18" i="19" s="1"/>
  <c r="Q250" i="8"/>
  <c r="Q251" i="8"/>
  <c r="V378" i="8"/>
  <c r="V378" i="19" s="1"/>
  <c r="V148" i="19"/>
  <c r="V386" i="8"/>
  <c r="V386" i="19" s="1"/>
  <c r="V131" i="19"/>
  <c r="V95" i="19"/>
  <c r="Z135" i="19"/>
  <c r="X85" i="19"/>
  <c r="W134" i="19"/>
  <c r="W86" i="19"/>
  <c r="W96" i="19"/>
  <c r="W133" i="19"/>
  <c r="S225" i="8"/>
  <c r="Y255" i="8"/>
  <c r="S178" i="8"/>
  <c r="S178" i="19" s="1"/>
  <c r="Y310" i="8"/>
  <c r="S252" i="8"/>
  <c r="Y293" i="8"/>
  <c r="V331" i="8"/>
  <c r="V331" i="19" s="1"/>
  <c r="V449" i="8"/>
  <c r="V448" i="8"/>
  <c r="V333" i="8"/>
  <c r="V333" i="19" s="1"/>
  <c r="V413" i="8"/>
  <c r="S179" i="8"/>
  <c r="S179" i="19" s="1"/>
  <c r="Q229" i="8"/>
  <c r="Q229" i="19" s="1"/>
  <c r="Y84" i="19"/>
  <c r="Y85" i="19"/>
  <c r="X292" i="19"/>
  <c r="T177" i="8"/>
  <c r="T177" i="19" s="1"/>
  <c r="V466" i="8"/>
  <c r="X414" i="8"/>
  <c r="Q308" i="8"/>
  <c r="Q309" i="8" s="1"/>
  <c r="T18" i="8"/>
  <c r="T18" i="19" s="1"/>
  <c r="Q183" i="8"/>
  <c r="Q183" i="19" s="1"/>
  <c r="T94" i="19"/>
  <c r="Q185" i="8"/>
  <c r="Q185" i="19" s="1"/>
  <c r="Q182" i="8"/>
  <c r="Q182" i="19" s="1"/>
  <c r="W148" i="8"/>
  <c r="X134" i="8"/>
  <c r="X12" i="8"/>
  <c r="X12" i="19" s="1"/>
  <c r="X96" i="8"/>
  <c r="X133" i="8"/>
  <c r="X86" i="8"/>
  <c r="V14" i="8"/>
  <c r="V14" i="19" s="1"/>
  <c r="X452" i="8"/>
  <c r="AI168" i="19"/>
  <c r="AJ168" i="19" s="1"/>
  <c r="AK168" i="19" s="1"/>
  <c r="V414" i="19"/>
  <c r="W414" i="19"/>
  <c r="X451" i="8"/>
  <c r="Q186" i="8"/>
  <c r="Q186" i="19" s="1"/>
  <c r="W15" i="8"/>
  <c r="W15" i="19" s="1"/>
  <c r="Q184" i="8"/>
  <c r="Q184" i="19" s="1"/>
  <c r="W62" i="8"/>
  <c r="W62" i="19" s="1"/>
  <c r="Q181" i="8"/>
  <c r="Q181" i="19" s="1"/>
  <c r="W60" i="8"/>
  <c r="W60" i="19" s="1"/>
  <c r="Y255" i="19"/>
  <c r="Y310" i="19"/>
  <c r="Y293" i="19"/>
  <c r="AD327" i="8"/>
  <c r="AC224" i="8"/>
  <c r="AC224" i="19" s="1"/>
  <c r="AC312" i="8"/>
  <c r="AD312" i="8" s="1"/>
  <c r="AD216" i="8" s="1"/>
  <c r="AD216" i="19" s="1"/>
  <c r="AB216" i="8"/>
  <c r="AB216" i="19" s="1"/>
  <c r="Z368" i="8"/>
  <c r="Z368" i="19" s="1"/>
  <c r="W466" i="8"/>
  <c r="Z310" i="8"/>
  <c r="Z255" i="8"/>
  <c r="Z293" i="8"/>
  <c r="V147" i="8"/>
  <c r="AA232" i="8"/>
  <c r="AA232" i="19" s="1"/>
  <c r="W131" i="8"/>
  <c r="W95" i="8"/>
  <c r="W68" i="8"/>
  <c r="W13" i="8"/>
  <c r="W13" i="19" s="1"/>
  <c r="W130" i="8"/>
  <c r="V152" i="8"/>
  <c r="AG485" i="17"/>
  <c r="AF382" i="17"/>
  <c r="W189" i="17"/>
  <c r="X453" i="8"/>
  <c r="AH326" i="19"/>
  <c r="AI326" i="19" s="1"/>
  <c r="AB484" i="19"/>
  <c r="AF132" i="19"/>
  <c r="AG132" i="19" s="1"/>
  <c r="AH132" i="19" s="1"/>
  <c r="AD167" i="8"/>
  <c r="AE166" i="19"/>
  <c r="AF166" i="19" s="1"/>
  <c r="AD397" i="19"/>
  <c r="AE153" i="19"/>
  <c r="AA419" i="19"/>
  <c r="AB486" i="19"/>
  <c r="X422" i="19"/>
  <c r="AC167" i="19"/>
  <c r="Z85" i="19"/>
  <c r="Y485" i="19"/>
  <c r="W311" i="8"/>
  <c r="Y456" i="19"/>
  <c r="AB50" i="8"/>
  <c r="AB50" i="19" s="1"/>
  <c r="Z84" i="8"/>
  <c r="V175" i="8"/>
  <c r="V175" i="19" s="1"/>
  <c r="AA471" i="19"/>
  <c r="AG291" i="19"/>
  <c r="AH291" i="19" s="1"/>
  <c r="Y73" i="8"/>
  <c r="Y73" i="19" s="1"/>
  <c r="AA396" i="19"/>
  <c r="AA209" i="8"/>
  <c r="AA209" i="19" s="1"/>
  <c r="AF122" i="19"/>
  <c r="AF281" i="19"/>
  <c r="AF121" i="19"/>
  <c r="AF118" i="19"/>
  <c r="AF124" i="19"/>
  <c r="AF123" i="19"/>
  <c r="AE442" i="19"/>
  <c r="AE443" i="19"/>
  <c r="AF279" i="19"/>
  <c r="AI138" i="19"/>
  <c r="AF444" i="19"/>
  <c r="AF435" i="19"/>
  <c r="AF127" i="19"/>
  <c r="AF277" i="19"/>
  <c r="AK312" i="19"/>
  <c r="AI104" i="19"/>
  <c r="AF280" i="19"/>
  <c r="AH399" i="19"/>
  <c r="AI325" i="19"/>
  <c r="AF276" i="19"/>
  <c r="AF284" i="19"/>
  <c r="AI260" i="19"/>
  <c r="AF445" i="19"/>
  <c r="AH450" i="19"/>
  <c r="AF436" i="19"/>
  <c r="AF438" i="19"/>
  <c r="AF278" i="19"/>
  <c r="AI81" i="19"/>
  <c r="AF126" i="19"/>
  <c r="AJ101" i="19"/>
  <c r="AF439" i="19"/>
  <c r="AF125" i="19"/>
  <c r="AH398" i="19"/>
  <c r="AF437" i="19"/>
  <c r="AF441" i="19"/>
  <c r="AF119" i="19"/>
  <c r="AF120" i="19"/>
  <c r="AN327" i="19"/>
  <c r="AF286" i="19"/>
  <c r="AF440" i="19"/>
  <c r="AF117" i="19"/>
  <c r="AI240" i="19"/>
  <c r="AI239" i="19"/>
  <c r="AF285" i="19"/>
  <c r="AH297" i="19"/>
  <c r="AH263" i="19"/>
  <c r="AI79" i="19"/>
  <c r="AH238" i="19"/>
  <c r="AF283" i="19"/>
  <c r="AF282" i="19"/>
  <c r="S344" i="17"/>
  <c r="W204" i="17"/>
  <c r="R369" i="17"/>
  <c r="R371" i="17" s="1"/>
  <c r="R461" i="17" s="1"/>
  <c r="R460" i="17"/>
  <c r="W195" i="17"/>
  <c r="U355" i="17"/>
  <c r="W192" i="17"/>
  <c r="W190" i="17"/>
  <c r="W194" i="17"/>
  <c r="W200" i="17"/>
  <c r="W201" i="17"/>
  <c r="U349" i="17"/>
  <c r="U358" i="17"/>
  <c r="U361" i="17"/>
  <c r="T352" i="17"/>
  <c r="T364" i="17" s="1"/>
  <c r="T367" i="17" s="1"/>
  <c r="T369" i="17" s="1"/>
  <c r="T371" i="17" s="1"/>
  <c r="T461" i="17" s="1"/>
  <c r="W202" i="17"/>
  <c r="W191" i="17"/>
  <c r="W203" i="17"/>
  <c r="W199" i="17"/>
  <c r="W198" i="17"/>
  <c r="W300" i="17"/>
  <c r="W197" i="17"/>
  <c r="Y187" i="17"/>
  <c r="Y188" i="17" s="1"/>
  <c r="Y189" i="17" s="1"/>
  <c r="X28" i="17"/>
  <c r="X29" i="17" s="1"/>
  <c r="X33" i="17" s="1"/>
  <c r="U142" i="17"/>
  <c r="U47" i="17"/>
  <c r="U51" i="17"/>
  <c r="U53" i="17" s="1"/>
  <c r="U143" i="17" s="1"/>
  <c r="W40" i="17"/>
  <c r="W39" i="17"/>
  <c r="W41" i="17"/>
  <c r="W44" i="17"/>
  <c r="W42" i="17"/>
  <c r="W38" i="17"/>
  <c r="W45" i="17"/>
  <c r="W35" i="17"/>
  <c r="W32" i="17"/>
  <c r="W36" i="17"/>
  <c r="W30" i="17"/>
  <c r="W43" i="17"/>
  <c r="W37" i="17"/>
  <c r="W141" i="17"/>
  <c r="U356" i="17"/>
  <c r="U353" i="17"/>
  <c r="U354" i="17"/>
  <c r="U351" i="17"/>
  <c r="U362" i="17"/>
  <c r="U348" i="17"/>
  <c r="U357" i="17"/>
  <c r="U350" i="17"/>
  <c r="U359" i="17"/>
  <c r="W31" i="17"/>
  <c r="U360" i="17"/>
  <c r="U363" i="17"/>
  <c r="S47" i="17"/>
  <c r="X187" i="17"/>
  <c r="X188" i="17" s="1"/>
  <c r="X202" i="17" s="1"/>
  <c r="S51" i="17"/>
  <c r="S53" i="17" s="1"/>
  <c r="S143" i="17" s="1"/>
  <c r="Y26" i="17"/>
  <c r="Y25" i="17"/>
  <c r="V346" i="17"/>
  <c r="V347" i="17" s="1"/>
  <c r="V360" i="17" s="1"/>
  <c r="Y27" i="17"/>
  <c r="Y24" i="17"/>
  <c r="AD133" i="17"/>
  <c r="S340" i="17"/>
  <c r="Z180" i="17"/>
  <c r="Z183" i="17" s="1"/>
  <c r="S342" i="17"/>
  <c r="S341" i="17"/>
  <c r="S343" i="17"/>
  <c r="W341" i="17"/>
  <c r="AB404" i="17"/>
  <c r="Y22" i="17"/>
  <c r="W343" i="17"/>
  <c r="W345" i="17"/>
  <c r="W344" i="17"/>
  <c r="Z21" i="17"/>
  <c r="Z24" i="17" s="1"/>
  <c r="W340" i="17"/>
  <c r="Z376" i="17"/>
  <c r="Z379" i="17"/>
  <c r="Z412" i="17"/>
  <c r="Z335" i="17"/>
  <c r="AE151" i="17"/>
  <c r="AE134" i="17"/>
  <c r="AE96" i="17"/>
  <c r="AE223" i="17"/>
  <c r="AF326" i="17"/>
  <c r="AF419" i="17"/>
  <c r="AB126" i="17"/>
  <c r="S410" i="17"/>
  <c r="S387" i="17"/>
  <c r="T410" i="17"/>
  <c r="AB122" i="17"/>
  <c r="AC147" i="17"/>
  <c r="AC14" i="17"/>
  <c r="AC16" i="17" s="1"/>
  <c r="AD397" i="17"/>
  <c r="AC330" i="17"/>
  <c r="AB117" i="17"/>
  <c r="AD307" i="17"/>
  <c r="AD294" i="17"/>
  <c r="Z231" i="17"/>
  <c r="AB124" i="17"/>
  <c r="AF79" i="17"/>
  <c r="AE12" i="17"/>
  <c r="AG101" i="17"/>
  <c r="AD383" i="17"/>
  <c r="AE486" i="17"/>
  <c r="AD221" i="17"/>
  <c r="AD219" i="17"/>
  <c r="AD290" i="17"/>
  <c r="AD254" i="17"/>
  <c r="AD289" i="17"/>
  <c r="AD174" i="17"/>
  <c r="AD227" i="17"/>
  <c r="AD311" i="17" s="1"/>
  <c r="AB127" i="17"/>
  <c r="AB279" i="17"/>
  <c r="AD422" i="17"/>
  <c r="AC469" i="17"/>
  <c r="AC452" i="17"/>
  <c r="AC451" i="17"/>
  <c r="AC414" i="17"/>
  <c r="AF63" i="17"/>
  <c r="AG166" i="17"/>
  <c r="AI216" i="17"/>
  <c r="AJ312" i="17"/>
  <c r="AD399" i="17"/>
  <c r="AM366" i="17"/>
  <c r="AF260" i="17"/>
  <c r="AB278" i="17"/>
  <c r="V141" i="17"/>
  <c r="V33" i="17"/>
  <c r="V31" i="17"/>
  <c r="V32" i="17"/>
  <c r="V30" i="17"/>
  <c r="V41" i="17"/>
  <c r="V36" i="17"/>
  <c r="V35" i="17"/>
  <c r="V42" i="17"/>
  <c r="V40" i="17"/>
  <c r="V44" i="17"/>
  <c r="V37" i="17"/>
  <c r="V45" i="17"/>
  <c r="V43" i="17"/>
  <c r="V39" i="17"/>
  <c r="V38" i="17"/>
  <c r="AE381" i="17"/>
  <c r="AE453" i="17" s="1"/>
  <c r="AF484" i="17"/>
  <c r="AF238" i="17"/>
  <c r="AE171" i="17"/>
  <c r="Y92" i="17"/>
  <c r="Y69" i="17"/>
  <c r="Y83" i="17" s="1"/>
  <c r="AF81" i="17"/>
  <c r="P49" i="17"/>
  <c r="AC277" i="17"/>
  <c r="AC306" i="17"/>
  <c r="AC173" i="17"/>
  <c r="AC175" i="17" s="1"/>
  <c r="AB120" i="17"/>
  <c r="AB276" i="17"/>
  <c r="AE244" i="17"/>
  <c r="AE245" i="17" s="1"/>
  <c r="AD131" i="17"/>
  <c r="AD130" i="17"/>
  <c r="AD95" i="17"/>
  <c r="AD62" i="17"/>
  <c r="AD60" i="17"/>
  <c r="AD15" i="17"/>
  <c r="AD68" i="17"/>
  <c r="AD152" i="17" s="1"/>
  <c r="AD13" i="17"/>
  <c r="AD148" i="17"/>
  <c r="AE240" i="17"/>
  <c r="AE456" i="17"/>
  <c r="AD377" i="17"/>
  <c r="AB125" i="17"/>
  <c r="AH310" i="17"/>
  <c r="AH293" i="17"/>
  <c r="AH255" i="17"/>
  <c r="AF65" i="17"/>
  <c r="AG168" i="17"/>
  <c r="AB175" i="17"/>
  <c r="AB441" i="17"/>
  <c r="AB443" i="17"/>
  <c r="AB437" i="17"/>
  <c r="AB94" i="17"/>
  <c r="AB61" i="17"/>
  <c r="AB58" i="17"/>
  <c r="AB17" i="17"/>
  <c r="AC403" i="17"/>
  <c r="AC404" i="17" s="1"/>
  <c r="AC402" i="17"/>
  <c r="AD453" i="17"/>
  <c r="W409" i="17"/>
  <c r="W467" i="17"/>
  <c r="W468" i="17" s="1"/>
  <c r="W388" i="17"/>
  <c r="W400" i="17" s="1"/>
  <c r="AB285" i="17"/>
  <c r="W410" i="17"/>
  <c r="W387" i="17"/>
  <c r="W401" i="17" s="1"/>
  <c r="AA305" i="17"/>
  <c r="AA225" i="17"/>
  <c r="AA252" i="17"/>
  <c r="AA226" i="17"/>
  <c r="AA178" i="17"/>
  <c r="AA179" i="17"/>
  <c r="AE85" i="17"/>
  <c r="AE86" i="17" s="1"/>
  <c r="AP48" i="17"/>
  <c r="AD398" i="17"/>
  <c r="V300" i="17"/>
  <c r="V191" i="17"/>
  <c r="V189" i="17"/>
  <c r="V190" i="17"/>
  <c r="V192" i="17"/>
  <c r="V195" i="17"/>
  <c r="V194" i="17"/>
  <c r="V202" i="17"/>
  <c r="V197" i="17"/>
  <c r="V198" i="17"/>
  <c r="V201" i="17"/>
  <c r="V203" i="17"/>
  <c r="V200" i="17"/>
  <c r="V204" i="17"/>
  <c r="V196" i="17"/>
  <c r="V199" i="17"/>
  <c r="AL132" i="17"/>
  <c r="AG80" i="17"/>
  <c r="AB123" i="17"/>
  <c r="AH450" i="17"/>
  <c r="Z230" i="17"/>
  <c r="AB283" i="17"/>
  <c r="P352" i="17"/>
  <c r="AG207" i="17"/>
  <c r="AG64" i="17"/>
  <c r="AH167" i="17"/>
  <c r="AB440" i="17"/>
  <c r="S409" i="17"/>
  <c r="S467" i="17"/>
  <c r="S468" i="17" s="1"/>
  <c r="S388" i="17"/>
  <c r="T409" i="17"/>
  <c r="AB445" i="17"/>
  <c r="AB284" i="17"/>
  <c r="Y91" i="17"/>
  <c r="Y149" i="17"/>
  <c r="Y150" i="17" s="1"/>
  <c r="Y70" i="17"/>
  <c r="AF138" i="17"/>
  <c r="AE59" i="17"/>
  <c r="AE133" i="17" s="1"/>
  <c r="AH57" i="17"/>
  <c r="AI153" i="17"/>
  <c r="AD263" i="17"/>
  <c r="AB439" i="17"/>
  <c r="AA465" i="17"/>
  <c r="AA332" i="17"/>
  <c r="AA334" i="17" s="1"/>
  <c r="AH291" i="17"/>
  <c r="AB280" i="17"/>
  <c r="AB286" i="17"/>
  <c r="AB442" i="17"/>
  <c r="AE104" i="17"/>
  <c r="AB281" i="17"/>
  <c r="AF297" i="17"/>
  <c r="AE218" i="17"/>
  <c r="AB121" i="17"/>
  <c r="AB444" i="17"/>
  <c r="Y464" i="17"/>
  <c r="Y411" i="17"/>
  <c r="Y384" i="17"/>
  <c r="Y385" i="17"/>
  <c r="Y337" i="17"/>
  <c r="Y338" i="17"/>
  <c r="AB449" i="17"/>
  <c r="AB448" i="17"/>
  <c r="AB413" i="17"/>
  <c r="AB378" i="17"/>
  <c r="AB380" i="17"/>
  <c r="AB333" i="17"/>
  <c r="AB386" i="17"/>
  <c r="AB466" i="17"/>
  <c r="AB331" i="17"/>
  <c r="Z71" i="17"/>
  <c r="AB438" i="17"/>
  <c r="X464" i="17"/>
  <c r="X411" i="17"/>
  <c r="X384" i="17"/>
  <c r="X385" i="17"/>
  <c r="X337" i="17"/>
  <c r="X338" i="17"/>
  <c r="AB469" i="17"/>
  <c r="AB452" i="17"/>
  <c r="AB451" i="17"/>
  <c r="AB414" i="17"/>
  <c r="AG310" i="17"/>
  <c r="AG293" i="17"/>
  <c r="AG255" i="17"/>
  <c r="AF224" i="17"/>
  <c r="AG327" i="17"/>
  <c r="AF239" i="17"/>
  <c r="AF73" i="17"/>
  <c r="AG78" i="17"/>
  <c r="AD375" i="17"/>
  <c r="AD391" i="17" s="1"/>
  <c r="Z72" i="17"/>
  <c r="AJ222" i="17"/>
  <c r="AK325" i="17"/>
  <c r="AB435" i="17"/>
  <c r="AB436" i="17"/>
  <c r="AB282" i="17"/>
  <c r="P301" i="17"/>
  <c r="P210" i="17"/>
  <c r="P206" i="17"/>
  <c r="AB119" i="17"/>
  <c r="AB118" i="17"/>
  <c r="AA146" i="17"/>
  <c r="AA93" i="17"/>
  <c r="AA67" i="17"/>
  <c r="AA66" i="17"/>
  <c r="AA20" i="17"/>
  <c r="AA19" i="17"/>
  <c r="AD243" i="17"/>
  <c r="AB65" i="8"/>
  <c r="AB65" i="19" s="1"/>
  <c r="AC168" i="8"/>
  <c r="AA63" i="8"/>
  <c r="AA63" i="19" s="1"/>
  <c r="AB166" i="8"/>
  <c r="AB63" i="8" s="1"/>
  <c r="AB63" i="19" s="1"/>
  <c r="Y292" i="8"/>
  <c r="Y243" i="8"/>
  <c r="W286" i="8"/>
  <c r="X383" i="8"/>
  <c r="X383" i="19" s="1"/>
  <c r="Y486" i="8"/>
  <c r="W120" i="8"/>
  <c r="W125" i="8"/>
  <c r="W402" i="8"/>
  <c r="W403" i="8"/>
  <c r="W404" i="8" s="1"/>
  <c r="W117" i="8"/>
  <c r="AB260" i="8"/>
  <c r="W118" i="8"/>
  <c r="X278" i="8"/>
  <c r="W121" i="8"/>
  <c r="Z238" i="8"/>
  <c r="Y171" i="8"/>
  <c r="Y171" i="19" s="1"/>
  <c r="W122" i="8"/>
  <c r="W283" i="8"/>
  <c r="W280" i="8"/>
  <c r="Y222" i="8"/>
  <c r="Z325" i="8"/>
  <c r="W284" i="8"/>
  <c r="W123" i="8"/>
  <c r="W127" i="8"/>
  <c r="AA291" i="8"/>
  <c r="AB291" i="8" s="1"/>
  <c r="W276" i="8"/>
  <c r="W279" i="8"/>
  <c r="Y381" i="8"/>
  <c r="Y381" i="19" s="1"/>
  <c r="Z484" i="8"/>
  <c r="W124" i="8"/>
  <c r="AB419" i="8"/>
  <c r="AA450" i="8"/>
  <c r="AB450" i="8" s="1"/>
  <c r="X277" i="8"/>
  <c r="W285" i="8"/>
  <c r="AA375" i="8"/>
  <c r="AA375" i="19" s="1"/>
  <c r="AB471" i="8"/>
  <c r="W281" i="8"/>
  <c r="Z218" i="8"/>
  <c r="Z218" i="19" s="1"/>
  <c r="AA297" i="8"/>
  <c r="W173" i="8"/>
  <c r="W173" i="19" s="1"/>
  <c r="W306" i="8"/>
  <c r="Z456" i="8"/>
  <c r="Y377" i="8"/>
  <c r="Y377" i="19" s="1"/>
  <c r="X294" i="8"/>
  <c r="X244" i="8"/>
  <c r="X245" i="8" s="1"/>
  <c r="W413" i="8"/>
  <c r="W449" i="8"/>
  <c r="W380" i="8"/>
  <c r="W380" i="19" s="1"/>
  <c r="W448" i="8"/>
  <c r="W378" i="8"/>
  <c r="W333" i="8"/>
  <c r="W333" i="19" s="1"/>
  <c r="W331" i="8"/>
  <c r="W331" i="19" s="1"/>
  <c r="W386" i="8"/>
  <c r="W386" i="19" s="1"/>
  <c r="Y382" i="8"/>
  <c r="Y382" i="19" s="1"/>
  <c r="Z485" i="8"/>
  <c r="W119" i="8"/>
  <c r="Y263" i="8"/>
  <c r="Y397" i="8"/>
  <c r="X330" i="8"/>
  <c r="X330" i="19" s="1"/>
  <c r="X254" i="8"/>
  <c r="X290" i="8"/>
  <c r="X219" i="8"/>
  <c r="X219" i="19" s="1"/>
  <c r="X289" i="8"/>
  <c r="X174" i="8"/>
  <c r="X174" i="19" s="1"/>
  <c r="X221" i="8"/>
  <c r="X221" i="19" s="1"/>
  <c r="X307" i="8"/>
  <c r="X172" i="8"/>
  <c r="X172" i="19" s="1"/>
  <c r="X227" i="8"/>
  <c r="X227" i="19" s="1"/>
  <c r="W126" i="8"/>
  <c r="W282" i="8"/>
  <c r="AF399" i="8"/>
  <c r="AG398" i="8"/>
  <c r="AI239" i="8"/>
  <c r="AH240" i="8"/>
  <c r="AB132" i="8"/>
  <c r="AC132" i="8" s="1"/>
  <c r="AB138" i="8"/>
  <c r="AA59" i="8"/>
  <c r="AA59" i="19" s="1"/>
  <c r="AH164" i="8"/>
  <c r="AA78" i="8"/>
  <c r="AC79" i="8"/>
  <c r="AA153" i="8"/>
  <c r="Z57" i="8"/>
  <c r="Z57" i="19" s="1"/>
  <c r="D53" i="23" l="1"/>
  <c r="D54" i="23"/>
  <c r="AC366" i="8"/>
  <c r="AD366" i="8" s="1"/>
  <c r="AD366" i="19" s="1"/>
  <c r="V465" i="8"/>
  <c r="Q149" i="8"/>
  <c r="Q150" i="8" s="1"/>
  <c r="Q26" i="8"/>
  <c r="Q26" i="19" s="1"/>
  <c r="Q23" i="8"/>
  <c r="Q23" i="19" s="1"/>
  <c r="Q24" i="8"/>
  <c r="Q24" i="19" s="1"/>
  <c r="Q27" i="8"/>
  <c r="Q27" i="19" s="1"/>
  <c r="Q69" i="8"/>
  <c r="Q69" i="19" s="1"/>
  <c r="Q92" i="8"/>
  <c r="Y414" i="8"/>
  <c r="Y391" i="19"/>
  <c r="Y414" i="19" s="1"/>
  <c r="Q82" i="8"/>
  <c r="W52" i="22"/>
  <c r="W378" i="19"/>
  <c r="Q25" i="8"/>
  <c r="Q25" i="19" s="1"/>
  <c r="Y292" i="19"/>
  <c r="Y222" i="19"/>
  <c r="R308" i="8"/>
  <c r="R309" i="8" s="1"/>
  <c r="R230" i="19"/>
  <c r="R250" i="19" s="1"/>
  <c r="S306" i="19"/>
  <c r="S225" i="19"/>
  <c r="R311" i="19"/>
  <c r="R231" i="19"/>
  <c r="R251" i="19" s="1"/>
  <c r="AB207" i="8"/>
  <c r="AA207" i="19"/>
  <c r="AA48" i="22" s="1"/>
  <c r="W152" i="8"/>
  <c r="W68" i="19"/>
  <c r="P83" i="8"/>
  <c r="P69" i="19"/>
  <c r="P83" i="19" s="1"/>
  <c r="R250" i="8"/>
  <c r="R229" i="8"/>
  <c r="R229" i="19" s="1"/>
  <c r="R251" i="8"/>
  <c r="R21" i="8"/>
  <c r="R21" i="19" s="1"/>
  <c r="Q242" i="8"/>
  <c r="R228" i="8"/>
  <c r="AW237" i="17"/>
  <c r="AV249" i="19"/>
  <c r="Q241" i="8"/>
  <c r="Q252" i="19"/>
  <c r="Q305" i="19"/>
  <c r="R183" i="8"/>
  <c r="R183" i="19" s="1"/>
  <c r="P305" i="19"/>
  <c r="P252" i="19"/>
  <c r="V307" i="19"/>
  <c r="V289" i="19"/>
  <c r="V290" i="19"/>
  <c r="V60" i="22"/>
  <c r="V52" i="22"/>
  <c r="S253" i="19"/>
  <c r="S294" i="19"/>
  <c r="Z295" i="19"/>
  <c r="Z248" i="19"/>
  <c r="Q243" i="19"/>
  <c r="Q244" i="19"/>
  <c r="Q245" i="19" s="1"/>
  <c r="Y469" i="8"/>
  <c r="Y452" i="8"/>
  <c r="AA396" i="8"/>
  <c r="AA391" i="8" s="1"/>
  <c r="AA391" i="19" s="1"/>
  <c r="Z391" i="8"/>
  <c r="Z391" i="19" s="1"/>
  <c r="V470" i="8"/>
  <c r="T226" i="8"/>
  <c r="S230" i="8"/>
  <c r="R72" i="8"/>
  <c r="U217" i="8"/>
  <c r="U217" i="19" s="1"/>
  <c r="P82" i="8"/>
  <c r="P92" i="19"/>
  <c r="R71" i="8"/>
  <c r="R71" i="19" s="1"/>
  <c r="R93" i="19"/>
  <c r="R146" i="19"/>
  <c r="U220" i="8"/>
  <c r="U220" i="19" s="1"/>
  <c r="U253" i="8"/>
  <c r="U176" i="8"/>
  <c r="U176" i="19" s="1"/>
  <c r="W96" i="22"/>
  <c r="X133" i="19"/>
  <c r="X73" i="22"/>
  <c r="Z84" i="19"/>
  <c r="Q92" i="19"/>
  <c r="V152" i="19"/>
  <c r="P82" i="19"/>
  <c r="R186" i="8"/>
  <c r="R186" i="19" s="1"/>
  <c r="AA80" i="19"/>
  <c r="AA78" i="19"/>
  <c r="V147" i="19"/>
  <c r="R184" i="8"/>
  <c r="R184" i="19" s="1"/>
  <c r="R182" i="8"/>
  <c r="R182" i="19" s="1"/>
  <c r="P28" i="8"/>
  <c r="P28" i="19" s="1"/>
  <c r="R181" i="8"/>
  <c r="R181" i="19" s="1"/>
  <c r="R185" i="8"/>
  <c r="R185" i="19" s="1"/>
  <c r="W95" i="19"/>
  <c r="Q149" i="19"/>
  <c r="Q150" i="19" s="1"/>
  <c r="P188" i="8"/>
  <c r="P188" i="19" s="1"/>
  <c r="S231" i="8"/>
  <c r="S231" i="19" s="1"/>
  <c r="Q91" i="19"/>
  <c r="AE326" i="8"/>
  <c r="AE223" i="8" s="1"/>
  <c r="AE223" i="19" s="1"/>
  <c r="Q82" i="19"/>
  <c r="U17" i="8"/>
  <c r="U17" i="19" s="1"/>
  <c r="U94" i="8"/>
  <c r="AC48" i="8"/>
  <c r="AC48" i="19" s="1"/>
  <c r="U58" i="8"/>
  <c r="U58" i="19" s="1"/>
  <c r="U61" i="8"/>
  <c r="U61" i="19" s="1"/>
  <c r="Q242" i="19"/>
  <c r="S67" i="8"/>
  <c r="S67" i="19" s="1"/>
  <c r="T225" i="8"/>
  <c r="T252" i="8"/>
  <c r="T305" i="8"/>
  <c r="T179" i="8"/>
  <c r="T179" i="19" s="1"/>
  <c r="T178" i="8"/>
  <c r="T178" i="19" s="1"/>
  <c r="Q241" i="19"/>
  <c r="S93" i="8"/>
  <c r="S19" i="8"/>
  <c r="S19" i="19" s="1"/>
  <c r="S66" i="8"/>
  <c r="S66" i="19" s="1"/>
  <c r="S20" i="8"/>
  <c r="S20" i="19" s="1"/>
  <c r="S146" i="8"/>
  <c r="S180" i="8"/>
  <c r="S180" i="19" s="1"/>
  <c r="V253" i="8"/>
  <c r="T67" i="8"/>
  <c r="T67" i="19" s="1"/>
  <c r="T93" i="8"/>
  <c r="T19" i="8"/>
  <c r="T19" i="19" s="1"/>
  <c r="T146" i="8"/>
  <c r="T66" i="8"/>
  <c r="T66" i="19" s="1"/>
  <c r="T20" i="8"/>
  <c r="T20" i="19" s="1"/>
  <c r="AA255" i="8"/>
  <c r="X134" i="19"/>
  <c r="X151" i="19"/>
  <c r="W148" i="19"/>
  <c r="W130" i="19"/>
  <c r="Q250" i="19"/>
  <c r="Q308" i="19"/>
  <c r="Q309" i="19" s="1"/>
  <c r="X96" i="19"/>
  <c r="X86" i="19"/>
  <c r="W131" i="19"/>
  <c r="V16" i="8"/>
  <c r="V16" i="19" s="1"/>
  <c r="W147" i="8"/>
  <c r="W14" i="8"/>
  <c r="W14" i="19" s="1"/>
  <c r="X95" i="8"/>
  <c r="X13" i="8"/>
  <c r="X13" i="19" s="1"/>
  <c r="X62" i="8"/>
  <c r="X131" i="8"/>
  <c r="X60" i="8"/>
  <c r="X60" i="19" s="1"/>
  <c r="AL168" i="19"/>
  <c r="AM168" i="19" s="1"/>
  <c r="X15" i="8"/>
  <c r="X15" i="19" s="1"/>
  <c r="X68" i="8"/>
  <c r="X130" i="8"/>
  <c r="X148" i="8"/>
  <c r="Q187" i="8"/>
  <c r="Q187" i="19" s="1"/>
  <c r="AJ326" i="19"/>
  <c r="AK326" i="19" s="1"/>
  <c r="Y451" i="8"/>
  <c r="W465" i="8"/>
  <c r="X414" i="19"/>
  <c r="W470" i="8"/>
  <c r="Y133" i="8"/>
  <c r="Y151" i="8"/>
  <c r="Z310" i="19"/>
  <c r="Z293" i="19"/>
  <c r="Z255" i="19"/>
  <c r="AA368" i="8"/>
  <c r="AA368" i="19" s="1"/>
  <c r="AD224" i="8"/>
  <c r="AD224" i="19" s="1"/>
  <c r="AE327" i="8"/>
  <c r="AD232" i="8"/>
  <c r="AD232" i="19" s="1"/>
  <c r="AE312" i="8"/>
  <c r="AB232" i="8"/>
  <c r="AB232" i="19" s="1"/>
  <c r="AC216" i="8"/>
  <c r="AC216" i="19" s="1"/>
  <c r="AA310" i="8"/>
  <c r="AA293" i="8"/>
  <c r="AC484" i="19"/>
  <c r="AD484" i="19" s="1"/>
  <c r="AG382" i="17"/>
  <c r="AH485" i="17"/>
  <c r="Y12" i="8"/>
  <c r="Y12" i="19" s="1"/>
  <c r="Y86" i="8"/>
  <c r="Y96" i="8"/>
  <c r="Y134" i="8"/>
  <c r="V220" i="8"/>
  <c r="V220" i="19" s="1"/>
  <c r="AE167" i="8"/>
  <c r="AF167" i="8" s="1"/>
  <c r="AF64" i="8" s="1"/>
  <c r="AF64" i="19" s="1"/>
  <c r="AD64" i="8"/>
  <c r="AD64" i="19" s="1"/>
  <c r="V217" i="8"/>
  <c r="V217" i="19" s="1"/>
  <c r="V176" i="8"/>
  <c r="V176" i="19" s="1"/>
  <c r="AI132" i="19"/>
  <c r="AJ132" i="19" s="1"/>
  <c r="AC486" i="19"/>
  <c r="X311" i="8"/>
  <c r="AB471" i="19"/>
  <c r="AG166" i="19"/>
  <c r="AA84" i="8"/>
  <c r="AB209" i="8"/>
  <c r="AB209" i="19" s="1"/>
  <c r="AF153" i="19"/>
  <c r="AG153" i="19" s="1"/>
  <c r="AH153" i="19" s="1"/>
  <c r="Z485" i="19"/>
  <c r="AD167" i="19"/>
  <c r="Z73" i="8"/>
  <c r="Z73" i="19" s="1"/>
  <c r="AE397" i="19"/>
  <c r="AC50" i="8"/>
  <c r="AC50" i="19" s="1"/>
  <c r="Z456" i="19"/>
  <c r="AB419" i="19"/>
  <c r="AI291" i="19"/>
  <c r="AJ291" i="19" s="1"/>
  <c r="AK291" i="19" s="1"/>
  <c r="W175" i="8"/>
  <c r="W175" i="19" s="1"/>
  <c r="Y422" i="19"/>
  <c r="AG285" i="19"/>
  <c r="AJ79" i="19"/>
  <c r="AI297" i="19"/>
  <c r="AG117" i="19"/>
  <c r="AG286" i="19"/>
  <c r="AG125" i="19"/>
  <c r="AK101" i="19"/>
  <c r="AG126" i="19"/>
  <c r="AJ260" i="19"/>
  <c r="AJ325" i="19"/>
  <c r="AI263" i="19"/>
  <c r="AJ81" i="19"/>
  <c r="AG435" i="19"/>
  <c r="AG444" i="19"/>
  <c r="AG279" i="19"/>
  <c r="AG121" i="19"/>
  <c r="AG439" i="19"/>
  <c r="AJ239" i="19"/>
  <c r="AJ240" i="19"/>
  <c r="AG437" i="19"/>
  <c r="AG284" i="19"/>
  <c r="AG276" i="19"/>
  <c r="AJ104" i="19"/>
  <c r="AJ138" i="19"/>
  <c r="AF442" i="19"/>
  <c r="AG124" i="19"/>
  <c r="AG281" i="19"/>
  <c r="AG283" i="19"/>
  <c r="AG440" i="19"/>
  <c r="AG120" i="19"/>
  <c r="AI398" i="19"/>
  <c r="AG436" i="19"/>
  <c r="AG127" i="19"/>
  <c r="AI238" i="19"/>
  <c r="AG441" i="19"/>
  <c r="AG438" i="19"/>
  <c r="AI399" i="19"/>
  <c r="AG123" i="19"/>
  <c r="AG118" i="19"/>
  <c r="AG122" i="19"/>
  <c r="AG282" i="19"/>
  <c r="AG278" i="19"/>
  <c r="AI450" i="19"/>
  <c r="AG445" i="19"/>
  <c r="AO327" i="19"/>
  <c r="AG119" i="19"/>
  <c r="AG280" i="19"/>
  <c r="AL312" i="19"/>
  <c r="AG277" i="19"/>
  <c r="AF443" i="19"/>
  <c r="Y300" i="17"/>
  <c r="X40" i="17"/>
  <c r="X38" i="17"/>
  <c r="X44" i="17"/>
  <c r="X41" i="17"/>
  <c r="X35" i="17"/>
  <c r="X36" i="17"/>
  <c r="X141" i="17"/>
  <c r="X37" i="17"/>
  <c r="Y194" i="17"/>
  <c r="W193" i="17"/>
  <c r="W205" i="17" s="1"/>
  <c r="W208" i="17" s="1"/>
  <c r="W301" i="17" s="1"/>
  <c r="Y199" i="17"/>
  <c r="Y198" i="17"/>
  <c r="Y203" i="17"/>
  <c r="Y197" i="17"/>
  <c r="Y200" i="17"/>
  <c r="Y191" i="17"/>
  <c r="T460" i="17"/>
  <c r="W34" i="17"/>
  <c r="W46" i="17" s="1"/>
  <c r="W49" i="17" s="1"/>
  <c r="W142" i="17" s="1"/>
  <c r="X45" i="17"/>
  <c r="X30" i="17"/>
  <c r="Y202" i="17"/>
  <c r="Y195" i="17"/>
  <c r="X43" i="17"/>
  <c r="X32" i="17"/>
  <c r="Y196" i="17"/>
  <c r="Y190" i="17"/>
  <c r="X42" i="17"/>
  <c r="X31" i="17"/>
  <c r="Y201" i="17"/>
  <c r="Y192" i="17"/>
  <c r="X39" i="17"/>
  <c r="Y204" i="17"/>
  <c r="Y28" i="17"/>
  <c r="Y29" i="17" s="1"/>
  <c r="Y36" i="17" s="1"/>
  <c r="T365" i="17"/>
  <c r="U352" i="17"/>
  <c r="U364" i="17" s="1"/>
  <c r="U367" i="17" s="1"/>
  <c r="U460" i="17" s="1"/>
  <c r="X196" i="17"/>
  <c r="X195" i="17"/>
  <c r="X198" i="17"/>
  <c r="X204" i="17"/>
  <c r="X194" i="17"/>
  <c r="V358" i="17"/>
  <c r="X200" i="17"/>
  <c r="X203" i="17"/>
  <c r="X197" i="17"/>
  <c r="X192" i="17"/>
  <c r="X190" i="17"/>
  <c r="X189" i="17"/>
  <c r="X199" i="17"/>
  <c r="X201" i="17"/>
  <c r="X300" i="17"/>
  <c r="X191" i="17"/>
  <c r="V363" i="17"/>
  <c r="V350" i="17"/>
  <c r="V351" i="17"/>
  <c r="V362" i="17"/>
  <c r="V348" i="17"/>
  <c r="V357" i="17"/>
  <c r="V349" i="17"/>
  <c r="V359" i="17"/>
  <c r="V353" i="17"/>
  <c r="V356" i="17"/>
  <c r="V459" i="17"/>
  <c r="V354" i="17"/>
  <c r="V355" i="17"/>
  <c r="V361" i="17"/>
  <c r="Z184" i="17"/>
  <c r="Z182" i="17"/>
  <c r="Z186" i="17"/>
  <c r="Z185" i="17"/>
  <c r="S346" i="17"/>
  <c r="S347" i="17" s="1"/>
  <c r="Z181" i="17"/>
  <c r="Z27" i="17"/>
  <c r="W346" i="17"/>
  <c r="W347" i="17" s="1"/>
  <c r="W348" i="17" s="1"/>
  <c r="Z22" i="17"/>
  <c r="Z25" i="17"/>
  <c r="Z23" i="17"/>
  <c r="Z26" i="17"/>
  <c r="Y339" i="17"/>
  <c r="Y342" i="17" s="1"/>
  <c r="X339" i="17"/>
  <c r="X341" i="17" s="1"/>
  <c r="AA180" i="17"/>
  <c r="AA184" i="17" s="1"/>
  <c r="AA21" i="17"/>
  <c r="AA27" i="17" s="1"/>
  <c r="AF104" i="17"/>
  <c r="AH64" i="17"/>
  <c r="AI167" i="17"/>
  <c r="AG63" i="17"/>
  <c r="AG135" i="17" s="1"/>
  <c r="AH166" i="17"/>
  <c r="AC217" i="17"/>
  <c r="AC253" i="17"/>
  <c r="AC220" i="17"/>
  <c r="AC438" i="17"/>
  <c r="Y390" i="17"/>
  <c r="AC281" i="17"/>
  <c r="AC445" i="17"/>
  <c r="V193" i="17"/>
  <c r="AD277" i="17"/>
  <c r="AE290" i="17"/>
  <c r="AE289" i="17"/>
  <c r="AE254" i="17"/>
  <c r="AE221" i="17"/>
  <c r="AE219" i="17"/>
  <c r="AE174" i="17"/>
  <c r="AE227" i="17"/>
  <c r="AE311" i="17" s="1"/>
  <c r="AE399" i="17"/>
  <c r="AD306" i="17"/>
  <c r="AD173" i="17"/>
  <c r="AC449" i="17"/>
  <c r="AC448" i="17"/>
  <c r="AC413" i="17"/>
  <c r="AC380" i="17"/>
  <c r="AC378" i="17"/>
  <c r="AC333" i="17"/>
  <c r="AC466" i="17"/>
  <c r="AC386" i="17"/>
  <c r="AC470" i="17" s="1"/>
  <c r="AC331" i="17"/>
  <c r="AF223" i="17"/>
  <c r="AG326" i="17"/>
  <c r="Z250" i="17"/>
  <c r="Z308" i="17"/>
  <c r="Z309" i="17" s="1"/>
  <c r="Z229" i="17"/>
  <c r="AC276" i="17"/>
  <c r="P212" i="17"/>
  <c r="AC436" i="17"/>
  <c r="AG239" i="17"/>
  <c r="Z91" i="17"/>
  <c r="Z149" i="17"/>
  <c r="Z150" i="17" s="1"/>
  <c r="Z70" i="17"/>
  <c r="Z82" i="17" s="1"/>
  <c r="Y389" i="17"/>
  <c r="AC444" i="17"/>
  <c r="AE84" i="17"/>
  <c r="AA230" i="17"/>
  <c r="AC285" i="17"/>
  <c r="AF456" i="17"/>
  <c r="AE377" i="17"/>
  <c r="AG238" i="17"/>
  <c r="AF171" i="17"/>
  <c r="AF172" i="17" s="1"/>
  <c r="AE172" i="17"/>
  <c r="Z251" i="17"/>
  <c r="Z228" i="17"/>
  <c r="Z242" i="17" s="1"/>
  <c r="AE397" i="17"/>
  <c r="AD330" i="17"/>
  <c r="AC126" i="17"/>
  <c r="AE307" i="17"/>
  <c r="AE294" i="17"/>
  <c r="AC435" i="17"/>
  <c r="X389" i="17"/>
  <c r="AC121" i="17"/>
  <c r="S400" i="17"/>
  <c r="AC437" i="17"/>
  <c r="AD147" i="17"/>
  <c r="AD14" i="17"/>
  <c r="AD16" i="17" s="1"/>
  <c r="V34" i="17"/>
  <c r="AC278" i="17"/>
  <c r="AF135" i="17"/>
  <c r="AE383" i="17"/>
  <c r="AF486" i="17"/>
  <c r="AE131" i="17"/>
  <c r="AE130" i="17"/>
  <c r="AE95" i="17"/>
  <c r="AE62" i="17"/>
  <c r="AE60" i="17"/>
  <c r="AE15" i="17"/>
  <c r="AE68" i="17"/>
  <c r="AE148" i="17"/>
  <c r="AE13" i="17"/>
  <c r="AC122" i="17"/>
  <c r="AG419" i="17"/>
  <c r="X390" i="17"/>
  <c r="AI57" i="17"/>
  <c r="AJ153" i="17"/>
  <c r="P364" i="17"/>
  <c r="AM132" i="17"/>
  <c r="P142" i="17"/>
  <c r="P51" i="17"/>
  <c r="P47" i="17"/>
  <c r="AA71" i="17"/>
  <c r="AK222" i="17"/>
  <c r="AL325" i="17"/>
  <c r="AG224" i="17"/>
  <c r="AH327" i="17"/>
  <c r="AC439" i="17"/>
  <c r="AG138" i="17"/>
  <c r="AF59" i="17"/>
  <c r="AF84" i="17" s="1"/>
  <c r="AC284" i="17"/>
  <c r="AC123" i="17"/>
  <c r="AJ216" i="17"/>
  <c r="AJ232" i="17" s="1"/>
  <c r="AK312" i="17"/>
  <c r="AD403" i="17"/>
  <c r="AD404" i="17" s="1"/>
  <c r="AD402" i="17"/>
  <c r="AG79" i="17"/>
  <c r="AF12" i="17"/>
  <c r="AC280" i="17"/>
  <c r="AB18" i="17"/>
  <c r="AB217" i="17"/>
  <c r="AB253" i="17"/>
  <c r="AB220" i="17"/>
  <c r="AB176" i="17"/>
  <c r="AF381" i="17"/>
  <c r="AG484" i="17"/>
  <c r="AE422" i="17"/>
  <c r="AA412" i="17"/>
  <c r="AA379" i="17"/>
  <c r="AA376" i="17"/>
  <c r="AA335" i="17"/>
  <c r="AA336" i="17" s="1"/>
  <c r="AC118" i="17"/>
  <c r="AD469" i="17"/>
  <c r="AD452" i="17"/>
  <c r="AD451" i="17"/>
  <c r="AD414" i="17"/>
  <c r="AC119" i="17"/>
  <c r="AF244" i="17"/>
  <c r="AF245" i="17" s="1"/>
  <c r="AB470" i="17"/>
  <c r="AE292" i="17"/>
  <c r="AC442" i="17"/>
  <c r="AI291" i="17"/>
  <c r="AC176" i="17"/>
  <c r="AC177" i="17" s="1"/>
  <c r="AH207" i="17"/>
  <c r="AC283" i="17"/>
  <c r="AE398" i="17"/>
  <c r="AC443" i="17"/>
  <c r="AF240" i="17"/>
  <c r="AC120" i="17"/>
  <c r="AG81" i="17"/>
  <c r="AN366" i="17"/>
  <c r="AI232" i="17"/>
  <c r="AC279" i="17"/>
  <c r="Z336" i="17"/>
  <c r="AG260" i="17"/>
  <c r="AA72" i="17"/>
  <c r="AC282" i="17"/>
  <c r="AH78" i="17"/>
  <c r="AG73" i="17"/>
  <c r="AG297" i="17"/>
  <c r="AF218" i="17"/>
  <c r="AF292" i="17" s="1"/>
  <c r="AE263" i="17"/>
  <c r="Y82" i="17"/>
  <c r="AI450" i="17"/>
  <c r="AA231" i="17"/>
  <c r="AG65" i="17"/>
  <c r="AH168" i="17"/>
  <c r="AC124" i="17"/>
  <c r="AC117" i="17"/>
  <c r="S401" i="17"/>
  <c r="AE375" i="17"/>
  <c r="AE391" i="17" s="1"/>
  <c r="Z92" i="17"/>
  <c r="Z69" i="17"/>
  <c r="Z83" i="17" s="1"/>
  <c r="AF151" i="17"/>
  <c r="AF134" i="17"/>
  <c r="AF96" i="17"/>
  <c r="AB465" i="17"/>
  <c r="AB332" i="17"/>
  <c r="AB334" i="17" s="1"/>
  <c r="AC286" i="17"/>
  <c r="AC440" i="17"/>
  <c r="AC94" i="17"/>
  <c r="AC61" i="17"/>
  <c r="AC58" i="17"/>
  <c r="AC17" i="17"/>
  <c r="AC18" i="17" s="1"/>
  <c r="AH80" i="17"/>
  <c r="AQ48" i="17"/>
  <c r="AC441" i="17"/>
  <c r="AF85" i="17"/>
  <c r="AF86" i="17" s="1"/>
  <c r="AC125" i="17"/>
  <c r="AE243" i="17"/>
  <c r="AC127" i="17"/>
  <c r="AH101" i="17"/>
  <c r="AD168" i="8"/>
  <c r="AC65" i="8"/>
  <c r="AC65" i="19" s="1"/>
  <c r="AC166" i="8"/>
  <c r="AC63" i="8" s="1"/>
  <c r="AC63" i="19" s="1"/>
  <c r="AA85" i="8"/>
  <c r="AA135" i="8"/>
  <c r="AB85" i="8"/>
  <c r="AB135" i="8"/>
  <c r="Y453" i="8"/>
  <c r="X282" i="8"/>
  <c r="AC291" i="8"/>
  <c r="X126" i="8"/>
  <c r="X281" i="8"/>
  <c r="AC450" i="8"/>
  <c r="Y277" i="8"/>
  <c r="X119" i="8"/>
  <c r="Z382" i="8"/>
  <c r="Z382" i="19" s="1"/>
  <c r="AA485" i="8"/>
  <c r="AA456" i="8"/>
  <c r="Z377" i="8"/>
  <c r="Z377" i="19" s="1"/>
  <c r="AC419" i="8"/>
  <c r="X279" i="8"/>
  <c r="AA325" i="8"/>
  <c r="Z222" i="8"/>
  <c r="Z222" i="19" s="1"/>
  <c r="Y278" i="8"/>
  <c r="X120" i="8"/>
  <c r="Z381" i="8"/>
  <c r="Z381" i="19" s="1"/>
  <c r="AA484" i="8"/>
  <c r="AB375" i="8"/>
  <c r="AB375" i="19" s="1"/>
  <c r="AC471" i="8"/>
  <c r="AC375" i="8" s="1"/>
  <c r="AC375" i="19" s="1"/>
  <c r="Y294" i="8"/>
  <c r="Y244" i="8"/>
  <c r="Y245" i="8" s="1"/>
  <c r="Y254" i="8"/>
  <c r="Y290" i="8"/>
  <c r="Y221" i="8"/>
  <c r="Y221" i="19" s="1"/>
  <c r="Y219" i="8"/>
  <c r="Y219" i="19" s="1"/>
  <c r="Y289" i="8"/>
  <c r="Y174" i="8"/>
  <c r="Y174" i="19" s="1"/>
  <c r="Y307" i="8"/>
  <c r="Y172" i="8"/>
  <c r="Y172" i="19" s="1"/>
  <c r="Y227" i="8"/>
  <c r="Y227" i="19" s="1"/>
  <c r="X117" i="8"/>
  <c r="X286" i="8"/>
  <c r="X283" i="8"/>
  <c r="X378" i="8"/>
  <c r="X333" i="8"/>
  <c r="X333" i="19" s="1"/>
  <c r="X449" i="8"/>
  <c r="X380" i="8"/>
  <c r="X380" i="19" s="1"/>
  <c r="X448" i="8"/>
  <c r="X413" i="8"/>
  <c r="X331" i="8"/>
  <c r="X331" i="19" s="1"/>
  <c r="X386" i="8"/>
  <c r="X386" i="19" s="1"/>
  <c r="X285" i="8"/>
  <c r="X124" i="8"/>
  <c r="X127" i="8"/>
  <c r="AA238" i="8"/>
  <c r="Z171" i="8"/>
  <c r="Z171" i="19" s="1"/>
  <c r="X118" i="8"/>
  <c r="Z292" i="8"/>
  <c r="Z243" i="8"/>
  <c r="X402" i="8"/>
  <c r="X403" i="8"/>
  <c r="X404" i="8" s="1"/>
  <c r="Z263" i="8"/>
  <c r="X284" i="8"/>
  <c r="X173" i="8"/>
  <c r="X173" i="19" s="1"/>
  <c r="X306" i="8"/>
  <c r="Z397" i="8"/>
  <c r="Y330" i="8"/>
  <c r="Y330" i="19" s="1"/>
  <c r="X280" i="8"/>
  <c r="X466" i="8"/>
  <c r="X125" i="8"/>
  <c r="AA218" i="8"/>
  <c r="AA218" i="19" s="1"/>
  <c r="AB297" i="8"/>
  <c r="X276" i="8"/>
  <c r="X123" i="8"/>
  <c r="X122" i="8"/>
  <c r="X121" i="8"/>
  <c r="AC260" i="8"/>
  <c r="Y383" i="8"/>
  <c r="Y383" i="19" s="1"/>
  <c r="Z486" i="8"/>
  <c r="AH398" i="8"/>
  <c r="AG399" i="8"/>
  <c r="AI240" i="8"/>
  <c r="AJ239" i="8"/>
  <c r="AD132" i="8"/>
  <c r="AC138" i="8"/>
  <c r="AB59" i="8"/>
  <c r="AB59" i="19" s="1"/>
  <c r="AI164" i="8"/>
  <c r="AD79" i="8"/>
  <c r="AA57" i="8"/>
  <c r="AA57" i="19" s="1"/>
  <c r="AB153" i="8"/>
  <c r="AB78" i="8"/>
  <c r="AC101" i="8"/>
  <c r="AC366" i="19" l="1"/>
  <c r="R26" i="8"/>
  <c r="R26" i="19" s="1"/>
  <c r="R22" i="8"/>
  <c r="R22" i="19" s="1"/>
  <c r="R23" i="8"/>
  <c r="R23" i="19" s="1"/>
  <c r="R24" i="8"/>
  <c r="R24" i="19" s="1"/>
  <c r="R27" i="8"/>
  <c r="R27" i="19" s="1"/>
  <c r="Q28" i="8"/>
  <c r="Q28" i="19" s="1"/>
  <c r="Q83" i="8"/>
  <c r="Z414" i="19"/>
  <c r="R25" i="8"/>
  <c r="R25" i="19" s="1"/>
  <c r="X52" i="22"/>
  <c r="X378" i="19"/>
  <c r="AE366" i="8"/>
  <c r="AF366" i="8" s="1"/>
  <c r="R308" i="19"/>
  <c r="R309" i="19" s="1"/>
  <c r="R241" i="19"/>
  <c r="S308" i="8"/>
  <c r="S309" i="8" s="1"/>
  <c r="S230" i="19"/>
  <c r="S308" i="19" s="1"/>
  <c r="S309" i="19" s="1"/>
  <c r="R241" i="8"/>
  <c r="T294" i="19"/>
  <c r="T226" i="19"/>
  <c r="R242" i="8"/>
  <c r="R228" i="19"/>
  <c r="R242" i="19" s="1"/>
  <c r="T306" i="19"/>
  <c r="T225" i="19"/>
  <c r="AC207" i="8"/>
  <c r="AB207" i="19"/>
  <c r="AB48" i="22" s="1"/>
  <c r="X14" i="8"/>
  <c r="X14" i="19" s="1"/>
  <c r="X62" i="19"/>
  <c r="R92" i="8"/>
  <c r="R72" i="19"/>
  <c r="R92" i="19" s="1"/>
  <c r="X152" i="8"/>
  <c r="X68" i="19"/>
  <c r="R70" i="8"/>
  <c r="AA414" i="8"/>
  <c r="T231" i="8"/>
  <c r="AX237" i="17"/>
  <c r="AW249" i="19"/>
  <c r="R149" i="8"/>
  <c r="R150" i="8" s="1"/>
  <c r="S228" i="8"/>
  <c r="S228" i="19" s="1"/>
  <c r="S311" i="19"/>
  <c r="AA248" i="19"/>
  <c r="AA295" i="19"/>
  <c r="R244" i="19"/>
  <c r="R245" i="19" s="1"/>
  <c r="R243" i="19"/>
  <c r="U290" i="19"/>
  <c r="U289" i="19"/>
  <c r="U254" i="19"/>
  <c r="U307" i="19"/>
  <c r="U177" i="8"/>
  <c r="U177" i="19" s="1"/>
  <c r="W289" i="19"/>
  <c r="W290" i="19"/>
  <c r="W254" i="19"/>
  <c r="W307" i="19"/>
  <c r="T253" i="19"/>
  <c r="V254" i="19"/>
  <c r="S229" i="8"/>
  <c r="S229" i="19" s="1"/>
  <c r="Z469" i="8"/>
  <c r="Z414" i="8"/>
  <c r="Z452" i="8"/>
  <c r="S250" i="8"/>
  <c r="P202" i="8"/>
  <c r="P202" i="19" s="1"/>
  <c r="R69" i="8"/>
  <c r="R91" i="8"/>
  <c r="W60" i="22"/>
  <c r="S251" i="8"/>
  <c r="X96" i="22"/>
  <c r="AA84" i="19"/>
  <c r="AB135" i="19"/>
  <c r="Y86" i="19"/>
  <c r="Y73" i="22"/>
  <c r="AA135" i="19"/>
  <c r="Q83" i="19"/>
  <c r="R91" i="19"/>
  <c r="U94" i="19"/>
  <c r="P29" i="8"/>
  <c r="P29" i="19" s="1"/>
  <c r="P197" i="8"/>
  <c r="P197" i="19" s="1"/>
  <c r="T146" i="19"/>
  <c r="AB80" i="19"/>
  <c r="R187" i="8"/>
  <c r="W147" i="19"/>
  <c r="AB78" i="19"/>
  <c r="W152" i="19"/>
  <c r="P198" i="8"/>
  <c r="P198" i="19" s="1"/>
  <c r="P190" i="8"/>
  <c r="P190" i="19" s="1"/>
  <c r="P196" i="8"/>
  <c r="P196" i="19" s="1"/>
  <c r="P191" i="8"/>
  <c r="P191" i="19" s="1"/>
  <c r="X130" i="19"/>
  <c r="P189" i="8"/>
  <c r="P189" i="19" s="1"/>
  <c r="P203" i="8"/>
  <c r="P203" i="19" s="1"/>
  <c r="P194" i="8"/>
  <c r="P194" i="19" s="1"/>
  <c r="S72" i="8"/>
  <c r="P201" i="8"/>
  <c r="P201" i="19" s="1"/>
  <c r="P204" i="8"/>
  <c r="P204" i="19" s="1"/>
  <c r="P200" i="8"/>
  <c r="P200" i="19" s="1"/>
  <c r="P195" i="8"/>
  <c r="P195" i="19" s="1"/>
  <c r="P199" i="8"/>
  <c r="P199" i="19" s="1"/>
  <c r="P192" i="8"/>
  <c r="P192" i="19" s="1"/>
  <c r="P300" i="8"/>
  <c r="AF326" i="8"/>
  <c r="AG326" i="8" s="1"/>
  <c r="AG223" i="8" s="1"/>
  <c r="AD48" i="8"/>
  <c r="AD48" i="19" s="1"/>
  <c r="T180" i="8"/>
  <c r="T180" i="19" s="1"/>
  <c r="S21" i="8"/>
  <c r="S21" i="19" s="1"/>
  <c r="U18" i="8"/>
  <c r="U18" i="19" s="1"/>
  <c r="T72" i="8"/>
  <c r="T72" i="19" s="1"/>
  <c r="T230" i="8"/>
  <c r="T230" i="19" s="1"/>
  <c r="S146" i="19"/>
  <c r="V17" i="8"/>
  <c r="V17" i="19" s="1"/>
  <c r="S93" i="19"/>
  <c r="S71" i="8"/>
  <c r="T71" i="8"/>
  <c r="S183" i="8"/>
  <c r="S183" i="19" s="1"/>
  <c r="S186" i="8"/>
  <c r="S186" i="19" s="1"/>
  <c r="S185" i="8"/>
  <c r="S185" i="19" s="1"/>
  <c r="S184" i="8"/>
  <c r="S184" i="19" s="1"/>
  <c r="Z292" i="19"/>
  <c r="S182" i="8"/>
  <c r="S182" i="19" s="1"/>
  <c r="S181" i="8"/>
  <c r="S181" i="19" s="1"/>
  <c r="X148" i="19"/>
  <c r="Y96" i="19"/>
  <c r="Y133" i="19"/>
  <c r="V61" i="8"/>
  <c r="V61" i="19" s="1"/>
  <c r="Y134" i="19"/>
  <c r="V94" i="8"/>
  <c r="Y151" i="19"/>
  <c r="T21" i="8"/>
  <c r="T21" i="19" s="1"/>
  <c r="AB85" i="19"/>
  <c r="R149" i="19"/>
  <c r="R150" i="19" s="1"/>
  <c r="T93" i="19"/>
  <c r="AA85" i="19"/>
  <c r="X147" i="8"/>
  <c r="Q188" i="8"/>
  <c r="Q188" i="19" s="1"/>
  <c r="X131" i="19"/>
  <c r="X95" i="19"/>
  <c r="V177" i="8"/>
  <c r="V177" i="19" s="1"/>
  <c r="BB368" i="8"/>
  <c r="BB368" i="19" s="1"/>
  <c r="V58" i="8"/>
  <c r="V58" i="19" s="1"/>
  <c r="W16" i="8"/>
  <c r="W16" i="19" s="1"/>
  <c r="W220" i="8"/>
  <c r="W220" i="19" s="1"/>
  <c r="AA452" i="8"/>
  <c r="AA469" i="8"/>
  <c r="Y15" i="8"/>
  <c r="Y15" i="19" s="1"/>
  <c r="Y68" i="8"/>
  <c r="Y68" i="19" s="1"/>
  <c r="X470" i="8"/>
  <c r="X465" i="8"/>
  <c r="Z451" i="8"/>
  <c r="AC391" i="8"/>
  <c r="AC391" i="19" s="1"/>
  <c r="AC232" i="8"/>
  <c r="AC232" i="19" s="1"/>
  <c r="AE216" i="8"/>
  <c r="AE216" i="19" s="1"/>
  <c r="AB368" i="8"/>
  <c r="AB368" i="19" s="1"/>
  <c r="AD293" i="8"/>
  <c r="AD310" i="8"/>
  <c r="AA293" i="19"/>
  <c r="AA310" i="19"/>
  <c r="AB310" i="8"/>
  <c r="AB293" i="8"/>
  <c r="AB255" i="8"/>
  <c r="AF327" i="8"/>
  <c r="AG327" i="8" s="1"/>
  <c r="AE224" i="8"/>
  <c r="AE224" i="19" s="1"/>
  <c r="AA255" i="19"/>
  <c r="AF312" i="8"/>
  <c r="AH382" i="17"/>
  <c r="AI485" i="17"/>
  <c r="Y131" i="8"/>
  <c r="Y13" i="8"/>
  <c r="Y13" i="19" s="1"/>
  <c r="Y60" i="8"/>
  <c r="Y60" i="19" s="1"/>
  <c r="Y62" i="8"/>
  <c r="Y62" i="19" s="1"/>
  <c r="Y130" i="8"/>
  <c r="Y148" i="8"/>
  <c r="Y95" i="8"/>
  <c r="W176" i="8"/>
  <c r="W176" i="19" s="1"/>
  <c r="W217" i="8"/>
  <c r="W217" i="19" s="1"/>
  <c r="W253" i="8"/>
  <c r="AC135" i="8"/>
  <c r="Z12" i="8"/>
  <c r="Z12" i="19" s="1"/>
  <c r="Z134" i="8"/>
  <c r="Z86" i="8"/>
  <c r="Z151" i="8"/>
  <c r="Z96" i="8"/>
  <c r="Z133" i="8"/>
  <c r="AK132" i="19"/>
  <c r="AL132" i="19" s="1"/>
  <c r="AE64" i="8"/>
  <c r="AE64" i="19" s="1"/>
  <c r="AG167" i="8"/>
  <c r="AG64" i="8" s="1"/>
  <c r="AG64" i="19" s="1"/>
  <c r="AI153" i="19"/>
  <c r="AJ153" i="19" s="1"/>
  <c r="AA456" i="19"/>
  <c r="AA73" i="8"/>
  <c r="AA73" i="19" s="1"/>
  <c r="X175" i="8"/>
  <c r="X175" i="19" s="1"/>
  <c r="Y311" i="8"/>
  <c r="AC419" i="19"/>
  <c r="AE167" i="19"/>
  <c r="AD486" i="19"/>
  <c r="AF397" i="19"/>
  <c r="AA485" i="19"/>
  <c r="AB485" i="19" s="1"/>
  <c r="AC471" i="19"/>
  <c r="AC209" i="8"/>
  <c r="AC209" i="19" s="1"/>
  <c r="AD50" i="8"/>
  <c r="AD50" i="19" s="1"/>
  <c r="Z422" i="19"/>
  <c r="AE484" i="19"/>
  <c r="AH166" i="19"/>
  <c r="AH282" i="19"/>
  <c r="AH279" i="19"/>
  <c r="AH123" i="19"/>
  <c r="AH127" i="19"/>
  <c r="AJ398" i="19"/>
  <c r="AK138" i="19"/>
  <c r="AK260" i="19"/>
  <c r="AH436" i="19"/>
  <c r="AG442" i="19"/>
  <c r="AP327" i="19"/>
  <c r="AL291" i="19"/>
  <c r="AH440" i="19"/>
  <c r="AH284" i="19"/>
  <c r="AH444" i="19"/>
  <c r="AH286" i="19"/>
  <c r="AK79" i="19"/>
  <c r="AH276" i="19"/>
  <c r="AJ297" i="19"/>
  <c r="AH280" i="19"/>
  <c r="AH438" i="19"/>
  <c r="AH441" i="19"/>
  <c r="AK240" i="19"/>
  <c r="AH121" i="19"/>
  <c r="AK325" i="19"/>
  <c r="AH126" i="19"/>
  <c r="AL326" i="19"/>
  <c r="AH119" i="19"/>
  <c r="AH278" i="19"/>
  <c r="AH283" i="19"/>
  <c r="AH281" i="19"/>
  <c r="AK104" i="19"/>
  <c r="AK239" i="19"/>
  <c r="AH435" i="19"/>
  <c r="AK81" i="19"/>
  <c r="AH117" i="19"/>
  <c r="AH122" i="19"/>
  <c r="AJ238" i="19"/>
  <c r="AH120" i="19"/>
  <c r="AJ263" i="19"/>
  <c r="AL101" i="19"/>
  <c r="AJ450" i="19"/>
  <c r="AH277" i="19"/>
  <c r="AN168" i="19"/>
  <c r="AH124" i="19"/>
  <c r="AH437" i="19"/>
  <c r="AH285" i="19"/>
  <c r="AG443" i="19"/>
  <c r="AM312" i="19"/>
  <c r="AH445" i="19"/>
  <c r="AH118" i="19"/>
  <c r="AJ399" i="19"/>
  <c r="AH439" i="19"/>
  <c r="AH125" i="19"/>
  <c r="Y30" i="17"/>
  <c r="Y41" i="17"/>
  <c r="W47" i="17"/>
  <c r="Y193" i="17"/>
  <c r="Y205" i="17" s="1"/>
  <c r="Y208" i="17" s="1"/>
  <c r="Y210" i="17" s="1"/>
  <c r="Y212" i="17" s="1"/>
  <c r="Y302" i="17" s="1"/>
  <c r="W51" i="17"/>
  <c r="W53" i="17" s="1"/>
  <c r="W143" i="17" s="1"/>
  <c r="X34" i="17"/>
  <c r="X46" i="17" s="1"/>
  <c r="X49" i="17" s="1"/>
  <c r="X47" i="17" s="1"/>
  <c r="W206" i="17"/>
  <c r="W210" i="17"/>
  <c r="W212" i="17" s="1"/>
  <c r="W302" i="17" s="1"/>
  <c r="U369" i="17"/>
  <c r="U371" i="17" s="1"/>
  <c r="U461" i="17" s="1"/>
  <c r="Y45" i="17"/>
  <c r="Y37" i="17"/>
  <c r="Y31" i="17"/>
  <c r="Y42" i="17"/>
  <c r="Y33" i="17"/>
  <c r="AA186" i="17"/>
  <c r="Y35" i="17"/>
  <c r="Y38" i="17"/>
  <c r="Y40" i="17"/>
  <c r="Y141" i="17"/>
  <c r="Y44" i="17"/>
  <c r="Y43" i="17"/>
  <c r="Y32" i="17"/>
  <c r="Y39" i="17"/>
  <c r="X193" i="17"/>
  <c r="X205" i="17" s="1"/>
  <c r="X208" i="17" s="1"/>
  <c r="X301" i="17" s="1"/>
  <c r="U365" i="17"/>
  <c r="Z187" i="17"/>
  <c r="Z188" i="17" s="1"/>
  <c r="Z195" i="17" s="1"/>
  <c r="V352" i="17"/>
  <c r="V364" i="17" s="1"/>
  <c r="V367" i="17" s="1"/>
  <c r="BB335" i="17"/>
  <c r="Y341" i="17"/>
  <c r="AF133" i="17"/>
  <c r="W361" i="17"/>
  <c r="X344" i="17"/>
  <c r="X340" i="17"/>
  <c r="X342" i="17"/>
  <c r="Y343" i="17"/>
  <c r="X343" i="17"/>
  <c r="X345" i="17"/>
  <c r="W355" i="17"/>
  <c r="W351" i="17"/>
  <c r="W360" i="17"/>
  <c r="W363" i="17"/>
  <c r="W358" i="17"/>
  <c r="W459" i="17"/>
  <c r="W353" i="17"/>
  <c r="W354" i="17"/>
  <c r="Y345" i="17"/>
  <c r="W359" i="17"/>
  <c r="W357" i="17"/>
  <c r="Z28" i="17"/>
  <c r="Z29" i="17" s="1"/>
  <c r="W349" i="17"/>
  <c r="W356" i="17"/>
  <c r="W350" i="17"/>
  <c r="W362" i="17"/>
  <c r="Y344" i="17"/>
  <c r="Y340" i="17"/>
  <c r="AA181" i="17"/>
  <c r="BB181" i="17" s="1"/>
  <c r="AA183" i="17"/>
  <c r="AA185" i="17"/>
  <c r="AA182" i="17"/>
  <c r="AA22" i="17"/>
  <c r="BB22" i="17" s="1"/>
  <c r="AA23" i="17"/>
  <c r="AA26" i="17"/>
  <c r="AA25" i="17"/>
  <c r="AA24" i="17"/>
  <c r="AB412" i="17"/>
  <c r="AB379" i="17"/>
  <c r="AB376" i="17"/>
  <c r="AB335" i="17"/>
  <c r="AD61" i="17"/>
  <c r="AD58" i="17"/>
  <c r="AD94" i="17"/>
  <c r="AD17" i="17"/>
  <c r="AD18" i="17" s="1"/>
  <c r="AE152" i="17"/>
  <c r="AD437" i="17"/>
  <c r="AE469" i="17"/>
  <c r="AE452" i="17"/>
  <c r="AE451" i="17"/>
  <c r="AE414" i="17"/>
  <c r="AG85" i="17"/>
  <c r="AG86" i="17" s="1"/>
  <c r="AG151" i="17"/>
  <c r="AG134" i="17"/>
  <c r="AG96" i="17"/>
  <c r="AH260" i="17"/>
  <c r="AG240" i="17"/>
  <c r="AD283" i="17"/>
  <c r="AD118" i="17"/>
  <c r="AF453" i="17"/>
  <c r="AB146" i="17"/>
  <c r="AB93" i="17"/>
  <c r="AB67" i="17"/>
  <c r="AB66" i="17"/>
  <c r="AB20" i="17"/>
  <c r="AB19" i="17"/>
  <c r="AD284" i="17"/>
  <c r="P367" i="17"/>
  <c r="AF383" i="17"/>
  <c r="AG486" i="17"/>
  <c r="AD285" i="17"/>
  <c r="AD436" i="17"/>
  <c r="AG223" i="17"/>
  <c r="AH326" i="17"/>
  <c r="AC465" i="17"/>
  <c r="AC332" i="17"/>
  <c r="AE277" i="17"/>
  <c r="AD445" i="17"/>
  <c r="AH63" i="17"/>
  <c r="AI166" i="17"/>
  <c r="AJ291" i="17"/>
  <c r="AG381" i="17"/>
  <c r="AG453" i="17" s="1"/>
  <c r="AH484" i="17"/>
  <c r="AG456" i="17"/>
  <c r="AF377" i="17"/>
  <c r="Y409" i="17"/>
  <c r="Y467" i="17"/>
  <c r="Y468" i="17" s="1"/>
  <c r="Y388" i="17"/>
  <c r="Y400" i="17" s="1"/>
  <c r="AD127" i="17"/>
  <c r="AD125" i="17"/>
  <c r="AR48" i="17"/>
  <c r="AD124" i="17"/>
  <c r="AI78" i="17"/>
  <c r="AH73" i="17"/>
  <c r="AI207" i="17"/>
  <c r="AA464" i="17"/>
  <c r="AA411" i="17"/>
  <c r="AA385" i="17"/>
  <c r="AA384" i="17"/>
  <c r="AA337" i="17"/>
  <c r="AA338" i="17"/>
  <c r="AH224" i="17"/>
  <c r="AI327" i="17"/>
  <c r="AA91" i="17"/>
  <c r="AA149" i="17"/>
  <c r="AA150" i="17" s="1"/>
  <c r="AA70" i="17"/>
  <c r="AA82" i="17" s="1"/>
  <c r="AE403" i="17"/>
  <c r="AE404" i="17" s="1"/>
  <c r="AE402" i="17"/>
  <c r="V46" i="17"/>
  <c r="AD126" i="17"/>
  <c r="AF307" i="17"/>
  <c r="AF294" i="17"/>
  <c r="AD438" i="17"/>
  <c r="AG104" i="17"/>
  <c r="AD279" i="17"/>
  <c r="AD443" i="17"/>
  <c r="AD119" i="17"/>
  <c r="AB177" i="17"/>
  <c r="AC252" i="17" s="1"/>
  <c r="AK216" i="17"/>
  <c r="AK232" i="17" s="1"/>
  <c r="AL312" i="17"/>
  <c r="AH138" i="17"/>
  <c r="AG59" i="17"/>
  <c r="AG133" i="17" s="1"/>
  <c r="AG244" i="17"/>
  <c r="AG245" i="17" s="1"/>
  <c r="AH419" i="17"/>
  <c r="AE147" i="17"/>
  <c r="AE14" i="17"/>
  <c r="AE16" i="17" s="1"/>
  <c r="X409" i="17"/>
  <c r="X467" i="17"/>
  <c r="X468" i="17" s="1"/>
  <c r="X388" i="17"/>
  <c r="AD449" i="17"/>
  <c r="AD448" i="17"/>
  <c r="AD413" i="17"/>
  <c r="AD380" i="17"/>
  <c r="AD378" i="17"/>
  <c r="AD333" i="17"/>
  <c r="AD466" i="17"/>
  <c r="AD386" i="17"/>
  <c r="AD331" i="17"/>
  <c r="AA250" i="17"/>
  <c r="AA308" i="17"/>
  <c r="AA309" i="17" s="1"/>
  <c r="AA229" i="17"/>
  <c r="AA241" i="17" s="1"/>
  <c r="P302" i="17"/>
  <c r="AH65" i="17"/>
  <c r="AI168" i="17"/>
  <c r="AA251" i="17"/>
  <c r="AA228" i="17"/>
  <c r="AA242" i="17" s="1"/>
  <c r="AC305" i="17"/>
  <c r="AC225" i="17"/>
  <c r="AC226" i="17"/>
  <c r="AC178" i="17"/>
  <c r="AC179" i="17"/>
  <c r="AD280" i="17"/>
  <c r="AJ310" i="17"/>
  <c r="AJ293" i="17"/>
  <c r="AJ255" i="17"/>
  <c r="AJ57" i="17"/>
  <c r="AK153" i="17"/>
  <c r="AF397" i="17"/>
  <c r="AE330" i="17"/>
  <c r="AF290" i="17"/>
  <c r="AF289" i="17"/>
  <c r="AF254" i="17"/>
  <c r="AF221" i="17"/>
  <c r="AF219" i="17"/>
  <c r="AF174" i="17"/>
  <c r="AF227" i="17"/>
  <c r="P53" i="17"/>
  <c r="Z464" i="17"/>
  <c r="Z384" i="17"/>
  <c r="Z411" i="17"/>
  <c r="Z385" i="17"/>
  <c r="Z337" i="17"/>
  <c r="Z338" i="17"/>
  <c r="BB336" i="17"/>
  <c r="AD440" i="17"/>
  <c r="AF263" i="17"/>
  <c r="AD282" i="17"/>
  <c r="AI310" i="17"/>
  <c r="AI293" i="17"/>
  <c r="AI255" i="17"/>
  <c r="AH81" i="17"/>
  <c r="AF243" i="17"/>
  <c r="AF131" i="17"/>
  <c r="AF130" i="17"/>
  <c r="AF95" i="17"/>
  <c r="AF62" i="17"/>
  <c r="AF60" i="17"/>
  <c r="AF15" i="17"/>
  <c r="AF68" i="17"/>
  <c r="AF152" i="17" s="1"/>
  <c r="AF13" i="17"/>
  <c r="AF148" i="17"/>
  <c r="AD123" i="17"/>
  <c r="AN132" i="17"/>
  <c r="AD122" i="17"/>
  <c r="AG171" i="17"/>
  <c r="AG172" i="17" s="1"/>
  <c r="AH238" i="17"/>
  <c r="AD276" i="17"/>
  <c r="AF399" i="17"/>
  <c r="AE306" i="17"/>
  <c r="AE173" i="17"/>
  <c r="AE175" i="17" s="1"/>
  <c r="V205" i="17"/>
  <c r="AD281" i="17"/>
  <c r="AF375" i="17"/>
  <c r="AD441" i="17"/>
  <c r="AA92" i="17"/>
  <c r="AA69" i="17"/>
  <c r="AA83" i="17" s="1"/>
  <c r="S459" i="17"/>
  <c r="S350" i="17"/>
  <c r="S348" i="17"/>
  <c r="S349" i="17"/>
  <c r="S351" i="17"/>
  <c r="S355" i="17"/>
  <c r="S361" i="17"/>
  <c r="S356" i="17"/>
  <c r="S353" i="17"/>
  <c r="S354" i="17"/>
  <c r="S359" i="17"/>
  <c r="S363" i="17"/>
  <c r="S362" i="17"/>
  <c r="S358" i="17"/>
  <c r="S360" i="17"/>
  <c r="S357" i="17"/>
  <c r="AF398" i="17"/>
  <c r="AH79" i="17"/>
  <c r="AG12" i="17"/>
  <c r="AD439" i="17"/>
  <c r="AD435" i="17"/>
  <c r="AH239" i="17"/>
  <c r="Z241" i="17"/>
  <c r="AD175" i="17"/>
  <c r="Y410" i="17"/>
  <c r="Y387" i="17"/>
  <c r="Y401" i="17" s="1"/>
  <c r="AI64" i="17"/>
  <c r="AJ167" i="17"/>
  <c r="AC146" i="17"/>
  <c r="AC67" i="17"/>
  <c r="AC93" i="17"/>
  <c r="AC66" i="17"/>
  <c r="AC20" i="17"/>
  <c r="AC19" i="17"/>
  <c r="X410" i="17"/>
  <c r="X387" i="17"/>
  <c r="AD278" i="17"/>
  <c r="AI101" i="17"/>
  <c r="AI80" i="17"/>
  <c r="AD286" i="17"/>
  <c r="AD117" i="17"/>
  <c r="AJ450" i="17"/>
  <c r="AH297" i="17"/>
  <c r="AG218" i="17"/>
  <c r="AG243" i="17" s="1"/>
  <c r="AO366" i="17"/>
  <c r="AD120" i="17"/>
  <c r="AD442" i="17"/>
  <c r="AF422" i="17"/>
  <c r="AL222" i="17"/>
  <c r="AM325" i="17"/>
  <c r="AD121" i="17"/>
  <c r="AD444" i="17"/>
  <c r="AB391" i="8"/>
  <c r="AB391" i="19" s="1"/>
  <c r="Z453" i="8"/>
  <c r="AC85" i="8"/>
  <c r="AD450" i="8"/>
  <c r="AE450" i="8" s="1"/>
  <c r="AF450" i="8" s="1"/>
  <c r="AG450" i="8" s="1"/>
  <c r="AD65" i="8"/>
  <c r="AD65" i="19" s="1"/>
  <c r="AE168" i="8"/>
  <c r="AB84" i="8"/>
  <c r="AD166" i="8"/>
  <c r="Y276" i="8"/>
  <c r="AB456" i="8"/>
  <c r="AA377" i="8"/>
  <c r="AA377" i="19" s="1"/>
  <c r="AA263" i="8"/>
  <c r="AB238" i="8"/>
  <c r="AA171" i="8"/>
  <c r="AA171" i="19" s="1"/>
  <c r="AD419" i="8"/>
  <c r="AA382" i="8"/>
  <c r="AA382" i="19" s="1"/>
  <c r="AB485" i="8"/>
  <c r="Y118" i="8"/>
  <c r="Y282" i="8"/>
  <c r="Z383" i="8"/>
  <c r="Z383" i="19" s="1"/>
  <c r="AA486" i="8"/>
  <c r="Y121" i="8"/>
  <c r="Y283" i="8"/>
  <c r="Z277" i="8"/>
  <c r="Y124" i="8"/>
  <c r="Y402" i="8"/>
  <c r="Y403" i="8"/>
  <c r="Y404" i="8" s="1"/>
  <c r="Y280" i="8"/>
  <c r="Y285" i="8"/>
  <c r="AA381" i="8"/>
  <c r="AA381" i="19" s="1"/>
  <c r="AB484" i="8"/>
  <c r="Y126" i="8"/>
  <c r="Y122" i="8"/>
  <c r="Y380" i="8"/>
  <c r="Y380" i="19" s="1"/>
  <c r="Y449" i="8"/>
  <c r="Y333" i="8"/>
  <c r="Y333" i="19" s="1"/>
  <c r="Y378" i="8"/>
  <c r="Y448" i="8"/>
  <c r="Y413" i="8"/>
  <c r="Y331" i="8"/>
  <c r="Y331" i="19" s="1"/>
  <c r="Y386" i="8"/>
  <c r="Y386" i="19" s="1"/>
  <c r="Y127" i="8"/>
  <c r="Y286" i="8"/>
  <c r="Y466" i="8"/>
  <c r="Z294" i="8"/>
  <c r="Z244" i="8"/>
  <c r="Z245" i="8" s="1"/>
  <c r="Y119" i="8"/>
  <c r="Z254" i="8"/>
  <c r="Z174" i="8"/>
  <c r="Z174" i="19" s="1"/>
  <c r="Z289" i="8"/>
  <c r="Z290" i="8"/>
  <c r="Z219" i="8"/>
  <c r="Z219" i="19" s="1"/>
  <c r="Z221" i="8"/>
  <c r="Z221" i="19" s="1"/>
  <c r="Z307" i="8"/>
  <c r="Z172" i="8"/>
  <c r="Z172" i="19" s="1"/>
  <c r="Z227" i="8"/>
  <c r="Z227" i="19" s="1"/>
  <c r="Z278" i="8"/>
  <c r="AB218" i="8"/>
  <c r="AB218" i="19" s="1"/>
  <c r="AC297" i="8"/>
  <c r="Y125" i="8"/>
  <c r="AA397" i="8"/>
  <c r="Z330" i="8"/>
  <c r="Z330" i="19" s="1"/>
  <c r="Y173" i="8"/>
  <c r="Y173" i="19" s="1"/>
  <c r="Y306" i="8"/>
  <c r="AA222" i="8"/>
  <c r="AB325" i="8"/>
  <c r="Y279" i="8"/>
  <c r="AD260" i="8"/>
  <c r="Y123" i="8"/>
  <c r="AA292" i="8"/>
  <c r="AA243" i="8"/>
  <c r="Y284" i="8"/>
  <c r="Y117" i="8"/>
  <c r="AD471" i="8"/>
  <c r="Y120" i="8"/>
  <c r="AD291" i="8"/>
  <c r="Y281" i="8"/>
  <c r="AH399" i="8"/>
  <c r="AI398" i="8"/>
  <c r="AK239" i="8"/>
  <c r="AJ240" i="8"/>
  <c r="AE132" i="8"/>
  <c r="AD138" i="8"/>
  <c r="AC59" i="8"/>
  <c r="AC59" i="19" s="1"/>
  <c r="AJ164" i="8"/>
  <c r="AC78" i="8"/>
  <c r="AB57" i="8"/>
  <c r="AB57" i="19" s="1"/>
  <c r="AC153" i="8"/>
  <c r="AE79" i="8"/>
  <c r="AD101" i="8"/>
  <c r="Q29" i="8" l="1"/>
  <c r="Q29" i="19" s="1"/>
  <c r="Q141" i="19" s="1"/>
  <c r="R28" i="8"/>
  <c r="R28" i="19" s="1"/>
  <c r="X16" i="8"/>
  <c r="X16" i="19" s="1"/>
  <c r="AE366" i="19"/>
  <c r="S241" i="19"/>
  <c r="AF366" i="19"/>
  <c r="AG366" i="8"/>
  <c r="AG366" i="19" s="1"/>
  <c r="Y52" i="22"/>
  <c r="Y378" i="19"/>
  <c r="S250" i="19"/>
  <c r="AA292" i="19"/>
  <c r="AA222" i="19"/>
  <c r="AG223" i="19"/>
  <c r="T311" i="19"/>
  <c r="T231" i="19"/>
  <c r="T251" i="19" s="1"/>
  <c r="R188" i="8"/>
  <c r="R188" i="19" s="1"/>
  <c r="R187" i="19"/>
  <c r="AC207" i="19"/>
  <c r="AC48" i="22" s="1"/>
  <c r="AD207" i="8"/>
  <c r="S242" i="8"/>
  <c r="R82" i="8"/>
  <c r="R70" i="19"/>
  <c r="R82" i="19" s="1"/>
  <c r="T149" i="8"/>
  <c r="T150" i="8" s="1"/>
  <c r="T71" i="19"/>
  <c r="S149" i="8"/>
  <c r="S150" i="8" s="1"/>
  <c r="S71" i="19"/>
  <c r="R83" i="8"/>
  <c r="R69" i="19"/>
  <c r="R83" i="19" s="1"/>
  <c r="S92" i="8"/>
  <c r="S72" i="19"/>
  <c r="T228" i="8"/>
  <c r="T228" i="19" s="1"/>
  <c r="T251" i="8"/>
  <c r="U225" i="8"/>
  <c r="U230" i="8" s="1"/>
  <c r="U230" i="19" s="1"/>
  <c r="S26" i="8"/>
  <c r="S26" i="19" s="1"/>
  <c r="U179" i="8"/>
  <c r="U305" i="8"/>
  <c r="U178" i="8"/>
  <c r="U178" i="19" s="1"/>
  <c r="U226" i="8"/>
  <c r="U231" i="8" s="1"/>
  <c r="U231" i="19" s="1"/>
  <c r="U252" i="8"/>
  <c r="AY237" i="17"/>
  <c r="AX249" i="19"/>
  <c r="X254" i="19"/>
  <c r="X289" i="19"/>
  <c r="X290" i="19"/>
  <c r="X307" i="19"/>
  <c r="T185" i="8"/>
  <c r="T185" i="19" s="1"/>
  <c r="S243" i="19"/>
  <c r="S244" i="19"/>
  <c r="S245" i="19" s="1"/>
  <c r="AB295" i="19"/>
  <c r="AB248" i="19"/>
  <c r="S241" i="8"/>
  <c r="R252" i="19"/>
  <c r="R305" i="19"/>
  <c r="Q203" i="8"/>
  <c r="Q203" i="19" s="1"/>
  <c r="X60" i="22"/>
  <c r="Y96" i="22"/>
  <c r="Q45" i="8"/>
  <c r="Q45" i="19" s="1"/>
  <c r="Q33" i="8"/>
  <c r="Q33" i="19" s="1"/>
  <c r="S69" i="8"/>
  <c r="S69" i="19" s="1"/>
  <c r="P300" i="19"/>
  <c r="AC135" i="19"/>
  <c r="Z86" i="19"/>
  <c r="Z73" i="22"/>
  <c r="AB84" i="19"/>
  <c r="S242" i="19"/>
  <c r="S251" i="19"/>
  <c r="P43" i="8"/>
  <c r="P43" i="19" s="1"/>
  <c r="P31" i="8"/>
  <c r="P31" i="19" s="1"/>
  <c r="P37" i="8"/>
  <c r="P37" i="19" s="1"/>
  <c r="P35" i="8"/>
  <c r="P35" i="19" s="1"/>
  <c r="P39" i="8"/>
  <c r="P39" i="19" s="1"/>
  <c r="P30" i="8"/>
  <c r="P30" i="19" s="1"/>
  <c r="P141" i="8"/>
  <c r="P44" i="8"/>
  <c r="P44" i="19" s="1"/>
  <c r="P32" i="8"/>
  <c r="P32" i="19" s="1"/>
  <c r="P42" i="8"/>
  <c r="P42" i="19" s="1"/>
  <c r="P45" i="8"/>
  <c r="P45" i="19" s="1"/>
  <c r="P141" i="19"/>
  <c r="P33" i="8"/>
  <c r="P33" i="19" s="1"/>
  <c r="P41" i="8"/>
  <c r="P41" i="19" s="1"/>
  <c r="P38" i="8"/>
  <c r="P38" i="19" s="1"/>
  <c r="P36" i="8"/>
  <c r="P36" i="19" s="1"/>
  <c r="P40" i="8"/>
  <c r="P40" i="19" s="1"/>
  <c r="X152" i="19"/>
  <c r="P193" i="8"/>
  <c r="AC80" i="19"/>
  <c r="X147" i="19"/>
  <c r="V94" i="19"/>
  <c r="AC78" i="19"/>
  <c r="AF223" i="8"/>
  <c r="AF223" i="19" s="1"/>
  <c r="AH326" i="8"/>
  <c r="AH223" i="8" s="1"/>
  <c r="T183" i="8"/>
  <c r="T183" i="19" s="1"/>
  <c r="T181" i="8"/>
  <c r="T181" i="19" s="1"/>
  <c r="Y131" i="19"/>
  <c r="T22" i="8"/>
  <c r="T22" i="19" s="1"/>
  <c r="AE48" i="8"/>
  <c r="AE48" i="19" s="1"/>
  <c r="U146" i="8"/>
  <c r="T184" i="8"/>
  <c r="T184" i="19" s="1"/>
  <c r="T182" i="8"/>
  <c r="T182" i="19" s="1"/>
  <c r="T186" i="8"/>
  <c r="T186" i="19" s="1"/>
  <c r="U93" i="8"/>
  <c r="S91" i="8"/>
  <c r="S23" i="8"/>
  <c r="S23" i="19" s="1"/>
  <c r="S27" i="8"/>
  <c r="S27" i="19" s="1"/>
  <c r="S25" i="8"/>
  <c r="S25" i="19" s="1"/>
  <c r="S22" i="8"/>
  <c r="S22" i="19" s="1"/>
  <c r="T92" i="8"/>
  <c r="S24" i="8"/>
  <c r="S24" i="19" s="1"/>
  <c r="T69" i="8"/>
  <c r="T308" i="8"/>
  <c r="T309" i="8" s="1"/>
  <c r="T250" i="8"/>
  <c r="U20" i="8"/>
  <c r="U20" i="19" s="1"/>
  <c r="U19" i="8"/>
  <c r="U19" i="19" s="1"/>
  <c r="T229" i="8"/>
  <c r="T229" i="19" s="1"/>
  <c r="T250" i="19"/>
  <c r="S70" i="8"/>
  <c r="S70" i="19" s="1"/>
  <c r="U66" i="8"/>
  <c r="U66" i="19" s="1"/>
  <c r="U67" i="8"/>
  <c r="U67" i="19" s="1"/>
  <c r="T91" i="8"/>
  <c r="T70" i="8"/>
  <c r="T70" i="19" s="1"/>
  <c r="R29" i="8"/>
  <c r="R29" i="19" s="1"/>
  <c r="V18" i="8"/>
  <c r="V18" i="19" s="1"/>
  <c r="T25" i="8"/>
  <c r="T25" i="19" s="1"/>
  <c r="W17" i="8"/>
  <c r="W17" i="19" s="1"/>
  <c r="V305" i="8"/>
  <c r="V178" i="8"/>
  <c r="V178" i="19" s="1"/>
  <c r="Z151" i="19"/>
  <c r="S187" i="8"/>
  <c r="S187" i="19" s="1"/>
  <c r="Q300" i="8"/>
  <c r="Z133" i="19"/>
  <c r="Y148" i="19"/>
  <c r="Z134" i="19"/>
  <c r="T27" i="8"/>
  <c r="T27" i="19" s="1"/>
  <c r="Q201" i="8"/>
  <c r="Q201" i="19" s="1"/>
  <c r="V225" i="8"/>
  <c r="V252" i="8"/>
  <c r="V179" i="8"/>
  <c r="V179" i="19" s="1"/>
  <c r="T23" i="8"/>
  <c r="T23" i="19" s="1"/>
  <c r="V226" i="8"/>
  <c r="T26" i="8"/>
  <c r="T26" i="19" s="1"/>
  <c r="Z96" i="19"/>
  <c r="AA414" i="19"/>
  <c r="AC469" i="8"/>
  <c r="Y130" i="19"/>
  <c r="Y95" i="19"/>
  <c r="AC85" i="19"/>
  <c r="W94" i="8"/>
  <c r="T24" i="8"/>
  <c r="T24" i="19" s="1"/>
  <c r="Q202" i="8"/>
  <c r="Q202" i="19" s="1"/>
  <c r="Q204" i="8"/>
  <c r="Q204" i="19" s="1"/>
  <c r="Q190" i="8"/>
  <c r="Q190" i="19" s="1"/>
  <c r="Q200" i="8"/>
  <c r="Q200" i="19" s="1"/>
  <c r="Q192" i="8"/>
  <c r="Q192" i="19" s="1"/>
  <c r="Q196" i="8"/>
  <c r="Q196" i="19" s="1"/>
  <c r="Q194" i="8"/>
  <c r="Q194" i="19" s="1"/>
  <c r="Q198" i="8"/>
  <c r="Q198" i="19" s="1"/>
  <c r="Q195" i="8"/>
  <c r="Q195" i="19" s="1"/>
  <c r="Q191" i="8"/>
  <c r="Q191" i="19" s="1"/>
  <c r="Q197" i="8"/>
  <c r="Q197" i="19" s="1"/>
  <c r="Q199" i="8"/>
  <c r="Q199" i="19" s="1"/>
  <c r="Q189" i="8"/>
  <c r="Q189" i="19" s="1"/>
  <c r="W58" i="8"/>
  <c r="W58" i="19" s="1"/>
  <c r="W61" i="8"/>
  <c r="W61" i="19" s="1"/>
  <c r="AD255" i="8"/>
  <c r="Y152" i="8"/>
  <c r="AC452" i="8"/>
  <c r="Z130" i="8"/>
  <c r="Z15" i="8"/>
  <c r="Z15" i="19" s="1"/>
  <c r="Z62" i="8"/>
  <c r="Y470" i="8"/>
  <c r="AC414" i="8"/>
  <c r="AA451" i="8"/>
  <c r="Y465" i="8"/>
  <c r="AB255" i="19"/>
  <c r="AB293" i="19"/>
  <c r="AB310" i="19"/>
  <c r="AC368" i="8"/>
  <c r="AC368" i="19" s="1"/>
  <c r="Y14" i="8"/>
  <c r="Y14" i="19" s="1"/>
  <c r="AH327" i="8"/>
  <c r="AG224" i="8"/>
  <c r="AG224" i="19" s="1"/>
  <c r="AE232" i="8"/>
  <c r="AE232" i="19" s="1"/>
  <c r="AF224" i="8"/>
  <c r="AF224" i="19" s="1"/>
  <c r="AC310" i="8"/>
  <c r="AC293" i="8"/>
  <c r="AD255" i="19"/>
  <c r="AC255" i="8"/>
  <c r="AF216" i="8"/>
  <c r="AF216" i="19" s="1"/>
  <c r="AG312" i="8"/>
  <c r="AD293" i="19"/>
  <c r="X17" i="8"/>
  <c r="X17" i="19" s="1"/>
  <c r="Y147" i="8"/>
  <c r="AI382" i="17"/>
  <c r="AJ485" i="17"/>
  <c r="AJ382" i="17" s="1"/>
  <c r="W177" i="8"/>
  <c r="W177" i="19" s="1"/>
  <c r="X58" i="8"/>
  <c r="X58" i="19" s="1"/>
  <c r="X94" i="8"/>
  <c r="X61" i="8"/>
  <c r="X61" i="19" s="1"/>
  <c r="Z148" i="8"/>
  <c r="Z131" i="8"/>
  <c r="Z95" i="8"/>
  <c r="Z60" i="8"/>
  <c r="Z60" i="19" s="1"/>
  <c r="Z68" i="8"/>
  <c r="Z68" i="19" s="1"/>
  <c r="Z13" i="8"/>
  <c r="Z13" i="19" s="1"/>
  <c r="AM132" i="19"/>
  <c r="AN132" i="19" s="1"/>
  <c r="X176" i="8"/>
  <c r="X176" i="19" s="1"/>
  <c r="AB452" i="8"/>
  <c r="AB414" i="8"/>
  <c r="AB469" i="8"/>
  <c r="AH167" i="8"/>
  <c r="AA151" i="8"/>
  <c r="AA134" i="8"/>
  <c r="AA96" i="8"/>
  <c r="AA133" i="8"/>
  <c r="AA12" i="8"/>
  <c r="AA12" i="19" s="1"/>
  <c r="AA86" i="8"/>
  <c r="Y175" i="8"/>
  <c r="Y175" i="19" s="1"/>
  <c r="X253" i="8"/>
  <c r="AD209" i="8"/>
  <c r="AD209" i="19" s="1"/>
  <c r="AD471" i="19"/>
  <c r="AC485" i="19"/>
  <c r="AG397" i="19"/>
  <c r="AK153" i="19"/>
  <c r="AC84" i="8"/>
  <c r="Z311" i="8"/>
  <c r="AF484" i="19"/>
  <c r="AA422" i="19"/>
  <c r="AD419" i="19"/>
  <c r="X217" i="8"/>
  <c r="X217" i="19" s="1"/>
  <c r="AI166" i="19"/>
  <c r="AE486" i="19"/>
  <c r="X220" i="8"/>
  <c r="X220" i="19" s="1"/>
  <c r="AE50" i="8"/>
  <c r="AE50" i="19" s="1"/>
  <c r="AF167" i="19"/>
  <c r="AB456" i="19"/>
  <c r="AL260" i="19"/>
  <c r="AI277" i="19"/>
  <c r="AI122" i="19"/>
  <c r="AL81" i="19"/>
  <c r="AM326" i="19"/>
  <c r="AI438" i="19"/>
  <c r="AI286" i="19"/>
  <c r="AI279" i="19"/>
  <c r="AK399" i="19"/>
  <c r="AO168" i="19"/>
  <c r="AK263" i="19"/>
  <c r="AI117" i="19"/>
  <c r="AL104" i="19"/>
  <c r="AI276" i="19"/>
  <c r="AI444" i="19"/>
  <c r="AI127" i="19"/>
  <c r="AI125" i="19"/>
  <c r="AK238" i="19"/>
  <c r="AI281" i="19"/>
  <c r="AI278" i="19"/>
  <c r="AM291" i="19"/>
  <c r="AQ327" i="19"/>
  <c r="AH442" i="19"/>
  <c r="AL138" i="19"/>
  <c r="AH443" i="19"/>
  <c r="AI126" i="19"/>
  <c r="AI121" i="19"/>
  <c r="AI282" i="19"/>
  <c r="AN312" i="19"/>
  <c r="AM101" i="19"/>
  <c r="AI435" i="19"/>
  <c r="AI283" i="19"/>
  <c r="AI280" i="19"/>
  <c r="AI284" i="19"/>
  <c r="AI436" i="19"/>
  <c r="AI118" i="19"/>
  <c r="AI285" i="19"/>
  <c r="AI437" i="19"/>
  <c r="AI124" i="19"/>
  <c r="AK450" i="19"/>
  <c r="AL239" i="19"/>
  <c r="AL325" i="19"/>
  <c r="AL240" i="19"/>
  <c r="AI441" i="19"/>
  <c r="AL79" i="19"/>
  <c r="AI123" i="19"/>
  <c r="AI119" i="19"/>
  <c r="AI439" i="19"/>
  <c r="AI445" i="19"/>
  <c r="AI120" i="19"/>
  <c r="AK297" i="19"/>
  <c r="AI440" i="19"/>
  <c r="AK398" i="19"/>
  <c r="Z203" i="17"/>
  <c r="Z189" i="17"/>
  <c r="X51" i="17"/>
  <c r="X53" i="17" s="1"/>
  <c r="X143" i="17" s="1"/>
  <c r="X142" i="17"/>
  <c r="Z202" i="17"/>
  <c r="Z198" i="17"/>
  <c r="Z204" i="17"/>
  <c r="Z190" i="17"/>
  <c r="Z199" i="17"/>
  <c r="Z192" i="17"/>
  <c r="Z197" i="17"/>
  <c r="Z300" i="17"/>
  <c r="Z191" i="17"/>
  <c r="Z200" i="17"/>
  <c r="Z196" i="17"/>
  <c r="Z201" i="17"/>
  <c r="Y206" i="17"/>
  <c r="Z194" i="17"/>
  <c r="Y301" i="17"/>
  <c r="Y34" i="17"/>
  <c r="Y46" i="17" s="1"/>
  <c r="Y49" i="17" s="1"/>
  <c r="Y142" i="17" s="1"/>
  <c r="V460" i="17"/>
  <c r="V369" i="17"/>
  <c r="V371" i="17" s="1"/>
  <c r="V461" i="17" s="1"/>
  <c r="Z35" i="17"/>
  <c r="Z41" i="17"/>
  <c r="Z141" i="17"/>
  <c r="Z33" i="17"/>
  <c r="X210" i="17"/>
  <c r="X212" i="17" s="1"/>
  <c r="X302" i="17" s="1"/>
  <c r="X206" i="17"/>
  <c r="Z38" i="17"/>
  <c r="Z44" i="17"/>
  <c r="Z42" i="17"/>
  <c r="Z40" i="17"/>
  <c r="Z39" i="17"/>
  <c r="Z31" i="17"/>
  <c r="Z43" i="17"/>
  <c r="Z30" i="17"/>
  <c r="Z37" i="17"/>
  <c r="Z32" i="17"/>
  <c r="Z45" i="17"/>
  <c r="Z36" i="17"/>
  <c r="V365" i="17"/>
  <c r="X346" i="17"/>
  <c r="X347" i="17" s="1"/>
  <c r="Y346" i="17"/>
  <c r="Y347" i="17" s="1"/>
  <c r="W352" i="17"/>
  <c r="W364" i="17" s="1"/>
  <c r="W367" i="17" s="1"/>
  <c r="W365" i="17" s="1"/>
  <c r="AA187" i="17"/>
  <c r="AA188" i="17" s="1"/>
  <c r="BB188" i="17" s="1"/>
  <c r="AC21" i="17"/>
  <c r="AC27" i="17" s="1"/>
  <c r="AA339" i="17"/>
  <c r="AA345" i="17" s="1"/>
  <c r="AC180" i="17"/>
  <c r="AC181" i="17" s="1"/>
  <c r="AA28" i="17"/>
  <c r="AA29" i="17" s="1"/>
  <c r="AA45" i="17" s="1"/>
  <c r="AB21" i="17"/>
  <c r="AB23" i="17" s="1"/>
  <c r="BB229" i="17"/>
  <c r="Z339" i="17"/>
  <c r="Z342" i="17" s="1"/>
  <c r="AG84" i="17"/>
  <c r="AE253" i="17"/>
  <c r="AE220" i="17"/>
  <c r="AE217" i="17"/>
  <c r="AE176" i="17"/>
  <c r="AE177" i="17" s="1"/>
  <c r="AC72" i="17"/>
  <c r="AE444" i="17"/>
  <c r="AG422" i="17"/>
  <c r="AD253" i="17"/>
  <c r="AD220" i="17"/>
  <c r="AD217" i="17"/>
  <c r="AD176" i="17"/>
  <c r="AO132" i="17"/>
  <c r="AE119" i="17"/>
  <c r="AH244" i="17"/>
  <c r="AH245" i="17" s="1"/>
  <c r="AJ207" i="17"/>
  <c r="AK291" i="17"/>
  <c r="AF403" i="17"/>
  <c r="AF402" i="17"/>
  <c r="AP366" i="17"/>
  <c r="AJ101" i="17"/>
  <c r="AJ64" i="17"/>
  <c r="AK167" i="17"/>
  <c r="AG399" i="17"/>
  <c r="AG263" i="17"/>
  <c r="Z390" i="17"/>
  <c r="BB385" i="17"/>
  <c r="AC334" i="17"/>
  <c r="AD470" i="17"/>
  <c r="AI419" i="17"/>
  <c r="AS48" i="17"/>
  <c r="AE436" i="17"/>
  <c r="AI260" i="17"/>
  <c r="AH240" i="17"/>
  <c r="AE94" i="17"/>
  <c r="AE58" i="17"/>
  <c r="AE61" i="17"/>
  <c r="AE17" i="17"/>
  <c r="AG398" i="17"/>
  <c r="S352" i="17"/>
  <c r="AE281" i="17"/>
  <c r="AE449" i="17"/>
  <c r="AE448" i="17"/>
  <c r="AE413" i="17"/>
  <c r="AE380" i="17"/>
  <c r="AE378" i="17"/>
  <c r="AE333" i="17"/>
  <c r="AE386" i="17"/>
  <c r="AE470" i="17" s="1"/>
  <c r="AE466" i="17"/>
  <c r="AE331" i="17"/>
  <c r="AC231" i="17"/>
  <c r="X400" i="17"/>
  <c r="AL216" i="17"/>
  <c r="AL232" i="17" s="1"/>
  <c r="AM312" i="17"/>
  <c r="AE443" i="17"/>
  <c r="AH104" i="17"/>
  <c r="AE126" i="17"/>
  <c r="AH134" i="17"/>
  <c r="AH96" i="17"/>
  <c r="AH151" i="17"/>
  <c r="AH456" i="17"/>
  <c r="AG377" i="17"/>
  <c r="AE285" i="17"/>
  <c r="P460" i="17"/>
  <c r="P369" i="17"/>
  <c r="P365" i="17"/>
  <c r="AD146" i="17"/>
  <c r="AD67" i="17"/>
  <c r="AD93" i="17"/>
  <c r="AD66" i="17"/>
  <c r="AD20" i="17"/>
  <c r="AD19" i="17"/>
  <c r="AA390" i="17"/>
  <c r="AE442" i="17"/>
  <c r="AE121" i="17"/>
  <c r="AM222" i="17"/>
  <c r="AN325" i="17"/>
  <c r="AG292" i="17"/>
  <c r="AE117" i="17"/>
  <c r="AE278" i="17"/>
  <c r="AI239" i="17"/>
  <c r="AE276" i="17"/>
  <c r="AE440" i="17"/>
  <c r="AF311" i="17"/>
  <c r="AG397" i="17"/>
  <c r="AK310" i="17"/>
  <c r="AK293" i="17"/>
  <c r="AK255" i="17"/>
  <c r="AJ78" i="17"/>
  <c r="AI73" i="17"/>
  <c r="AE125" i="17"/>
  <c r="AH381" i="17"/>
  <c r="AH453" i="17" s="1"/>
  <c r="AI484" i="17"/>
  <c r="AI63" i="17"/>
  <c r="AI135" i="17" s="1"/>
  <c r="AJ166" i="17"/>
  <c r="AE118" i="17"/>
  <c r="AJ80" i="17"/>
  <c r="P143" i="17"/>
  <c r="AI224" i="17"/>
  <c r="AJ327" i="17"/>
  <c r="AG383" i="17"/>
  <c r="AH486" i="17"/>
  <c r="AB336" i="17"/>
  <c r="AI297" i="17"/>
  <c r="AH218" i="17"/>
  <c r="AH292" i="17" s="1"/>
  <c r="AC71" i="17"/>
  <c r="AH171" i="17"/>
  <c r="AH172" i="17" s="1"/>
  <c r="AI238" i="17"/>
  <c r="Z389" i="17"/>
  <c r="BB384" i="17"/>
  <c r="AE438" i="17"/>
  <c r="V49" i="17"/>
  <c r="AH135" i="17"/>
  <c r="AE445" i="17"/>
  <c r="AB72" i="17"/>
  <c r="AI79" i="17"/>
  <c r="AH12" i="17"/>
  <c r="AE120" i="17"/>
  <c r="AE286" i="17"/>
  <c r="X401" i="17"/>
  <c r="AE439" i="17"/>
  <c r="AE441" i="17"/>
  <c r="V208" i="17"/>
  <c r="AG290" i="17"/>
  <c r="AG289" i="17"/>
  <c r="AG254" i="17"/>
  <c r="AG221" i="17"/>
  <c r="AG219" i="17"/>
  <c r="AG174" i="17"/>
  <c r="AG227" i="17"/>
  <c r="AG311" i="17" s="1"/>
  <c r="AC230" i="17"/>
  <c r="AI65" i="17"/>
  <c r="AJ168" i="17"/>
  <c r="AD465" i="17"/>
  <c r="AD332" i="17"/>
  <c r="AD334" i="17" s="1"/>
  <c r="AI138" i="17"/>
  <c r="AH59" i="17"/>
  <c r="AH133" i="17" s="1"/>
  <c r="AE279" i="17"/>
  <c r="AE124" i="17"/>
  <c r="AE127" i="17"/>
  <c r="AH223" i="17"/>
  <c r="AI326" i="17"/>
  <c r="AE283" i="17"/>
  <c r="AF391" i="17"/>
  <c r="AE122" i="17"/>
  <c r="AE123" i="17"/>
  <c r="AE282" i="17"/>
  <c r="AK450" i="17"/>
  <c r="AE435" i="17"/>
  <c r="AG131" i="17"/>
  <c r="AG130" i="17"/>
  <c r="AG95" i="17"/>
  <c r="AG62" i="17"/>
  <c r="AG60" i="17"/>
  <c r="AG15" i="17"/>
  <c r="AG68" i="17"/>
  <c r="AG13" i="17"/>
  <c r="AG148" i="17"/>
  <c r="AG375" i="17"/>
  <c r="AG391" i="17" s="1"/>
  <c r="AF147" i="17"/>
  <c r="AF14" i="17"/>
  <c r="AF16" i="17" s="1"/>
  <c r="AI81" i="17"/>
  <c r="AF306" i="17"/>
  <c r="AF173" i="17"/>
  <c r="AK57" i="17"/>
  <c r="AL153" i="17"/>
  <c r="AE280" i="17"/>
  <c r="AH85" i="17"/>
  <c r="AH86" i="17" s="1"/>
  <c r="AB305" i="17"/>
  <c r="AB225" i="17"/>
  <c r="AB252" i="17"/>
  <c r="AB226" i="17"/>
  <c r="AB178" i="17"/>
  <c r="AB179" i="17"/>
  <c r="AA389" i="17"/>
  <c r="AF277" i="17"/>
  <c r="AG307" i="17"/>
  <c r="AG294" i="17"/>
  <c r="AE284" i="17"/>
  <c r="AE437" i="17"/>
  <c r="AF168" i="8"/>
  <c r="AE65" i="8"/>
  <c r="AE65" i="19" s="1"/>
  <c r="AD63" i="8"/>
  <c r="AD63" i="19" s="1"/>
  <c r="AB73" i="8"/>
  <c r="AB73" i="19" s="1"/>
  <c r="AA453" i="8"/>
  <c r="AE166" i="8"/>
  <c r="AF166" i="8" s="1"/>
  <c r="AF63" i="8" s="1"/>
  <c r="AF63" i="19" s="1"/>
  <c r="Z283" i="8"/>
  <c r="Z123" i="8"/>
  <c r="Z122" i="8"/>
  <c r="AA277" i="8"/>
  <c r="AA383" i="8"/>
  <c r="AA383" i="19" s="1"/>
  <c r="AB486" i="8"/>
  <c r="AE471" i="8"/>
  <c r="AC456" i="8"/>
  <c r="AB377" i="8"/>
  <c r="AB377" i="19" s="1"/>
  <c r="Z276" i="8"/>
  <c r="Z118" i="8"/>
  <c r="Z281" i="8"/>
  <c r="AB222" i="8"/>
  <c r="AB222" i="19" s="1"/>
  <c r="AC325" i="8"/>
  <c r="Z378" i="8"/>
  <c r="Z333" i="8"/>
  <c r="Z333" i="19" s="1"/>
  <c r="Z449" i="8"/>
  <c r="Z448" i="8"/>
  <c r="Z380" i="8"/>
  <c r="Z380" i="19" s="1"/>
  <c r="Z413" i="8"/>
  <c r="Z331" i="8"/>
  <c r="Z331" i="19" s="1"/>
  <c r="Z386" i="8"/>
  <c r="Z386" i="19" s="1"/>
  <c r="Z306" i="8"/>
  <c r="Z173" i="8"/>
  <c r="Z173" i="19" s="1"/>
  <c r="Z286" i="8"/>
  <c r="Z466" i="8"/>
  <c r="Z403" i="8"/>
  <c r="Z404" i="8" s="1"/>
  <c r="Z402" i="8"/>
  <c r="AE291" i="8"/>
  <c r="AA294" i="8"/>
  <c r="AA244" i="8"/>
  <c r="AA245" i="8" s="1"/>
  <c r="AB397" i="8"/>
  <c r="AA330" i="8"/>
  <c r="AA330" i="19" s="1"/>
  <c r="Z119" i="8"/>
  <c r="Z121" i="8"/>
  <c r="Z280" i="8"/>
  <c r="AE260" i="8"/>
  <c r="Z127" i="8"/>
  <c r="Z285" i="8"/>
  <c r="Z124" i="8"/>
  <c r="AA254" i="8"/>
  <c r="AA289" i="8"/>
  <c r="AA174" i="8"/>
  <c r="AA174" i="19" s="1"/>
  <c r="AA290" i="8"/>
  <c r="AA221" i="8"/>
  <c r="AA221" i="19" s="1"/>
  <c r="AA219" i="8"/>
  <c r="AA219" i="19" s="1"/>
  <c r="AA307" i="8"/>
  <c r="AA172" i="8"/>
  <c r="AA172" i="19" s="1"/>
  <c r="AA227" i="8"/>
  <c r="AA227" i="19" s="1"/>
  <c r="AB263" i="8"/>
  <c r="AB381" i="8"/>
  <c r="AB381" i="19" s="1"/>
  <c r="AC484" i="8"/>
  <c r="AE419" i="8"/>
  <c r="Z120" i="8"/>
  <c r="Z284" i="8"/>
  <c r="Z125" i="8"/>
  <c r="Z126" i="8"/>
  <c r="AB382" i="8"/>
  <c r="AB382" i="19" s="1"/>
  <c r="AC485" i="8"/>
  <c r="AC238" i="8"/>
  <c r="AB171" i="8"/>
  <c r="AB171" i="19" s="1"/>
  <c r="AB292" i="8"/>
  <c r="AB243" i="8"/>
  <c r="Z117" i="8"/>
  <c r="AD375" i="8"/>
  <c r="AD375" i="19" s="1"/>
  <c r="Z279" i="8"/>
  <c r="AD297" i="8"/>
  <c r="AC218" i="8"/>
  <c r="AC218" i="19" s="1"/>
  <c r="AA278" i="8"/>
  <c r="Z282" i="8"/>
  <c r="AH450" i="8"/>
  <c r="AI450" i="8" s="1"/>
  <c r="AJ398" i="8"/>
  <c r="AI399" i="8"/>
  <c r="AK240" i="8"/>
  <c r="AL239" i="8"/>
  <c r="AF132" i="8"/>
  <c r="AE138" i="8"/>
  <c r="AD59" i="8"/>
  <c r="AD59" i="19" s="1"/>
  <c r="AK164" i="8"/>
  <c r="AD78" i="8"/>
  <c r="AC57" i="8"/>
  <c r="AC57" i="19" s="1"/>
  <c r="AD153" i="8"/>
  <c r="AF79" i="8"/>
  <c r="AE101" i="8"/>
  <c r="Q31" i="8" l="1"/>
  <c r="Q31" i="19" s="1"/>
  <c r="Q37" i="8"/>
  <c r="Q37" i="19" s="1"/>
  <c r="Q141" i="8"/>
  <c r="Q40" i="8"/>
  <c r="Q40" i="19" s="1"/>
  <c r="T242" i="19"/>
  <c r="Q42" i="8"/>
  <c r="Q42" i="19" s="1"/>
  <c r="Q43" i="8"/>
  <c r="Q43" i="19" s="1"/>
  <c r="Q44" i="8"/>
  <c r="Q44" i="19" s="1"/>
  <c r="Q39" i="8"/>
  <c r="Q39" i="19" s="1"/>
  <c r="Q41" i="8"/>
  <c r="Q41" i="19" s="1"/>
  <c r="Q38" i="8"/>
  <c r="Q38" i="19" s="1"/>
  <c r="Q36" i="8"/>
  <c r="Q36" i="19" s="1"/>
  <c r="Q32" i="8"/>
  <c r="Q32" i="19" s="1"/>
  <c r="Q30" i="8"/>
  <c r="Q30" i="19" s="1"/>
  <c r="Q35" i="8"/>
  <c r="Q35" i="19" s="1"/>
  <c r="AH366" i="8"/>
  <c r="AH366" i="19" s="1"/>
  <c r="R204" i="8"/>
  <c r="R204" i="19" s="1"/>
  <c r="Z52" i="22"/>
  <c r="Z378" i="19"/>
  <c r="T242" i="8"/>
  <c r="R191" i="8"/>
  <c r="R191" i="19" s="1"/>
  <c r="R202" i="8"/>
  <c r="R202" i="19" s="1"/>
  <c r="V294" i="19"/>
  <c r="V226" i="19"/>
  <c r="R196" i="8"/>
  <c r="R196" i="19" s="1"/>
  <c r="R201" i="8"/>
  <c r="R201" i="19" s="1"/>
  <c r="U294" i="19"/>
  <c r="U226" i="19"/>
  <c r="U306" i="19"/>
  <c r="U225" i="19"/>
  <c r="R200" i="8"/>
  <c r="R200" i="19" s="1"/>
  <c r="R198" i="8"/>
  <c r="R198" i="19" s="1"/>
  <c r="AH223" i="19"/>
  <c r="R190" i="8"/>
  <c r="R190" i="19" s="1"/>
  <c r="R195" i="8"/>
  <c r="R195" i="19" s="1"/>
  <c r="V306" i="19"/>
  <c r="V225" i="19"/>
  <c r="R197" i="8"/>
  <c r="R197" i="19" s="1"/>
  <c r="R192" i="8"/>
  <c r="R192" i="19" s="1"/>
  <c r="R199" i="8"/>
  <c r="R199" i="19" s="1"/>
  <c r="R300" i="8"/>
  <c r="R203" i="8"/>
  <c r="R203" i="19" s="1"/>
  <c r="R194" i="8"/>
  <c r="R194" i="19" s="1"/>
  <c r="R189" i="8"/>
  <c r="R189" i="19" s="1"/>
  <c r="U253" i="19"/>
  <c r="U179" i="19"/>
  <c r="AD207" i="19"/>
  <c r="AD48" i="22" s="1"/>
  <c r="AE207" i="8"/>
  <c r="AF207" i="8" s="1"/>
  <c r="AF207" i="19" s="1"/>
  <c r="P205" i="8"/>
  <c r="P205" i="19" s="1"/>
  <c r="P193" i="19"/>
  <c r="T83" i="8"/>
  <c r="T69" i="19"/>
  <c r="Z14" i="8"/>
  <c r="Z14" i="19" s="1"/>
  <c r="Z62" i="19"/>
  <c r="U180" i="8"/>
  <c r="U180" i="19" s="1"/>
  <c r="R300" i="19"/>
  <c r="U250" i="8"/>
  <c r="AY249" i="19"/>
  <c r="V253" i="19"/>
  <c r="Y290" i="19"/>
  <c r="Y289" i="19"/>
  <c r="Y307" i="19"/>
  <c r="Y254" i="19"/>
  <c r="U228" i="8"/>
  <c r="U228" i="19" s="1"/>
  <c r="U311" i="19"/>
  <c r="S305" i="19"/>
  <c r="S252" i="19"/>
  <c r="T241" i="19"/>
  <c r="T243" i="19"/>
  <c r="T244" i="19"/>
  <c r="T245" i="19" s="1"/>
  <c r="AC295" i="19"/>
  <c r="AC248" i="19"/>
  <c r="U308" i="8"/>
  <c r="U309" i="8" s="1"/>
  <c r="U229" i="8"/>
  <c r="V231" i="8"/>
  <c r="V230" i="8"/>
  <c r="V230" i="19" s="1"/>
  <c r="V250" i="19" s="1"/>
  <c r="Y60" i="22"/>
  <c r="S83" i="8"/>
  <c r="Z96" i="22"/>
  <c r="S92" i="19"/>
  <c r="T149" i="19"/>
  <c r="T150" i="19" s="1"/>
  <c r="AA86" i="19"/>
  <c r="AA73" i="22"/>
  <c r="AC84" i="19"/>
  <c r="S83" i="19"/>
  <c r="S91" i="19"/>
  <c r="AI326" i="8"/>
  <c r="AI223" i="8" s="1"/>
  <c r="P34" i="8"/>
  <c r="P34" i="19" s="1"/>
  <c r="T308" i="19"/>
  <c r="T309" i="19" s="1"/>
  <c r="AF48" i="8"/>
  <c r="AF48" i="19" s="1"/>
  <c r="Y147" i="19"/>
  <c r="Y152" i="19"/>
  <c r="W94" i="19"/>
  <c r="AD80" i="19"/>
  <c r="AD78" i="19"/>
  <c r="U93" i="19"/>
  <c r="T187" i="8"/>
  <c r="Z95" i="19"/>
  <c r="T82" i="19"/>
  <c r="T91" i="19"/>
  <c r="S149" i="19"/>
  <c r="S150" i="19" s="1"/>
  <c r="S82" i="19"/>
  <c r="S82" i="8"/>
  <c r="T92" i="19"/>
  <c r="T241" i="8"/>
  <c r="T82" i="8"/>
  <c r="S28" i="8"/>
  <c r="S28" i="19" s="1"/>
  <c r="U146" i="19"/>
  <c r="U250" i="19"/>
  <c r="U71" i="8"/>
  <c r="U71" i="19" s="1"/>
  <c r="U72" i="8"/>
  <c r="U72" i="19" s="1"/>
  <c r="U21" i="8"/>
  <c r="U21" i="19" s="1"/>
  <c r="R141" i="8"/>
  <c r="R36" i="8"/>
  <c r="R36" i="19" s="1"/>
  <c r="R33" i="8"/>
  <c r="R33" i="19" s="1"/>
  <c r="R30" i="8"/>
  <c r="R30" i="19" s="1"/>
  <c r="R38" i="8"/>
  <c r="R38" i="19" s="1"/>
  <c r="R40" i="8"/>
  <c r="R40" i="19" s="1"/>
  <c r="R39" i="8"/>
  <c r="R39" i="19" s="1"/>
  <c r="R42" i="8"/>
  <c r="R42" i="19" s="1"/>
  <c r="R35" i="8"/>
  <c r="R35" i="19" s="1"/>
  <c r="R41" i="8"/>
  <c r="R41" i="19" s="1"/>
  <c r="R32" i="8"/>
  <c r="R32" i="19" s="1"/>
  <c r="R43" i="8"/>
  <c r="R43" i="19" s="1"/>
  <c r="R31" i="8"/>
  <c r="R31" i="19" s="1"/>
  <c r="R44" i="8"/>
  <c r="R44" i="19" s="1"/>
  <c r="R37" i="8"/>
  <c r="R37" i="19" s="1"/>
  <c r="R45" i="8"/>
  <c r="R45" i="19" s="1"/>
  <c r="W18" i="8"/>
  <c r="W18" i="19" s="1"/>
  <c r="V20" i="8"/>
  <c r="V20" i="19" s="1"/>
  <c r="V66" i="8"/>
  <c r="V66" i="19" s="1"/>
  <c r="V67" i="8"/>
  <c r="V67" i="19" s="1"/>
  <c r="V93" i="8"/>
  <c r="V19" i="8"/>
  <c r="V19" i="19" s="1"/>
  <c r="V146" i="8"/>
  <c r="U251" i="8"/>
  <c r="U251" i="19"/>
  <c r="U308" i="19"/>
  <c r="U309" i="19" s="1"/>
  <c r="V180" i="8"/>
  <c r="V180" i="19" s="1"/>
  <c r="T28" i="8"/>
  <c r="T28" i="19" s="1"/>
  <c r="S188" i="8"/>
  <c r="S188" i="19" s="1"/>
  <c r="AB292" i="19"/>
  <c r="Z131" i="19"/>
  <c r="Z130" i="19"/>
  <c r="Z148" i="19"/>
  <c r="Q193" i="8"/>
  <c r="Z147" i="8"/>
  <c r="AA96" i="19"/>
  <c r="X18" i="8"/>
  <c r="X18" i="19" s="1"/>
  <c r="AA133" i="19"/>
  <c r="AA134" i="19"/>
  <c r="AA151" i="19"/>
  <c r="X94" i="19"/>
  <c r="Y16" i="8"/>
  <c r="Y16" i="19" s="1"/>
  <c r="Z465" i="8"/>
  <c r="AB414" i="19"/>
  <c r="Z470" i="8"/>
  <c r="AE255" i="8"/>
  <c r="AE310" i="8"/>
  <c r="AE293" i="8"/>
  <c r="AD368" i="8"/>
  <c r="AD368" i="19" s="1"/>
  <c r="AK485" i="17"/>
  <c r="AK382" i="17" s="1"/>
  <c r="AC310" i="19"/>
  <c r="AC293" i="19"/>
  <c r="AC255" i="19"/>
  <c r="AH224" i="8"/>
  <c r="AH224" i="19" s="1"/>
  <c r="AI327" i="8"/>
  <c r="AA466" i="8"/>
  <c r="AG216" i="8"/>
  <c r="AG216" i="19" s="1"/>
  <c r="AF232" i="8"/>
  <c r="AF232" i="19" s="1"/>
  <c r="AH312" i="8"/>
  <c r="W252" i="8"/>
  <c r="Y217" i="8"/>
  <c r="Y217" i="19" s="1"/>
  <c r="Y220" i="8"/>
  <c r="Y220" i="19" s="1"/>
  <c r="Y253" i="8"/>
  <c r="Y176" i="8"/>
  <c r="Y176" i="19" s="1"/>
  <c r="W179" i="8"/>
  <c r="W179" i="19" s="1"/>
  <c r="W178" i="8"/>
  <c r="W178" i="19" s="1"/>
  <c r="W305" i="8"/>
  <c r="W225" i="8"/>
  <c r="AA148" i="8"/>
  <c r="W226" i="8"/>
  <c r="W226" i="19" s="1"/>
  <c r="Z152" i="8"/>
  <c r="X177" i="8"/>
  <c r="X177" i="19" s="1"/>
  <c r="Y47" i="17"/>
  <c r="AA95" i="8"/>
  <c r="AA13" i="8"/>
  <c r="AA13" i="19" s="1"/>
  <c r="AA62" i="8"/>
  <c r="AA62" i="19" s="1"/>
  <c r="AA15" i="8"/>
  <c r="AA15" i="19" s="1"/>
  <c r="AA131" i="8"/>
  <c r="AA60" i="8"/>
  <c r="AA60" i="19" s="1"/>
  <c r="AA191" i="17"/>
  <c r="AA130" i="8"/>
  <c r="AA68" i="8"/>
  <c r="AA68" i="19" s="1"/>
  <c r="Y51" i="17"/>
  <c r="Y53" i="17" s="1"/>
  <c r="Y143" i="17" s="1"/>
  <c r="AH64" i="8"/>
  <c r="AH64" i="19" s="1"/>
  <c r="AI167" i="8"/>
  <c r="AJ167" i="8" s="1"/>
  <c r="AJ64" i="8" s="1"/>
  <c r="AJ64" i="19" s="1"/>
  <c r="AB134" i="8"/>
  <c r="AB73" i="22"/>
  <c r="AE209" i="8"/>
  <c r="AE209" i="19" s="1"/>
  <c r="AD485" i="19"/>
  <c r="AC456" i="19"/>
  <c r="AJ166" i="19"/>
  <c r="Z175" i="8"/>
  <c r="Z175" i="19" s="1"/>
  <c r="AF486" i="19"/>
  <c r="AG484" i="19"/>
  <c r="AE471" i="19"/>
  <c r="AC73" i="8"/>
  <c r="AC73" i="19" s="1"/>
  <c r="AA311" i="8"/>
  <c r="AG167" i="19"/>
  <c r="AE419" i="19"/>
  <c r="AB422" i="19"/>
  <c r="AH397" i="19"/>
  <c r="AC414" i="19"/>
  <c r="AF135" i="8"/>
  <c r="AD84" i="8"/>
  <c r="AF50" i="8"/>
  <c r="AF50" i="19" s="1"/>
  <c r="AL153" i="19"/>
  <c r="AI442" i="19"/>
  <c r="AJ441" i="19"/>
  <c r="AO132" i="19"/>
  <c r="AJ436" i="19"/>
  <c r="AJ435" i="19"/>
  <c r="AN291" i="19"/>
  <c r="AJ281" i="19"/>
  <c r="AJ444" i="19"/>
  <c r="AM81" i="19"/>
  <c r="AM260" i="19"/>
  <c r="AJ279" i="19"/>
  <c r="AJ122" i="19"/>
  <c r="AL398" i="19"/>
  <c r="AJ437" i="19"/>
  <c r="AJ280" i="19"/>
  <c r="AJ277" i="19"/>
  <c r="AN326" i="19"/>
  <c r="AJ120" i="19"/>
  <c r="AM239" i="19"/>
  <c r="AL450" i="19"/>
  <c r="AJ285" i="19"/>
  <c r="AO312" i="19"/>
  <c r="AJ127" i="19"/>
  <c r="AL263" i="19"/>
  <c r="AJ125" i="19"/>
  <c r="AM79" i="19"/>
  <c r="AR327" i="19"/>
  <c r="AJ276" i="19"/>
  <c r="AL399" i="19"/>
  <c r="AJ286" i="19"/>
  <c r="AL238" i="19"/>
  <c r="AJ440" i="19"/>
  <c r="AJ445" i="19"/>
  <c r="AJ123" i="19"/>
  <c r="AJ284" i="19"/>
  <c r="AJ282" i="19"/>
  <c r="AJ121" i="19"/>
  <c r="AM138" i="19"/>
  <c r="AJ278" i="19"/>
  <c r="AM104" i="19"/>
  <c r="AM240" i="19"/>
  <c r="AJ119" i="19"/>
  <c r="AM325" i="19"/>
  <c r="AJ118" i="19"/>
  <c r="AJ283" i="19"/>
  <c r="AJ438" i="19"/>
  <c r="AL297" i="19"/>
  <c r="AJ439" i="19"/>
  <c r="AJ124" i="19"/>
  <c r="AN101" i="19"/>
  <c r="AJ126" i="19"/>
  <c r="AI443" i="19"/>
  <c r="AJ117" i="19"/>
  <c r="AP168" i="19"/>
  <c r="AA198" i="17"/>
  <c r="AA194" i="17"/>
  <c r="AA201" i="17"/>
  <c r="AA196" i="17"/>
  <c r="AA199" i="17"/>
  <c r="AC26" i="17"/>
  <c r="AA189" i="17"/>
  <c r="BB189" i="17" s="1"/>
  <c r="Z193" i="17"/>
  <c r="Z205" i="17" s="1"/>
  <c r="AA202" i="17"/>
  <c r="Z34" i="17"/>
  <c r="Z46" i="17" s="1"/>
  <c r="Z49" i="17" s="1"/>
  <c r="Z51" i="17" s="1"/>
  <c r="Z53" i="17" s="1"/>
  <c r="Z143" i="17" s="1"/>
  <c r="Y358" i="17"/>
  <c r="W369" i="17"/>
  <c r="W371" i="17" s="1"/>
  <c r="W461" i="17" s="1"/>
  <c r="W460" i="17"/>
  <c r="Y359" i="17"/>
  <c r="Y351" i="17"/>
  <c r="Y350" i="17"/>
  <c r="Y356" i="17"/>
  <c r="Y349" i="17"/>
  <c r="Y362" i="17"/>
  <c r="Y459" i="17"/>
  <c r="Y353" i="17"/>
  <c r="AA195" i="17"/>
  <c r="Y348" i="17"/>
  <c r="AC23" i="17"/>
  <c r="AC24" i="17"/>
  <c r="AA197" i="17"/>
  <c r="AA300" i="17"/>
  <c r="AC25" i="17"/>
  <c r="AA200" i="17"/>
  <c r="AA190" i="17"/>
  <c r="Y354" i="17"/>
  <c r="AC22" i="17"/>
  <c r="AA203" i="17"/>
  <c r="AA204" i="17"/>
  <c r="AA192" i="17"/>
  <c r="Y361" i="17"/>
  <c r="Y357" i="17"/>
  <c r="AB24" i="17"/>
  <c r="Y355" i="17"/>
  <c r="AC182" i="17"/>
  <c r="Y363" i="17"/>
  <c r="Y360" i="17"/>
  <c r="AB22" i="17"/>
  <c r="AA342" i="17"/>
  <c r="AA33" i="17"/>
  <c r="AB25" i="17"/>
  <c r="AA37" i="17"/>
  <c r="AA340" i="17"/>
  <c r="AA344" i="17"/>
  <c r="Z344" i="17"/>
  <c r="AB27" i="17"/>
  <c r="AC183" i="17"/>
  <c r="Z341" i="17"/>
  <c r="AC185" i="17"/>
  <c r="BB339" i="17"/>
  <c r="AC184" i="17"/>
  <c r="AC186" i="17"/>
  <c r="Z343" i="17"/>
  <c r="Z345" i="17"/>
  <c r="AA40" i="17"/>
  <c r="AA39" i="17"/>
  <c r="AA41" i="17"/>
  <c r="AA31" i="17"/>
  <c r="AA38" i="17"/>
  <c r="AA30" i="17"/>
  <c r="BB30" i="17" s="1"/>
  <c r="AB26" i="17"/>
  <c r="AA42" i="17"/>
  <c r="AA32" i="17"/>
  <c r="AA341" i="17"/>
  <c r="BB29" i="17"/>
  <c r="AA35" i="17"/>
  <c r="AA141" i="17"/>
  <c r="AA343" i="17"/>
  <c r="AA36" i="17"/>
  <c r="AA43" i="17"/>
  <c r="AA44" i="17"/>
  <c r="AH84" i="17"/>
  <c r="Z340" i="17"/>
  <c r="AF94" i="17"/>
  <c r="AF58" i="17"/>
  <c r="AF61" i="17"/>
  <c r="AF17" i="17"/>
  <c r="AF18" i="17" s="1"/>
  <c r="AD412" i="17"/>
  <c r="AD379" i="17"/>
  <c r="AD376" i="17"/>
  <c r="AD335" i="17"/>
  <c r="AD336" i="17" s="1"/>
  <c r="AJ81" i="17"/>
  <c r="X459" i="17"/>
  <c r="X351" i="17"/>
  <c r="X349" i="17"/>
  <c r="X348" i="17"/>
  <c r="X350" i="17"/>
  <c r="X356" i="17"/>
  <c r="X360" i="17"/>
  <c r="X355" i="17"/>
  <c r="X357" i="17"/>
  <c r="X358" i="17"/>
  <c r="X353" i="17"/>
  <c r="X354" i="17"/>
  <c r="X363" i="17"/>
  <c r="X361" i="17"/>
  <c r="X359" i="17"/>
  <c r="X362" i="17"/>
  <c r="AI223" i="17"/>
  <c r="AJ326" i="17"/>
  <c r="AF124" i="17"/>
  <c r="AC91" i="17"/>
  <c r="AC149" i="17"/>
  <c r="AC150" i="17" s="1"/>
  <c r="AC70" i="17"/>
  <c r="AC82" i="17" s="1"/>
  <c r="AI244" i="17"/>
  <c r="AI245" i="17" s="1"/>
  <c r="AJ63" i="17"/>
  <c r="AJ135" i="17" s="1"/>
  <c r="AK166" i="17"/>
  <c r="AI96" i="17"/>
  <c r="AI151" i="17"/>
  <c r="AI134" i="17"/>
  <c r="AJ239" i="17"/>
  <c r="AA410" i="17"/>
  <c r="AA387" i="17"/>
  <c r="AA401" i="17" s="1"/>
  <c r="AM216" i="17"/>
  <c r="AM232" i="17" s="1"/>
  <c r="AN312" i="17"/>
  <c r="AK64" i="17"/>
  <c r="AL167" i="17"/>
  <c r="AD177" i="17"/>
  <c r="AE252" i="17" s="1"/>
  <c r="AF444" i="17"/>
  <c r="AH398" i="17"/>
  <c r="AB230" i="17"/>
  <c r="AL57" i="17"/>
  <c r="AM153" i="17"/>
  <c r="AF452" i="17"/>
  <c r="AF451" i="17"/>
  <c r="AF469" i="17"/>
  <c r="AF414" i="17"/>
  <c r="AH307" i="17"/>
  <c r="AH294" i="17"/>
  <c r="AB91" i="17"/>
  <c r="AB149" i="17"/>
  <c r="AB150" i="17" s="1"/>
  <c r="AB70" i="17"/>
  <c r="AJ73" i="17"/>
  <c r="AK78" i="17"/>
  <c r="AF330" i="17"/>
  <c r="AN222" i="17"/>
  <c r="AO325" i="17"/>
  <c r="AD72" i="17"/>
  <c r="AF285" i="17"/>
  <c r="AL310" i="17"/>
  <c r="AL293" i="17"/>
  <c r="AL255" i="17"/>
  <c r="AC228" i="17"/>
  <c r="AC242" i="17" s="1"/>
  <c r="AH399" i="17"/>
  <c r="AH243" i="17"/>
  <c r="AE305" i="17"/>
  <c r="AE226" i="17"/>
  <c r="AE179" i="17"/>
  <c r="AE225" i="17"/>
  <c r="AE178" i="17"/>
  <c r="AF435" i="17"/>
  <c r="AJ297" i="17"/>
  <c r="AI218" i="17"/>
  <c r="AI292" i="17" s="1"/>
  <c r="AF276" i="17"/>
  <c r="AF437" i="17"/>
  <c r="AH375" i="17"/>
  <c r="AH391" i="17" s="1"/>
  <c r="AG306" i="17"/>
  <c r="AG173" i="17"/>
  <c r="AG175" i="17" s="1"/>
  <c r="AG176" i="17" s="1"/>
  <c r="AG177" i="17" s="1"/>
  <c r="AJ238" i="17"/>
  <c r="AI171" i="17"/>
  <c r="AI172" i="17" s="1"/>
  <c r="AG403" i="17"/>
  <c r="AG404" i="17" s="1"/>
  <c r="AG402" i="17"/>
  <c r="AI381" i="17"/>
  <c r="AI453" i="17" s="1"/>
  <c r="AJ484" i="17"/>
  <c r="AF278" i="17"/>
  <c r="AI456" i="17"/>
  <c r="AH377" i="17"/>
  <c r="AE18" i="17"/>
  <c r="AF404" i="17"/>
  <c r="AC92" i="17"/>
  <c r="AC69" i="17"/>
  <c r="AC83" i="17" s="1"/>
  <c r="AG152" i="17"/>
  <c r="AF441" i="17"/>
  <c r="AT48" i="17"/>
  <c r="AU48" i="17" s="1"/>
  <c r="AV48" i="17" s="1"/>
  <c r="AW48" i="17" s="1"/>
  <c r="AX48" i="17" s="1"/>
  <c r="AY48" i="17" s="1"/>
  <c r="AC412" i="17"/>
  <c r="AC379" i="17"/>
  <c r="AC376" i="17"/>
  <c r="AC335" i="17"/>
  <c r="AL291" i="17"/>
  <c r="AF282" i="17"/>
  <c r="AJ65" i="17"/>
  <c r="AK168" i="17"/>
  <c r="AG469" i="17"/>
  <c r="AG451" i="17"/>
  <c r="AG452" i="17"/>
  <c r="AG414" i="17"/>
  <c r="AL450" i="17"/>
  <c r="AI85" i="17"/>
  <c r="AI86" i="17" s="1"/>
  <c r="AF120" i="17"/>
  <c r="V142" i="17"/>
  <c r="V51" i="17"/>
  <c r="V47" i="17"/>
  <c r="AH290" i="17"/>
  <c r="AH289" i="17"/>
  <c r="AH221" i="17"/>
  <c r="AH219" i="17"/>
  <c r="AH254" i="17"/>
  <c r="AH174" i="17"/>
  <c r="AH227" i="17"/>
  <c r="AH311" i="17" s="1"/>
  <c r="AD21" i="17"/>
  <c r="AI104" i="17"/>
  <c r="AJ260" i="17"/>
  <c r="Z410" i="17"/>
  <c r="Z387" i="17"/>
  <c r="BB390" i="17"/>
  <c r="S45" i="23" s="1"/>
  <c r="AK101" i="17"/>
  <c r="AF286" i="17"/>
  <c r="AH383" i="17"/>
  <c r="AI486" i="17"/>
  <c r="AH397" i="17"/>
  <c r="AG330" i="17"/>
  <c r="AF126" i="17"/>
  <c r="AG277" i="17"/>
  <c r="AB180" i="17"/>
  <c r="AF175" i="17"/>
  <c r="AG147" i="17"/>
  <c r="AG14" i="17"/>
  <c r="AG16" i="17" s="1"/>
  <c r="AF123" i="17"/>
  <c r="AF283" i="17"/>
  <c r="AF279" i="17"/>
  <c r="AK80" i="17"/>
  <c r="AF117" i="17"/>
  <c r="AF121" i="17"/>
  <c r="AF281" i="17"/>
  <c r="AJ419" i="17"/>
  <c r="AP132" i="17"/>
  <c r="Z409" i="17"/>
  <c r="Z467" i="17"/>
  <c r="Z468" i="17" s="1"/>
  <c r="Z388" i="17"/>
  <c r="BB389" i="17"/>
  <c r="S44" i="23" s="1"/>
  <c r="AF284" i="17"/>
  <c r="AB231" i="17"/>
  <c r="AF280" i="17"/>
  <c r="AF127" i="17"/>
  <c r="AC308" i="17"/>
  <c r="AC309" i="17" s="1"/>
  <c r="AC229" i="17"/>
  <c r="AC241" i="17" s="1"/>
  <c r="AF439" i="17"/>
  <c r="AH130" i="17"/>
  <c r="AH95" i="17"/>
  <c r="AH131" i="17"/>
  <c r="AH62" i="17"/>
  <c r="AH60" i="17"/>
  <c r="AH15" i="17"/>
  <c r="AH68" i="17"/>
  <c r="AH152" i="17" s="1"/>
  <c r="AH148" i="17"/>
  <c r="AH13" i="17"/>
  <c r="AF445" i="17"/>
  <c r="AF438" i="17"/>
  <c r="AB464" i="17"/>
  <c r="AB411" i="17"/>
  <c r="AB385" i="17"/>
  <c r="AB384" i="17"/>
  <c r="AB338" i="17"/>
  <c r="AB337" i="17"/>
  <c r="AF440" i="17"/>
  <c r="AD71" i="17"/>
  <c r="P371" i="17"/>
  <c r="AF443" i="17"/>
  <c r="AK207" i="17"/>
  <c r="AF119" i="17"/>
  <c r="AH422" i="17"/>
  <c r="AB92" i="17"/>
  <c r="AB69" i="17"/>
  <c r="AA409" i="17"/>
  <c r="AA467" i="17"/>
  <c r="AA468" i="17" s="1"/>
  <c r="AA388" i="17"/>
  <c r="AA400" i="17" s="1"/>
  <c r="AF122" i="17"/>
  <c r="AJ138" i="17"/>
  <c r="AI59" i="17"/>
  <c r="AI133" i="17" s="1"/>
  <c r="V301" i="17"/>
  <c r="V206" i="17"/>
  <c r="V210" i="17"/>
  <c r="AJ79" i="17"/>
  <c r="AI12" i="17"/>
  <c r="AJ224" i="17"/>
  <c r="AK327" i="17"/>
  <c r="AF118" i="17"/>
  <c r="AF125" i="17"/>
  <c r="AF442" i="17"/>
  <c r="AE465" i="17"/>
  <c r="AE332" i="17"/>
  <c r="AE334" i="17" s="1"/>
  <c r="S364" i="17"/>
  <c r="AI240" i="17"/>
  <c r="AF436" i="17"/>
  <c r="AH263" i="17"/>
  <c r="AQ366" i="17"/>
  <c r="AD391" i="8"/>
  <c r="AD391" i="19" s="1"/>
  <c r="AB451" i="8"/>
  <c r="AG168" i="8"/>
  <c r="AH168" i="8" s="1"/>
  <c r="AH65" i="8" s="1"/>
  <c r="AH65" i="19" s="1"/>
  <c r="AF65" i="8"/>
  <c r="AF65" i="19" s="1"/>
  <c r="AB12" i="8"/>
  <c r="AB12" i="19" s="1"/>
  <c r="AB96" i="8"/>
  <c r="AB86" i="8"/>
  <c r="AD135" i="8"/>
  <c r="AD85" i="8"/>
  <c r="AB133" i="8"/>
  <c r="AE63" i="8"/>
  <c r="AE63" i="19" s="1"/>
  <c r="AG166" i="8"/>
  <c r="AG63" i="8" s="1"/>
  <c r="AG63" i="19" s="1"/>
  <c r="AB453" i="8"/>
  <c r="AB151" i="8"/>
  <c r="AB289" i="8"/>
  <c r="AB254" i="8"/>
  <c r="AB290" i="8"/>
  <c r="AB174" i="8"/>
  <c r="AB174" i="19" s="1"/>
  <c r="AB221" i="8"/>
  <c r="AB221" i="19" s="1"/>
  <c r="AB219" i="8"/>
  <c r="AB219" i="19" s="1"/>
  <c r="AB307" i="8"/>
  <c r="AB227" i="8"/>
  <c r="AB227" i="19" s="1"/>
  <c r="AB172" i="8"/>
  <c r="AB172" i="19" s="1"/>
  <c r="AF471" i="8"/>
  <c r="AF375" i="8" s="1"/>
  <c r="AF375" i="19" s="1"/>
  <c r="AJ450" i="8"/>
  <c r="AK450" i="8" s="1"/>
  <c r="AA124" i="8"/>
  <c r="AA280" i="8"/>
  <c r="AA119" i="8"/>
  <c r="AF291" i="8"/>
  <c r="AG291" i="8" s="1"/>
  <c r="AB277" i="8"/>
  <c r="AA282" i="8"/>
  <c r="AD238" i="8"/>
  <c r="AC171" i="8"/>
  <c r="AC171" i="19" s="1"/>
  <c r="AF419" i="8"/>
  <c r="AA173" i="8"/>
  <c r="AA173" i="19" s="1"/>
  <c r="AA306" i="8"/>
  <c r="AA448" i="8"/>
  <c r="AA413" i="8"/>
  <c r="AA449" i="8"/>
  <c r="AA380" i="8"/>
  <c r="AA380" i="19" s="1"/>
  <c r="AA378" i="8"/>
  <c r="AA333" i="8"/>
  <c r="AA333" i="19" s="1"/>
  <c r="AA331" i="8"/>
  <c r="AA331" i="19" s="1"/>
  <c r="AA386" i="8"/>
  <c r="AA386" i="19" s="1"/>
  <c r="AA283" i="8"/>
  <c r="AF260" i="8"/>
  <c r="AB278" i="8"/>
  <c r="AA126" i="8"/>
  <c r="AC263" i="8"/>
  <c r="AA285" i="8"/>
  <c r="AB330" i="8"/>
  <c r="AC397" i="8"/>
  <c r="AA118" i="8"/>
  <c r="AA122" i="8"/>
  <c r="AA286" i="8"/>
  <c r="AA281" i="8"/>
  <c r="AC292" i="8"/>
  <c r="AC243" i="8"/>
  <c r="AA279" i="8"/>
  <c r="AA117" i="8"/>
  <c r="AA284" i="8"/>
  <c r="AD456" i="8"/>
  <c r="AC377" i="8"/>
  <c r="AC377" i="19" s="1"/>
  <c r="AE375" i="8"/>
  <c r="AE375" i="19" s="1"/>
  <c r="AE297" i="8"/>
  <c r="AD218" i="8"/>
  <c r="AD218" i="19" s="1"/>
  <c r="AC382" i="8"/>
  <c r="AC382" i="19" s="1"/>
  <c r="AD485" i="8"/>
  <c r="AA127" i="8"/>
  <c r="AA121" i="8"/>
  <c r="AD325" i="8"/>
  <c r="AC222" i="8"/>
  <c r="AA276" i="8"/>
  <c r="AB383" i="8"/>
  <c r="AB383" i="19" s="1"/>
  <c r="AC486" i="8"/>
  <c r="AA125" i="8"/>
  <c r="AC381" i="8"/>
  <c r="AC381" i="19" s="1"/>
  <c r="AD484" i="8"/>
  <c r="AA120" i="8"/>
  <c r="AB294" i="8"/>
  <c r="AB244" i="8"/>
  <c r="AB245" i="8" s="1"/>
  <c r="AA403" i="8"/>
  <c r="AA404" i="8" s="1"/>
  <c r="AA402" i="8"/>
  <c r="AA123" i="8"/>
  <c r="AJ399" i="8"/>
  <c r="AK398" i="8"/>
  <c r="AM239" i="8"/>
  <c r="AL240" i="8"/>
  <c r="AG132" i="8"/>
  <c r="AF138" i="8"/>
  <c r="AE59" i="8"/>
  <c r="AE59" i="19" s="1"/>
  <c r="AL164" i="8"/>
  <c r="AG79" i="8"/>
  <c r="AE153" i="8"/>
  <c r="AD57" i="8"/>
  <c r="AD57" i="19" s="1"/>
  <c r="AE78" i="8"/>
  <c r="AF101" i="8"/>
  <c r="AI366" i="8" l="1"/>
  <c r="AI366" i="19" s="1"/>
  <c r="Q34" i="8"/>
  <c r="Q34" i="19" s="1"/>
  <c r="U184" i="8"/>
  <c r="U184" i="19" s="1"/>
  <c r="U181" i="8"/>
  <c r="U181" i="19" s="1"/>
  <c r="U186" i="8"/>
  <c r="U186" i="19" s="1"/>
  <c r="AA52" i="22"/>
  <c r="AA378" i="19"/>
  <c r="U185" i="8"/>
  <c r="U185" i="19" s="1"/>
  <c r="U183" i="8"/>
  <c r="U183" i="19" s="1"/>
  <c r="P208" i="8"/>
  <c r="P208" i="19" s="1"/>
  <c r="U242" i="8"/>
  <c r="R193" i="8"/>
  <c r="R193" i="19" s="1"/>
  <c r="AC292" i="19"/>
  <c r="AC222" i="19"/>
  <c r="Z16" i="8"/>
  <c r="Z16" i="19" s="1"/>
  <c r="U241" i="8"/>
  <c r="U229" i="19"/>
  <c r="U241" i="19" s="1"/>
  <c r="W306" i="19"/>
  <c r="W225" i="19"/>
  <c r="AI223" i="19"/>
  <c r="V311" i="19"/>
  <c r="V231" i="19"/>
  <c r="V251" i="19" s="1"/>
  <c r="AE207" i="19"/>
  <c r="AE48" i="22" s="1"/>
  <c r="T188" i="8"/>
  <c r="T188" i="19" s="1"/>
  <c r="T187" i="19"/>
  <c r="AG207" i="8"/>
  <c r="Q205" i="8"/>
  <c r="Q205" i="19" s="1"/>
  <c r="Q193" i="19"/>
  <c r="U182" i="8"/>
  <c r="U182" i="19" s="1"/>
  <c r="W253" i="19"/>
  <c r="V250" i="8"/>
  <c r="AG48" i="8"/>
  <c r="AG48" i="19" s="1"/>
  <c r="AF48" i="22"/>
  <c r="V228" i="8"/>
  <c r="V251" i="8"/>
  <c r="Q300" i="19"/>
  <c r="V308" i="8"/>
  <c r="V309" i="8" s="1"/>
  <c r="V229" i="8"/>
  <c r="V229" i="19" s="1"/>
  <c r="V241" i="19" s="1"/>
  <c r="AD248" i="19"/>
  <c r="AD295" i="19"/>
  <c r="AD310" i="19"/>
  <c r="V184" i="8"/>
  <c r="V184" i="19" s="1"/>
  <c r="W294" i="19"/>
  <c r="Z290" i="19"/>
  <c r="Z254" i="19"/>
  <c r="Z307" i="19"/>
  <c r="Z289" i="19"/>
  <c r="T252" i="19"/>
  <c r="T305" i="19"/>
  <c r="U243" i="19"/>
  <c r="U244" i="19"/>
  <c r="U245" i="19" s="1"/>
  <c r="Z60" i="22"/>
  <c r="S300" i="8"/>
  <c r="AA96" i="22"/>
  <c r="AB96" i="22"/>
  <c r="AJ326" i="8"/>
  <c r="AJ223" i="8" s="1"/>
  <c r="AD84" i="19"/>
  <c r="AF135" i="19"/>
  <c r="T83" i="19"/>
  <c r="AD135" i="19"/>
  <c r="R141" i="19"/>
  <c r="P46" i="8"/>
  <c r="P46" i="19" s="1"/>
  <c r="AE80" i="19"/>
  <c r="Z152" i="19"/>
  <c r="Z147" i="19"/>
  <c r="AE78" i="19"/>
  <c r="V146" i="19"/>
  <c r="AA95" i="19"/>
  <c r="W19" i="8"/>
  <c r="W19" i="19" s="1"/>
  <c r="V71" i="8"/>
  <c r="S29" i="8"/>
  <c r="S29" i="19" s="1"/>
  <c r="U69" i="8"/>
  <c r="U69" i="19" s="1"/>
  <c r="U92" i="8"/>
  <c r="U149" i="8"/>
  <c r="U150" i="8" s="1"/>
  <c r="U91" i="8"/>
  <c r="U70" i="8"/>
  <c r="U70" i="19" s="1"/>
  <c r="U26" i="8"/>
  <c r="U26" i="19" s="1"/>
  <c r="U24" i="8"/>
  <c r="U24" i="19" s="1"/>
  <c r="U27" i="8"/>
  <c r="U27" i="19" s="1"/>
  <c r="U22" i="8"/>
  <c r="U22" i="19" s="1"/>
  <c r="U25" i="8"/>
  <c r="U25" i="19" s="1"/>
  <c r="U23" i="8"/>
  <c r="U23" i="19" s="1"/>
  <c r="W20" i="8"/>
  <c r="W20" i="19" s="1"/>
  <c r="W67" i="8"/>
  <c r="W93" i="8"/>
  <c r="W146" i="8"/>
  <c r="R34" i="8"/>
  <c r="R34" i="19" s="1"/>
  <c r="W66" i="8"/>
  <c r="V183" i="8"/>
  <c r="V183" i="19" s="1"/>
  <c r="V21" i="8"/>
  <c r="V21" i="19" s="1"/>
  <c r="V72" i="8"/>
  <c r="V72" i="19" s="1"/>
  <c r="V93" i="19"/>
  <c r="V185" i="8"/>
  <c r="V185" i="19" s="1"/>
  <c r="V182" i="8"/>
  <c r="V182" i="19" s="1"/>
  <c r="V181" i="8"/>
  <c r="V181" i="19" s="1"/>
  <c r="V186" i="8"/>
  <c r="V186" i="19" s="1"/>
  <c r="X146" i="8"/>
  <c r="Y17" i="8"/>
  <c r="Y17" i="19" s="1"/>
  <c r="T29" i="8"/>
  <c r="T29" i="19" s="1"/>
  <c r="X19" i="8"/>
  <c r="X19" i="19" s="1"/>
  <c r="U242" i="19"/>
  <c r="AA148" i="19"/>
  <c r="AA130" i="19"/>
  <c r="AD85" i="19"/>
  <c r="S191" i="8"/>
  <c r="S191" i="19" s="1"/>
  <c r="S197" i="8"/>
  <c r="S197" i="19" s="1"/>
  <c r="S203" i="8"/>
  <c r="S203" i="19" s="1"/>
  <c r="S201" i="8"/>
  <c r="S201" i="19" s="1"/>
  <c r="S194" i="8"/>
  <c r="S194" i="19" s="1"/>
  <c r="S204" i="8"/>
  <c r="S204" i="19" s="1"/>
  <c r="S198" i="8"/>
  <c r="S198" i="19" s="1"/>
  <c r="S192" i="8"/>
  <c r="S192" i="19" s="1"/>
  <c r="S195" i="8"/>
  <c r="S195" i="19" s="1"/>
  <c r="S202" i="8"/>
  <c r="S202" i="19" s="1"/>
  <c r="S190" i="8"/>
  <c r="S190" i="19" s="1"/>
  <c r="S189" i="8"/>
  <c r="S189" i="19" s="1"/>
  <c r="S196" i="8"/>
  <c r="S196" i="19" s="1"/>
  <c r="S199" i="8"/>
  <c r="S199" i="19" s="1"/>
  <c r="S200" i="8"/>
  <c r="S200" i="19" s="1"/>
  <c r="Y58" i="8"/>
  <c r="Y58" i="19" s="1"/>
  <c r="X66" i="8"/>
  <c r="X66" i="19" s="1"/>
  <c r="X93" i="8"/>
  <c r="X67" i="8"/>
  <c r="X67" i="19" s="1"/>
  <c r="X20" i="8"/>
  <c r="X20" i="19" s="1"/>
  <c r="Y94" i="8"/>
  <c r="Y61" i="8"/>
  <c r="Y61" i="19" s="1"/>
  <c r="W230" i="8"/>
  <c r="AA131" i="19"/>
  <c r="X226" i="8"/>
  <c r="AB68" i="8"/>
  <c r="AA152" i="8"/>
  <c r="X179" i="8"/>
  <c r="V308" i="19"/>
  <c r="V309" i="19" s="1"/>
  <c r="X225" i="8"/>
  <c r="X178" i="8"/>
  <c r="X178" i="19" s="1"/>
  <c r="X305" i="8"/>
  <c r="X252" i="8"/>
  <c r="AL485" i="17"/>
  <c r="AE391" i="8"/>
  <c r="AE391" i="19" s="1"/>
  <c r="AA470" i="8"/>
  <c r="AD414" i="8"/>
  <c r="AF391" i="8"/>
  <c r="AC451" i="8"/>
  <c r="AC133" i="8"/>
  <c r="Y177" i="8"/>
  <c r="Y177" i="19" s="1"/>
  <c r="AA465" i="8"/>
  <c r="AG232" i="8"/>
  <c r="AG232" i="19" s="1"/>
  <c r="AE293" i="19"/>
  <c r="AE255" i="19"/>
  <c r="AE368" i="8"/>
  <c r="AE368" i="19" s="1"/>
  <c r="AI224" i="8"/>
  <c r="AI224" i="19" s="1"/>
  <c r="AH216" i="8"/>
  <c r="AH216" i="19" s="1"/>
  <c r="AJ366" i="8"/>
  <c r="AJ366" i="19" s="1"/>
  <c r="AJ327" i="8"/>
  <c r="AF255" i="8"/>
  <c r="AF293" i="8"/>
  <c r="AF310" i="8"/>
  <c r="AI312" i="8"/>
  <c r="AC12" i="8"/>
  <c r="AC12" i="19" s="1"/>
  <c r="AC86" i="8"/>
  <c r="AC134" i="8"/>
  <c r="AC151" i="8"/>
  <c r="AC96" i="8"/>
  <c r="AA147" i="8"/>
  <c r="AA14" i="8"/>
  <c r="AA14" i="19" s="1"/>
  <c r="W231" i="8"/>
  <c r="W180" i="8"/>
  <c r="W180" i="19" s="1"/>
  <c r="AD469" i="8"/>
  <c r="AB130" i="8"/>
  <c r="AG135" i="8"/>
  <c r="AB131" i="8"/>
  <c r="AB13" i="8"/>
  <c r="AB13" i="19" s="1"/>
  <c r="AB60" i="8"/>
  <c r="AB60" i="19" s="1"/>
  <c r="AB15" i="8"/>
  <c r="AB15" i="19" s="1"/>
  <c r="AB62" i="8"/>
  <c r="AB62" i="19" s="1"/>
  <c r="AB466" i="8"/>
  <c r="AI64" i="8"/>
  <c r="AI64" i="19" s="1"/>
  <c r="AK167" i="8"/>
  <c r="Z176" i="8"/>
  <c r="Z176" i="19" s="1"/>
  <c r="Z220" i="8"/>
  <c r="Z220" i="19" s="1"/>
  <c r="Z217" i="8"/>
  <c r="Z217" i="19" s="1"/>
  <c r="Z253" i="8"/>
  <c r="AF85" i="8"/>
  <c r="AH167" i="19"/>
  <c r="AD452" i="8"/>
  <c r="AF419" i="19"/>
  <c r="AG486" i="19"/>
  <c r="AH486" i="19" s="1"/>
  <c r="AA175" i="8"/>
  <c r="AA175" i="19" s="1"/>
  <c r="AG50" i="8"/>
  <c r="AG50" i="19" s="1"/>
  <c r="AD456" i="19"/>
  <c r="AM153" i="19"/>
  <c r="AN153" i="19" s="1"/>
  <c r="AI397" i="19"/>
  <c r="AD73" i="8"/>
  <c r="AD73" i="19" s="1"/>
  <c r="AB151" i="19"/>
  <c r="AB134" i="19"/>
  <c r="AB133" i="19"/>
  <c r="AB96" i="19"/>
  <c r="AB86" i="19"/>
  <c r="AC422" i="19"/>
  <c r="AF471" i="19"/>
  <c r="AE485" i="19"/>
  <c r="AH484" i="19"/>
  <c r="AK166" i="19"/>
  <c r="AE84" i="8"/>
  <c r="AB95" i="8"/>
  <c r="AF209" i="8"/>
  <c r="AF209" i="19" s="1"/>
  <c r="AK286" i="19"/>
  <c r="AK445" i="19"/>
  <c r="AS327" i="19"/>
  <c r="AN79" i="19"/>
  <c r="AN81" i="19"/>
  <c r="AK444" i="19"/>
  <c r="AK126" i="19"/>
  <c r="AK283" i="19"/>
  <c r="AN138" i="19"/>
  <c r="AM399" i="19"/>
  <c r="AO326" i="19"/>
  <c r="AO291" i="19"/>
  <c r="AK441" i="19"/>
  <c r="AK117" i="19"/>
  <c r="AN325" i="19"/>
  <c r="AN104" i="19"/>
  <c r="AK284" i="19"/>
  <c r="AK440" i="19"/>
  <c r="AM263" i="19"/>
  <c r="AP312" i="19"/>
  <c r="AK437" i="19"/>
  <c r="AQ168" i="19"/>
  <c r="AM297" i="19"/>
  <c r="AK438" i="19"/>
  <c r="AK124" i="19"/>
  <c r="AK285" i="19"/>
  <c r="AM450" i="19"/>
  <c r="AK280" i="19"/>
  <c r="AP132" i="19"/>
  <c r="AK127" i="19"/>
  <c r="AK439" i="19"/>
  <c r="AK278" i="19"/>
  <c r="AK121" i="19"/>
  <c r="AM238" i="19"/>
  <c r="AK276" i="19"/>
  <c r="AM398" i="19"/>
  <c r="AK279" i="19"/>
  <c r="AK435" i="19"/>
  <c r="AK118" i="19"/>
  <c r="AK125" i="19"/>
  <c r="AK120" i="19"/>
  <c r="AK277" i="19"/>
  <c r="AJ442" i="19"/>
  <c r="AK122" i="19"/>
  <c r="AJ443" i="19"/>
  <c r="AO101" i="19"/>
  <c r="AK119" i="19"/>
  <c r="AN240" i="19"/>
  <c r="AK282" i="19"/>
  <c r="AK123" i="19"/>
  <c r="AN239" i="19"/>
  <c r="AN260" i="19"/>
  <c r="AK281" i="19"/>
  <c r="AK436" i="19"/>
  <c r="Z142" i="17"/>
  <c r="AA193" i="17"/>
  <c r="BB193" i="17" s="1"/>
  <c r="Z47" i="17"/>
  <c r="AB148" i="8"/>
  <c r="AC250" i="17"/>
  <c r="AB28" i="17"/>
  <c r="AB29" i="17" s="1"/>
  <c r="BB340" i="17"/>
  <c r="Y352" i="17"/>
  <c r="Y364" i="17" s="1"/>
  <c r="Y367" i="17" s="1"/>
  <c r="Y369" i="17" s="1"/>
  <c r="Y371" i="17" s="1"/>
  <c r="Y461" i="17" s="1"/>
  <c r="AC28" i="17"/>
  <c r="AC29" i="17" s="1"/>
  <c r="AC141" i="17" s="1"/>
  <c r="AA346" i="17"/>
  <c r="AA347" i="17" s="1"/>
  <c r="AA349" i="17" s="1"/>
  <c r="AE180" i="17"/>
  <c r="AE185" i="17" s="1"/>
  <c r="Z346" i="17"/>
  <c r="AC187" i="17"/>
  <c r="AC188" i="17" s="1"/>
  <c r="AC190" i="17" s="1"/>
  <c r="AA34" i="17"/>
  <c r="AA46" i="17" s="1"/>
  <c r="AI243" i="17"/>
  <c r="AI84" i="17"/>
  <c r="BB48" i="17"/>
  <c r="BC48" i="17"/>
  <c r="BD48" i="17"/>
  <c r="AG94" i="17"/>
  <c r="AG58" i="17"/>
  <c r="AG61" i="17"/>
  <c r="AG17" i="17"/>
  <c r="AG18" i="17" s="1"/>
  <c r="AI375" i="17"/>
  <c r="AI391" i="17" s="1"/>
  <c r="AE231" i="17"/>
  <c r="AG305" i="17"/>
  <c r="AG226" i="17"/>
  <c r="AG225" i="17"/>
  <c r="AG179" i="17"/>
  <c r="AG178" i="17"/>
  <c r="AK79" i="17"/>
  <c r="AJ12" i="17"/>
  <c r="AD91" i="17"/>
  <c r="AD149" i="17"/>
  <c r="AD150" i="17" s="1"/>
  <c r="AD70" i="17"/>
  <c r="AD82" i="17" s="1"/>
  <c r="AB389" i="17"/>
  <c r="AG445" i="17"/>
  <c r="AG127" i="17"/>
  <c r="AG281" i="17"/>
  <c r="AL80" i="17"/>
  <c r="AH277" i="17"/>
  <c r="AD27" i="17"/>
  <c r="AD25" i="17"/>
  <c r="AD22" i="17"/>
  <c r="AD24" i="17"/>
  <c r="AD26" i="17"/>
  <c r="AD23" i="17"/>
  <c r="AC336" i="17"/>
  <c r="AD411" i="17" s="1"/>
  <c r="AI290" i="17"/>
  <c r="AI289" i="17"/>
  <c r="AI221" i="17"/>
  <c r="AI219" i="17"/>
  <c r="AI254" i="17"/>
  <c r="AI174" i="17"/>
  <c r="AI227" i="17"/>
  <c r="AI311" i="17" s="1"/>
  <c r="AH452" i="17"/>
  <c r="AH451" i="17"/>
  <c r="AH469" i="17"/>
  <c r="AH414" i="17"/>
  <c r="AL64" i="17"/>
  <c r="AM167" i="17"/>
  <c r="AI95" i="17"/>
  <c r="AI131" i="17"/>
  <c r="AI130" i="17"/>
  <c r="AI62" i="17"/>
  <c r="AI15" i="17"/>
  <c r="AI60" i="17"/>
  <c r="AI68" i="17"/>
  <c r="AI152" i="17" s="1"/>
  <c r="AI148" i="17"/>
  <c r="AI13" i="17"/>
  <c r="AG278" i="17"/>
  <c r="AE412" i="17"/>
  <c r="AE376" i="17"/>
  <c r="AE379" i="17"/>
  <c r="AE335" i="17"/>
  <c r="AE336" i="17" s="1"/>
  <c r="AF146" i="17"/>
  <c r="AF93" i="17"/>
  <c r="AF66" i="17"/>
  <c r="AF20" i="17"/>
  <c r="AF67" i="17"/>
  <c r="AF19" i="17"/>
  <c r="AI263" i="17"/>
  <c r="AG118" i="17"/>
  <c r="AG122" i="17"/>
  <c r="AB390" i="17"/>
  <c r="AG284" i="17"/>
  <c r="AQ132" i="17"/>
  <c r="AK238" i="17"/>
  <c r="AJ171" i="17"/>
  <c r="AJ172" i="17" s="1"/>
  <c r="AG435" i="17"/>
  <c r="AI399" i="17"/>
  <c r="AO222" i="17"/>
  <c r="AP325" i="17"/>
  <c r="AB250" i="17"/>
  <c r="AB308" i="17"/>
  <c r="AB309" i="17" s="1"/>
  <c r="AB229" i="17"/>
  <c r="AG440" i="17"/>
  <c r="AG286" i="17"/>
  <c r="Z401" i="17"/>
  <c r="BB387" i="17"/>
  <c r="S42" i="23" s="1"/>
  <c r="AK65" i="17"/>
  <c r="AL168" i="17"/>
  <c r="AG253" i="17"/>
  <c r="AG220" i="17"/>
  <c r="AG217" i="17"/>
  <c r="AK239" i="17"/>
  <c r="AK81" i="17"/>
  <c r="AG436" i="17"/>
  <c r="AJ244" i="17"/>
  <c r="AJ245" i="17" s="1"/>
  <c r="AI422" i="17"/>
  <c r="AG439" i="17"/>
  <c r="AG280" i="17"/>
  <c r="Z400" i="17"/>
  <c r="BB388" i="17"/>
  <c r="S43" i="23" s="1"/>
  <c r="AG121" i="17"/>
  <c r="AG279" i="17"/>
  <c r="AF253" i="17"/>
  <c r="AF220" i="17"/>
  <c r="AF217" i="17"/>
  <c r="AF176" i="17"/>
  <c r="AG126" i="17"/>
  <c r="V53" i="17"/>
  <c r="AJ85" i="17"/>
  <c r="AJ86" i="17" s="1"/>
  <c r="AE146" i="17"/>
  <c r="AE93" i="17"/>
  <c r="AE66" i="17"/>
  <c r="AE20" i="17"/>
  <c r="AE67" i="17"/>
  <c r="AE19" i="17"/>
  <c r="AJ381" i="17"/>
  <c r="AJ453" i="17" s="1"/>
  <c r="AK484" i="17"/>
  <c r="AG437" i="17"/>
  <c r="AF449" i="17"/>
  <c r="AF448" i="17"/>
  <c r="AF413" i="17"/>
  <c r="AF380" i="17"/>
  <c r="AF378" i="17"/>
  <c r="AF333" i="17"/>
  <c r="AF466" i="17"/>
  <c r="AF386" i="17"/>
  <c r="AF331" i="17"/>
  <c r="AG444" i="17"/>
  <c r="AK63" i="17"/>
  <c r="AK135" i="17" s="1"/>
  <c r="AL166" i="17"/>
  <c r="AJ223" i="17"/>
  <c r="AK326" i="17"/>
  <c r="X352" i="17"/>
  <c r="S367" i="17"/>
  <c r="AL207" i="17"/>
  <c r="AG123" i="17"/>
  <c r="AH402" i="17"/>
  <c r="AH403" i="17"/>
  <c r="AH404" i="17" s="1"/>
  <c r="AJ104" i="17"/>
  <c r="AK224" i="17"/>
  <c r="AL327" i="17"/>
  <c r="AJ240" i="17"/>
  <c r="AG442" i="17"/>
  <c r="AG443" i="17"/>
  <c r="AG449" i="17"/>
  <c r="AG448" i="17"/>
  <c r="AG413" i="17"/>
  <c r="AG380" i="17"/>
  <c r="AG378" i="17"/>
  <c r="AG333" i="17"/>
  <c r="AG386" i="17"/>
  <c r="AG470" i="17" s="1"/>
  <c r="AG466" i="17"/>
  <c r="AG331" i="17"/>
  <c r="AM450" i="17"/>
  <c r="AM291" i="17"/>
  <c r="AG285" i="17"/>
  <c r="AK73" i="17"/>
  <c r="AL78" i="17"/>
  <c r="Z208" i="17"/>
  <c r="AI307" i="17"/>
  <c r="AI294" i="17"/>
  <c r="AB83" i="17"/>
  <c r="AG119" i="17"/>
  <c r="AB339" i="17"/>
  <c r="AG117" i="17"/>
  <c r="AG283" i="17"/>
  <c r="AB186" i="17"/>
  <c r="AB184" i="17"/>
  <c r="AB182" i="17"/>
  <c r="AB185" i="17"/>
  <c r="AB183" i="17"/>
  <c r="AB181" i="17"/>
  <c r="AI397" i="17"/>
  <c r="AH330" i="17"/>
  <c r="AK260" i="17"/>
  <c r="AJ456" i="17"/>
  <c r="AI377" i="17"/>
  <c r="AG276" i="17"/>
  <c r="AE230" i="17"/>
  <c r="AJ151" i="17"/>
  <c r="AJ134" i="17"/>
  <c r="AJ96" i="17"/>
  <c r="AM57" i="17"/>
  <c r="AN153" i="17"/>
  <c r="AD305" i="17"/>
  <c r="AD225" i="17"/>
  <c r="AD252" i="17"/>
  <c r="AD226" i="17"/>
  <c r="AD179" i="17"/>
  <c r="AD178" i="17"/>
  <c r="AN216" i="17"/>
  <c r="AO312" i="17"/>
  <c r="AG124" i="17"/>
  <c r="AL101" i="17"/>
  <c r="AG441" i="17"/>
  <c r="AK297" i="17"/>
  <c r="AJ218" i="17"/>
  <c r="AJ292" i="17" s="1"/>
  <c r="V212" i="17"/>
  <c r="AR366" i="17"/>
  <c r="AG125" i="17"/>
  <c r="AK138" i="17"/>
  <c r="AJ59" i="17"/>
  <c r="AJ84" i="17" s="1"/>
  <c r="P461" i="17"/>
  <c r="AG438" i="17"/>
  <c r="AH147" i="17"/>
  <c r="AH14" i="17"/>
  <c r="AH16" i="17" s="1"/>
  <c r="AB251" i="17"/>
  <c r="AB228" i="17"/>
  <c r="AK419" i="17"/>
  <c r="AI383" i="17"/>
  <c r="AJ486" i="17"/>
  <c r="AH306" i="17"/>
  <c r="AH173" i="17"/>
  <c r="AG120" i="17"/>
  <c r="AG282" i="17"/>
  <c r="AC251" i="17"/>
  <c r="AD92" i="17"/>
  <c r="AD69" i="17"/>
  <c r="AD83" i="17" s="1"/>
  <c r="AB82" i="17"/>
  <c r="AI398" i="17"/>
  <c r="AM310" i="17"/>
  <c r="AM293" i="17"/>
  <c r="AM255" i="17"/>
  <c r="AD464" i="17"/>
  <c r="AD385" i="17"/>
  <c r="AD384" i="17"/>
  <c r="AD338" i="17"/>
  <c r="AD337" i="17"/>
  <c r="AG65" i="8"/>
  <c r="AG65" i="19" s="1"/>
  <c r="AC453" i="8"/>
  <c r="AB311" i="8"/>
  <c r="AI168" i="8"/>
  <c r="AH166" i="8"/>
  <c r="AE135" i="8"/>
  <c r="AE85" i="8"/>
  <c r="AG471" i="8"/>
  <c r="AG375" i="8" s="1"/>
  <c r="AG375" i="19" s="1"/>
  <c r="AL450" i="8"/>
  <c r="AM450" i="8" s="1"/>
  <c r="AB120" i="8"/>
  <c r="AB121" i="8"/>
  <c r="AC278" i="8"/>
  <c r="AH291" i="8"/>
  <c r="AI291" i="8" s="1"/>
  <c r="AB126" i="8"/>
  <c r="AE456" i="8"/>
  <c r="AD377" i="8"/>
  <c r="AD377" i="19" s="1"/>
  <c r="AB117" i="8"/>
  <c r="AB125" i="8"/>
  <c r="AB276" i="8"/>
  <c r="AB279" i="8"/>
  <c r="AB122" i="8"/>
  <c r="AB285" i="8"/>
  <c r="AB282" i="8"/>
  <c r="AB306" i="8"/>
  <c r="AB173" i="8"/>
  <c r="AB173" i="19" s="1"/>
  <c r="AC383" i="8"/>
  <c r="AC383" i="19" s="1"/>
  <c r="AD486" i="8"/>
  <c r="AC277" i="8"/>
  <c r="AD381" i="8"/>
  <c r="AD381" i="19" s="1"/>
  <c r="AE484" i="8"/>
  <c r="AF297" i="8"/>
  <c r="AE218" i="8"/>
  <c r="AE218" i="19" s="1"/>
  <c r="AB124" i="8"/>
  <c r="AB123" i="8"/>
  <c r="AD382" i="8"/>
  <c r="AD382" i="19" s="1"/>
  <c r="AE485" i="8"/>
  <c r="AB118" i="8"/>
  <c r="AD263" i="8"/>
  <c r="AG260" i="8"/>
  <c r="AG419" i="8"/>
  <c r="AB119" i="8"/>
  <c r="AD292" i="8"/>
  <c r="AD243" i="8"/>
  <c r="AC254" i="8"/>
  <c r="AC290" i="8"/>
  <c r="AC289" i="8"/>
  <c r="AC174" i="8"/>
  <c r="AC174" i="19" s="1"/>
  <c r="AC221" i="8"/>
  <c r="AC221" i="19" s="1"/>
  <c r="AC219" i="8"/>
  <c r="AC219" i="19" s="1"/>
  <c r="AC307" i="8"/>
  <c r="AC227" i="8"/>
  <c r="AC227" i="19" s="1"/>
  <c r="AC172" i="8"/>
  <c r="AC172" i="19" s="1"/>
  <c r="AB402" i="8"/>
  <c r="AB403" i="8"/>
  <c r="AB404" i="8" s="1"/>
  <c r="AE238" i="8"/>
  <c r="AD171" i="8"/>
  <c r="AD171" i="19" s="1"/>
  <c r="AB127" i="8"/>
  <c r="AB281" i="8"/>
  <c r="AC330" i="8"/>
  <c r="AC330" i="19" s="1"/>
  <c r="AD397" i="8"/>
  <c r="AD222" i="8"/>
  <c r="AE325" i="8"/>
  <c r="AB286" i="8"/>
  <c r="AC286" i="8" s="1"/>
  <c r="AC294" i="8"/>
  <c r="AC244" i="8"/>
  <c r="AC245" i="8" s="1"/>
  <c r="AB284" i="8"/>
  <c r="AB448" i="8"/>
  <c r="AB413" i="8"/>
  <c r="AB380" i="8"/>
  <c r="AB380" i="19" s="1"/>
  <c r="AB378" i="8"/>
  <c r="AB449" i="8"/>
  <c r="AB333" i="8"/>
  <c r="AB333" i="19" s="1"/>
  <c r="AB386" i="8"/>
  <c r="AB386" i="19" s="1"/>
  <c r="AB331" i="8"/>
  <c r="AB331" i="19" s="1"/>
  <c r="AB283" i="8"/>
  <c r="AB280" i="8"/>
  <c r="AL398" i="8"/>
  <c r="AK399" i="8"/>
  <c r="AM240" i="8"/>
  <c r="AN239" i="8"/>
  <c r="AH132" i="8"/>
  <c r="AG138" i="8"/>
  <c r="AF59" i="8"/>
  <c r="AF59" i="19" s="1"/>
  <c r="AM164" i="8"/>
  <c r="AF78" i="8"/>
  <c r="AE57" i="8"/>
  <c r="AE57" i="19" s="1"/>
  <c r="AF153" i="8"/>
  <c r="AH79" i="8"/>
  <c r="AG101" i="8"/>
  <c r="Q46" i="8" l="1"/>
  <c r="Q46" i="19" s="1"/>
  <c r="T203" i="8"/>
  <c r="T203" i="19" s="1"/>
  <c r="R205" i="8"/>
  <c r="R205" i="19" s="1"/>
  <c r="T192" i="8"/>
  <c r="T192" i="19" s="1"/>
  <c r="T196" i="8"/>
  <c r="T196" i="19" s="1"/>
  <c r="T195" i="8"/>
  <c r="T195" i="19" s="1"/>
  <c r="T201" i="8"/>
  <c r="T201" i="19" s="1"/>
  <c r="T199" i="8"/>
  <c r="T199" i="19" s="1"/>
  <c r="T189" i="8"/>
  <c r="T189" i="19" s="1"/>
  <c r="AF452" i="8"/>
  <c r="AF391" i="19"/>
  <c r="P206" i="8"/>
  <c r="P206" i="19" s="1"/>
  <c r="T191" i="8"/>
  <c r="T191" i="19" s="1"/>
  <c r="T194" i="8"/>
  <c r="T194" i="19" s="1"/>
  <c r="T198" i="8"/>
  <c r="T198" i="19" s="1"/>
  <c r="T300" i="8"/>
  <c r="T202" i="8"/>
  <c r="T202" i="19" s="1"/>
  <c r="T197" i="8"/>
  <c r="T197" i="19" s="1"/>
  <c r="AH48" i="8"/>
  <c r="AH48" i="19" s="1"/>
  <c r="AB52" i="22"/>
  <c r="AB378" i="19"/>
  <c r="P301" i="8"/>
  <c r="T204" i="8"/>
  <c r="T204" i="19" s="1"/>
  <c r="T190" i="8"/>
  <c r="T190" i="19" s="1"/>
  <c r="T200" i="8"/>
  <c r="T200" i="19" s="1"/>
  <c r="P210" i="8"/>
  <c r="P212" i="8" s="1"/>
  <c r="P302" i="8" s="1"/>
  <c r="Z58" i="8"/>
  <c r="Z58" i="19" s="1"/>
  <c r="Z61" i="8"/>
  <c r="Z61" i="19" s="1"/>
  <c r="Z17" i="8"/>
  <c r="Z17" i="19" s="1"/>
  <c r="Z94" i="8"/>
  <c r="V244" i="19"/>
  <c r="V245" i="19" s="1"/>
  <c r="V228" i="19"/>
  <c r="V242" i="19" s="1"/>
  <c r="W311" i="19"/>
  <c r="W231" i="19"/>
  <c r="V242" i="8"/>
  <c r="X306" i="19"/>
  <c r="X225" i="19"/>
  <c r="AJ223" i="19"/>
  <c r="AD292" i="19"/>
  <c r="AD222" i="19"/>
  <c r="X294" i="19"/>
  <c r="X226" i="19"/>
  <c r="W250" i="8"/>
  <c r="W230" i="19"/>
  <c r="W308" i="19" s="1"/>
  <c r="W309" i="19" s="1"/>
  <c r="AH207" i="8"/>
  <c r="AG207" i="19"/>
  <c r="AG48" i="22" s="1"/>
  <c r="Q208" i="8"/>
  <c r="Q208" i="19" s="1"/>
  <c r="X253" i="19"/>
  <c r="X179" i="19"/>
  <c r="U187" i="8"/>
  <c r="W71" i="8"/>
  <c r="W71" i="19" s="1"/>
  <c r="W66" i="19"/>
  <c r="AB152" i="8"/>
  <c r="AB68" i="19"/>
  <c r="W72" i="8"/>
  <c r="W72" i="19" s="1"/>
  <c r="W67" i="19"/>
  <c r="V149" i="8"/>
  <c r="V150" i="8" s="1"/>
  <c r="V71" i="19"/>
  <c r="V243" i="19"/>
  <c r="V241" i="8"/>
  <c r="AA307" i="19"/>
  <c r="AA289" i="19"/>
  <c r="AA290" i="19"/>
  <c r="AA254" i="19"/>
  <c r="AE248" i="19"/>
  <c r="AE295" i="19"/>
  <c r="S300" i="19"/>
  <c r="U305" i="19"/>
  <c r="U252" i="19"/>
  <c r="AE310" i="19"/>
  <c r="AA60" i="22"/>
  <c r="Q49" i="8"/>
  <c r="Q49" i="19" s="1"/>
  <c r="AK326" i="8"/>
  <c r="AK223" i="8" s="1"/>
  <c r="AE84" i="19"/>
  <c r="AC96" i="19"/>
  <c r="AC73" i="22"/>
  <c r="AE135" i="19"/>
  <c r="AG135" i="19"/>
  <c r="P49" i="8"/>
  <c r="P49" i="19" s="1"/>
  <c r="W146" i="19"/>
  <c r="AF78" i="19"/>
  <c r="V91" i="8"/>
  <c r="AA147" i="19"/>
  <c r="AF80" i="19"/>
  <c r="AA152" i="19"/>
  <c r="Y94" i="19"/>
  <c r="V22" i="8"/>
  <c r="V22" i="19" s="1"/>
  <c r="V70" i="8"/>
  <c r="W21" i="8"/>
  <c r="W21" i="19" s="1"/>
  <c r="S36" i="8"/>
  <c r="S36" i="19" s="1"/>
  <c r="S39" i="8"/>
  <c r="S39" i="19" s="1"/>
  <c r="S33" i="8"/>
  <c r="S33" i="19" s="1"/>
  <c r="S45" i="8"/>
  <c r="S45" i="19" s="1"/>
  <c r="S43" i="8"/>
  <c r="S43" i="19" s="1"/>
  <c r="S40" i="8"/>
  <c r="S40" i="19" s="1"/>
  <c r="S44" i="8"/>
  <c r="S44" i="19" s="1"/>
  <c r="S30" i="8"/>
  <c r="S30" i="19" s="1"/>
  <c r="S141" i="8"/>
  <c r="S35" i="8"/>
  <c r="S35" i="19" s="1"/>
  <c r="S37" i="8"/>
  <c r="S37" i="19" s="1"/>
  <c r="S32" i="8"/>
  <c r="S32" i="19" s="1"/>
  <c r="S38" i="8"/>
  <c r="S38" i="19" s="1"/>
  <c r="S41" i="8"/>
  <c r="S41" i="19" s="1"/>
  <c r="S31" i="8"/>
  <c r="S31" i="19" s="1"/>
  <c r="S42" i="8"/>
  <c r="S42" i="19" s="1"/>
  <c r="Y18" i="8"/>
  <c r="Y18" i="19" s="1"/>
  <c r="W93" i="19"/>
  <c r="T38" i="8"/>
  <c r="T38" i="19" s="1"/>
  <c r="V24" i="8"/>
  <c r="V24" i="19" s="1"/>
  <c r="U149" i="19"/>
  <c r="U150" i="19" s="1"/>
  <c r="U91" i="19"/>
  <c r="U82" i="8"/>
  <c r="V25" i="8"/>
  <c r="V25" i="19" s="1"/>
  <c r="U28" i="8"/>
  <c r="U28" i="19" s="1"/>
  <c r="U83" i="8"/>
  <c r="U92" i="19"/>
  <c r="V26" i="8"/>
  <c r="V26" i="19" s="1"/>
  <c r="V23" i="8"/>
  <c r="V23" i="19" s="1"/>
  <c r="V27" i="8"/>
  <c r="V27" i="19" s="1"/>
  <c r="V92" i="8"/>
  <c r="V69" i="8"/>
  <c r="V69" i="19" s="1"/>
  <c r="R46" i="8"/>
  <c r="R46" i="19" s="1"/>
  <c r="T44" i="8"/>
  <c r="T44" i="19" s="1"/>
  <c r="T39" i="8"/>
  <c r="T39" i="19" s="1"/>
  <c r="V187" i="8"/>
  <c r="V187" i="19" s="1"/>
  <c r="T37" i="8"/>
  <c r="T37" i="19" s="1"/>
  <c r="T41" i="8"/>
  <c r="T41" i="19" s="1"/>
  <c r="T33" i="8"/>
  <c r="T33" i="19" s="1"/>
  <c r="T35" i="8"/>
  <c r="T35" i="19" s="1"/>
  <c r="T30" i="8"/>
  <c r="T30" i="19" s="1"/>
  <c r="T43" i="8"/>
  <c r="T43" i="19" s="1"/>
  <c r="T32" i="8"/>
  <c r="T32" i="19" s="1"/>
  <c r="T40" i="8"/>
  <c r="T40" i="19" s="1"/>
  <c r="T36" i="8"/>
  <c r="T36" i="19" s="1"/>
  <c r="T45" i="8"/>
  <c r="T45" i="19" s="1"/>
  <c r="X21" i="8"/>
  <c r="X21" i="19" s="1"/>
  <c r="T42" i="8"/>
  <c r="T42" i="19" s="1"/>
  <c r="T31" i="8"/>
  <c r="T31" i="19" s="1"/>
  <c r="T141" i="8"/>
  <c r="X72" i="8"/>
  <c r="X71" i="8"/>
  <c r="T300" i="19"/>
  <c r="AE85" i="19"/>
  <c r="S193" i="8"/>
  <c r="S193" i="19" s="1"/>
  <c r="AC86" i="19"/>
  <c r="AC133" i="19"/>
  <c r="AC151" i="19"/>
  <c r="W308" i="8"/>
  <c r="W309" i="8" s="1"/>
  <c r="AE469" i="8"/>
  <c r="AC134" i="19"/>
  <c r="W229" i="8"/>
  <c r="W229" i="19" s="1"/>
  <c r="AF469" i="8"/>
  <c r="X231" i="8"/>
  <c r="X231" i="19" s="1"/>
  <c r="Z94" i="19"/>
  <c r="AD414" i="19"/>
  <c r="X230" i="8"/>
  <c r="Z177" i="8"/>
  <c r="Z177" i="19" s="1"/>
  <c r="X93" i="19"/>
  <c r="X146" i="19"/>
  <c r="AA16" i="8"/>
  <c r="AA16" i="19" s="1"/>
  <c r="AK366" i="8"/>
  <c r="AK366" i="19" s="1"/>
  <c r="AD12" i="8"/>
  <c r="AD12" i="19" s="1"/>
  <c r="AD86" i="8"/>
  <c r="AD96" i="8"/>
  <c r="AD134" i="8"/>
  <c r="AD133" i="8"/>
  <c r="AD151" i="8"/>
  <c r="Y305" i="8"/>
  <c r="AC62" i="8"/>
  <c r="AC62" i="19" s="1"/>
  <c r="Y252" i="8"/>
  <c r="AC131" i="8"/>
  <c r="AC95" i="8"/>
  <c r="AE414" i="8"/>
  <c r="AL382" i="17"/>
  <c r="AM485" i="17"/>
  <c r="AF414" i="8"/>
  <c r="X180" i="8"/>
  <c r="X180" i="19" s="1"/>
  <c r="AE452" i="8"/>
  <c r="AC148" i="8"/>
  <c r="Y178" i="8"/>
  <c r="Y178" i="19" s="1"/>
  <c r="Y226" i="8"/>
  <c r="AD451" i="8"/>
  <c r="Y225" i="8"/>
  <c r="AC68" i="8"/>
  <c r="AC68" i="19" s="1"/>
  <c r="AC60" i="8"/>
  <c r="AC60" i="19" s="1"/>
  <c r="AG391" i="8"/>
  <c r="AG391" i="19" s="1"/>
  <c r="AC13" i="8"/>
  <c r="AC13" i="19" s="1"/>
  <c r="AC130" i="8"/>
  <c r="AC15" i="8"/>
  <c r="AC15" i="19" s="1"/>
  <c r="Y179" i="8"/>
  <c r="AF368" i="8"/>
  <c r="AF368" i="19" s="1"/>
  <c r="AH232" i="8"/>
  <c r="AH232" i="19" s="1"/>
  <c r="AF293" i="19"/>
  <c r="AF255" i="19"/>
  <c r="AC466" i="8"/>
  <c r="AJ224" i="8"/>
  <c r="AJ224" i="19" s="1"/>
  <c r="AK327" i="8"/>
  <c r="AL327" i="8" s="1"/>
  <c r="AL224" i="8" s="1"/>
  <c r="AI216" i="8"/>
  <c r="AI216" i="19" s="1"/>
  <c r="AJ312" i="8"/>
  <c r="AG293" i="8"/>
  <c r="AG310" i="8"/>
  <c r="AG255" i="8"/>
  <c r="W182" i="8"/>
  <c r="W182" i="19" s="1"/>
  <c r="W185" i="8"/>
  <c r="W185" i="19" s="1"/>
  <c r="W181" i="8"/>
  <c r="W181" i="19" s="1"/>
  <c r="W184" i="8"/>
  <c r="W184" i="19" s="1"/>
  <c r="W183" i="8"/>
  <c r="W183" i="19" s="1"/>
  <c r="W186" i="8"/>
  <c r="W186" i="19" s="1"/>
  <c r="W251" i="8"/>
  <c r="W228" i="8"/>
  <c r="W228" i="19" s="1"/>
  <c r="AA217" i="8"/>
  <c r="AA217" i="19" s="1"/>
  <c r="AA176" i="8"/>
  <c r="AA176" i="19" s="1"/>
  <c r="AA220" i="8"/>
  <c r="AA220" i="19" s="1"/>
  <c r="AA253" i="8"/>
  <c r="AB147" i="8"/>
  <c r="AB14" i="8"/>
  <c r="AB14" i="19" s="1"/>
  <c r="AK64" i="8"/>
  <c r="AK64" i="19" s="1"/>
  <c r="AL167" i="8"/>
  <c r="AJ397" i="19"/>
  <c r="AC311" i="8"/>
  <c r="AG85" i="8"/>
  <c r="AD422" i="19"/>
  <c r="AB130" i="19"/>
  <c r="AB131" i="19"/>
  <c r="AB95" i="19"/>
  <c r="AB148" i="19"/>
  <c r="AL166" i="19"/>
  <c r="AE456" i="19"/>
  <c r="AF84" i="8"/>
  <c r="AI486" i="19"/>
  <c r="AI167" i="19"/>
  <c r="AE73" i="8"/>
  <c r="AG209" i="8"/>
  <c r="AG209" i="19" s="1"/>
  <c r="AH50" i="8"/>
  <c r="AH50" i="19" s="1"/>
  <c r="AG471" i="19"/>
  <c r="AO153" i="19"/>
  <c r="AP153" i="19" s="1"/>
  <c r="AQ153" i="19" s="1"/>
  <c r="AF85" i="19"/>
  <c r="AI484" i="19"/>
  <c r="AF485" i="19"/>
  <c r="AG419" i="19"/>
  <c r="AN398" i="19"/>
  <c r="AL280" i="19"/>
  <c r="AL122" i="19"/>
  <c r="AL277" i="19"/>
  <c r="AL439" i="19"/>
  <c r="AR168" i="19"/>
  <c r="AL441" i="19"/>
  <c r="AO138" i="19"/>
  <c r="AL444" i="19"/>
  <c r="AT327" i="19"/>
  <c r="AL281" i="19"/>
  <c r="AL282" i="19"/>
  <c r="AL276" i="19"/>
  <c r="AL121" i="19"/>
  <c r="AL284" i="19"/>
  <c r="AO325" i="19"/>
  <c r="AL117" i="19"/>
  <c r="AL283" i="19"/>
  <c r="AO260" i="19"/>
  <c r="AL120" i="19"/>
  <c r="AL127" i="19"/>
  <c r="AN399" i="19"/>
  <c r="AO81" i="19"/>
  <c r="AL445" i="19"/>
  <c r="AN263" i="19"/>
  <c r="AO240" i="19"/>
  <c r="AP101" i="19"/>
  <c r="AL278" i="19"/>
  <c r="AN450" i="19"/>
  <c r="AL438" i="19"/>
  <c r="AO104" i="19"/>
  <c r="AO239" i="19"/>
  <c r="AL435" i="19"/>
  <c r="AL440" i="19"/>
  <c r="AP326" i="19"/>
  <c r="AL118" i="19"/>
  <c r="AQ312" i="19"/>
  <c r="AL286" i="19"/>
  <c r="AL436" i="19"/>
  <c r="AL123" i="19"/>
  <c r="AL119" i="19"/>
  <c r="AK443" i="19"/>
  <c r="AL124" i="19"/>
  <c r="AN297" i="19"/>
  <c r="AO79" i="19"/>
  <c r="AN238" i="19"/>
  <c r="AQ132" i="19"/>
  <c r="AL285" i="19"/>
  <c r="AK442" i="19"/>
  <c r="AL125" i="19"/>
  <c r="AL279" i="19"/>
  <c r="AL437" i="19"/>
  <c r="AP291" i="19"/>
  <c r="AL126" i="19"/>
  <c r="AA348" i="17"/>
  <c r="AA459" i="17"/>
  <c r="AA354" i="17"/>
  <c r="AA360" i="17"/>
  <c r="AA361" i="17"/>
  <c r="AA355" i="17"/>
  <c r="AA351" i="17"/>
  <c r="AA205" i="17"/>
  <c r="AA208" i="17" s="1"/>
  <c r="AA301" i="17" s="1"/>
  <c r="AC30" i="17"/>
  <c r="AC36" i="17"/>
  <c r="AC35" i="17"/>
  <c r="AH471" i="8"/>
  <c r="AI471" i="8" s="1"/>
  <c r="AC199" i="17"/>
  <c r="AC202" i="17"/>
  <c r="AE182" i="17"/>
  <c r="AE184" i="17"/>
  <c r="AE186" i="17"/>
  <c r="AC39" i="17"/>
  <c r="AC44" i="17"/>
  <c r="AC33" i="17"/>
  <c r="AC42" i="17"/>
  <c r="AC38" i="17"/>
  <c r="AC40" i="17"/>
  <c r="AC201" i="17"/>
  <c r="AC192" i="17"/>
  <c r="AE181" i="17"/>
  <c r="AC41" i="17"/>
  <c r="AC300" i="17"/>
  <c r="AC37" i="17"/>
  <c r="AC31" i="17"/>
  <c r="AC45" i="17"/>
  <c r="AC43" i="17"/>
  <c r="AC32" i="17"/>
  <c r="AE183" i="17"/>
  <c r="AC198" i="17"/>
  <c r="AC196" i="17"/>
  <c r="AC200" i="17"/>
  <c r="AC194" i="17"/>
  <c r="AC195" i="17"/>
  <c r="AC203" i="17"/>
  <c r="AC189" i="17"/>
  <c r="AC204" i="17"/>
  <c r="AC191" i="17"/>
  <c r="AC197" i="17"/>
  <c r="Y460" i="17"/>
  <c r="Y365" i="17"/>
  <c r="BB34" i="17"/>
  <c r="AA358" i="17"/>
  <c r="AA350" i="17"/>
  <c r="AA359" i="17"/>
  <c r="AA362" i="17"/>
  <c r="AA356" i="17"/>
  <c r="AA357" i="17"/>
  <c r="AA363" i="17"/>
  <c r="AA353" i="17"/>
  <c r="BB346" i="17"/>
  <c r="Z347" i="17"/>
  <c r="Z459" i="17" s="1"/>
  <c r="AG180" i="17"/>
  <c r="AG186" i="17" s="1"/>
  <c r="AD339" i="17"/>
  <c r="AD345" i="17" s="1"/>
  <c r="AE21" i="17"/>
  <c r="AE24" i="17" s="1"/>
  <c r="AF21" i="17"/>
  <c r="AF26" i="17" s="1"/>
  <c r="AH94" i="17"/>
  <c r="AH58" i="17"/>
  <c r="AH61" i="17"/>
  <c r="AH17" i="17"/>
  <c r="AH18" i="17" s="1"/>
  <c r="AH445" i="17"/>
  <c r="AD389" i="17"/>
  <c r="AS366" i="17"/>
  <c r="AT366" i="17" s="1"/>
  <c r="AU366" i="17" s="1"/>
  <c r="AV366" i="17" s="1"/>
  <c r="AW366" i="17" s="1"/>
  <c r="AX366" i="17" s="1"/>
  <c r="AO216" i="17"/>
  <c r="AO232" i="17" s="1"/>
  <c r="AP312" i="17"/>
  <c r="AL260" i="17"/>
  <c r="AB344" i="17"/>
  <c r="AB342" i="17"/>
  <c r="AB340" i="17"/>
  <c r="AB345" i="17"/>
  <c r="AB343" i="17"/>
  <c r="AB341" i="17"/>
  <c r="Z301" i="17"/>
  <c r="Z210" i="17"/>
  <c r="Z206" i="17"/>
  <c r="AK244" i="17"/>
  <c r="AK245" i="17" s="1"/>
  <c r="AH123" i="17"/>
  <c r="AF177" i="17"/>
  <c r="AL239" i="17"/>
  <c r="AI147" i="17"/>
  <c r="AI14" i="17"/>
  <c r="AI16" i="17" s="1"/>
  <c r="AH127" i="17"/>
  <c r="AH278" i="17"/>
  <c r="AL79" i="17"/>
  <c r="AK12" i="17"/>
  <c r="AD390" i="17"/>
  <c r="AJ383" i="17"/>
  <c r="AK486" i="17"/>
  <c r="AM101" i="17"/>
  <c r="AN232" i="17"/>
  <c r="AD230" i="17"/>
  <c r="AE250" i="17" s="1"/>
  <c r="AJ133" i="17"/>
  <c r="AH276" i="17"/>
  <c r="AL73" i="17"/>
  <c r="AM78" i="17"/>
  <c r="AN291" i="17"/>
  <c r="AK240" i="17"/>
  <c r="X364" i="17"/>
  <c r="AL63" i="17"/>
  <c r="AL135" i="17" s="1"/>
  <c r="AM166" i="17"/>
  <c r="AE72" i="17"/>
  <c r="AJ243" i="17"/>
  <c r="AH286" i="17"/>
  <c r="AJ399" i="17"/>
  <c r="AH284" i="17"/>
  <c r="AH122" i="17"/>
  <c r="AF71" i="17"/>
  <c r="AI306" i="17"/>
  <c r="AI173" i="17"/>
  <c r="AI175" i="17" s="1"/>
  <c r="AI176" i="17" s="1"/>
  <c r="AI177" i="17" s="1"/>
  <c r="AJ131" i="17"/>
  <c r="AJ130" i="17"/>
  <c r="AJ95" i="17"/>
  <c r="AJ15" i="17"/>
  <c r="AJ62" i="17"/>
  <c r="AJ60" i="17"/>
  <c r="AJ68" i="17"/>
  <c r="AJ152" i="17" s="1"/>
  <c r="AJ13" i="17"/>
  <c r="AJ148" i="17"/>
  <c r="AH119" i="17"/>
  <c r="AI277" i="17"/>
  <c r="AJ397" i="17"/>
  <c r="AI330" i="17"/>
  <c r="AK223" i="17"/>
  <c r="AL326" i="17"/>
  <c r="AF465" i="17"/>
  <c r="AF332" i="17"/>
  <c r="AF334" i="17" s="1"/>
  <c r="AK381" i="17"/>
  <c r="AK453" i="17" s="1"/>
  <c r="AL484" i="17"/>
  <c r="AE71" i="17"/>
  <c r="AH280" i="17"/>
  <c r="AK85" i="17"/>
  <c r="AK86" i="17" s="1"/>
  <c r="AH435" i="17"/>
  <c r="AH118" i="17"/>
  <c r="AE228" i="17"/>
  <c r="AE242" i="17" s="1"/>
  <c r="AI403" i="17"/>
  <c r="AI404" i="17" s="1"/>
  <c r="AI402" i="17"/>
  <c r="AH449" i="17"/>
  <c r="AH448" i="17"/>
  <c r="AH380" i="17"/>
  <c r="AH378" i="17"/>
  <c r="AH413" i="17"/>
  <c r="AH333" i="17"/>
  <c r="AH386" i="17"/>
  <c r="AH470" i="17" s="1"/>
  <c r="AH466" i="17"/>
  <c r="AH331" i="17"/>
  <c r="AK151" i="17"/>
  <c r="AK134" i="17"/>
  <c r="AK96" i="17"/>
  <c r="AH282" i="17"/>
  <c r="AL138" i="17"/>
  <c r="AK59" i="17"/>
  <c r="AK133" i="17" s="1"/>
  <c r="AH124" i="17"/>
  <c r="AD180" i="17"/>
  <c r="AH285" i="17"/>
  <c r="AH443" i="17"/>
  <c r="AK104" i="17"/>
  <c r="AM207" i="17"/>
  <c r="AJ307" i="17"/>
  <c r="AJ294" i="17"/>
  <c r="V143" i="17"/>
  <c r="AH436" i="17"/>
  <c r="AH440" i="17"/>
  <c r="AB410" i="17"/>
  <c r="AB387" i="17"/>
  <c r="AM80" i="17"/>
  <c r="AB409" i="17"/>
  <c r="AB467" i="17"/>
  <c r="AB468" i="17" s="1"/>
  <c r="AB388" i="17"/>
  <c r="AH437" i="17"/>
  <c r="AH438" i="17"/>
  <c r="AH125" i="17"/>
  <c r="AL297" i="17"/>
  <c r="AK218" i="17"/>
  <c r="AK292" i="17" s="1"/>
  <c r="AN57" i="17"/>
  <c r="AO153" i="17"/>
  <c r="AA49" i="17"/>
  <c r="BB46" i="17"/>
  <c r="AK456" i="17"/>
  <c r="AJ377" i="17"/>
  <c r="AB187" i="17"/>
  <c r="AH283" i="17"/>
  <c r="AH444" i="17"/>
  <c r="AH279" i="17"/>
  <c r="AH439" i="17"/>
  <c r="AJ290" i="17"/>
  <c r="AJ289" i="17"/>
  <c r="AJ221" i="17"/>
  <c r="AJ219" i="17"/>
  <c r="AJ254" i="17"/>
  <c r="AJ174" i="17"/>
  <c r="AJ227" i="17"/>
  <c r="AJ311" i="17" s="1"/>
  <c r="AJ263" i="17"/>
  <c r="AE464" i="17"/>
  <c r="AE411" i="17"/>
  <c r="AE384" i="17"/>
  <c r="AE338" i="17"/>
  <c r="AE385" i="17"/>
  <c r="AE337" i="17"/>
  <c r="AD28" i="17"/>
  <c r="AJ375" i="17"/>
  <c r="AJ391" i="17" s="1"/>
  <c r="AG146" i="17"/>
  <c r="AG93" i="17"/>
  <c r="AG66" i="17"/>
  <c r="AG67" i="17"/>
  <c r="AG19" i="17"/>
  <c r="AG20" i="17"/>
  <c r="AL65" i="17"/>
  <c r="AM168" i="17"/>
  <c r="AH120" i="17"/>
  <c r="AL419" i="17"/>
  <c r="AD231" i="17"/>
  <c r="AE251" i="17" s="1"/>
  <c r="AE308" i="17"/>
  <c r="AE309" i="17" s="1"/>
  <c r="AE229" i="17"/>
  <c r="AE241" i="17" s="1"/>
  <c r="AN450" i="17"/>
  <c r="S460" i="17"/>
  <c r="S369" i="17"/>
  <c r="S365" i="17"/>
  <c r="AH126" i="17"/>
  <c r="AP222" i="17"/>
  <c r="AQ325" i="17"/>
  <c r="AL238" i="17"/>
  <c r="AK171" i="17"/>
  <c r="AK172" i="17" s="1"/>
  <c r="AR132" i="17"/>
  <c r="AM64" i="17"/>
  <c r="AN167" i="17"/>
  <c r="AC464" i="17"/>
  <c r="AC411" i="17"/>
  <c r="AC385" i="17"/>
  <c r="AC384" i="17"/>
  <c r="AC338" i="17"/>
  <c r="AC337" i="17"/>
  <c r="AH281" i="17"/>
  <c r="AG230" i="17"/>
  <c r="AI469" i="17"/>
  <c r="AI452" i="17"/>
  <c r="AI451" i="17"/>
  <c r="AI414" i="17"/>
  <c r="AJ398" i="17"/>
  <c r="V302" i="17"/>
  <c r="AH175" i="17"/>
  <c r="AB242" i="17"/>
  <c r="AH441" i="17"/>
  <c r="AH117" i="17"/>
  <c r="AG465" i="17"/>
  <c r="AG332" i="17"/>
  <c r="AG334" i="17" s="1"/>
  <c r="AH442" i="17"/>
  <c r="AL224" i="17"/>
  <c r="AM327" i="17"/>
  <c r="AF470" i="17"/>
  <c r="AB141" i="17"/>
  <c r="AB32" i="17"/>
  <c r="AB30" i="17"/>
  <c r="AB33" i="17"/>
  <c r="AB31" i="17"/>
  <c r="AB39" i="17"/>
  <c r="AB38" i="17"/>
  <c r="AB40" i="17"/>
  <c r="AB41" i="17"/>
  <c r="AB36" i="17"/>
  <c r="AB37" i="17"/>
  <c r="AB44" i="17"/>
  <c r="AB42" i="17"/>
  <c r="AB43" i="17"/>
  <c r="AB45" i="17"/>
  <c r="AB35" i="17"/>
  <c r="AH121" i="17"/>
  <c r="AJ422" i="17"/>
  <c r="AL81" i="17"/>
  <c r="AB241" i="17"/>
  <c r="AF72" i="17"/>
  <c r="AG231" i="17"/>
  <c r="AB470" i="8"/>
  <c r="AB465" i="8"/>
  <c r="AD453" i="8"/>
  <c r="AB175" i="8"/>
  <c r="AB175" i="19" s="1"/>
  <c r="AI65" i="8"/>
  <c r="AI65" i="19" s="1"/>
  <c r="AJ168" i="8"/>
  <c r="AK168" i="8" s="1"/>
  <c r="AK65" i="8" s="1"/>
  <c r="AK65" i="19" s="1"/>
  <c r="AI166" i="8"/>
  <c r="AH63" i="8"/>
  <c r="AH63" i="19" s="1"/>
  <c r="AN450" i="8"/>
  <c r="AO450" i="8" s="1"/>
  <c r="AF456" i="8"/>
  <c r="AE377" i="8"/>
  <c r="AE377" i="19" s="1"/>
  <c r="AD294" i="8"/>
  <c r="AD244" i="8"/>
  <c r="AD245" i="8" s="1"/>
  <c r="AH260" i="8"/>
  <c r="AC123" i="8"/>
  <c r="AC126" i="8"/>
  <c r="AD278" i="8"/>
  <c r="AE222" i="8"/>
  <c r="AF325" i="8"/>
  <c r="AH419" i="8"/>
  <c r="AC280" i="8"/>
  <c r="AC127" i="8"/>
  <c r="AE381" i="8"/>
  <c r="AE381" i="19" s="1"/>
  <c r="AF484" i="8"/>
  <c r="AD277" i="8"/>
  <c r="AC285" i="8"/>
  <c r="AE397" i="8"/>
  <c r="AD330" i="8"/>
  <c r="AD330" i="19" s="1"/>
  <c r="AC120" i="8"/>
  <c r="AC283" i="8"/>
  <c r="AC380" i="8"/>
  <c r="AC380" i="19" s="1"/>
  <c r="AC449" i="8"/>
  <c r="AC333" i="8"/>
  <c r="AC333" i="19" s="1"/>
  <c r="AC448" i="8"/>
  <c r="AC378" i="8"/>
  <c r="AC413" i="8"/>
  <c r="AC331" i="8"/>
  <c r="AC331" i="19" s="1"/>
  <c r="AC386" i="8"/>
  <c r="AC386" i="19" s="1"/>
  <c r="AE382" i="8"/>
  <c r="AE382" i="19" s="1"/>
  <c r="AF485" i="8"/>
  <c r="AG485" i="8" s="1"/>
  <c r="AC124" i="8"/>
  <c r="AC282" i="8"/>
  <c r="AC122" i="8"/>
  <c r="AC276" i="8"/>
  <c r="AE263" i="8"/>
  <c r="AD254" i="8"/>
  <c r="AD221" i="8"/>
  <c r="AD221" i="19" s="1"/>
  <c r="AD219" i="8"/>
  <c r="AD219" i="19" s="1"/>
  <c r="AD290" i="8"/>
  <c r="AD174" i="8"/>
  <c r="AD174" i="19" s="1"/>
  <c r="AD289" i="8"/>
  <c r="AD307" i="8"/>
  <c r="AD227" i="8"/>
  <c r="AD227" i="19" s="1"/>
  <c r="AD172" i="8"/>
  <c r="AD172" i="19" s="1"/>
  <c r="AC173" i="8"/>
  <c r="AC173" i="19" s="1"/>
  <c r="AC306" i="8"/>
  <c r="AC119" i="8"/>
  <c r="AC118" i="8"/>
  <c r="AE292" i="8"/>
  <c r="AE243" i="8"/>
  <c r="AD383" i="8"/>
  <c r="AD383" i="19" s="1"/>
  <c r="AE486" i="8"/>
  <c r="AC117" i="8"/>
  <c r="AD286" i="8"/>
  <c r="AC121" i="8"/>
  <c r="AC284" i="8"/>
  <c r="AC281" i="8"/>
  <c r="AF238" i="8"/>
  <c r="AF310" i="19" s="1"/>
  <c r="AE171" i="8"/>
  <c r="AE171" i="19" s="1"/>
  <c r="AG297" i="8"/>
  <c r="AF218" i="8"/>
  <c r="AF218" i="19" s="1"/>
  <c r="AC402" i="8"/>
  <c r="AC403" i="8"/>
  <c r="AC404" i="8" s="1"/>
  <c r="AC279" i="8"/>
  <c r="AC125" i="8"/>
  <c r="AJ291" i="8"/>
  <c r="AL399" i="8"/>
  <c r="AM398" i="8"/>
  <c r="AO239" i="8"/>
  <c r="AN240" i="8"/>
  <c r="AI132" i="8"/>
  <c r="AH138" i="8"/>
  <c r="AG59" i="8"/>
  <c r="AG59" i="19" s="1"/>
  <c r="AN164" i="8"/>
  <c r="AI79" i="8"/>
  <c r="AF57" i="8"/>
  <c r="AF57" i="19" s="1"/>
  <c r="AG153" i="8"/>
  <c r="AG78" i="8"/>
  <c r="AH101" i="8"/>
  <c r="Z18" i="8" l="1"/>
  <c r="Z18" i="19" s="1"/>
  <c r="R208" i="8"/>
  <c r="R208" i="19" s="1"/>
  <c r="Q301" i="8"/>
  <c r="Q210" i="8"/>
  <c r="Q210" i="19" s="1"/>
  <c r="Q206" i="8"/>
  <c r="Q206" i="19" s="1"/>
  <c r="W92" i="8"/>
  <c r="AI48" i="8"/>
  <c r="AI48" i="19" s="1"/>
  <c r="T193" i="8"/>
  <c r="T193" i="19" s="1"/>
  <c r="P210" i="19"/>
  <c r="AC52" i="22"/>
  <c r="AC378" i="19"/>
  <c r="AK223" i="19"/>
  <c r="W149" i="8"/>
  <c r="W150" i="8" s="1"/>
  <c r="Y294" i="19"/>
  <c r="Y226" i="19"/>
  <c r="W91" i="8"/>
  <c r="Y306" i="19"/>
  <c r="Y225" i="19"/>
  <c r="W70" i="8"/>
  <c r="W70" i="19" s="1"/>
  <c r="AE292" i="19"/>
  <c r="AE222" i="19"/>
  <c r="AL224" i="19"/>
  <c r="X308" i="8"/>
  <c r="X309" i="8" s="1"/>
  <c r="X230" i="19"/>
  <c r="W69" i="8"/>
  <c r="W83" i="8" s="1"/>
  <c r="AH207" i="19"/>
  <c r="AH48" i="22" s="1"/>
  <c r="Y253" i="19"/>
  <c r="Y179" i="19"/>
  <c r="U188" i="8"/>
  <c r="U187" i="19"/>
  <c r="AI207" i="8"/>
  <c r="P301" i="19"/>
  <c r="P212" i="19"/>
  <c r="P302" i="19" s="1"/>
  <c r="AE134" i="8"/>
  <c r="AE73" i="19"/>
  <c r="X91" i="8"/>
  <c r="X71" i="19"/>
  <c r="X69" i="8"/>
  <c r="X69" i="19" s="1"/>
  <c r="X72" i="19"/>
  <c r="V82" i="8"/>
  <c r="V70" i="19"/>
  <c r="Y66" i="8"/>
  <c r="Y66" i="19" s="1"/>
  <c r="Q142" i="8"/>
  <c r="Q142" i="19"/>
  <c r="AY366" i="17"/>
  <c r="BD366" i="17" s="1"/>
  <c r="R206" i="8"/>
  <c r="R206" i="19" s="1"/>
  <c r="V252" i="19"/>
  <c r="V305" i="19"/>
  <c r="AB289" i="19"/>
  <c r="AB307" i="19"/>
  <c r="AB290" i="19"/>
  <c r="AB254" i="19"/>
  <c r="W243" i="19"/>
  <c r="W244" i="19"/>
  <c r="W245" i="19" s="1"/>
  <c r="X251" i="19"/>
  <c r="X311" i="19"/>
  <c r="AF248" i="19"/>
  <c r="AF295" i="19"/>
  <c r="W252" i="19"/>
  <c r="W305" i="19"/>
  <c r="Q47" i="8"/>
  <c r="Q47" i="19" s="1"/>
  <c r="Z179" i="8"/>
  <c r="Z179" i="19" s="1"/>
  <c r="AB60" i="22"/>
  <c r="Q51" i="8"/>
  <c r="Q51" i="19" s="1"/>
  <c r="AL326" i="8"/>
  <c r="AL223" i="8" s="1"/>
  <c r="AC96" i="22"/>
  <c r="W149" i="19"/>
  <c r="W150" i="19" s="1"/>
  <c r="AF84" i="19"/>
  <c r="U83" i="19"/>
  <c r="AD86" i="19"/>
  <c r="AD73" i="22"/>
  <c r="T141" i="19"/>
  <c r="S141" i="19"/>
  <c r="P142" i="8"/>
  <c r="P47" i="8"/>
  <c r="P47" i="19" s="1"/>
  <c r="P51" i="8"/>
  <c r="P51" i="19" s="1"/>
  <c r="W27" i="8"/>
  <c r="W27" i="19" s="1"/>
  <c r="X25" i="8"/>
  <c r="X25" i="19" s="1"/>
  <c r="W23" i="8"/>
  <c r="W23" i="19" s="1"/>
  <c r="AB152" i="19"/>
  <c r="W24" i="8"/>
  <c r="W24" i="19" s="1"/>
  <c r="W22" i="8"/>
  <c r="W22" i="19" s="1"/>
  <c r="AG78" i="19"/>
  <c r="AG80" i="19"/>
  <c r="U82" i="19"/>
  <c r="AB147" i="19"/>
  <c r="V92" i="19"/>
  <c r="V91" i="19"/>
  <c r="V149" i="19"/>
  <c r="V150" i="19" s="1"/>
  <c r="AC148" i="19"/>
  <c r="W91" i="19"/>
  <c r="Y67" i="8"/>
  <c r="Y19" i="8"/>
  <c r="Y19" i="19" s="1"/>
  <c r="Y146" i="8"/>
  <c r="Y93" i="8"/>
  <c r="Y20" i="8"/>
  <c r="Y20" i="19" s="1"/>
  <c r="AD148" i="8"/>
  <c r="AA17" i="8"/>
  <c r="AA17" i="19" s="1"/>
  <c r="X27" i="8"/>
  <c r="X27" i="19" s="1"/>
  <c r="W26" i="8"/>
  <c r="W26" i="19" s="1"/>
  <c r="W25" i="8"/>
  <c r="W25" i="19" s="1"/>
  <c r="R49" i="8"/>
  <c r="R49" i="19" s="1"/>
  <c r="V188" i="8"/>
  <c r="V188" i="19" s="1"/>
  <c r="S34" i="8"/>
  <c r="S34" i="19" s="1"/>
  <c r="V83" i="8"/>
  <c r="U29" i="8"/>
  <c r="U29" i="19" s="1"/>
  <c r="Z20" i="8"/>
  <c r="Z20" i="19" s="1"/>
  <c r="V28" i="8"/>
  <c r="V28" i="19" s="1"/>
  <c r="W92" i="19"/>
  <c r="Z66" i="8"/>
  <c r="Z66" i="19" s="1"/>
  <c r="Z67" i="8"/>
  <c r="Z67" i="19" s="1"/>
  <c r="Z19" i="8"/>
  <c r="Z19" i="19" s="1"/>
  <c r="Z93" i="8"/>
  <c r="Z146" i="8"/>
  <c r="X251" i="8"/>
  <c r="X23" i="8"/>
  <c r="X23" i="19" s="1"/>
  <c r="X26" i="8"/>
  <c r="X26" i="19" s="1"/>
  <c r="X22" i="8"/>
  <c r="X22" i="19" s="1"/>
  <c r="X24" i="8"/>
  <c r="X24" i="19" s="1"/>
  <c r="T34" i="8"/>
  <c r="T34" i="19" s="1"/>
  <c r="AE414" i="19"/>
  <c r="AD133" i="19"/>
  <c r="AD130" i="8"/>
  <c r="AA61" i="8"/>
  <c r="AA61" i="19" s="1"/>
  <c r="X92" i="8"/>
  <c r="X70" i="8"/>
  <c r="X70" i="19" s="1"/>
  <c r="X228" i="8"/>
  <c r="X228" i="19" s="1"/>
  <c r="AD134" i="19"/>
  <c r="AD151" i="19"/>
  <c r="AD96" i="19"/>
  <c r="X229" i="8"/>
  <c r="X229" i="19" s="1"/>
  <c r="X149" i="8"/>
  <c r="X150" i="8" s="1"/>
  <c r="AA94" i="8"/>
  <c r="AA58" i="8"/>
  <c r="AA58" i="19" s="1"/>
  <c r="AD95" i="8"/>
  <c r="S205" i="8"/>
  <c r="S205" i="19" s="1"/>
  <c r="Z226" i="8"/>
  <c r="Z226" i="19" s="1"/>
  <c r="Z178" i="8"/>
  <c r="Z178" i="19" s="1"/>
  <c r="AD13" i="8"/>
  <c r="AD13" i="19" s="1"/>
  <c r="Z305" i="8"/>
  <c r="AD60" i="8"/>
  <c r="AD60" i="19" s="1"/>
  <c r="AD131" i="8"/>
  <c r="AD15" i="8"/>
  <c r="AD15" i="19" s="1"/>
  <c r="AD68" i="8"/>
  <c r="AD68" i="19" s="1"/>
  <c r="AD62" i="8"/>
  <c r="AD62" i="19" s="1"/>
  <c r="Z225" i="8"/>
  <c r="W250" i="19"/>
  <c r="Z252" i="8"/>
  <c r="AC95" i="19"/>
  <c r="W241" i="8"/>
  <c r="W241" i="19"/>
  <c r="AL366" i="8"/>
  <c r="AL366" i="19" s="1"/>
  <c r="AE12" i="8"/>
  <c r="AE12" i="19" s="1"/>
  <c r="AE86" i="8"/>
  <c r="AC131" i="19"/>
  <c r="AC130" i="19"/>
  <c r="AA177" i="8"/>
  <c r="AA177" i="19" s="1"/>
  <c r="AE96" i="8"/>
  <c r="X250" i="8"/>
  <c r="AB253" i="8"/>
  <c r="AC152" i="8"/>
  <c r="Y230" i="8"/>
  <c r="AC147" i="8"/>
  <c r="AC14" i="8"/>
  <c r="AC14" i="19" s="1"/>
  <c r="X182" i="8"/>
  <c r="X182" i="19" s="1"/>
  <c r="X185" i="8"/>
  <c r="X185" i="19" s="1"/>
  <c r="X184" i="8"/>
  <c r="X184" i="19" s="1"/>
  <c r="X181" i="8"/>
  <c r="X181" i="19" s="1"/>
  <c r="X186" i="8"/>
  <c r="X186" i="19" s="1"/>
  <c r="X183" i="8"/>
  <c r="X183" i="19" s="1"/>
  <c r="AE151" i="8"/>
  <c r="AB16" i="8"/>
  <c r="AB16" i="19" s="1"/>
  <c r="AM382" i="17"/>
  <c r="AN485" i="17"/>
  <c r="AE133" i="8"/>
  <c r="AA206" i="17"/>
  <c r="AC465" i="8"/>
  <c r="Y231" i="8"/>
  <c r="AC470" i="8"/>
  <c r="AE451" i="8"/>
  <c r="AG469" i="8"/>
  <c r="AG414" i="8"/>
  <c r="Y180" i="8"/>
  <c r="Y180" i="19" s="1"/>
  <c r="AG452" i="8"/>
  <c r="AD466" i="8"/>
  <c r="AK312" i="8"/>
  <c r="AL312" i="8" s="1"/>
  <c r="AL216" i="8" s="1"/>
  <c r="AL216" i="19" s="1"/>
  <c r="AJ216" i="8"/>
  <c r="AJ216" i="19" s="1"/>
  <c r="AI232" i="8"/>
  <c r="AI232" i="19" s="1"/>
  <c r="AH310" i="8"/>
  <c r="AH255" i="8"/>
  <c r="AH293" i="8"/>
  <c r="AG368" i="8"/>
  <c r="AG368" i="19" s="1"/>
  <c r="AG293" i="19"/>
  <c r="AG255" i="19"/>
  <c r="AK224" i="8"/>
  <c r="AK224" i="19" s="1"/>
  <c r="AM327" i="8"/>
  <c r="W242" i="8"/>
  <c r="W242" i="19"/>
  <c r="W251" i="19"/>
  <c r="W187" i="8"/>
  <c r="W187" i="19" s="1"/>
  <c r="BB205" i="17"/>
  <c r="AL64" i="8"/>
  <c r="AL64" i="19" s="1"/>
  <c r="AM167" i="8"/>
  <c r="Z361" i="17"/>
  <c r="Z350" i="17"/>
  <c r="Z358" i="17"/>
  <c r="Z363" i="17"/>
  <c r="Z354" i="17"/>
  <c r="Z349" i="17"/>
  <c r="AH209" i="8"/>
  <c r="AH209" i="19" s="1"/>
  <c r="AH471" i="19"/>
  <c r="AF414" i="19"/>
  <c r="AF456" i="19"/>
  <c r="AB217" i="8"/>
  <c r="AB217" i="19" s="1"/>
  <c r="AE422" i="19"/>
  <c r="AF73" i="8"/>
  <c r="AF73" i="19" s="1"/>
  <c r="AJ486" i="19"/>
  <c r="AM166" i="19"/>
  <c r="AN166" i="19" s="1"/>
  <c r="AH375" i="8"/>
  <c r="AH375" i="19" s="1"/>
  <c r="AK397" i="19"/>
  <c r="AJ484" i="19"/>
  <c r="AI50" i="8"/>
  <c r="AI50" i="19" s="1"/>
  <c r="AA352" i="17"/>
  <c r="AA364" i="17" s="1"/>
  <c r="AA367" i="17" s="1"/>
  <c r="AA460" i="17" s="1"/>
  <c r="Q212" i="8"/>
  <c r="AP450" i="8"/>
  <c r="AQ450" i="8" s="1"/>
  <c r="AC175" i="8"/>
  <c r="AC175" i="19" s="1"/>
  <c r="AH419" i="19"/>
  <c r="AG485" i="19"/>
  <c r="AJ167" i="19"/>
  <c r="AG85" i="19"/>
  <c r="AM125" i="19"/>
  <c r="AO238" i="19"/>
  <c r="AO297" i="19"/>
  <c r="AM119" i="19"/>
  <c r="AP239" i="19"/>
  <c r="AP260" i="19"/>
  <c r="AP325" i="19"/>
  <c r="AM121" i="19"/>
  <c r="AM281" i="19"/>
  <c r="AM285" i="19"/>
  <c r="AM440" i="19"/>
  <c r="AO263" i="19"/>
  <c r="AP81" i="19"/>
  <c r="AO399" i="19"/>
  <c r="AP138" i="19"/>
  <c r="AM277" i="19"/>
  <c r="AR312" i="19"/>
  <c r="AM123" i="19"/>
  <c r="AP104" i="19"/>
  <c r="AM127" i="19"/>
  <c r="AM276" i="19"/>
  <c r="AU327" i="19"/>
  <c r="AS168" i="19"/>
  <c r="AM124" i="19"/>
  <c r="AM278" i="19"/>
  <c r="AM117" i="19"/>
  <c r="AM284" i="19"/>
  <c r="AM439" i="19"/>
  <c r="AM122" i="19"/>
  <c r="AM435" i="19"/>
  <c r="AM444" i="19"/>
  <c r="AP79" i="19"/>
  <c r="AM286" i="19"/>
  <c r="AM118" i="19"/>
  <c r="AR153" i="19"/>
  <c r="AM280" i="19"/>
  <c r="AQ291" i="19"/>
  <c r="AM437" i="19"/>
  <c r="AL442" i="19"/>
  <c r="AR132" i="19"/>
  <c r="AM438" i="19"/>
  <c r="AO450" i="19"/>
  <c r="AQ101" i="19"/>
  <c r="AM283" i="19"/>
  <c r="AO398" i="19"/>
  <c r="AM436" i="19"/>
  <c r="AP240" i="19"/>
  <c r="AM126" i="19"/>
  <c r="AM279" i="19"/>
  <c r="AL443" i="19"/>
  <c r="AQ326" i="19"/>
  <c r="AM445" i="19"/>
  <c r="AM120" i="19"/>
  <c r="AM282" i="19"/>
  <c r="AM441" i="19"/>
  <c r="BB208" i="17"/>
  <c r="AA210" i="17"/>
  <c r="AA212" i="17" s="1"/>
  <c r="AA302" i="17" s="1"/>
  <c r="AG181" i="17"/>
  <c r="AE187" i="17"/>
  <c r="AE188" i="17" s="1"/>
  <c r="AE192" i="17" s="1"/>
  <c r="AC34" i="17"/>
  <c r="AC46" i="17" s="1"/>
  <c r="AC49" i="17" s="1"/>
  <c r="AC51" i="17" s="1"/>
  <c r="AC53" i="17" s="1"/>
  <c r="AC143" i="17" s="1"/>
  <c r="AC193" i="17"/>
  <c r="AC205" i="17" s="1"/>
  <c r="AC208" i="17" s="1"/>
  <c r="AC206" i="17" s="1"/>
  <c r="AG183" i="17"/>
  <c r="AG182" i="17"/>
  <c r="AG185" i="17"/>
  <c r="Z355" i="17"/>
  <c r="Z356" i="17"/>
  <c r="Z357" i="17"/>
  <c r="Z351" i="17"/>
  <c r="Z360" i="17"/>
  <c r="Z348" i="17"/>
  <c r="BB348" i="17" s="1"/>
  <c r="BB347" i="17"/>
  <c r="Z362" i="17"/>
  <c r="Z359" i="17"/>
  <c r="Z353" i="17"/>
  <c r="AE26" i="17"/>
  <c r="AG184" i="17"/>
  <c r="AD344" i="17"/>
  <c r="AE23" i="17"/>
  <c r="AE25" i="17"/>
  <c r="AE22" i="17"/>
  <c r="AD342" i="17"/>
  <c r="AE27" i="17"/>
  <c r="AD341" i="17"/>
  <c r="AF22" i="17"/>
  <c r="AF24" i="17"/>
  <c r="AD343" i="17"/>
  <c r="AD340" i="17"/>
  <c r="AF23" i="17"/>
  <c r="AF25" i="17"/>
  <c r="AF27" i="17"/>
  <c r="AC339" i="17"/>
  <c r="AC341" i="17" s="1"/>
  <c r="AK84" i="17"/>
  <c r="AG21" i="17"/>
  <c r="AG23" i="17" s="1"/>
  <c r="AE339" i="17"/>
  <c r="AE344" i="17" s="1"/>
  <c r="AG412" i="17"/>
  <c r="AG376" i="17"/>
  <c r="AG379" i="17"/>
  <c r="AG335" i="17"/>
  <c r="AG336" i="17" s="1"/>
  <c r="AI439" i="17"/>
  <c r="AQ222" i="17"/>
  <c r="AR325" i="17"/>
  <c r="AL85" i="17"/>
  <c r="AL86" i="17" s="1"/>
  <c r="AG71" i="17"/>
  <c r="AE389" i="17"/>
  <c r="AA142" i="17"/>
  <c r="AA51" i="17"/>
  <c r="AA47" i="17"/>
  <c r="BB49" i="17"/>
  <c r="AM297" i="17"/>
  <c r="AL218" i="17"/>
  <c r="AL292" i="17" s="1"/>
  <c r="AI440" i="17"/>
  <c r="AN207" i="17"/>
  <c r="AI285" i="17"/>
  <c r="AI435" i="17"/>
  <c r="AL381" i="17"/>
  <c r="AL453" i="17" s="1"/>
  <c r="AM484" i="17"/>
  <c r="AL223" i="17"/>
  <c r="AM326" i="17"/>
  <c r="AJ277" i="17"/>
  <c r="AI286" i="17"/>
  <c r="AD250" i="17"/>
  <c r="AD308" i="17"/>
  <c r="AD309" i="17" s="1"/>
  <c r="AD229" i="17"/>
  <c r="AK383" i="17"/>
  <c r="AL486" i="17"/>
  <c r="AI278" i="17"/>
  <c r="Z212" i="17"/>
  <c r="AP216" i="17"/>
  <c r="AQ312" i="17"/>
  <c r="AI125" i="17"/>
  <c r="AF92" i="17"/>
  <c r="AF69" i="17"/>
  <c r="AF83" i="17" s="1"/>
  <c r="S371" i="17"/>
  <c r="BB366" i="17"/>
  <c r="BC366" i="17"/>
  <c r="AD185" i="17"/>
  <c r="AD183" i="17"/>
  <c r="AD181" i="17"/>
  <c r="AD186" i="17"/>
  <c r="AD184" i="17"/>
  <c r="AD182" i="17"/>
  <c r="AK307" i="17"/>
  <c r="AK294" i="17"/>
  <c r="AM73" i="17"/>
  <c r="AJ403" i="17"/>
  <c r="AJ404" i="17" s="1"/>
  <c r="AJ402" i="17"/>
  <c r="AF252" i="17"/>
  <c r="AF305" i="17"/>
  <c r="AF226" i="17"/>
  <c r="AF179" i="17"/>
  <c r="AF225" i="17"/>
  <c r="AF178" i="17"/>
  <c r="AG252" i="17"/>
  <c r="AO310" i="17"/>
  <c r="AO255" i="17"/>
  <c r="AO293" i="17"/>
  <c r="AI441" i="17"/>
  <c r="AI126" i="17"/>
  <c r="AM419" i="17"/>
  <c r="AJ306" i="17"/>
  <c r="AJ173" i="17"/>
  <c r="AJ175" i="17" s="1"/>
  <c r="AJ176" i="17" s="1"/>
  <c r="AJ177" i="17" s="1"/>
  <c r="AI436" i="17"/>
  <c r="AL104" i="17"/>
  <c r="AI124" i="17"/>
  <c r="AE92" i="17"/>
  <c r="AE69" i="17"/>
  <c r="AN310" i="17"/>
  <c r="AN293" i="17"/>
  <c r="AN255" i="17"/>
  <c r="AD387" i="17"/>
  <c r="AD401" i="17" s="1"/>
  <c r="AI123" i="17"/>
  <c r="AD29" i="17"/>
  <c r="AH465" i="17"/>
  <c r="AH332" i="17"/>
  <c r="AH334" i="17" s="1"/>
  <c r="AI94" i="17"/>
  <c r="AI61" i="17"/>
  <c r="AI58" i="17"/>
  <c r="AI17" i="17"/>
  <c r="AI18" i="17" s="1"/>
  <c r="AI122" i="17"/>
  <c r="X367" i="17"/>
  <c r="AI127" i="17"/>
  <c r="AM81" i="17"/>
  <c r="AG308" i="17"/>
  <c r="AG309" i="17" s="1"/>
  <c r="AG229" i="17"/>
  <c r="AG241" i="17" s="1"/>
  <c r="AK290" i="17"/>
  <c r="AK221" i="17"/>
  <c r="AK219" i="17"/>
  <c r="AK254" i="17"/>
  <c r="AK289" i="17"/>
  <c r="AK174" i="17"/>
  <c r="AK227" i="17"/>
  <c r="AK311" i="17" s="1"/>
  <c r="AI305" i="17"/>
  <c r="AI225" i="17"/>
  <c r="AI178" i="17"/>
  <c r="AI179" i="17"/>
  <c r="AI226" i="17"/>
  <c r="AI279" i="17"/>
  <c r="AB188" i="17"/>
  <c r="AO57" i="17"/>
  <c r="AP153" i="17"/>
  <c r="AI438" i="17"/>
  <c r="AB401" i="17"/>
  <c r="AI118" i="17"/>
  <c r="AI280" i="17"/>
  <c r="AI449" i="17"/>
  <c r="AI448" i="17"/>
  <c r="AI413" i="17"/>
  <c r="AI378" i="17"/>
  <c r="AI333" i="17"/>
  <c r="AI380" i="17"/>
  <c r="AI466" i="17"/>
  <c r="AI386" i="17"/>
  <c r="AI470" i="17" s="1"/>
  <c r="AI331" i="17"/>
  <c r="AI253" i="17"/>
  <c r="AI220" i="17"/>
  <c r="AI217" i="17"/>
  <c r="AI284" i="17"/>
  <c r="AL240" i="17"/>
  <c r="AK243" i="17"/>
  <c r="AM260" i="17"/>
  <c r="AD467" i="17"/>
  <c r="AD468" i="17" s="1"/>
  <c r="AD388" i="17"/>
  <c r="AD400" i="17" s="1"/>
  <c r="AH146" i="17"/>
  <c r="AH93" i="17"/>
  <c r="AH66" i="17"/>
  <c r="AH67" i="17"/>
  <c r="AH19" i="17"/>
  <c r="AH20" i="17"/>
  <c r="AI283" i="17"/>
  <c r="AL151" i="17"/>
  <c r="AL134" i="17"/>
  <c r="AL96" i="17"/>
  <c r="AK422" i="17"/>
  <c r="AC389" i="17"/>
  <c r="AM238" i="17"/>
  <c r="AL171" i="17"/>
  <c r="AF412" i="17"/>
  <c r="AF376" i="17"/>
  <c r="AF379" i="17"/>
  <c r="AF335" i="17"/>
  <c r="AO450" i="17"/>
  <c r="AI120" i="17"/>
  <c r="AK375" i="17"/>
  <c r="AK391" i="17" s="1"/>
  <c r="AK263" i="17"/>
  <c r="AI443" i="17"/>
  <c r="AM138" i="17"/>
  <c r="AL59" i="17"/>
  <c r="AL84" i="17" s="1"/>
  <c r="AK397" i="17"/>
  <c r="AJ330" i="17"/>
  <c r="AI276" i="17"/>
  <c r="AN101" i="17"/>
  <c r="AK131" i="17"/>
  <c r="AK130" i="17"/>
  <c r="AK95" i="17"/>
  <c r="AK62" i="17"/>
  <c r="AK60" i="17"/>
  <c r="AK15" i="17"/>
  <c r="AK68" i="17"/>
  <c r="AK152" i="17" s="1"/>
  <c r="AK148" i="17"/>
  <c r="AK13" i="17"/>
  <c r="AB400" i="17"/>
  <c r="AM224" i="17"/>
  <c r="AN327" i="17"/>
  <c r="AI117" i="17"/>
  <c r="AH220" i="17"/>
  <c r="AH253" i="17"/>
  <c r="AH217" i="17"/>
  <c r="AH176" i="17"/>
  <c r="AC390" i="17"/>
  <c r="AD410" i="17" s="1"/>
  <c r="AN64" i="17"/>
  <c r="AO167" i="17"/>
  <c r="AJ469" i="17"/>
  <c r="AJ452" i="17"/>
  <c r="AJ451" i="17"/>
  <c r="AJ414" i="17"/>
  <c r="AE390" i="17"/>
  <c r="AL456" i="17"/>
  <c r="AK377" i="17"/>
  <c r="AI437" i="17"/>
  <c r="AE91" i="17"/>
  <c r="AE149" i="17"/>
  <c r="AE150" i="17" s="1"/>
  <c r="AE70" i="17"/>
  <c r="AF91" i="17"/>
  <c r="AF149" i="17"/>
  <c r="AF150" i="17" s="1"/>
  <c r="AF70" i="17"/>
  <c r="AF82" i="17" s="1"/>
  <c r="AK399" i="17"/>
  <c r="AM63" i="17"/>
  <c r="AM135" i="17" s="1"/>
  <c r="AN166" i="17"/>
  <c r="AO291" i="17"/>
  <c r="AM79" i="17"/>
  <c r="AL12" i="17"/>
  <c r="AM239" i="17"/>
  <c r="AI442" i="17"/>
  <c r="AS132" i="17"/>
  <c r="AI119" i="17"/>
  <c r="AG228" i="17"/>
  <c r="AG242" i="17" s="1"/>
  <c r="AI121" i="17"/>
  <c r="AB34" i="17"/>
  <c r="AL244" i="17"/>
  <c r="AL245" i="17" s="1"/>
  <c r="AK398" i="17"/>
  <c r="AI281" i="17"/>
  <c r="AD251" i="17"/>
  <c r="AD228" i="17"/>
  <c r="AM65" i="17"/>
  <c r="AN168" i="17"/>
  <c r="AG72" i="17"/>
  <c r="AI444" i="17"/>
  <c r="AN80" i="17"/>
  <c r="AI282" i="17"/>
  <c r="AJ147" i="17"/>
  <c r="AJ14" i="17"/>
  <c r="AJ16" i="17" s="1"/>
  <c r="AB346" i="17"/>
  <c r="AI445" i="17"/>
  <c r="AB176" i="8"/>
  <c r="AB176" i="19" s="1"/>
  <c r="AB220" i="8"/>
  <c r="AB220" i="19" s="1"/>
  <c r="AD311" i="8"/>
  <c r="AJ65" i="8"/>
  <c r="AJ65" i="19" s="1"/>
  <c r="AL168" i="8"/>
  <c r="AH85" i="8"/>
  <c r="AH135" i="8"/>
  <c r="AI63" i="8"/>
  <c r="AI63" i="19" s="1"/>
  <c r="AJ166" i="8"/>
  <c r="AG84" i="8"/>
  <c r="AG382" i="8"/>
  <c r="AG382" i="19" s="1"/>
  <c r="AH485" i="8"/>
  <c r="AH382" i="8" s="1"/>
  <c r="AH382" i="19" s="1"/>
  <c r="AD125" i="8"/>
  <c r="AE254" i="8"/>
  <c r="AE289" i="8"/>
  <c r="AE290" i="8"/>
  <c r="AE219" i="8"/>
  <c r="AE219" i="19" s="1"/>
  <c r="AE174" i="8"/>
  <c r="AE174" i="19" s="1"/>
  <c r="AE221" i="8"/>
  <c r="AE221" i="19" s="1"/>
  <c r="AE307" i="8"/>
  <c r="AE172" i="8"/>
  <c r="AE172" i="19" s="1"/>
  <c r="AE227" i="8"/>
  <c r="AE227" i="19" s="1"/>
  <c r="AG456" i="8"/>
  <c r="AF377" i="8"/>
  <c r="AF377" i="19" s="1"/>
  <c r="AD285" i="8"/>
  <c r="AG238" i="8"/>
  <c r="AG310" i="19" s="1"/>
  <c r="AF171" i="8"/>
  <c r="AF171" i="19" s="1"/>
  <c r="AD118" i="8"/>
  <c r="AD276" i="8"/>
  <c r="AD120" i="8"/>
  <c r="AE277" i="8"/>
  <c r="AI419" i="8"/>
  <c r="AD126" i="8"/>
  <c r="AD280" i="8"/>
  <c r="AD279" i="8"/>
  <c r="AD121" i="8"/>
  <c r="AD117" i="8"/>
  <c r="AF382" i="8"/>
  <c r="AF382" i="19" s="1"/>
  <c r="AD380" i="8"/>
  <c r="AD380" i="19" s="1"/>
  <c r="AD378" i="8"/>
  <c r="AD413" i="8"/>
  <c r="AD333" i="8"/>
  <c r="AD333" i="19" s="1"/>
  <c r="AD449" i="8"/>
  <c r="AD448" i="8"/>
  <c r="AD386" i="8"/>
  <c r="AD386" i="19" s="1"/>
  <c r="AD331" i="8"/>
  <c r="AD331" i="19" s="1"/>
  <c r="AF381" i="8"/>
  <c r="AF381" i="19" s="1"/>
  <c r="AG484" i="8"/>
  <c r="AD281" i="8"/>
  <c r="AE383" i="8"/>
  <c r="AE383" i="19" s="1"/>
  <c r="AF486" i="8"/>
  <c r="AD119" i="8"/>
  <c r="AF263" i="8"/>
  <c r="AD122" i="8"/>
  <c r="AF397" i="8"/>
  <c r="AE330" i="8"/>
  <c r="AE330" i="19" s="1"/>
  <c r="AE453" i="8"/>
  <c r="AF222" i="8"/>
  <c r="AF222" i="19" s="1"/>
  <c r="AG325" i="8"/>
  <c r="AD123" i="8"/>
  <c r="AD283" i="8"/>
  <c r="AE278" i="8"/>
  <c r="AE286" i="8"/>
  <c r="AD403" i="8"/>
  <c r="AD404" i="8" s="1"/>
  <c r="AD402" i="8"/>
  <c r="AE294" i="8"/>
  <c r="AE244" i="8"/>
  <c r="AE245" i="8" s="1"/>
  <c r="AK291" i="8"/>
  <c r="AL291" i="8" s="1"/>
  <c r="AF292" i="8"/>
  <c r="AF243" i="8"/>
  <c r="AD173" i="8"/>
  <c r="AD173" i="19" s="1"/>
  <c r="AD306" i="8"/>
  <c r="AD282" i="8"/>
  <c r="AD127" i="8"/>
  <c r="AI260" i="8"/>
  <c r="AI375" i="8"/>
  <c r="AI375" i="19" s="1"/>
  <c r="AJ471" i="8"/>
  <c r="AD124" i="8"/>
  <c r="AG218" i="8"/>
  <c r="AG218" i="19" s="1"/>
  <c r="AH297" i="8"/>
  <c r="AD284" i="8"/>
  <c r="AN398" i="8"/>
  <c r="AM399" i="8"/>
  <c r="AO240" i="8"/>
  <c r="AP239" i="8"/>
  <c r="AJ132" i="8"/>
  <c r="AI138" i="8"/>
  <c r="AH59" i="8"/>
  <c r="AH59" i="19" s="1"/>
  <c r="AO164" i="8"/>
  <c r="AH78" i="8"/>
  <c r="AJ79" i="8"/>
  <c r="AH153" i="8"/>
  <c r="AG57" i="8"/>
  <c r="AG57" i="19" s="1"/>
  <c r="AI101" i="8"/>
  <c r="R210" i="8" l="1"/>
  <c r="R212" i="8" s="1"/>
  <c r="R302" i="8" s="1"/>
  <c r="R301" i="8"/>
  <c r="AJ48" i="8"/>
  <c r="AJ48" i="19" s="1"/>
  <c r="T205" i="8"/>
  <c r="T205" i="19" s="1"/>
  <c r="AD52" i="22"/>
  <c r="AD378" i="19"/>
  <c r="AD60" i="22" s="1"/>
  <c r="W69" i="19"/>
  <c r="W83" i="19" s="1"/>
  <c r="X83" i="8"/>
  <c r="W82" i="8"/>
  <c r="Y311" i="19"/>
  <c r="Y231" i="19"/>
  <c r="Y229" i="8"/>
  <c r="Y229" i="19" s="1"/>
  <c r="Y230" i="19"/>
  <c r="Y308" i="19" s="1"/>
  <c r="Y309" i="19" s="1"/>
  <c r="AL223" i="19"/>
  <c r="Z306" i="19"/>
  <c r="Z225" i="19"/>
  <c r="Y71" i="8"/>
  <c r="Y71" i="19" s="1"/>
  <c r="R210" i="19"/>
  <c r="U188" i="19"/>
  <c r="U300" i="19" s="1"/>
  <c r="U196" i="8"/>
  <c r="U196" i="19" s="1"/>
  <c r="U203" i="8"/>
  <c r="U203" i="19" s="1"/>
  <c r="U192" i="8"/>
  <c r="U192" i="19" s="1"/>
  <c r="U199" i="8"/>
  <c r="U199" i="19" s="1"/>
  <c r="U189" i="8"/>
  <c r="U198" i="8"/>
  <c r="U198" i="19" s="1"/>
  <c r="U191" i="8"/>
  <c r="U191" i="19" s="1"/>
  <c r="U197" i="8"/>
  <c r="U197" i="19" s="1"/>
  <c r="U300" i="8"/>
  <c r="U194" i="8"/>
  <c r="U194" i="19" s="1"/>
  <c r="U201" i="8"/>
  <c r="U201" i="19" s="1"/>
  <c r="U195" i="8"/>
  <c r="U195" i="19" s="1"/>
  <c r="U204" i="8"/>
  <c r="U204" i="19" s="1"/>
  <c r="U202" i="8"/>
  <c r="U202" i="19" s="1"/>
  <c r="U190" i="8"/>
  <c r="U190" i="19" s="1"/>
  <c r="U200" i="8"/>
  <c r="U200" i="19" s="1"/>
  <c r="Q301" i="19"/>
  <c r="Q212" i="19"/>
  <c r="Q302" i="19" s="1"/>
  <c r="AI207" i="19"/>
  <c r="AI48" i="22" s="1"/>
  <c r="AJ207" i="8"/>
  <c r="Y72" i="8"/>
  <c r="Y69" i="8" s="1"/>
  <c r="Y67" i="19"/>
  <c r="Q53" i="8"/>
  <c r="Q53" i="19" s="1"/>
  <c r="X252" i="19"/>
  <c r="X305" i="19"/>
  <c r="Z253" i="19"/>
  <c r="X242" i="19"/>
  <c r="Z294" i="19"/>
  <c r="X241" i="8"/>
  <c r="AG295" i="19"/>
  <c r="AG248" i="19"/>
  <c r="AC289" i="19"/>
  <c r="AC290" i="19"/>
  <c r="AC307" i="19"/>
  <c r="AC254" i="19"/>
  <c r="Z180" i="8"/>
  <c r="AA226" i="8"/>
  <c r="AA226" i="19" s="1"/>
  <c r="V200" i="8"/>
  <c r="V200" i="19" s="1"/>
  <c r="AC60" i="22"/>
  <c r="AM326" i="8"/>
  <c r="AM223" i="8" s="1"/>
  <c r="AD96" i="22"/>
  <c r="V82" i="19"/>
  <c r="X91" i="19"/>
  <c r="AE86" i="19"/>
  <c r="AE73" i="22"/>
  <c r="AG84" i="19"/>
  <c r="AH135" i="19"/>
  <c r="V83" i="19"/>
  <c r="P142" i="19"/>
  <c r="R51" i="8"/>
  <c r="R51" i="19" s="1"/>
  <c r="R142" i="8"/>
  <c r="R47" i="8"/>
  <c r="R47" i="19" s="1"/>
  <c r="P53" i="8"/>
  <c r="P53" i="19" s="1"/>
  <c r="AA18" i="8"/>
  <c r="AA18" i="19" s="1"/>
  <c r="Y21" i="8"/>
  <c r="Y21" i="19" s="1"/>
  <c r="V204" i="8"/>
  <c r="V204" i="19" s="1"/>
  <c r="V203" i="8"/>
  <c r="V203" i="19" s="1"/>
  <c r="V195" i="8"/>
  <c r="V195" i="19" s="1"/>
  <c r="V201" i="8"/>
  <c r="V201" i="19" s="1"/>
  <c r="V191" i="8"/>
  <c r="V191" i="19" s="1"/>
  <c r="V189" i="8"/>
  <c r="V189" i="19" s="1"/>
  <c r="V199" i="8"/>
  <c r="V199" i="19" s="1"/>
  <c r="AC152" i="19"/>
  <c r="AC147" i="19"/>
  <c r="AH80" i="19"/>
  <c r="AA94" i="19"/>
  <c r="AH78" i="19"/>
  <c r="Z146" i="19"/>
  <c r="W82" i="19"/>
  <c r="W28" i="8"/>
  <c r="W28" i="19" s="1"/>
  <c r="Y93" i="19"/>
  <c r="V196" i="8"/>
  <c r="V196" i="19" s="1"/>
  <c r="V190" i="8"/>
  <c r="V190" i="19" s="1"/>
  <c r="V197" i="8"/>
  <c r="V197" i="19" s="1"/>
  <c r="V300" i="8"/>
  <c r="V198" i="8"/>
  <c r="V198" i="19" s="1"/>
  <c r="V194" i="8"/>
  <c r="V194" i="19" s="1"/>
  <c r="V192" i="8"/>
  <c r="V202" i="8"/>
  <c r="V202" i="19" s="1"/>
  <c r="Y146" i="19"/>
  <c r="Z71" i="8"/>
  <c r="Z71" i="19" s="1"/>
  <c r="S46" i="8"/>
  <c r="S46" i="19" s="1"/>
  <c r="V29" i="8"/>
  <c r="V29" i="19" s="1"/>
  <c r="Z72" i="8"/>
  <c r="Z72" i="19" s="1"/>
  <c r="Z93" i="19"/>
  <c r="U42" i="8"/>
  <c r="U42" i="19" s="1"/>
  <c r="U33" i="8"/>
  <c r="U33" i="19" s="1"/>
  <c r="U30" i="8"/>
  <c r="U30" i="19" s="1"/>
  <c r="U31" i="8"/>
  <c r="U31" i="19" s="1"/>
  <c r="U35" i="8"/>
  <c r="U35" i="19" s="1"/>
  <c r="U141" i="8"/>
  <c r="U41" i="8"/>
  <c r="U41" i="19" s="1"/>
  <c r="U38" i="8"/>
  <c r="U38" i="19" s="1"/>
  <c r="U45" i="8"/>
  <c r="U45" i="19" s="1"/>
  <c r="U32" i="8"/>
  <c r="U32" i="19" s="1"/>
  <c r="U44" i="8"/>
  <c r="U44" i="19" s="1"/>
  <c r="U39" i="8"/>
  <c r="U39" i="19" s="1"/>
  <c r="U43" i="8"/>
  <c r="U43" i="19" s="1"/>
  <c r="U37" i="8"/>
  <c r="U37" i="19" s="1"/>
  <c r="U36" i="8"/>
  <c r="U36" i="19" s="1"/>
  <c r="U40" i="8"/>
  <c r="U40" i="19" s="1"/>
  <c r="Z21" i="8"/>
  <c r="Z21" i="19" s="1"/>
  <c r="X83" i="19"/>
  <c r="X28" i="8"/>
  <c r="X28" i="19" s="1"/>
  <c r="X242" i="8"/>
  <c r="X92" i="19"/>
  <c r="T46" i="8"/>
  <c r="T46" i="19" s="1"/>
  <c r="X82" i="8"/>
  <c r="AE151" i="19"/>
  <c r="AD14" i="8"/>
  <c r="AD14" i="19" s="1"/>
  <c r="AB61" i="8"/>
  <c r="AB61" i="19" s="1"/>
  <c r="AE95" i="8"/>
  <c r="X241" i="19"/>
  <c r="AE96" i="19"/>
  <c r="Z230" i="8"/>
  <c r="Z230" i="19" s="1"/>
  <c r="AD152" i="8"/>
  <c r="AE133" i="19"/>
  <c r="AE134" i="19"/>
  <c r="Z231" i="8"/>
  <c r="X149" i="19"/>
  <c r="X150" i="19" s="1"/>
  <c r="AE68" i="8"/>
  <c r="AE68" i="19" s="1"/>
  <c r="AE15" i="8"/>
  <c r="AE15" i="19" s="1"/>
  <c r="AD147" i="8"/>
  <c r="AA225" i="8"/>
  <c r="AA179" i="8"/>
  <c r="AA179" i="19" s="1"/>
  <c r="AA178" i="8"/>
  <c r="AA178" i="19" s="1"/>
  <c r="AH85" i="19"/>
  <c r="AA305" i="8"/>
  <c r="AA252" i="8"/>
  <c r="S208" i="8"/>
  <c r="S208" i="19" s="1"/>
  <c r="AC16" i="8"/>
  <c r="AC16" i="19" s="1"/>
  <c r="AF292" i="19"/>
  <c r="AM366" i="8"/>
  <c r="AM366" i="19" s="1"/>
  <c r="AE131" i="8"/>
  <c r="AE13" i="8"/>
  <c r="AE13" i="19" s="1"/>
  <c r="AE60" i="8"/>
  <c r="AE60" i="19" s="1"/>
  <c r="AE62" i="8"/>
  <c r="AE62" i="19" s="1"/>
  <c r="AE130" i="8"/>
  <c r="AE148" i="8"/>
  <c r="AD131" i="19"/>
  <c r="AD148" i="19"/>
  <c r="AD130" i="19"/>
  <c r="AD95" i="19"/>
  <c r="X250" i="19"/>
  <c r="X308" i="19"/>
  <c r="X309" i="19" s="1"/>
  <c r="Y308" i="8"/>
  <c r="Y309" i="8" s="1"/>
  <c r="Y186" i="8"/>
  <c r="Y186" i="19" s="1"/>
  <c r="AD147" i="19"/>
  <c r="AB58" i="8"/>
  <c r="AB58" i="19" s="1"/>
  <c r="AB17" i="8"/>
  <c r="AB17" i="19" s="1"/>
  <c r="AB94" i="8"/>
  <c r="Y250" i="8"/>
  <c r="Y185" i="8"/>
  <c r="Y185" i="19" s="1"/>
  <c r="Y182" i="8"/>
  <c r="Y182" i="19" s="1"/>
  <c r="Y181" i="8"/>
  <c r="Y181" i="19" s="1"/>
  <c r="Y184" i="8"/>
  <c r="Y184" i="19" s="1"/>
  <c r="Y183" i="8"/>
  <c r="Y183" i="19" s="1"/>
  <c r="AN382" i="17"/>
  <c r="AO485" i="17"/>
  <c r="X187" i="8"/>
  <c r="X187" i="19" s="1"/>
  <c r="Y251" i="8"/>
  <c r="Y228" i="8"/>
  <c r="Y228" i="19" s="1"/>
  <c r="AC176" i="8"/>
  <c r="AC176" i="19" s="1"/>
  <c r="AD470" i="8"/>
  <c r="AD465" i="8"/>
  <c r="AH391" i="8"/>
  <c r="AH391" i="19" s="1"/>
  <c r="AI391" i="8"/>
  <c r="AI391" i="19" s="1"/>
  <c r="AH255" i="19"/>
  <c r="AH293" i="19"/>
  <c r="AL232" i="8"/>
  <c r="AL232" i="19" s="1"/>
  <c r="AE466" i="8"/>
  <c r="AJ232" i="8"/>
  <c r="AJ232" i="19" s="1"/>
  <c r="AM224" i="8"/>
  <c r="AM224" i="19" s="1"/>
  <c r="AN327" i="8"/>
  <c r="AH368" i="8"/>
  <c r="AH368" i="19" s="1"/>
  <c r="AI255" i="8"/>
  <c r="AI310" i="8"/>
  <c r="AI293" i="8"/>
  <c r="AK216" i="8"/>
  <c r="AK216" i="19" s="1"/>
  <c r="AM312" i="8"/>
  <c r="W188" i="8"/>
  <c r="W188" i="19" s="1"/>
  <c r="AF96" i="8"/>
  <c r="AF151" i="8"/>
  <c r="AF134" i="8"/>
  <c r="AF12" i="8"/>
  <c r="AF12" i="19" s="1"/>
  <c r="AF133" i="8"/>
  <c r="AF86" i="8"/>
  <c r="AE202" i="17"/>
  <c r="AE198" i="17"/>
  <c r="AC220" i="8"/>
  <c r="AC220" i="19" s="1"/>
  <c r="AC253" i="8"/>
  <c r="AC217" i="8"/>
  <c r="AC217" i="19" s="1"/>
  <c r="AE199" i="17"/>
  <c r="AE194" i="17"/>
  <c r="AE200" i="17"/>
  <c r="AE190" i="17"/>
  <c r="AE189" i="17"/>
  <c r="AE300" i="17"/>
  <c r="AM64" i="8"/>
  <c r="AM64" i="19" s="1"/>
  <c r="AN167" i="8"/>
  <c r="AI209" i="8"/>
  <c r="AI209" i="19" s="1"/>
  <c r="AB177" i="8"/>
  <c r="AB177" i="19" s="1"/>
  <c r="AD175" i="8"/>
  <c r="AD175" i="19" s="1"/>
  <c r="AI419" i="19"/>
  <c r="Q302" i="8"/>
  <c r="BB210" i="17"/>
  <c r="AJ50" i="8"/>
  <c r="AJ50" i="19" s="1"/>
  <c r="AK484" i="19"/>
  <c r="AG456" i="19"/>
  <c r="AH485" i="19"/>
  <c r="AL397" i="19"/>
  <c r="AK486" i="19"/>
  <c r="AE311" i="8"/>
  <c r="AH84" i="8"/>
  <c r="AI471" i="19"/>
  <c r="AF422" i="19"/>
  <c r="AK167" i="19"/>
  <c r="AG414" i="19"/>
  <c r="AO166" i="19"/>
  <c r="AQ81" i="19"/>
  <c r="AN282" i="19"/>
  <c r="AN445" i="19"/>
  <c r="AN444" i="19"/>
  <c r="AN117" i="19"/>
  <c r="AN276" i="19"/>
  <c r="AN440" i="19"/>
  <c r="AM443" i="19"/>
  <c r="AN436" i="19"/>
  <c r="AP450" i="19"/>
  <c r="AN119" i="19"/>
  <c r="AM442" i="19"/>
  <c r="AR291" i="19"/>
  <c r="AS153" i="19"/>
  <c r="AN286" i="19"/>
  <c r="AN435" i="19"/>
  <c r="AN277" i="19"/>
  <c r="AP263" i="19"/>
  <c r="AN285" i="19"/>
  <c r="AQ325" i="19"/>
  <c r="AS132" i="19"/>
  <c r="AN441" i="19"/>
  <c r="AR326" i="19"/>
  <c r="AN126" i="19"/>
  <c r="AP398" i="19"/>
  <c r="AN283" i="19"/>
  <c r="AN280" i="19"/>
  <c r="AN439" i="19"/>
  <c r="AN124" i="19"/>
  <c r="AT168" i="19"/>
  <c r="AN127" i="19"/>
  <c r="AN123" i="19"/>
  <c r="AP297" i="19"/>
  <c r="AN438" i="19"/>
  <c r="AN281" i="19"/>
  <c r="AQ239" i="19"/>
  <c r="AN279" i="19"/>
  <c r="AQ240" i="19"/>
  <c r="AN437" i="19"/>
  <c r="AQ79" i="19"/>
  <c r="AV327" i="19"/>
  <c r="AP238" i="19"/>
  <c r="AN278" i="19"/>
  <c r="AN125" i="19"/>
  <c r="AN120" i="19"/>
  <c r="AR101" i="19"/>
  <c r="AN118" i="19"/>
  <c r="AN122" i="19"/>
  <c r="AN284" i="19"/>
  <c r="AQ104" i="19"/>
  <c r="AS312" i="19"/>
  <c r="AQ138" i="19"/>
  <c r="AP399" i="19"/>
  <c r="AN121" i="19"/>
  <c r="AQ260" i="19"/>
  <c r="AA365" i="17"/>
  <c r="AE201" i="17"/>
  <c r="AE191" i="17"/>
  <c r="AE204" i="17"/>
  <c r="AE196" i="17"/>
  <c r="AE197" i="17"/>
  <c r="AE195" i="17"/>
  <c r="AE203" i="17"/>
  <c r="AA369" i="17"/>
  <c r="AA371" i="17" s="1"/>
  <c r="AA461" i="17" s="1"/>
  <c r="AI485" i="8"/>
  <c r="AI382" i="8" s="1"/>
  <c r="AI382" i="19" s="1"/>
  <c r="AC47" i="17"/>
  <c r="AC142" i="17"/>
  <c r="AC210" i="17"/>
  <c r="AC212" i="17" s="1"/>
  <c r="AC302" i="17" s="1"/>
  <c r="AC301" i="17"/>
  <c r="AG187" i="17"/>
  <c r="AG188" i="17" s="1"/>
  <c r="AG192" i="17" s="1"/>
  <c r="AE28" i="17"/>
  <c r="AE29" i="17" s="1"/>
  <c r="AE141" i="17" s="1"/>
  <c r="Z352" i="17"/>
  <c r="Z364" i="17" s="1"/>
  <c r="AG26" i="17"/>
  <c r="AG25" i="17"/>
  <c r="AE345" i="17"/>
  <c r="AE340" i="17"/>
  <c r="AD346" i="17"/>
  <c r="AD347" i="17" s="1"/>
  <c r="AD349" i="17" s="1"/>
  <c r="AE341" i="17"/>
  <c r="AC343" i="17"/>
  <c r="AC345" i="17"/>
  <c r="AC342" i="17"/>
  <c r="AC344" i="17"/>
  <c r="AF180" i="17"/>
  <c r="AF186" i="17" s="1"/>
  <c r="AC340" i="17"/>
  <c r="AF28" i="17"/>
  <c r="AF29" i="17" s="1"/>
  <c r="AF30" i="17" s="1"/>
  <c r="AG27" i="17"/>
  <c r="AE343" i="17"/>
  <c r="AG24" i="17"/>
  <c r="AE342" i="17"/>
  <c r="AG22" i="17"/>
  <c r="AI180" i="17"/>
  <c r="AI181" i="17" s="1"/>
  <c r="AH21" i="17"/>
  <c r="AH25" i="17" s="1"/>
  <c r="AH376" i="17"/>
  <c r="AH412" i="17"/>
  <c r="AH379" i="17"/>
  <c r="AH335" i="17"/>
  <c r="AH336" i="17" s="1"/>
  <c r="AJ94" i="17"/>
  <c r="AJ61" i="17"/>
  <c r="AJ58" i="17"/>
  <c r="AJ17" i="17"/>
  <c r="AJ18" i="17" s="1"/>
  <c r="AJ449" i="17"/>
  <c r="AJ448" i="17"/>
  <c r="AJ413" i="17"/>
  <c r="AJ380" i="17"/>
  <c r="AJ378" i="17"/>
  <c r="AJ333" i="17"/>
  <c r="AJ386" i="17"/>
  <c r="AJ470" i="17" s="1"/>
  <c r="AJ466" i="17"/>
  <c r="AJ331" i="17"/>
  <c r="AJ444" i="17"/>
  <c r="AD242" i="17"/>
  <c r="AL398" i="17"/>
  <c r="AN79" i="17"/>
  <c r="AM12" i="17"/>
  <c r="AJ437" i="17"/>
  <c r="AJ443" i="17"/>
  <c r="AJ285" i="17"/>
  <c r="AE409" i="17"/>
  <c r="AE467" i="17"/>
  <c r="AE468" i="17" s="1"/>
  <c r="AE388" i="17"/>
  <c r="AE400" i="17" s="1"/>
  <c r="AJ439" i="17"/>
  <c r="AO64" i="17"/>
  <c r="AP167" i="17"/>
  <c r="AJ305" i="17"/>
  <c r="AJ225" i="17"/>
  <c r="AJ252" i="17"/>
  <c r="AJ178" i="17"/>
  <c r="AJ179" i="17"/>
  <c r="AJ226" i="17"/>
  <c r="AG91" i="17"/>
  <c r="AG149" i="17"/>
  <c r="AG150" i="17" s="1"/>
  <c r="AG70" i="17"/>
  <c r="AG82" i="17" s="1"/>
  <c r="AL243" i="17"/>
  <c r="AJ442" i="17"/>
  <c r="AJ276" i="17"/>
  <c r="AC409" i="17"/>
  <c r="AC467" i="17"/>
  <c r="AC468" i="17" s="1"/>
  <c r="AC388" i="17"/>
  <c r="AL422" i="17"/>
  <c r="AP57" i="17"/>
  <c r="AQ153" i="17"/>
  <c r="AJ127" i="17"/>
  <c r="AJ123" i="17"/>
  <c r="Z302" i="17"/>
  <c r="BB212" i="17"/>
  <c r="AK277" i="17"/>
  <c r="AJ440" i="17"/>
  <c r="AM456" i="17"/>
  <c r="AL377" i="17"/>
  <c r="AJ120" i="17"/>
  <c r="AM104" i="17"/>
  <c r="AD241" i="17"/>
  <c r="AJ445" i="17"/>
  <c r="AN63" i="17"/>
  <c r="AO166" i="17"/>
  <c r="AE410" i="17"/>
  <c r="AE387" i="17"/>
  <c r="AE401" i="17" s="1"/>
  <c r="AL397" i="17"/>
  <c r="AK330" i="17"/>
  <c r="AL263" i="17"/>
  <c r="AL133" i="17"/>
  <c r="AB300" i="17"/>
  <c r="AB192" i="17"/>
  <c r="AB190" i="17"/>
  <c r="AB191" i="17"/>
  <c r="AB189" i="17"/>
  <c r="AB195" i="17"/>
  <c r="AB196" i="17"/>
  <c r="AB204" i="17"/>
  <c r="AB202" i="17"/>
  <c r="AB199" i="17"/>
  <c r="AB194" i="17"/>
  <c r="AB200" i="17"/>
  <c r="AB201" i="17"/>
  <c r="AB198" i="17"/>
  <c r="AB203" i="17"/>
  <c r="AB197" i="17"/>
  <c r="X460" i="17"/>
  <c r="X369" i="17"/>
  <c r="X365" i="17"/>
  <c r="AF230" i="17"/>
  <c r="AJ278" i="17"/>
  <c r="AN297" i="17"/>
  <c r="AM218" i="17"/>
  <c r="AM292" i="17" s="1"/>
  <c r="AG92" i="17"/>
  <c r="AG69" i="17"/>
  <c r="AG83" i="17" s="1"/>
  <c r="AR222" i="17"/>
  <c r="AS325" i="17"/>
  <c r="AJ282" i="17"/>
  <c r="AB46" i="17"/>
  <c r="AE82" i="17"/>
  <c r="AN224" i="17"/>
  <c r="AO327" i="17"/>
  <c r="AM240" i="17"/>
  <c r="AK306" i="17"/>
  <c r="AK173" i="17"/>
  <c r="AK175" i="17" s="1"/>
  <c r="AJ122" i="17"/>
  <c r="AJ436" i="17"/>
  <c r="AJ126" i="17"/>
  <c r="AN73" i="17"/>
  <c r="AO78" i="17"/>
  <c r="S461" i="17"/>
  <c r="AJ125" i="17"/>
  <c r="AM381" i="17"/>
  <c r="AM453" i="17" s="1"/>
  <c r="AN484" i="17"/>
  <c r="AB347" i="17"/>
  <c r="AM85" i="17"/>
  <c r="AM86" i="17" s="1"/>
  <c r="AN239" i="17"/>
  <c r="AC410" i="17"/>
  <c r="AC387" i="17"/>
  <c r="AJ117" i="17"/>
  <c r="AM244" i="17"/>
  <c r="AM245" i="17" s="1"/>
  <c r="AH72" i="17"/>
  <c r="AD409" i="17"/>
  <c r="AJ438" i="17"/>
  <c r="AI230" i="17"/>
  <c r="AD141" i="17"/>
  <c r="AD33" i="17"/>
  <c r="AD31" i="17"/>
  <c r="AD32" i="17"/>
  <c r="AD30" i="17"/>
  <c r="AD42" i="17"/>
  <c r="AD43" i="17"/>
  <c r="AD36" i="17"/>
  <c r="AD40" i="17"/>
  <c r="AD37" i="17"/>
  <c r="AD45" i="17"/>
  <c r="AD38" i="17"/>
  <c r="AD39" i="17"/>
  <c r="AD35" i="17"/>
  <c r="AD41" i="17"/>
  <c r="AD44" i="17"/>
  <c r="AJ217" i="17"/>
  <c r="AJ253" i="17"/>
  <c r="AJ220" i="17"/>
  <c r="AF231" i="17"/>
  <c r="AM151" i="17"/>
  <c r="AM134" i="17"/>
  <c r="AM96" i="17"/>
  <c r="AD187" i="17"/>
  <c r="AQ216" i="17"/>
  <c r="AQ232" i="17" s="1"/>
  <c r="AR312" i="17"/>
  <c r="AM223" i="17"/>
  <c r="AN326" i="17"/>
  <c r="AN419" i="17"/>
  <c r="AN65" i="17"/>
  <c r="AO168" i="17"/>
  <c r="AJ119" i="17"/>
  <c r="AO80" i="17"/>
  <c r="AJ281" i="17"/>
  <c r="AT132" i="17"/>
  <c r="AP291" i="17"/>
  <c r="AN138" i="17"/>
  <c r="AM59" i="17"/>
  <c r="AM84" i="17" s="1"/>
  <c r="AL375" i="17"/>
  <c r="AL391" i="17" s="1"/>
  <c r="AL290" i="17"/>
  <c r="AL221" i="17"/>
  <c r="AL219" i="17"/>
  <c r="AL254" i="17"/>
  <c r="AL289" i="17"/>
  <c r="AL174" i="17"/>
  <c r="AL227" i="17"/>
  <c r="AL311" i="17" s="1"/>
  <c r="AH71" i="17"/>
  <c r="AL172" i="17"/>
  <c r="AJ280" i="17"/>
  <c r="AJ279" i="17"/>
  <c r="AI93" i="17"/>
  <c r="AI67" i="17"/>
  <c r="AI66" i="17"/>
  <c r="AI19" i="17"/>
  <c r="AI146" i="17"/>
  <c r="AI20" i="17"/>
  <c r="AP232" i="17"/>
  <c r="AL383" i="17"/>
  <c r="AM486" i="17"/>
  <c r="AJ286" i="17"/>
  <c r="AL307" i="17"/>
  <c r="AL294" i="17"/>
  <c r="AJ435" i="17"/>
  <c r="AO207" i="17"/>
  <c r="AA53" i="17"/>
  <c r="BB51" i="17"/>
  <c r="AG464" i="17"/>
  <c r="AG384" i="17"/>
  <c r="AG385" i="17"/>
  <c r="AG337" i="17"/>
  <c r="AG338" i="17"/>
  <c r="AK147" i="17"/>
  <c r="AK14" i="17"/>
  <c r="AK16" i="17" s="1"/>
  <c r="AF336" i="17"/>
  <c r="AE83" i="17"/>
  <c r="AJ121" i="17"/>
  <c r="AL131" i="17"/>
  <c r="AL130" i="17"/>
  <c r="AL95" i="17"/>
  <c r="AL62" i="17"/>
  <c r="AL60" i="17"/>
  <c r="AL15" i="17"/>
  <c r="AL68" i="17"/>
  <c r="AL152" i="17" s="1"/>
  <c r="AL13" i="17"/>
  <c r="AL148" i="17"/>
  <c r="AL399" i="17"/>
  <c r="AH177" i="17"/>
  <c r="AO101" i="17"/>
  <c r="AK469" i="17"/>
  <c r="AK452" i="17"/>
  <c r="AK451" i="17"/>
  <c r="AK414" i="17"/>
  <c r="AP450" i="17"/>
  <c r="AN238" i="17"/>
  <c r="AM171" i="17"/>
  <c r="AM172" i="17" s="1"/>
  <c r="AJ283" i="17"/>
  <c r="AN260" i="17"/>
  <c r="AJ284" i="17"/>
  <c r="AI465" i="17"/>
  <c r="AI332" i="17"/>
  <c r="AI334" i="17" s="1"/>
  <c r="AJ118" i="17"/>
  <c r="AI231" i="17"/>
  <c r="AN81" i="17"/>
  <c r="AJ124" i="17"/>
  <c r="AJ441" i="17"/>
  <c r="AK403" i="17"/>
  <c r="AK404" i="17" s="1"/>
  <c r="AK402" i="17"/>
  <c r="AF451" i="8"/>
  <c r="AM168" i="8"/>
  <c r="AN168" i="8" s="1"/>
  <c r="AN65" i="8" s="1"/>
  <c r="AL65" i="8"/>
  <c r="AL65" i="19" s="1"/>
  <c r="AJ63" i="8"/>
  <c r="AJ63" i="19" s="1"/>
  <c r="AK166" i="8"/>
  <c r="AI85" i="8"/>
  <c r="AI135" i="8"/>
  <c r="AG73" i="8"/>
  <c r="AG73" i="19" s="1"/>
  <c r="AG222" i="8"/>
  <c r="AG222" i="19" s="1"/>
  <c r="AH325" i="8"/>
  <c r="AE122" i="8"/>
  <c r="AF383" i="8"/>
  <c r="AF383" i="19" s="1"/>
  <c r="AG486" i="8"/>
  <c r="AE279" i="8"/>
  <c r="AF254" i="8"/>
  <c r="AF219" i="8"/>
  <c r="AF219" i="19" s="1"/>
  <c r="AF174" i="8"/>
  <c r="AF174" i="19" s="1"/>
  <c r="AF290" i="8"/>
  <c r="AF289" i="8"/>
  <c r="AF221" i="8"/>
  <c r="AF221" i="19" s="1"/>
  <c r="AF307" i="8"/>
  <c r="AF227" i="8"/>
  <c r="AF227" i="19" s="1"/>
  <c r="AF172" i="8"/>
  <c r="AF172" i="19" s="1"/>
  <c r="AF278" i="8"/>
  <c r="AF294" i="8"/>
  <c r="AF244" i="8"/>
  <c r="AF245" i="8" s="1"/>
  <c r="AE120" i="8"/>
  <c r="AH238" i="8"/>
  <c r="AH310" i="19" s="1"/>
  <c r="AG171" i="8"/>
  <c r="AG171" i="19" s="1"/>
  <c r="AJ260" i="8"/>
  <c r="AM291" i="8"/>
  <c r="AG263" i="8"/>
  <c r="AE280" i="8"/>
  <c r="AE281" i="8"/>
  <c r="AF277" i="8"/>
  <c r="AE284" i="8"/>
  <c r="AE283" i="8"/>
  <c r="AE380" i="8"/>
  <c r="AE380" i="19" s="1"/>
  <c r="AE413" i="8"/>
  <c r="AE378" i="8"/>
  <c r="AE333" i="8"/>
  <c r="AE333" i="19" s="1"/>
  <c r="AE448" i="8"/>
  <c r="AE386" i="8"/>
  <c r="AE386" i="19" s="1"/>
  <c r="AE449" i="8"/>
  <c r="AE331" i="8"/>
  <c r="AE331" i="19" s="1"/>
  <c r="AE126" i="8"/>
  <c r="AE276" i="8"/>
  <c r="AI297" i="8"/>
  <c r="AH218" i="8"/>
  <c r="AH218" i="19" s="1"/>
  <c r="AE127" i="8"/>
  <c r="AG397" i="8"/>
  <c r="AF330" i="8"/>
  <c r="AF330" i="19" s="1"/>
  <c r="AE119" i="8"/>
  <c r="AG381" i="8"/>
  <c r="AG381" i="19" s="1"/>
  <c r="AH484" i="8"/>
  <c r="AE117" i="8"/>
  <c r="AE125" i="8"/>
  <c r="AH456" i="8"/>
  <c r="AG377" i="8"/>
  <c r="AG377" i="19" s="1"/>
  <c r="AG292" i="8"/>
  <c r="AG243" i="8"/>
  <c r="AE124" i="8"/>
  <c r="AF286" i="8"/>
  <c r="AE402" i="8"/>
  <c r="AE403" i="8"/>
  <c r="AE404" i="8" s="1"/>
  <c r="AF453" i="8"/>
  <c r="AJ419" i="8"/>
  <c r="AE118" i="8"/>
  <c r="AE285" i="8"/>
  <c r="AE173" i="8"/>
  <c r="AE173" i="19" s="1"/>
  <c r="AE306" i="8"/>
  <c r="AJ375" i="8"/>
  <c r="AJ375" i="19" s="1"/>
  <c r="AK471" i="8"/>
  <c r="AL471" i="8" s="1"/>
  <c r="AE282" i="8"/>
  <c r="AE123" i="8"/>
  <c r="AE121" i="8"/>
  <c r="AR450" i="8"/>
  <c r="AN399" i="8"/>
  <c r="AO398" i="8"/>
  <c r="AQ239" i="8"/>
  <c r="AP240" i="8"/>
  <c r="AK132" i="8"/>
  <c r="AJ138" i="8"/>
  <c r="AI59" i="8"/>
  <c r="AI59" i="19" s="1"/>
  <c r="AP164" i="8"/>
  <c r="AK79" i="8"/>
  <c r="AH57" i="8"/>
  <c r="AH57" i="19" s="1"/>
  <c r="AI153" i="8"/>
  <c r="AI78" i="8"/>
  <c r="AJ101" i="8"/>
  <c r="AK48" i="8" l="1"/>
  <c r="AK48" i="19" s="1"/>
  <c r="T208" i="8"/>
  <c r="Y241" i="8"/>
  <c r="AN65" i="19"/>
  <c r="AE52" i="22"/>
  <c r="AE378" i="19"/>
  <c r="AM223" i="19"/>
  <c r="Y91" i="8"/>
  <c r="Z311" i="19"/>
  <c r="Z231" i="19"/>
  <c r="AA306" i="19"/>
  <c r="AA225" i="19"/>
  <c r="Y70" i="8"/>
  <c r="Y70" i="19" s="1"/>
  <c r="Y82" i="19" s="1"/>
  <c r="Y149" i="8"/>
  <c r="Y150" i="8" s="1"/>
  <c r="Z184" i="8"/>
  <c r="Z184" i="19" s="1"/>
  <c r="Z180" i="19"/>
  <c r="V300" i="19"/>
  <c r="V192" i="19"/>
  <c r="Q143" i="8"/>
  <c r="R301" i="19"/>
  <c r="R212" i="19"/>
  <c r="R302" i="19" s="1"/>
  <c r="AJ207" i="19"/>
  <c r="AJ48" i="22" s="1"/>
  <c r="U189" i="19"/>
  <c r="U193" i="8"/>
  <c r="AK207" i="8"/>
  <c r="Y83" i="8"/>
  <c r="Y69" i="19"/>
  <c r="Y92" i="8"/>
  <c r="Y72" i="19"/>
  <c r="Y92" i="19" s="1"/>
  <c r="Y24" i="8"/>
  <c r="Y24" i="19" s="1"/>
  <c r="AA146" i="8"/>
  <c r="V35" i="8"/>
  <c r="V35" i="19" s="1"/>
  <c r="Z182" i="8"/>
  <c r="Z182" i="19" s="1"/>
  <c r="Z181" i="8"/>
  <c r="Z183" i="8"/>
  <c r="Z183" i="19" s="1"/>
  <c r="Z185" i="8"/>
  <c r="Z185" i="19" s="1"/>
  <c r="Z186" i="8"/>
  <c r="Z186" i="19" s="1"/>
  <c r="Y243" i="19"/>
  <c r="Y244" i="19"/>
  <c r="Y245" i="19" s="1"/>
  <c r="AA294" i="19"/>
  <c r="Y305" i="19"/>
  <c r="Y252" i="19"/>
  <c r="AA253" i="19"/>
  <c r="AD289" i="19"/>
  <c r="AD307" i="19"/>
  <c r="AD254" i="19"/>
  <c r="AD290" i="19"/>
  <c r="AH295" i="19"/>
  <c r="AH248" i="19"/>
  <c r="X243" i="19"/>
  <c r="X244" i="19"/>
  <c r="X245" i="19" s="1"/>
  <c r="AA230" i="8"/>
  <c r="AA231" i="8"/>
  <c r="AN326" i="8"/>
  <c r="AN223" i="8" s="1"/>
  <c r="R53" i="8"/>
  <c r="R53" i="19" s="1"/>
  <c r="AE96" i="22"/>
  <c r="V37" i="8"/>
  <c r="V37" i="19" s="1"/>
  <c r="AF86" i="19"/>
  <c r="AF73" i="22"/>
  <c r="AH84" i="19"/>
  <c r="AI135" i="19"/>
  <c r="AA66" i="8"/>
  <c r="Y23" i="8"/>
  <c r="Y23" i="19" s="1"/>
  <c r="Q143" i="19"/>
  <c r="Y27" i="8"/>
  <c r="Y27" i="19" s="1"/>
  <c r="Y26" i="8"/>
  <c r="Y26" i="19" s="1"/>
  <c r="Y25" i="8"/>
  <c r="Y25" i="19" s="1"/>
  <c r="Y22" i="8"/>
  <c r="Y22" i="19" s="1"/>
  <c r="R142" i="19"/>
  <c r="Z149" i="8"/>
  <c r="Z150" i="8" s="1"/>
  <c r="AA93" i="8"/>
  <c r="AA67" i="8"/>
  <c r="AA20" i="8"/>
  <c r="AA20" i="19" s="1"/>
  <c r="AA19" i="8"/>
  <c r="AA19" i="19" s="1"/>
  <c r="W29" i="8"/>
  <c r="W29" i="19" s="1"/>
  <c r="P143" i="8"/>
  <c r="Z92" i="8"/>
  <c r="Z69" i="8"/>
  <c r="Z69" i="19" s="1"/>
  <c r="AI78" i="19"/>
  <c r="S49" i="8"/>
  <c r="S49" i="19" s="1"/>
  <c r="AD152" i="19"/>
  <c r="X82" i="19"/>
  <c r="AB94" i="19"/>
  <c r="AI80" i="19"/>
  <c r="V36" i="8"/>
  <c r="V36" i="19" s="1"/>
  <c r="V39" i="8"/>
  <c r="V39" i="19" s="1"/>
  <c r="V33" i="8"/>
  <c r="V33" i="19" s="1"/>
  <c r="V40" i="8"/>
  <c r="V40" i="19" s="1"/>
  <c r="V32" i="8"/>
  <c r="V32" i="19" s="1"/>
  <c r="V30" i="8"/>
  <c r="V30" i="19" s="1"/>
  <c r="V44" i="8"/>
  <c r="V44" i="19" s="1"/>
  <c r="V45" i="8"/>
  <c r="V45" i="19" s="1"/>
  <c r="V43" i="8"/>
  <c r="V43" i="19" s="1"/>
  <c r="V141" i="8"/>
  <c r="V31" i="8"/>
  <c r="V31" i="19" s="1"/>
  <c r="V41" i="8"/>
  <c r="V41" i="19" s="1"/>
  <c r="V42" i="8"/>
  <c r="V42" i="19" s="1"/>
  <c r="V38" i="8"/>
  <c r="V38" i="19" s="1"/>
  <c r="V193" i="8"/>
  <c r="AE131" i="19"/>
  <c r="Z70" i="8"/>
  <c r="Z26" i="8"/>
  <c r="Z26" i="19" s="1"/>
  <c r="Z91" i="8"/>
  <c r="Z27" i="8"/>
  <c r="Z27" i="19" s="1"/>
  <c r="Z23" i="8"/>
  <c r="Z23" i="19" s="1"/>
  <c r="X29" i="8"/>
  <c r="X29" i="19" s="1"/>
  <c r="U34" i="8"/>
  <c r="U34" i="19" s="1"/>
  <c r="Z24" i="8"/>
  <c r="Z24" i="19" s="1"/>
  <c r="Z22" i="8"/>
  <c r="Z22" i="19" s="1"/>
  <c r="U141" i="19"/>
  <c r="Z25" i="8"/>
  <c r="Z25" i="19" s="1"/>
  <c r="AE130" i="19"/>
  <c r="T49" i="8"/>
  <c r="T49" i="19" s="1"/>
  <c r="AD16" i="8"/>
  <c r="AD16" i="19" s="1"/>
  <c r="AE152" i="8"/>
  <c r="Y149" i="19"/>
  <c r="Y150" i="19" s="1"/>
  <c r="Y91" i="19"/>
  <c r="Z308" i="8"/>
  <c r="Z309" i="8" s="1"/>
  <c r="Z229" i="8"/>
  <c r="Z229" i="19" s="1"/>
  <c r="AC58" i="8"/>
  <c r="AC58" i="19" s="1"/>
  <c r="AF13" i="8"/>
  <c r="AF13" i="19" s="1"/>
  <c r="Z308" i="19"/>
  <c r="Z309" i="19" s="1"/>
  <c r="Z250" i="8"/>
  <c r="AE95" i="19"/>
  <c r="AE148" i="19"/>
  <c r="Z228" i="8"/>
  <c r="Z228" i="19" s="1"/>
  <c r="Z251" i="8"/>
  <c r="AA180" i="8"/>
  <c r="AA180" i="19" s="1"/>
  <c r="AF134" i="19"/>
  <c r="AG292" i="19"/>
  <c r="AC94" i="8"/>
  <c r="AC61" i="8"/>
  <c r="AC61" i="19" s="1"/>
  <c r="AN366" i="8"/>
  <c r="AN366" i="19" s="1"/>
  <c r="AF96" i="19"/>
  <c r="AC17" i="8"/>
  <c r="AC17" i="19" s="1"/>
  <c r="S210" i="8"/>
  <c r="S210" i="19" s="1"/>
  <c r="S206" i="8"/>
  <c r="S206" i="19" s="1"/>
  <c r="S301" i="8"/>
  <c r="AF133" i="19"/>
  <c r="AE147" i="8"/>
  <c r="AE14" i="8"/>
  <c r="AE14" i="19" s="1"/>
  <c r="Y241" i="19"/>
  <c r="AF151" i="19"/>
  <c r="AC177" i="8"/>
  <c r="AC177" i="19" s="1"/>
  <c r="AH414" i="8"/>
  <c r="AI85" i="19"/>
  <c r="AB18" i="8"/>
  <c r="AB18" i="19" s="1"/>
  <c r="AD176" i="8"/>
  <c r="AD176" i="19" s="1"/>
  <c r="AI452" i="8"/>
  <c r="Y250" i="19"/>
  <c r="AI469" i="8"/>
  <c r="Y187" i="8"/>
  <c r="Y187" i="19" s="1"/>
  <c r="AH452" i="8"/>
  <c r="X188" i="8"/>
  <c r="X188" i="19" s="1"/>
  <c r="AI414" i="8"/>
  <c r="AP485" i="17"/>
  <c r="AO382" i="17"/>
  <c r="AG133" i="8"/>
  <c r="AG451" i="8"/>
  <c r="AE470" i="8"/>
  <c r="AJ391" i="8"/>
  <c r="Y242" i="8"/>
  <c r="Y242" i="19"/>
  <c r="AG453" i="8"/>
  <c r="Y251" i="19"/>
  <c r="AH469" i="8"/>
  <c r="AH414" i="19"/>
  <c r="AB225" i="8"/>
  <c r="AI368" i="8"/>
  <c r="AI368" i="19" s="1"/>
  <c r="AF131" i="8"/>
  <c r="AF60" i="8"/>
  <c r="AF60" i="19" s="1"/>
  <c r="AB305" i="8"/>
  <c r="AM216" i="8"/>
  <c r="AM216" i="19" s="1"/>
  <c r="AN312" i="8"/>
  <c r="AL310" i="8"/>
  <c r="AL293" i="8"/>
  <c r="AK232" i="8"/>
  <c r="AK232" i="19" s="1"/>
  <c r="AN224" i="8"/>
  <c r="AN224" i="19" s="1"/>
  <c r="AO327" i="8"/>
  <c r="AF15" i="8"/>
  <c r="AF15" i="19" s="1"/>
  <c r="AF62" i="8"/>
  <c r="AF62" i="19" s="1"/>
  <c r="AF68" i="8"/>
  <c r="AJ255" i="8"/>
  <c r="AJ293" i="8"/>
  <c r="AJ310" i="8"/>
  <c r="AF130" i="8"/>
  <c r="AF148" i="8"/>
  <c r="AF95" i="8"/>
  <c r="AI255" i="19"/>
  <c r="AI293" i="19"/>
  <c r="W203" i="8"/>
  <c r="W203" i="19" s="1"/>
  <c r="W199" i="8"/>
  <c r="W199" i="19" s="1"/>
  <c r="W191" i="8"/>
  <c r="W191" i="19" s="1"/>
  <c r="W200" i="8"/>
  <c r="W200" i="19" s="1"/>
  <c r="W194" i="8"/>
  <c r="W194" i="19" s="1"/>
  <c r="W202" i="8"/>
  <c r="W202" i="19" s="1"/>
  <c r="W201" i="8"/>
  <c r="W201" i="19" s="1"/>
  <c r="W192" i="8"/>
  <c r="W192" i="19" s="1"/>
  <c r="W190" i="8"/>
  <c r="W190" i="19" s="1"/>
  <c r="W204" i="8"/>
  <c r="W204" i="19" s="1"/>
  <c r="W197" i="8"/>
  <c r="W197" i="19" s="1"/>
  <c r="W196" i="8"/>
  <c r="W196" i="19" s="1"/>
  <c r="W195" i="8"/>
  <c r="W195" i="19" s="1"/>
  <c r="W198" i="8"/>
  <c r="W198" i="19" s="1"/>
  <c r="W189" i="8"/>
  <c r="W189" i="19" s="1"/>
  <c r="W300" i="8"/>
  <c r="AE193" i="17"/>
  <c r="AE205" i="17" s="1"/>
  <c r="AE208" i="17" s="1"/>
  <c r="AE210" i="17" s="1"/>
  <c r="AE212" i="17" s="1"/>
  <c r="AE302" i="17" s="1"/>
  <c r="AG12" i="8"/>
  <c r="AG12" i="19" s="1"/>
  <c r="BB352" i="17"/>
  <c r="AG86" i="8"/>
  <c r="AG151" i="8"/>
  <c r="AE41" i="17"/>
  <c r="AJ485" i="8"/>
  <c r="AK485" i="8" s="1"/>
  <c r="AK382" i="8" s="1"/>
  <c r="AK382" i="19" s="1"/>
  <c r="AN64" i="8"/>
  <c r="AN64" i="19" s="1"/>
  <c r="AO167" i="8"/>
  <c r="AD217" i="8"/>
  <c r="AD217" i="19" s="1"/>
  <c r="AD220" i="8"/>
  <c r="AD220" i="19" s="1"/>
  <c r="AD253" i="8"/>
  <c r="AJ419" i="19"/>
  <c r="AB179" i="8"/>
  <c r="AB179" i="19" s="1"/>
  <c r="AL486" i="19"/>
  <c r="AI84" i="8"/>
  <c r="AB226" i="8"/>
  <c r="AI485" i="19"/>
  <c r="AL484" i="19"/>
  <c r="AJ209" i="8"/>
  <c r="AJ209" i="19" s="1"/>
  <c r="AG422" i="19"/>
  <c r="AE175" i="8"/>
  <c r="AE175" i="19" s="1"/>
  <c r="AB178" i="8"/>
  <c r="AB178" i="19" s="1"/>
  <c r="AP166" i="19"/>
  <c r="AQ166" i="19" s="1"/>
  <c r="AF311" i="8"/>
  <c r="AB252" i="8"/>
  <c r="AM397" i="19"/>
  <c r="AL167" i="19"/>
  <c r="AG96" i="8"/>
  <c r="AJ471" i="19"/>
  <c r="AK50" i="8"/>
  <c r="AK50" i="19" s="1"/>
  <c r="AH73" i="8"/>
  <c r="AG134" i="8"/>
  <c r="AH456" i="19"/>
  <c r="AQ399" i="19"/>
  <c r="AO122" i="19"/>
  <c r="AO125" i="19"/>
  <c r="AR240" i="19"/>
  <c r="AO281" i="19"/>
  <c r="AQ398" i="19"/>
  <c r="AO441" i="19"/>
  <c r="AO286" i="19"/>
  <c r="AO276" i="19"/>
  <c r="AO282" i="19"/>
  <c r="AR79" i="19"/>
  <c r="AO124" i="19"/>
  <c r="AR325" i="19"/>
  <c r="AQ263" i="19"/>
  <c r="AN442" i="19"/>
  <c r="AO436" i="19"/>
  <c r="AO117" i="19"/>
  <c r="AO119" i="19"/>
  <c r="AR138" i="19"/>
  <c r="AR104" i="19"/>
  <c r="AO278" i="19"/>
  <c r="AO279" i="19"/>
  <c r="AT153" i="19"/>
  <c r="AO118" i="19"/>
  <c r="AO438" i="19"/>
  <c r="AO127" i="19"/>
  <c r="AO439" i="19"/>
  <c r="AO126" i="19"/>
  <c r="AN443" i="19"/>
  <c r="AO440" i="19"/>
  <c r="AQ297" i="19"/>
  <c r="AO283" i="19"/>
  <c r="AR260" i="19"/>
  <c r="AS101" i="19"/>
  <c r="AU168" i="19"/>
  <c r="AT132" i="19"/>
  <c r="AO277" i="19"/>
  <c r="AO284" i="19"/>
  <c r="AW327" i="19"/>
  <c r="AR239" i="19"/>
  <c r="AO280" i="19"/>
  <c r="AS326" i="19"/>
  <c r="AO285" i="19"/>
  <c r="AT312" i="19"/>
  <c r="AO444" i="19"/>
  <c r="AO121" i="19"/>
  <c r="AO120" i="19"/>
  <c r="AQ238" i="19"/>
  <c r="AO437" i="19"/>
  <c r="AO123" i="19"/>
  <c r="AO435" i="19"/>
  <c r="AS291" i="19"/>
  <c r="AQ450" i="19"/>
  <c r="AO445" i="19"/>
  <c r="AR81" i="19"/>
  <c r="AG199" i="17"/>
  <c r="AG189" i="17"/>
  <c r="AE40" i="17"/>
  <c r="AE45" i="17"/>
  <c r="AE38" i="17"/>
  <c r="AM243" i="17"/>
  <c r="AE39" i="17"/>
  <c r="AE30" i="17"/>
  <c r="AE44" i="17"/>
  <c r="AE32" i="17"/>
  <c r="AE31" i="17"/>
  <c r="AE35" i="17"/>
  <c r="AE33" i="17"/>
  <c r="AE37" i="17"/>
  <c r="AE42" i="17"/>
  <c r="AE36" i="17"/>
  <c r="AE43" i="17"/>
  <c r="AG200" i="17"/>
  <c r="AG203" i="17"/>
  <c r="AG300" i="17"/>
  <c r="AG191" i="17"/>
  <c r="AG201" i="17"/>
  <c r="AG204" i="17"/>
  <c r="AG197" i="17"/>
  <c r="AG196" i="17"/>
  <c r="AG198" i="17"/>
  <c r="AG195" i="17"/>
  <c r="AG202" i="17"/>
  <c r="AG190" i="17"/>
  <c r="AG194" i="17"/>
  <c r="AF183" i="17"/>
  <c r="AF181" i="17"/>
  <c r="AF185" i="17"/>
  <c r="AD355" i="17"/>
  <c r="AD358" i="17"/>
  <c r="AD350" i="17"/>
  <c r="AD360" i="17"/>
  <c r="AD361" i="17"/>
  <c r="AD351" i="17"/>
  <c r="AE346" i="17"/>
  <c r="AE347" i="17" s="1"/>
  <c r="AE363" i="17" s="1"/>
  <c r="AD359" i="17"/>
  <c r="AD354" i="17"/>
  <c r="AD459" i="17"/>
  <c r="AD357" i="17"/>
  <c r="AD362" i="17"/>
  <c r="AD353" i="17"/>
  <c r="AD363" i="17"/>
  <c r="AD348" i="17"/>
  <c r="AD356" i="17"/>
  <c r="AC346" i="17"/>
  <c r="AC347" i="17" s="1"/>
  <c r="AC355" i="17" s="1"/>
  <c r="AF44" i="17"/>
  <c r="AF40" i="17"/>
  <c r="AF182" i="17"/>
  <c r="AF184" i="17"/>
  <c r="AG28" i="17"/>
  <c r="AG29" i="17" s="1"/>
  <c r="AG33" i="17" s="1"/>
  <c r="AF33" i="17"/>
  <c r="AF39" i="17"/>
  <c r="AF31" i="17"/>
  <c r="AF36" i="17"/>
  <c r="AF43" i="17"/>
  <c r="AF42" i="17"/>
  <c r="AF38" i="17"/>
  <c r="AF32" i="17"/>
  <c r="AF45" i="17"/>
  <c r="AF37" i="17"/>
  <c r="AF141" i="17"/>
  <c r="AF41" i="17"/>
  <c r="AF35" i="17"/>
  <c r="AI185" i="17"/>
  <c r="AI183" i="17"/>
  <c r="AI182" i="17"/>
  <c r="AI184" i="17"/>
  <c r="AI186" i="17"/>
  <c r="AH26" i="17"/>
  <c r="AH27" i="17"/>
  <c r="AH23" i="17"/>
  <c r="AG339" i="17"/>
  <c r="AG345" i="17" s="1"/>
  <c r="AH24" i="17"/>
  <c r="AI21" i="17"/>
  <c r="AI24" i="17" s="1"/>
  <c r="AH22" i="17"/>
  <c r="AJ180" i="17"/>
  <c r="AJ186" i="17" s="1"/>
  <c r="AI412" i="17"/>
  <c r="AI379" i="17"/>
  <c r="AI376" i="17"/>
  <c r="AI335" i="17"/>
  <c r="AI336" i="17" s="1"/>
  <c r="AK61" i="17"/>
  <c r="AK58" i="17"/>
  <c r="AK94" i="17"/>
  <c r="AK17" i="17"/>
  <c r="AK18" i="17" s="1"/>
  <c r="AI228" i="17"/>
  <c r="AI242" i="17" s="1"/>
  <c r="AK278" i="17"/>
  <c r="AK285" i="17"/>
  <c r="AO260" i="17"/>
  <c r="AH305" i="17"/>
  <c r="AH226" i="17"/>
  <c r="AH225" i="17"/>
  <c r="AH178" i="17"/>
  <c r="AH252" i="17"/>
  <c r="AH179" i="17"/>
  <c r="AI252" i="17"/>
  <c r="AL147" i="17"/>
  <c r="AL14" i="17"/>
  <c r="AL16" i="17" s="1"/>
  <c r="AP310" i="17"/>
  <c r="AP293" i="17"/>
  <c r="AP255" i="17"/>
  <c r="AK281" i="17"/>
  <c r="AM307" i="17"/>
  <c r="AM294" i="17"/>
  <c r="AD34" i="17"/>
  <c r="AO239" i="17"/>
  <c r="AM397" i="17"/>
  <c r="AL330" i="17"/>
  <c r="AO63" i="17"/>
  <c r="AO135" i="17" s="1"/>
  <c r="AP166" i="17"/>
  <c r="AQ57" i="17"/>
  <c r="AR153" i="17"/>
  <c r="AK437" i="17"/>
  <c r="AK444" i="17"/>
  <c r="AH91" i="17"/>
  <c r="AH149" i="17"/>
  <c r="AH150" i="17" s="1"/>
  <c r="AH70" i="17"/>
  <c r="AI308" i="17"/>
  <c r="AI309" i="17" s="1"/>
  <c r="AI229" i="17"/>
  <c r="AI241" i="17" s="1"/>
  <c r="AK449" i="17"/>
  <c r="AK448" i="17"/>
  <c r="AK413" i="17"/>
  <c r="AK380" i="17"/>
  <c r="AK378" i="17"/>
  <c r="AK333" i="17"/>
  <c r="AK466" i="17"/>
  <c r="AK386" i="17"/>
  <c r="AK470" i="17" s="1"/>
  <c r="AK331" i="17"/>
  <c r="AK441" i="17"/>
  <c r="AA143" i="17"/>
  <c r="BB53" i="17"/>
  <c r="AM375" i="17"/>
  <c r="AM391" i="17" s="1"/>
  <c r="AO65" i="17"/>
  <c r="AP168" i="17"/>
  <c r="AM133" i="17"/>
  <c r="AK438" i="17"/>
  <c r="AK126" i="17"/>
  <c r="AN135" i="17"/>
  <c r="AK440" i="17"/>
  <c r="AK276" i="17"/>
  <c r="AJ230" i="17"/>
  <c r="AM131" i="17"/>
  <c r="AM130" i="17"/>
  <c r="AM95" i="17"/>
  <c r="AM62" i="17"/>
  <c r="AM60" i="17"/>
  <c r="AM15" i="17"/>
  <c r="AM68" i="17"/>
  <c r="AM152" i="17" s="1"/>
  <c r="AM13" i="17"/>
  <c r="AM148" i="17"/>
  <c r="AD188" i="17"/>
  <c r="AN381" i="17"/>
  <c r="AO484" i="17"/>
  <c r="AK118" i="17"/>
  <c r="AK286" i="17"/>
  <c r="AL469" i="17"/>
  <c r="AL452" i="17"/>
  <c r="AL451" i="17"/>
  <c r="AL414" i="17"/>
  <c r="AN85" i="17"/>
  <c r="AN86" i="17" s="1"/>
  <c r="AK117" i="17"/>
  <c r="AB49" i="17"/>
  <c r="AF250" i="17"/>
  <c r="AF308" i="17"/>
  <c r="AF309" i="17" s="1"/>
  <c r="AF229" i="17"/>
  <c r="AG250" i="17"/>
  <c r="AK123" i="17"/>
  <c r="AK439" i="17"/>
  <c r="AO79" i="17"/>
  <c r="AN12" i="17"/>
  <c r="AH464" i="17"/>
  <c r="AH384" i="17"/>
  <c r="AH411" i="17"/>
  <c r="AH385" i="17"/>
  <c r="AH337" i="17"/>
  <c r="AH338" i="17"/>
  <c r="AN104" i="17"/>
  <c r="AK283" i="17"/>
  <c r="AM399" i="17"/>
  <c r="AK124" i="17"/>
  <c r="AM290" i="17"/>
  <c r="AM289" i="17"/>
  <c r="AM254" i="17"/>
  <c r="AM219" i="17"/>
  <c r="AM221" i="17"/>
  <c r="AM174" i="17"/>
  <c r="AM227" i="17"/>
  <c r="AM311" i="17" s="1"/>
  <c r="AF464" i="17"/>
  <c r="AF411" i="17"/>
  <c r="AF384" i="17"/>
  <c r="AF385" i="17"/>
  <c r="AF337" i="17"/>
  <c r="AF338" i="17"/>
  <c r="AG390" i="17"/>
  <c r="AP207" i="17"/>
  <c r="AK279" i="17"/>
  <c r="AQ291" i="17"/>
  <c r="AP80" i="17"/>
  <c r="AB459" i="17"/>
  <c r="AB350" i="17"/>
  <c r="AB351" i="17"/>
  <c r="AB349" i="17"/>
  <c r="AB348" i="17"/>
  <c r="AB355" i="17"/>
  <c r="AB362" i="17"/>
  <c r="AB360" i="17"/>
  <c r="AB353" i="17"/>
  <c r="AB357" i="17"/>
  <c r="AB359" i="17"/>
  <c r="AB358" i="17"/>
  <c r="AB354" i="17"/>
  <c r="AB361" i="17"/>
  <c r="AB363" i="17"/>
  <c r="AB356" i="17"/>
  <c r="AK125" i="17"/>
  <c r="AK436" i="17"/>
  <c r="AN240" i="17"/>
  <c r="AK445" i="17"/>
  <c r="AM422" i="17"/>
  <c r="Z367" i="17"/>
  <c r="BB364" i="17"/>
  <c r="AJ231" i="17"/>
  <c r="AJ146" i="17"/>
  <c r="AJ93" i="17"/>
  <c r="AJ67" i="17"/>
  <c r="AJ20" i="17"/>
  <c r="AJ66" i="17"/>
  <c r="AJ19" i="17"/>
  <c r="AN151" i="17"/>
  <c r="AN134" i="17"/>
  <c r="AN96" i="17"/>
  <c r="AP64" i="17"/>
  <c r="AQ167" i="17"/>
  <c r="AG389" i="17"/>
  <c r="AM383" i="17"/>
  <c r="AN486" i="17"/>
  <c r="AO419" i="17"/>
  <c r="AR216" i="17"/>
  <c r="AS312" i="17"/>
  <c r="AH92" i="17"/>
  <c r="AH69" i="17"/>
  <c r="AC401" i="17"/>
  <c r="AK282" i="17"/>
  <c r="AL277" i="17"/>
  <c r="AK127" i="17"/>
  <c r="AM398" i="17"/>
  <c r="AK217" i="17"/>
  <c r="AK253" i="17"/>
  <c r="AK220" i="17"/>
  <c r="AO81" i="17"/>
  <c r="AK121" i="17"/>
  <c r="AG411" i="17"/>
  <c r="AL403" i="17"/>
  <c r="AL404" i="17" s="1"/>
  <c r="AL402" i="17"/>
  <c r="AK280" i="17"/>
  <c r="AO138" i="17"/>
  <c r="AN59" i="17"/>
  <c r="AU132" i="17"/>
  <c r="AK119" i="17"/>
  <c r="AQ310" i="17"/>
  <c r="AQ293" i="17"/>
  <c r="AQ255" i="17"/>
  <c r="AF251" i="17"/>
  <c r="AF228" i="17"/>
  <c r="AG251" i="17"/>
  <c r="AO224" i="17"/>
  <c r="AP327" i="17"/>
  <c r="AS222" i="17"/>
  <c r="AT325" i="17"/>
  <c r="AO297" i="17"/>
  <c r="AN218" i="17"/>
  <c r="AN243" i="17" s="1"/>
  <c r="AB193" i="17"/>
  <c r="AK176" i="17"/>
  <c r="AK177" i="17" s="1"/>
  <c r="AK120" i="17"/>
  <c r="AC400" i="17"/>
  <c r="AK443" i="17"/>
  <c r="AI72" i="17"/>
  <c r="AN223" i="17"/>
  <c r="AO326" i="17"/>
  <c r="AN456" i="17"/>
  <c r="AM377" i="17"/>
  <c r="AO238" i="17"/>
  <c r="AN171" i="17"/>
  <c r="AK284" i="17"/>
  <c r="AQ450" i="17"/>
  <c r="AP101" i="17"/>
  <c r="AK435" i="17"/>
  <c r="AI71" i="17"/>
  <c r="AL306" i="17"/>
  <c r="AL173" i="17"/>
  <c r="AL175" i="17" s="1"/>
  <c r="AL176" i="17" s="1"/>
  <c r="AL177" i="17" s="1"/>
  <c r="AP78" i="17"/>
  <c r="AO73" i="17"/>
  <c r="AK122" i="17"/>
  <c r="AN244" i="17"/>
  <c r="AN245" i="17" s="1"/>
  <c r="X371" i="17"/>
  <c r="AM263" i="17"/>
  <c r="AK442" i="17"/>
  <c r="AJ465" i="17"/>
  <c r="AJ332" i="17"/>
  <c r="AJ334" i="17" s="1"/>
  <c r="AE465" i="8"/>
  <c r="AM65" i="8"/>
  <c r="AM65" i="19" s="1"/>
  <c r="AO168" i="8"/>
  <c r="AK63" i="8"/>
  <c r="AK63" i="19" s="1"/>
  <c r="AL166" i="8"/>
  <c r="AL63" i="8" s="1"/>
  <c r="AL63" i="19" s="1"/>
  <c r="AJ135" i="8"/>
  <c r="AJ85" i="8"/>
  <c r="BB48" i="8"/>
  <c r="BB48" i="19" s="1"/>
  <c r="AL375" i="8"/>
  <c r="AL375" i="19" s="1"/>
  <c r="AF119" i="8"/>
  <c r="AK419" i="8"/>
  <c r="AF117" i="8"/>
  <c r="AF448" i="8"/>
  <c r="AF413" i="8"/>
  <c r="AF449" i="8"/>
  <c r="AF386" i="8"/>
  <c r="AF386" i="19" s="1"/>
  <c r="AF333" i="8"/>
  <c r="AF333" i="19" s="1"/>
  <c r="AF380" i="8"/>
  <c r="AF380" i="19" s="1"/>
  <c r="AF378" i="8"/>
  <c r="AF331" i="8"/>
  <c r="AF331" i="19" s="1"/>
  <c r="AH292" i="8"/>
  <c r="AH243" i="8"/>
  <c r="AG277" i="8"/>
  <c r="AF120" i="8"/>
  <c r="AG294" i="8"/>
  <c r="AG244" i="8"/>
  <c r="AG245" i="8" s="1"/>
  <c r="AF121" i="8"/>
  <c r="AG286" i="8"/>
  <c r="AH397" i="8"/>
  <c r="AG330" i="8"/>
  <c r="AG330" i="19" s="1"/>
  <c r="AI218" i="8"/>
  <c r="AI218" i="19" s="1"/>
  <c r="AJ297" i="8"/>
  <c r="AF283" i="8"/>
  <c r="AH263" i="8"/>
  <c r="AF122" i="8"/>
  <c r="AF282" i="8"/>
  <c r="AF281" i="8"/>
  <c r="AN291" i="8"/>
  <c r="AO291" i="8" s="1"/>
  <c r="AF279" i="8"/>
  <c r="AH222" i="8"/>
  <c r="AI325" i="8"/>
  <c r="AF124" i="8"/>
  <c r="AH381" i="8"/>
  <c r="AH381" i="19" s="1"/>
  <c r="AI484" i="8"/>
  <c r="AF173" i="8"/>
  <c r="AF173" i="19" s="1"/>
  <c r="AF306" i="8"/>
  <c r="AF402" i="8"/>
  <c r="AF403" i="8"/>
  <c r="AF404" i="8" s="1"/>
  <c r="AF285" i="8"/>
  <c r="AI456" i="8"/>
  <c r="AH377" i="8"/>
  <c r="AH377" i="19" s="1"/>
  <c r="AF276" i="8"/>
  <c r="AK260" i="8"/>
  <c r="AK375" i="8"/>
  <c r="AK375" i="19" s="1"/>
  <c r="AF284" i="8"/>
  <c r="AF280" i="8"/>
  <c r="AG254" i="8"/>
  <c r="AG289" i="8"/>
  <c r="AG219" i="8"/>
  <c r="AG219" i="19" s="1"/>
  <c r="AG290" i="8"/>
  <c r="AG174" i="8"/>
  <c r="AG174" i="19" s="1"/>
  <c r="AG221" i="8"/>
  <c r="AG221" i="19" s="1"/>
  <c r="AG307" i="8"/>
  <c r="AG227" i="8"/>
  <c r="AG227" i="19" s="1"/>
  <c r="AG172" i="8"/>
  <c r="AG172" i="19" s="1"/>
  <c r="AF127" i="8"/>
  <c r="AF123" i="8"/>
  <c r="AM471" i="8"/>
  <c r="AM375" i="8" s="1"/>
  <c r="AF118" i="8"/>
  <c r="AF125" i="8"/>
  <c r="AF126" i="8"/>
  <c r="AF466" i="8"/>
  <c r="AI238" i="8"/>
  <c r="AI310" i="19" s="1"/>
  <c r="AH171" i="8"/>
  <c r="AH171" i="19" s="1"/>
  <c r="AG278" i="8"/>
  <c r="AG383" i="8"/>
  <c r="AG383" i="19" s="1"/>
  <c r="AH486" i="8"/>
  <c r="AS450" i="8"/>
  <c r="AP398" i="8"/>
  <c r="AO399" i="8"/>
  <c r="AQ240" i="8"/>
  <c r="AR239" i="8"/>
  <c r="AL132" i="8"/>
  <c r="AK138" i="8"/>
  <c r="AJ59" i="8"/>
  <c r="AJ59" i="19" s="1"/>
  <c r="AQ164" i="8"/>
  <c r="AI57" i="8"/>
  <c r="AI57" i="19" s="1"/>
  <c r="AJ153" i="8"/>
  <c r="AJ78" i="8"/>
  <c r="AL79" i="8"/>
  <c r="AK101" i="8"/>
  <c r="AL48" i="8" l="1"/>
  <c r="AL48" i="19" s="1"/>
  <c r="Y82" i="8"/>
  <c r="T208" i="19"/>
  <c r="T301" i="19" s="1"/>
  <c r="T210" i="8"/>
  <c r="T301" i="8"/>
  <c r="T206" i="8"/>
  <c r="T206" i="19" s="1"/>
  <c r="AJ452" i="8"/>
  <c r="AJ391" i="19"/>
  <c r="AM375" i="19"/>
  <c r="AF52" i="22"/>
  <c r="AF378" i="19"/>
  <c r="AA229" i="8"/>
  <c r="AA230" i="19"/>
  <c r="AA308" i="19" s="1"/>
  <c r="AA309" i="19" s="1"/>
  <c r="AB306" i="19"/>
  <c r="AB225" i="19"/>
  <c r="AN223" i="19"/>
  <c r="AH292" i="19"/>
  <c r="AH222" i="19"/>
  <c r="AB294" i="19"/>
  <c r="AB226" i="19"/>
  <c r="AA311" i="19"/>
  <c r="AA231" i="19"/>
  <c r="AA251" i="19" s="1"/>
  <c r="AK207" i="19"/>
  <c r="AK48" i="22" s="1"/>
  <c r="AL207" i="8"/>
  <c r="AM207" i="8" s="1"/>
  <c r="AM207" i="19" s="1"/>
  <c r="U193" i="19"/>
  <c r="U205" i="8"/>
  <c r="V205" i="8"/>
  <c r="V193" i="19"/>
  <c r="Z305" i="19"/>
  <c r="Z181" i="19"/>
  <c r="AA72" i="8"/>
  <c r="AA69" i="8" s="1"/>
  <c r="AA67" i="19"/>
  <c r="Z82" i="8"/>
  <c r="Z70" i="19"/>
  <c r="AA71" i="8"/>
  <c r="AA70" i="8" s="1"/>
  <c r="AA66" i="19"/>
  <c r="AH133" i="8"/>
  <c r="AH73" i="19"/>
  <c r="AF152" i="8"/>
  <c r="AF68" i="19"/>
  <c r="Z252" i="19"/>
  <c r="R143" i="8"/>
  <c r="R143" i="19"/>
  <c r="W141" i="8"/>
  <c r="AA308" i="8"/>
  <c r="AA309" i="8" s="1"/>
  <c r="Z187" i="8"/>
  <c r="AB253" i="19"/>
  <c r="AI248" i="19"/>
  <c r="AI295" i="19"/>
  <c r="AA183" i="8"/>
  <c r="AA183" i="19" s="1"/>
  <c r="Z242" i="19"/>
  <c r="Z241" i="19"/>
  <c r="AE253" i="8"/>
  <c r="AA250" i="8"/>
  <c r="AB230" i="8"/>
  <c r="AA228" i="8"/>
  <c r="AA228" i="19" s="1"/>
  <c r="AC179" i="8"/>
  <c r="AA251" i="8"/>
  <c r="AO326" i="8"/>
  <c r="AP326" i="8" s="1"/>
  <c r="AP223" i="8" s="1"/>
  <c r="AE60" i="22"/>
  <c r="AF96" i="22"/>
  <c r="W32" i="8"/>
  <c r="W32" i="19" s="1"/>
  <c r="W41" i="8"/>
  <c r="W41" i="19" s="1"/>
  <c r="W35" i="8"/>
  <c r="W35" i="19" s="1"/>
  <c r="W31" i="8"/>
  <c r="W31" i="19" s="1"/>
  <c r="W44" i="8"/>
  <c r="W44" i="19" s="1"/>
  <c r="W43" i="8"/>
  <c r="W43" i="19" s="1"/>
  <c r="W30" i="8"/>
  <c r="W30" i="19" s="1"/>
  <c r="AI84" i="19"/>
  <c r="Z149" i="19"/>
  <c r="Z150" i="19" s="1"/>
  <c r="Y83" i="19"/>
  <c r="AG86" i="19"/>
  <c r="AG73" i="22"/>
  <c r="AJ135" i="19"/>
  <c r="Y28" i="8"/>
  <c r="Y28" i="19" s="1"/>
  <c r="AA146" i="19"/>
  <c r="W42" i="8"/>
  <c r="W42" i="19" s="1"/>
  <c r="W39" i="8"/>
  <c r="W39" i="19" s="1"/>
  <c r="W36" i="8"/>
  <c r="W36" i="19" s="1"/>
  <c r="W38" i="8"/>
  <c r="W38" i="19" s="1"/>
  <c r="W45" i="8"/>
  <c r="W45" i="19" s="1"/>
  <c r="W37" i="8"/>
  <c r="W37" i="19" s="1"/>
  <c r="W33" i="8"/>
  <c r="W33" i="19" s="1"/>
  <c r="W40" i="8"/>
  <c r="W40" i="19" s="1"/>
  <c r="S142" i="19"/>
  <c r="P143" i="19"/>
  <c r="AA21" i="8"/>
  <c r="AA21" i="19" s="1"/>
  <c r="AA93" i="19"/>
  <c r="Z92" i="19"/>
  <c r="X41" i="8"/>
  <c r="X41" i="19" s="1"/>
  <c r="S142" i="8"/>
  <c r="Z83" i="8"/>
  <c r="V141" i="19"/>
  <c r="S47" i="8"/>
  <c r="S47" i="19" s="1"/>
  <c r="S51" i="8"/>
  <c r="S51" i="19" s="1"/>
  <c r="Z91" i="19"/>
  <c r="X43" i="8"/>
  <c r="X43" i="19" s="1"/>
  <c r="X42" i="8"/>
  <c r="X42" i="19" s="1"/>
  <c r="AJ80" i="19"/>
  <c r="AE152" i="19"/>
  <c r="AJ78" i="19"/>
  <c r="AE147" i="19"/>
  <c r="AC94" i="19"/>
  <c r="X30" i="8"/>
  <c r="X30" i="19" s="1"/>
  <c r="X40" i="8"/>
  <c r="X40" i="19" s="1"/>
  <c r="X33" i="8"/>
  <c r="X33" i="19" s="1"/>
  <c r="X32" i="8"/>
  <c r="X32" i="19" s="1"/>
  <c r="X35" i="8"/>
  <c r="X35" i="19" s="1"/>
  <c r="X36" i="8"/>
  <c r="X36" i="19" s="1"/>
  <c r="V34" i="8"/>
  <c r="V34" i="19" s="1"/>
  <c r="X141" i="8"/>
  <c r="X38" i="8"/>
  <c r="X38" i="19" s="1"/>
  <c r="X39" i="8"/>
  <c r="X39" i="19" s="1"/>
  <c r="X44" i="8"/>
  <c r="X44" i="19" s="1"/>
  <c r="X37" i="8"/>
  <c r="X37" i="19" s="1"/>
  <c r="X31" i="8"/>
  <c r="X31" i="19" s="1"/>
  <c r="AF95" i="19"/>
  <c r="X45" i="8"/>
  <c r="X45" i="19" s="1"/>
  <c r="AO366" i="8"/>
  <c r="Z28" i="8"/>
  <c r="Z28" i="19" s="1"/>
  <c r="U46" i="8"/>
  <c r="U46" i="19" s="1"/>
  <c r="Z250" i="19"/>
  <c r="AD17" i="8"/>
  <c r="AD17" i="19" s="1"/>
  <c r="AD61" i="8"/>
  <c r="AD61" i="19" s="1"/>
  <c r="T142" i="8"/>
  <c r="T47" i="8"/>
  <c r="T47" i="19" s="1"/>
  <c r="T51" i="8"/>
  <c r="T51" i="19" s="1"/>
  <c r="AD94" i="8"/>
  <c r="AD58" i="8"/>
  <c r="AD58" i="19" s="1"/>
  <c r="Z241" i="8"/>
  <c r="Z242" i="8"/>
  <c r="AJ414" i="8"/>
  <c r="AJ469" i="8"/>
  <c r="Z251" i="19"/>
  <c r="AC305" i="8"/>
  <c r="AA181" i="8"/>
  <c r="AA181" i="19" s="1"/>
  <c r="AA182" i="8"/>
  <c r="AA182" i="19" s="1"/>
  <c r="AA184" i="8"/>
  <c r="AA184" i="19" s="1"/>
  <c r="AA185" i="8"/>
  <c r="AA185" i="19" s="1"/>
  <c r="AA186" i="8"/>
  <c r="AA186" i="19" s="1"/>
  <c r="AJ85" i="19"/>
  <c r="AH86" i="8"/>
  <c r="AH96" i="8"/>
  <c r="AH12" i="8"/>
  <c r="AH12" i="19" s="1"/>
  <c r="AE16" i="8"/>
  <c r="AE16" i="19" s="1"/>
  <c r="AC18" i="8"/>
  <c r="AC18" i="19" s="1"/>
  <c r="S212" i="8"/>
  <c r="AC225" i="8"/>
  <c r="AC178" i="8"/>
  <c r="AC178" i="19" s="1"/>
  <c r="AC252" i="8"/>
  <c r="AC226" i="8"/>
  <c r="AC226" i="19" s="1"/>
  <c r="AG96" i="19"/>
  <c r="AG133" i="19"/>
  <c r="AG134" i="19"/>
  <c r="AF130" i="19"/>
  <c r="AG151" i="19"/>
  <c r="AF148" i="19"/>
  <c r="AF131" i="19"/>
  <c r="AD177" i="8"/>
  <c r="AD177" i="19" s="1"/>
  <c r="AE217" i="8"/>
  <c r="AE217" i="19" s="1"/>
  <c r="AB20" i="8"/>
  <c r="AB20" i="19" s="1"/>
  <c r="AB93" i="8"/>
  <c r="AB66" i="8"/>
  <c r="AB66" i="19" s="1"/>
  <c r="AB19" i="8"/>
  <c r="AB19" i="19" s="1"/>
  <c r="AB146" i="8"/>
  <c r="AB67" i="8"/>
  <c r="AB67" i="19" s="1"/>
  <c r="AF147" i="8"/>
  <c r="Y188" i="8"/>
  <c r="Y188" i="19" s="1"/>
  <c r="AF14" i="8"/>
  <c r="AF14" i="19" s="1"/>
  <c r="AE176" i="8"/>
  <c r="AE176" i="19" s="1"/>
  <c r="X300" i="8"/>
  <c r="X201" i="8"/>
  <c r="X201" i="19" s="1"/>
  <c r="X189" i="8"/>
  <c r="X189" i="19" s="1"/>
  <c r="X191" i="8"/>
  <c r="X191" i="19" s="1"/>
  <c r="X190" i="8"/>
  <c r="X190" i="19" s="1"/>
  <c r="X200" i="8"/>
  <c r="X200" i="19" s="1"/>
  <c r="X196" i="8"/>
  <c r="X196" i="19" s="1"/>
  <c r="X202" i="8"/>
  <c r="X202" i="19" s="1"/>
  <c r="X203" i="8"/>
  <c r="X203" i="19" s="1"/>
  <c r="X192" i="8"/>
  <c r="X192" i="19" s="1"/>
  <c r="X194" i="8"/>
  <c r="X194" i="19" s="1"/>
  <c r="X197" i="8"/>
  <c r="X197" i="19" s="1"/>
  <c r="X198" i="8"/>
  <c r="X198" i="19" s="1"/>
  <c r="X204" i="8"/>
  <c r="X204" i="19" s="1"/>
  <c r="X199" i="8"/>
  <c r="X199" i="19" s="1"/>
  <c r="X195" i="8"/>
  <c r="X195" i="19" s="1"/>
  <c r="AG15" i="8"/>
  <c r="AG15" i="19" s="1"/>
  <c r="AP382" i="17"/>
  <c r="AQ485" i="17"/>
  <c r="AF465" i="8"/>
  <c r="AF470" i="8"/>
  <c r="AH451" i="8"/>
  <c r="AH453" i="8"/>
  <c r="AM391" i="8"/>
  <c r="AM391" i="19" s="1"/>
  <c r="AK391" i="8"/>
  <c r="AL391" i="8"/>
  <c r="AL391" i="19" s="1"/>
  <c r="AO224" i="8"/>
  <c r="AO224" i="19" s="1"/>
  <c r="AL293" i="19"/>
  <c r="AO312" i="8"/>
  <c r="AP312" i="8" s="1"/>
  <c r="AP216" i="8" s="1"/>
  <c r="AP216" i="19" s="1"/>
  <c r="AN216" i="8"/>
  <c r="AN216" i="19" s="1"/>
  <c r="AJ368" i="8"/>
  <c r="AJ368" i="19" s="1"/>
  <c r="AM232" i="8"/>
  <c r="AM232" i="19" s="1"/>
  <c r="AL255" i="19"/>
  <c r="AK293" i="8"/>
  <c r="AK255" i="8"/>
  <c r="AK310" i="8"/>
  <c r="AL255" i="8"/>
  <c r="AJ255" i="19"/>
  <c r="AJ293" i="19"/>
  <c r="AP327" i="8"/>
  <c r="AJ382" i="8"/>
  <c r="AJ382" i="19" s="1"/>
  <c r="AL485" i="8"/>
  <c r="AM485" i="8" s="1"/>
  <c r="AM382" i="8" s="1"/>
  <c r="AM382" i="19" s="1"/>
  <c r="W193" i="8"/>
  <c r="W193" i="19" s="1"/>
  <c r="W300" i="19"/>
  <c r="AE301" i="17"/>
  <c r="AG13" i="8"/>
  <c r="AG13" i="19" s="1"/>
  <c r="AG68" i="8"/>
  <c r="AG68" i="19" s="1"/>
  <c r="AG95" i="8"/>
  <c r="AG131" i="8"/>
  <c r="AG62" i="8"/>
  <c r="AG62" i="19" s="1"/>
  <c r="AG130" i="8"/>
  <c r="AG60" i="8"/>
  <c r="AG60" i="19" s="1"/>
  <c r="AG148" i="8"/>
  <c r="AE220" i="8"/>
  <c r="AE220" i="19" s="1"/>
  <c r="AE206" i="17"/>
  <c r="AP167" i="8"/>
  <c r="AO64" i="8"/>
  <c r="AO64" i="19" s="1"/>
  <c r="AL85" i="8"/>
  <c r="AL135" i="8"/>
  <c r="AG193" i="17"/>
  <c r="AG205" i="17" s="1"/>
  <c r="AG208" i="17" s="1"/>
  <c r="AG301" i="17" s="1"/>
  <c r="AI456" i="19"/>
  <c r="AB231" i="8"/>
  <c r="AR166" i="19"/>
  <c r="AK419" i="19"/>
  <c r="AF175" i="8"/>
  <c r="AF175" i="19" s="1"/>
  <c r="AG311" i="8"/>
  <c r="AJ84" i="8"/>
  <c r="AK471" i="19"/>
  <c r="AM167" i="19"/>
  <c r="AH422" i="19"/>
  <c r="AJ485" i="19"/>
  <c r="AB180" i="8"/>
  <c r="AB180" i="19" s="1"/>
  <c r="AI414" i="19"/>
  <c r="AN397" i="19"/>
  <c r="AK209" i="8"/>
  <c r="AK209" i="19" s="1"/>
  <c r="AM486" i="19"/>
  <c r="AH134" i="8"/>
  <c r="AM166" i="8"/>
  <c r="AN166" i="8" s="1"/>
  <c r="AN63" i="8" s="1"/>
  <c r="AN63" i="19" s="1"/>
  <c r="AL50" i="8"/>
  <c r="AL50" i="19" s="1"/>
  <c r="AM484" i="19"/>
  <c r="AI73" i="8"/>
  <c r="AI73" i="19" s="1"/>
  <c r="AH151" i="8"/>
  <c r="AS81" i="19"/>
  <c r="AR450" i="19"/>
  <c r="AP435" i="19"/>
  <c r="AR238" i="19"/>
  <c r="AP444" i="19"/>
  <c r="AS239" i="19"/>
  <c r="AT101" i="19"/>
  <c r="AR297" i="19"/>
  <c r="AP127" i="19"/>
  <c r="AP125" i="19"/>
  <c r="AP438" i="19"/>
  <c r="AP437" i="19"/>
  <c r="AU132" i="19"/>
  <c r="AP281" i="19"/>
  <c r="AP120" i="19"/>
  <c r="AS79" i="19"/>
  <c r="AP284" i="19"/>
  <c r="AP277" i="19"/>
  <c r="AV168" i="19"/>
  <c r="AP440" i="19"/>
  <c r="AO443" i="19"/>
  <c r="AU153" i="19"/>
  <c r="AP278" i="19"/>
  <c r="AP119" i="19"/>
  <c r="AP436" i="19"/>
  <c r="AP282" i="19"/>
  <c r="AP441" i="19"/>
  <c r="AU312" i="19"/>
  <c r="AP126" i="19"/>
  <c r="AP279" i="19"/>
  <c r="AR263" i="19"/>
  <c r="AR398" i="19"/>
  <c r="AS240" i="19"/>
  <c r="AP122" i="19"/>
  <c r="AP123" i="19"/>
  <c r="AP445" i="19"/>
  <c r="AT291" i="19"/>
  <c r="AP285" i="19"/>
  <c r="AP280" i="19"/>
  <c r="AP124" i="19"/>
  <c r="AP121" i="19"/>
  <c r="AX327" i="19"/>
  <c r="AP283" i="19"/>
  <c r="AP439" i="19"/>
  <c r="AS104" i="19"/>
  <c r="AP117" i="19"/>
  <c r="AO442" i="19"/>
  <c r="AT326" i="19"/>
  <c r="AS260" i="19"/>
  <c r="AR399" i="19"/>
  <c r="AP118" i="19"/>
  <c r="AS138" i="19"/>
  <c r="AS325" i="19"/>
  <c r="AP276" i="19"/>
  <c r="AP286" i="19"/>
  <c r="AC349" i="17"/>
  <c r="AC348" i="17"/>
  <c r="AC358" i="17"/>
  <c r="AC363" i="17"/>
  <c r="AE34" i="17"/>
  <c r="AE46" i="17" s="1"/>
  <c r="AE49" i="17" s="1"/>
  <c r="AE142" i="17" s="1"/>
  <c r="AF187" i="17"/>
  <c r="AF188" i="17" s="1"/>
  <c r="AF189" i="17" s="1"/>
  <c r="AD352" i="17"/>
  <c r="AD364" i="17" s="1"/>
  <c r="AD367" i="17" s="1"/>
  <c r="AE350" i="17"/>
  <c r="AC356" i="17"/>
  <c r="AC351" i="17"/>
  <c r="AC362" i="17"/>
  <c r="AC350" i="17"/>
  <c r="AC357" i="17"/>
  <c r="AC354" i="17"/>
  <c r="AC359" i="17"/>
  <c r="AC459" i="17"/>
  <c r="AC360" i="17"/>
  <c r="AC353" i="17"/>
  <c r="AC361" i="17"/>
  <c r="AE360" i="17"/>
  <c r="AE355" i="17"/>
  <c r="AE359" i="17"/>
  <c r="AE362" i="17"/>
  <c r="AE348" i="17"/>
  <c r="AF34" i="17"/>
  <c r="AF46" i="17" s="1"/>
  <c r="AF49" i="17" s="1"/>
  <c r="AF47" i="17" s="1"/>
  <c r="AE361" i="17"/>
  <c r="AE354" i="17"/>
  <c r="AE351" i="17"/>
  <c r="AG30" i="17"/>
  <c r="AE357" i="17"/>
  <c r="AE349" i="17"/>
  <c r="AE353" i="17"/>
  <c r="AE356" i="17"/>
  <c r="AE459" i="17"/>
  <c r="AE358" i="17"/>
  <c r="AG31" i="17"/>
  <c r="AG38" i="17"/>
  <c r="AG44" i="17"/>
  <c r="AG42" i="17"/>
  <c r="AG141" i="17"/>
  <c r="AG39" i="17"/>
  <c r="AG40" i="17"/>
  <c r="AG41" i="17"/>
  <c r="AG36" i="17"/>
  <c r="AG35" i="17"/>
  <c r="AG32" i="17"/>
  <c r="AG45" i="17"/>
  <c r="AG37" i="17"/>
  <c r="AG43" i="17"/>
  <c r="AI27" i="17"/>
  <c r="AI25" i="17"/>
  <c r="AI22" i="17"/>
  <c r="AI26" i="17"/>
  <c r="AI23" i="17"/>
  <c r="AJ181" i="17"/>
  <c r="AI187" i="17"/>
  <c r="AI188" i="17" s="1"/>
  <c r="AI202" i="17" s="1"/>
  <c r="AJ183" i="17"/>
  <c r="AH28" i="17"/>
  <c r="AH29" i="17" s="1"/>
  <c r="AG342" i="17"/>
  <c r="AJ185" i="17"/>
  <c r="AH339" i="17"/>
  <c r="AH345" i="17" s="1"/>
  <c r="AH180" i="17"/>
  <c r="AH185" i="17" s="1"/>
  <c r="AJ182" i="17"/>
  <c r="AG344" i="17"/>
  <c r="AJ184" i="17"/>
  <c r="AG340" i="17"/>
  <c r="AG341" i="17"/>
  <c r="AG343" i="17"/>
  <c r="AF339" i="17"/>
  <c r="AF340" i="17" s="1"/>
  <c r="AJ21" i="17"/>
  <c r="AJ26" i="17" s="1"/>
  <c r="AJ412" i="17"/>
  <c r="AJ379" i="17"/>
  <c r="AJ376" i="17"/>
  <c r="AJ335" i="17"/>
  <c r="AJ336" i="17" s="1"/>
  <c r="AP419" i="17"/>
  <c r="AL125" i="17"/>
  <c r="AP65" i="17"/>
  <c r="AQ168" i="17"/>
  <c r="AL442" i="17"/>
  <c r="AQ78" i="17"/>
  <c r="AP73" i="17"/>
  <c r="AN292" i="17"/>
  <c r="AL121" i="17"/>
  <c r="AM277" i="17"/>
  <c r="AL61" i="17"/>
  <c r="AL58" i="17"/>
  <c r="AL94" i="17"/>
  <c r="AL17" i="17"/>
  <c r="AL18" i="17" s="1"/>
  <c r="AN133" i="17"/>
  <c r="AJ72" i="17"/>
  <c r="Z460" i="17"/>
  <c r="Z369" i="17"/>
  <c r="Z365" i="17"/>
  <c r="BB367" i="17"/>
  <c r="AL124" i="17"/>
  <c r="AP79" i="17"/>
  <c r="AO12" i="17"/>
  <c r="AL276" i="17"/>
  <c r="AL126" i="17"/>
  <c r="AO85" i="17"/>
  <c r="AO86" i="17" s="1"/>
  <c r="AL285" i="17"/>
  <c r="AN397" i="17"/>
  <c r="AM330" i="17"/>
  <c r="AL435" i="17"/>
  <c r="AL284" i="17"/>
  <c r="AP297" i="17"/>
  <c r="AO218" i="17"/>
  <c r="AO292" i="17" s="1"/>
  <c r="AP138" i="17"/>
  <c r="AO59" i="17"/>
  <c r="AO84" i="17" s="1"/>
  <c r="AL117" i="17"/>
  <c r="AD300" i="17"/>
  <c r="AD191" i="17"/>
  <c r="AD189" i="17"/>
  <c r="AD192" i="17"/>
  <c r="AD190" i="17"/>
  <c r="AD195" i="17"/>
  <c r="AD200" i="17"/>
  <c r="AD198" i="17"/>
  <c r="AD202" i="17"/>
  <c r="AD199" i="17"/>
  <c r="AD197" i="17"/>
  <c r="AD201" i="17"/>
  <c r="AD194" i="17"/>
  <c r="AD204" i="17"/>
  <c r="AD203" i="17"/>
  <c r="AD196" i="17"/>
  <c r="AM147" i="17"/>
  <c r="AM14" i="17"/>
  <c r="AM16" i="17" s="1"/>
  <c r="AL444" i="17"/>
  <c r="AL305" i="17"/>
  <c r="AL225" i="17"/>
  <c r="AL252" i="17"/>
  <c r="AL226" i="17"/>
  <c r="AL179" i="17"/>
  <c r="AL178" i="17"/>
  <c r="AL253" i="17"/>
  <c r="AL220" i="17"/>
  <c r="AL217" i="17"/>
  <c r="AQ101" i="17"/>
  <c r="AL120" i="17"/>
  <c r="AT222" i="17"/>
  <c r="AU325" i="17"/>
  <c r="AP81" i="17"/>
  <c r="AN398" i="17"/>
  <c r="AN422" i="17"/>
  <c r="AR291" i="17"/>
  <c r="AF390" i="17"/>
  <c r="AG410" i="17" s="1"/>
  <c r="AM306" i="17"/>
  <c r="AM173" i="17"/>
  <c r="AM175" i="17" s="1"/>
  <c r="AM176" i="17" s="1"/>
  <c r="AM177" i="17" s="1"/>
  <c r="AN399" i="17"/>
  <c r="AH390" i="17"/>
  <c r="AL439" i="17"/>
  <c r="AL440" i="17"/>
  <c r="AL438" i="17"/>
  <c r="AH230" i="17"/>
  <c r="AL278" i="17"/>
  <c r="AL280" i="17"/>
  <c r="AL282" i="17"/>
  <c r="AN383" i="17"/>
  <c r="AO486" i="17"/>
  <c r="AO240" i="17"/>
  <c r="AQ207" i="17"/>
  <c r="AR207" i="17" s="1"/>
  <c r="AS207" i="17" s="1"/>
  <c r="AT207" i="17" s="1"/>
  <c r="AU207" i="17" s="1"/>
  <c r="AV207" i="17" s="1"/>
  <c r="AW207" i="17" s="1"/>
  <c r="AF389" i="17"/>
  <c r="AG409" i="17" s="1"/>
  <c r="AF241" i="17"/>
  <c r="AL286" i="17"/>
  <c r="AL441" i="17"/>
  <c r="AL437" i="17"/>
  <c r="AP239" i="17"/>
  <c r="AL281" i="17"/>
  <c r="AH231" i="17"/>
  <c r="X461" i="17"/>
  <c r="AO456" i="17"/>
  <c r="AN377" i="17"/>
  <c r="AO244" i="17"/>
  <c r="AO245" i="17" s="1"/>
  <c r="AH83" i="17"/>
  <c r="AI91" i="17"/>
  <c r="AI149" i="17"/>
  <c r="AI150" i="17" s="1"/>
  <c r="AI70" i="17"/>
  <c r="AI82" i="17" s="1"/>
  <c r="AN290" i="17"/>
  <c r="AN289" i="17"/>
  <c r="AN254" i="17"/>
  <c r="AN219" i="17"/>
  <c r="AN221" i="17"/>
  <c r="AN174" i="17"/>
  <c r="AN227" i="17"/>
  <c r="AO223" i="17"/>
  <c r="AP326" i="17"/>
  <c r="AL443" i="17"/>
  <c r="AK305" i="17"/>
  <c r="AK225" i="17"/>
  <c r="AK252" i="17"/>
  <c r="AK226" i="17"/>
  <c r="AK178" i="17"/>
  <c r="AK179" i="17"/>
  <c r="AS216" i="17"/>
  <c r="AT312" i="17"/>
  <c r="AM403" i="17"/>
  <c r="AM404" i="17" s="1"/>
  <c r="AM402" i="17"/>
  <c r="AQ64" i="17"/>
  <c r="AR167" i="17"/>
  <c r="AB352" i="17"/>
  <c r="AG387" i="17"/>
  <c r="AG401" i="17" s="1"/>
  <c r="AL283" i="17"/>
  <c r="AL123" i="17"/>
  <c r="AK465" i="17"/>
  <c r="AK332" i="17"/>
  <c r="AK334" i="17" s="1"/>
  <c r="AH82" i="17"/>
  <c r="AP63" i="17"/>
  <c r="AQ166" i="17"/>
  <c r="AK146" i="17"/>
  <c r="AK67" i="17"/>
  <c r="AK93" i="17"/>
  <c r="AK66" i="17"/>
  <c r="AK20" i="17"/>
  <c r="AK19" i="17"/>
  <c r="AI464" i="17"/>
  <c r="AI411" i="17"/>
  <c r="AI385" i="17"/>
  <c r="AI384" i="17"/>
  <c r="AI337" i="17"/>
  <c r="AI338" i="17"/>
  <c r="AO151" i="17"/>
  <c r="AO134" i="17"/>
  <c r="AO96" i="17"/>
  <c r="AP238" i="17"/>
  <c r="AO171" i="17"/>
  <c r="AO172" i="17" s="1"/>
  <c r="AN307" i="17"/>
  <c r="AN294" i="17"/>
  <c r="AL119" i="17"/>
  <c r="AR232" i="17"/>
  <c r="AJ71" i="17"/>
  <c r="AL436" i="17"/>
  <c r="AH389" i="17"/>
  <c r="AN84" i="17"/>
  <c r="AL118" i="17"/>
  <c r="AJ250" i="17"/>
  <c r="AJ308" i="17"/>
  <c r="AJ309" i="17" s="1"/>
  <c r="AJ229" i="17"/>
  <c r="AJ241" i="17" s="1"/>
  <c r="AN375" i="17"/>
  <c r="AD46" i="17"/>
  <c r="AN172" i="17"/>
  <c r="AN131" i="17"/>
  <c r="AN130" i="17"/>
  <c r="AN95" i="17"/>
  <c r="AN62" i="17"/>
  <c r="AN60" i="17"/>
  <c r="AN15" i="17"/>
  <c r="AN68" i="17"/>
  <c r="AN13" i="17"/>
  <c r="AN148" i="17"/>
  <c r="AN453" i="17"/>
  <c r="AN263" i="17"/>
  <c r="AL122" i="17"/>
  <c r="AR450" i="17"/>
  <c r="AI92" i="17"/>
  <c r="AI69" i="17"/>
  <c r="AI83" i="17" s="1"/>
  <c r="AB205" i="17"/>
  <c r="AP224" i="17"/>
  <c r="AQ327" i="17"/>
  <c r="AF242" i="17"/>
  <c r="AV132" i="17"/>
  <c r="AL127" i="17"/>
  <c r="AG467" i="17"/>
  <c r="AG468" i="17" s="1"/>
  <c r="AG388" i="17"/>
  <c r="AG400" i="17" s="1"/>
  <c r="AJ251" i="17"/>
  <c r="AJ228" i="17"/>
  <c r="AJ242" i="17" s="1"/>
  <c r="AL445" i="17"/>
  <c r="AQ80" i="17"/>
  <c r="AL279" i="17"/>
  <c r="AO104" i="17"/>
  <c r="AB142" i="17"/>
  <c r="AB51" i="17"/>
  <c r="AB47" i="17"/>
  <c r="AO381" i="17"/>
  <c r="AO453" i="17" s="1"/>
  <c r="AP484" i="17"/>
  <c r="AM469" i="17"/>
  <c r="AM452" i="17"/>
  <c r="AM451" i="17"/>
  <c r="AM414" i="17"/>
  <c r="AR57" i="17"/>
  <c r="AS153" i="17"/>
  <c r="AL449" i="17"/>
  <c r="AL448" i="17"/>
  <c r="AL413" i="17"/>
  <c r="AL380" i="17"/>
  <c r="AL378" i="17"/>
  <c r="AL333" i="17"/>
  <c r="AL386" i="17"/>
  <c r="AL470" i="17" s="1"/>
  <c r="AL466" i="17"/>
  <c r="AL331" i="17"/>
  <c r="AP260" i="17"/>
  <c r="AO65" i="8"/>
  <c r="AO65" i="19" s="1"/>
  <c r="AP168" i="8"/>
  <c r="AK85" i="8"/>
  <c r="AK135" i="8"/>
  <c r="AJ456" i="8"/>
  <c r="AI377" i="8"/>
  <c r="AI377" i="19" s="1"/>
  <c r="AH254" i="8"/>
  <c r="AH219" i="8"/>
  <c r="AH219" i="19" s="1"/>
  <c r="AH289" i="8"/>
  <c r="AH290" i="8"/>
  <c r="AH174" i="8"/>
  <c r="AH174" i="19" s="1"/>
  <c r="AH221" i="8"/>
  <c r="AH221" i="19" s="1"/>
  <c r="AH307" i="8"/>
  <c r="AH227" i="8"/>
  <c r="AH227" i="19" s="1"/>
  <c r="AH172" i="8"/>
  <c r="AH172" i="19" s="1"/>
  <c r="AG118" i="8"/>
  <c r="AG127" i="8"/>
  <c r="AG306" i="8"/>
  <c r="AG173" i="8"/>
  <c r="AG173" i="19" s="1"/>
  <c r="AG281" i="8"/>
  <c r="AG283" i="8"/>
  <c r="AG121" i="8"/>
  <c r="AG280" i="8"/>
  <c r="AH294" i="8"/>
  <c r="AH244" i="8"/>
  <c r="AH245" i="8" s="1"/>
  <c r="AJ238" i="8"/>
  <c r="AI171" i="8"/>
  <c r="AI171" i="19" s="1"/>
  <c r="AG284" i="8"/>
  <c r="AG285" i="8"/>
  <c r="AK297" i="8"/>
  <c r="AJ218" i="8"/>
  <c r="AJ218" i="19" s="1"/>
  <c r="AI381" i="8"/>
  <c r="AI381" i="19" s="1"/>
  <c r="AJ484" i="8"/>
  <c r="AI292" i="8"/>
  <c r="AI243" i="8"/>
  <c r="AG123" i="8"/>
  <c r="AL260" i="8"/>
  <c r="AG279" i="8"/>
  <c r="AG122" i="8"/>
  <c r="AG380" i="8"/>
  <c r="AG380" i="19" s="1"/>
  <c r="AG378" i="8"/>
  <c r="AG386" i="8"/>
  <c r="AG386" i="19" s="1"/>
  <c r="AG449" i="8"/>
  <c r="AG333" i="8"/>
  <c r="AG333" i="19" s="1"/>
  <c r="AG413" i="8"/>
  <c r="AG448" i="8"/>
  <c r="AG331" i="8"/>
  <c r="AG331" i="19" s="1"/>
  <c r="AG466" i="8"/>
  <c r="AG117" i="8"/>
  <c r="AH383" i="8"/>
  <c r="AH383" i="19" s="1"/>
  <c r="AI486" i="8"/>
  <c r="AG126" i="8"/>
  <c r="AH330" i="8"/>
  <c r="AH330" i="19" s="1"/>
  <c r="AI397" i="8"/>
  <c r="AG120" i="8"/>
  <c r="AH278" i="8"/>
  <c r="AL419" i="8"/>
  <c r="AG403" i="8"/>
  <c r="AG404" i="8" s="1"/>
  <c r="AG402" i="8"/>
  <c r="AG276" i="8"/>
  <c r="AG124" i="8"/>
  <c r="AP291" i="8"/>
  <c r="AQ291" i="8" s="1"/>
  <c r="AG119" i="8"/>
  <c r="AG125" i="8"/>
  <c r="AN471" i="8"/>
  <c r="AI222" i="8"/>
  <c r="AJ325" i="8"/>
  <c r="AG282" i="8"/>
  <c r="AI263" i="8"/>
  <c r="AH286" i="8"/>
  <c r="AH277" i="8"/>
  <c r="AT450" i="8"/>
  <c r="AP399" i="8"/>
  <c r="AQ398" i="8"/>
  <c r="AS239" i="8"/>
  <c r="AR240" i="8"/>
  <c r="AM132" i="8"/>
  <c r="AL138" i="8"/>
  <c r="AK59" i="8"/>
  <c r="AK59" i="19" s="1"/>
  <c r="AR164" i="8"/>
  <c r="AK78" i="8"/>
  <c r="AJ57" i="8"/>
  <c r="AJ57" i="19" s="1"/>
  <c r="AK153" i="8"/>
  <c r="AM79" i="8"/>
  <c r="AL101" i="8"/>
  <c r="AM48" i="8" l="1"/>
  <c r="AM48" i="19" s="1"/>
  <c r="AM48" i="22" s="1"/>
  <c r="T210" i="19"/>
  <c r="T212" i="8"/>
  <c r="AG52" i="22"/>
  <c r="AG378" i="19"/>
  <c r="AK469" i="8"/>
  <c r="AK391" i="19"/>
  <c r="AP366" i="8"/>
  <c r="AP366" i="19" s="1"/>
  <c r="AO366" i="19"/>
  <c r="AI292" i="19"/>
  <c r="AI222" i="19"/>
  <c r="AB311" i="19"/>
  <c r="AB231" i="19"/>
  <c r="AB251" i="19" s="1"/>
  <c r="AC306" i="19"/>
  <c r="AC225" i="19"/>
  <c r="AB250" i="8"/>
  <c r="AB230" i="19"/>
  <c r="AB308" i="19" s="1"/>
  <c r="AB309" i="19" s="1"/>
  <c r="AA241" i="8"/>
  <c r="AA229" i="19"/>
  <c r="AA241" i="19" s="1"/>
  <c r="AA91" i="8"/>
  <c r="AA250" i="19"/>
  <c r="AC253" i="19"/>
  <c r="AC179" i="19"/>
  <c r="V208" i="8"/>
  <c r="V205" i="19"/>
  <c r="U205" i="19"/>
  <c r="U208" i="8"/>
  <c r="Z188" i="8"/>
  <c r="Z188" i="19" s="1"/>
  <c r="Z187" i="19"/>
  <c r="AL207" i="19"/>
  <c r="AL48" i="22" s="1"/>
  <c r="AN207" i="8"/>
  <c r="AN207" i="19" s="1"/>
  <c r="S301" i="19"/>
  <c r="S212" i="19"/>
  <c r="S302" i="19" s="1"/>
  <c r="AA83" i="8"/>
  <c r="AA69" i="19"/>
  <c r="AA149" i="8"/>
  <c r="AA150" i="8" s="1"/>
  <c r="AA71" i="19"/>
  <c r="AA149" i="19" s="1"/>
  <c r="AA150" i="19" s="1"/>
  <c r="AA82" i="8"/>
  <c r="AA70" i="19"/>
  <c r="AA92" i="8"/>
  <c r="AA72" i="19"/>
  <c r="AA92" i="19" s="1"/>
  <c r="AB308" i="8"/>
  <c r="AB309" i="8" s="1"/>
  <c r="AB229" i="8"/>
  <c r="AB229" i="19" s="1"/>
  <c r="AJ248" i="19"/>
  <c r="AJ295" i="19"/>
  <c r="AF254" i="19"/>
  <c r="AF289" i="19"/>
  <c r="AF290" i="19"/>
  <c r="AF307" i="19"/>
  <c r="AA243" i="19"/>
  <c r="AA244" i="19"/>
  <c r="AA245" i="19" s="1"/>
  <c r="Z243" i="19"/>
  <c r="Z244" i="19"/>
  <c r="Z245" i="19" s="1"/>
  <c r="AE254" i="19"/>
  <c r="AE290" i="19"/>
  <c r="AE307" i="19"/>
  <c r="AE289" i="19"/>
  <c r="AJ310" i="19"/>
  <c r="AC294" i="19"/>
  <c r="AQ326" i="8"/>
  <c r="AQ223" i="8" s="1"/>
  <c r="AO223" i="8"/>
  <c r="AO223" i="19" s="1"/>
  <c r="AA242" i="8"/>
  <c r="AA242" i="19"/>
  <c r="AD226" i="8"/>
  <c r="AF60" i="22"/>
  <c r="S53" i="8"/>
  <c r="S53" i="19" s="1"/>
  <c r="AA24" i="8"/>
  <c r="AA24" i="19" s="1"/>
  <c r="AA23" i="8"/>
  <c r="AA23" i="19" s="1"/>
  <c r="AA27" i="8"/>
  <c r="AA27" i="19" s="1"/>
  <c r="AA22" i="8"/>
  <c r="AA22" i="19" s="1"/>
  <c r="AA26" i="8"/>
  <c r="AA26" i="19" s="1"/>
  <c r="AA25" i="8"/>
  <c r="AA25" i="19" s="1"/>
  <c r="W34" i="8"/>
  <c r="W34" i="19" s="1"/>
  <c r="AJ84" i="19"/>
  <c r="Y29" i="8"/>
  <c r="Y29" i="19" s="1"/>
  <c r="AK135" i="19"/>
  <c r="AL135" i="19"/>
  <c r="AG96" i="22"/>
  <c r="AH151" i="19"/>
  <c r="AH73" i="22"/>
  <c r="Z83" i="19"/>
  <c r="T142" i="19"/>
  <c r="X141" i="19"/>
  <c r="W141" i="19"/>
  <c r="Z82" i="19"/>
  <c r="V46" i="8"/>
  <c r="V46" i="19" s="1"/>
  <c r="X34" i="8"/>
  <c r="X34" i="19" s="1"/>
  <c r="AK78" i="19"/>
  <c r="AF147" i="19"/>
  <c r="AF152" i="19"/>
  <c r="AD94" i="19"/>
  <c r="AK80" i="19"/>
  <c r="AG95" i="19"/>
  <c r="AH95" i="8"/>
  <c r="Z29" i="8"/>
  <c r="Z29" i="19" s="1"/>
  <c r="U49" i="8"/>
  <c r="U49" i="19" s="1"/>
  <c r="AD18" i="8"/>
  <c r="AD18" i="19" s="1"/>
  <c r="T53" i="8"/>
  <c r="T53" i="19" s="1"/>
  <c r="AH13" i="8"/>
  <c r="AH13" i="19" s="1"/>
  <c r="AA187" i="8"/>
  <c r="AL85" i="19"/>
  <c r="AH15" i="8"/>
  <c r="AH15" i="19" s="1"/>
  <c r="AH131" i="8"/>
  <c r="AH60" i="8"/>
  <c r="AH60" i="19" s="1"/>
  <c r="AH62" i="8"/>
  <c r="AH62" i="19" s="1"/>
  <c r="AH68" i="8"/>
  <c r="AH68" i="19" s="1"/>
  <c r="AH130" i="8"/>
  <c r="AE17" i="8"/>
  <c r="AE17" i="19" s="1"/>
  <c r="AE58" i="8"/>
  <c r="AE58" i="19" s="1"/>
  <c r="AE61" i="8"/>
  <c r="AE61" i="19" s="1"/>
  <c r="AE94" i="8"/>
  <c r="AH148" i="8"/>
  <c r="AC66" i="8"/>
  <c r="AC66" i="19" s="1"/>
  <c r="AC146" i="8"/>
  <c r="AC19" i="8"/>
  <c r="AC19" i="19" s="1"/>
  <c r="AC93" i="8"/>
  <c r="AC67" i="8"/>
  <c r="AC67" i="19" s="1"/>
  <c r="AC20" i="8"/>
  <c r="AC20" i="19" s="1"/>
  <c r="AK85" i="19"/>
  <c r="AC231" i="8"/>
  <c r="AD252" i="8"/>
  <c r="AC230" i="8"/>
  <c r="S302" i="8"/>
  <c r="AC180" i="8"/>
  <c r="AC180" i="19" s="1"/>
  <c r="AL414" i="8"/>
  <c r="AD305" i="8"/>
  <c r="AD225" i="8"/>
  <c r="AD178" i="8"/>
  <c r="AD178" i="19" s="1"/>
  <c r="AD179" i="8"/>
  <c r="AD179" i="19" s="1"/>
  <c r="AG152" i="8"/>
  <c r="AF16" i="8"/>
  <c r="AF16" i="19" s="1"/>
  <c r="AH86" i="19"/>
  <c r="AH96" i="19"/>
  <c r="AH133" i="19"/>
  <c r="AH134" i="19"/>
  <c r="AG130" i="19"/>
  <c r="AG148" i="19"/>
  <c r="AG131" i="19"/>
  <c r="AF220" i="8"/>
  <c r="AF220" i="19" s="1"/>
  <c r="AB21" i="8"/>
  <c r="AB21" i="19" s="1"/>
  <c r="AB71" i="8"/>
  <c r="AB71" i="19" s="1"/>
  <c r="AB72" i="8"/>
  <c r="AB72" i="19" s="1"/>
  <c r="AM452" i="8"/>
  <c r="AE177" i="8"/>
  <c r="AE177" i="19" s="1"/>
  <c r="AL469" i="8"/>
  <c r="AK414" i="8"/>
  <c r="AB146" i="19"/>
  <c r="AB93" i="19"/>
  <c r="AL452" i="8"/>
  <c r="Y200" i="8"/>
  <c r="Y200" i="19" s="1"/>
  <c r="Y202" i="8"/>
  <c r="Y202" i="19" s="1"/>
  <c r="Y191" i="8"/>
  <c r="Y191" i="19" s="1"/>
  <c r="Y196" i="8"/>
  <c r="Y196" i="19" s="1"/>
  <c r="Y204" i="8"/>
  <c r="Y204" i="19" s="1"/>
  <c r="Y194" i="8"/>
  <c r="Y194" i="19" s="1"/>
  <c r="Y195" i="8"/>
  <c r="Y195" i="19" s="1"/>
  <c r="Y300" i="8"/>
  <c r="Y203" i="8"/>
  <c r="Y203" i="19" s="1"/>
  <c r="Y190" i="8"/>
  <c r="Y190" i="19" s="1"/>
  <c r="Y198" i="8"/>
  <c r="Y198" i="19" s="1"/>
  <c r="Y201" i="8"/>
  <c r="Y201" i="19" s="1"/>
  <c r="Y197" i="8"/>
  <c r="Y197" i="19" s="1"/>
  <c r="Y189" i="8"/>
  <c r="Y189" i="19" s="1"/>
  <c r="Y199" i="8"/>
  <c r="Y199" i="19" s="1"/>
  <c r="Y192" i="8"/>
  <c r="Y192" i="19" s="1"/>
  <c r="AF176" i="8"/>
  <c r="AF176" i="19" s="1"/>
  <c r="AF217" i="8"/>
  <c r="AF217" i="19" s="1"/>
  <c r="AM63" i="8"/>
  <c r="AM63" i="19" s="1"/>
  <c r="AK452" i="8"/>
  <c r="AM469" i="8"/>
  <c r="AQ382" i="17"/>
  <c r="AR485" i="17"/>
  <c r="X193" i="8"/>
  <c r="X193" i="19" s="1"/>
  <c r="X300" i="19"/>
  <c r="AI451" i="8"/>
  <c r="AI96" i="8"/>
  <c r="AM414" i="8"/>
  <c r="AG470" i="8"/>
  <c r="AI86" i="8"/>
  <c r="AI453" i="8"/>
  <c r="AG465" i="8"/>
  <c r="AP224" i="8"/>
  <c r="AP224" i="19" s="1"/>
  <c r="AQ327" i="8"/>
  <c r="AR327" i="8" s="1"/>
  <c r="AR224" i="8" s="1"/>
  <c r="AK368" i="8"/>
  <c r="AK368" i="19" s="1"/>
  <c r="AK293" i="19"/>
  <c r="AK255" i="19"/>
  <c r="AP232" i="8"/>
  <c r="AP232" i="19" s="1"/>
  <c r="AN232" i="8"/>
  <c r="AN232" i="19" s="1"/>
  <c r="AM255" i="8"/>
  <c r="AM293" i="8"/>
  <c r="AM310" i="8"/>
  <c r="AO216" i="8"/>
  <c r="AO216" i="19" s="1"/>
  <c r="AQ312" i="8"/>
  <c r="AR312" i="8" s="1"/>
  <c r="AL382" i="8"/>
  <c r="AL382" i="19" s="1"/>
  <c r="AO166" i="8"/>
  <c r="AO63" i="8" s="1"/>
  <c r="AN485" i="8"/>
  <c r="AN382" i="8" s="1"/>
  <c r="AN382" i="19" s="1"/>
  <c r="W205" i="8"/>
  <c r="W205" i="19" s="1"/>
  <c r="AO243" i="17"/>
  <c r="AI133" i="8"/>
  <c r="AF253" i="8"/>
  <c r="AG147" i="8"/>
  <c r="AI151" i="8"/>
  <c r="AG14" i="8"/>
  <c r="AG14" i="19" s="1"/>
  <c r="AI12" i="8"/>
  <c r="AI12" i="19" s="1"/>
  <c r="AI134" i="8"/>
  <c r="AF199" i="17"/>
  <c r="AF192" i="17"/>
  <c r="AQ167" i="8"/>
  <c r="AP64" i="8"/>
  <c r="AP64" i="19" s="1"/>
  <c r="AK84" i="8"/>
  <c r="AJ73" i="8"/>
  <c r="AS232" i="17"/>
  <c r="AN484" i="19"/>
  <c r="AO484" i="19" s="1"/>
  <c r="AN167" i="19"/>
  <c r="AO167" i="19" s="1"/>
  <c r="AP167" i="19" s="1"/>
  <c r="AQ167" i="19" s="1"/>
  <c r="AR167" i="19" s="1"/>
  <c r="AH311" i="8"/>
  <c r="AO397" i="19"/>
  <c r="AL419" i="19"/>
  <c r="AM50" i="8"/>
  <c r="AM50" i="19" s="1"/>
  <c r="AB228" i="8"/>
  <c r="AB228" i="19" s="1"/>
  <c r="AB251" i="8"/>
  <c r="AB186" i="8"/>
  <c r="AB186" i="19" s="1"/>
  <c r="AB185" i="8"/>
  <c r="AB185" i="19" s="1"/>
  <c r="AB181" i="8"/>
  <c r="AB181" i="19" s="1"/>
  <c r="AB184" i="8"/>
  <c r="AB184" i="19" s="1"/>
  <c r="AB182" i="8"/>
  <c r="AB182" i="19" s="1"/>
  <c r="AB183" i="8"/>
  <c r="AB183" i="19" s="1"/>
  <c r="AK485" i="19"/>
  <c r="AI422" i="19"/>
  <c r="AN486" i="19"/>
  <c r="AL471" i="19"/>
  <c r="AL209" i="8"/>
  <c r="AL209" i="19" s="1"/>
  <c r="AJ414" i="19"/>
  <c r="AJ456" i="19"/>
  <c r="AS166" i="19"/>
  <c r="AQ279" i="19"/>
  <c r="AV312" i="19"/>
  <c r="AQ436" i="19"/>
  <c r="AQ125" i="19"/>
  <c r="AU101" i="19"/>
  <c r="AQ118" i="19"/>
  <c r="AQ117" i="19"/>
  <c r="AQ445" i="19"/>
  <c r="AQ127" i="19"/>
  <c r="AT239" i="19"/>
  <c r="AQ286" i="19"/>
  <c r="AS399" i="19"/>
  <c r="AY327" i="19"/>
  <c r="AT240" i="19"/>
  <c r="AQ441" i="19"/>
  <c r="AQ277" i="19"/>
  <c r="AQ285" i="19"/>
  <c r="AT138" i="19"/>
  <c r="AT104" i="19"/>
  <c r="AQ439" i="19"/>
  <c r="AQ123" i="19"/>
  <c r="AP443" i="19"/>
  <c r="AQ281" i="19"/>
  <c r="AQ437" i="19"/>
  <c r="AS450" i="19"/>
  <c r="AQ124" i="19"/>
  <c r="AV153" i="19"/>
  <c r="AQ435" i="19"/>
  <c r="AQ276" i="19"/>
  <c r="AT260" i="19"/>
  <c r="AS398" i="19"/>
  <c r="AQ284" i="19"/>
  <c r="AT79" i="19"/>
  <c r="AQ444" i="19"/>
  <c r="AU326" i="19"/>
  <c r="AQ119" i="19"/>
  <c r="AQ440" i="19"/>
  <c r="AQ438" i="19"/>
  <c r="AS297" i="19"/>
  <c r="AT81" i="19"/>
  <c r="AT325" i="19"/>
  <c r="AQ121" i="19"/>
  <c r="AQ280" i="19"/>
  <c r="AU291" i="19"/>
  <c r="AQ122" i="19"/>
  <c r="AQ282" i="19"/>
  <c r="AQ120" i="19"/>
  <c r="AV132" i="19"/>
  <c r="AS238" i="19"/>
  <c r="AP442" i="19"/>
  <c r="AQ283" i="19"/>
  <c r="AS263" i="19"/>
  <c r="AQ126" i="19"/>
  <c r="AQ278" i="19"/>
  <c r="AW168" i="19"/>
  <c r="AF191" i="17"/>
  <c r="AF198" i="17"/>
  <c r="AF202" i="17"/>
  <c r="AF203" i="17"/>
  <c r="AF201" i="17"/>
  <c r="AF300" i="17"/>
  <c r="AF200" i="17"/>
  <c r="AF197" i="17"/>
  <c r="AF194" i="17"/>
  <c r="AF195" i="17"/>
  <c r="AC352" i="17"/>
  <c r="AC364" i="17" s="1"/>
  <c r="AC367" i="17" s="1"/>
  <c r="AF204" i="17"/>
  <c r="AF190" i="17"/>
  <c r="AF196" i="17"/>
  <c r="AG206" i="17"/>
  <c r="AG210" i="17"/>
  <c r="AG212" i="17" s="1"/>
  <c r="AG302" i="17" s="1"/>
  <c r="AE51" i="17"/>
  <c r="AE53" i="17" s="1"/>
  <c r="AE143" i="17" s="1"/>
  <c r="AE47" i="17"/>
  <c r="AE352" i="17"/>
  <c r="AE364" i="17" s="1"/>
  <c r="AE367" i="17" s="1"/>
  <c r="AE365" i="17" s="1"/>
  <c r="AD460" i="17"/>
  <c r="AD369" i="17"/>
  <c r="AD371" i="17" s="1"/>
  <c r="AD461" i="17" s="1"/>
  <c r="AD365" i="17"/>
  <c r="AG34" i="17"/>
  <c r="AG46" i="17" s="1"/>
  <c r="AG49" i="17" s="1"/>
  <c r="AG51" i="17" s="1"/>
  <c r="AG53" i="17" s="1"/>
  <c r="AG143" i="17" s="1"/>
  <c r="AF142" i="17"/>
  <c r="AF51" i="17"/>
  <c r="AF53" i="17" s="1"/>
  <c r="AF143" i="17" s="1"/>
  <c r="AI28" i="17"/>
  <c r="AI29" i="17" s="1"/>
  <c r="AF345" i="17"/>
  <c r="AO133" i="17"/>
  <c r="AF344" i="17"/>
  <c r="AH343" i="17"/>
  <c r="AI204" i="17"/>
  <c r="AI197" i="17"/>
  <c r="AF343" i="17"/>
  <c r="AI199" i="17"/>
  <c r="AI190" i="17"/>
  <c r="AI201" i="17"/>
  <c r="AI203" i="17"/>
  <c r="AI195" i="17"/>
  <c r="AI300" i="17"/>
  <c r="AI198" i="17"/>
  <c r="AI200" i="17"/>
  <c r="AI194" i="17"/>
  <c r="AJ23" i="17"/>
  <c r="AI192" i="17"/>
  <c r="AI196" i="17"/>
  <c r="AJ24" i="17"/>
  <c r="AH340" i="17"/>
  <c r="AI191" i="17"/>
  <c r="AI189" i="17"/>
  <c r="AI339" i="17"/>
  <c r="AI345" i="17" s="1"/>
  <c r="AH184" i="17"/>
  <c r="AH186" i="17"/>
  <c r="AG346" i="17"/>
  <c r="AG347" i="17" s="1"/>
  <c r="AG459" i="17" s="1"/>
  <c r="AH342" i="17"/>
  <c r="AF342" i="17"/>
  <c r="AH341" i="17"/>
  <c r="AJ187" i="17"/>
  <c r="AJ188" i="17" s="1"/>
  <c r="AJ189" i="17" s="1"/>
  <c r="AH182" i="17"/>
  <c r="AH181" i="17"/>
  <c r="AF341" i="17"/>
  <c r="AH183" i="17"/>
  <c r="AK21" i="17"/>
  <c r="AK22" i="17" s="1"/>
  <c r="AJ22" i="17"/>
  <c r="AJ27" i="17"/>
  <c r="AH344" i="17"/>
  <c r="AJ25" i="17"/>
  <c r="AL180" i="17"/>
  <c r="AL183" i="17" s="1"/>
  <c r="AK180" i="17"/>
  <c r="AK186" i="17" s="1"/>
  <c r="AO399" i="17"/>
  <c r="AL231" i="17"/>
  <c r="Z371" i="17"/>
  <c r="BB369" i="17"/>
  <c r="AS57" i="17"/>
  <c r="AT153" i="17"/>
  <c r="AP381" i="17"/>
  <c r="AP453" i="17" s="1"/>
  <c r="AQ484" i="17"/>
  <c r="AS450" i="17"/>
  <c r="AN147" i="17"/>
  <c r="AN14" i="17"/>
  <c r="AN16" i="17" s="1"/>
  <c r="AO375" i="17"/>
  <c r="AO391" i="17" s="1"/>
  <c r="AR310" i="17"/>
  <c r="AR293" i="17"/>
  <c r="AR255" i="17"/>
  <c r="AI390" i="17"/>
  <c r="AN311" i="17"/>
  <c r="AP456" i="17"/>
  <c r="AO377" i="17"/>
  <c r="AM281" i="17"/>
  <c r="AM286" i="17"/>
  <c r="AM282" i="17"/>
  <c r="AO398" i="17"/>
  <c r="AH141" i="17"/>
  <c r="AH32" i="17"/>
  <c r="AH30" i="17"/>
  <c r="AH33" i="17"/>
  <c r="AH31" i="17"/>
  <c r="AH39" i="17"/>
  <c r="AH40" i="17"/>
  <c r="AH35" i="17"/>
  <c r="AH43" i="17"/>
  <c r="AH44" i="17"/>
  <c r="AH37" i="17"/>
  <c r="AH38" i="17"/>
  <c r="AH42" i="17"/>
  <c r="AH41" i="17"/>
  <c r="AH45" i="17"/>
  <c r="AH36" i="17"/>
  <c r="AM449" i="17"/>
  <c r="AM448" i="17"/>
  <c r="AM413" i="17"/>
  <c r="AM380" i="17"/>
  <c r="AM378" i="17"/>
  <c r="AM333" i="17"/>
  <c r="AM386" i="17"/>
  <c r="AM470" i="17" s="1"/>
  <c r="AM466" i="17"/>
  <c r="AM331" i="17"/>
  <c r="AW132" i="17"/>
  <c r="AQ238" i="17"/>
  <c r="AP171" i="17"/>
  <c r="AK72" i="17"/>
  <c r="AK230" i="17"/>
  <c r="AM280" i="17"/>
  <c r="AP104" i="17"/>
  <c r="AM445" i="17"/>
  <c r="AM127" i="17"/>
  <c r="AQ224" i="17"/>
  <c r="AR327" i="17"/>
  <c r="AN391" i="17"/>
  <c r="AM436" i="17"/>
  <c r="AO290" i="17"/>
  <c r="AO289" i="17"/>
  <c r="AO254" i="17"/>
  <c r="AO221" i="17"/>
  <c r="AO219" i="17"/>
  <c r="AO174" i="17"/>
  <c r="AO227" i="17"/>
  <c r="AO311" i="17" s="1"/>
  <c r="AQ239" i="17"/>
  <c r="AM440" i="17"/>
  <c r="AS291" i="17"/>
  <c r="AM117" i="17"/>
  <c r="AQ297" i="17"/>
  <c r="AP218" i="17"/>
  <c r="AP243" i="17" s="1"/>
  <c r="AO397" i="17"/>
  <c r="AM276" i="17"/>
  <c r="AQ65" i="17"/>
  <c r="AR168" i="17"/>
  <c r="AN306" i="17"/>
  <c r="AN173" i="17"/>
  <c r="AN175" i="17" s="1"/>
  <c r="AN176" i="17" s="1"/>
  <c r="AM253" i="17"/>
  <c r="AM220" i="17"/>
  <c r="AM217" i="17"/>
  <c r="AR101" i="17"/>
  <c r="AM444" i="17"/>
  <c r="AM285" i="17"/>
  <c r="AQ79" i="17"/>
  <c r="AP12" i="17"/>
  <c r="AP151" i="17"/>
  <c r="AP96" i="17"/>
  <c r="AP134" i="17"/>
  <c r="AM119" i="17"/>
  <c r="AT216" i="17"/>
  <c r="AU312" i="17"/>
  <c r="AO131" i="17"/>
  <c r="AO130" i="17"/>
  <c r="AO95" i="17"/>
  <c r="AO62" i="17"/>
  <c r="AO60" i="17"/>
  <c r="AO15" i="17"/>
  <c r="AO68" i="17"/>
  <c r="AO152" i="17" s="1"/>
  <c r="AO148" i="17"/>
  <c r="AO13" i="17"/>
  <c r="AP85" i="17"/>
  <c r="AP86" i="17" s="1"/>
  <c r="AQ260" i="17"/>
  <c r="AB208" i="17"/>
  <c r="AM122" i="17"/>
  <c r="AN152" i="17"/>
  <c r="AH409" i="17"/>
  <c r="AH467" i="17"/>
  <c r="AH468" i="17" s="1"/>
  <c r="AH388" i="17"/>
  <c r="AH400" i="17" s="1"/>
  <c r="AM123" i="17"/>
  <c r="AR64" i="17"/>
  <c r="AS167" i="17"/>
  <c r="AM437" i="17"/>
  <c r="AF409" i="17"/>
  <c r="AF467" i="17"/>
  <c r="AF468" i="17" s="1"/>
  <c r="AF388" i="17"/>
  <c r="AP240" i="17"/>
  <c r="AU222" i="17"/>
  <c r="AV325" i="17"/>
  <c r="AM284" i="17"/>
  <c r="AJ92" i="17"/>
  <c r="AJ69" i="17"/>
  <c r="AR78" i="17"/>
  <c r="AQ73" i="17"/>
  <c r="AM125" i="17"/>
  <c r="AM278" i="17"/>
  <c r="AM279" i="17"/>
  <c r="AB53" i="17"/>
  <c r="AR80" i="17"/>
  <c r="AM305" i="17"/>
  <c r="AM252" i="17"/>
  <c r="AM226" i="17"/>
  <c r="AM179" i="17"/>
  <c r="AM225" i="17"/>
  <c r="AM178" i="17"/>
  <c r="AM94" i="17"/>
  <c r="AM58" i="17"/>
  <c r="AM61" i="17"/>
  <c r="AM17" i="17"/>
  <c r="AM18" i="17" s="1"/>
  <c r="AQ63" i="17"/>
  <c r="AQ135" i="17" s="1"/>
  <c r="AR166" i="17"/>
  <c r="AM443" i="17"/>
  <c r="AO383" i="17"/>
  <c r="AP486" i="17"/>
  <c r="AH250" i="17"/>
  <c r="AH308" i="17"/>
  <c r="AH309" i="17" s="1"/>
  <c r="AH229" i="17"/>
  <c r="AI250" i="17"/>
  <c r="AL230" i="17"/>
  <c r="AD193" i="17"/>
  <c r="AM124" i="17"/>
  <c r="AN277" i="17"/>
  <c r="AL465" i="17"/>
  <c r="AL332" i="17"/>
  <c r="AL334" i="17" s="1"/>
  <c r="AB364" i="17"/>
  <c r="AQ81" i="17"/>
  <c r="AO263" i="17"/>
  <c r="AP135" i="17"/>
  <c r="AM283" i="17"/>
  <c r="AP223" i="17"/>
  <c r="AP223" i="19" s="1"/>
  <c r="AQ326" i="17"/>
  <c r="AH251" i="17"/>
  <c r="AH228" i="17"/>
  <c r="AI251" i="17"/>
  <c r="AM441" i="17"/>
  <c r="AX207" i="17"/>
  <c r="AY207" i="17" s="1"/>
  <c r="AN403" i="17"/>
  <c r="AN402" i="17"/>
  <c r="AM439" i="17"/>
  <c r="AF410" i="17"/>
  <c r="AF387" i="17"/>
  <c r="AO422" i="17"/>
  <c r="AM442" i="17"/>
  <c r="AQ419" i="17"/>
  <c r="AJ464" i="17"/>
  <c r="AJ411" i="17"/>
  <c r="AJ385" i="17"/>
  <c r="AJ384" i="17"/>
  <c r="AJ338" i="17"/>
  <c r="AJ337" i="17"/>
  <c r="AP244" i="17"/>
  <c r="AP245" i="17" s="1"/>
  <c r="AJ91" i="17"/>
  <c r="AJ149" i="17"/>
  <c r="AJ150" i="17" s="1"/>
  <c r="AJ70" i="17"/>
  <c r="AJ82" i="17" s="1"/>
  <c r="AK412" i="17"/>
  <c r="AK379" i="17"/>
  <c r="AK376" i="17"/>
  <c r="AK335" i="17"/>
  <c r="AK336" i="17" s="1"/>
  <c r="AD49" i="17"/>
  <c r="AM118" i="17"/>
  <c r="AI389" i="17"/>
  <c r="AK71" i="17"/>
  <c r="AK231" i="17"/>
  <c r="AO307" i="17"/>
  <c r="AO294" i="17"/>
  <c r="AM438" i="17"/>
  <c r="AH410" i="17"/>
  <c r="AH387" i="17"/>
  <c r="AH401" i="17" s="1"/>
  <c r="AM120" i="17"/>
  <c r="AQ138" i="17"/>
  <c r="AP59" i="17"/>
  <c r="AP84" i="17" s="1"/>
  <c r="AM435" i="17"/>
  <c r="AM126" i="17"/>
  <c r="AL146" i="17"/>
  <c r="AL67" i="17"/>
  <c r="AL93" i="17"/>
  <c r="AL66" i="17"/>
  <c r="AL20" i="17"/>
  <c r="AL19" i="17"/>
  <c r="AM121" i="17"/>
  <c r="BB216" i="8"/>
  <c r="BC216" i="8"/>
  <c r="AP65" i="8"/>
  <c r="AP65" i="19" s="1"/>
  <c r="AQ168" i="8"/>
  <c r="AG175" i="8"/>
  <c r="AG175" i="19" s="1"/>
  <c r="AN85" i="8"/>
  <c r="AN135" i="8"/>
  <c r="AI286" i="8"/>
  <c r="AH448" i="8"/>
  <c r="AH386" i="8"/>
  <c r="AH386" i="19" s="1"/>
  <c r="AH380" i="8"/>
  <c r="AH380" i="19" s="1"/>
  <c r="AH378" i="8"/>
  <c r="AH333" i="8"/>
  <c r="AH333" i="19" s="1"/>
  <c r="AH449" i="8"/>
  <c r="AH413" i="8"/>
  <c r="AH331" i="8"/>
  <c r="AH331" i="19" s="1"/>
  <c r="AH466" i="8"/>
  <c r="AL297" i="8"/>
  <c r="AK218" i="8"/>
  <c r="AK218" i="19" s="1"/>
  <c r="AH285" i="8"/>
  <c r="AK238" i="8"/>
  <c r="AK310" i="19" s="1"/>
  <c r="AJ171" i="8"/>
  <c r="AJ171" i="19" s="1"/>
  <c r="AH121" i="8"/>
  <c r="AN375" i="8"/>
  <c r="AN375" i="19" s="1"/>
  <c r="AH276" i="8"/>
  <c r="AM419" i="8"/>
  <c r="AH122" i="8"/>
  <c r="AM260" i="8"/>
  <c r="AH127" i="8"/>
  <c r="AJ263" i="8"/>
  <c r="AH284" i="8"/>
  <c r="AH283" i="8"/>
  <c r="AH125" i="8"/>
  <c r="AI278" i="8"/>
  <c r="AH279" i="8"/>
  <c r="AI279" i="8" s="1"/>
  <c r="AH118" i="8"/>
  <c r="AH282" i="8"/>
  <c r="AH119" i="8"/>
  <c r="AO471" i="8"/>
  <c r="AP471" i="8" s="1"/>
  <c r="AP375" i="8" s="1"/>
  <c r="AH281" i="8"/>
  <c r="AJ222" i="8"/>
  <c r="AK325" i="8"/>
  <c r="AR291" i="8"/>
  <c r="AS291" i="8" s="1"/>
  <c r="AK456" i="8"/>
  <c r="AJ377" i="8"/>
  <c r="AJ377" i="19" s="1"/>
  <c r="AI277" i="8"/>
  <c r="AH120" i="8"/>
  <c r="AI383" i="8"/>
  <c r="AI383" i="19" s="1"/>
  <c r="AJ486" i="8"/>
  <c r="AH117" i="8"/>
  <c r="AH123" i="8"/>
  <c r="AJ381" i="8"/>
  <c r="AJ381" i="19" s="1"/>
  <c r="AK484" i="8"/>
  <c r="AH280" i="8"/>
  <c r="AI294" i="8"/>
  <c r="AI244" i="8"/>
  <c r="AI245" i="8" s="1"/>
  <c r="AH124" i="8"/>
  <c r="AI330" i="8"/>
  <c r="AI330" i="19" s="1"/>
  <c r="AJ397" i="8"/>
  <c r="AH126" i="8"/>
  <c r="AH403" i="8"/>
  <c r="AH404" i="8" s="1"/>
  <c r="AH402" i="8"/>
  <c r="AJ292" i="8"/>
  <c r="AJ243" i="8"/>
  <c r="AI254" i="8"/>
  <c r="AI174" i="8"/>
  <c r="AI174" i="19" s="1"/>
  <c r="AI290" i="8"/>
  <c r="AI289" i="8"/>
  <c r="AI221" i="8"/>
  <c r="AI221" i="19" s="1"/>
  <c r="AI219" i="8"/>
  <c r="AI219" i="19" s="1"/>
  <c r="AI307" i="8"/>
  <c r="AI227" i="8"/>
  <c r="AI227" i="19" s="1"/>
  <c r="AI172" i="8"/>
  <c r="AI172" i="19" s="1"/>
  <c r="AH306" i="8"/>
  <c r="AH173" i="8"/>
  <c r="AH173" i="19" s="1"/>
  <c r="AU450" i="8"/>
  <c r="AV450" i="8" s="1"/>
  <c r="AW450" i="8" s="1"/>
  <c r="AX450" i="8" s="1"/>
  <c r="AR398" i="8"/>
  <c r="AQ399" i="8"/>
  <c r="AS240" i="8"/>
  <c r="AT239" i="8"/>
  <c r="AN132" i="8"/>
  <c r="AM138" i="8"/>
  <c r="AL59" i="8"/>
  <c r="AL59" i="19" s="1"/>
  <c r="AS164" i="8"/>
  <c r="AK57" i="8"/>
  <c r="AK57" i="19" s="1"/>
  <c r="AL153" i="8"/>
  <c r="AN79" i="8"/>
  <c r="AL78" i="8"/>
  <c r="AM101" i="8"/>
  <c r="BC48" i="8" l="1"/>
  <c r="BC48" i="19" s="1"/>
  <c r="AN48" i="8"/>
  <c r="AN48" i="19" s="1"/>
  <c r="AN48" i="22" s="1"/>
  <c r="Z300" i="8"/>
  <c r="Z202" i="8"/>
  <c r="Z202" i="19" s="1"/>
  <c r="T212" i="19"/>
  <c r="T302" i="19" s="1"/>
  <c r="T302" i="8"/>
  <c r="AQ366" i="8"/>
  <c r="AQ366" i="19" s="1"/>
  <c r="Z201" i="8"/>
  <c r="Z201" i="19" s="1"/>
  <c r="Z197" i="8"/>
  <c r="Z197" i="19" s="1"/>
  <c r="Z196" i="8"/>
  <c r="Z196" i="19" s="1"/>
  <c r="Z200" i="8"/>
  <c r="Z200" i="19" s="1"/>
  <c r="Z198" i="8"/>
  <c r="Z198" i="19" s="1"/>
  <c r="Z192" i="8"/>
  <c r="Z192" i="19" s="1"/>
  <c r="Z199" i="8"/>
  <c r="Z199" i="19" s="1"/>
  <c r="Z195" i="8"/>
  <c r="Z195" i="19" s="1"/>
  <c r="AH52" i="22"/>
  <c r="AH378" i="19"/>
  <c r="AB241" i="19"/>
  <c r="Z190" i="8"/>
  <c r="Z190" i="19" s="1"/>
  <c r="Z194" i="8"/>
  <c r="Z194" i="19" s="1"/>
  <c r="Z204" i="8"/>
  <c r="Z204" i="19" s="1"/>
  <c r="Z191" i="8"/>
  <c r="Z191" i="19" s="1"/>
  <c r="Z203" i="8"/>
  <c r="Z203" i="19" s="1"/>
  <c r="Z189" i="8"/>
  <c r="Z189" i="19" s="1"/>
  <c r="AA91" i="19"/>
  <c r="AB250" i="19"/>
  <c r="AJ292" i="19"/>
  <c r="AJ222" i="19"/>
  <c r="AO207" i="8"/>
  <c r="AO207" i="19" s="1"/>
  <c r="AC229" i="8"/>
  <c r="AC229" i="19" s="1"/>
  <c r="AC230" i="19"/>
  <c r="AC250" i="19" s="1"/>
  <c r="AC311" i="19"/>
  <c r="AC231" i="19"/>
  <c r="AD294" i="19"/>
  <c r="AD226" i="19"/>
  <c r="AD306" i="19"/>
  <c r="AD225" i="19"/>
  <c r="AA83" i="19"/>
  <c r="U208" i="19"/>
  <c r="U301" i="8"/>
  <c r="U206" i="8"/>
  <c r="U206" i="19" s="1"/>
  <c r="U210" i="8"/>
  <c r="AA188" i="8"/>
  <c r="AA188" i="19" s="1"/>
  <c r="AA187" i="19"/>
  <c r="AP207" i="8"/>
  <c r="V208" i="19"/>
  <c r="V210" i="8"/>
  <c r="V301" i="8"/>
  <c r="V206" i="8"/>
  <c r="V206" i="19" s="1"/>
  <c r="AD231" i="8"/>
  <c r="AD251" i="8" s="1"/>
  <c r="AO85" i="8"/>
  <c r="AO63" i="19"/>
  <c r="AJ96" i="8"/>
  <c r="AJ73" i="19"/>
  <c r="Y45" i="8"/>
  <c r="Y45" i="19" s="1"/>
  <c r="V49" i="8"/>
  <c r="V49" i="19" s="1"/>
  <c r="AB241" i="8"/>
  <c r="Z300" i="19"/>
  <c r="AA252" i="19"/>
  <c r="AA305" i="19"/>
  <c r="AK295" i="19"/>
  <c r="AK248" i="19"/>
  <c r="AC185" i="8"/>
  <c r="AC185" i="19" s="1"/>
  <c r="AR326" i="8"/>
  <c r="AS326" i="8" s="1"/>
  <c r="AS223" i="8" s="1"/>
  <c r="AG254" i="19"/>
  <c r="AG289" i="19"/>
  <c r="AG307" i="19"/>
  <c r="AG290" i="19"/>
  <c r="AB243" i="19"/>
  <c r="AB244" i="19"/>
  <c r="AB245" i="19" s="1"/>
  <c r="AD253" i="19"/>
  <c r="AB305" i="19"/>
  <c r="AB252" i="19"/>
  <c r="AG60" i="22"/>
  <c r="S143" i="8"/>
  <c r="AA82" i="19"/>
  <c r="AA28" i="8"/>
  <c r="AA28" i="19" s="1"/>
  <c r="Y141" i="8"/>
  <c r="Y39" i="8"/>
  <c r="Y39" i="19" s="1"/>
  <c r="AH96" i="22"/>
  <c r="W46" i="8"/>
  <c r="W46" i="19" s="1"/>
  <c r="Y37" i="8"/>
  <c r="Y37" i="19" s="1"/>
  <c r="Y35" i="8"/>
  <c r="Y35" i="19" s="1"/>
  <c r="Y41" i="8"/>
  <c r="Y41" i="19" s="1"/>
  <c r="Y38" i="8"/>
  <c r="Y38" i="19" s="1"/>
  <c r="Y44" i="8"/>
  <c r="Y44" i="19" s="1"/>
  <c r="Y42" i="8"/>
  <c r="Y42" i="19" s="1"/>
  <c r="Y32" i="8"/>
  <c r="Y32" i="19" s="1"/>
  <c r="Y31" i="8"/>
  <c r="Y31" i="19" s="1"/>
  <c r="Y43" i="8"/>
  <c r="Y43" i="19" s="1"/>
  <c r="Y36" i="8"/>
  <c r="Y36" i="19" s="1"/>
  <c r="Y30" i="8"/>
  <c r="Y30" i="19" s="1"/>
  <c r="Y33" i="8"/>
  <c r="Y33" i="19" s="1"/>
  <c r="AK84" i="19"/>
  <c r="AI151" i="19"/>
  <c r="AI73" i="22"/>
  <c r="AN85" i="19"/>
  <c r="Y40" i="8"/>
  <c r="Y40" i="19" s="1"/>
  <c r="X46" i="8"/>
  <c r="X46" i="19" s="1"/>
  <c r="S143" i="19"/>
  <c r="AD93" i="8"/>
  <c r="Z45" i="8"/>
  <c r="Z45" i="19" s="1"/>
  <c r="Z37" i="8"/>
  <c r="Z37" i="19" s="1"/>
  <c r="Z30" i="8"/>
  <c r="Z30" i="19" s="1"/>
  <c r="Z35" i="8"/>
  <c r="Z35" i="19" s="1"/>
  <c r="AL80" i="19"/>
  <c r="AG147" i="19"/>
  <c r="Z43" i="8"/>
  <c r="Z43" i="19" s="1"/>
  <c r="Z38" i="8"/>
  <c r="Z38" i="19" s="1"/>
  <c r="AG152" i="19"/>
  <c r="AL78" i="19"/>
  <c r="AH152" i="19"/>
  <c r="AE94" i="19"/>
  <c r="AH131" i="19"/>
  <c r="Z41" i="8"/>
  <c r="Z41" i="19" s="1"/>
  <c r="AD20" i="8"/>
  <c r="AD20" i="19" s="1"/>
  <c r="Z42" i="8"/>
  <c r="Z42" i="19" s="1"/>
  <c r="Z36" i="8"/>
  <c r="Z36" i="19" s="1"/>
  <c r="Z40" i="8"/>
  <c r="Z40" i="19" s="1"/>
  <c r="AD67" i="8"/>
  <c r="AD67" i="19" s="1"/>
  <c r="Z39" i="8"/>
  <c r="Z39" i="19" s="1"/>
  <c r="Z33" i="8"/>
  <c r="Z33" i="19" s="1"/>
  <c r="Z44" i="8"/>
  <c r="Z44" i="19" s="1"/>
  <c r="AD66" i="8"/>
  <c r="AD66" i="19" s="1"/>
  <c r="AD19" i="8"/>
  <c r="AD19" i="19" s="1"/>
  <c r="Z141" i="8"/>
  <c r="Z32" i="8"/>
  <c r="Z32" i="19" s="1"/>
  <c r="AD146" i="8"/>
  <c r="Z31" i="8"/>
  <c r="Z31" i="19" s="1"/>
  <c r="U51" i="8"/>
  <c r="U51" i="19" s="1"/>
  <c r="U47" i="8"/>
  <c r="U47" i="19" s="1"/>
  <c r="U142" i="8"/>
  <c r="AE18" i="8"/>
  <c r="AE18" i="19" s="1"/>
  <c r="AH152" i="8"/>
  <c r="AC186" i="8"/>
  <c r="AC186" i="19" s="1"/>
  <c r="AC228" i="8"/>
  <c r="AC228" i="19" s="1"/>
  <c r="AC251" i="8"/>
  <c r="T143" i="8"/>
  <c r="AC146" i="19"/>
  <c r="AC93" i="19"/>
  <c r="AC72" i="8"/>
  <c r="AC72" i="19" s="1"/>
  <c r="AD230" i="8"/>
  <c r="AD230" i="19" s="1"/>
  <c r="AC183" i="8"/>
  <c r="AC183" i="19" s="1"/>
  <c r="AC182" i="8"/>
  <c r="AC182" i="19" s="1"/>
  <c r="AH147" i="19"/>
  <c r="AC181" i="8"/>
  <c r="AC181" i="19" s="1"/>
  <c r="AC184" i="8"/>
  <c r="AC184" i="19" s="1"/>
  <c r="AH148" i="19"/>
  <c r="AH14" i="8"/>
  <c r="AH14" i="19" s="1"/>
  <c r="AH130" i="19"/>
  <c r="AH147" i="8"/>
  <c r="AH95" i="19"/>
  <c r="AC21" i="8"/>
  <c r="AC21" i="19" s="1"/>
  <c r="AF94" i="8"/>
  <c r="AC250" i="8"/>
  <c r="AC71" i="8"/>
  <c r="AC71" i="19" s="1"/>
  <c r="AC308" i="8"/>
  <c r="AC309" i="8" s="1"/>
  <c r="AP166" i="8"/>
  <c r="AP63" i="8" s="1"/>
  <c r="AP63" i="19" s="1"/>
  <c r="AO135" i="8"/>
  <c r="AD180" i="8"/>
  <c r="AD180" i="19" s="1"/>
  <c r="AF58" i="8"/>
  <c r="AF58" i="19" s="1"/>
  <c r="AN135" i="19"/>
  <c r="AF17" i="8"/>
  <c r="AF17" i="19" s="1"/>
  <c r="AM85" i="8"/>
  <c r="AM135" i="8"/>
  <c r="AF61" i="8"/>
  <c r="AF61" i="19" s="1"/>
  <c r="AE252" i="8"/>
  <c r="AE179" i="8"/>
  <c r="AE179" i="19" s="1"/>
  <c r="AI86" i="19"/>
  <c r="AI96" i="19"/>
  <c r="AI133" i="19"/>
  <c r="AI134" i="19"/>
  <c r="AE305" i="8"/>
  <c r="AE226" i="8"/>
  <c r="AE225" i="8"/>
  <c r="AG220" i="8"/>
  <c r="AG220" i="19" s="1"/>
  <c r="AF177" i="8"/>
  <c r="AF177" i="19" s="1"/>
  <c r="AH60" i="22"/>
  <c r="AG16" i="8"/>
  <c r="AG16" i="19" s="1"/>
  <c r="AE178" i="8"/>
  <c r="AE178" i="19" s="1"/>
  <c r="AJ12" i="8"/>
  <c r="AJ12" i="19" s="1"/>
  <c r="AJ86" i="8"/>
  <c r="AJ133" i="8"/>
  <c r="AJ134" i="8"/>
  <c r="AJ151" i="8"/>
  <c r="AB69" i="8"/>
  <c r="AB69" i="19" s="1"/>
  <c r="AB92" i="8"/>
  <c r="AB70" i="8"/>
  <c r="AB70" i="19" s="1"/>
  <c r="AB149" i="8"/>
  <c r="AB150" i="8" s="1"/>
  <c r="AB91" i="8"/>
  <c r="AB22" i="8"/>
  <c r="AB22" i="19" s="1"/>
  <c r="AB27" i="8"/>
  <c r="AB27" i="19" s="1"/>
  <c r="AB23" i="8"/>
  <c r="AB23" i="19" s="1"/>
  <c r="AB25" i="8"/>
  <c r="AB25" i="19" s="1"/>
  <c r="AB24" i="8"/>
  <c r="AB24" i="19" s="1"/>
  <c r="AB26" i="8"/>
  <c r="AB26" i="19" s="1"/>
  <c r="Y300" i="19"/>
  <c r="Y193" i="8"/>
  <c r="Y193" i="19" s="1"/>
  <c r="X205" i="8"/>
  <c r="X205" i="19" s="1"/>
  <c r="AS327" i="8"/>
  <c r="AS224" i="8" s="1"/>
  <c r="AR382" i="17"/>
  <c r="AS485" i="17"/>
  <c r="AO485" i="8"/>
  <c r="AP485" i="8" s="1"/>
  <c r="AJ453" i="8"/>
  <c r="AH470" i="8"/>
  <c r="AJ451" i="8"/>
  <c r="AH465" i="8"/>
  <c r="AP391" i="8"/>
  <c r="AQ224" i="8"/>
  <c r="AQ224" i="19" s="1"/>
  <c r="AO232" i="8"/>
  <c r="AO232" i="19" s="1"/>
  <c r="AN293" i="8"/>
  <c r="AN310" i="8"/>
  <c r="AN255" i="8"/>
  <c r="AM293" i="19"/>
  <c r="AM255" i="19"/>
  <c r="AP310" i="8"/>
  <c r="AP293" i="8"/>
  <c r="AL368" i="8"/>
  <c r="AL368" i="19" s="1"/>
  <c r="AS312" i="8"/>
  <c r="AS216" i="8" s="1"/>
  <c r="AS216" i="19" s="1"/>
  <c r="AR216" i="8"/>
  <c r="AR216" i="19" s="1"/>
  <c r="AQ216" i="8"/>
  <c r="AQ216" i="19" s="1"/>
  <c r="AI148" i="8"/>
  <c r="AI131" i="8"/>
  <c r="W208" i="8"/>
  <c r="W208" i="19" s="1"/>
  <c r="AI68" i="8"/>
  <c r="AI68" i="19" s="1"/>
  <c r="AI13" i="8"/>
  <c r="AI13" i="19" s="1"/>
  <c r="AI130" i="8"/>
  <c r="AI95" i="8"/>
  <c r="AI15" i="8"/>
  <c r="AI15" i="19" s="1"/>
  <c r="AI62" i="8"/>
  <c r="AI62" i="19" s="1"/>
  <c r="AG217" i="8"/>
  <c r="AG217" i="19" s="1"/>
  <c r="AS255" i="17"/>
  <c r="AI60" i="8"/>
  <c r="AI60" i="19" s="1"/>
  <c r="AS293" i="17"/>
  <c r="AG253" i="8"/>
  <c r="AS310" i="17"/>
  <c r="AR167" i="8"/>
  <c r="AQ64" i="8"/>
  <c r="AQ64" i="19" s="1"/>
  <c r="AI311" i="8"/>
  <c r="AT232" i="17"/>
  <c r="AL84" i="8"/>
  <c r="AG176" i="8"/>
  <c r="AG176" i="19" s="1"/>
  <c r="AJ422" i="19"/>
  <c r="AP484" i="19"/>
  <c r="AQ484" i="19" s="1"/>
  <c r="AL485" i="19"/>
  <c r="AB242" i="19"/>
  <c r="AB242" i="8"/>
  <c r="AT166" i="19"/>
  <c r="AU166" i="19" s="1"/>
  <c r="AV166" i="19" s="1"/>
  <c r="AM419" i="19"/>
  <c r="AM471" i="19"/>
  <c r="AN50" i="8"/>
  <c r="AN50" i="19" s="1"/>
  <c r="AP397" i="19"/>
  <c r="AO486" i="19"/>
  <c r="AK73" i="8"/>
  <c r="AK73" i="19" s="1"/>
  <c r="AH175" i="8"/>
  <c r="AH175" i="19" s="1"/>
  <c r="AK456" i="19"/>
  <c r="AM209" i="8"/>
  <c r="AM209" i="19" s="1"/>
  <c r="AK414" i="19"/>
  <c r="AB187" i="8"/>
  <c r="AB187" i="19" s="1"/>
  <c r="AS167" i="19"/>
  <c r="AT263" i="19"/>
  <c r="AX168" i="19"/>
  <c r="AT450" i="19"/>
  <c r="AR439" i="19"/>
  <c r="AV101" i="19"/>
  <c r="AR436" i="19"/>
  <c r="AU81" i="19"/>
  <c r="AR119" i="19"/>
  <c r="AR120" i="19"/>
  <c r="AR122" i="19"/>
  <c r="AU240" i="19"/>
  <c r="AR118" i="19"/>
  <c r="AW312" i="19"/>
  <c r="AR285" i="19"/>
  <c r="AT238" i="19"/>
  <c r="AR282" i="19"/>
  <c r="AT297" i="19"/>
  <c r="AU79" i="19"/>
  <c r="AT398" i="19"/>
  <c r="AW153" i="19"/>
  <c r="AR281" i="19"/>
  <c r="AR123" i="19"/>
  <c r="AU104" i="19"/>
  <c r="AR125" i="19"/>
  <c r="AU239" i="19"/>
  <c r="AR278" i="19"/>
  <c r="AR283" i="19"/>
  <c r="AV291" i="19"/>
  <c r="AU325" i="19"/>
  <c r="AV326" i="19"/>
  <c r="AR444" i="19"/>
  <c r="AR127" i="19"/>
  <c r="AR280" i="19"/>
  <c r="AR437" i="19"/>
  <c r="AT399" i="19"/>
  <c r="AR124" i="19"/>
  <c r="AR441" i="19"/>
  <c r="AR117" i="19"/>
  <c r="AR121" i="19"/>
  <c r="AR438" i="19"/>
  <c r="AR440" i="19"/>
  <c r="AR284" i="19"/>
  <c r="AR279" i="19"/>
  <c r="AW132" i="19"/>
  <c r="AR435" i="19"/>
  <c r="AR126" i="19"/>
  <c r="AQ442" i="19"/>
  <c r="AU260" i="19"/>
  <c r="AR276" i="19"/>
  <c r="AQ443" i="19"/>
  <c r="AU138" i="19"/>
  <c r="AR277" i="19"/>
  <c r="AR286" i="19"/>
  <c r="AR445" i="19"/>
  <c r="AF193" i="17"/>
  <c r="AF205" i="17" s="1"/>
  <c r="AF208" i="17" s="1"/>
  <c r="AC365" i="17"/>
  <c r="AC369" i="17"/>
  <c r="AC371" i="17" s="1"/>
  <c r="AC461" i="17" s="1"/>
  <c r="AI41" i="17"/>
  <c r="AI43" i="17"/>
  <c r="AI31" i="17"/>
  <c r="AI33" i="17"/>
  <c r="AC460" i="17"/>
  <c r="AG142" i="17"/>
  <c r="AG47" i="17"/>
  <c r="AE369" i="17"/>
  <c r="AE371" i="17" s="1"/>
  <c r="AE461" i="17" s="1"/>
  <c r="AE460" i="17"/>
  <c r="AJ190" i="17"/>
  <c r="AI36" i="17"/>
  <c r="AI38" i="17"/>
  <c r="AI35" i="17"/>
  <c r="AI40" i="17"/>
  <c r="AI42" i="17"/>
  <c r="AI30" i="17"/>
  <c r="AI45" i="17"/>
  <c r="AI32" i="17"/>
  <c r="AI39" i="17"/>
  <c r="AI141" i="17"/>
  <c r="AI44" i="17"/>
  <c r="AI37" i="17"/>
  <c r="AJ200" i="17"/>
  <c r="AJ204" i="17"/>
  <c r="AJ191" i="17"/>
  <c r="AF346" i="17"/>
  <c r="AF347" i="17" s="1"/>
  <c r="AG356" i="17"/>
  <c r="AG348" i="17"/>
  <c r="AG357" i="17"/>
  <c r="AG358" i="17"/>
  <c r="AG359" i="17"/>
  <c r="AG353" i="17"/>
  <c r="AG361" i="17"/>
  <c r="AG350" i="17"/>
  <c r="AG355" i="17"/>
  <c r="AG349" i="17"/>
  <c r="AG362" i="17"/>
  <c r="AG351" i="17"/>
  <c r="AH187" i="17"/>
  <c r="AH188" i="17" s="1"/>
  <c r="AG363" i="17"/>
  <c r="AI193" i="17"/>
  <c r="AI205" i="17" s="1"/>
  <c r="AI208" i="17" s="1"/>
  <c r="AI301" i="17" s="1"/>
  <c r="AG360" i="17"/>
  <c r="AG354" i="17"/>
  <c r="AK25" i="17"/>
  <c r="AK27" i="17"/>
  <c r="AK26" i="17"/>
  <c r="AK24" i="17"/>
  <c r="AK23" i="17"/>
  <c r="AJ201" i="17"/>
  <c r="AI342" i="17"/>
  <c r="AJ192" i="17"/>
  <c r="AJ28" i="17"/>
  <c r="AJ29" i="17" s="1"/>
  <c r="AJ33" i="17" s="1"/>
  <c r="AJ194" i="17"/>
  <c r="AJ203" i="17"/>
  <c r="AJ300" i="17"/>
  <c r="AI344" i="17"/>
  <c r="AH346" i="17"/>
  <c r="AH347" i="17" s="1"/>
  <c r="AH349" i="17" s="1"/>
  <c r="AJ202" i="17"/>
  <c r="AJ197" i="17"/>
  <c r="AI341" i="17"/>
  <c r="AJ199" i="17"/>
  <c r="AJ196" i="17"/>
  <c r="AJ195" i="17"/>
  <c r="AI343" i="17"/>
  <c r="AI340" i="17"/>
  <c r="AJ198" i="17"/>
  <c r="AJ339" i="17"/>
  <c r="AJ343" i="17" s="1"/>
  <c r="AL185" i="17"/>
  <c r="AL184" i="17"/>
  <c r="AL186" i="17"/>
  <c r="AL181" i="17"/>
  <c r="AL21" i="17"/>
  <c r="AL27" i="17" s="1"/>
  <c r="AK181" i="17"/>
  <c r="AK183" i="17"/>
  <c r="AL182" i="17"/>
  <c r="AK185" i="17"/>
  <c r="AK182" i="17"/>
  <c r="AK184" i="17"/>
  <c r="AM180" i="17"/>
  <c r="AM182" i="17" s="1"/>
  <c r="AL412" i="17"/>
  <c r="AL379" i="17"/>
  <c r="AL376" i="17"/>
  <c r="AL335" i="17"/>
  <c r="AL336" i="17" s="1"/>
  <c r="AN177" i="17"/>
  <c r="AH34" i="17"/>
  <c r="AL71" i="17"/>
  <c r="AN435" i="17"/>
  <c r="AN120" i="17"/>
  <c r="BB207" i="17"/>
  <c r="BC207" i="17"/>
  <c r="AK91" i="17"/>
  <c r="AK149" i="17"/>
  <c r="AK150" i="17" s="1"/>
  <c r="AK70" i="17"/>
  <c r="AK82" i="17" s="1"/>
  <c r="AJ389" i="17"/>
  <c r="AN442" i="17"/>
  <c r="AN441" i="17"/>
  <c r="AP307" i="17"/>
  <c r="AP294" i="17"/>
  <c r="AN124" i="17"/>
  <c r="AM231" i="17"/>
  <c r="AN284" i="17"/>
  <c r="AN119" i="17"/>
  <c r="AN285" i="17"/>
  <c r="AQ85" i="17"/>
  <c r="AQ86" i="17" s="1"/>
  <c r="AN117" i="17"/>
  <c r="AR239" i="17"/>
  <c r="AQ104" i="17"/>
  <c r="AR238" i="17"/>
  <c r="AQ171" i="17"/>
  <c r="AQ172" i="17" s="1"/>
  <c r="Z461" i="17"/>
  <c r="BB371" i="17"/>
  <c r="BD207" i="17"/>
  <c r="AB367" i="17"/>
  <c r="AB143" i="17"/>
  <c r="AI409" i="17"/>
  <c r="AI467" i="17"/>
  <c r="AI468" i="17" s="1"/>
  <c r="AI388" i="17"/>
  <c r="AI400" i="17" s="1"/>
  <c r="AK464" i="17"/>
  <c r="AK411" i="17"/>
  <c r="AK385" i="17"/>
  <c r="AK384" i="17"/>
  <c r="AK338" i="17"/>
  <c r="AK337" i="17"/>
  <c r="AJ390" i="17"/>
  <c r="AP383" i="17"/>
  <c r="AQ486" i="17"/>
  <c r="AN122" i="17"/>
  <c r="AR224" i="17"/>
  <c r="AR224" i="19" s="1"/>
  <c r="AS327" i="17"/>
  <c r="AN282" i="17"/>
  <c r="AL250" i="17"/>
  <c r="AL308" i="17"/>
  <c r="AL309" i="17" s="1"/>
  <c r="AL229" i="17"/>
  <c r="AL241" i="17" s="1"/>
  <c r="AR138" i="17"/>
  <c r="AQ59" i="17"/>
  <c r="AQ84" i="17" s="1"/>
  <c r="AN439" i="17"/>
  <c r="AO403" i="17"/>
  <c r="AO404" i="17" s="1"/>
  <c r="AO402" i="17"/>
  <c r="AN253" i="17"/>
  <c r="AN220" i="17"/>
  <c r="AN217" i="17"/>
  <c r="AN279" i="17"/>
  <c r="AN125" i="17"/>
  <c r="AV222" i="17"/>
  <c r="AW325" i="17"/>
  <c r="AN123" i="17"/>
  <c r="AB301" i="17"/>
  <c r="AB210" i="17"/>
  <c r="AB206" i="17"/>
  <c r="AN94" i="17"/>
  <c r="AN58" i="17"/>
  <c r="AN61" i="17"/>
  <c r="AN17" i="17"/>
  <c r="AN276" i="17"/>
  <c r="AQ244" i="17"/>
  <c r="AQ245" i="17" s="1"/>
  <c r="AN280" i="17"/>
  <c r="AM465" i="17"/>
  <c r="AM332" i="17"/>
  <c r="AM334" i="17" s="1"/>
  <c r="AI410" i="17"/>
  <c r="AI387" i="17"/>
  <c r="AI401" i="17" s="1"/>
  <c r="AQ381" i="17"/>
  <c r="AR484" i="17"/>
  <c r="AL251" i="17"/>
  <c r="AL228" i="17"/>
  <c r="AL242" i="17" s="1"/>
  <c r="AQ223" i="17"/>
  <c r="AQ223" i="19" s="1"/>
  <c r="AR326" i="17"/>
  <c r="AF400" i="17"/>
  <c r="AN440" i="17"/>
  <c r="AN469" i="17"/>
  <c r="AN452" i="17"/>
  <c r="AN451" i="17"/>
  <c r="AN414" i="17"/>
  <c r="AP290" i="17"/>
  <c r="AP289" i="17"/>
  <c r="AP221" i="17"/>
  <c r="AP219" i="17"/>
  <c r="AP254" i="17"/>
  <c r="AP174" i="17"/>
  <c r="AP227" i="17"/>
  <c r="AH242" i="17"/>
  <c r="AR63" i="17"/>
  <c r="AS166" i="17"/>
  <c r="AQ151" i="17"/>
  <c r="AQ96" i="17"/>
  <c r="AQ134" i="17"/>
  <c r="AN437" i="17"/>
  <c r="AP133" i="17"/>
  <c r="AN330" i="17"/>
  <c r="AN436" i="17"/>
  <c r="AK250" i="17"/>
  <c r="AK308" i="17"/>
  <c r="AK309" i="17" s="1"/>
  <c r="AK229" i="17"/>
  <c r="AK241" i="17" s="1"/>
  <c r="AX132" i="17"/>
  <c r="AN286" i="17"/>
  <c r="AF401" i="17"/>
  <c r="AS64" i="17"/>
  <c r="AT167" i="17"/>
  <c r="AN278" i="17"/>
  <c r="AR73" i="17"/>
  <c r="AS78" i="17"/>
  <c r="AQ240" i="17"/>
  <c r="AN444" i="17"/>
  <c r="AP397" i="17"/>
  <c r="AO330" i="17"/>
  <c r="AT291" i="17"/>
  <c r="AN127" i="17"/>
  <c r="AP398" i="17"/>
  <c r="AP399" i="17"/>
  <c r="AD142" i="17"/>
  <c r="AD51" i="17"/>
  <c r="AD47" i="17"/>
  <c r="AO147" i="17"/>
  <c r="AO14" i="17"/>
  <c r="AR65" i="17"/>
  <c r="AS168" i="17"/>
  <c r="AP263" i="17"/>
  <c r="AL72" i="17"/>
  <c r="AN121" i="17"/>
  <c r="AN438" i="17"/>
  <c r="AK251" i="17"/>
  <c r="AK228" i="17"/>
  <c r="AK242" i="17" s="1"/>
  <c r="AN118" i="17"/>
  <c r="AP422" i="17"/>
  <c r="AN404" i="17"/>
  <c r="AN283" i="17"/>
  <c r="AR81" i="17"/>
  <c r="AO277" i="17"/>
  <c r="AD205" i="17"/>
  <c r="AN443" i="17"/>
  <c r="AM146" i="17"/>
  <c r="AM93" i="17"/>
  <c r="AM66" i="17"/>
  <c r="AM67" i="17"/>
  <c r="AM19" i="17"/>
  <c r="AM20" i="17"/>
  <c r="AS80" i="17"/>
  <c r="AJ83" i="17"/>
  <c r="AP172" i="17"/>
  <c r="AU216" i="17"/>
  <c r="AU232" i="17" s="1"/>
  <c r="AV312" i="17"/>
  <c r="AP131" i="17"/>
  <c r="AP95" i="17"/>
  <c r="AP62" i="17"/>
  <c r="AP60" i="17"/>
  <c r="AP130" i="17"/>
  <c r="AP15" i="17"/>
  <c r="AP68" i="17"/>
  <c r="AP148" i="17"/>
  <c r="AP13" i="17"/>
  <c r="AP292" i="17"/>
  <c r="AN281" i="17"/>
  <c r="AP375" i="17"/>
  <c r="AP375" i="19" s="1"/>
  <c r="AT450" i="17"/>
  <c r="AT57" i="17"/>
  <c r="AU153" i="17"/>
  <c r="AQ456" i="17"/>
  <c r="AP377" i="17"/>
  <c r="AN126" i="17"/>
  <c r="AR419" i="17"/>
  <c r="AH241" i="17"/>
  <c r="AM230" i="17"/>
  <c r="AR260" i="17"/>
  <c r="AR79" i="17"/>
  <c r="AQ12" i="17"/>
  <c r="AS101" i="17"/>
  <c r="AR297" i="17"/>
  <c r="AQ218" i="17"/>
  <c r="AQ292" i="17" s="1"/>
  <c r="AO306" i="17"/>
  <c r="AO173" i="17"/>
  <c r="AO175" i="17" s="1"/>
  <c r="AN445" i="17"/>
  <c r="AK92" i="17"/>
  <c r="AK69" i="17"/>
  <c r="AK83" i="17" s="1"/>
  <c r="AO469" i="17"/>
  <c r="AO452" i="17"/>
  <c r="AO451" i="17"/>
  <c r="AO414" i="17"/>
  <c r="AN391" i="8"/>
  <c r="AN391" i="19" s="1"/>
  <c r="AQ65" i="8"/>
  <c r="AQ65" i="19" s="1"/>
  <c r="AR168" i="8"/>
  <c r="BB232" i="8"/>
  <c r="BC232" i="8"/>
  <c r="AI120" i="8"/>
  <c r="AJ279" i="8"/>
  <c r="AI125" i="8"/>
  <c r="AN419" i="8"/>
  <c r="AI173" i="8"/>
  <c r="AI173" i="19" s="1"/>
  <c r="AI306" i="8"/>
  <c r="AI123" i="8"/>
  <c r="AK222" i="8"/>
  <c r="AL325" i="8"/>
  <c r="AO375" i="8"/>
  <c r="AO375" i="19" s="1"/>
  <c r="AI121" i="8"/>
  <c r="AI276" i="8"/>
  <c r="AI126" i="8"/>
  <c r="AI117" i="8"/>
  <c r="AJ277" i="8"/>
  <c r="AJ294" i="8"/>
  <c r="AJ244" i="8"/>
  <c r="AJ245" i="8" s="1"/>
  <c r="AN260" i="8"/>
  <c r="AL238" i="8"/>
  <c r="AK171" i="8"/>
  <c r="AK171" i="19" s="1"/>
  <c r="AI280" i="8"/>
  <c r="AK397" i="8"/>
  <c r="AJ330" i="8"/>
  <c r="AJ330" i="19" s="1"/>
  <c r="AI119" i="8"/>
  <c r="AI118" i="8"/>
  <c r="AJ278" i="8"/>
  <c r="AI283" i="8"/>
  <c r="AK263" i="8"/>
  <c r="AK292" i="8"/>
  <c r="AK243" i="8"/>
  <c r="AI449" i="8"/>
  <c r="AI386" i="8"/>
  <c r="AI386" i="19" s="1"/>
  <c r="AI448" i="8"/>
  <c r="AI413" i="8"/>
  <c r="AI380" i="8"/>
  <c r="AI380" i="19" s="1"/>
  <c r="AI378" i="8"/>
  <c r="AI333" i="8"/>
  <c r="AI333" i="19" s="1"/>
  <c r="AI331" i="8"/>
  <c r="AI331" i="19" s="1"/>
  <c r="AI466" i="8"/>
  <c r="AJ383" i="8"/>
  <c r="AJ383" i="19" s="1"/>
  <c r="AK486" i="8"/>
  <c r="AT291" i="8"/>
  <c r="AU291" i="8" s="1"/>
  <c r="AI122" i="8"/>
  <c r="AI285" i="8"/>
  <c r="AM297" i="8"/>
  <c r="AL218" i="8"/>
  <c r="AL218" i="19" s="1"/>
  <c r="AJ286" i="8"/>
  <c r="AJ254" i="8"/>
  <c r="AJ289" i="8"/>
  <c r="AJ290" i="8"/>
  <c r="AJ219" i="8"/>
  <c r="AJ219" i="19" s="1"/>
  <c r="AJ221" i="8"/>
  <c r="AJ221" i="19" s="1"/>
  <c r="AJ174" i="8"/>
  <c r="AJ174" i="19" s="1"/>
  <c r="AJ307" i="8"/>
  <c r="AJ227" i="8"/>
  <c r="AJ227" i="19" s="1"/>
  <c r="AJ172" i="8"/>
  <c r="AJ172" i="19" s="1"/>
  <c r="AK381" i="8"/>
  <c r="AK381" i="19" s="1"/>
  <c r="AL484" i="8"/>
  <c r="AI403" i="8"/>
  <c r="AI404" i="8" s="1"/>
  <c r="AI402" i="8"/>
  <c r="AI281" i="8"/>
  <c r="AJ281" i="8" s="1"/>
  <c r="AI282" i="8"/>
  <c r="AI284" i="8"/>
  <c r="AI124" i="8"/>
  <c r="AL456" i="8"/>
  <c r="AK377" i="8"/>
  <c r="AK377" i="19" s="1"/>
  <c r="AQ471" i="8"/>
  <c r="AQ375" i="8" s="1"/>
  <c r="AI127" i="8"/>
  <c r="AY450" i="8"/>
  <c r="AR399" i="8"/>
  <c r="AS398" i="8"/>
  <c r="AU239" i="8"/>
  <c r="AT240" i="8"/>
  <c r="AO132" i="8"/>
  <c r="AN138" i="8"/>
  <c r="AM59" i="8"/>
  <c r="AM59" i="19" s="1"/>
  <c r="AT164" i="8"/>
  <c r="AM78" i="8"/>
  <c r="AO79" i="8"/>
  <c r="AL57" i="8"/>
  <c r="AL57" i="19" s="1"/>
  <c r="AM153" i="8"/>
  <c r="AN101" i="8"/>
  <c r="AO48" i="8" l="1"/>
  <c r="AA196" i="8"/>
  <c r="AA196" i="19" s="1"/>
  <c r="AR366" i="8"/>
  <c r="AR366" i="19" s="1"/>
  <c r="AD228" i="8"/>
  <c r="AD228" i="19" s="1"/>
  <c r="AA190" i="8"/>
  <c r="AA190" i="19" s="1"/>
  <c r="AA195" i="8"/>
  <c r="AA195" i="19" s="1"/>
  <c r="AI52" i="22"/>
  <c r="AI378" i="19"/>
  <c r="Z193" i="8"/>
  <c r="Z205" i="8" s="1"/>
  <c r="Z205" i="19" s="1"/>
  <c r="V51" i="8"/>
  <c r="V51" i="19" s="1"/>
  <c r="V142" i="8"/>
  <c r="V47" i="8"/>
  <c r="V47" i="19" s="1"/>
  <c r="AC241" i="8"/>
  <c r="AK292" i="19"/>
  <c r="AK222" i="19"/>
  <c r="AE306" i="19"/>
  <c r="AE225" i="19"/>
  <c r="AE294" i="19"/>
  <c r="AE226" i="19"/>
  <c r="AD311" i="19"/>
  <c r="AD231" i="19"/>
  <c r="AA197" i="8"/>
  <c r="AA197" i="19" s="1"/>
  <c r="AA194" i="8"/>
  <c r="AA194" i="19" s="1"/>
  <c r="AA192" i="8"/>
  <c r="AA192" i="19" s="1"/>
  <c r="AA198" i="8"/>
  <c r="AA198" i="19" s="1"/>
  <c r="AA204" i="8"/>
  <c r="AA204" i="19" s="1"/>
  <c r="AA201" i="8"/>
  <c r="AA201" i="19" s="1"/>
  <c r="AA200" i="8"/>
  <c r="AA200" i="19" s="1"/>
  <c r="AA189" i="8"/>
  <c r="AA189" i="19" s="1"/>
  <c r="AA191" i="8"/>
  <c r="AA191" i="19" s="1"/>
  <c r="AA203" i="8"/>
  <c r="AA203" i="19" s="1"/>
  <c r="AA199" i="8"/>
  <c r="AA199" i="19" s="1"/>
  <c r="AA300" i="8"/>
  <c r="AA202" i="8"/>
  <c r="AA202" i="19" s="1"/>
  <c r="AP207" i="19"/>
  <c r="AQ207" i="8"/>
  <c r="U210" i="19"/>
  <c r="U212" i="8"/>
  <c r="V210" i="19"/>
  <c r="V212" i="8"/>
  <c r="X49" i="8"/>
  <c r="X49" i="19" s="1"/>
  <c r="W49" i="8"/>
  <c r="AT326" i="8"/>
  <c r="AT223" i="8" s="1"/>
  <c r="AR223" i="8"/>
  <c r="AA300" i="19"/>
  <c r="AC305" i="19"/>
  <c r="AC252" i="19"/>
  <c r="AD250" i="8"/>
  <c r="AH254" i="19"/>
  <c r="AH307" i="19"/>
  <c r="AH289" i="19"/>
  <c r="AH290" i="19"/>
  <c r="AC242" i="8"/>
  <c r="AE253" i="19"/>
  <c r="AL248" i="19"/>
  <c r="AL295" i="19"/>
  <c r="AL310" i="19"/>
  <c r="AD183" i="8"/>
  <c r="AD183" i="19" s="1"/>
  <c r="AE230" i="8"/>
  <c r="AF178" i="8"/>
  <c r="AF178" i="19" s="1"/>
  <c r="AA29" i="8"/>
  <c r="AA29" i="19" s="1"/>
  <c r="AI96" i="22"/>
  <c r="Y141" i="19"/>
  <c r="AL84" i="19"/>
  <c r="AJ134" i="19"/>
  <c r="AJ73" i="22"/>
  <c r="AJ96" i="22" s="1"/>
  <c r="AM85" i="19"/>
  <c r="Y34" i="8"/>
  <c r="Y34" i="19" s="1"/>
  <c r="V142" i="19"/>
  <c r="Z141" i="19"/>
  <c r="U142" i="19"/>
  <c r="T143" i="19"/>
  <c r="AD71" i="8"/>
  <c r="AD71" i="19" s="1"/>
  <c r="AH16" i="8"/>
  <c r="AH16" i="19" s="1"/>
  <c r="AD146" i="19"/>
  <c r="AD93" i="19"/>
  <c r="AM78" i="19"/>
  <c r="AB92" i="19"/>
  <c r="AF94" i="19"/>
  <c r="AM80" i="19"/>
  <c r="AD21" i="8"/>
  <c r="AD21" i="19" s="1"/>
  <c r="AI131" i="19"/>
  <c r="AD72" i="8"/>
  <c r="AD72" i="19" s="1"/>
  <c r="AE66" i="8"/>
  <c r="Z34" i="8"/>
  <c r="Z34" i="19" s="1"/>
  <c r="AE67" i="8"/>
  <c r="AE93" i="8"/>
  <c r="AE19" i="8"/>
  <c r="AE19" i="19" s="1"/>
  <c r="U53" i="8"/>
  <c r="U53" i="19" s="1"/>
  <c r="AE146" i="8"/>
  <c r="AC27" i="8"/>
  <c r="AC27" i="19" s="1"/>
  <c r="AC24" i="8"/>
  <c r="AC24" i="19" s="1"/>
  <c r="AE20" i="8"/>
  <c r="AE20" i="19" s="1"/>
  <c r="AC308" i="19"/>
  <c r="AC309" i="19" s="1"/>
  <c r="AC241" i="19"/>
  <c r="AC242" i="19"/>
  <c r="AC23" i="8"/>
  <c r="AC23" i="19" s="1"/>
  <c r="AC25" i="8"/>
  <c r="AC25" i="19" s="1"/>
  <c r="AC22" i="8"/>
  <c r="AC22" i="19" s="1"/>
  <c r="AC251" i="19"/>
  <c r="AC26" i="8"/>
  <c r="AC26" i="19" s="1"/>
  <c r="AD308" i="8"/>
  <c r="AD309" i="8" s="1"/>
  <c r="AD229" i="8"/>
  <c r="AD229" i="19" s="1"/>
  <c r="AC92" i="8"/>
  <c r="AC187" i="8"/>
  <c r="AC69" i="8"/>
  <c r="AC69" i="19" s="1"/>
  <c r="AQ166" i="8"/>
  <c r="AQ63" i="8" s="1"/>
  <c r="AQ63" i="19" s="1"/>
  <c r="AC91" i="8"/>
  <c r="AC149" i="8"/>
  <c r="AC150" i="8" s="1"/>
  <c r="AC70" i="8"/>
  <c r="AC70" i="19" s="1"/>
  <c r="AF18" i="8"/>
  <c r="AF18" i="19" s="1"/>
  <c r="AJ68" i="8"/>
  <c r="AJ68" i="19" s="1"/>
  <c r="AJ95" i="8"/>
  <c r="AJ60" i="8"/>
  <c r="AJ60" i="19" s="1"/>
  <c r="AF252" i="8"/>
  <c r="AI95" i="19"/>
  <c r="AG94" i="8"/>
  <c r="AF179" i="8"/>
  <c r="AF179" i="19" s="1"/>
  <c r="AF305" i="8"/>
  <c r="AD182" i="8"/>
  <c r="AD182" i="19" s="1"/>
  <c r="AM135" i="19"/>
  <c r="AD181" i="8"/>
  <c r="AD181" i="19" s="1"/>
  <c r="AD186" i="8"/>
  <c r="AD186" i="19" s="1"/>
  <c r="AD185" i="8"/>
  <c r="AD185" i="19" s="1"/>
  <c r="AD184" i="8"/>
  <c r="AD184" i="19" s="1"/>
  <c r="AJ131" i="8"/>
  <c r="AJ148" i="8"/>
  <c r="AG58" i="8"/>
  <c r="AG58" i="19" s="1"/>
  <c r="AJ13" i="8"/>
  <c r="AJ13" i="19" s="1"/>
  <c r="AJ62" i="8"/>
  <c r="AJ62" i="19" s="1"/>
  <c r="AJ130" i="8"/>
  <c r="AI130" i="19"/>
  <c r="AI148" i="19"/>
  <c r="AJ15" i="8"/>
  <c r="AJ15" i="19" s="1"/>
  <c r="AO382" i="8"/>
  <c r="AO382" i="19" s="1"/>
  <c r="AG17" i="8"/>
  <c r="AG17" i="19" s="1"/>
  <c r="AG61" i="8"/>
  <c r="AG61" i="19" s="1"/>
  <c r="AF225" i="8"/>
  <c r="AF226" i="8"/>
  <c r="AJ86" i="19"/>
  <c r="AJ133" i="19"/>
  <c r="AJ96" i="19"/>
  <c r="AJ151" i="19"/>
  <c r="AE180" i="8"/>
  <c r="AE180" i="19" s="1"/>
  <c r="AE231" i="8"/>
  <c r="AO135" i="19"/>
  <c r="AO85" i="19"/>
  <c r="AP255" i="8"/>
  <c r="AD242" i="8"/>
  <c r="AT327" i="8"/>
  <c r="AT224" i="8" s="1"/>
  <c r="AB82" i="8"/>
  <c r="AB28" i="8"/>
  <c r="AB28" i="19" s="1"/>
  <c r="AB83" i="8"/>
  <c r="AB91" i="19"/>
  <c r="AB149" i="19"/>
  <c r="AB150" i="19" s="1"/>
  <c r="Y205" i="8"/>
  <c r="Y205" i="19" s="1"/>
  <c r="AI152" i="8"/>
  <c r="AS382" i="17"/>
  <c r="AT485" i="17"/>
  <c r="X208" i="8"/>
  <c r="X208" i="19" s="1"/>
  <c r="AI147" i="8"/>
  <c r="AI465" i="8"/>
  <c r="AP452" i="8"/>
  <c r="AO391" i="8"/>
  <c r="AO391" i="19" s="1"/>
  <c r="AS366" i="8"/>
  <c r="AS366" i="19" s="1"/>
  <c r="AK451" i="8"/>
  <c r="AP469" i="8"/>
  <c r="AK453" i="8"/>
  <c r="AI470" i="8"/>
  <c r="AN414" i="8"/>
  <c r="AQ391" i="8"/>
  <c r="AM368" i="8"/>
  <c r="AM368" i="19" s="1"/>
  <c r="AP293" i="19"/>
  <c r="AN293" i="19"/>
  <c r="AN255" i="19"/>
  <c r="AT312" i="8"/>
  <c r="AR232" i="8"/>
  <c r="AR232" i="19" s="1"/>
  <c r="AQ232" i="8"/>
  <c r="AQ232" i="19" s="1"/>
  <c r="AS232" i="8"/>
  <c r="AS232" i="19" s="1"/>
  <c r="AP255" i="19"/>
  <c r="AO310" i="8"/>
  <c r="AO293" i="8"/>
  <c r="AO255" i="8"/>
  <c r="AK133" i="8"/>
  <c r="AK134" i="8"/>
  <c r="AK12" i="8"/>
  <c r="AK12" i="19" s="1"/>
  <c r="AK151" i="8"/>
  <c r="AK86" i="8"/>
  <c r="AK96" i="8"/>
  <c r="W210" i="8"/>
  <c r="W210" i="19" s="1"/>
  <c r="W206" i="8"/>
  <c r="W206" i="19" s="1"/>
  <c r="W301" i="8"/>
  <c r="AI14" i="8"/>
  <c r="AI14" i="19" s="1"/>
  <c r="AT255" i="17"/>
  <c r="AN469" i="8"/>
  <c r="AH253" i="8"/>
  <c r="AT293" i="17"/>
  <c r="AT310" i="17"/>
  <c r="AN452" i="8"/>
  <c r="AH358" i="17"/>
  <c r="AH361" i="17"/>
  <c r="AH350" i="17"/>
  <c r="AH176" i="8"/>
  <c r="AH176" i="19" s="1"/>
  <c r="AH217" i="8"/>
  <c r="AH217" i="19" s="1"/>
  <c r="AH220" i="8"/>
  <c r="AH220" i="19" s="1"/>
  <c r="AH359" i="17"/>
  <c r="AR64" i="8"/>
  <c r="AR64" i="19" s="1"/>
  <c r="AS167" i="8"/>
  <c r="AT167" i="19"/>
  <c r="AF301" i="17"/>
  <c r="AF210" i="17"/>
  <c r="AF212" i="17" s="1"/>
  <c r="AF302" i="17" s="1"/>
  <c r="AF206" i="17"/>
  <c r="AP486" i="19"/>
  <c r="AQ486" i="19" s="1"/>
  <c r="AO50" i="8"/>
  <c r="AO50" i="19" s="1"/>
  <c r="AH363" i="17"/>
  <c r="AN419" i="19"/>
  <c r="AB188" i="8"/>
  <c r="AB188" i="19" s="1"/>
  <c r="AN209" i="8"/>
  <c r="AN209" i="19" s="1"/>
  <c r="AN471" i="19"/>
  <c r="AO471" i="19" s="1"/>
  <c r="AM485" i="19"/>
  <c r="AG177" i="8"/>
  <c r="AG177" i="19" s="1"/>
  <c r="AH348" i="17"/>
  <c r="AL414" i="19"/>
  <c r="AM84" i="8"/>
  <c r="AJ311" i="8"/>
  <c r="AL456" i="19"/>
  <c r="AW166" i="19"/>
  <c r="AX166" i="19" s="1"/>
  <c r="AY166" i="19" s="1"/>
  <c r="AQ397" i="19"/>
  <c r="AR484" i="19"/>
  <c r="AK422" i="19"/>
  <c r="AL73" i="8"/>
  <c r="AL73" i="19" s="1"/>
  <c r="AI175" i="8"/>
  <c r="AI175" i="19" s="1"/>
  <c r="AS435" i="19"/>
  <c r="AS119" i="19"/>
  <c r="AW101" i="19"/>
  <c r="AS121" i="19"/>
  <c r="AS283" i="19"/>
  <c r="AV239" i="19"/>
  <c r="AS125" i="19"/>
  <c r="AS282" i="19"/>
  <c r="AS444" i="19"/>
  <c r="AX153" i="19"/>
  <c r="AR443" i="19"/>
  <c r="AU399" i="19"/>
  <c r="AS280" i="19"/>
  <c r="AS127" i="19"/>
  <c r="AV325" i="19"/>
  <c r="AU398" i="19"/>
  <c r="AS439" i="19"/>
  <c r="AS286" i="19"/>
  <c r="AS279" i="19"/>
  <c r="AS278" i="19"/>
  <c r="AV104" i="19"/>
  <c r="AU297" i="19"/>
  <c r="AU263" i="19"/>
  <c r="AS276" i="19"/>
  <c r="AR442" i="19"/>
  <c r="AS440" i="19"/>
  <c r="AW291" i="19"/>
  <c r="AU238" i="19"/>
  <c r="AX312" i="19"/>
  <c r="AV81" i="19"/>
  <c r="AS441" i="19"/>
  <c r="AS437" i="19"/>
  <c r="AS123" i="19"/>
  <c r="AV79" i="19"/>
  <c r="AS122" i="19"/>
  <c r="AU450" i="19"/>
  <c r="AS277" i="19"/>
  <c r="AV260" i="19"/>
  <c r="AS126" i="19"/>
  <c r="AX132" i="19"/>
  <c r="AS438" i="19"/>
  <c r="AW326" i="19"/>
  <c r="AS285" i="19"/>
  <c r="AV240" i="19"/>
  <c r="AS120" i="19"/>
  <c r="AS436" i="19"/>
  <c r="AV138" i="19"/>
  <c r="AY168" i="19"/>
  <c r="AS445" i="19"/>
  <c r="AS284" i="19"/>
  <c r="AS117" i="19"/>
  <c r="AS124" i="19"/>
  <c r="AS281" i="19"/>
  <c r="AS118" i="19"/>
  <c r="AH362" i="17"/>
  <c r="AH360" i="17"/>
  <c r="AH355" i="17"/>
  <c r="AH459" i="17"/>
  <c r="AH354" i="17"/>
  <c r="AH357" i="17"/>
  <c r="AH356" i="17"/>
  <c r="AH351" i="17"/>
  <c r="AH353" i="17"/>
  <c r="AI34" i="17"/>
  <c r="AI46" i="17" s="1"/>
  <c r="AI49" i="17" s="1"/>
  <c r="AJ193" i="17"/>
  <c r="AJ205" i="17" s="1"/>
  <c r="AJ208" i="17" s="1"/>
  <c r="AJ301" i="17" s="1"/>
  <c r="AG352" i="17"/>
  <c r="AG364" i="17" s="1"/>
  <c r="AG367" i="17" s="1"/>
  <c r="AJ37" i="17"/>
  <c r="AJ30" i="17"/>
  <c r="AI346" i="17"/>
  <c r="AI347" i="17" s="1"/>
  <c r="AI459" i="17" s="1"/>
  <c r="AK28" i="17"/>
  <c r="AK29" i="17" s="1"/>
  <c r="AK32" i="17" s="1"/>
  <c r="AJ40" i="17"/>
  <c r="AJ36" i="17"/>
  <c r="AJ35" i="17"/>
  <c r="AJ45" i="17"/>
  <c r="AJ141" i="17"/>
  <c r="AJ44" i="17"/>
  <c r="AJ42" i="17"/>
  <c r="AJ38" i="17"/>
  <c r="AJ43" i="17"/>
  <c r="AJ340" i="17"/>
  <c r="AJ41" i="17"/>
  <c r="AJ31" i="17"/>
  <c r="AJ342" i="17"/>
  <c r="AJ32" i="17"/>
  <c r="AJ39" i="17"/>
  <c r="AJ344" i="17"/>
  <c r="AL187" i="17"/>
  <c r="AL188" i="17" s="1"/>
  <c r="AL192" i="17" s="1"/>
  <c r="AI206" i="17"/>
  <c r="AI210" i="17"/>
  <c r="AI212" i="17" s="1"/>
  <c r="AI302" i="17" s="1"/>
  <c r="AJ345" i="17"/>
  <c r="AJ341" i="17"/>
  <c r="AL23" i="17"/>
  <c r="AL24" i="17"/>
  <c r="AL22" i="17"/>
  <c r="AM21" i="17"/>
  <c r="AM24" i="17" s="1"/>
  <c r="AL26" i="17"/>
  <c r="AL25" i="17"/>
  <c r="AK187" i="17"/>
  <c r="AK188" i="17" s="1"/>
  <c r="AK200" i="17" s="1"/>
  <c r="AM184" i="17"/>
  <c r="AM186" i="17"/>
  <c r="AM181" i="17"/>
  <c r="AM183" i="17"/>
  <c r="AM185" i="17"/>
  <c r="AK339" i="17"/>
  <c r="AK344" i="17" s="1"/>
  <c r="AT101" i="17"/>
  <c r="AB460" i="17"/>
  <c r="AB369" i="17"/>
  <c r="AB365" i="17"/>
  <c r="AU450" i="17"/>
  <c r="AM72" i="17"/>
  <c r="AD208" i="17"/>
  <c r="AO438" i="17"/>
  <c r="AD53" i="17"/>
  <c r="AO127" i="17"/>
  <c r="AO278" i="17"/>
  <c r="AY132" i="17"/>
  <c r="AQ133" i="17"/>
  <c r="AN18" i="17"/>
  <c r="AB212" i="17"/>
  <c r="AO282" i="17"/>
  <c r="AP403" i="17"/>
  <c r="AP402" i="17"/>
  <c r="AQ290" i="17"/>
  <c r="AQ289" i="17"/>
  <c r="AQ221" i="17"/>
  <c r="AQ219" i="17"/>
  <c r="AQ254" i="17"/>
  <c r="AQ174" i="17"/>
  <c r="AQ227" i="17"/>
  <c r="AQ311" i="17" s="1"/>
  <c r="AN305" i="17"/>
  <c r="AN252" i="17"/>
  <c r="AN226" i="17"/>
  <c r="AN179" i="17"/>
  <c r="AN225" i="17"/>
  <c r="AN178" i="17"/>
  <c r="AP147" i="17"/>
  <c r="AP14" i="17"/>
  <c r="AP16" i="17" s="1"/>
  <c r="AM251" i="17"/>
  <c r="AM228" i="17"/>
  <c r="AM242" i="17" s="1"/>
  <c r="AS419" i="17"/>
  <c r="AM71" i="17"/>
  <c r="AO444" i="17"/>
  <c r="AT64" i="17"/>
  <c r="AU167" i="17"/>
  <c r="AP306" i="17"/>
  <c r="AP173" i="17"/>
  <c r="AP175" i="17" s="1"/>
  <c r="AP176" i="17" s="1"/>
  <c r="AP177" i="17" s="1"/>
  <c r="AO279" i="17"/>
  <c r="AO439" i="17"/>
  <c r="AS224" i="17"/>
  <c r="AS224" i="19" s="1"/>
  <c r="AT327" i="17"/>
  <c r="AJ410" i="17"/>
  <c r="AJ387" i="17"/>
  <c r="AS238" i="17"/>
  <c r="AR171" i="17"/>
  <c r="AO284" i="17"/>
  <c r="AO435" i="17"/>
  <c r="AL464" i="17"/>
  <c r="AL411" i="17"/>
  <c r="AL385" i="17"/>
  <c r="AL384" i="17"/>
  <c r="AL338" i="17"/>
  <c r="AL337" i="17"/>
  <c r="AR85" i="17"/>
  <c r="AR86" i="17" s="1"/>
  <c r="AO437" i="17"/>
  <c r="AS63" i="17"/>
  <c r="AS135" i="17" s="1"/>
  <c r="AT166" i="17"/>
  <c r="AO280" i="17"/>
  <c r="AO123" i="17"/>
  <c r="AS138" i="17"/>
  <c r="AR59" i="17"/>
  <c r="AR84" i="17" s="1"/>
  <c r="AR104" i="17"/>
  <c r="AO285" i="17"/>
  <c r="AL91" i="17"/>
  <c r="AL149" i="17"/>
  <c r="AL150" i="17" s="1"/>
  <c r="AL70" i="17"/>
  <c r="AL82" i="17" s="1"/>
  <c r="AO445" i="17"/>
  <c r="AS260" i="17"/>
  <c r="AO121" i="17"/>
  <c r="AR240" i="17"/>
  <c r="AO253" i="17"/>
  <c r="AO220" i="17"/>
  <c r="AO217" i="17"/>
  <c r="AQ131" i="17"/>
  <c r="AQ95" i="17"/>
  <c r="AQ130" i="17"/>
  <c r="AQ60" i="17"/>
  <c r="AQ15" i="17"/>
  <c r="AQ62" i="17"/>
  <c r="AQ68" i="17"/>
  <c r="AQ152" i="17" s="1"/>
  <c r="AQ148" i="17"/>
  <c r="AQ13" i="17"/>
  <c r="AO126" i="17"/>
  <c r="AS79" i="17"/>
  <c r="AR12" i="17"/>
  <c r="AM250" i="17"/>
  <c r="AM308" i="17"/>
  <c r="AM309" i="17" s="1"/>
  <c r="AM229" i="17"/>
  <c r="AM241" i="17" s="1"/>
  <c r="AT80" i="17"/>
  <c r="AS81" i="17"/>
  <c r="AO118" i="17"/>
  <c r="AL92" i="17"/>
  <c r="AL69" i="17"/>
  <c r="AL83" i="17" s="1"/>
  <c r="AQ399" i="17"/>
  <c r="AU291" i="17"/>
  <c r="AS73" i="17"/>
  <c r="AT78" i="17"/>
  <c r="AR135" i="17"/>
  <c r="AR381" i="17"/>
  <c r="AR453" i="17" s="1"/>
  <c r="AS484" i="17"/>
  <c r="AW222" i="17"/>
  <c r="AX325" i="17"/>
  <c r="AO122" i="17"/>
  <c r="AS239" i="17"/>
  <c r="AO442" i="17"/>
  <c r="AF459" i="17"/>
  <c r="AF351" i="17"/>
  <c r="AF349" i="17"/>
  <c r="AF350" i="17"/>
  <c r="AF348" i="17"/>
  <c r="AF360" i="17"/>
  <c r="AF359" i="17"/>
  <c r="AF353" i="17"/>
  <c r="AF357" i="17"/>
  <c r="AF362" i="17"/>
  <c r="AF356" i="17"/>
  <c r="AF358" i="17"/>
  <c r="AF354" i="17"/>
  <c r="AF361" i="17"/>
  <c r="AF363" i="17"/>
  <c r="AF355" i="17"/>
  <c r="AQ422" i="17"/>
  <c r="AS65" i="17"/>
  <c r="AT168" i="17"/>
  <c r="AR244" i="17"/>
  <c r="AR245" i="17" s="1"/>
  <c r="AO441" i="17"/>
  <c r="AP391" i="17"/>
  <c r="AP391" i="19" s="1"/>
  <c r="AR456" i="17"/>
  <c r="AQ377" i="17"/>
  <c r="AO281" i="17"/>
  <c r="AV216" i="17"/>
  <c r="AV232" i="17" s="1"/>
  <c r="AW312" i="17"/>
  <c r="AO176" i="17"/>
  <c r="AQ398" i="17"/>
  <c r="AR151" i="17"/>
  <c r="AR134" i="17"/>
  <c r="AR96" i="17"/>
  <c r="AH300" i="17"/>
  <c r="AH192" i="17"/>
  <c r="AH190" i="17"/>
  <c r="AH191" i="17"/>
  <c r="AH189" i="17"/>
  <c r="AH195" i="17"/>
  <c r="AH203" i="17"/>
  <c r="AH202" i="17"/>
  <c r="AH201" i="17"/>
  <c r="AH204" i="17"/>
  <c r="AH197" i="17"/>
  <c r="AH198" i="17"/>
  <c r="AH199" i="17"/>
  <c r="AH196" i="17"/>
  <c r="AH200" i="17"/>
  <c r="AH194" i="17"/>
  <c r="AP311" i="17"/>
  <c r="AQ453" i="17"/>
  <c r="AQ243" i="17"/>
  <c r="AO16" i="17"/>
  <c r="AO119" i="17"/>
  <c r="AO124" i="17"/>
  <c r="AH46" i="17"/>
  <c r="AS297" i="17"/>
  <c r="AR218" i="17"/>
  <c r="AR292" i="17" s="1"/>
  <c r="AU57" i="17"/>
  <c r="AV153" i="17"/>
  <c r="AM412" i="17"/>
  <c r="AM376" i="17"/>
  <c r="AM379" i="17"/>
  <c r="AM335" i="17"/>
  <c r="AM336" i="17" s="1"/>
  <c r="AP152" i="17"/>
  <c r="AU293" i="17"/>
  <c r="AU255" i="17"/>
  <c r="AU310" i="17"/>
  <c r="AO443" i="17"/>
  <c r="AO283" i="17"/>
  <c r="AQ263" i="17"/>
  <c r="AO449" i="17"/>
  <c r="AO448" i="17"/>
  <c r="AO413" i="17"/>
  <c r="AO380" i="17"/>
  <c r="AO378" i="17"/>
  <c r="AO333" i="17"/>
  <c r="AO386" i="17"/>
  <c r="AO470" i="17" s="1"/>
  <c r="AO466" i="17"/>
  <c r="AO331" i="17"/>
  <c r="AO436" i="17"/>
  <c r="AR223" i="17"/>
  <c r="AS326" i="17"/>
  <c r="AK389" i="17"/>
  <c r="AJ409" i="17"/>
  <c r="AJ467" i="17"/>
  <c r="AJ468" i="17" s="1"/>
  <c r="AJ388" i="17"/>
  <c r="AO120" i="17"/>
  <c r="AQ375" i="17"/>
  <c r="AQ391" i="17" s="1"/>
  <c r="AP277" i="17"/>
  <c r="AO440" i="17"/>
  <c r="AQ397" i="17"/>
  <c r="AO286" i="17"/>
  <c r="AN449" i="17"/>
  <c r="AN448" i="17"/>
  <c r="AN413" i="17"/>
  <c r="AN380" i="17"/>
  <c r="AN378" i="17"/>
  <c r="AN333" i="17"/>
  <c r="AN466" i="17"/>
  <c r="AN386" i="17"/>
  <c r="AN331" i="17"/>
  <c r="AQ307" i="17"/>
  <c r="AQ294" i="17"/>
  <c r="AO276" i="17"/>
  <c r="AO125" i="17"/>
  <c r="AQ383" i="17"/>
  <c r="AR486" i="17"/>
  <c r="AK390" i="17"/>
  <c r="AO117" i="17"/>
  <c r="AR65" i="8"/>
  <c r="AR65" i="19" s="1"/>
  <c r="AS168" i="8"/>
  <c r="AT168" i="8" s="1"/>
  <c r="AP85" i="8"/>
  <c r="AP135" i="8"/>
  <c r="AR471" i="8"/>
  <c r="AR375" i="8" s="1"/>
  <c r="AJ127" i="8"/>
  <c r="AK281" i="8"/>
  <c r="AM238" i="8"/>
  <c r="AL171" i="8"/>
  <c r="AL171" i="19" s="1"/>
  <c r="AJ117" i="8"/>
  <c r="AK279" i="8"/>
  <c r="AJ124" i="8"/>
  <c r="AJ284" i="8"/>
  <c r="AJ285" i="8"/>
  <c r="AL263" i="8"/>
  <c r="AJ119" i="8"/>
  <c r="AJ276" i="8"/>
  <c r="AK276" i="8" s="1"/>
  <c r="AO260" i="8"/>
  <c r="AP382" i="8"/>
  <c r="AP382" i="19" s="1"/>
  <c r="AJ122" i="8"/>
  <c r="AK383" i="8"/>
  <c r="AK383" i="19" s="1"/>
  <c r="AL486" i="8"/>
  <c r="AJ283" i="8"/>
  <c r="AO419" i="8"/>
  <c r="AJ402" i="8"/>
  <c r="AJ403" i="8"/>
  <c r="AJ404" i="8" s="1"/>
  <c r="AJ378" i="8"/>
  <c r="AJ449" i="8"/>
  <c r="AJ333" i="8"/>
  <c r="AJ333" i="19" s="1"/>
  <c r="AJ448" i="8"/>
  <c r="AJ380" i="8"/>
  <c r="AJ380" i="19" s="1"/>
  <c r="AJ413" i="8"/>
  <c r="AJ386" i="8"/>
  <c r="AJ386" i="19" s="1"/>
  <c r="AJ331" i="8"/>
  <c r="AJ331" i="19" s="1"/>
  <c r="AJ466" i="8"/>
  <c r="AJ121" i="8"/>
  <c r="AK294" i="8"/>
  <c r="AK244" i="8"/>
  <c r="AK245" i="8" s="1"/>
  <c r="AJ120" i="8"/>
  <c r="AK286" i="8"/>
  <c r="AK278" i="8"/>
  <c r="AL397" i="8"/>
  <c r="AK330" i="8"/>
  <c r="AK330" i="19" s="1"/>
  <c r="AJ280" i="8"/>
  <c r="AL222" i="8"/>
  <c r="AL222" i="19" s="1"/>
  <c r="AM325" i="8"/>
  <c r="AJ282" i="8"/>
  <c r="AL292" i="8"/>
  <c r="AL243" i="8"/>
  <c r="AK277" i="8"/>
  <c r="AJ125" i="8"/>
  <c r="AJ126" i="8"/>
  <c r="AM456" i="8"/>
  <c r="AL377" i="8"/>
  <c r="AL377" i="19" s="1"/>
  <c r="AQ485" i="8"/>
  <c r="AQ382" i="8" s="1"/>
  <c r="AQ382" i="19" s="1"/>
  <c r="AL381" i="8"/>
  <c r="AL381" i="19" s="1"/>
  <c r="AM484" i="8"/>
  <c r="AJ173" i="8"/>
  <c r="AJ173" i="19" s="1"/>
  <c r="AJ306" i="8"/>
  <c r="AN297" i="8"/>
  <c r="AM218" i="8"/>
  <c r="AM218" i="19" s="1"/>
  <c r="AJ118" i="8"/>
  <c r="AK254" i="8"/>
  <c r="AK174" i="8"/>
  <c r="AK174" i="19" s="1"/>
  <c r="AK290" i="8"/>
  <c r="AK221" i="8"/>
  <c r="AK221" i="19" s="1"/>
  <c r="AK289" i="8"/>
  <c r="AK219" i="8"/>
  <c r="AK219" i="19" s="1"/>
  <c r="AK307" i="8"/>
  <c r="AK227" i="8"/>
  <c r="AK227" i="19" s="1"/>
  <c r="AK172" i="8"/>
  <c r="AK172" i="19" s="1"/>
  <c r="AV291" i="8"/>
  <c r="AJ123" i="8"/>
  <c r="AT398" i="8"/>
  <c r="AS399" i="8"/>
  <c r="AU240" i="8"/>
  <c r="AV239" i="8"/>
  <c r="AP132" i="8"/>
  <c r="AO138" i="8"/>
  <c r="AN59" i="8"/>
  <c r="AN59" i="19" s="1"/>
  <c r="AU164" i="8"/>
  <c r="AP79" i="8"/>
  <c r="AN78" i="8"/>
  <c r="AM57" i="8"/>
  <c r="AM57" i="19" s="1"/>
  <c r="AN153" i="8"/>
  <c r="AO101" i="8"/>
  <c r="AD242" i="19" l="1"/>
  <c r="AO48" i="19"/>
  <c r="AO48" i="22" s="1"/>
  <c r="AP48" i="8"/>
  <c r="AD251" i="19"/>
  <c r="W47" i="8"/>
  <c r="W47" i="19" s="1"/>
  <c r="W49" i="19"/>
  <c r="W142" i="19" s="1"/>
  <c r="W142" i="8"/>
  <c r="V53" i="8"/>
  <c r="V53" i="19" s="1"/>
  <c r="AQ469" i="8"/>
  <c r="AQ391" i="19"/>
  <c r="Z193" i="19"/>
  <c r="AJ52" i="22"/>
  <c r="AJ378" i="19"/>
  <c r="AQ375" i="19"/>
  <c r="AU326" i="8"/>
  <c r="AV326" i="8" s="1"/>
  <c r="Z208" i="8"/>
  <c r="Z208" i="19" s="1"/>
  <c r="AE250" i="8"/>
  <c r="AE230" i="19"/>
  <c r="AE250" i="19" s="1"/>
  <c r="AR223" i="19"/>
  <c r="AF294" i="19"/>
  <c r="AF226" i="19"/>
  <c r="X51" i="8"/>
  <c r="X51" i="19" s="1"/>
  <c r="AF306" i="19"/>
  <c r="AF225" i="19"/>
  <c r="X47" i="8"/>
  <c r="X47" i="19" s="1"/>
  <c r="AE311" i="19"/>
  <c r="AE231" i="19"/>
  <c r="X142" i="8"/>
  <c r="AA193" i="8"/>
  <c r="AA193" i="19" s="1"/>
  <c r="V301" i="19"/>
  <c r="V212" i="19"/>
  <c r="V302" i="19" s="1"/>
  <c r="V302" i="8"/>
  <c r="AQ207" i="19"/>
  <c r="AR207" i="8"/>
  <c r="AC188" i="8"/>
  <c r="AC188" i="19" s="1"/>
  <c r="AC187" i="19"/>
  <c r="U301" i="19"/>
  <c r="U212" i="19"/>
  <c r="U302" i="19" s="1"/>
  <c r="U302" i="8"/>
  <c r="AE72" i="8"/>
  <c r="AE72" i="19" s="1"/>
  <c r="AE67" i="19"/>
  <c r="AE71" i="8"/>
  <c r="AE71" i="19" s="1"/>
  <c r="AE66" i="19"/>
  <c r="AH61" i="8"/>
  <c r="AH61" i="19" s="1"/>
  <c r="Y46" i="8"/>
  <c r="Y46" i="19" s="1"/>
  <c r="W51" i="8"/>
  <c r="W51" i="19" s="1"/>
  <c r="AF253" i="19"/>
  <c r="AI289" i="19"/>
  <c r="AI254" i="19"/>
  <c r="AI307" i="19"/>
  <c r="AI290" i="19"/>
  <c r="AD241" i="8"/>
  <c r="AC243" i="19"/>
  <c r="AC244" i="19"/>
  <c r="AC245" i="19" s="1"/>
  <c r="AE186" i="8"/>
  <c r="AE186" i="19" s="1"/>
  <c r="AD243" i="19"/>
  <c r="AD244" i="19"/>
  <c r="AD245" i="19" s="1"/>
  <c r="AM295" i="19"/>
  <c r="AM248" i="19"/>
  <c r="AM310" i="19"/>
  <c r="AE229" i="8"/>
  <c r="AE229" i="19" s="1"/>
  <c r="AE308" i="8"/>
  <c r="AE309" i="8" s="1"/>
  <c r="AF230" i="8"/>
  <c r="AI60" i="22"/>
  <c r="AA42" i="8"/>
  <c r="AA42" i="19" s="1"/>
  <c r="AA31" i="8"/>
  <c r="AA31" i="19" s="1"/>
  <c r="AA141" i="8"/>
  <c r="AA35" i="8"/>
  <c r="AA35" i="19" s="1"/>
  <c r="AA38" i="8"/>
  <c r="AA38" i="19" s="1"/>
  <c r="AA44" i="8"/>
  <c r="AA44" i="19" s="1"/>
  <c r="AA33" i="8"/>
  <c r="AA33" i="19" s="1"/>
  <c r="AA43" i="8"/>
  <c r="AA43" i="19" s="1"/>
  <c r="AA45" i="8"/>
  <c r="AA45" i="19" s="1"/>
  <c r="AA39" i="8"/>
  <c r="AA39" i="19" s="1"/>
  <c r="AA32" i="8"/>
  <c r="AA32" i="19" s="1"/>
  <c r="AA36" i="8"/>
  <c r="AA36" i="19" s="1"/>
  <c r="AA37" i="8"/>
  <c r="AA37" i="19" s="1"/>
  <c r="AA30" i="8"/>
  <c r="AA30" i="19" s="1"/>
  <c r="AA41" i="8"/>
  <c r="AA41" i="19" s="1"/>
  <c r="AA40" i="8"/>
  <c r="AA40" i="19" s="1"/>
  <c r="AH94" i="8"/>
  <c r="AB83" i="19"/>
  <c r="AP135" i="19"/>
  <c r="AK151" i="19"/>
  <c r="AK73" i="22"/>
  <c r="AM84" i="19"/>
  <c r="X142" i="19"/>
  <c r="AD149" i="8"/>
  <c r="AD150" i="8" s="1"/>
  <c r="AD91" i="8"/>
  <c r="AD70" i="8"/>
  <c r="AD91" i="19"/>
  <c r="AH17" i="8"/>
  <c r="AH17" i="19" s="1"/>
  <c r="AH58" i="8"/>
  <c r="AH58" i="19" s="1"/>
  <c r="AD22" i="8"/>
  <c r="AD22" i="19" s="1"/>
  <c r="AD25" i="8"/>
  <c r="AD25" i="19" s="1"/>
  <c r="AD23" i="8"/>
  <c r="AD23" i="19" s="1"/>
  <c r="AD27" i="8"/>
  <c r="AD27" i="19" s="1"/>
  <c r="AA141" i="19"/>
  <c r="AD26" i="8"/>
  <c r="AD26" i="19" s="1"/>
  <c r="AD24" i="8"/>
  <c r="AD24" i="19" s="1"/>
  <c r="AC92" i="19"/>
  <c r="AN80" i="19"/>
  <c r="AI147" i="19"/>
  <c r="AB82" i="19"/>
  <c r="AG94" i="19"/>
  <c r="AN78" i="19"/>
  <c r="AI152" i="19"/>
  <c r="Z46" i="8"/>
  <c r="Z46" i="19" s="1"/>
  <c r="AD92" i="8"/>
  <c r="AD69" i="8"/>
  <c r="AD69" i="19" s="1"/>
  <c r="AE146" i="19"/>
  <c r="AD250" i="19"/>
  <c r="AD308" i="19"/>
  <c r="AD309" i="19" s="1"/>
  <c r="AE21" i="8"/>
  <c r="AE21" i="19" s="1"/>
  <c r="AE93" i="19"/>
  <c r="U143" i="8"/>
  <c r="AD241" i="19"/>
  <c r="AC28" i="8"/>
  <c r="AC28" i="19" s="1"/>
  <c r="AJ152" i="8"/>
  <c r="AC149" i="19"/>
  <c r="AC150" i="19" s="1"/>
  <c r="AC91" i="19"/>
  <c r="AQ85" i="8"/>
  <c r="AQ135" i="8"/>
  <c r="AR166" i="8"/>
  <c r="AS166" i="8" s="1"/>
  <c r="AS63" i="8" s="1"/>
  <c r="AS63" i="19" s="1"/>
  <c r="AC82" i="8"/>
  <c r="AF20" i="8"/>
  <c r="AF20" i="19" s="1"/>
  <c r="AC83" i="8"/>
  <c r="AF93" i="8"/>
  <c r="AF19" i="8"/>
  <c r="AF19" i="19" s="1"/>
  <c r="AF66" i="8"/>
  <c r="AF67" i="8"/>
  <c r="AF67" i="19" s="1"/>
  <c r="AF146" i="8"/>
  <c r="AK96" i="19"/>
  <c r="AF180" i="8"/>
  <c r="AF180" i="19" s="1"/>
  <c r="AG18" i="8"/>
  <c r="AG18" i="19" s="1"/>
  <c r="AK68" i="8"/>
  <c r="AK68" i="19" s="1"/>
  <c r="AL292" i="19"/>
  <c r="AE183" i="8"/>
  <c r="AE183" i="19" s="1"/>
  <c r="AK134" i="19"/>
  <c r="AK133" i="19"/>
  <c r="AK86" i="19"/>
  <c r="AD187" i="8"/>
  <c r="AD187" i="19" s="1"/>
  <c r="AE185" i="8"/>
  <c r="AE185" i="19" s="1"/>
  <c r="AE181" i="8"/>
  <c r="AE181" i="19" s="1"/>
  <c r="AE182" i="8"/>
  <c r="AE182" i="19" s="1"/>
  <c r="AJ147" i="8"/>
  <c r="AJ14" i="8"/>
  <c r="AJ14" i="19" s="1"/>
  <c r="AP85" i="19"/>
  <c r="AF231" i="8"/>
  <c r="AU327" i="8"/>
  <c r="AU224" i="8" s="1"/>
  <c r="AK13" i="8"/>
  <c r="AK13" i="19" s="1"/>
  <c r="AQ85" i="19"/>
  <c r="AK15" i="8"/>
  <c r="AK15" i="19" s="1"/>
  <c r="AE184" i="8"/>
  <c r="AE184" i="19" s="1"/>
  <c r="AQ452" i="8"/>
  <c r="AE251" i="8"/>
  <c r="AQ135" i="19"/>
  <c r="AQ414" i="8"/>
  <c r="AE228" i="8"/>
  <c r="AE228" i="19" s="1"/>
  <c r="AJ147" i="19"/>
  <c r="AO414" i="8"/>
  <c r="AB300" i="8"/>
  <c r="AJ148" i="19"/>
  <c r="AJ95" i="19"/>
  <c r="AJ130" i="19"/>
  <c r="AJ131" i="19"/>
  <c r="AH177" i="8"/>
  <c r="AH177" i="19" s="1"/>
  <c r="AI16" i="8"/>
  <c r="AI16" i="19" s="1"/>
  <c r="AB29" i="8"/>
  <c r="AB29" i="19" s="1"/>
  <c r="AO469" i="8"/>
  <c r="AO452" i="8"/>
  <c r="Y208" i="8"/>
  <c r="Y208" i="19" s="1"/>
  <c r="AT382" i="17"/>
  <c r="AU485" i="17"/>
  <c r="X301" i="8"/>
  <c r="X210" i="8"/>
  <c r="X210" i="19" s="1"/>
  <c r="X206" i="8"/>
  <c r="X206" i="19" s="1"/>
  <c r="AJ465" i="8"/>
  <c r="AP414" i="8"/>
  <c r="AR391" i="8"/>
  <c r="AL451" i="8"/>
  <c r="AL453" i="8"/>
  <c r="AJ470" i="8"/>
  <c r="AT366" i="8"/>
  <c r="AT366" i="19" s="1"/>
  <c r="AR293" i="8"/>
  <c r="AR255" i="8"/>
  <c r="AR310" i="8"/>
  <c r="AT216" i="8"/>
  <c r="AT216" i="19" s="1"/>
  <c r="AU312" i="8"/>
  <c r="AO255" i="19"/>
  <c r="AO293" i="19"/>
  <c r="AL133" i="8"/>
  <c r="AS293" i="8"/>
  <c r="AS310" i="8"/>
  <c r="AS255" i="8"/>
  <c r="AQ293" i="8"/>
  <c r="AQ310" i="8"/>
  <c r="AQ255" i="8"/>
  <c r="AN368" i="8"/>
  <c r="AN368" i="19" s="1"/>
  <c r="AI253" i="8"/>
  <c r="AK131" i="8"/>
  <c r="AK60" i="8"/>
  <c r="AK60" i="19" s="1"/>
  <c r="AL96" i="8"/>
  <c r="AK62" i="8"/>
  <c r="AK62" i="19" s="1"/>
  <c r="AL86" i="8"/>
  <c r="AK130" i="8"/>
  <c r="AK148" i="8"/>
  <c r="AI176" i="8"/>
  <c r="AI176" i="19" s="1"/>
  <c r="AL151" i="8"/>
  <c r="AK95" i="8"/>
  <c r="AI217" i="8"/>
  <c r="AI217" i="19" s="1"/>
  <c r="AL12" i="8"/>
  <c r="AL12" i="19" s="1"/>
  <c r="AI220" i="8"/>
  <c r="AI220" i="19" s="1"/>
  <c r="AL134" i="8"/>
  <c r="W212" i="8"/>
  <c r="AH352" i="17"/>
  <c r="AH364" i="17" s="1"/>
  <c r="AH367" i="17" s="1"/>
  <c r="AH365" i="17" s="1"/>
  <c r="AU167" i="19"/>
  <c r="AV167" i="19" s="1"/>
  <c r="AW167" i="19" s="1"/>
  <c r="AS484" i="19"/>
  <c r="AI360" i="17"/>
  <c r="AS64" i="8"/>
  <c r="AS64" i="19" s="1"/>
  <c r="AT167" i="8"/>
  <c r="AP471" i="19"/>
  <c r="AR397" i="19"/>
  <c r="AP50" i="8"/>
  <c r="AP50" i="19" s="1"/>
  <c r="AO419" i="19"/>
  <c r="AK311" i="8"/>
  <c r="AM414" i="19"/>
  <c r="AM73" i="8"/>
  <c r="AM73" i="19" s="1"/>
  <c r="AL422" i="19"/>
  <c r="AM456" i="19"/>
  <c r="AG225" i="8"/>
  <c r="AG178" i="8"/>
  <c r="AG178" i="19" s="1"/>
  <c r="AG305" i="8"/>
  <c r="AG252" i="8"/>
  <c r="AG179" i="8"/>
  <c r="AG179" i="19" s="1"/>
  <c r="AG226" i="8"/>
  <c r="AN485" i="19"/>
  <c r="AJ175" i="8"/>
  <c r="AJ175" i="19" s="1"/>
  <c r="AO209" i="8"/>
  <c r="AO209" i="19" s="1"/>
  <c r="AR486" i="19"/>
  <c r="AB191" i="8"/>
  <c r="AB191" i="19" s="1"/>
  <c r="AB189" i="8"/>
  <c r="AB189" i="19" s="1"/>
  <c r="AB199" i="8"/>
  <c r="AB199" i="19" s="1"/>
  <c r="AB196" i="8"/>
  <c r="AB196" i="19" s="1"/>
  <c r="AB194" i="8"/>
  <c r="AB194" i="19" s="1"/>
  <c r="AB195" i="8"/>
  <c r="AB195" i="19" s="1"/>
  <c r="AB197" i="8"/>
  <c r="AB197" i="19" s="1"/>
  <c r="AB198" i="8"/>
  <c r="AB198" i="19" s="1"/>
  <c r="AB203" i="8"/>
  <c r="AB203" i="19" s="1"/>
  <c r="AB204" i="8"/>
  <c r="AB204" i="19" s="1"/>
  <c r="AB201" i="8"/>
  <c r="AB201" i="19" s="1"/>
  <c r="AB190" i="8"/>
  <c r="AB190" i="19" s="1"/>
  <c r="AB202" i="8"/>
  <c r="AB202" i="19" s="1"/>
  <c r="AB192" i="8"/>
  <c r="AB192" i="19" s="1"/>
  <c r="AB200" i="8"/>
  <c r="AB200" i="19" s="1"/>
  <c r="AT281" i="19"/>
  <c r="AT117" i="19"/>
  <c r="AX326" i="19"/>
  <c r="AW79" i="19"/>
  <c r="AV238" i="19"/>
  <c r="AV263" i="19"/>
  <c r="AT279" i="19"/>
  <c r="AS443" i="19"/>
  <c r="AX101" i="19"/>
  <c r="AT123" i="19"/>
  <c r="AT436" i="19"/>
  <c r="AT126" i="19"/>
  <c r="AV450" i="19"/>
  <c r="AX291" i="19"/>
  <c r="AT440" i="19"/>
  <c r="AT278" i="19"/>
  <c r="AT435" i="19"/>
  <c r="AT120" i="19"/>
  <c r="AW240" i="19"/>
  <c r="AW260" i="19"/>
  <c r="AS442" i="19"/>
  <c r="AT125" i="19"/>
  <c r="AT119" i="19"/>
  <c r="AT445" i="19"/>
  <c r="AT122" i="19"/>
  <c r="AY312" i="19"/>
  <c r="AT286" i="19"/>
  <c r="AT280" i="19"/>
  <c r="AY153" i="19"/>
  <c r="AT284" i="19"/>
  <c r="AT121" i="19"/>
  <c r="AW138" i="19"/>
  <c r="AT285" i="19"/>
  <c r="AT438" i="19"/>
  <c r="AT277" i="19"/>
  <c r="AT437" i="19"/>
  <c r="AT276" i="19"/>
  <c r="AV297" i="19"/>
  <c r="AV398" i="19"/>
  <c r="AV399" i="19"/>
  <c r="AW239" i="19"/>
  <c r="AT127" i="19"/>
  <c r="AT124" i="19"/>
  <c r="AY132" i="19"/>
  <c r="AW81" i="19"/>
  <c r="AT439" i="19"/>
  <c r="AT118" i="19"/>
  <c r="AT441" i="19"/>
  <c r="AW104" i="19"/>
  <c r="AW325" i="19"/>
  <c r="AT444" i="19"/>
  <c r="AT282" i="19"/>
  <c r="AT283" i="19"/>
  <c r="AM26" i="17"/>
  <c r="AM27" i="17"/>
  <c r="AM25" i="17"/>
  <c r="AM22" i="17"/>
  <c r="AM23" i="17"/>
  <c r="AI349" i="17"/>
  <c r="AI351" i="17"/>
  <c r="AI350" i="17"/>
  <c r="AI355" i="17"/>
  <c r="AI359" i="17"/>
  <c r="AI356" i="17"/>
  <c r="AI358" i="17"/>
  <c r="AI357" i="17"/>
  <c r="AI353" i="17"/>
  <c r="AI354" i="17"/>
  <c r="AI363" i="17"/>
  <c r="AL196" i="17"/>
  <c r="AI348" i="17"/>
  <c r="AI362" i="17"/>
  <c r="AI361" i="17"/>
  <c r="AI142" i="17"/>
  <c r="AI51" i="17"/>
  <c r="AI53" i="17" s="1"/>
  <c r="AI143" i="17" s="1"/>
  <c r="AJ34" i="17"/>
  <c r="AJ46" i="17" s="1"/>
  <c r="AJ49" i="17" s="1"/>
  <c r="AJ142" i="17" s="1"/>
  <c r="AG460" i="17"/>
  <c r="AG369" i="17"/>
  <c r="AG371" i="17" s="1"/>
  <c r="AG461" i="17" s="1"/>
  <c r="AG365" i="17"/>
  <c r="AI47" i="17"/>
  <c r="AJ206" i="17"/>
  <c r="AK45" i="17"/>
  <c r="AK38" i="17"/>
  <c r="AK141" i="17"/>
  <c r="AL204" i="17"/>
  <c r="AK37" i="17"/>
  <c r="AK44" i="17"/>
  <c r="AL189" i="17"/>
  <c r="AK41" i="17"/>
  <c r="AK40" i="17"/>
  <c r="AK39" i="17"/>
  <c r="AL191" i="17"/>
  <c r="AK43" i="17"/>
  <c r="AK31" i="17"/>
  <c r="AK42" i="17"/>
  <c r="AK33" i="17"/>
  <c r="AK35" i="17"/>
  <c r="AK30" i="17"/>
  <c r="AK36" i="17"/>
  <c r="AJ346" i="17"/>
  <c r="AJ347" i="17" s="1"/>
  <c r="AR133" i="17"/>
  <c r="AL201" i="17"/>
  <c r="AL203" i="17"/>
  <c r="AL199" i="17"/>
  <c r="AL300" i="17"/>
  <c r="AL200" i="17"/>
  <c r="AL202" i="17"/>
  <c r="AL197" i="17"/>
  <c r="AL195" i="17"/>
  <c r="AL194" i="17"/>
  <c r="AL190" i="17"/>
  <c r="AL198" i="17"/>
  <c r="AJ210" i="17"/>
  <c r="AJ212" i="17" s="1"/>
  <c r="AJ302" i="17" s="1"/>
  <c r="AK204" i="17"/>
  <c r="AK203" i="17"/>
  <c r="AK300" i="17"/>
  <c r="AK190" i="17"/>
  <c r="AK194" i="17"/>
  <c r="AK191" i="17"/>
  <c r="AK201" i="17"/>
  <c r="AK199" i="17"/>
  <c r="AM187" i="17"/>
  <c r="AM188" i="17" s="1"/>
  <c r="BC188" i="17" s="1"/>
  <c r="AK189" i="17"/>
  <c r="AK195" i="17"/>
  <c r="AL28" i="17"/>
  <c r="AL29" i="17" s="1"/>
  <c r="AL33" i="17" s="1"/>
  <c r="AK196" i="17"/>
  <c r="AK197" i="17"/>
  <c r="AK202" i="17"/>
  <c r="AL339" i="17"/>
  <c r="AL344" i="17" s="1"/>
  <c r="AK198" i="17"/>
  <c r="AK192" i="17"/>
  <c r="AK345" i="17"/>
  <c r="AK341" i="17"/>
  <c r="AK343" i="17"/>
  <c r="AK342" i="17"/>
  <c r="AK340" i="17"/>
  <c r="AR375" i="17"/>
  <c r="AR391" i="17" s="1"/>
  <c r="AU80" i="17"/>
  <c r="AL390" i="17"/>
  <c r="AR383" i="17"/>
  <c r="AS486" i="17"/>
  <c r="AR307" i="17"/>
  <c r="AR294" i="17"/>
  <c r="AO94" i="17"/>
  <c r="AO58" i="17"/>
  <c r="AO61" i="17"/>
  <c r="AO17" i="17"/>
  <c r="AO177" i="17"/>
  <c r="AP252" i="17" s="1"/>
  <c r="AS85" i="17"/>
  <c r="AS86" i="17" s="1"/>
  <c r="AP442" i="17"/>
  <c r="AT81" i="17"/>
  <c r="AR131" i="17"/>
  <c r="AR130" i="17"/>
  <c r="AR95" i="17"/>
  <c r="AR60" i="17"/>
  <c r="AR15" i="17"/>
  <c r="AR62" i="17"/>
  <c r="AR68" i="17"/>
  <c r="AR148" i="17"/>
  <c r="AR13" i="17"/>
  <c r="AQ147" i="17"/>
  <c r="AQ14" i="17"/>
  <c r="AQ16" i="17" s="1"/>
  <c r="AT260" i="17"/>
  <c r="AT224" i="17"/>
  <c r="AT224" i="19" s="1"/>
  <c r="AU327" i="17"/>
  <c r="AH193" i="17"/>
  <c r="AQ403" i="17"/>
  <c r="AQ404" i="17" s="1"/>
  <c r="AQ402" i="17"/>
  <c r="AH49" i="17"/>
  <c r="AW216" i="17"/>
  <c r="AX312" i="17"/>
  <c r="AT239" i="17"/>
  <c r="AS381" i="17"/>
  <c r="AT484" i="17"/>
  <c r="AS12" i="17"/>
  <c r="AT79" i="17"/>
  <c r="AP123" i="17"/>
  <c r="AL389" i="17"/>
  <c r="AP284" i="17"/>
  <c r="AS244" i="17"/>
  <c r="AS245" i="17" s="1"/>
  <c r="AM91" i="17"/>
  <c r="AM149" i="17"/>
  <c r="AM150" i="17" s="1"/>
  <c r="AM70" i="17"/>
  <c r="AM82" i="17" s="1"/>
  <c r="AN231" i="17"/>
  <c r="AQ306" i="17"/>
  <c r="AQ173" i="17"/>
  <c r="AQ175" i="17" s="1"/>
  <c r="AB302" i="17"/>
  <c r="AD143" i="17"/>
  <c r="AU101" i="17"/>
  <c r="AV57" i="17"/>
  <c r="AW153" i="17"/>
  <c r="AV293" i="17"/>
  <c r="AV255" i="17"/>
  <c r="AV310" i="17"/>
  <c r="AP125" i="17"/>
  <c r="AP286" i="17"/>
  <c r="AQ469" i="17"/>
  <c r="AQ452" i="17"/>
  <c r="AQ451" i="17"/>
  <c r="AQ414" i="17"/>
  <c r="AR263" i="17"/>
  <c r="AP124" i="17"/>
  <c r="AP94" i="17"/>
  <c r="AP58" i="17"/>
  <c r="AP61" i="17"/>
  <c r="AP17" i="17"/>
  <c r="AP18" i="17" s="1"/>
  <c r="AP126" i="17"/>
  <c r="AT238" i="17"/>
  <c r="AS171" i="17"/>
  <c r="AS172" i="17" s="1"/>
  <c r="AP439" i="17"/>
  <c r="AU64" i="17"/>
  <c r="AV167" i="17"/>
  <c r="AN146" i="17"/>
  <c r="AN93" i="17"/>
  <c r="AN66" i="17"/>
  <c r="AN67" i="17"/>
  <c r="AN19" i="17"/>
  <c r="AN20" i="17"/>
  <c r="AP438" i="17"/>
  <c r="AN470" i="17"/>
  <c r="AP440" i="17"/>
  <c r="AP305" i="17"/>
  <c r="AP226" i="17"/>
  <c r="AP225" i="17"/>
  <c r="AP178" i="17"/>
  <c r="AP179" i="17"/>
  <c r="AV450" i="17"/>
  <c r="AP117" i="17"/>
  <c r="AP281" i="17"/>
  <c r="AP441" i="17"/>
  <c r="AP122" i="17"/>
  <c r="AS104" i="17"/>
  <c r="AP280" i="17"/>
  <c r="AP469" i="17"/>
  <c r="AP452" i="17"/>
  <c r="AP451" i="17"/>
  <c r="AP414" i="17"/>
  <c r="AR422" i="17"/>
  <c r="AP285" i="17"/>
  <c r="AR290" i="17"/>
  <c r="AR289" i="17"/>
  <c r="AR221" i="17"/>
  <c r="AR219" i="17"/>
  <c r="AR254" i="17"/>
  <c r="AR174" i="17"/>
  <c r="AR227" i="17"/>
  <c r="AR397" i="17"/>
  <c r="AQ330" i="17"/>
  <c r="AP120" i="17"/>
  <c r="AK409" i="17"/>
  <c r="AK467" i="17"/>
  <c r="AK468" i="17" s="1"/>
  <c r="AK388" i="17"/>
  <c r="AK400" i="17" s="1"/>
  <c r="AO465" i="17"/>
  <c r="AO332" i="17"/>
  <c r="AO334" i="17" s="1"/>
  <c r="AP283" i="17"/>
  <c r="AT297" i="17"/>
  <c r="AS218" i="17"/>
  <c r="AS292" i="17" s="1"/>
  <c r="AP119" i="17"/>
  <c r="AR243" i="17"/>
  <c r="AT73" i="17"/>
  <c r="AU78" i="17"/>
  <c r="AJ401" i="17"/>
  <c r="AP279" i="17"/>
  <c r="AT419" i="17"/>
  <c r="AP404" i="17"/>
  <c r="AP278" i="17"/>
  <c r="AD301" i="17"/>
  <c r="AD210" i="17"/>
  <c r="AD206" i="17"/>
  <c r="AP436" i="17"/>
  <c r="AK410" i="17"/>
  <c r="AK387" i="17"/>
  <c r="AK401" i="17" s="1"/>
  <c r="AP276" i="17"/>
  <c r="AN465" i="17"/>
  <c r="AN332" i="17"/>
  <c r="AQ277" i="17"/>
  <c r="AJ400" i="17"/>
  <c r="AM464" i="17"/>
  <c r="AM411" i="17"/>
  <c r="AM384" i="17"/>
  <c r="AM385" i="17"/>
  <c r="AM338" i="17"/>
  <c r="AM337" i="17"/>
  <c r="AR398" i="17"/>
  <c r="AS456" i="17"/>
  <c r="AR377" i="17"/>
  <c r="AX222" i="17"/>
  <c r="AY325" i="17"/>
  <c r="AY222" i="17" s="1"/>
  <c r="AS151" i="17"/>
  <c r="AS134" i="17"/>
  <c r="AS96" i="17"/>
  <c r="AP118" i="17"/>
  <c r="AP121" i="17"/>
  <c r="AT138" i="17"/>
  <c r="AS59" i="17"/>
  <c r="AS84" i="17" s="1"/>
  <c r="AP444" i="17"/>
  <c r="AN180" i="17"/>
  <c r="AM92" i="17"/>
  <c r="AM69" i="17"/>
  <c r="AM83" i="17" s="1"/>
  <c r="AB371" i="17"/>
  <c r="AR399" i="17"/>
  <c r="AS240" i="17"/>
  <c r="AP445" i="17"/>
  <c r="AP437" i="17"/>
  <c r="AP330" i="17"/>
  <c r="AP220" i="17"/>
  <c r="AP253" i="17"/>
  <c r="AP217" i="17"/>
  <c r="AS223" i="17"/>
  <c r="AS223" i="19" s="1"/>
  <c r="AT326" i="17"/>
  <c r="AP443" i="17"/>
  <c r="AT65" i="17"/>
  <c r="AU168" i="17"/>
  <c r="AF352" i="17"/>
  <c r="AV291" i="17"/>
  <c r="AR172" i="17"/>
  <c r="AT63" i="17"/>
  <c r="AU166" i="17"/>
  <c r="AP435" i="17"/>
  <c r="AN230" i="17"/>
  <c r="AP282" i="17"/>
  <c r="AP127" i="17"/>
  <c r="AT65" i="8"/>
  <c r="AS471" i="8"/>
  <c r="AT471" i="8" s="1"/>
  <c r="AS65" i="8"/>
  <c r="AS65" i="19" s="1"/>
  <c r="AU168" i="8"/>
  <c r="AU65" i="8" s="1"/>
  <c r="AN84" i="8"/>
  <c r="AK282" i="8"/>
  <c r="AM222" i="8"/>
  <c r="AN325" i="8"/>
  <c r="AL278" i="8"/>
  <c r="AK120" i="8"/>
  <c r="AK122" i="8"/>
  <c r="AP260" i="8"/>
  <c r="AK118" i="8"/>
  <c r="AK126" i="8"/>
  <c r="AP419" i="8"/>
  <c r="AM263" i="8"/>
  <c r="AK124" i="8"/>
  <c r="AN218" i="8"/>
  <c r="AN218" i="19" s="1"/>
  <c r="AO297" i="8"/>
  <c r="AR485" i="8"/>
  <c r="AK117" i="8"/>
  <c r="AK127" i="8"/>
  <c r="AL286" i="8"/>
  <c r="AK173" i="8"/>
  <c r="AK173" i="19" s="1"/>
  <c r="AK306" i="8"/>
  <c r="AK125" i="8"/>
  <c r="AK280" i="8"/>
  <c r="AK121" i="8"/>
  <c r="AK285" i="8"/>
  <c r="AL254" i="8"/>
  <c r="AL289" i="8"/>
  <c r="AL290" i="8"/>
  <c r="AL174" i="8"/>
  <c r="AL174" i="19" s="1"/>
  <c r="AL221" i="8"/>
  <c r="AL221" i="19" s="1"/>
  <c r="AL219" i="8"/>
  <c r="AL219" i="19" s="1"/>
  <c r="AL307" i="8"/>
  <c r="AL227" i="8"/>
  <c r="AL227" i="19" s="1"/>
  <c r="AL172" i="8"/>
  <c r="AL172" i="19" s="1"/>
  <c r="AM292" i="8"/>
  <c r="AM243" i="8"/>
  <c r="AL294" i="8"/>
  <c r="AL244" i="8"/>
  <c r="AL245" i="8" s="1"/>
  <c r="AK123" i="8"/>
  <c r="AK380" i="8"/>
  <c r="AK380" i="19" s="1"/>
  <c r="AK386" i="8"/>
  <c r="AK386" i="19" s="1"/>
  <c r="AK378" i="8"/>
  <c r="AK449" i="8"/>
  <c r="AK333" i="8"/>
  <c r="AK333" i="19" s="1"/>
  <c r="AK448" i="8"/>
  <c r="AK413" i="8"/>
  <c r="AK466" i="8"/>
  <c r="AK331" i="8"/>
  <c r="AK331" i="19" s="1"/>
  <c r="AL383" i="8"/>
  <c r="AL383" i="19" s="1"/>
  <c r="AM486" i="8"/>
  <c r="AL276" i="8"/>
  <c r="AN238" i="8"/>
  <c r="AM171" i="8"/>
  <c r="AM171" i="19" s="1"/>
  <c r="AW291" i="8"/>
  <c r="AN456" i="8"/>
  <c r="AM377" i="8"/>
  <c r="AM377" i="19" s="1"/>
  <c r="AL277" i="8"/>
  <c r="AM397" i="8"/>
  <c r="AL330" i="8"/>
  <c r="AL330" i="19" s="1"/>
  <c r="AK403" i="8"/>
  <c r="AK404" i="8" s="1"/>
  <c r="AK402" i="8"/>
  <c r="AM381" i="8"/>
  <c r="AM381" i="19" s="1"/>
  <c r="AN484" i="8"/>
  <c r="AK283" i="8"/>
  <c r="AK119" i="8"/>
  <c r="AK284" i="8"/>
  <c r="AL279" i="8"/>
  <c r="AL281" i="8"/>
  <c r="AT399" i="8"/>
  <c r="AU398" i="8"/>
  <c r="AW239" i="8"/>
  <c r="AV240" i="8"/>
  <c r="AQ132" i="8"/>
  <c r="AP138" i="8"/>
  <c r="AO59" i="8"/>
  <c r="AO59" i="19" s="1"/>
  <c r="AV164" i="8"/>
  <c r="AN57" i="8"/>
  <c r="AN57" i="19" s="1"/>
  <c r="AO153" i="8"/>
  <c r="AO78" i="8"/>
  <c r="AQ79" i="8"/>
  <c r="AP101" i="8"/>
  <c r="V143" i="8" l="1"/>
  <c r="AP48" i="19"/>
  <c r="AP48" i="22" s="1"/>
  <c r="AQ48" i="8"/>
  <c r="AE92" i="8"/>
  <c r="Z206" i="8"/>
  <c r="Z206" i="19" s="1"/>
  <c r="Z301" i="8"/>
  <c r="AE69" i="8"/>
  <c r="AE69" i="19" s="1"/>
  <c r="AC196" i="8"/>
  <c r="AC196" i="19" s="1"/>
  <c r="AC204" i="8"/>
  <c r="AC204" i="19" s="1"/>
  <c r="Z210" i="8"/>
  <c r="Z210" i="19" s="1"/>
  <c r="AR391" i="19"/>
  <c r="AU223" i="8"/>
  <c r="AR375" i="19"/>
  <c r="AK52" i="22"/>
  <c r="AK378" i="19"/>
  <c r="Y49" i="8"/>
  <c r="X53" i="8"/>
  <c r="X53" i="19" s="1"/>
  <c r="AG306" i="19"/>
  <c r="AG225" i="19"/>
  <c r="AC191" i="8"/>
  <c r="AC191" i="19" s="1"/>
  <c r="AG294" i="19"/>
  <c r="AG226" i="19"/>
  <c r="AF308" i="8"/>
  <c r="AF309" i="8" s="1"/>
  <c r="AF230" i="19"/>
  <c r="AF250" i="19" s="1"/>
  <c r="AM292" i="19"/>
  <c r="AM222" i="19"/>
  <c r="AF311" i="19"/>
  <c r="AF231" i="19"/>
  <c r="AA205" i="8"/>
  <c r="AA205" i="19" s="1"/>
  <c r="AE91" i="8"/>
  <c r="AE70" i="8"/>
  <c r="AE70" i="19" s="1"/>
  <c r="AE82" i="19" s="1"/>
  <c r="AE149" i="8"/>
  <c r="AE150" i="8" s="1"/>
  <c r="W301" i="19"/>
  <c r="W212" i="19"/>
  <c r="W302" i="19" s="1"/>
  <c r="AC194" i="8"/>
  <c r="AC194" i="19" s="1"/>
  <c r="AC198" i="8"/>
  <c r="AC198" i="19" s="1"/>
  <c r="AR207" i="19"/>
  <c r="AS207" i="8"/>
  <c r="AC201" i="8"/>
  <c r="AC201" i="19" s="1"/>
  <c r="AC190" i="8"/>
  <c r="AC190" i="19" s="1"/>
  <c r="AC189" i="8"/>
  <c r="AC189" i="19" s="1"/>
  <c r="AC200" i="8"/>
  <c r="AC200" i="19" s="1"/>
  <c r="AC197" i="8"/>
  <c r="AC197" i="19" s="1"/>
  <c r="AC199" i="8"/>
  <c r="AC199" i="19" s="1"/>
  <c r="AC192" i="8"/>
  <c r="AC300" i="8"/>
  <c r="AC202" i="8"/>
  <c r="AC202" i="19" s="1"/>
  <c r="AC195" i="8"/>
  <c r="AC195" i="19" s="1"/>
  <c r="AC203" i="8"/>
  <c r="AC203" i="19" s="1"/>
  <c r="AT65" i="19"/>
  <c r="AF71" i="8"/>
  <c r="AF71" i="19" s="1"/>
  <c r="AF66" i="19"/>
  <c r="AD82" i="8"/>
  <c r="AD70" i="19"/>
  <c r="AG253" i="19"/>
  <c r="AE308" i="19"/>
  <c r="AE309" i="19" s="1"/>
  <c r="AE241" i="19"/>
  <c r="W53" i="8"/>
  <c r="W53" i="19" s="1"/>
  <c r="AH18" i="8"/>
  <c r="AH18" i="19" s="1"/>
  <c r="AF229" i="8"/>
  <c r="AF229" i="19" s="1"/>
  <c r="AE241" i="8"/>
  <c r="AF250" i="8"/>
  <c r="AE242" i="8"/>
  <c r="AD252" i="19"/>
  <c r="AD305" i="19"/>
  <c r="AN248" i="19"/>
  <c r="AN295" i="19"/>
  <c r="AN310" i="19"/>
  <c r="AJ307" i="19"/>
  <c r="AJ290" i="19"/>
  <c r="AJ254" i="19"/>
  <c r="AJ289" i="19"/>
  <c r="AF183" i="8"/>
  <c r="AF183" i="19" s="1"/>
  <c r="AJ60" i="22"/>
  <c r="AA34" i="8"/>
  <c r="AA34" i="19" s="1"/>
  <c r="AK96" i="22"/>
  <c r="AH94" i="19"/>
  <c r="AE149" i="19"/>
  <c r="AE150" i="19" s="1"/>
  <c r="AC83" i="19"/>
  <c r="AL151" i="19"/>
  <c r="AL73" i="22"/>
  <c r="AN84" i="19"/>
  <c r="U143" i="19"/>
  <c r="V143" i="19"/>
  <c r="AD149" i="19"/>
  <c r="AD150" i="19" s="1"/>
  <c r="AD83" i="8"/>
  <c r="Z49" i="8"/>
  <c r="Z49" i="19" s="1"/>
  <c r="AC29" i="8"/>
  <c r="AC29" i="19" s="1"/>
  <c r="AD28" i="8"/>
  <c r="AD28" i="19" s="1"/>
  <c r="AJ152" i="19"/>
  <c r="AC82" i="19"/>
  <c r="AO80" i="19"/>
  <c r="AF93" i="19"/>
  <c r="AD92" i="19"/>
  <c r="AO78" i="19"/>
  <c r="AK130" i="19"/>
  <c r="AE91" i="19"/>
  <c r="AE92" i="19"/>
  <c r="AE22" i="8"/>
  <c r="AE22" i="19" s="1"/>
  <c r="AE23" i="8"/>
  <c r="AE23" i="19" s="1"/>
  <c r="AE27" i="8"/>
  <c r="AE27" i="19" s="1"/>
  <c r="AE25" i="8"/>
  <c r="AE25" i="19" s="1"/>
  <c r="AE26" i="8"/>
  <c r="AE26" i="19" s="1"/>
  <c r="AE24" i="8"/>
  <c r="AE24" i="19" s="1"/>
  <c r="AT166" i="8"/>
  <c r="AT63" i="8" s="1"/>
  <c r="AT63" i="19" s="1"/>
  <c r="AK152" i="8"/>
  <c r="AF146" i="19"/>
  <c r="AR63" i="8"/>
  <c r="AR63" i="19" s="1"/>
  <c r="AS135" i="8"/>
  <c r="AF21" i="8"/>
  <c r="AF21" i="19" s="1"/>
  <c r="AG67" i="8"/>
  <c r="AG19" i="8"/>
  <c r="AG19" i="19" s="1"/>
  <c r="AG20" i="8"/>
  <c r="AG20" i="19" s="1"/>
  <c r="AG66" i="8"/>
  <c r="AG66" i="19" s="1"/>
  <c r="AG146" i="8"/>
  <c r="AG93" i="8"/>
  <c r="AF182" i="8"/>
  <c r="AF182" i="19" s="1"/>
  <c r="AF72" i="8"/>
  <c r="AF181" i="8"/>
  <c r="AF181" i="19" s="1"/>
  <c r="AF184" i="8"/>
  <c r="AF184" i="19" s="1"/>
  <c r="AF186" i="8"/>
  <c r="AF186" i="19" s="1"/>
  <c r="AF185" i="8"/>
  <c r="AF185" i="19" s="1"/>
  <c r="AD188" i="8"/>
  <c r="AD188" i="19" s="1"/>
  <c r="AE242" i="19"/>
  <c r="AJ16" i="8"/>
  <c r="AJ16" i="19" s="1"/>
  <c r="AH252" i="8"/>
  <c r="AE187" i="8"/>
  <c r="AH178" i="8"/>
  <c r="AH178" i="19" s="1"/>
  <c r="AH225" i="8"/>
  <c r="AF251" i="8"/>
  <c r="AF228" i="8"/>
  <c r="AF228" i="19" s="1"/>
  <c r="AH179" i="8"/>
  <c r="AH179" i="19" s="1"/>
  <c r="AH226" i="8"/>
  <c r="AH226" i="19" s="1"/>
  <c r="AV327" i="8"/>
  <c r="AW327" i="8" s="1"/>
  <c r="AH305" i="8"/>
  <c r="AK95" i="19"/>
  <c r="AI61" i="8"/>
  <c r="AI61" i="19" s="1"/>
  <c r="AI17" i="8"/>
  <c r="AI17" i="19" s="1"/>
  <c r="AI58" i="8"/>
  <c r="AI58" i="19" s="1"/>
  <c r="AE251" i="19"/>
  <c r="AL86" i="19"/>
  <c r="AL96" i="19"/>
  <c r="AL134" i="19"/>
  <c r="AL133" i="19"/>
  <c r="AI94" i="8"/>
  <c r="AI177" i="8"/>
  <c r="AI177" i="19" s="1"/>
  <c r="AR469" i="8"/>
  <c r="AK148" i="19"/>
  <c r="AK131" i="19"/>
  <c r="AL60" i="8"/>
  <c r="AL60" i="19" s="1"/>
  <c r="AR414" i="8"/>
  <c r="AJ253" i="8"/>
  <c r="AB42" i="8"/>
  <c r="AB42" i="19" s="1"/>
  <c r="AB38" i="8"/>
  <c r="AB38" i="19" s="1"/>
  <c r="AB39" i="8"/>
  <c r="AB39" i="19" s="1"/>
  <c r="AB45" i="8"/>
  <c r="AB45" i="19" s="1"/>
  <c r="AB36" i="8"/>
  <c r="AB36" i="19" s="1"/>
  <c r="AB33" i="8"/>
  <c r="AB33" i="19" s="1"/>
  <c r="AB32" i="8"/>
  <c r="AB32" i="19" s="1"/>
  <c r="AB41" i="8"/>
  <c r="AB41" i="19" s="1"/>
  <c r="AB43" i="8"/>
  <c r="AB43" i="19" s="1"/>
  <c r="AB37" i="8"/>
  <c r="AB37" i="19" s="1"/>
  <c r="AB40" i="8"/>
  <c r="AB40" i="19" s="1"/>
  <c r="AB141" i="8"/>
  <c r="AB30" i="8"/>
  <c r="AB30" i="19" s="1"/>
  <c r="AB31" i="8"/>
  <c r="AB31" i="19" s="1"/>
  <c r="AB35" i="8"/>
  <c r="AB35" i="19" s="1"/>
  <c r="AB44" i="8"/>
  <c r="AB44" i="19" s="1"/>
  <c r="Y301" i="8"/>
  <c r="Y210" i="8"/>
  <c r="Y210" i="19" s="1"/>
  <c r="Y206" i="8"/>
  <c r="Y206" i="19" s="1"/>
  <c r="X212" i="8"/>
  <c r="AU382" i="17"/>
  <c r="AV485" i="17"/>
  <c r="AL130" i="8"/>
  <c r="AM451" i="8"/>
  <c r="AK465" i="8"/>
  <c r="AM453" i="8"/>
  <c r="AK470" i="8"/>
  <c r="AM134" i="8"/>
  <c r="AU366" i="8"/>
  <c r="AU366" i="19" s="1"/>
  <c r="AR452" i="8"/>
  <c r="AR293" i="19"/>
  <c r="AR255" i="19"/>
  <c r="AO368" i="8"/>
  <c r="AO368" i="19" s="1"/>
  <c r="AU216" i="8"/>
  <c r="AU216" i="19" s="1"/>
  <c r="AV312" i="8"/>
  <c r="AT232" i="8"/>
  <c r="AT232" i="19" s="1"/>
  <c r="AQ293" i="19"/>
  <c r="AQ255" i="19"/>
  <c r="AS293" i="19"/>
  <c r="AS255" i="19"/>
  <c r="AL68" i="8"/>
  <c r="AL68" i="19" s="1"/>
  <c r="AL13" i="8"/>
  <c r="AL13" i="19" s="1"/>
  <c r="AL95" i="8"/>
  <c r="AL148" i="8"/>
  <c r="AL15" i="8"/>
  <c r="AL15" i="19" s="1"/>
  <c r="AL62" i="8"/>
  <c r="AK147" i="8"/>
  <c r="AL131" i="8"/>
  <c r="AK14" i="8"/>
  <c r="AK14" i="19" s="1"/>
  <c r="W302" i="8"/>
  <c r="AJ176" i="8"/>
  <c r="AJ176" i="19" s="1"/>
  <c r="AM151" i="8"/>
  <c r="AT484" i="19"/>
  <c r="AU484" i="19" s="1"/>
  <c r="AJ220" i="8"/>
  <c r="AJ220" i="19" s="1"/>
  <c r="AJ217" i="8"/>
  <c r="AJ217" i="19" s="1"/>
  <c r="AM12" i="8"/>
  <c r="AM12" i="19" s="1"/>
  <c r="AM86" i="8"/>
  <c r="AM133" i="8"/>
  <c r="AM96" i="8"/>
  <c r="AM28" i="17"/>
  <c r="AM29" i="17" s="1"/>
  <c r="AM45" i="17" s="1"/>
  <c r="AS375" i="8"/>
  <c r="AU167" i="8"/>
  <c r="AT64" i="8"/>
  <c r="AT64" i="19" s="1"/>
  <c r="AH460" i="17"/>
  <c r="AG180" i="8"/>
  <c r="AG180" i="19" s="1"/>
  <c r="AS85" i="8"/>
  <c r="AB193" i="8"/>
  <c r="AB193" i="19" s="1"/>
  <c r="AO485" i="19"/>
  <c r="AG230" i="8"/>
  <c r="AG230" i="19" s="1"/>
  <c r="AM422" i="19"/>
  <c r="AO84" i="8"/>
  <c r="AI352" i="17"/>
  <c r="AI364" i="17" s="1"/>
  <c r="AI367" i="17" s="1"/>
  <c r="AI460" i="17" s="1"/>
  <c r="AB300" i="19"/>
  <c r="AL311" i="8"/>
  <c r="AK175" i="8"/>
  <c r="AK175" i="19" s="1"/>
  <c r="AS486" i="19"/>
  <c r="AG231" i="8"/>
  <c r="AN456" i="19"/>
  <c r="AP419" i="19"/>
  <c r="AW232" i="17"/>
  <c r="AQ471" i="19"/>
  <c r="AO414" i="19"/>
  <c r="AQ50" i="8"/>
  <c r="AQ50" i="19" s="1"/>
  <c r="AS397" i="19"/>
  <c r="AP209" i="8"/>
  <c r="AP209" i="19" s="1"/>
  <c r="AX167" i="19"/>
  <c r="AY167" i="19" s="1"/>
  <c r="AN414" i="19"/>
  <c r="AX81" i="19"/>
  <c r="AU277" i="19"/>
  <c r="AU280" i="19"/>
  <c r="AU276" i="19"/>
  <c r="AX240" i="19"/>
  <c r="AY291" i="19"/>
  <c r="AU126" i="19"/>
  <c r="AU279" i="19"/>
  <c r="AW238" i="19"/>
  <c r="AU281" i="19"/>
  <c r="AX104" i="19"/>
  <c r="AU282" i="19"/>
  <c r="AU441" i="19"/>
  <c r="AW399" i="19"/>
  <c r="AU438" i="19"/>
  <c r="AU286" i="19"/>
  <c r="AU445" i="19"/>
  <c r="AY101" i="19"/>
  <c r="AU117" i="19"/>
  <c r="AU444" i="19"/>
  <c r="AU124" i="19"/>
  <c r="AW398" i="19"/>
  <c r="AX260" i="19"/>
  <c r="AX79" i="19"/>
  <c r="AU122" i="19"/>
  <c r="AU119" i="19"/>
  <c r="AX325" i="19"/>
  <c r="AU118" i="19"/>
  <c r="AU437" i="19"/>
  <c r="AT442" i="19"/>
  <c r="AU120" i="19"/>
  <c r="AU278" i="19"/>
  <c r="AY326" i="19"/>
  <c r="AX239" i="19"/>
  <c r="AX138" i="19"/>
  <c r="AU127" i="19"/>
  <c r="AU285" i="19"/>
  <c r="AT443" i="19"/>
  <c r="AU283" i="19"/>
  <c r="AU439" i="19"/>
  <c r="AW297" i="19"/>
  <c r="AU121" i="19"/>
  <c r="AU284" i="19"/>
  <c r="AU125" i="19"/>
  <c r="AU435" i="19"/>
  <c r="AU440" i="19"/>
  <c r="AW450" i="19"/>
  <c r="AU436" i="19"/>
  <c r="AU123" i="19"/>
  <c r="AW263" i="19"/>
  <c r="AH369" i="17"/>
  <c r="AH371" i="17" s="1"/>
  <c r="AH461" i="17" s="1"/>
  <c r="BC187" i="17"/>
  <c r="AV223" i="8"/>
  <c r="AW326" i="8"/>
  <c r="AK34" i="17"/>
  <c r="AK46" i="17" s="1"/>
  <c r="AL193" i="17"/>
  <c r="AL205" i="17" s="1"/>
  <c r="AL208" i="17" s="1"/>
  <c r="AJ47" i="17"/>
  <c r="AJ51" i="17"/>
  <c r="AJ53" i="17" s="1"/>
  <c r="AJ143" i="17" s="1"/>
  <c r="AM204" i="17"/>
  <c r="AM194" i="17"/>
  <c r="AM192" i="17"/>
  <c r="AM201" i="17"/>
  <c r="AM189" i="17"/>
  <c r="BC189" i="17" s="1"/>
  <c r="AM191" i="17"/>
  <c r="AL41" i="17"/>
  <c r="AL44" i="17"/>
  <c r="AL40" i="17"/>
  <c r="AL38" i="17"/>
  <c r="AL141" i="17"/>
  <c r="AL43" i="17"/>
  <c r="AL39" i="17"/>
  <c r="AL37" i="17"/>
  <c r="AL32" i="17"/>
  <c r="AL45" i="17"/>
  <c r="AL30" i="17"/>
  <c r="AL42" i="17"/>
  <c r="AK193" i="17"/>
  <c r="AK205" i="17" s="1"/>
  <c r="AK208" i="17" s="1"/>
  <c r="AK301" i="17" s="1"/>
  <c r="AL35" i="17"/>
  <c r="AL31" i="17"/>
  <c r="AL36" i="17"/>
  <c r="AM203" i="17"/>
  <c r="AM197" i="17"/>
  <c r="AM196" i="17"/>
  <c r="AM300" i="17"/>
  <c r="AM202" i="17"/>
  <c r="AM200" i="17"/>
  <c r="AM199" i="17"/>
  <c r="AM195" i="17"/>
  <c r="AM198" i="17"/>
  <c r="AM190" i="17"/>
  <c r="AL341" i="17"/>
  <c r="AL343" i="17"/>
  <c r="AL345" i="17"/>
  <c r="AL342" i="17"/>
  <c r="AL340" i="17"/>
  <c r="AK346" i="17"/>
  <c r="AK347" i="17" s="1"/>
  <c r="AK361" i="17" s="1"/>
  <c r="AS133" i="17"/>
  <c r="AP180" i="17"/>
  <c r="AP184" i="17" s="1"/>
  <c r="AM339" i="17"/>
  <c r="AM344" i="17" s="1"/>
  <c r="AQ120" i="17"/>
  <c r="AO376" i="17"/>
  <c r="AO379" i="17"/>
  <c r="AO335" i="17"/>
  <c r="AO336" i="17" s="1"/>
  <c r="AQ282" i="17"/>
  <c r="AW291" i="17"/>
  <c r="AB461" i="17"/>
  <c r="BB222" i="17"/>
  <c r="BC222" i="17"/>
  <c r="BD222" i="17"/>
  <c r="AQ94" i="17"/>
  <c r="AQ61" i="17"/>
  <c r="AQ58" i="17"/>
  <c r="AQ17" i="17"/>
  <c r="AQ18" i="17" s="1"/>
  <c r="AS422" i="17"/>
  <c r="AQ122" i="17"/>
  <c r="AQ117" i="17"/>
  <c r="AP230" i="17"/>
  <c r="AL409" i="17"/>
  <c r="AL467" i="17"/>
  <c r="AL468" i="17" s="1"/>
  <c r="AL388" i="17"/>
  <c r="AL400" i="17" s="1"/>
  <c r="AS453" i="17"/>
  <c r="AH142" i="17"/>
  <c r="AH51" i="17"/>
  <c r="AH47" i="17"/>
  <c r="AU81" i="17"/>
  <c r="AL410" i="17"/>
  <c r="AL387" i="17"/>
  <c r="AL401" i="17" s="1"/>
  <c r="AQ127" i="17"/>
  <c r="AQ445" i="17"/>
  <c r="AQ121" i="17"/>
  <c r="AS398" i="17"/>
  <c r="AU73" i="17"/>
  <c r="AV78" i="17"/>
  <c r="AU297" i="17"/>
  <c r="AT218" i="17"/>
  <c r="AT292" i="17" s="1"/>
  <c r="AW450" i="17"/>
  <c r="AP231" i="17"/>
  <c r="AQ438" i="17"/>
  <c r="AQ439" i="17"/>
  <c r="AU239" i="17"/>
  <c r="AU224" i="17"/>
  <c r="AU224" i="19" s="1"/>
  <c r="AV327" i="17"/>
  <c r="AR152" i="17"/>
  <c r="AT244" i="17"/>
  <c r="AT245" i="17" s="1"/>
  <c r="AQ443" i="17"/>
  <c r="AT240" i="17"/>
  <c r="AN185" i="17"/>
  <c r="AN183" i="17"/>
  <c r="AN181" i="17"/>
  <c r="AN186" i="17"/>
  <c r="AN184" i="17"/>
  <c r="AN182" i="17"/>
  <c r="AQ118" i="17"/>
  <c r="AQ276" i="17"/>
  <c r="AU419" i="17"/>
  <c r="AQ283" i="17"/>
  <c r="AQ449" i="17"/>
  <c r="AQ448" i="17"/>
  <c r="AQ413" i="17"/>
  <c r="AQ380" i="17"/>
  <c r="AQ378" i="17"/>
  <c r="AQ333" i="17"/>
  <c r="AQ466" i="17"/>
  <c r="AQ386" i="17"/>
  <c r="AQ331" i="17"/>
  <c r="AU238" i="17"/>
  <c r="AT171" i="17"/>
  <c r="AQ123" i="17"/>
  <c r="AQ442" i="17"/>
  <c r="AV80" i="17"/>
  <c r="AR306" i="17"/>
  <c r="AR173" i="17"/>
  <c r="AR175" i="17" s="1"/>
  <c r="AR176" i="17" s="1"/>
  <c r="AR177" i="17" s="1"/>
  <c r="AQ280" i="17"/>
  <c r="AU63" i="17"/>
  <c r="AU135" i="17" s="1"/>
  <c r="AV166" i="17"/>
  <c r="AF364" i="17"/>
  <c r="AT223" i="17"/>
  <c r="AT223" i="19" s="1"/>
  <c r="AU326" i="17"/>
  <c r="AD212" i="17"/>
  <c r="AS397" i="17"/>
  <c r="AR330" i="17"/>
  <c r="AT104" i="17"/>
  <c r="AQ441" i="17"/>
  <c r="AQ440" i="17"/>
  <c r="AQ124" i="17"/>
  <c r="AW57" i="17"/>
  <c r="AX153" i="17"/>
  <c r="AQ253" i="17"/>
  <c r="AQ217" i="17"/>
  <c r="AQ220" i="17"/>
  <c r="AS243" i="17"/>
  <c r="AU260" i="17"/>
  <c r="AO305" i="17"/>
  <c r="AO252" i="17"/>
  <c r="AO226" i="17"/>
  <c r="AO225" i="17"/>
  <c r="AO179" i="17"/>
  <c r="AO178" i="17"/>
  <c r="AN250" i="17"/>
  <c r="AN308" i="17"/>
  <c r="AN309" i="17" s="1"/>
  <c r="AN229" i="17"/>
  <c r="AT135" i="17"/>
  <c r="AS307" i="17"/>
  <c r="AS294" i="17"/>
  <c r="AP449" i="17"/>
  <c r="AP448" i="17"/>
  <c r="AP380" i="17"/>
  <c r="AP378" i="17"/>
  <c r="AP413" i="17"/>
  <c r="AP333" i="17"/>
  <c r="AP466" i="17"/>
  <c r="AP386" i="17"/>
  <c r="AP331" i="17"/>
  <c r="AS399" i="17"/>
  <c r="AQ444" i="17"/>
  <c r="AM390" i="17"/>
  <c r="AQ279" i="17"/>
  <c r="AN21" i="17"/>
  <c r="AQ126" i="17"/>
  <c r="AQ286" i="17"/>
  <c r="AU79" i="17"/>
  <c r="AT12" i="17"/>
  <c r="AH205" i="17"/>
  <c r="AS375" i="17"/>
  <c r="AU65" i="17"/>
  <c r="AU65" i="19" s="1"/>
  <c r="AV168" i="17"/>
  <c r="AM389" i="17"/>
  <c r="AR277" i="17"/>
  <c r="AR311" i="17"/>
  <c r="AQ285" i="17"/>
  <c r="AJ459" i="17"/>
  <c r="AJ350" i="17"/>
  <c r="AJ349" i="17"/>
  <c r="AJ348" i="17"/>
  <c r="AJ351" i="17"/>
  <c r="AJ363" i="17"/>
  <c r="AJ361" i="17"/>
  <c r="AJ354" i="17"/>
  <c r="AJ353" i="17"/>
  <c r="AJ360" i="17"/>
  <c r="AJ355" i="17"/>
  <c r="AJ359" i="17"/>
  <c r="AJ356" i="17"/>
  <c r="AJ358" i="17"/>
  <c r="AJ357" i="17"/>
  <c r="AJ362" i="17"/>
  <c r="AQ281" i="17"/>
  <c r="AN72" i="17"/>
  <c r="AV64" i="17"/>
  <c r="AW167" i="17"/>
  <c r="AQ176" i="17"/>
  <c r="AS131" i="17"/>
  <c r="AS130" i="17"/>
  <c r="AS95" i="17"/>
  <c r="AS62" i="17"/>
  <c r="AS60" i="17"/>
  <c r="AS15" i="17"/>
  <c r="AS68" i="17"/>
  <c r="AS152" i="17" s="1"/>
  <c r="AS13" i="17"/>
  <c r="AS148" i="17"/>
  <c r="AX216" i="17"/>
  <c r="AY312" i="17"/>
  <c r="AY216" i="17" s="1"/>
  <c r="AO18" i="17"/>
  <c r="AP93" i="17" s="1"/>
  <c r="AS383" i="17"/>
  <c r="AT486" i="17"/>
  <c r="AR469" i="17"/>
  <c r="AR452" i="17"/>
  <c r="AR451" i="17"/>
  <c r="AR414" i="17"/>
  <c r="AQ435" i="17"/>
  <c r="AT151" i="17"/>
  <c r="AT134" i="17"/>
  <c r="AT96" i="17"/>
  <c r="AS221" i="17"/>
  <c r="AS219" i="17"/>
  <c r="AS289" i="17"/>
  <c r="AS254" i="17"/>
  <c r="AS290" i="17"/>
  <c r="AS174" i="17"/>
  <c r="AS227" i="17"/>
  <c r="AS311" i="17" s="1"/>
  <c r="AR147" i="17"/>
  <c r="AR14" i="17"/>
  <c r="AR16" i="17" s="1"/>
  <c r="AT85" i="17"/>
  <c r="AT86" i="17" s="1"/>
  <c r="AQ437" i="17"/>
  <c r="AU138" i="17"/>
  <c r="AT59" i="17"/>
  <c r="AT133" i="17" s="1"/>
  <c r="AT456" i="17"/>
  <c r="AS377" i="17"/>
  <c r="AQ436" i="17"/>
  <c r="AQ278" i="17"/>
  <c r="AQ119" i="17"/>
  <c r="AN71" i="17"/>
  <c r="AP66" i="17"/>
  <c r="AP67" i="17"/>
  <c r="AP146" i="17"/>
  <c r="AP19" i="17"/>
  <c r="AP20" i="17"/>
  <c r="AS263" i="17"/>
  <c r="AQ125" i="17"/>
  <c r="AV101" i="17"/>
  <c r="AN251" i="17"/>
  <c r="AN228" i="17"/>
  <c r="AQ284" i="17"/>
  <c r="AT381" i="17"/>
  <c r="AT453" i="17" s="1"/>
  <c r="AU484" i="17"/>
  <c r="AN334" i="17"/>
  <c r="AO412" i="17" s="1"/>
  <c r="AR403" i="17"/>
  <c r="AR404" i="17" s="1"/>
  <c r="AR402" i="17"/>
  <c r="AV168" i="8"/>
  <c r="AN73" i="8"/>
  <c r="AN73" i="19" s="1"/>
  <c r="AM281" i="8"/>
  <c r="AL283" i="8"/>
  <c r="AN381" i="8"/>
  <c r="AN381" i="19" s="1"/>
  <c r="AO484" i="8"/>
  <c r="AM383" i="8"/>
  <c r="AM383" i="19" s="1"/>
  <c r="AN486" i="8"/>
  <c r="AL285" i="8"/>
  <c r="AM286" i="8"/>
  <c r="AL118" i="8"/>
  <c r="AN222" i="8"/>
  <c r="AN222" i="19" s="1"/>
  <c r="AO325" i="8"/>
  <c r="AL282" i="8"/>
  <c r="AL127" i="8"/>
  <c r="AM277" i="8"/>
  <c r="AM276" i="8"/>
  <c r="AL403" i="8"/>
  <c r="AL404" i="8" s="1"/>
  <c r="AL402" i="8"/>
  <c r="AL123" i="8"/>
  <c r="AT375" i="8"/>
  <c r="AU471" i="8"/>
  <c r="AV471" i="8" s="1"/>
  <c r="AV375" i="8" s="1"/>
  <c r="AL122" i="8"/>
  <c r="AL173" i="8"/>
  <c r="AL173" i="19" s="1"/>
  <c r="AL306" i="8"/>
  <c r="AO456" i="8"/>
  <c r="AN377" i="8"/>
  <c r="AN377" i="19" s="1"/>
  <c r="AQ419" i="8"/>
  <c r="AM279" i="8"/>
  <c r="AL284" i="8"/>
  <c r="AL125" i="8"/>
  <c r="AL117" i="8"/>
  <c r="AP297" i="8"/>
  <c r="AO218" i="8"/>
  <c r="AO218" i="19" s="1"/>
  <c r="AL124" i="8"/>
  <c r="AL280" i="8"/>
  <c r="AL380" i="8"/>
  <c r="AL380" i="19" s="1"/>
  <c r="AL386" i="8"/>
  <c r="AL386" i="19" s="1"/>
  <c r="AL378" i="8"/>
  <c r="AL333" i="8"/>
  <c r="AL333" i="19" s="1"/>
  <c r="AL449" i="8"/>
  <c r="AL448" i="8"/>
  <c r="AL413" i="8"/>
  <c r="AL331" i="8"/>
  <c r="AL331" i="19" s="1"/>
  <c r="AL466" i="8"/>
  <c r="AX291" i="8"/>
  <c r="AL121" i="8"/>
  <c r="AR382" i="8"/>
  <c r="AR382" i="19" s="1"/>
  <c r="AN292" i="8"/>
  <c r="AN243" i="8"/>
  <c r="AL126" i="8"/>
  <c r="AL120" i="8"/>
  <c r="AM294" i="8"/>
  <c r="AM244" i="8"/>
  <c r="AM245" i="8" s="1"/>
  <c r="AL119" i="8"/>
  <c r="AN397" i="8"/>
  <c r="AM330" i="8"/>
  <c r="AM330" i="19" s="1"/>
  <c r="AM254" i="8"/>
  <c r="AM290" i="8"/>
  <c r="AM219" i="8"/>
  <c r="AM219" i="19" s="1"/>
  <c r="AM289" i="8"/>
  <c r="AM221" i="8"/>
  <c r="AM221" i="19" s="1"/>
  <c r="AM174" i="8"/>
  <c r="AM174" i="19" s="1"/>
  <c r="AM307" i="8"/>
  <c r="AM227" i="8"/>
  <c r="AM227" i="19" s="1"/>
  <c r="AM172" i="8"/>
  <c r="AM172" i="19" s="1"/>
  <c r="AN263" i="8"/>
  <c r="AO238" i="8"/>
  <c r="AN171" i="8"/>
  <c r="AN171" i="19" s="1"/>
  <c r="AS485" i="8"/>
  <c r="AQ260" i="8"/>
  <c r="AM278" i="8"/>
  <c r="AV398" i="8"/>
  <c r="AU399" i="8"/>
  <c r="AW240" i="8"/>
  <c r="AX239" i="8"/>
  <c r="AR132" i="8"/>
  <c r="AQ138" i="8"/>
  <c r="AP59" i="8"/>
  <c r="AP59" i="19" s="1"/>
  <c r="AW164" i="8"/>
  <c r="AP78" i="8"/>
  <c r="AO57" i="8"/>
  <c r="AO57" i="19" s="1"/>
  <c r="AP153" i="8"/>
  <c r="AR79" i="8"/>
  <c r="AQ101" i="8"/>
  <c r="AE83" i="8" l="1"/>
  <c r="AQ48" i="19"/>
  <c r="AQ48" i="22" s="1"/>
  <c r="AR48" i="8"/>
  <c r="Y142" i="8"/>
  <c r="Y49" i="19"/>
  <c r="Y142" i="19" s="1"/>
  <c r="Z212" i="8"/>
  <c r="Z212" i="19" s="1"/>
  <c r="Z302" i="19" s="1"/>
  <c r="AF241" i="19"/>
  <c r="AF308" i="19"/>
  <c r="AF309" i="19" s="1"/>
  <c r="Y51" i="8"/>
  <c r="Y51" i="19" s="1"/>
  <c r="Y47" i="8"/>
  <c r="Y47" i="19" s="1"/>
  <c r="AS375" i="19"/>
  <c r="AL52" i="22"/>
  <c r="AL378" i="19"/>
  <c r="X143" i="8"/>
  <c r="AH306" i="19"/>
  <c r="AH225" i="19"/>
  <c r="AG311" i="19"/>
  <c r="AG231" i="19"/>
  <c r="AG251" i="19" s="1"/>
  <c r="AE82" i="8"/>
  <c r="AC193" i="8"/>
  <c r="AC193" i="19" s="1"/>
  <c r="AA208" i="8"/>
  <c r="AA208" i="19" s="1"/>
  <c r="AF149" i="8"/>
  <c r="AF150" i="8" s="1"/>
  <c r="AF70" i="8"/>
  <c r="AF70" i="19" s="1"/>
  <c r="AF91" i="8"/>
  <c r="AS207" i="19"/>
  <c r="AT207" i="8"/>
  <c r="AT207" i="19" s="1"/>
  <c r="AC300" i="19"/>
  <c r="AC192" i="19"/>
  <c r="Z301" i="19"/>
  <c r="AE188" i="8"/>
  <c r="AE188" i="19" s="1"/>
  <c r="AE187" i="19"/>
  <c r="X301" i="19"/>
  <c r="X212" i="19"/>
  <c r="X302" i="19" s="1"/>
  <c r="AL147" i="8"/>
  <c r="AL62" i="19"/>
  <c r="AG72" i="8"/>
  <c r="AG92" i="8" s="1"/>
  <c r="AG67" i="19"/>
  <c r="AF92" i="8"/>
  <c r="AF72" i="19"/>
  <c r="AH93" i="8"/>
  <c r="AH146" i="8"/>
  <c r="Z51" i="8"/>
  <c r="Z51" i="19" s="1"/>
  <c r="W143" i="19"/>
  <c r="W143" i="8"/>
  <c r="AF241" i="8"/>
  <c r="AH66" i="8"/>
  <c r="AH66" i="19" s="1"/>
  <c r="AH67" i="8"/>
  <c r="AH20" i="8"/>
  <c r="AH20" i="19" s="1"/>
  <c r="AC32" i="8"/>
  <c r="AC32" i="19" s="1"/>
  <c r="AH19" i="8"/>
  <c r="AH19" i="19" s="1"/>
  <c r="AE252" i="19"/>
  <c r="AE305" i="19"/>
  <c r="AO248" i="19"/>
  <c r="AO295" i="19"/>
  <c r="AO310" i="19"/>
  <c r="AH253" i="19"/>
  <c r="AF243" i="19"/>
  <c r="AF244" i="19"/>
  <c r="AF245" i="19" s="1"/>
  <c r="AH294" i="19"/>
  <c r="AK289" i="19"/>
  <c r="AK307" i="19"/>
  <c r="AK290" i="19"/>
  <c r="AK254" i="19"/>
  <c r="AE243" i="19"/>
  <c r="AE244" i="19"/>
  <c r="AE245" i="19" s="1"/>
  <c r="AD198" i="8"/>
  <c r="AD198" i="19" s="1"/>
  <c r="AI252" i="8"/>
  <c r="AK60" i="22"/>
  <c r="AA46" i="8"/>
  <c r="AA46" i="19" s="1"/>
  <c r="AC41" i="8"/>
  <c r="AC41" i="19" s="1"/>
  <c r="AC35" i="8"/>
  <c r="AC35" i="19" s="1"/>
  <c r="AD82" i="19"/>
  <c r="AC44" i="8"/>
  <c r="AC44" i="19" s="1"/>
  <c r="AC39" i="8"/>
  <c r="AC39" i="19" s="1"/>
  <c r="AC43" i="8"/>
  <c r="AC43" i="19" s="1"/>
  <c r="AC45" i="8"/>
  <c r="AC45" i="19" s="1"/>
  <c r="AC33" i="8"/>
  <c r="AC33" i="19" s="1"/>
  <c r="AC31" i="8"/>
  <c r="AC31" i="19" s="1"/>
  <c r="AC38" i="8"/>
  <c r="AC38" i="19" s="1"/>
  <c r="AC30" i="8"/>
  <c r="AC30" i="19" s="1"/>
  <c r="AC42" i="8"/>
  <c r="AC42" i="19" s="1"/>
  <c r="AC36" i="8"/>
  <c r="AC36" i="19" s="1"/>
  <c r="AC141" i="8"/>
  <c r="AC37" i="8"/>
  <c r="AC37" i="19" s="1"/>
  <c r="AC40" i="8"/>
  <c r="AC40" i="19" s="1"/>
  <c r="Z47" i="8"/>
  <c r="Z47" i="19" s="1"/>
  <c r="AL96" i="22"/>
  <c r="AR135" i="19"/>
  <c r="AM151" i="19"/>
  <c r="AM73" i="22"/>
  <c r="AF149" i="19"/>
  <c r="AF150" i="19" s="1"/>
  <c r="AE83" i="19"/>
  <c r="AO84" i="19"/>
  <c r="AD83" i="19"/>
  <c r="X143" i="19"/>
  <c r="Z142" i="8"/>
  <c r="AD29" i="8"/>
  <c r="AD29" i="19" s="1"/>
  <c r="AF24" i="8"/>
  <c r="AF24" i="19" s="1"/>
  <c r="AF22" i="8"/>
  <c r="AF22" i="19" s="1"/>
  <c r="AF23" i="8"/>
  <c r="AF23" i="19" s="1"/>
  <c r="AP78" i="19"/>
  <c r="AF27" i="8"/>
  <c r="AF27" i="19" s="1"/>
  <c r="AF26" i="8"/>
  <c r="AF26" i="19" s="1"/>
  <c r="AF25" i="8"/>
  <c r="AF25" i="19" s="1"/>
  <c r="AP80" i="19"/>
  <c r="AK147" i="19"/>
  <c r="AS135" i="19"/>
  <c r="AI94" i="19"/>
  <c r="AG146" i="19"/>
  <c r="AK152" i="19"/>
  <c r="AL131" i="19"/>
  <c r="AF69" i="8"/>
  <c r="AF69" i="19" s="1"/>
  <c r="AD200" i="8"/>
  <c r="AD200" i="19" s="1"/>
  <c r="AT85" i="8"/>
  <c r="AU166" i="8"/>
  <c r="AU63" i="8" s="1"/>
  <c r="AE28" i="8"/>
  <c r="AE28" i="19" s="1"/>
  <c r="AR85" i="8"/>
  <c r="AR135" i="8"/>
  <c r="AD192" i="8"/>
  <c r="AD192" i="19" s="1"/>
  <c r="AD204" i="8"/>
  <c r="AD204" i="19" s="1"/>
  <c r="AD203" i="8"/>
  <c r="AD203" i="19" s="1"/>
  <c r="AD201" i="8"/>
  <c r="AD201" i="19" s="1"/>
  <c r="AG71" i="8"/>
  <c r="AG71" i="19" s="1"/>
  <c r="AD194" i="8"/>
  <c r="AD194" i="19" s="1"/>
  <c r="AD189" i="8"/>
  <c r="AD189" i="19" s="1"/>
  <c r="AD196" i="8"/>
  <c r="AD196" i="19" s="1"/>
  <c r="AD202" i="8"/>
  <c r="AD202" i="19" s="1"/>
  <c r="AD199" i="8"/>
  <c r="AD199" i="19" s="1"/>
  <c r="AD191" i="8"/>
  <c r="AD191" i="19" s="1"/>
  <c r="AD195" i="8"/>
  <c r="AD195" i="19" s="1"/>
  <c r="AD190" i="8"/>
  <c r="AD190" i="19" s="1"/>
  <c r="AD300" i="8"/>
  <c r="AD197" i="8"/>
  <c r="AD197" i="19" s="1"/>
  <c r="AG21" i="8"/>
  <c r="AG21" i="19" s="1"/>
  <c r="AF91" i="19"/>
  <c r="AG93" i="19"/>
  <c r="AF187" i="8"/>
  <c r="AM68" i="8"/>
  <c r="AM68" i="19" s="1"/>
  <c r="AI226" i="8"/>
  <c r="AI226" i="19" s="1"/>
  <c r="AI178" i="8"/>
  <c r="AI178" i="19" s="1"/>
  <c r="AH93" i="19"/>
  <c r="AN292" i="19"/>
  <c r="AI305" i="8"/>
  <c r="AH230" i="8"/>
  <c r="AJ58" i="8"/>
  <c r="AJ58" i="19" s="1"/>
  <c r="AI225" i="8"/>
  <c r="AJ61" i="8"/>
  <c r="AJ61" i="19" s="1"/>
  <c r="AI179" i="8"/>
  <c r="AI179" i="19" s="1"/>
  <c r="AJ17" i="8"/>
  <c r="AJ17" i="19" s="1"/>
  <c r="AM13" i="8"/>
  <c r="AM13" i="19" s="1"/>
  <c r="AJ94" i="8"/>
  <c r="AM130" i="8"/>
  <c r="AI18" i="8"/>
  <c r="AI18" i="19" s="1"/>
  <c r="AH180" i="8"/>
  <c r="AH180" i="19" s="1"/>
  <c r="AV224" i="8"/>
  <c r="AH146" i="19"/>
  <c r="AR85" i="19"/>
  <c r="AH231" i="8"/>
  <c r="AM62" i="8"/>
  <c r="AM62" i="19" s="1"/>
  <c r="AM131" i="8"/>
  <c r="AM95" i="8"/>
  <c r="AF251" i="19"/>
  <c r="AM15" i="8"/>
  <c r="AM15" i="19" s="1"/>
  <c r="AM148" i="8"/>
  <c r="AF242" i="19"/>
  <c r="AF242" i="8"/>
  <c r="AM60" i="8"/>
  <c r="AM60" i="19" s="1"/>
  <c r="AL95" i="19"/>
  <c r="AL130" i="19"/>
  <c r="AL148" i="19"/>
  <c r="AM86" i="19"/>
  <c r="AM96" i="19"/>
  <c r="AM133" i="19"/>
  <c r="AM134" i="19"/>
  <c r="AL152" i="8"/>
  <c r="AJ177" i="8"/>
  <c r="AJ177" i="19" s="1"/>
  <c r="AN86" i="8"/>
  <c r="AK16" i="8"/>
  <c r="AK16" i="19" s="1"/>
  <c r="AM42" i="17"/>
  <c r="AM31" i="17"/>
  <c r="AB141" i="19"/>
  <c r="AB34" i="8"/>
  <c r="AB34" i="19" s="1"/>
  <c r="Y212" i="8"/>
  <c r="AM41" i="17"/>
  <c r="AM32" i="17"/>
  <c r="AM37" i="17"/>
  <c r="AM30" i="17"/>
  <c r="AM38" i="17"/>
  <c r="AM33" i="17"/>
  <c r="AM44" i="17"/>
  <c r="AM39" i="17"/>
  <c r="AM43" i="17"/>
  <c r="AM141" i="17"/>
  <c r="AM36" i="17"/>
  <c r="AM35" i="17"/>
  <c r="AM40" i="17"/>
  <c r="AV382" i="17"/>
  <c r="AW485" i="17"/>
  <c r="X302" i="8"/>
  <c r="AS391" i="8"/>
  <c r="AV366" i="8"/>
  <c r="AV366" i="19" s="1"/>
  <c r="AL470" i="8"/>
  <c r="AL465" i="8"/>
  <c r="AQ470" i="17"/>
  <c r="AV391" i="8"/>
  <c r="AT391" i="8"/>
  <c r="AT293" i="8"/>
  <c r="AT255" i="8"/>
  <c r="AT310" i="8"/>
  <c r="AV216" i="8"/>
  <c r="AV216" i="19" s="1"/>
  <c r="AU232" i="8"/>
  <c r="AU232" i="19" s="1"/>
  <c r="AX327" i="8"/>
  <c r="AW224" i="8"/>
  <c r="AP368" i="8"/>
  <c r="AP368" i="19" s="1"/>
  <c r="AW312" i="8"/>
  <c r="AW216" i="8" s="1"/>
  <c r="AW216" i="19" s="1"/>
  <c r="AL14" i="8"/>
  <c r="AL14" i="19" s="1"/>
  <c r="AT135" i="8"/>
  <c r="AW255" i="17"/>
  <c r="AW293" i="17"/>
  <c r="AW310" i="17"/>
  <c r="AK253" i="8"/>
  <c r="AK176" i="8"/>
  <c r="AK176" i="19" s="1"/>
  <c r="AK220" i="8"/>
  <c r="AK220" i="19" s="1"/>
  <c r="AK217" i="8"/>
  <c r="AK217" i="19" s="1"/>
  <c r="AV167" i="8"/>
  <c r="AU64" i="8"/>
  <c r="AU64" i="19" s="1"/>
  <c r="AN151" i="8"/>
  <c r="AI369" i="17"/>
  <c r="AI371" i="17" s="1"/>
  <c r="AI461" i="17" s="1"/>
  <c r="AN12" i="8"/>
  <c r="AN12" i="19" s="1"/>
  <c r="AN134" i="8"/>
  <c r="AI365" i="17"/>
  <c r="AQ419" i="19"/>
  <c r="AB205" i="8"/>
  <c r="AB205" i="19" s="1"/>
  <c r="AQ209" i="8"/>
  <c r="AQ209" i="19" s="1"/>
  <c r="AT397" i="19"/>
  <c r="AO456" i="19"/>
  <c r="AS85" i="19"/>
  <c r="AM311" i="8"/>
  <c r="AL175" i="8"/>
  <c r="AL175" i="19" s="1"/>
  <c r="AX232" i="17"/>
  <c r="AG251" i="8"/>
  <c r="AG228" i="8"/>
  <c r="AG228" i="19" s="1"/>
  <c r="AN422" i="19"/>
  <c r="AG308" i="8"/>
  <c r="AG309" i="8" s="1"/>
  <c r="AG250" i="8"/>
  <c r="AG229" i="8"/>
  <c r="AG229" i="19" s="1"/>
  <c r="AG185" i="8"/>
  <c r="AG185" i="19" s="1"/>
  <c r="AG182" i="8"/>
  <c r="AG182" i="19" s="1"/>
  <c r="AG184" i="8"/>
  <c r="AG184" i="19" s="1"/>
  <c r="AG183" i="8"/>
  <c r="AG183" i="19" s="1"/>
  <c r="AG181" i="8"/>
  <c r="AG181" i="19" s="1"/>
  <c r="AG186" i="8"/>
  <c r="AG186" i="19" s="1"/>
  <c r="AR50" i="8"/>
  <c r="AR50" i="19" s="1"/>
  <c r="AR471" i="19"/>
  <c r="AT486" i="19"/>
  <c r="AP84" i="8"/>
  <c r="AO73" i="8"/>
  <c r="AN133" i="8"/>
  <c r="AN73" i="22"/>
  <c r="AP485" i="19"/>
  <c r="AV484" i="19"/>
  <c r="AY325" i="19"/>
  <c r="AX263" i="19"/>
  <c r="AV440" i="19"/>
  <c r="AX297" i="19"/>
  <c r="AV117" i="19"/>
  <c r="AV438" i="19"/>
  <c r="AV281" i="19"/>
  <c r="AY240" i="19"/>
  <c r="AY81" i="19"/>
  <c r="AV119" i="19"/>
  <c r="AV286" i="19"/>
  <c r="AV127" i="19"/>
  <c r="AY138" i="19"/>
  <c r="AU442" i="19"/>
  <c r="AV122" i="19"/>
  <c r="AV124" i="19"/>
  <c r="AV445" i="19"/>
  <c r="AV123" i="19"/>
  <c r="AV435" i="19"/>
  <c r="AV439" i="19"/>
  <c r="AY239" i="19"/>
  <c r="AX399" i="19"/>
  <c r="AX238" i="19"/>
  <c r="AV278" i="19"/>
  <c r="AY260" i="19"/>
  <c r="AV276" i="19"/>
  <c r="AV280" i="19"/>
  <c r="AV436" i="19"/>
  <c r="AV284" i="19"/>
  <c r="AU443" i="19"/>
  <c r="AV118" i="19"/>
  <c r="AV279" i="19"/>
  <c r="AV441" i="19"/>
  <c r="AX450" i="19"/>
  <c r="AV283" i="19"/>
  <c r="AV285" i="19"/>
  <c r="AV120" i="19"/>
  <c r="AV437" i="19"/>
  <c r="AY79" i="19"/>
  <c r="AV282" i="19"/>
  <c r="AV125" i="19"/>
  <c r="AV121" i="19"/>
  <c r="AX398" i="19"/>
  <c r="AV444" i="19"/>
  <c r="AY104" i="19"/>
  <c r="AV126" i="19"/>
  <c r="AV277" i="19"/>
  <c r="AK355" i="17"/>
  <c r="AL206" i="17"/>
  <c r="AL210" i="17"/>
  <c r="AL212" i="17" s="1"/>
  <c r="AL302" i="17" s="1"/>
  <c r="AL301" i="17"/>
  <c r="AW223" i="8"/>
  <c r="AX326" i="8"/>
  <c r="AT243" i="17"/>
  <c r="AK362" i="17"/>
  <c r="AK360" i="17"/>
  <c r="AK351" i="17"/>
  <c r="AK459" i="17"/>
  <c r="AM193" i="17"/>
  <c r="AM205" i="17" s="1"/>
  <c r="AM208" i="17" s="1"/>
  <c r="AM301" i="17" s="1"/>
  <c r="AL34" i="17"/>
  <c r="AL46" i="17" s="1"/>
  <c r="AL49" i="17" s="1"/>
  <c r="AL51" i="17" s="1"/>
  <c r="AL53" i="17" s="1"/>
  <c r="AL143" i="17" s="1"/>
  <c r="AK206" i="17"/>
  <c r="AK210" i="17"/>
  <c r="AK212" i="17" s="1"/>
  <c r="AK302" i="17" s="1"/>
  <c r="AP186" i="17"/>
  <c r="AP185" i="17"/>
  <c r="AP181" i="17"/>
  <c r="AM341" i="17"/>
  <c r="AP183" i="17"/>
  <c r="AL346" i="17"/>
  <c r="AL347" i="17" s="1"/>
  <c r="AL349" i="17" s="1"/>
  <c r="AK348" i="17"/>
  <c r="AK359" i="17"/>
  <c r="AK350" i="17"/>
  <c r="AM343" i="17"/>
  <c r="AK357" i="17"/>
  <c r="AK356" i="17"/>
  <c r="AK354" i="17"/>
  <c r="AK353" i="17"/>
  <c r="AP182" i="17"/>
  <c r="AK363" i="17"/>
  <c r="AK358" i="17"/>
  <c r="AK349" i="17"/>
  <c r="AP21" i="17"/>
  <c r="AP27" i="17" s="1"/>
  <c r="AM340" i="17"/>
  <c r="BC340" i="17" s="1"/>
  <c r="AO180" i="17"/>
  <c r="AO182" i="17" s="1"/>
  <c r="AM345" i="17"/>
  <c r="AM342" i="17"/>
  <c r="AT84" i="17"/>
  <c r="AT383" i="17"/>
  <c r="AU486" i="17"/>
  <c r="AT399" i="17"/>
  <c r="AN242" i="17"/>
  <c r="AT263" i="17"/>
  <c r="AV138" i="17"/>
  <c r="AU59" i="17"/>
  <c r="AU84" i="17" s="1"/>
  <c r="AR285" i="17"/>
  <c r="AS391" i="17"/>
  <c r="AS330" i="17" s="1"/>
  <c r="AR444" i="17"/>
  <c r="AN241" i="17"/>
  <c r="AV260" i="17"/>
  <c r="AX57" i="17"/>
  <c r="AY153" i="17"/>
  <c r="AY57" i="17" s="1"/>
  <c r="AR441" i="17"/>
  <c r="AT307" i="17"/>
  <c r="AT294" i="17"/>
  <c r="AT221" i="17"/>
  <c r="AT219" i="17"/>
  <c r="AT289" i="17"/>
  <c r="AT254" i="17"/>
  <c r="AT290" i="17"/>
  <c r="AT174" i="17"/>
  <c r="AT227" i="17"/>
  <c r="AT311" i="17" s="1"/>
  <c r="AQ465" i="17"/>
  <c r="AQ332" i="17"/>
  <c r="AQ334" i="17" s="1"/>
  <c r="AV224" i="17"/>
  <c r="AW327" i="17"/>
  <c r="AR438" i="17"/>
  <c r="AU151" i="17"/>
  <c r="AU134" i="17"/>
  <c r="AU96" i="17"/>
  <c r="AR120" i="17"/>
  <c r="AR276" i="17"/>
  <c r="AR281" i="17"/>
  <c r="AV65" i="17"/>
  <c r="AW168" i="17"/>
  <c r="AR126" i="17"/>
  <c r="AP465" i="17"/>
  <c r="AP332" i="17"/>
  <c r="AV238" i="17"/>
  <c r="AU171" i="17"/>
  <c r="AU244" i="17"/>
  <c r="AU245" i="17" s="1"/>
  <c r="AR127" i="17"/>
  <c r="AH53" i="17"/>
  <c r="AP308" i="17"/>
  <c r="AP309" i="17" s="1"/>
  <c r="AP229" i="17"/>
  <c r="AP241" i="17" s="1"/>
  <c r="AR437" i="17"/>
  <c r="AN91" i="17"/>
  <c r="AN149" i="17"/>
  <c r="AN150" i="17" s="1"/>
  <c r="AN70" i="17"/>
  <c r="AS403" i="17"/>
  <c r="AS402" i="17"/>
  <c r="AW64" i="17"/>
  <c r="AX167" i="17"/>
  <c r="AH208" i="17"/>
  <c r="AO231" i="17"/>
  <c r="AR124" i="17"/>
  <c r="AR449" i="17"/>
  <c r="AR448" i="17"/>
  <c r="AR413" i="17"/>
  <c r="AR380" i="17"/>
  <c r="AR378" i="17"/>
  <c r="AR333" i="17"/>
  <c r="AR386" i="17"/>
  <c r="AR470" i="17" s="1"/>
  <c r="AR466" i="17"/>
  <c r="AR331" i="17"/>
  <c r="AV63" i="17"/>
  <c r="AV135" i="17" s="1"/>
  <c r="AW166" i="17"/>
  <c r="AW80" i="17"/>
  <c r="AX450" i="17"/>
  <c r="AR117" i="17"/>
  <c r="AQ93" i="17"/>
  <c r="AQ146" i="17"/>
  <c r="AQ67" i="17"/>
  <c r="AQ19" i="17"/>
  <c r="AQ20" i="17"/>
  <c r="AQ66" i="17"/>
  <c r="AO464" i="17"/>
  <c r="AO384" i="17"/>
  <c r="AO385" i="17"/>
  <c r="AO337" i="17"/>
  <c r="AO338" i="17"/>
  <c r="AF367" i="17"/>
  <c r="AN187" i="17"/>
  <c r="AT398" i="17"/>
  <c r="AU381" i="17"/>
  <c r="AU453" i="17" s="1"/>
  <c r="AV484" i="17"/>
  <c r="AR436" i="17"/>
  <c r="AS277" i="17"/>
  <c r="AR217" i="17"/>
  <c r="AR253" i="17"/>
  <c r="AR220" i="17"/>
  <c r="AT131" i="17"/>
  <c r="AT130" i="17"/>
  <c r="AT62" i="17"/>
  <c r="AT60" i="17"/>
  <c r="AT95" i="17"/>
  <c r="AT15" i="17"/>
  <c r="AT68" i="17"/>
  <c r="AT152" i="17" s="1"/>
  <c r="AT148" i="17"/>
  <c r="AT13" i="17"/>
  <c r="AR279" i="17"/>
  <c r="AP470" i="17"/>
  <c r="AT397" i="17"/>
  <c r="AR118" i="17"/>
  <c r="AU85" i="17"/>
  <c r="AU86" i="17" s="1"/>
  <c r="AR443" i="17"/>
  <c r="AT422" i="17"/>
  <c r="AP72" i="17"/>
  <c r="AR435" i="17"/>
  <c r="AO146" i="17"/>
  <c r="AO93" i="17"/>
  <c r="AO66" i="17"/>
  <c r="AO67" i="17"/>
  <c r="AO19" i="17"/>
  <c r="AO20" i="17"/>
  <c r="AM409" i="17"/>
  <c r="AM467" i="17"/>
  <c r="AM468" i="17" s="1"/>
  <c r="AM388" i="17"/>
  <c r="AM400" i="17" s="1"/>
  <c r="AV79" i="17"/>
  <c r="AU12" i="17"/>
  <c r="AM410" i="17"/>
  <c r="AM387" i="17"/>
  <c r="AM401" i="17" s="1"/>
  <c r="AR442" i="17"/>
  <c r="AR283" i="17"/>
  <c r="AR121" i="17"/>
  <c r="AR122" i="17"/>
  <c r="AV239" i="17"/>
  <c r="AW101" i="17"/>
  <c r="AR94" i="17"/>
  <c r="AR61" i="17"/>
  <c r="AR58" i="17"/>
  <c r="AR17" i="17"/>
  <c r="AR125" i="17"/>
  <c r="AP71" i="17"/>
  <c r="AU456" i="17"/>
  <c r="AT377" i="17"/>
  <c r="BB216" i="17"/>
  <c r="BB216" i="19" s="1"/>
  <c r="AY232" i="17"/>
  <c r="BC216" i="17"/>
  <c r="BC216" i="19" s="1"/>
  <c r="BD216" i="17"/>
  <c r="AS147" i="17"/>
  <c r="AS14" i="17"/>
  <c r="AS16" i="17" s="1"/>
  <c r="AN92" i="17"/>
  <c r="AN69" i="17"/>
  <c r="AK49" i="17"/>
  <c r="AR440" i="17"/>
  <c r="AD302" i="17"/>
  <c r="AR280" i="17"/>
  <c r="AU240" i="17"/>
  <c r="AR439" i="17"/>
  <c r="AV297" i="17"/>
  <c r="AU218" i="17"/>
  <c r="AU292" i="17" s="1"/>
  <c r="AV81" i="17"/>
  <c r="AX291" i="17"/>
  <c r="AR278" i="17"/>
  <c r="AQ177" i="17"/>
  <c r="AR252" i="17" s="1"/>
  <c r="AN27" i="17"/>
  <c r="AN25" i="17"/>
  <c r="AN26" i="17"/>
  <c r="AN24" i="17"/>
  <c r="AN23" i="17"/>
  <c r="AN22" i="17"/>
  <c r="AO230" i="17"/>
  <c r="AU104" i="17"/>
  <c r="AP228" i="17"/>
  <c r="AP242" i="17" s="1"/>
  <c r="AR282" i="17"/>
  <c r="AN412" i="17"/>
  <c r="AN376" i="17"/>
  <c r="AN379" i="17"/>
  <c r="AN335" i="17"/>
  <c r="AR284" i="17"/>
  <c r="AR305" i="17"/>
  <c r="AR225" i="17"/>
  <c r="AR178" i="17"/>
  <c r="AR226" i="17"/>
  <c r="AR179" i="17"/>
  <c r="AR119" i="17"/>
  <c r="AS306" i="17"/>
  <c r="AS173" i="17"/>
  <c r="AS175" i="17" s="1"/>
  <c r="AJ352" i="17"/>
  <c r="AT375" i="17"/>
  <c r="AT391" i="17" s="1"/>
  <c r="AR286" i="17"/>
  <c r="AT172" i="17"/>
  <c r="AU223" i="17"/>
  <c r="AU223" i="19" s="1"/>
  <c r="AV326" i="17"/>
  <c r="AR123" i="17"/>
  <c r="AV419" i="17"/>
  <c r="AV73" i="17"/>
  <c r="AW78" i="17"/>
  <c r="AR445" i="17"/>
  <c r="AN453" i="8"/>
  <c r="AN451" i="8"/>
  <c r="AW168" i="8"/>
  <c r="AV65" i="8"/>
  <c r="AV65" i="19" s="1"/>
  <c r="BB223" i="8"/>
  <c r="BC223" i="8"/>
  <c r="BB224" i="8"/>
  <c r="BC224" i="8"/>
  <c r="AN96" i="8"/>
  <c r="AR260" i="8"/>
  <c r="AM173" i="8"/>
  <c r="AM173" i="19" s="1"/>
  <c r="AM306" i="8"/>
  <c r="AN383" i="8"/>
  <c r="AN383" i="19" s="1"/>
  <c r="AO486" i="8"/>
  <c r="AO263" i="8"/>
  <c r="AN276" i="8"/>
  <c r="AS382" i="8"/>
  <c r="AS382" i="19" s="1"/>
  <c r="AT485" i="8"/>
  <c r="AT382" i="8" s="1"/>
  <c r="AT382" i="19" s="1"/>
  <c r="AM119" i="8"/>
  <c r="AM117" i="8"/>
  <c r="AM122" i="8"/>
  <c r="AM127" i="8"/>
  <c r="AM118" i="8"/>
  <c r="AM403" i="8"/>
  <c r="AM404" i="8" s="1"/>
  <c r="AM402" i="8"/>
  <c r="AN290" i="8"/>
  <c r="AN219" i="8"/>
  <c r="AN219" i="19" s="1"/>
  <c r="AN289" i="8"/>
  <c r="AN221" i="8"/>
  <c r="AN221" i="19" s="1"/>
  <c r="AN174" i="8"/>
  <c r="AN174" i="19" s="1"/>
  <c r="AN254" i="8"/>
  <c r="AN307" i="8"/>
  <c r="AN227" i="8"/>
  <c r="AN227" i="19" s="1"/>
  <c r="AN172" i="8"/>
  <c r="AN172" i="19" s="1"/>
  <c r="AM120" i="8"/>
  <c r="AM125" i="8"/>
  <c r="AN279" i="8"/>
  <c r="AU375" i="8"/>
  <c r="AW471" i="8"/>
  <c r="AW375" i="8" s="1"/>
  <c r="AM282" i="8"/>
  <c r="AN286" i="8"/>
  <c r="AP238" i="8"/>
  <c r="AO171" i="8"/>
  <c r="AO171" i="19" s="1"/>
  <c r="AM121" i="8"/>
  <c r="AN277" i="8"/>
  <c r="AP456" i="8"/>
  <c r="AO377" i="8"/>
  <c r="AO377" i="19" s="1"/>
  <c r="AM448" i="8"/>
  <c r="AM378" i="8"/>
  <c r="AM466" i="8"/>
  <c r="AM333" i="8"/>
  <c r="AM333" i="19" s="1"/>
  <c r="AM449" i="8"/>
  <c r="AM413" i="8"/>
  <c r="AM380" i="8"/>
  <c r="AM380" i="19" s="1"/>
  <c r="AM386" i="8"/>
  <c r="AM386" i="19" s="1"/>
  <c r="AM331" i="8"/>
  <c r="AM331" i="19" s="1"/>
  <c r="AM126" i="8"/>
  <c r="AM124" i="8"/>
  <c r="AM284" i="8"/>
  <c r="AM285" i="8"/>
  <c r="AM283" i="8"/>
  <c r="AM280" i="8"/>
  <c r="AR419" i="8"/>
  <c r="AN278" i="8"/>
  <c r="AO397" i="8"/>
  <c r="AN330" i="8"/>
  <c r="AN330" i="19" s="1"/>
  <c r="AY291" i="8"/>
  <c r="AO292" i="8"/>
  <c r="AO243" i="8"/>
  <c r="AM123" i="8"/>
  <c r="AO222" i="8"/>
  <c r="AP325" i="8"/>
  <c r="AO381" i="8"/>
  <c r="AO381" i="19" s="1"/>
  <c r="AP484" i="8"/>
  <c r="AQ297" i="8"/>
  <c r="AP218" i="8"/>
  <c r="AP218" i="19" s="1"/>
  <c r="AN294" i="8"/>
  <c r="AN244" i="8"/>
  <c r="AN245" i="8" s="1"/>
  <c r="AN281" i="8"/>
  <c r="AV399" i="8"/>
  <c r="AW398" i="8"/>
  <c r="AY239" i="8"/>
  <c r="AX240" i="8"/>
  <c r="AS132" i="8"/>
  <c r="AR138" i="8"/>
  <c r="AQ59" i="8"/>
  <c r="AQ59" i="19" s="1"/>
  <c r="AX164" i="8"/>
  <c r="AS79" i="8"/>
  <c r="AQ153" i="8"/>
  <c r="AP57" i="8"/>
  <c r="AP57" i="19" s="1"/>
  <c r="AQ78" i="8"/>
  <c r="AR101" i="8"/>
  <c r="AE194" i="8" l="1"/>
  <c r="AE194" i="19" s="1"/>
  <c r="AR48" i="19"/>
  <c r="AR48" i="22" s="1"/>
  <c r="AS48" i="8"/>
  <c r="AS48" i="19" s="1"/>
  <c r="AS48" i="22"/>
  <c r="Z302" i="8"/>
  <c r="Y53" i="8"/>
  <c r="Y53" i="19" s="1"/>
  <c r="Y143" i="19" s="1"/>
  <c r="AT391" i="19"/>
  <c r="AE192" i="8"/>
  <c r="AE192" i="19" s="1"/>
  <c r="AE199" i="8"/>
  <c r="AE199" i="19" s="1"/>
  <c r="AS391" i="19"/>
  <c r="AE300" i="8"/>
  <c r="AE202" i="8"/>
  <c r="AE202" i="19" s="1"/>
  <c r="AE204" i="8"/>
  <c r="AE204" i="19" s="1"/>
  <c r="AE196" i="8"/>
  <c r="AE196" i="19" s="1"/>
  <c r="AE191" i="8"/>
  <c r="AE191" i="19" s="1"/>
  <c r="AE201" i="8"/>
  <c r="AE201" i="19" s="1"/>
  <c r="AT375" i="19"/>
  <c r="AM52" i="22"/>
  <c r="AM378" i="19"/>
  <c r="AE189" i="8"/>
  <c r="AE189" i="19" s="1"/>
  <c r="AE203" i="8"/>
  <c r="AE203" i="19" s="1"/>
  <c r="AE197" i="8"/>
  <c r="AE197" i="19" s="1"/>
  <c r="AE190" i="8"/>
  <c r="AE190" i="19" s="1"/>
  <c r="AF82" i="8"/>
  <c r="AE200" i="8"/>
  <c r="AE200" i="19" s="1"/>
  <c r="AE195" i="8"/>
  <c r="AE195" i="19" s="1"/>
  <c r="AE198" i="8"/>
  <c r="AE198" i="19" s="1"/>
  <c r="AH21" i="8"/>
  <c r="AH21" i="19" s="1"/>
  <c r="AC205" i="8"/>
  <c r="AH311" i="19"/>
  <c r="AH231" i="19"/>
  <c r="AA210" i="8"/>
  <c r="AA301" i="8"/>
  <c r="AO292" i="19"/>
  <c r="AO222" i="19"/>
  <c r="AV224" i="19"/>
  <c r="AH308" i="8"/>
  <c r="AH309" i="8" s="1"/>
  <c r="AH230" i="19"/>
  <c r="AH308" i="19" s="1"/>
  <c r="AH309" i="19" s="1"/>
  <c r="AA206" i="8"/>
  <c r="AA206" i="19" s="1"/>
  <c r="AI306" i="19"/>
  <c r="AI225" i="19"/>
  <c r="AU207" i="8"/>
  <c r="AF188" i="8"/>
  <c r="AF188" i="19" s="1"/>
  <c r="AF187" i="19"/>
  <c r="Z53" i="8"/>
  <c r="Y301" i="19"/>
  <c r="Y212" i="19"/>
  <c r="Y302" i="19" s="1"/>
  <c r="AA301" i="19"/>
  <c r="AE300" i="19"/>
  <c r="AU85" i="8"/>
  <c r="AU63" i="19"/>
  <c r="AU85" i="19" s="1"/>
  <c r="AH71" i="8"/>
  <c r="AH71" i="19" s="1"/>
  <c r="AG69" i="8"/>
  <c r="AG72" i="19"/>
  <c r="AG92" i="19" s="1"/>
  <c r="AO134" i="8"/>
  <c r="AO73" i="19"/>
  <c r="AH72" i="8"/>
  <c r="AH67" i="19"/>
  <c r="AI253" i="19"/>
  <c r="AA49" i="8"/>
  <c r="AD33" i="8"/>
  <c r="AD33" i="19" s="1"/>
  <c r="AK177" i="8"/>
  <c r="AK177" i="19" s="1"/>
  <c r="AI294" i="19"/>
  <c r="AG252" i="19"/>
  <c r="AG305" i="19"/>
  <c r="AF305" i="19"/>
  <c r="AF252" i="19"/>
  <c r="AH181" i="8"/>
  <c r="AH181" i="19" s="1"/>
  <c r="AL289" i="19"/>
  <c r="AL307" i="19"/>
  <c r="AL254" i="19"/>
  <c r="AL290" i="19"/>
  <c r="AG243" i="19"/>
  <c r="AG244" i="19"/>
  <c r="AG245" i="19" s="1"/>
  <c r="AP295" i="19"/>
  <c r="AP248" i="19"/>
  <c r="AP310" i="19"/>
  <c r="AJ305" i="8"/>
  <c r="AI230" i="8"/>
  <c r="AL60" i="22"/>
  <c r="AD39" i="8"/>
  <c r="AD39" i="19" s="1"/>
  <c r="AD41" i="8"/>
  <c r="AD41" i="19" s="1"/>
  <c r="AE29" i="8"/>
  <c r="AE29" i="19" s="1"/>
  <c r="AD141" i="8"/>
  <c r="AV166" i="8"/>
  <c r="AV63" i="8" s="1"/>
  <c r="AV63" i="19" s="1"/>
  <c r="AD35" i="8"/>
  <c r="AD35" i="19" s="1"/>
  <c r="AD38" i="8"/>
  <c r="AD38" i="19" s="1"/>
  <c r="AD44" i="8"/>
  <c r="AD44" i="19" s="1"/>
  <c r="AD32" i="8"/>
  <c r="AD32" i="19" s="1"/>
  <c r="AD40" i="8"/>
  <c r="AD40" i="19" s="1"/>
  <c r="AD30" i="8"/>
  <c r="AD30" i="19" s="1"/>
  <c r="AD37" i="8"/>
  <c r="AD37" i="19" s="1"/>
  <c r="AD36" i="8"/>
  <c r="AD36" i="19" s="1"/>
  <c r="AD42" i="8"/>
  <c r="AD42" i="19" s="1"/>
  <c r="AD31" i="8"/>
  <c r="AD31" i="19" s="1"/>
  <c r="AD45" i="8"/>
  <c r="AD45" i="19" s="1"/>
  <c r="AD43" i="8"/>
  <c r="AD43" i="19" s="1"/>
  <c r="AM96" i="22"/>
  <c r="AC34" i="8"/>
  <c r="AC34" i="19" s="1"/>
  <c r="AC141" i="19"/>
  <c r="AT85" i="19"/>
  <c r="AP84" i="19"/>
  <c r="Z142" i="19"/>
  <c r="AF28" i="8"/>
  <c r="AF28" i="19" s="1"/>
  <c r="AQ80" i="19"/>
  <c r="AQ78" i="19"/>
  <c r="AF82" i="19"/>
  <c r="AL147" i="19"/>
  <c r="AJ94" i="19"/>
  <c r="AL152" i="19"/>
  <c r="AF83" i="8"/>
  <c r="AT135" i="19"/>
  <c r="AG91" i="8"/>
  <c r="AG70" i="8"/>
  <c r="AG70" i="19" s="1"/>
  <c r="AG149" i="8"/>
  <c r="AG150" i="8" s="1"/>
  <c r="AD300" i="19"/>
  <c r="AG22" i="8"/>
  <c r="AG22" i="19" s="1"/>
  <c r="AG23" i="8"/>
  <c r="AG23" i="19" s="1"/>
  <c r="AG26" i="8"/>
  <c r="AG26" i="19" s="1"/>
  <c r="AG27" i="8"/>
  <c r="AG27" i="19" s="1"/>
  <c r="AG24" i="8"/>
  <c r="AG24" i="19" s="1"/>
  <c r="AD193" i="8"/>
  <c r="AG25" i="8"/>
  <c r="AG25" i="19" s="1"/>
  <c r="AM152" i="8"/>
  <c r="AI231" i="8"/>
  <c r="AI231" i="19" s="1"/>
  <c r="AH183" i="8"/>
  <c r="AH183" i="19" s="1"/>
  <c r="AH184" i="8"/>
  <c r="AH184" i="19" s="1"/>
  <c r="AH185" i="8"/>
  <c r="AH185" i="19" s="1"/>
  <c r="AF92" i="19"/>
  <c r="AH186" i="8"/>
  <c r="AH186" i="19" s="1"/>
  <c r="AH182" i="8"/>
  <c r="AH182" i="19" s="1"/>
  <c r="AK58" i="8"/>
  <c r="AK58" i="19" s="1"/>
  <c r="AI66" i="8"/>
  <c r="AI66" i="19" s="1"/>
  <c r="AL16" i="8"/>
  <c r="AL16" i="19" s="1"/>
  <c r="AJ225" i="8"/>
  <c r="AI180" i="8"/>
  <c r="AI180" i="19" s="1"/>
  <c r="AJ179" i="8"/>
  <c r="AJ179" i="19" s="1"/>
  <c r="AJ18" i="8"/>
  <c r="AJ18" i="19" s="1"/>
  <c r="AH250" i="8"/>
  <c r="AH229" i="8"/>
  <c r="AH229" i="19" s="1"/>
  <c r="AH251" i="8"/>
  <c r="AH228" i="8"/>
  <c r="AH228" i="19" s="1"/>
  <c r="AI20" i="8"/>
  <c r="AI20" i="19" s="1"/>
  <c r="AI19" i="8"/>
  <c r="AI19" i="19" s="1"/>
  <c r="AI67" i="8"/>
  <c r="AI67" i="19" s="1"/>
  <c r="AI146" i="8"/>
  <c r="AI93" i="8"/>
  <c r="AO12" i="8"/>
  <c r="AO12" i="19" s="1"/>
  <c r="AO151" i="8"/>
  <c r="AM147" i="8"/>
  <c r="AM14" i="8"/>
  <c r="AM14" i="19" s="1"/>
  <c r="AJ252" i="8"/>
  <c r="AK94" i="8"/>
  <c r="AJ178" i="8"/>
  <c r="AJ178" i="19" s="1"/>
  <c r="AK17" i="8"/>
  <c r="AK17" i="19" s="1"/>
  <c r="AJ226" i="8"/>
  <c r="AK61" i="8"/>
  <c r="AK61" i="19" s="1"/>
  <c r="AM131" i="19"/>
  <c r="AM148" i="19"/>
  <c r="AM130" i="19"/>
  <c r="AO96" i="8"/>
  <c r="AM95" i="19"/>
  <c r="AO86" i="8"/>
  <c r="AT452" i="8"/>
  <c r="AN96" i="22"/>
  <c r="AT469" i="8"/>
  <c r="AM34" i="17"/>
  <c r="AM46" i="17" s="1"/>
  <c r="AM49" i="17" s="1"/>
  <c r="AM47" i="17" s="1"/>
  <c r="AB46" i="8"/>
  <c r="AB46" i="19" s="1"/>
  <c r="AN60" i="8"/>
  <c r="AN60" i="19" s="1"/>
  <c r="AV469" i="8"/>
  <c r="AV452" i="8"/>
  <c r="Y302" i="8"/>
  <c r="AT414" i="8"/>
  <c r="AS469" i="8"/>
  <c r="AS414" i="8"/>
  <c r="AX485" i="17"/>
  <c r="AW382" i="17"/>
  <c r="AW366" i="8"/>
  <c r="AW366" i="19" s="1"/>
  <c r="AW391" i="8"/>
  <c r="AM470" i="8"/>
  <c r="AM465" i="8"/>
  <c r="AL217" i="8"/>
  <c r="AL217" i="19" s="1"/>
  <c r="AU391" i="8"/>
  <c r="AN15" i="8"/>
  <c r="AN15" i="19" s="1"/>
  <c r="AS452" i="8"/>
  <c r="AO451" i="8"/>
  <c r="AO453" i="8"/>
  <c r="AN13" i="8"/>
  <c r="AN13" i="19" s="1"/>
  <c r="AL253" i="8"/>
  <c r="AU293" i="8"/>
  <c r="AU310" i="8"/>
  <c r="AU255" i="8"/>
  <c r="AW232" i="8"/>
  <c r="AW232" i="19" s="1"/>
  <c r="AV232" i="8"/>
  <c r="AV232" i="19" s="1"/>
  <c r="AO133" i="8"/>
  <c r="AQ368" i="8"/>
  <c r="AQ368" i="19" s="1"/>
  <c r="AX224" i="8"/>
  <c r="AY327" i="8"/>
  <c r="AY224" i="8" s="1"/>
  <c r="AX312" i="8"/>
  <c r="AX216" i="8" s="1"/>
  <c r="AX216" i="19" s="1"/>
  <c r="AT293" i="19"/>
  <c r="AT255" i="19"/>
  <c r="AX293" i="17"/>
  <c r="AX310" i="17"/>
  <c r="AX255" i="17"/>
  <c r="AN62" i="8"/>
  <c r="AN62" i="19" s="1"/>
  <c r="AN68" i="8"/>
  <c r="AN68" i="19" s="1"/>
  <c r="AN148" i="8"/>
  <c r="AN95" i="8"/>
  <c r="AN130" i="8"/>
  <c r="AN131" i="8"/>
  <c r="AL176" i="8"/>
  <c r="AL176" i="19" s="1"/>
  <c r="AL220" i="8"/>
  <c r="AL220" i="19" s="1"/>
  <c r="AU135" i="8"/>
  <c r="AV64" i="8"/>
  <c r="AV64" i="19" s="1"/>
  <c r="AW167" i="8"/>
  <c r="AP73" i="8"/>
  <c r="AP73" i="19" s="1"/>
  <c r="AM175" i="8"/>
  <c r="AM175" i="19" s="1"/>
  <c r="AS471" i="19"/>
  <c r="AG242" i="8"/>
  <c r="AG242" i="19"/>
  <c r="AQ485" i="19"/>
  <c r="AG241" i="8"/>
  <c r="AG241" i="19"/>
  <c r="AU486" i="19"/>
  <c r="AQ414" i="19"/>
  <c r="AW484" i="19"/>
  <c r="AP456" i="19"/>
  <c r="AU397" i="19"/>
  <c r="AB208" i="8"/>
  <c r="AB208" i="19" s="1"/>
  <c r="AR419" i="19"/>
  <c r="AN151" i="19"/>
  <c r="AN134" i="19"/>
  <c r="AN133" i="19"/>
  <c r="AN96" i="19"/>
  <c r="AN86" i="19"/>
  <c r="AS404" i="17"/>
  <c r="AS50" i="8"/>
  <c r="AS50" i="19" s="1"/>
  <c r="AG187" i="8"/>
  <c r="AG187" i="19" s="1"/>
  <c r="AG308" i="19"/>
  <c r="AG309" i="19" s="1"/>
  <c r="AG250" i="19"/>
  <c r="AP414" i="19"/>
  <c r="AO422" i="19"/>
  <c r="AR209" i="8"/>
  <c r="AR209" i="19" s="1"/>
  <c r="AW284" i="19"/>
  <c r="AW435" i="19"/>
  <c r="AW438" i="19"/>
  <c r="AW121" i="19"/>
  <c r="AW283" i="19"/>
  <c r="AV443" i="19"/>
  <c r="AW436" i="19"/>
  <c r="AW123" i="19"/>
  <c r="AW117" i="19"/>
  <c r="AY297" i="19"/>
  <c r="AW444" i="19"/>
  <c r="AW125" i="19"/>
  <c r="AY450" i="19"/>
  <c r="AW278" i="19"/>
  <c r="AW445" i="19"/>
  <c r="AV442" i="19"/>
  <c r="AW286" i="19"/>
  <c r="AY398" i="19"/>
  <c r="AW120" i="19"/>
  <c r="AW280" i="19"/>
  <c r="AW440" i="19"/>
  <c r="AW126" i="19"/>
  <c r="AW124" i="19"/>
  <c r="AW119" i="19"/>
  <c r="AW276" i="19"/>
  <c r="AY399" i="19"/>
  <c r="AW277" i="19"/>
  <c r="AW441" i="19"/>
  <c r="AW279" i="19"/>
  <c r="AW439" i="19"/>
  <c r="AW281" i="19"/>
  <c r="AY263" i="19"/>
  <c r="AW118" i="19"/>
  <c r="AY238" i="19"/>
  <c r="AW282" i="19"/>
  <c r="AW437" i="19"/>
  <c r="AW285" i="19"/>
  <c r="AW122" i="19"/>
  <c r="AW127" i="19"/>
  <c r="BC193" i="17"/>
  <c r="AX223" i="8"/>
  <c r="AY326" i="8"/>
  <c r="AY223" i="8" s="1"/>
  <c r="AO181" i="17"/>
  <c r="AL142" i="17"/>
  <c r="AL47" i="17"/>
  <c r="AL362" i="17"/>
  <c r="AL361" i="17"/>
  <c r="AO183" i="17"/>
  <c r="AL348" i="17"/>
  <c r="AO184" i="17"/>
  <c r="AP187" i="17"/>
  <c r="AP188" i="17" s="1"/>
  <c r="AP192" i="17" s="1"/>
  <c r="AU133" i="17"/>
  <c r="AO186" i="17"/>
  <c r="AL360" i="17"/>
  <c r="AL359" i="17"/>
  <c r="AL459" i="17"/>
  <c r="AL357" i="17"/>
  <c r="AL363" i="17"/>
  <c r="AL355" i="17"/>
  <c r="AL358" i="17"/>
  <c r="AL354" i="17"/>
  <c r="AL350" i="17"/>
  <c r="AL353" i="17"/>
  <c r="AL351" i="17"/>
  <c r="AL356" i="17"/>
  <c r="AM210" i="17"/>
  <c r="AM212" i="17" s="1"/>
  <c r="AM302" i="17" s="1"/>
  <c r="AM206" i="17"/>
  <c r="BC205" i="17"/>
  <c r="AP23" i="17"/>
  <c r="AO185" i="17"/>
  <c r="AP24" i="17"/>
  <c r="AP26" i="17"/>
  <c r="AK352" i="17"/>
  <c r="AK364" i="17" s="1"/>
  <c r="AK367" i="17" s="1"/>
  <c r="AK369" i="17" s="1"/>
  <c r="AK371" i="17" s="1"/>
  <c r="AK461" i="17" s="1"/>
  <c r="AP25" i="17"/>
  <c r="AP22" i="17"/>
  <c r="AM346" i="17"/>
  <c r="AM347" i="17" s="1"/>
  <c r="AR180" i="17"/>
  <c r="AR181" i="17" s="1"/>
  <c r="AQ21" i="17"/>
  <c r="AQ22" i="17" s="1"/>
  <c r="AO21" i="17"/>
  <c r="AO23" i="17" s="1"/>
  <c r="AO339" i="17"/>
  <c r="AO341" i="17" s="1"/>
  <c r="AP251" i="17"/>
  <c r="AS61" i="17"/>
  <c r="AS94" i="17"/>
  <c r="AS58" i="17"/>
  <c r="AS17" i="17"/>
  <c r="AS18" i="17" s="1"/>
  <c r="AV151" i="17"/>
  <c r="AV134" i="17"/>
  <c r="AV96" i="17"/>
  <c r="AU307" i="17"/>
  <c r="AU294" i="17"/>
  <c r="AN336" i="17"/>
  <c r="AS278" i="17"/>
  <c r="AS439" i="17"/>
  <c r="AS122" i="17"/>
  <c r="AS118" i="17"/>
  <c r="AN188" i="17"/>
  <c r="AO389" i="17"/>
  <c r="AQ72" i="17"/>
  <c r="AH301" i="17"/>
  <c r="AH210" i="17"/>
  <c r="AH206" i="17"/>
  <c r="BC208" i="17"/>
  <c r="AH143" i="17"/>
  <c r="AW419" i="17"/>
  <c r="AS217" i="17"/>
  <c r="AS253" i="17"/>
  <c r="AS220" i="17"/>
  <c r="AV104" i="17"/>
  <c r="AY291" i="17"/>
  <c r="AV456" i="17"/>
  <c r="AU377" i="17"/>
  <c r="AU422" i="17"/>
  <c r="AS436" i="17"/>
  <c r="AF460" i="17"/>
  <c r="AF369" i="17"/>
  <c r="AF365" i="17"/>
  <c r="AS124" i="17"/>
  <c r="AX64" i="17"/>
  <c r="AY167" i="17"/>
  <c r="AY64" i="17" s="1"/>
  <c r="AS281" i="17"/>
  <c r="AS286" i="17"/>
  <c r="AR230" i="17"/>
  <c r="AO250" i="17"/>
  <c r="AO308" i="17"/>
  <c r="AO309" i="17" s="1"/>
  <c r="AO229" i="17"/>
  <c r="AV240" i="17"/>
  <c r="AX101" i="17"/>
  <c r="AS435" i="17"/>
  <c r="AS443" i="17"/>
  <c r="AU397" i="17"/>
  <c r="AT330" i="17"/>
  <c r="AV381" i="17"/>
  <c r="AV453" i="17" s="1"/>
  <c r="AW484" i="17"/>
  <c r="AO251" i="17"/>
  <c r="AO228" i="17"/>
  <c r="AS437" i="17"/>
  <c r="AU243" i="17"/>
  <c r="AS276" i="17"/>
  <c r="AS438" i="17"/>
  <c r="AS441" i="17"/>
  <c r="AS444" i="17"/>
  <c r="AU383" i="17"/>
  <c r="AV486" i="17"/>
  <c r="AP149" i="17"/>
  <c r="AP150" i="17" s="1"/>
  <c r="AP70" i="17"/>
  <c r="AP82" i="17" s="1"/>
  <c r="AS127" i="17"/>
  <c r="AU399" i="17"/>
  <c r="AJ364" i="17"/>
  <c r="AS123" i="17"/>
  <c r="AS119" i="17"/>
  <c r="AU131" i="17"/>
  <c r="AU130" i="17"/>
  <c r="AU95" i="17"/>
  <c r="AU62" i="17"/>
  <c r="AU60" i="17"/>
  <c r="AU15" i="17"/>
  <c r="AU68" i="17"/>
  <c r="AU152" i="17" s="1"/>
  <c r="AU13" i="17"/>
  <c r="AU148" i="17"/>
  <c r="BB382" i="17"/>
  <c r="BC382" i="17"/>
  <c r="AQ71" i="17"/>
  <c r="AX80" i="17"/>
  <c r="AR465" i="17"/>
  <c r="AR332" i="17"/>
  <c r="AR334" i="17" s="1"/>
  <c r="AS126" i="17"/>
  <c r="AW224" i="17"/>
  <c r="AW224" i="19" s="1"/>
  <c r="AX327" i="17"/>
  <c r="BB57" i="17"/>
  <c r="BC57" i="17"/>
  <c r="BD57" i="17"/>
  <c r="AW138" i="17"/>
  <c r="AV59" i="17"/>
  <c r="AV133" i="17" s="1"/>
  <c r="AT403" i="17"/>
  <c r="AT404" i="17" s="1"/>
  <c r="AT402" i="17"/>
  <c r="AS285" i="17"/>
  <c r="AS282" i="17"/>
  <c r="AK142" i="17"/>
  <c r="AK51" i="17"/>
  <c r="AK47" i="17"/>
  <c r="AY310" i="17"/>
  <c r="AY293" i="17"/>
  <c r="AY255" i="17"/>
  <c r="BB232" i="17"/>
  <c r="BB232" i="19" s="1"/>
  <c r="E19" i="24" s="1"/>
  <c r="BC232" i="17"/>
  <c r="BC232" i="19" s="1"/>
  <c r="BD232" i="17"/>
  <c r="AS125" i="17"/>
  <c r="AW239" i="17"/>
  <c r="AS283" i="17"/>
  <c r="AW79" i="17"/>
  <c r="AV12" i="17"/>
  <c r="AO72" i="17"/>
  <c r="AS117" i="17"/>
  <c r="AW63" i="17"/>
  <c r="AW135" i="17" s="1"/>
  <c r="AX166" i="17"/>
  <c r="AU290" i="17"/>
  <c r="AU289" i="17"/>
  <c r="AU254" i="17"/>
  <c r="AU221" i="17"/>
  <c r="AU174" i="17"/>
  <c r="AU219" i="17"/>
  <c r="AU227" i="17"/>
  <c r="AU311" i="17" s="1"/>
  <c r="AW65" i="17"/>
  <c r="AX168" i="17"/>
  <c r="AS120" i="17"/>
  <c r="AV244" i="17"/>
  <c r="AV245" i="17" s="1"/>
  <c r="AS469" i="17"/>
  <c r="AS452" i="17"/>
  <c r="AS451" i="17"/>
  <c r="AS414" i="17"/>
  <c r="AS176" i="17"/>
  <c r="AS440" i="17"/>
  <c r="AS121" i="17"/>
  <c r="AS449" i="17"/>
  <c r="AS448" i="17"/>
  <c r="AS413" i="17"/>
  <c r="AS380" i="17"/>
  <c r="AS378" i="17"/>
  <c r="AS333" i="17"/>
  <c r="AS466" i="17"/>
  <c r="AS386" i="17"/>
  <c r="AS470" i="17" s="1"/>
  <c r="AS331" i="17"/>
  <c r="AQ379" i="17"/>
  <c r="AQ376" i="17"/>
  <c r="AQ335" i="17"/>
  <c r="AQ336" i="17" s="1"/>
  <c r="AW81" i="17"/>
  <c r="AS445" i="17"/>
  <c r="AU375" i="17"/>
  <c r="AU391" i="17" s="1"/>
  <c r="AX78" i="17"/>
  <c r="AW73" i="17"/>
  <c r="AV223" i="17"/>
  <c r="AV223" i="19" s="1"/>
  <c r="AW326" i="17"/>
  <c r="AT469" i="17"/>
  <c r="AT452" i="17"/>
  <c r="AT451" i="17"/>
  <c r="AT414" i="17"/>
  <c r="AR231" i="17"/>
  <c r="AS284" i="17"/>
  <c r="AN28" i="17"/>
  <c r="AQ305" i="17"/>
  <c r="AQ225" i="17"/>
  <c r="AQ178" i="17"/>
  <c r="AQ252" i="17"/>
  <c r="AQ226" i="17"/>
  <c r="AQ179" i="17"/>
  <c r="AW297" i="17"/>
  <c r="AV218" i="17"/>
  <c r="AV292" i="17" s="1"/>
  <c r="AS280" i="17"/>
  <c r="AN83" i="17"/>
  <c r="AR18" i="17"/>
  <c r="AO71" i="17"/>
  <c r="AP69" i="17"/>
  <c r="AP83" i="17" s="1"/>
  <c r="AT147" i="17"/>
  <c r="AT14" i="17"/>
  <c r="AT16" i="17" s="1"/>
  <c r="AT277" i="17"/>
  <c r="AU398" i="17"/>
  <c r="AY450" i="17"/>
  <c r="AP334" i="17"/>
  <c r="AQ412" i="17" s="1"/>
  <c r="AN82" i="17"/>
  <c r="AP250" i="17"/>
  <c r="AW238" i="17"/>
  <c r="AV171" i="17"/>
  <c r="AV85" i="17"/>
  <c r="AV86" i="17" s="1"/>
  <c r="AU172" i="17"/>
  <c r="AU263" i="17"/>
  <c r="AS442" i="17"/>
  <c r="AS279" i="17"/>
  <c r="AO390" i="17"/>
  <c r="AT306" i="17"/>
  <c r="AT173" i="17"/>
  <c r="AT175" i="17" s="1"/>
  <c r="AW260" i="17"/>
  <c r="AW65" i="8"/>
  <c r="AX168" i="8"/>
  <c r="AX471" i="8"/>
  <c r="AX375" i="8" s="1"/>
  <c r="AN311" i="8"/>
  <c r="BB63" i="8"/>
  <c r="BC63" i="8"/>
  <c r="BB65" i="8"/>
  <c r="BC65" i="8"/>
  <c r="AQ84" i="8"/>
  <c r="AS419" i="8"/>
  <c r="AN283" i="8"/>
  <c r="AN126" i="8"/>
  <c r="AO286" i="8"/>
  <c r="AN173" i="8"/>
  <c r="AN173" i="19" s="1"/>
  <c r="AN306" i="8"/>
  <c r="AN118" i="8"/>
  <c r="AO281" i="8"/>
  <c r="AP292" i="8"/>
  <c r="AP243" i="8"/>
  <c r="AP381" i="8"/>
  <c r="AP381" i="19" s="1"/>
  <c r="AQ484" i="8"/>
  <c r="AN386" i="8"/>
  <c r="AN386" i="19" s="1"/>
  <c r="AN413" i="8"/>
  <c r="AN449" i="8"/>
  <c r="AN380" i="8"/>
  <c r="AN380" i="19" s="1"/>
  <c r="AN448" i="8"/>
  <c r="AN378" i="8"/>
  <c r="AN333" i="8"/>
  <c r="AN333" i="19" s="1"/>
  <c r="AN466" i="8"/>
  <c r="AN331" i="8"/>
  <c r="AN331" i="19" s="1"/>
  <c r="AO277" i="8"/>
  <c r="AN120" i="8"/>
  <c r="AN119" i="8"/>
  <c r="AO383" i="8"/>
  <c r="AO383" i="19" s="1"/>
  <c r="AP486" i="8"/>
  <c r="AN285" i="8"/>
  <c r="AP222" i="8"/>
  <c r="AQ325" i="8"/>
  <c r="AO254" i="8"/>
  <c r="AO174" i="8"/>
  <c r="AO174" i="19" s="1"/>
  <c r="AO289" i="8"/>
  <c r="AO221" i="8"/>
  <c r="AO221" i="19" s="1"/>
  <c r="AO290" i="8"/>
  <c r="AO219" i="8"/>
  <c r="AO219" i="19" s="1"/>
  <c r="AO307" i="8"/>
  <c r="AO227" i="8"/>
  <c r="AO227" i="19" s="1"/>
  <c r="AO172" i="8"/>
  <c r="AO172" i="19" s="1"/>
  <c r="AO276" i="8"/>
  <c r="AN280" i="8"/>
  <c r="AO294" i="8"/>
  <c r="AO244" i="8"/>
  <c r="AO245" i="8" s="1"/>
  <c r="AO278" i="8"/>
  <c r="AN284" i="8"/>
  <c r="AQ238" i="8"/>
  <c r="AP171" i="8"/>
  <c r="AP171" i="19" s="1"/>
  <c r="AN122" i="8"/>
  <c r="AS260" i="8"/>
  <c r="AN282" i="8"/>
  <c r="AQ456" i="8"/>
  <c r="AP377" i="8"/>
  <c r="AP377" i="19" s="1"/>
  <c r="AO279" i="8"/>
  <c r="AP263" i="8"/>
  <c r="AN123" i="8"/>
  <c r="AN124" i="8"/>
  <c r="AN117" i="8"/>
  <c r="AQ218" i="8"/>
  <c r="AQ218" i="19" s="1"/>
  <c r="AR297" i="8"/>
  <c r="AP397" i="8"/>
  <c r="AO330" i="8"/>
  <c r="AO330" i="19" s="1"/>
  <c r="AN127" i="8"/>
  <c r="AN403" i="8"/>
  <c r="AN404" i="8" s="1"/>
  <c r="AN402" i="8"/>
  <c r="AN121" i="8"/>
  <c r="AN125" i="8"/>
  <c r="AU485" i="8"/>
  <c r="AU382" i="8" s="1"/>
  <c r="AU382" i="19" s="1"/>
  <c r="AX398" i="8"/>
  <c r="AW399" i="8"/>
  <c r="AY240" i="8"/>
  <c r="AT132" i="8"/>
  <c r="AS138" i="8"/>
  <c r="AR59" i="8"/>
  <c r="AR59" i="19" s="1"/>
  <c r="AY164" i="8"/>
  <c r="AT79" i="8"/>
  <c r="AR153" i="8"/>
  <c r="AQ57" i="8"/>
  <c r="AQ57" i="19" s="1"/>
  <c r="AR78" i="8"/>
  <c r="AS101" i="8"/>
  <c r="AT48" i="8" l="1"/>
  <c r="Z53" i="19"/>
  <c r="Z143" i="19" s="1"/>
  <c r="AA49" i="19"/>
  <c r="AA142" i="19" s="1"/>
  <c r="Y143" i="8"/>
  <c r="AH27" i="8"/>
  <c r="AH27" i="19" s="1"/>
  <c r="AE193" i="8"/>
  <c r="AE205" i="8" s="1"/>
  <c r="AE205" i="19" s="1"/>
  <c r="AH24" i="8"/>
  <c r="AH24" i="19" s="1"/>
  <c r="AH23" i="8"/>
  <c r="AH23" i="19" s="1"/>
  <c r="AH25" i="8"/>
  <c r="AH25" i="19" s="1"/>
  <c r="AH22" i="8"/>
  <c r="AH22" i="19" s="1"/>
  <c r="AH26" i="8"/>
  <c r="AH26" i="19" s="1"/>
  <c r="AK178" i="8"/>
  <c r="AK178" i="19" s="1"/>
  <c r="Z143" i="8"/>
  <c r="AH91" i="8"/>
  <c r="AH149" i="8"/>
  <c r="AH150" i="8" s="1"/>
  <c r="AH70" i="8"/>
  <c r="AH70" i="19" s="1"/>
  <c r="AN52" i="22"/>
  <c r="AN378" i="19"/>
  <c r="AU375" i="19"/>
  <c r="AU414" i="8"/>
  <c r="AU391" i="19"/>
  <c r="AK252" i="8"/>
  <c r="AF195" i="8"/>
  <c r="AF195" i="19" s="1"/>
  <c r="AF204" i="8"/>
  <c r="AF204" i="19" s="1"/>
  <c r="AK179" i="8"/>
  <c r="AK179" i="19" s="1"/>
  <c r="AK305" i="8"/>
  <c r="AK225" i="8"/>
  <c r="AK230" i="8" s="1"/>
  <c r="AF194" i="8"/>
  <c r="AF194" i="19" s="1"/>
  <c r="AK226" i="8"/>
  <c r="AK226" i="19" s="1"/>
  <c r="AC205" i="19"/>
  <c r="AC208" i="8"/>
  <c r="AJ306" i="19"/>
  <c r="AJ225" i="19"/>
  <c r="AF191" i="8"/>
  <c r="AF191" i="19" s="1"/>
  <c r="AF198" i="8"/>
  <c r="AF198" i="19" s="1"/>
  <c r="AJ294" i="19"/>
  <c r="AJ226" i="19"/>
  <c r="AF203" i="8"/>
  <c r="AF203" i="19" s="1"/>
  <c r="AF199" i="8"/>
  <c r="AF199" i="19" s="1"/>
  <c r="AF190" i="8"/>
  <c r="AF190" i="19" s="1"/>
  <c r="AF197" i="8"/>
  <c r="AF197" i="19" s="1"/>
  <c r="AF201" i="8"/>
  <c r="AF201" i="19" s="1"/>
  <c r="AA210" i="19"/>
  <c r="BB210" i="8"/>
  <c r="BB210" i="19" s="1"/>
  <c r="AA212" i="8"/>
  <c r="AF196" i="8"/>
  <c r="AF196" i="19" s="1"/>
  <c r="AK306" i="19"/>
  <c r="AF192" i="8"/>
  <c r="AF192" i="19" s="1"/>
  <c r="AF189" i="8"/>
  <c r="AF189" i="19" s="1"/>
  <c r="AI308" i="8"/>
  <c r="AI309" i="8" s="1"/>
  <c r="AI230" i="19"/>
  <c r="AI250" i="19" s="1"/>
  <c r="AF200" i="8"/>
  <c r="AF200" i="19" s="1"/>
  <c r="AP292" i="19"/>
  <c r="AP222" i="19"/>
  <c r="AK294" i="19"/>
  <c r="AF300" i="8"/>
  <c r="AF202" i="8"/>
  <c r="AF202" i="19" s="1"/>
  <c r="AU207" i="19"/>
  <c r="AV207" i="8"/>
  <c r="AD205" i="8"/>
  <c r="AD205" i="19" s="1"/>
  <c r="AD193" i="19"/>
  <c r="AA142" i="8"/>
  <c r="AA51" i="8"/>
  <c r="AA51" i="19" s="1"/>
  <c r="AA47" i="8"/>
  <c r="AA47" i="19" s="1"/>
  <c r="AW65" i="19"/>
  <c r="AG69" i="19"/>
  <c r="AG83" i="19" s="1"/>
  <c r="AG83" i="8"/>
  <c r="AH72" i="19"/>
  <c r="AH92" i="19" s="1"/>
  <c r="AH69" i="8"/>
  <c r="AH92" i="8"/>
  <c r="AE40" i="8"/>
  <c r="AE40" i="19" s="1"/>
  <c r="AE141" i="19"/>
  <c r="AC46" i="8"/>
  <c r="AC46" i="19" s="1"/>
  <c r="AI229" i="8"/>
  <c r="AI250" i="8"/>
  <c r="AH242" i="19"/>
  <c r="AJ253" i="19"/>
  <c r="AQ295" i="19"/>
  <c r="AQ248" i="19"/>
  <c r="AQ310" i="19"/>
  <c r="AI183" i="8"/>
  <c r="AI183" i="19" s="1"/>
  <c r="AM290" i="19"/>
  <c r="AM254" i="19"/>
  <c r="AM307" i="19"/>
  <c r="AM289" i="19"/>
  <c r="AI251" i="19"/>
  <c r="AI311" i="19"/>
  <c r="AH305" i="19"/>
  <c r="AH252" i="19"/>
  <c r="AE31" i="8"/>
  <c r="AE31" i="19" s="1"/>
  <c r="AM60" i="22"/>
  <c r="AV85" i="8"/>
  <c r="AW166" i="8"/>
  <c r="AW63" i="8" s="1"/>
  <c r="AW63" i="19" s="1"/>
  <c r="AE42" i="8"/>
  <c r="AE42" i="19" s="1"/>
  <c r="AE44" i="8"/>
  <c r="AE44" i="19" s="1"/>
  <c r="AE141" i="8"/>
  <c r="AE37" i="8"/>
  <c r="AE37" i="19" s="1"/>
  <c r="AE38" i="8"/>
  <c r="AE38" i="19" s="1"/>
  <c r="AE36" i="8"/>
  <c r="AE36" i="19" s="1"/>
  <c r="AE41" i="8"/>
  <c r="AE41" i="19" s="1"/>
  <c r="AE43" i="8"/>
  <c r="AE43" i="19" s="1"/>
  <c r="AE33" i="8"/>
  <c r="AE33" i="19" s="1"/>
  <c r="AE45" i="8"/>
  <c r="AE45" i="19" s="1"/>
  <c r="AE35" i="8"/>
  <c r="AE35" i="19" s="1"/>
  <c r="AE30" i="8"/>
  <c r="AE30" i="19" s="1"/>
  <c r="AE32" i="8"/>
  <c r="AE32" i="19" s="1"/>
  <c r="AE39" i="8"/>
  <c r="AE39" i="19" s="1"/>
  <c r="AD141" i="19"/>
  <c r="AD34" i="8"/>
  <c r="AD34" i="19" s="1"/>
  <c r="AO134" i="19"/>
  <c r="AO73" i="22"/>
  <c r="AH149" i="19"/>
  <c r="AH150" i="19" s="1"/>
  <c r="AQ84" i="19"/>
  <c r="AF83" i="19"/>
  <c r="AF29" i="8"/>
  <c r="AF29" i="19" s="1"/>
  <c r="AG91" i="19"/>
  <c r="AG149" i="19"/>
  <c r="AG150" i="19" s="1"/>
  <c r="AK94" i="19"/>
  <c r="AU135" i="19"/>
  <c r="AM147" i="19"/>
  <c r="AR78" i="19"/>
  <c r="AR80" i="19"/>
  <c r="AM152" i="19"/>
  <c r="AN95" i="19"/>
  <c r="AG82" i="8"/>
  <c r="AO148" i="8"/>
  <c r="AI71" i="8"/>
  <c r="AI228" i="8"/>
  <c r="AI228" i="19" s="1"/>
  <c r="AI251" i="8"/>
  <c r="AG28" i="8"/>
  <c r="AG28" i="19" s="1"/>
  <c r="AJ230" i="8"/>
  <c r="AH187" i="8"/>
  <c r="AO13" i="8"/>
  <c r="AO13" i="19" s="1"/>
  <c r="AO130" i="8"/>
  <c r="AH91" i="19"/>
  <c r="AL58" i="8"/>
  <c r="AL58" i="19" s="1"/>
  <c r="AL94" i="8"/>
  <c r="AL17" i="8"/>
  <c r="AL17" i="19" s="1"/>
  <c r="AL61" i="8"/>
  <c r="AL61" i="19" s="1"/>
  <c r="AJ180" i="8"/>
  <c r="AJ180" i="19" s="1"/>
  <c r="AO68" i="8"/>
  <c r="AO68" i="19" s="1"/>
  <c r="AI181" i="8"/>
  <c r="AI181" i="19" s="1"/>
  <c r="AI185" i="8"/>
  <c r="AI185" i="19" s="1"/>
  <c r="AH242" i="8"/>
  <c r="AI184" i="8"/>
  <c r="AI184" i="19" s="1"/>
  <c r="AI182" i="8"/>
  <c r="AI182" i="19" s="1"/>
  <c r="AK18" i="8"/>
  <c r="AK18" i="19" s="1"/>
  <c r="AI186" i="8"/>
  <c r="AI186" i="19" s="1"/>
  <c r="AJ20" i="8"/>
  <c r="AJ20" i="19" s="1"/>
  <c r="AJ93" i="8"/>
  <c r="AJ67" i="8"/>
  <c r="AJ19" i="8"/>
  <c r="AJ19" i="19" s="1"/>
  <c r="AJ66" i="8"/>
  <c r="AJ146" i="8"/>
  <c r="AH251" i="19"/>
  <c r="AN130" i="19"/>
  <c r="AJ231" i="8"/>
  <c r="AJ231" i="19" s="1"/>
  <c r="AH241" i="8"/>
  <c r="AH241" i="19"/>
  <c r="AH250" i="19"/>
  <c r="AO95" i="8"/>
  <c r="AI72" i="8"/>
  <c r="AI72" i="19" s="1"/>
  <c r="AI93" i="19"/>
  <c r="AI146" i="19"/>
  <c r="AI21" i="8"/>
  <c r="AI21" i="19" s="1"/>
  <c r="AO62" i="8"/>
  <c r="AO62" i="19" s="1"/>
  <c r="AO15" i="8"/>
  <c r="AO15" i="19" s="1"/>
  <c r="AO131" i="8"/>
  <c r="AO60" i="8"/>
  <c r="AO60" i="19" s="1"/>
  <c r="AM51" i="17"/>
  <c r="AM53" i="17" s="1"/>
  <c r="AM143" i="17" s="1"/>
  <c r="AM142" i="17"/>
  <c r="BC46" i="17"/>
  <c r="BC49" i="17"/>
  <c r="AM16" i="8"/>
  <c r="AM16" i="19" s="1"/>
  <c r="AN131" i="19"/>
  <c r="AN148" i="19"/>
  <c r="AU452" i="8"/>
  <c r="AV414" i="8"/>
  <c r="AO86" i="19"/>
  <c r="AO151" i="19"/>
  <c r="AO96" i="19"/>
  <c r="AO133" i="19"/>
  <c r="AW452" i="8"/>
  <c r="AN147" i="8"/>
  <c r="AN14" i="8"/>
  <c r="AN14" i="19" s="1"/>
  <c r="AP151" i="8"/>
  <c r="AP96" i="8"/>
  <c r="AB49" i="8"/>
  <c r="AB49" i="19" s="1"/>
  <c r="AP86" i="8"/>
  <c r="AP133" i="8"/>
  <c r="AP12" i="8"/>
  <c r="AP12" i="19" s="1"/>
  <c r="AP134" i="8"/>
  <c r="AX366" i="8"/>
  <c r="AX366" i="19" s="1"/>
  <c r="AX382" i="17"/>
  <c r="AY485" i="17"/>
  <c r="AY382" i="17" s="1"/>
  <c r="AY312" i="8"/>
  <c r="AY216" i="8" s="1"/>
  <c r="AY216" i="19" s="1"/>
  <c r="AW469" i="8"/>
  <c r="AU469" i="8"/>
  <c r="AX391" i="8"/>
  <c r="AP451" i="8"/>
  <c r="AW414" i="8"/>
  <c r="AL177" i="8"/>
  <c r="AL177" i="19" s="1"/>
  <c r="AP453" i="8"/>
  <c r="AW310" i="8"/>
  <c r="AW255" i="8"/>
  <c r="AW293" i="8"/>
  <c r="AR368" i="8"/>
  <c r="AR368" i="19" s="1"/>
  <c r="AU293" i="19"/>
  <c r="AU255" i="19"/>
  <c r="AX232" i="8"/>
  <c r="AX232" i="19" s="1"/>
  <c r="BD224" i="8"/>
  <c r="AV310" i="8"/>
  <c r="AV255" i="8"/>
  <c r="AV293" i="8"/>
  <c r="AN152" i="8"/>
  <c r="AM217" i="8"/>
  <c r="AM217" i="19" s="1"/>
  <c r="AW64" i="8"/>
  <c r="AW64" i="19" s="1"/>
  <c r="AX167" i="8"/>
  <c r="AV135" i="8"/>
  <c r="AM176" i="8"/>
  <c r="AM176" i="19" s="1"/>
  <c r="AM220" i="8"/>
  <c r="AM220" i="19" s="1"/>
  <c r="AM253" i="8"/>
  <c r="AX484" i="19"/>
  <c r="AT50" i="8"/>
  <c r="AT50" i="19" s="1"/>
  <c r="AQ456" i="19"/>
  <c r="AR84" i="8"/>
  <c r="AS419" i="19"/>
  <c r="AV486" i="19"/>
  <c r="AO311" i="8"/>
  <c r="AB206" i="8"/>
  <c r="AB206" i="19" s="1"/>
  <c r="AB301" i="8"/>
  <c r="AB210" i="8"/>
  <c r="AB210" i="19" s="1"/>
  <c r="AQ73" i="8"/>
  <c r="AQ73" i="19" s="1"/>
  <c r="AP422" i="19"/>
  <c r="AT471" i="19"/>
  <c r="BD223" i="8"/>
  <c r="AS209" i="8"/>
  <c r="AS209" i="19" s="1"/>
  <c r="AG188" i="8"/>
  <c r="AG188" i="19" s="1"/>
  <c r="AV85" i="19"/>
  <c r="AY471" i="8"/>
  <c r="AY375" i="8" s="1"/>
  <c r="AV397" i="19"/>
  <c r="AR485" i="19"/>
  <c r="AX437" i="19"/>
  <c r="AX118" i="19"/>
  <c r="AX124" i="19"/>
  <c r="AX278" i="19"/>
  <c r="AX283" i="19"/>
  <c r="AX277" i="19"/>
  <c r="AX440" i="19"/>
  <c r="AW442" i="19"/>
  <c r="AX125" i="19"/>
  <c r="AW443" i="19"/>
  <c r="AX284" i="19"/>
  <c r="AX282" i="19"/>
  <c r="AX279" i="19"/>
  <c r="AX119" i="19"/>
  <c r="AX435" i="19"/>
  <c r="AX127" i="19"/>
  <c r="AX444" i="19"/>
  <c r="AX286" i="19"/>
  <c r="AX285" i="19"/>
  <c r="AX441" i="19"/>
  <c r="AX120" i="19"/>
  <c r="AX123" i="19"/>
  <c r="AX122" i="19"/>
  <c r="AX439" i="19"/>
  <c r="AX276" i="19"/>
  <c r="AX445" i="19"/>
  <c r="AX117" i="19"/>
  <c r="AX121" i="19"/>
  <c r="AX438" i="19"/>
  <c r="AX281" i="19"/>
  <c r="AX126" i="19"/>
  <c r="AX280" i="19"/>
  <c r="AX436" i="19"/>
  <c r="AP204" i="17"/>
  <c r="AP199" i="17"/>
  <c r="AP202" i="17"/>
  <c r="AP300" i="17"/>
  <c r="AL352" i="17"/>
  <c r="AL364" i="17" s="1"/>
  <c r="AL367" i="17" s="1"/>
  <c r="AL460" i="17" s="1"/>
  <c r="AV243" i="17"/>
  <c r="AV84" i="17"/>
  <c r="AP196" i="17"/>
  <c r="AP203" i="17"/>
  <c r="AP194" i="17"/>
  <c r="AP195" i="17"/>
  <c r="AP200" i="17"/>
  <c r="AP191" i="17"/>
  <c r="AO187" i="17"/>
  <c r="AO188" i="17" s="1"/>
  <c r="AO190" i="17" s="1"/>
  <c r="AP197" i="17"/>
  <c r="AP189" i="17"/>
  <c r="AP201" i="17"/>
  <c r="AP190" i="17"/>
  <c r="AP198" i="17"/>
  <c r="AO345" i="17"/>
  <c r="AQ24" i="17"/>
  <c r="AQ27" i="17"/>
  <c r="AO25" i="17"/>
  <c r="AP28" i="17"/>
  <c r="AP29" i="17" s="1"/>
  <c r="AP30" i="17" s="1"/>
  <c r="AM362" i="17"/>
  <c r="AO344" i="17"/>
  <c r="AM361" i="17"/>
  <c r="AM354" i="17"/>
  <c r="AK365" i="17"/>
  <c r="AM357" i="17"/>
  <c r="AM459" i="17"/>
  <c r="AR182" i="17"/>
  <c r="AR184" i="17"/>
  <c r="AM363" i="17"/>
  <c r="AM348" i="17"/>
  <c r="BC348" i="17" s="1"/>
  <c r="AM358" i="17"/>
  <c r="AM350" i="17"/>
  <c r="AK460" i="17"/>
  <c r="AP92" i="17"/>
  <c r="AM359" i="17"/>
  <c r="AM349" i="17"/>
  <c r="AM356" i="17"/>
  <c r="AM360" i="17"/>
  <c r="AM351" i="17"/>
  <c r="AR183" i="17"/>
  <c r="AM353" i="17"/>
  <c r="BC347" i="17"/>
  <c r="AM355" i="17"/>
  <c r="AO343" i="17"/>
  <c r="AR185" i="17"/>
  <c r="AQ26" i="17"/>
  <c r="AO26" i="17"/>
  <c r="AR186" i="17"/>
  <c r="AQ23" i="17"/>
  <c r="AO27" i="17"/>
  <c r="AQ25" i="17"/>
  <c r="AQ180" i="17"/>
  <c r="AQ186" i="17" s="1"/>
  <c r="AO340" i="17"/>
  <c r="AO342" i="17"/>
  <c r="AO24" i="17"/>
  <c r="AO22" i="17"/>
  <c r="AT61" i="17"/>
  <c r="AT94" i="17"/>
  <c r="AT58" i="17"/>
  <c r="AT17" i="17"/>
  <c r="AT253" i="17"/>
  <c r="AT220" i="17"/>
  <c r="AT217" i="17"/>
  <c r="AT176" i="17"/>
  <c r="AT177" i="17" s="1"/>
  <c r="AV290" i="17"/>
  <c r="AV289" i="17"/>
  <c r="AV254" i="17"/>
  <c r="AV221" i="17"/>
  <c r="AV219" i="17"/>
  <c r="AV174" i="17"/>
  <c r="AV227" i="17"/>
  <c r="AV311" i="17" s="1"/>
  <c r="AN29" i="17"/>
  <c r="AT279" i="17"/>
  <c r="AU469" i="17"/>
  <c r="AU452" i="17"/>
  <c r="AU451" i="17"/>
  <c r="AU414" i="17"/>
  <c r="AT120" i="17"/>
  <c r="AO92" i="17"/>
  <c r="AO69" i="17"/>
  <c r="AX239" i="17"/>
  <c r="AJ367" i="17"/>
  <c r="AT438" i="17"/>
  <c r="AT443" i="17"/>
  <c r="AT124" i="17"/>
  <c r="AW104" i="17"/>
  <c r="AQ92" i="17"/>
  <c r="AQ69" i="17"/>
  <c r="AQ83" i="17" s="1"/>
  <c r="AX260" i="17"/>
  <c r="AX224" i="17"/>
  <c r="AX224" i="19" s="1"/>
  <c r="AY327" i="17"/>
  <c r="AY224" i="17" s="1"/>
  <c r="AY224" i="19" s="1"/>
  <c r="AV172" i="17"/>
  <c r="AR146" i="17"/>
  <c r="AR93" i="17"/>
  <c r="AR67" i="17"/>
  <c r="AR20" i="17"/>
  <c r="AR19" i="17"/>
  <c r="AR66" i="17"/>
  <c r="AX65" i="17"/>
  <c r="AY168" i="17"/>
  <c r="AY65" i="17" s="1"/>
  <c r="AT285" i="17"/>
  <c r="AY80" i="17"/>
  <c r="AV383" i="17"/>
  <c r="AW486" i="17"/>
  <c r="AV422" i="17"/>
  <c r="AV398" i="17"/>
  <c r="AW223" i="17"/>
  <c r="AW223" i="19" s="1"/>
  <c r="AX326" i="17"/>
  <c r="AX79" i="17"/>
  <c r="AW12" i="17"/>
  <c r="AW244" i="17"/>
  <c r="AW245" i="17" s="1"/>
  <c r="AW381" i="17"/>
  <c r="AW453" i="17" s="1"/>
  <c r="AX484" i="17"/>
  <c r="AT281" i="17"/>
  <c r="AF371" i="17"/>
  <c r="AW456" i="17"/>
  <c r="AV377" i="17"/>
  <c r="AH212" i="17"/>
  <c r="BC210" i="17"/>
  <c r="AN464" i="17"/>
  <c r="AN411" i="17"/>
  <c r="AN384" i="17"/>
  <c r="AN385" i="17"/>
  <c r="AN337" i="17"/>
  <c r="AN338" i="17"/>
  <c r="AO411" i="17"/>
  <c r="AQ231" i="17"/>
  <c r="AT445" i="17"/>
  <c r="AX63" i="17"/>
  <c r="AX135" i="17" s="1"/>
  <c r="AY166" i="17"/>
  <c r="AY63" i="17" s="1"/>
  <c r="AT125" i="17"/>
  <c r="AV399" i="17"/>
  <c r="AO241" i="17"/>
  <c r="AT122" i="17"/>
  <c r="AT280" i="17"/>
  <c r="AT284" i="17"/>
  <c r="AV307" i="17"/>
  <c r="AV294" i="17"/>
  <c r="AX81" i="17"/>
  <c r="AT121" i="17"/>
  <c r="AK53" i="17"/>
  <c r="AT119" i="17"/>
  <c r="AT127" i="17"/>
  <c r="AT444" i="17"/>
  <c r="AN300" i="17"/>
  <c r="AN191" i="17"/>
  <c r="AN189" i="17"/>
  <c r="AN192" i="17"/>
  <c r="AN190" i="17"/>
  <c r="AN195" i="17"/>
  <c r="AN194" i="17"/>
  <c r="AN201" i="17"/>
  <c r="AN200" i="17"/>
  <c r="AN204" i="17"/>
  <c r="AN196" i="17"/>
  <c r="AN197" i="17"/>
  <c r="AN198" i="17"/>
  <c r="AN199" i="17"/>
  <c r="AN203" i="17"/>
  <c r="AN202" i="17"/>
  <c r="AT439" i="17"/>
  <c r="AS146" i="17"/>
  <c r="AS93" i="17"/>
  <c r="AS67" i="17"/>
  <c r="AS66" i="17"/>
  <c r="AS20" i="17"/>
  <c r="AS19" i="17"/>
  <c r="AQ91" i="17"/>
  <c r="AQ149" i="17"/>
  <c r="AQ150" i="17" s="1"/>
  <c r="AQ70" i="17"/>
  <c r="AQ82" i="17" s="1"/>
  <c r="AT276" i="17"/>
  <c r="AT435" i="17"/>
  <c r="AU277" i="17"/>
  <c r="AW151" i="17"/>
  <c r="AW134" i="17"/>
  <c r="AW96" i="17"/>
  <c r="AT117" i="17"/>
  <c r="AX138" i="17"/>
  <c r="AW59" i="17"/>
  <c r="AW133" i="17" s="1"/>
  <c r="AT126" i="17"/>
  <c r="AT437" i="17"/>
  <c r="AT448" i="17"/>
  <c r="AT449" i="17"/>
  <c r="AT413" i="17"/>
  <c r="AT380" i="17"/>
  <c r="AT378" i="17"/>
  <c r="AT333" i="17"/>
  <c r="AT466" i="17"/>
  <c r="AT386" i="17"/>
  <c r="AT331" i="17"/>
  <c r="AY101" i="17"/>
  <c r="AR308" i="17"/>
  <c r="AR309" i="17" s="1"/>
  <c r="AR229" i="17"/>
  <c r="AR241" i="17" s="1"/>
  <c r="BB64" i="17"/>
  <c r="BC64" i="17"/>
  <c r="BD64" i="17"/>
  <c r="AT278" i="17"/>
  <c r="AV131" i="17"/>
  <c r="AV130" i="17"/>
  <c r="AV95" i="17"/>
  <c r="AV62" i="17"/>
  <c r="AV60" i="17"/>
  <c r="AV15" i="17"/>
  <c r="AV68" i="17"/>
  <c r="AV152" i="17" s="1"/>
  <c r="AV148" i="17"/>
  <c r="AV13" i="17"/>
  <c r="AU403" i="17"/>
  <c r="AU404" i="17" s="1"/>
  <c r="AU402" i="17"/>
  <c r="AR412" i="17"/>
  <c r="AR379" i="17"/>
  <c r="AR376" i="17"/>
  <c r="AR335" i="17"/>
  <c r="AR336" i="17" s="1"/>
  <c r="AO387" i="17"/>
  <c r="AO401" i="17" s="1"/>
  <c r="AV263" i="17"/>
  <c r="AO91" i="17"/>
  <c r="AO149" i="17"/>
  <c r="AO150" i="17" s="1"/>
  <c r="AO70" i="17"/>
  <c r="AR228" i="17"/>
  <c r="AR242" i="17" s="1"/>
  <c r="AY78" i="17"/>
  <c r="AY73" i="17" s="1"/>
  <c r="AX73" i="17"/>
  <c r="AQ464" i="17"/>
  <c r="AQ385" i="17"/>
  <c r="AQ384" i="17"/>
  <c r="AQ337" i="17"/>
  <c r="AQ338" i="17"/>
  <c r="AT440" i="17"/>
  <c r="AU306" i="17"/>
  <c r="AU173" i="17"/>
  <c r="AU175" i="17" s="1"/>
  <c r="AT283" i="17"/>
  <c r="AT282" i="17"/>
  <c r="AU147" i="17"/>
  <c r="AU14" i="17"/>
  <c r="AU16" i="17" s="1"/>
  <c r="AT123" i="17"/>
  <c r="AT441" i="17"/>
  <c r="AV397" i="17"/>
  <c r="AU330" i="17"/>
  <c r="AT436" i="17"/>
  <c r="AX419" i="17"/>
  <c r="AT442" i="17"/>
  <c r="AW85" i="17"/>
  <c r="AW86" i="17" s="1"/>
  <c r="AO467" i="17"/>
  <c r="AO468" i="17" s="1"/>
  <c r="AO388" i="17"/>
  <c r="AO400" i="17" s="1"/>
  <c r="AX238" i="17"/>
  <c r="AW171" i="17"/>
  <c r="AP376" i="17"/>
  <c r="AP412" i="17"/>
  <c r="AP379" i="17"/>
  <c r="AP335" i="17"/>
  <c r="AX297" i="17"/>
  <c r="AW218" i="17"/>
  <c r="AW292" i="17" s="1"/>
  <c r="AQ230" i="17"/>
  <c r="AR250" i="17" s="1"/>
  <c r="AV375" i="17"/>
  <c r="AS465" i="17"/>
  <c r="AS332" i="17"/>
  <c r="AS334" i="17" s="1"/>
  <c r="AS177" i="17"/>
  <c r="AP91" i="17"/>
  <c r="AO242" i="17"/>
  <c r="AW240" i="17"/>
  <c r="AT286" i="17"/>
  <c r="AT118" i="17"/>
  <c r="AN470" i="8"/>
  <c r="BB375" i="8"/>
  <c r="BC375" i="8"/>
  <c r="AN465" i="8"/>
  <c r="AY168" i="8"/>
  <c r="AY65" i="8" s="1"/>
  <c r="AX65" i="8"/>
  <c r="AN175" i="8"/>
  <c r="AN175" i="19" s="1"/>
  <c r="BB207" i="8"/>
  <c r="BB207" i="19" s="1"/>
  <c r="BC207" i="8"/>
  <c r="BC207" i="19" s="1"/>
  <c r="BB366" i="8"/>
  <c r="BB366" i="19" s="1"/>
  <c r="BC366" i="8"/>
  <c r="BC366" i="19" s="1"/>
  <c r="BB64" i="8"/>
  <c r="BC64" i="8"/>
  <c r="AO284" i="8"/>
  <c r="AR218" i="8"/>
  <c r="AR218" i="19" s="1"/>
  <c r="AS297" i="8"/>
  <c r="AV485" i="8"/>
  <c r="AV382" i="8" s="1"/>
  <c r="AV382" i="19" s="1"/>
  <c r="AR238" i="8"/>
  <c r="AQ171" i="8"/>
  <c r="AQ171" i="19" s="1"/>
  <c r="AO120" i="8"/>
  <c r="AP286" i="8"/>
  <c r="AQ292" i="8"/>
  <c r="AQ243" i="8"/>
  <c r="AP281" i="8"/>
  <c r="AO122" i="8"/>
  <c r="AP277" i="8"/>
  <c r="AO126" i="8"/>
  <c r="AP383" i="8"/>
  <c r="AP383" i="19" s="1"/>
  <c r="AQ486" i="8"/>
  <c r="AQ263" i="8"/>
  <c r="AO125" i="8"/>
  <c r="AO117" i="8"/>
  <c r="AP278" i="8"/>
  <c r="AO173" i="8"/>
  <c r="AO173" i="19" s="1"/>
  <c r="AO306" i="8"/>
  <c r="AO403" i="8"/>
  <c r="AO404" i="8" s="1"/>
  <c r="AO402" i="8"/>
  <c r="AQ381" i="8"/>
  <c r="AQ381" i="19" s="1"/>
  <c r="AR484" i="8"/>
  <c r="AO118" i="8"/>
  <c r="AO283" i="8"/>
  <c r="AP279" i="8"/>
  <c r="AO282" i="8"/>
  <c r="AP276" i="8"/>
  <c r="AQ222" i="8"/>
  <c r="AR325" i="8"/>
  <c r="AO413" i="8"/>
  <c r="AO380" i="8"/>
  <c r="AO380" i="19" s="1"/>
  <c r="AO378" i="8"/>
  <c r="AO386" i="8"/>
  <c r="AO386" i="19" s="1"/>
  <c r="AO448" i="8"/>
  <c r="AO449" i="8"/>
  <c r="AO333" i="8"/>
  <c r="AO333" i="19" s="1"/>
  <c r="AO466" i="8"/>
  <c r="AO331" i="8"/>
  <c r="AO331" i="19" s="1"/>
  <c r="AO124" i="8"/>
  <c r="AP294" i="8"/>
  <c r="AP244" i="8"/>
  <c r="AP245" i="8" s="1"/>
  <c r="AO119" i="8"/>
  <c r="AT419" i="8"/>
  <c r="AO280" i="8"/>
  <c r="AO121" i="8"/>
  <c r="AO127" i="8"/>
  <c r="AQ397" i="8"/>
  <c r="AP330" i="8"/>
  <c r="AP330" i="19" s="1"/>
  <c r="AO123" i="8"/>
  <c r="AR456" i="8"/>
  <c r="AQ377" i="8"/>
  <c r="AQ377" i="19" s="1"/>
  <c r="AT260" i="8"/>
  <c r="AP254" i="8"/>
  <c r="AP174" i="8"/>
  <c r="AP174" i="19" s="1"/>
  <c r="AP221" i="8"/>
  <c r="AP221" i="19" s="1"/>
  <c r="AP219" i="8"/>
  <c r="AP219" i="19" s="1"/>
  <c r="AP289" i="8"/>
  <c r="AP290" i="8"/>
  <c r="AP307" i="8"/>
  <c r="AP227" i="8"/>
  <c r="AP227" i="19" s="1"/>
  <c r="AP172" i="8"/>
  <c r="AP172" i="19" s="1"/>
  <c r="AO285" i="8"/>
  <c r="AX399" i="8"/>
  <c r="AY398" i="8"/>
  <c r="AU132" i="8"/>
  <c r="AT138" i="8"/>
  <c r="AS59" i="8"/>
  <c r="AS59" i="19" s="1"/>
  <c r="AS78" i="8"/>
  <c r="AS153" i="8"/>
  <c r="AR57" i="8"/>
  <c r="AR57" i="19" s="1"/>
  <c r="AU79" i="8"/>
  <c r="AT101" i="8"/>
  <c r="AT48" i="19" l="1"/>
  <c r="AT48" i="22" s="1"/>
  <c r="AU48" i="8"/>
  <c r="AE193" i="19"/>
  <c r="AH28" i="8"/>
  <c r="AH28" i="19" s="1"/>
  <c r="AD208" i="8"/>
  <c r="AD208" i="19" s="1"/>
  <c r="AH82" i="8"/>
  <c r="AK180" i="8"/>
  <c r="AK180" i="19" s="1"/>
  <c r="AV391" i="17"/>
  <c r="AV391" i="19" s="1"/>
  <c r="AV375" i="19"/>
  <c r="BB64" i="19"/>
  <c r="AC49" i="8"/>
  <c r="AC49" i="19" s="1"/>
  <c r="AO52" i="22"/>
  <c r="AO378" i="19"/>
  <c r="AK230" i="19"/>
  <c r="AK308" i="19" s="1"/>
  <c r="AK309" i="19" s="1"/>
  <c r="AK229" i="8"/>
  <c r="AK229" i="19" s="1"/>
  <c r="AE208" i="8"/>
  <c r="AE208" i="19" s="1"/>
  <c r="AK225" i="19"/>
  <c r="AK231" i="8"/>
  <c r="AK231" i="19" s="1"/>
  <c r="AC208" i="19"/>
  <c r="AC301" i="19" s="1"/>
  <c r="AC301" i="8"/>
  <c r="AC210" i="8"/>
  <c r="AC206" i="8"/>
  <c r="AC206" i="19" s="1"/>
  <c r="AJ308" i="8"/>
  <c r="AJ309" i="8" s="1"/>
  <c r="AJ230" i="19"/>
  <c r="BB212" i="8"/>
  <c r="BB212" i="19" s="1"/>
  <c r="E24" i="24" s="1"/>
  <c r="AA212" i="19"/>
  <c r="AA302" i="19" s="1"/>
  <c r="AA302" i="8"/>
  <c r="BB51" i="8"/>
  <c r="BB51" i="19" s="1"/>
  <c r="AI241" i="8"/>
  <c r="AI229" i="19"/>
  <c r="AI241" i="19" s="1"/>
  <c r="AQ292" i="19"/>
  <c r="AQ222" i="19"/>
  <c r="AI308" i="19"/>
  <c r="AI309" i="19" s="1"/>
  <c r="AF193" i="8"/>
  <c r="AF193" i="19" s="1"/>
  <c r="AV207" i="19"/>
  <c r="AW207" i="8"/>
  <c r="AK308" i="8"/>
  <c r="AK309" i="8" s="1"/>
  <c r="AX65" i="19"/>
  <c r="BC64" i="19"/>
  <c r="AH188" i="8"/>
  <c r="AH188" i="19" s="1"/>
  <c r="AH187" i="19"/>
  <c r="AA53" i="8"/>
  <c r="AY65" i="19"/>
  <c r="AJ71" i="8"/>
  <c r="AJ71" i="19" s="1"/>
  <c r="AJ66" i="19"/>
  <c r="AH69" i="19"/>
  <c r="AH83" i="19" s="1"/>
  <c r="AH83" i="8"/>
  <c r="AJ72" i="8"/>
  <c r="AJ72" i="19" s="1"/>
  <c r="AJ67" i="19"/>
  <c r="AI70" i="8"/>
  <c r="AI70" i="19" s="1"/>
  <c r="AI71" i="19"/>
  <c r="AF36" i="8"/>
  <c r="AF36" i="19" s="1"/>
  <c r="AF141" i="19"/>
  <c r="AK253" i="19"/>
  <c r="AJ181" i="8"/>
  <c r="AJ181" i="19" s="1"/>
  <c r="AK311" i="19"/>
  <c r="AF300" i="19"/>
  <c r="AI242" i="8"/>
  <c r="AN307" i="19"/>
  <c r="AN289" i="19"/>
  <c r="AN290" i="19"/>
  <c r="AN254" i="19"/>
  <c r="AM177" i="8"/>
  <c r="AM177" i="19" s="1"/>
  <c r="AR295" i="19"/>
  <c r="AR248" i="19"/>
  <c r="AR310" i="19"/>
  <c r="AH243" i="19"/>
  <c r="AH244" i="19"/>
  <c r="AH245" i="19" s="1"/>
  <c r="AJ251" i="8"/>
  <c r="AJ311" i="19"/>
  <c r="AI252" i="19"/>
  <c r="AI305" i="19"/>
  <c r="AX166" i="8"/>
  <c r="AX63" i="8" s="1"/>
  <c r="AX63" i="19" s="1"/>
  <c r="AW85" i="8"/>
  <c r="AN60" i="22"/>
  <c r="AE34" i="8"/>
  <c r="AE34" i="19" s="1"/>
  <c r="AD46" i="8"/>
  <c r="AD46" i="19" s="1"/>
  <c r="AO96" i="22"/>
  <c r="AF44" i="8"/>
  <c r="AF44" i="19" s="1"/>
  <c r="AF39" i="8"/>
  <c r="AF39" i="19" s="1"/>
  <c r="AF33" i="8"/>
  <c r="AF33" i="19" s="1"/>
  <c r="AF32" i="8"/>
  <c r="AF32" i="19" s="1"/>
  <c r="AF42" i="8"/>
  <c r="AF42" i="19" s="1"/>
  <c r="AF38" i="8"/>
  <c r="AF38" i="19" s="1"/>
  <c r="AF41" i="8"/>
  <c r="AF41" i="19" s="1"/>
  <c r="AF30" i="8"/>
  <c r="AF30" i="19" s="1"/>
  <c r="AF141" i="8"/>
  <c r="AF45" i="8"/>
  <c r="AF45" i="19" s="1"/>
  <c r="AF40" i="8"/>
  <c r="AF40" i="19" s="1"/>
  <c r="AF31" i="8"/>
  <c r="AF31" i="19" s="1"/>
  <c r="AF43" i="8"/>
  <c r="AF43" i="19" s="1"/>
  <c r="AF37" i="8"/>
  <c r="AF37" i="19" s="1"/>
  <c r="AF35" i="8"/>
  <c r="AF35" i="19" s="1"/>
  <c r="AP151" i="19"/>
  <c r="AP73" i="22"/>
  <c r="AR84" i="19"/>
  <c r="AG82" i="19"/>
  <c r="AN147" i="19"/>
  <c r="AN152" i="19"/>
  <c r="AS80" i="19"/>
  <c r="AS78" i="19"/>
  <c r="AJ146" i="19"/>
  <c r="AL94" i="19"/>
  <c r="AV135" i="19"/>
  <c r="AH82" i="19"/>
  <c r="AO95" i="19"/>
  <c r="AJ185" i="8"/>
  <c r="AJ185" i="19" s="1"/>
  <c r="AK250" i="8"/>
  <c r="AJ250" i="8"/>
  <c r="AJ229" i="8"/>
  <c r="AJ229" i="19" s="1"/>
  <c r="AI242" i="19"/>
  <c r="AI149" i="8"/>
  <c r="AI150" i="8" s="1"/>
  <c r="AI91" i="8"/>
  <c r="AG29" i="8"/>
  <c r="AG29" i="19" s="1"/>
  <c r="AO152" i="8"/>
  <c r="AJ186" i="8"/>
  <c r="AJ186" i="19" s="1"/>
  <c r="AJ184" i="8"/>
  <c r="AJ184" i="19" s="1"/>
  <c r="AJ183" i="8"/>
  <c r="AJ183" i="19" s="1"/>
  <c r="AJ182" i="8"/>
  <c r="AJ182" i="19" s="1"/>
  <c r="AL18" i="8"/>
  <c r="AL18" i="19" s="1"/>
  <c r="AJ93" i="19"/>
  <c r="AK66" i="8"/>
  <c r="AK66" i="19" s="1"/>
  <c r="AK20" i="8"/>
  <c r="AK20" i="19" s="1"/>
  <c r="AK67" i="8"/>
  <c r="AK67" i="19" s="1"/>
  <c r="AK93" i="8"/>
  <c r="AO147" i="8"/>
  <c r="AK146" i="8"/>
  <c r="AO14" i="8"/>
  <c r="AO14" i="19" s="1"/>
  <c r="AK19" i="8"/>
  <c r="AK19" i="19" s="1"/>
  <c r="AP131" i="8"/>
  <c r="AM58" i="8"/>
  <c r="AM58" i="19" s="1"/>
  <c r="BC51" i="17"/>
  <c r="AM17" i="8"/>
  <c r="AM17" i="19" s="1"/>
  <c r="AM94" i="8"/>
  <c r="AM61" i="8"/>
  <c r="AM61" i="19" s="1"/>
  <c r="AI187" i="8"/>
  <c r="AI187" i="19" s="1"/>
  <c r="AJ21" i="8"/>
  <c r="AJ21" i="19" s="1"/>
  <c r="AP13" i="8"/>
  <c r="AP13" i="19" s="1"/>
  <c r="AO130" i="19"/>
  <c r="AO147" i="19"/>
  <c r="AO131" i="19"/>
  <c r="AO148" i="19"/>
  <c r="AJ228" i="8"/>
  <c r="AJ228" i="19" s="1"/>
  <c r="AJ251" i="19"/>
  <c r="AI24" i="8"/>
  <c r="AI24" i="19" s="1"/>
  <c r="AI27" i="8"/>
  <c r="AI27" i="19" s="1"/>
  <c r="AI25" i="8"/>
  <c r="AI25" i="19" s="1"/>
  <c r="AI22" i="8"/>
  <c r="AI22" i="19" s="1"/>
  <c r="AI23" i="8"/>
  <c r="AI23" i="19" s="1"/>
  <c r="AI26" i="8"/>
  <c r="AI26" i="19" s="1"/>
  <c r="AI92" i="8"/>
  <c r="AI69" i="8"/>
  <c r="AI69" i="19" s="1"/>
  <c r="AN16" i="8"/>
  <c r="AN16" i="19" s="1"/>
  <c r="AH29" i="8"/>
  <c r="AH29" i="19" s="1"/>
  <c r="AP86" i="19"/>
  <c r="AP96" i="19"/>
  <c r="AP133" i="19"/>
  <c r="AP134" i="19"/>
  <c r="BD216" i="8"/>
  <c r="BD216" i="19" s="1"/>
  <c r="AO60" i="22"/>
  <c r="AG300" i="8"/>
  <c r="AN176" i="8"/>
  <c r="AN176" i="19" s="1"/>
  <c r="AX452" i="8"/>
  <c r="AP15" i="8"/>
  <c r="AP15" i="19" s="1"/>
  <c r="AP95" i="8"/>
  <c r="AP62" i="8"/>
  <c r="AP60" i="8"/>
  <c r="AP60" i="19" s="1"/>
  <c r="AP148" i="8"/>
  <c r="AP68" i="8"/>
  <c r="AP68" i="19" s="1"/>
  <c r="AP130" i="8"/>
  <c r="AY232" i="8"/>
  <c r="BD382" i="17"/>
  <c r="AX469" i="8"/>
  <c r="AB47" i="8"/>
  <c r="AB47" i="19" s="1"/>
  <c r="AB142" i="8"/>
  <c r="AB51" i="8"/>
  <c r="AB51" i="19" s="1"/>
  <c r="AN253" i="8"/>
  <c r="AY366" i="8"/>
  <c r="AY366" i="19" s="1"/>
  <c r="AQ151" i="8"/>
  <c r="AQ12" i="8"/>
  <c r="AQ12" i="19" s="1"/>
  <c r="AL305" i="8"/>
  <c r="AL252" i="8"/>
  <c r="AL226" i="8"/>
  <c r="AL225" i="8"/>
  <c r="AL178" i="8"/>
  <c r="AL178" i="19" s="1"/>
  <c r="AL179" i="8"/>
  <c r="AQ96" i="8"/>
  <c r="AT470" i="17"/>
  <c r="AO465" i="8"/>
  <c r="AQ451" i="8"/>
  <c r="BD375" i="8"/>
  <c r="AQ86" i="8"/>
  <c r="AQ133" i="8"/>
  <c r="AO470" i="8"/>
  <c r="AQ134" i="8"/>
  <c r="AQ453" i="8"/>
  <c r="AX414" i="8"/>
  <c r="AV255" i="19"/>
  <c r="AV293" i="19"/>
  <c r="AW255" i="19"/>
  <c r="AW293" i="19"/>
  <c r="AX293" i="8"/>
  <c r="AX255" i="8"/>
  <c r="AX310" i="8"/>
  <c r="AS368" i="8"/>
  <c r="AS368" i="19" s="1"/>
  <c r="AY391" i="8"/>
  <c r="AX64" i="8"/>
  <c r="AX64" i="19" s="1"/>
  <c r="AY167" i="8"/>
  <c r="AY64" i="8" s="1"/>
  <c r="AY64" i="19" s="1"/>
  <c r="AW135" i="8"/>
  <c r="AW485" i="8"/>
  <c r="AW382" i="8" s="1"/>
  <c r="AW382" i="19" s="1"/>
  <c r="AP193" i="17"/>
  <c r="AP205" i="17" s="1"/>
  <c r="AP208" i="17" s="1"/>
  <c r="AP301" i="17" s="1"/>
  <c r="AY484" i="19"/>
  <c r="AS84" i="8"/>
  <c r="AW397" i="19"/>
  <c r="AG203" i="8"/>
  <c r="AG203" i="19" s="1"/>
  <c r="AG201" i="8"/>
  <c r="AG201" i="19" s="1"/>
  <c r="AG195" i="8"/>
  <c r="AG195" i="19" s="1"/>
  <c r="AG190" i="8"/>
  <c r="AG190" i="19" s="1"/>
  <c r="AG198" i="8"/>
  <c r="AG198" i="19" s="1"/>
  <c r="AG194" i="8"/>
  <c r="AG194" i="19" s="1"/>
  <c r="AG192" i="8"/>
  <c r="AG192" i="19" s="1"/>
  <c r="AG197" i="8"/>
  <c r="AG197" i="19" s="1"/>
  <c r="AG204" i="8"/>
  <c r="AG204" i="19" s="1"/>
  <c r="AG191" i="8"/>
  <c r="AG191" i="19" s="1"/>
  <c r="AG199" i="8"/>
  <c r="AG199" i="19" s="1"/>
  <c r="AG202" i="8"/>
  <c r="AG202" i="19" s="1"/>
  <c r="AG200" i="8"/>
  <c r="AG200" i="19" s="1"/>
  <c r="AG189" i="8"/>
  <c r="AG189" i="19" s="1"/>
  <c r="AG196" i="8"/>
  <c r="AG196" i="19" s="1"/>
  <c r="AT209" i="8"/>
  <c r="AT209" i="19" s="1"/>
  <c r="AT419" i="19"/>
  <c r="AO175" i="8"/>
  <c r="AO175" i="19" s="1"/>
  <c r="AN220" i="8"/>
  <c r="AN220" i="19" s="1"/>
  <c r="AU471" i="19"/>
  <c r="AP311" i="8"/>
  <c r="AW85" i="19"/>
  <c r="AS414" i="19"/>
  <c r="AR456" i="19"/>
  <c r="AR414" i="19"/>
  <c r="AW486" i="19"/>
  <c r="AS485" i="19"/>
  <c r="AQ422" i="19"/>
  <c r="AB212" i="8"/>
  <c r="AU50" i="8"/>
  <c r="AU50" i="19" s="1"/>
  <c r="AY438" i="19"/>
  <c r="AY435" i="19"/>
  <c r="AY279" i="19"/>
  <c r="AY282" i="19"/>
  <c r="AX443" i="19"/>
  <c r="AY280" i="19"/>
  <c r="AY281" i="19"/>
  <c r="AY439" i="19"/>
  <c r="AY120" i="19"/>
  <c r="AY283" i="19"/>
  <c r="AY121" i="19"/>
  <c r="AY276" i="19"/>
  <c r="AY444" i="19"/>
  <c r="AY284" i="19"/>
  <c r="AY118" i="19"/>
  <c r="AY123" i="19"/>
  <c r="AY126" i="19"/>
  <c r="AY286" i="19"/>
  <c r="AY440" i="19"/>
  <c r="AY117" i="19"/>
  <c r="AY285" i="19"/>
  <c r="AY437" i="19"/>
  <c r="AY124" i="19"/>
  <c r="AY436" i="19"/>
  <c r="AY122" i="19"/>
  <c r="AY125" i="19"/>
  <c r="AY277" i="19"/>
  <c r="AX442" i="19"/>
  <c r="AY445" i="19"/>
  <c r="AY441" i="19"/>
  <c r="AY127" i="19"/>
  <c r="AY119" i="19"/>
  <c r="AY278" i="19"/>
  <c r="AO204" i="17"/>
  <c r="AO192" i="17"/>
  <c r="AL365" i="17"/>
  <c r="AL369" i="17"/>
  <c r="AL371" i="17" s="1"/>
  <c r="AL461" i="17" s="1"/>
  <c r="AO203" i="17"/>
  <c r="AO199" i="17"/>
  <c r="AO191" i="17"/>
  <c r="AO194" i="17"/>
  <c r="AO200" i="17"/>
  <c r="AO196" i="17"/>
  <c r="AO300" i="17"/>
  <c r="AO198" i="17"/>
  <c r="AO202" i="17"/>
  <c r="AO189" i="17"/>
  <c r="AO201" i="17"/>
  <c r="AO195" i="17"/>
  <c r="AO197" i="17"/>
  <c r="AP141" i="17"/>
  <c r="AQ181" i="17"/>
  <c r="AP43" i="17"/>
  <c r="AP32" i="17"/>
  <c r="AP37" i="17"/>
  <c r="AP40" i="17"/>
  <c r="AR21" i="17"/>
  <c r="AR22" i="17" s="1"/>
  <c r="AO346" i="17"/>
  <c r="AO347" i="17" s="1"/>
  <c r="AO350" i="17" s="1"/>
  <c r="AR187" i="17"/>
  <c r="AR188" i="17" s="1"/>
  <c r="AR190" i="17" s="1"/>
  <c r="AP42" i="17"/>
  <c r="AP44" i="17"/>
  <c r="AP41" i="17"/>
  <c r="AP45" i="17"/>
  <c r="AP38" i="17"/>
  <c r="AP35" i="17"/>
  <c r="AP31" i="17"/>
  <c r="AP36" i="17"/>
  <c r="AP33" i="17"/>
  <c r="AP39" i="17"/>
  <c r="AQ183" i="17"/>
  <c r="AM352" i="17"/>
  <c r="AM364" i="17" s="1"/>
  <c r="AQ185" i="17"/>
  <c r="AR251" i="17"/>
  <c r="AO28" i="17"/>
  <c r="AO29" i="17" s="1"/>
  <c r="AO141" i="17" s="1"/>
  <c r="AS21" i="17"/>
  <c r="AS23" i="17" s="1"/>
  <c r="AQ339" i="17"/>
  <c r="AQ341" i="17" s="1"/>
  <c r="AQ28" i="17"/>
  <c r="AQ29" i="17" s="1"/>
  <c r="AQ37" i="17" s="1"/>
  <c r="AQ182" i="17"/>
  <c r="AQ184" i="17"/>
  <c r="AN339" i="17"/>
  <c r="AN345" i="17" s="1"/>
  <c r="AW84" i="17"/>
  <c r="AU94" i="17"/>
  <c r="AU58" i="17"/>
  <c r="AU61" i="17"/>
  <c r="AU17" i="17"/>
  <c r="AU18" i="17" s="1"/>
  <c r="AU253" i="17"/>
  <c r="AU220" i="17"/>
  <c r="AU217" i="17"/>
  <c r="AU176" i="17"/>
  <c r="AU177" i="17" s="1"/>
  <c r="AU439" i="17"/>
  <c r="AN193" i="17"/>
  <c r="AU127" i="17"/>
  <c r="AU284" i="17"/>
  <c r="AH302" i="17"/>
  <c r="BC212" i="17"/>
  <c r="AW398" i="17"/>
  <c r="AV403" i="17"/>
  <c r="AV402" i="17"/>
  <c r="AU438" i="17"/>
  <c r="AQ390" i="17"/>
  <c r="AN390" i="17"/>
  <c r="AU436" i="17"/>
  <c r="AU123" i="17"/>
  <c r="AU283" i="17"/>
  <c r="AQ389" i="17"/>
  <c r="AU117" i="17"/>
  <c r="AU435" i="17"/>
  <c r="AU280" i="17"/>
  <c r="AU445" i="17"/>
  <c r="AW243" i="17"/>
  <c r="AR71" i="17"/>
  <c r="AU120" i="17"/>
  <c r="AU279" i="17"/>
  <c r="AW399" i="17"/>
  <c r="AO82" i="17"/>
  <c r="AN389" i="17"/>
  <c r="AW131" i="17"/>
  <c r="AW130" i="17"/>
  <c r="AW95" i="17"/>
  <c r="AW62" i="17"/>
  <c r="AW60" i="17"/>
  <c r="AW15" i="17"/>
  <c r="AW68" i="17"/>
  <c r="AW152" i="17" s="1"/>
  <c r="AW148" i="17"/>
  <c r="AW13" i="17"/>
  <c r="AY244" i="17"/>
  <c r="AY245" i="17" s="1"/>
  <c r="BB224" i="17"/>
  <c r="BB224" i="19" s="1"/>
  <c r="BC224" i="17"/>
  <c r="BC224" i="19" s="1"/>
  <c r="BD224" i="17"/>
  <c r="BD224" i="19" s="1"/>
  <c r="AY239" i="17"/>
  <c r="AT305" i="17"/>
  <c r="AT225" i="17"/>
  <c r="AT252" i="17"/>
  <c r="AT226" i="17"/>
  <c r="AT179" i="17"/>
  <c r="AT178" i="17"/>
  <c r="AU286" i="17"/>
  <c r="AR464" i="17"/>
  <c r="AR411" i="17"/>
  <c r="AR385" i="17"/>
  <c r="AR338" i="17"/>
  <c r="AR384" i="17"/>
  <c r="AR337" i="17"/>
  <c r="AU437" i="17"/>
  <c r="AS72" i="17"/>
  <c r="AW290" i="17"/>
  <c r="AW289" i="17"/>
  <c r="AW254" i="17"/>
  <c r="AW221" i="17"/>
  <c r="AW219" i="17"/>
  <c r="AW174" i="17"/>
  <c r="AW227" i="17"/>
  <c r="AW311" i="17" s="1"/>
  <c r="AU448" i="17"/>
  <c r="AU449" i="17"/>
  <c r="AU413" i="17"/>
  <c r="AU380" i="17"/>
  <c r="AU378" i="17"/>
  <c r="AU333" i="17"/>
  <c r="AU466" i="17"/>
  <c r="AU386" i="17"/>
  <c r="AU331" i="17"/>
  <c r="AU278" i="17"/>
  <c r="AY81" i="17"/>
  <c r="AQ251" i="17"/>
  <c r="AQ228" i="17"/>
  <c r="AF461" i="17"/>
  <c r="AY79" i="17"/>
  <c r="AY12" i="17" s="1"/>
  <c r="AY13" i="17" s="1"/>
  <c r="AX12" i="17"/>
  <c r="AW422" i="17"/>
  <c r="AU285" i="17"/>
  <c r="AX244" i="17"/>
  <c r="AX245" i="17" s="1"/>
  <c r="AU124" i="17"/>
  <c r="AU119" i="17"/>
  <c r="AX456" i="17"/>
  <c r="AW377" i="17"/>
  <c r="AN141" i="17"/>
  <c r="AN33" i="17"/>
  <c r="AN31" i="17"/>
  <c r="AN32" i="17"/>
  <c r="AN30" i="17"/>
  <c r="AN45" i="17"/>
  <c r="AN35" i="17"/>
  <c r="AN38" i="17"/>
  <c r="AN42" i="17"/>
  <c r="AN39" i="17"/>
  <c r="AN36" i="17"/>
  <c r="AN37" i="17"/>
  <c r="AN40" i="17"/>
  <c r="AN44" i="17"/>
  <c r="AN43" i="17"/>
  <c r="AN41" i="17"/>
  <c r="AS305" i="17"/>
  <c r="AS225" i="17"/>
  <c r="AS252" i="17"/>
  <c r="AS226" i="17"/>
  <c r="AS178" i="17"/>
  <c r="AS179" i="17"/>
  <c r="AX218" i="17"/>
  <c r="AX292" i="17" s="1"/>
  <c r="AY297" i="17"/>
  <c r="AY218" i="17" s="1"/>
  <c r="AY238" i="17"/>
  <c r="AY171" i="17" s="1"/>
  <c r="AX171" i="17"/>
  <c r="AU442" i="17"/>
  <c r="AW397" i="17"/>
  <c r="AU440" i="17"/>
  <c r="AT465" i="17"/>
  <c r="AT332" i="17"/>
  <c r="AT334" i="17" s="1"/>
  <c r="AU126" i="17"/>
  <c r="AK143" i="17"/>
  <c r="BC53" i="17"/>
  <c r="AU125" i="17"/>
  <c r="AX223" i="17"/>
  <c r="AX223" i="19" s="1"/>
  <c r="AY326" i="17"/>
  <c r="AY223" i="17" s="1"/>
  <c r="AY223" i="19" s="1"/>
  <c r="AY85" i="17"/>
  <c r="AY86" i="17" s="1"/>
  <c r="BB65" i="17"/>
  <c r="BB65" i="19" s="1"/>
  <c r="BC65" i="17"/>
  <c r="BC65" i="19" s="1"/>
  <c r="BD65" i="17"/>
  <c r="AR72" i="17"/>
  <c r="AW172" i="17"/>
  <c r="AS412" i="17"/>
  <c r="AS379" i="17"/>
  <c r="AS376" i="17"/>
  <c r="AS335" i="17"/>
  <c r="AS336" i="17" s="1"/>
  <c r="AS71" i="17"/>
  <c r="AJ460" i="17"/>
  <c r="AJ369" i="17"/>
  <c r="AJ365" i="17"/>
  <c r="AQ250" i="17"/>
  <c r="AQ308" i="17"/>
  <c r="AQ309" i="17" s="1"/>
  <c r="AQ229" i="17"/>
  <c r="AU276" i="17"/>
  <c r="AX240" i="17"/>
  <c r="AU282" i="17"/>
  <c r="AX151" i="17"/>
  <c r="AX96" i="17"/>
  <c r="AX134" i="17"/>
  <c r="AV147" i="17"/>
  <c r="AV14" i="17"/>
  <c r="AV16" i="17" s="1"/>
  <c r="AU444" i="17"/>
  <c r="AU122" i="17"/>
  <c r="AY135" i="17"/>
  <c r="BB63" i="17"/>
  <c r="BB63" i="19" s="1"/>
  <c r="BC63" i="17"/>
  <c r="BC63" i="19" s="1"/>
  <c r="BD63" i="17"/>
  <c r="AU281" i="17"/>
  <c r="AW307" i="17"/>
  <c r="AW294" i="17"/>
  <c r="AX85" i="17"/>
  <c r="AX86" i="17" s="1"/>
  <c r="AY260" i="17"/>
  <c r="AU443" i="17"/>
  <c r="AO83" i="17"/>
  <c r="AU118" i="17"/>
  <c r="AU121" i="17"/>
  <c r="AX104" i="17"/>
  <c r="AW375" i="17"/>
  <c r="AP336" i="17"/>
  <c r="AY419" i="17"/>
  <c r="AU441" i="17"/>
  <c r="AY96" i="17"/>
  <c r="AY134" i="17"/>
  <c r="AY151" i="17"/>
  <c r="BB73" i="17"/>
  <c r="BC73" i="17"/>
  <c r="BD73" i="17"/>
  <c r="AW263" i="17"/>
  <c r="AY138" i="17"/>
  <c r="AY59" i="17" s="1"/>
  <c r="AX59" i="17"/>
  <c r="AX133" i="17" s="1"/>
  <c r="AV277" i="17"/>
  <c r="AX381" i="17"/>
  <c r="AX453" i="17" s="1"/>
  <c r="AY484" i="17"/>
  <c r="AY381" i="17" s="1"/>
  <c r="AW383" i="17"/>
  <c r="AX486" i="17"/>
  <c r="AV306" i="17"/>
  <c r="AV173" i="17"/>
  <c r="AV175" i="17" s="1"/>
  <c r="AT18" i="17"/>
  <c r="AN217" i="8"/>
  <c r="AN217" i="19" s="1"/>
  <c r="BB391" i="8"/>
  <c r="BC391" i="8"/>
  <c r="BD65" i="8"/>
  <c r="AR73" i="8"/>
  <c r="AR73" i="19" s="1"/>
  <c r="AQ330" i="8"/>
  <c r="AQ330" i="19" s="1"/>
  <c r="AR397" i="8"/>
  <c r="AP124" i="8"/>
  <c r="AP282" i="8"/>
  <c r="AP403" i="8"/>
  <c r="AP404" i="8" s="1"/>
  <c r="AP402" i="8"/>
  <c r="AP118" i="8"/>
  <c r="AQ277" i="8"/>
  <c r="AP120" i="8"/>
  <c r="AP280" i="8"/>
  <c r="AP119" i="8"/>
  <c r="AR222" i="8"/>
  <c r="AS325" i="8"/>
  <c r="AQ278" i="8"/>
  <c r="AR263" i="8"/>
  <c r="AP122" i="8"/>
  <c r="AS238" i="8"/>
  <c r="AR171" i="8"/>
  <c r="AR171" i="19" s="1"/>
  <c r="AS456" i="8"/>
  <c r="AR377" i="8"/>
  <c r="AR377" i="19" s="1"/>
  <c r="AP121" i="8"/>
  <c r="AQ294" i="8"/>
  <c r="AQ244" i="8"/>
  <c r="AQ245" i="8" s="1"/>
  <c r="AR381" i="8"/>
  <c r="AR381" i="19" s="1"/>
  <c r="AS484" i="8"/>
  <c r="AU260" i="8"/>
  <c r="AQ254" i="8"/>
  <c r="AQ219" i="8"/>
  <c r="AQ219" i="19" s="1"/>
  <c r="AQ174" i="8"/>
  <c r="AQ174" i="19" s="1"/>
  <c r="AQ221" i="8"/>
  <c r="AQ221" i="19" s="1"/>
  <c r="AQ290" i="8"/>
  <c r="AQ289" i="8"/>
  <c r="AQ307" i="8"/>
  <c r="AQ227" i="8"/>
  <c r="AQ227" i="19" s="1"/>
  <c r="AQ172" i="8"/>
  <c r="AQ172" i="19" s="1"/>
  <c r="AU419" i="8"/>
  <c r="AP117" i="8"/>
  <c r="AQ281" i="8"/>
  <c r="AT297" i="8"/>
  <c r="AS218" i="8"/>
  <c r="AS218" i="19" s="1"/>
  <c r="AP284" i="8"/>
  <c r="AQ279" i="8"/>
  <c r="AP306" i="8"/>
  <c r="AP173" i="8"/>
  <c r="AP173" i="19" s="1"/>
  <c r="AP123" i="8"/>
  <c r="AQ276" i="8"/>
  <c r="AR292" i="8"/>
  <c r="AR243" i="8"/>
  <c r="AP127" i="8"/>
  <c r="AP285" i="8"/>
  <c r="AP448" i="8"/>
  <c r="AP333" i="8"/>
  <c r="AP333" i="19" s="1"/>
  <c r="AP413" i="8"/>
  <c r="AP386" i="8"/>
  <c r="AP386" i="19" s="1"/>
  <c r="AP380" i="8"/>
  <c r="AP380" i="19" s="1"/>
  <c r="AP378" i="8"/>
  <c r="AP449" i="8"/>
  <c r="AP466" i="8"/>
  <c r="AP331" i="8"/>
  <c r="AP331" i="19" s="1"/>
  <c r="AP283" i="8"/>
  <c r="AP125" i="8"/>
  <c r="AQ383" i="8"/>
  <c r="AQ383" i="19" s="1"/>
  <c r="AR486" i="8"/>
  <c r="AP126" i="8"/>
  <c r="AQ286" i="8"/>
  <c r="AY399" i="8"/>
  <c r="AV132" i="8"/>
  <c r="AU138" i="8"/>
  <c r="AT59" i="8"/>
  <c r="AT59" i="19" s="1"/>
  <c r="AT78" i="8"/>
  <c r="AT153" i="8"/>
  <c r="AS57" i="8"/>
  <c r="AS57" i="19" s="1"/>
  <c r="AV79" i="8"/>
  <c r="AU101" i="8"/>
  <c r="AD206" i="8" l="1"/>
  <c r="AD206" i="19" s="1"/>
  <c r="AU48" i="19"/>
  <c r="AU48" i="22" s="1"/>
  <c r="AV48" i="8"/>
  <c r="AD210" i="8"/>
  <c r="AD210" i="19" s="1"/>
  <c r="AD49" i="8"/>
  <c r="AD49" i="19" s="1"/>
  <c r="AD301" i="8"/>
  <c r="AK241" i="19"/>
  <c r="BB53" i="8"/>
  <c r="BB53" i="19" s="1"/>
  <c r="AA53" i="19"/>
  <c r="AA143" i="19" s="1"/>
  <c r="AK241" i="8"/>
  <c r="AK186" i="8"/>
  <c r="AK186" i="19" s="1"/>
  <c r="AK185" i="8"/>
  <c r="AK185" i="19" s="1"/>
  <c r="AK181" i="8"/>
  <c r="AK181" i="19" s="1"/>
  <c r="AV452" i="17"/>
  <c r="AE210" i="8"/>
  <c r="AE210" i="19" s="1"/>
  <c r="AK183" i="8"/>
  <c r="AK183" i="19" s="1"/>
  <c r="AV469" i="17"/>
  <c r="AE301" i="8"/>
  <c r="AK182" i="8"/>
  <c r="AK182" i="19" s="1"/>
  <c r="AK184" i="8"/>
  <c r="AK184" i="19" s="1"/>
  <c r="AV404" i="17"/>
  <c r="AV414" i="17"/>
  <c r="AV451" i="17"/>
  <c r="AE206" i="8"/>
  <c r="AE206" i="19" s="1"/>
  <c r="AV330" i="17"/>
  <c r="AV449" i="17" s="1"/>
  <c r="AH197" i="8"/>
  <c r="AH197" i="19" s="1"/>
  <c r="AC51" i="8"/>
  <c r="AC51" i="19" s="1"/>
  <c r="AX85" i="8"/>
  <c r="AI82" i="8"/>
  <c r="AF205" i="8"/>
  <c r="AF205" i="19" s="1"/>
  <c r="AK228" i="8"/>
  <c r="AK228" i="19" s="1"/>
  <c r="AK242" i="19" s="1"/>
  <c r="AP52" i="22"/>
  <c r="AP378" i="19"/>
  <c r="AK251" i="8"/>
  <c r="AW391" i="17"/>
  <c r="AW391" i="19" s="1"/>
  <c r="AW375" i="19"/>
  <c r="AC142" i="8"/>
  <c r="BD391" i="8"/>
  <c r="AC47" i="8"/>
  <c r="AC47" i="19" s="1"/>
  <c r="AH196" i="8"/>
  <c r="AH196" i="19" s="1"/>
  <c r="AH189" i="8"/>
  <c r="AH189" i="19" s="1"/>
  <c r="AH192" i="8"/>
  <c r="AH192" i="19" s="1"/>
  <c r="AC210" i="19"/>
  <c r="AC212" i="8"/>
  <c r="AR292" i="19"/>
  <c r="AR222" i="19"/>
  <c r="AL294" i="19"/>
  <c r="AL226" i="19"/>
  <c r="AL306" i="19"/>
  <c r="AL225" i="19"/>
  <c r="AJ70" i="8"/>
  <c r="AJ70" i="19" s="1"/>
  <c r="AY255" i="8"/>
  <c r="AY232" i="19"/>
  <c r="AY293" i="19" s="1"/>
  <c r="AJ149" i="8"/>
  <c r="AJ150" i="8" s="1"/>
  <c r="AJ91" i="8"/>
  <c r="AW207" i="19"/>
  <c r="AX207" i="8"/>
  <c r="AH195" i="8"/>
  <c r="AH195" i="19" s="1"/>
  <c r="AH201" i="8"/>
  <c r="AH201" i="19" s="1"/>
  <c r="AL253" i="19"/>
  <c r="AL179" i="19"/>
  <c r="AH202" i="8"/>
  <c r="AH202" i="19" s="1"/>
  <c r="AH200" i="8"/>
  <c r="AH200" i="19" s="1"/>
  <c r="AH203" i="8"/>
  <c r="AH203" i="19" s="1"/>
  <c r="AH300" i="8"/>
  <c r="AA143" i="8"/>
  <c r="AH191" i="8"/>
  <c r="AH191" i="19" s="1"/>
  <c r="AH204" i="8"/>
  <c r="AH204" i="19" s="1"/>
  <c r="AB301" i="19"/>
  <c r="AB212" i="19"/>
  <c r="AB302" i="19" s="1"/>
  <c r="AH190" i="8"/>
  <c r="AH190" i="19" s="1"/>
  <c r="AH198" i="8"/>
  <c r="AH198" i="19" s="1"/>
  <c r="AH199" i="8"/>
  <c r="AH199" i="19" s="1"/>
  <c r="AH194" i="8"/>
  <c r="AH194" i="19" s="1"/>
  <c r="AM252" i="8"/>
  <c r="AM179" i="8"/>
  <c r="AM179" i="19" s="1"/>
  <c r="AJ69" i="8"/>
  <c r="AJ69" i="19" s="1"/>
  <c r="BD65" i="19"/>
  <c r="AM305" i="8"/>
  <c r="AJ92" i="8"/>
  <c r="AP14" i="8"/>
  <c r="AP14" i="19" s="1"/>
  <c r="AP62" i="19"/>
  <c r="AM226" i="8"/>
  <c r="AM231" i="8" s="1"/>
  <c r="AM178" i="8"/>
  <c r="AM178" i="19" s="1"/>
  <c r="AM225" i="8"/>
  <c r="AM230" i="8" s="1"/>
  <c r="AM230" i="19" s="1"/>
  <c r="AE46" i="8"/>
  <c r="AE46" i="19" s="1"/>
  <c r="AG32" i="8"/>
  <c r="AG32" i="19" s="1"/>
  <c r="AY166" i="8"/>
  <c r="AY63" i="8" s="1"/>
  <c r="AS295" i="19"/>
  <c r="AS248" i="19"/>
  <c r="AS310" i="19"/>
  <c r="AM253" i="19"/>
  <c r="AK305" i="19"/>
  <c r="AN177" i="8"/>
  <c r="AN177" i="19" s="1"/>
  <c r="AJ241" i="19"/>
  <c r="AO289" i="19"/>
  <c r="AO290" i="19"/>
  <c r="AO307" i="19"/>
  <c r="AO254" i="19"/>
  <c r="AJ242" i="8"/>
  <c r="AI243" i="19"/>
  <c r="AI244" i="19"/>
  <c r="AI245" i="19" s="1"/>
  <c r="AG38" i="8"/>
  <c r="AG38" i="19" s="1"/>
  <c r="AG44" i="8"/>
  <c r="AG44" i="19" s="1"/>
  <c r="AJ308" i="19"/>
  <c r="AJ309" i="19" s="1"/>
  <c r="AJ241" i="8"/>
  <c r="AF34" i="8"/>
  <c r="AF34" i="19" s="1"/>
  <c r="AS84" i="19"/>
  <c r="AP96" i="22"/>
  <c r="AJ149" i="19"/>
  <c r="AJ150" i="19" s="1"/>
  <c r="AQ133" i="19"/>
  <c r="AQ73" i="22"/>
  <c r="AB142" i="19"/>
  <c r="AC142" i="19"/>
  <c r="AT80" i="19"/>
  <c r="AW135" i="19"/>
  <c r="AM94" i="19"/>
  <c r="AT78" i="19"/>
  <c r="AO152" i="19"/>
  <c r="AJ250" i="19"/>
  <c r="AK250" i="19"/>
  <c r="AL19" i="8"/>
  <c r="AL19" i="19" s="1"/>
  <c r="AJ24" i="8"/>
  <c r="AJ24" i="19" s="1"/>
  <c r="AG41" i="8"/>
  <c r="AG41" i="19" s="1"/>
  <c r="AG36" i="8"/>
  <c r="AG36" i="19" s="1"/>
  <c r="AG42" i="8"/>
  <c r="AG42" i="19" s="1"/>
  <c r="AG33" i="8"/>
  <c r="AG33" i="19" s="1"/>
  <c r="AG39" i="8"/>
  <c r="AG39" i="19" s="1"/>
  <c r="AG40" i="8"/>
  <c r="AG40" i="19" s="1"/>
  <c r="AG35" i="8"/>
  <c r="AG35" i="19" s="1"/>
  <c r="AG43" i="8"/>
  <c r="AG43" i="19" s="1"/>
  <c r="AG30" i="8"/>
  <c r="AG30" i="19" s="1"/>
  <c r="AG45" i="8"/>
  <c r="AG45" i="19" s="1"/>
  <c r="AG37" i="8"/>
  <c r="AG37" i="19" s="1"/>
  <c r="AI91" i="19"/>
  <c r="AI149" i="19"/>
  <c r="AI150" i="19" s="1"/>
  <c r="AI82" i="19"/>
  <c r="AG141" i="8"/>
  <c r="AG31" i="8"/>
  <c r="AG31" i="19" s="1"/>
  <c r="AL146" i="8"/>
  <c r="AL67" i="8"/>
  <c r="AL67" i="19" s="1"/>
  <c r="AL66" i="8"/>
  <c r="AL93" i="8"/>
  <c r="AL20" i="8"/>
  <c r="AL20" i="19" s="1"/>
  <c r="AJ187" i="8"/>
  <c r="AK71" i="8"/>
  <c r="AO16" i="8"/>
  <c r="AO16" i="19" s="1"/>
  <c r="AK21" i="8"/>
  <c r="AK21" i="19" s="1"/>
  <c r="AK72" i="8"/>
  <c r="AK146" i="19"/>
  <c r="AK93" i="19"/>
  <c r="AM18" i="8"/>
  <c r="AM18" i="19" s="1"/>
  <c r="AJ27" i="8"/>
  <c r="AJ27" i="19" s="1"/>
  <c r="AJ25" i="8"/>
  <c r="AJ25" i="19" s="1"/>
  <c r="AJ23" i="8"/>
  <c r="AJ23" i="19" s="1"/>
  <c r="AJ26" i="8"/>
  <c r="AJ26" i="19" s="1"/>
  <c r="AQ62" i="8"/>
  <c r="AQ62" i="19" s="1"/>
  <c r="AJ22" i="8"/>
  <c r="AJ22" i="19" s="1"/>
  <c r="AJ91" i="19"/>
  <c r="AI188" i="8"/>
  <c r="AI188" i="19" s="1"/>
  <c r="AK251" i="19"/>
  <c r="AJ242" i="19"/>
  <c r="AY310" i="8"/>
  <c r="AY293" i="8"/>
  <c r="AP147" i="8"/>
  <c r="AI83" i="8"/>
  <c r="AI28" i="8"/>
  <c r="AI28" i="19" s="1"/>
  <c r="AI92" i="19"/>
  <c r="AJ92" i="19"/>
  <c r="AN17" i="8"/>
  <c r="AN17" i="19" s="1"/>
  <c r="AN61" i="8"/>
  <c r="AN61" i="19" s="1"/>
  <c r="AN94" i="8"/>
  <c r="AN58" i="8"/>
  <c r="AN58" i="19" s="1"/>
  <c r="AH35" i="8"/>
  <c r="AH35" i="19" s="1"/>
  <c r="AH45" i="8"/>
  <c r="AH45" i="19" s="1"/>
  <c r="AH38" i="8"/>
  <c r="AH38" i="19" s="1"/>
  <c r="AH37" i="8"/>
  <c r="AH37" i="19" s="1"/>
  <c r="AH32" i="8"/>
  <c r="AH32" i="19" s="1"/>
  <c r="AH36" i="8"/>
  <c r="AH36" i="19" s="1"/>
  <c r="AH42" i="8"/>
  <c r="AH42" i="19" s="1"/>
  <c r="AH141" i="8"/>
  <c r="AH30" i="8"/>
  <c r="AH30" i="19" s="1"/>
  <c r="AH39" i="8"/>
  <c r="AH39" i="19" s="1"/>
  <c r="AH43" i="8"/>
  <c r="AH43" i="19" s="1"/>
  <c r="AH33" i="8"/>
  <c r="AH33" i="19" s="1"/>
  <c r="AH40" i="8"/>
  <c r="AH40" i="19" s="1"/>
  <c r="AH31" i="8"/>
  <c r="AH31" i="19" s="1"/>
  <c r="AH44" i="8"/>
  <c r="AH44" i="19" s="1"/>
  <c r="AH41" i="8"/>
  <c r="AH41" i="19" s="1"/>
  <c r="BD232" i="8"/>
  <c r="BD232" i="19" s="1"/>
  <c r="I19" i="24" s="1"/>
  <c r="M19" i="24" s="1"/>
  <c r="AQ86" i="19"/>
  <c r="AQ134" i="19"/>
  <c r="AQ151" i="19"/>
  <c r="AQ96" i="19"/>
  <c r="AQ13" i="8"/>
  <c r="AQ13" i="19" s="1"/>
  <c r="AQ131" i="8"/>
  <c r="AQ60" i="8"/>
  <c r="AQ60" i="19" s="1"/>
  <c r="AQ15" i="8"/>
  <c r="AQ15" i="19" s="1"/>
  <c r="AQ68" i="8"/>
  <c r="AQ68" i="19" s="1"/>
  <c r="AQ148" i="8"/>
  <c r="AP152" i="8"/>
  <c r="AP130" i="19"/>
  <c r="AP131" i="19"/>
  <c r="AP95" i="19"/>
  <c r="AP148" i="19"/>
  <c r="AR151" i="8"/>
  <c r="AQ130" i="8"/>
  <c r="AQ95" i="8"/>
  <c r="AY452" i="8"/>
  <c r="AY414" i="8"/>
  <c r="AY469" i="8"/>
  <c r="AB53" i="8"/>
  <c r="AB53" i="19" s="1"/>
  <c r="BD366" i="8"/>
  <c r="BD366" i="19" s="1"/>
  <c r="AP465" i="8"/>
  <c r="AR453" i="8"/>
  <c r="AP470" i="8"/>
  <c r="AL180" i="8"/>
  <c r="AL180" i="19" s="1"/>
  <c r="AL230" i="8"/>
  <c r="AL230" i="19" s="1"/>
  <c r="AL231" i="8"/>
  <c r="AU470" i="17"/>
  <c r="AX293" i="19"/>
  <c r="AX255" i="19"/>
  <c r="AT368" i="8"/>
  <c r="AT368" i="19" s="1"/>
  <c r="AX485" i="8"/>
  <c r="AX382" i="8" s="1"/>
  <c r="AX382" i="19" s="1"/>
  <c r="AO220" i="8"/>
  <c r="AO220" i="19" s="1"/>
  <c r="AO217" i="8"/>
  <c r="AO217" i="19" s="1"/>
  <c r="AO253" i="8"/>
  <c r="AH300" i="19"/>
  <c r="AO176" i="8"/>
  <c r="AO176" i="19" s="1"/>
  <c r="AR86" i="8"/>
  <c r="AR12" i="8"/>
  <c r="AR12" i="19" s="1"/>
  <c r="AR133" i="8"/>
  <c r="AR134" i="8"/>
  <c r="AX486" i="19"/>
  <c r="BD64" i="8"/>
  <c r="BD64" i="19" s="1"/>
  <c r="AX135" i="8"/>
  <c r="AO193" i="17"/>
  <c r="AO205" i="17" s="1"/>
  <c r="AO208" i="17" s="1"/>
  <c r="AO301" i="17" s="1"/>
  <c r="AV50" i="8"/>
  <c r="AV50" i="19" s="1"/>
  <c r="AT485" i="19"/>
  <c r="AU485" i="19" s="1"/>
  <c r="AR422" i="19"/>
  <c r="AD47" i="8"/>
  <c r="AD47" i="19" s="1"/>
  <c r="AD51" i="8"/>
  <c r="AD51" i="19" s="1"/>
  <c r="AD142" i="8"/>
  <c r="AG193" i="8"/>
  <c r="AG193" i="19" s="1"/>
  <c r="AS73" i="8"/>
  <c r="AS73" i="19" s="1"/>
  <c r="AV471" i="19"/>
  <c r="AQ311" i="8"/>
  <c r="AX85" i="19"/>
  <c r="AP175" i="8"/>
  <c r="AP175" i="19" s="1"/>
  <c r="AS456" i="19"/>
  <c r="AG300" i="19"/>
  <c r="AX397" i="19"/>
  <c r="AR96" i="8"/>
  <c r="AR73" i="22"/>
  <c r="AT84" i="8"/>
  <c r="AU209" i="8"/>
  <c r="AU209" i="19" s="1"/>
  <c r="AB302" i="8"/>
  <c r="AU419" i="19"/>
  <c r="AY442" i="19"/>
  <c r="AY443" i="19"/>
  <c r="AP210" i="17"/>
  <c r="AP212" i="17" s="1"/>
  <c r="AP302" i="17" s="1"/>
  <c r="AP206" i="17"/>
  <c r="AR197" i="17"/>
  <c r="AN340" i="17"/>
  <c r="AR25" i="17"/>
  <c r="AN342" i="17"/>
  <c r="AR27" i="17"/>
  <c r="AS26" i="17"/>
  <c r="AQ30" i="17"/>
  <c r="AR203" i="17"/>
  <c r="AQ44" i="17"/>
  <c r="AR201" i="17"/>
  <c r="AR192" i="17"/>
  <c r="AR300" i="17"/>
  <c r="AO349" i="17"/>
  <c r="AO359" i="17"/>
  <c r="AR23" i="17"/>
  <c r="AR26" i="17"/>
  <c r="AR24" i="17"/>
  <c r="AQ187" i="17"/>
  <c r="AQ188" i="17" s="1"/>
  <c r="AO358" i="17"/>
  <c r="AO351" i="17"/>
  <c r="AO362" i="17"/>
  <c r="AO363" i="17"/>
  <c r="AO355" i="17"/>
  <c r="AO459" i="17"/>
  <c r="AO356" i="17"/>
  <c r="AO354" i="17"/>
  <c r="AO357" i="17"/>
  <c r="AO361" i="17"/>
  <c r="AO360" i="17"/>
  <c r="AO348" i="17"/>
  <c r="AO353" i="17"/>
  <c r="AP34" i="17"/>
  <c r="AP46" i="17" s="1"/>
  <c r="AP49" i="17" s="1"/>
  <c r="AP47" i="17" s="1"/>
  <c r="AR196" i="17"/>
  <c r="AO33" i="17"/>
  <c r="AR204" i="17"/>
  <c r="AR200" i="17"/>
  <c r="AQ343" i="17"/>
  <c r="AO35" i="17"/>
  <c r="AR194" i="17"/>
  <c r="AR195" i="17"/>
  <c r="AQ345" i="17"/>
  <c r="AR202" i="17"/>
  <c r="AR189" i="17"/>
  <c r="AO31" i="17"/>
  <c r="AR199" i="17"/>
  <c r="AR191" i="17"/>
  <c r="AQ340" i="17"/>
  <c r="AR198" i="17"/>
  <c r="AO41" i="17"/>
  <c r="AS25" i="17"/>
  <c r="AS27" i="17"/>
  <c r="AO37" i="17"/>
  <c r="AS22" i="17"/>
  <c r="AS24" i="17"/>
  <c r="AO43" i="17"/>
  <c r="AO44" i="17"/>
  <c r="AO45" i="17"/>
  <c r="AO32" i="17"/>
  <c r="AM367" i="17"/>
  <c r="AM365" i="17" s="1"/>
  <c r="BC364" i="17"/>
  <c r="BC352" i="17"/>
  <c r="AO30" i="17"/>
  <c r="AO39" i="17"/>
  <c r="AQ342" i="17"/>
  <c r="AQ344" i="17"/>
  <c r="AO36" i="17"/>
  <c r="AQ36" i="17"/>
  <c r="AQ33" i="17"/>
  <c r="AQ45" i="17"/>
  <c r="AQ31" i="17"/>
  <c r="AQ43" i="17"/>
  <c r="AQ32" i="17"/>
  <c r="AQ35" i="17"/>
  <c r="AQ40" i="17"/>
  <c r="AQ38" i="17"/>
  <c r="AQ141" i="17"/>
  <c r="AO42" i="17"/>
  <c r="AQ42" i="17"/>
  <c r="AQ41" i="17"/>
  <c r="AQ39" i="17"/>
  <c r="AO40" i="17"/>
  <c r="AO38" i="17"/>
  <c r="AN344" i="17"/>
  <c r="AN341" i="17"/>
  <c r="AN343" i="17"/>
  <c r="AT180" i="17"/>
  <c r="AT183" i="17" s="1"/>
  <c r="AR339" i="17"/>
  <c r="AR344" i="17" s="1"/>
  <c r="AY172" i="17"/>
  <c r="AS180" i="17"/>
  <c r="AS183" i="17" s="1"/>
  <c r="AT412" i="17"/>
  <c r="AT379" i="17"/>
  <c r="AT376" i="17"/>
  <c r="AT335" i="17"/>
  <c r="AT336" i="17" s="1"/>
  <c r="AV253" i="17"/>
  <c r="AV220" i="17"/>
  <c r="AV217" i="17"/>
  <c r="AV176" i="17"/>
  <c r="AV177" i="17" s="1"/>
  <c r="AV94" i="17"/>
  <c r="AV58" i="17"/>
  <c r="AV61" i="17"/>
  <c r="AV17" i="17"/>
  <c r="AV18" i="17" s="1"/>
  <c r="BB172" i="17"/>
  <c r="BC172" i="17"/>
  <c r="AV282" i="17"/>
  <c r="AS91" i="17"/>
  <c r="AS149" i="17"/>
  <c r="AS150" i="17" s="1"/>
  <c r="AS70" i="17"/>
  <c r="AS82" i="17" s="1"/>
  <c r="AY307" i="17"/>
  <c r="BB223" i="17"/>
  <c r="BB223" i="19" s="1"/>
  <c r="BC223" i="17"/>
  <c r="BC223" i="19" s="1"/>
  <c r="BD223" i="17"/>
  <c r="BD223" i="19" s="1"/>
  <c r="AY294" i="17"/>
  <c r="AU465" i="17"/>
  <c r="AU332" i="17"/>
  <c r="AU334" i="17" s="1"/>
  <c r="AV286" i="17"/>
  <c r="AT230" i="17"/>
  <c r="AQ467" i="17"/>
  <c r="AQ468" i="17" s="1"/>
  <c r="AQ388" i="17"/>
  <c r="AQ400" i="17" s="1"/>
  <c r="AV284" i="17"/>
  <c r="AY453" i="17"/>
  <c r="BB381" i="17"/>
  <c r="BC381" i="17"/>
  <c r="BD381" i="17"/>
  <c r="AV127" i="17"/>
  <c r="AX383" i="17"/>
  <c r="AY486" i="17"/>
  <c r="AY383" i="17" s="1"/>
  <c r="AW403" i="17"/>
  <c r="AW402" i="17"/>
  <c r="BB59" i="17"/>
  <c r="BC59" i="17"/>
  <c r="BD59" i="17"/>
  <c r="AY133" i="17"/>
  <c r="AP464" i="17"/>
  <c r="AP384" i="17"/>
  <c r="AP411" i="17"/>
  <c r="AP385" i="17"/>
  <c r="AP337" i="17"/>
  <c r="AP338" i="17"/>
  <c r="AQ411" i="17"/>
  <c r="AX84" i="17"/>
  <c r="AQ241" i="17"/>
  <c r="AR92" i="17"/>
  <c r="AR69" i="17"/>
  <c r="AX307" i="17"/>
  <c r="AX294" i="17"/>
  <c r="AV126" i="17"/>
  <c r="AV442" i="17"/>
  <c r="AV119" i="17"/>
  <c r="AV285" i="17"/>
  <c r="AQ242" i="17"/>
  <c r="AR389" i="17"/>
  <c r="AV435" i="17"/>
  <c r="AN410" i="17"/>
  <c r="AN387" i="17"/>
  <c r="AO410" i="17"/>
  <c r="AY240" i="17"/>
  <c r="AV125" i="17"/>
  <c r="AY290" i="17"/>
  <c r="AY289" i="17"/>
  <c r="AY221" i="17"/>
  <c r="AY219" i="17"/>
  <c r="AY254" i="17"/>
  <c r="AY174" i="17"/>
  <c r="BB171" i="17"/>
  <c r="BC171" i="17"/>
  <c r="BD171" i="17"/>
  <c r="AY227" i="17"/>
  <c r="AX422" i="17"/>
  <c r="AS92" i="17"/>
  <c r="AS69" i="17"/>
  <c r="AS83" i="17" s="1"/>
  <c r="AR390" i="17"/>
  <c r="AV117" i="17"/>
  <c r="AV283" i="17"/>
  <c r="AQ387" i="17"/>
  <c r="AQ401" i="17" s="1"/>
  <c r="AX398" i="17"/>
  <c r="BB13" i="17"/>
  <c r="BC13" i="17"/>
  <c r="AV278" i="17"/>
  <c r="AX399" i="17"/>
  <c r="AX263" i="17"/>
  <c r="AV122" i="17"/>
  <c r="BB218" i="17"/>
  <c r="BC218" i="17"/>
  <c r="BD218" i="17"/>
  <c r="AY292" i="17"/>
  <c r="AX131" i="17"/>
  <c r="AX95" i="17"/>
  <c r="AX130" i="17"/>
  <c r="AX62" i="17"/>
  <c r="AX60" i="17"/>
  <c r="AX15" i="17"/>
  <c r="AX68" i="17"/>
  <c r="AX152" i="17" s="1"/>
  <c r="AX13" i="17"/>
  <c r="BD13" i="17" s="1"/>
  <c r="AX148" i="17"/>
  <c r="AN409" i="17"/>
  <c r="AN467" i="17"/>
  <c r="AN468" i="17" s="1"/>
  <c r="AN388" i="17"/>
  <c r="AO409" i="17"/>
  <c r="AR91" i="17"/>
  <c r="AR149" i="17"/>
  <c r="AR150" i="17" s="1"/>
  <c r="AR70" i="17"/>
  <c r="AV280" i="17"/>
  <c r="AN205" i="17"/>
  <c r="AX375" i="17"/>
  <c r="AY375" i="17"/>
  <c r="AY375" i="19" s="1"/>
  <c r="AV118" i="17"/>
  <c r="AS464" i="17"/>
  <c r="AS411" i="17"/>
  <c r="AS385" i="17"/>
  <c r="AS384" i="17"/>
  <c r="AS338" i="17"/>
  <c r="AS337" i="17"/>
  <c r="AS231" i="17"/>
  <c r="AT146" i="17"/>
  <c r="AT67" i="17"/>
  <c r="AT66" i="17"/>
  <c r="AT20" i="17"/>
  <c r="AT93" i="17"/>
  <c r="AT19" i="17"/>
  <c r="AV441" i="17"/>
  <c r="AY104" i="17"/>
  <c r="AV276" i="17"/>
  <c r="AV440" i="17"/>
  <c r="AS230" i="17"/>
  <c r="AV124" i="17"/>
  <c r="AY95" i="17"/>
  <c r="AY130" i="17"/>
  <c r="AY60" i="17"/>
  <c r="AY15" i="17"/>
  <c r="AY131" i="17"/>
  <c r="AY62" i="17"/>
  <c r="BB12" i="17"/>
  <c r="BC12" i="17"/>
  <c r="AY68" i="17"/>
  <c r="BD12" i="17"/>
  <c r="AY148" i="17"/>
  <c r="AT231" i="17"/>
  <c r="AV279" i="17"/>
  <c r="AV123" i="17"/>
  <c r="AV443" i="17"/>
  <c r="AV281" i="17"/>
  <c r="AV444" i="17"/>
  <c r="AJ371" i="17"/>
  <c r="AY84" i="17"/>
  <c r="AN34" i="17"/>
  <c r="AX243" i="17"/>
  <c r="AV437" i="17"/>
  <c r="AU146" i="17"/>
  <c r="AU93" i="17"/>
  <c r="AU66" i="17"/>
  <c r="AU19" i="17"/>
  <c r="AU20" i="17"/>
  <c r="AU67" i="17"/>
  <c r="AX290" i="17"/>
  <c r="AX289" i="17"/>
  <c r="AX221" i="17"/>
  <c r="AX219" i="17"/>
  <c r="AX254" i="17"/>
  <c r="AX174" i="17"/>
  <c r="AX227" i="17"/>
  <c r="AX311" i="17" s="1"/>
  <c r="AV445" i="17"/>
  <c r="AU305" i="17"/>
  <c r="AU252" i="17"/>
  <c r="AU226" i="17"/>
  <c r="AU225" i="17"/>
  <c r="AU179" i="17"/>
  <c r="AU178" i="17"/>
  <c r="AW277" i="17"/>
  <c r="AV121" i="17"/>
  <c r="AX172" i="17"/>
  <c r="AX397" i="17"/>
  <c r="AY456" i="17"/>
  <c r="AY377" i="17" s="1"/>
  <c r="AX377" i="17"/>
  <c r="AW306" i="17"/>
  <c r="AW173" i="17"/>
  <c r="AW175" i="17" s="1"/>
  <c r="AY243" i="17"/>
  <c r="AW147" i="17"/>
  <c r="AW14" i="17"/>
  <c r="AW16" i="17" s="1"/>
  <c r="AV120" i="17"/>
  <c r="AV436" i="17"/>
  <c r="AV438" i="17"/>
  <c r="AV439" i="17"/>
  <c r="AR451" i="8"/>
  <c r="AR383" i="8"/>
  <c r="AR383" i="19" s="1"/>
  <c r="AS486" i="8"/>
  <c r="AQ285" i="8"/>
  <c r="AQ284" i="8"/>
  <c r="AQ121" i="8"/>
  <c r="AS263" i="8"/>
  <c r="AQ120" i="8"/>
  <c r="AS397" i="8"/>
  <c r="AR330" i="8"/>
  <c r="AR330" i="19" s="1"/>
  <c r="AU297" i="8"/>
  <c r="AT218" i="8"/>
  <c r="AT218" i="19" s="1"/>
  <c r="AR277" i="8"/>
  <c r="AQ403" i="8"/>
  <c r="AQ404" i="8" s="1"/>
  <c r="AQ402" i="8"/>
  <c r="AR276" i="8"/>
  <c r="AS292" i="8"/>
  <c r="AS243" i="8"/>
  <c r="AV419" i="8"/>
  <c r="AQ280" i="8"/>
  <c r="AQ118" i="8"/>
  <c r="AQ448" i="8"/>
  <c r="AQ413" i="8"/>
  <c r="AQ386" i="8"/>
  <c r="AQ386" i="19" s="1"/>
  <c r="AQ380" i="8"/>
  <c r="AQ380" i="19" s="1"/>
  <c r="AQ378" i="8"/>
  <c r="AQ333" i="8"/>
  <c r="AQ333" i="19" s="1"/>
  <c r="AQ466" i="8"/>
  <c r="AQ449" i="8"/>
  <c r="AQ331" i="8"/>
  <c r="AQ331" i="19" s="1"/>
  <c r="AQ123" i="8"/>
  <c r="AT456" i="8"/>
  <c r="AS377" i="8"/>
  <c r="AS377" i="19" s="1"/>
  <c r="AQ125" i="8"/>
  <c r="AR254" i="8"/>
  <c r="AR289" i="8"/>
  <c r="AR219" i="8"/>
  <c r="AR219" i="19" s="1"/>
  <c r="AR290" i="8"/>
  <c r="AR174" i="8"/>
  <c r="AR174" i="19" s="1"/>
  <c r="AR221" i="8"/>
  <c r="AR221" i="19" s="1"/>
  <c r="AR307" i="8"/>
  <c r="AR227" i="8"/>
  <c r="AR227" i="19" s="1"/>
  <c r="AR172" i="8"/>
  <c r="AR172" i="19" s="1"/>
  <c r="AQ126" i="8"/>
  <c r="AV260" i="8"/>
  <c r="AT238" i="8"/>
  <c r="AS171" i="8"/>
  <c r="AS171" i="19" s="1"/>
  <c r="AS222" i="8"/>
  <c r="AT325" i="8"/>
  <c r="AQ283" i="8"/>
  <c r="AQ127" i="8"/>
  <c r="AR281" i="8"/>
  <c r="AR294" i="8"/>
  <c r="AR244" i="8"/>
  <c r="AR245" i="8" s="1"/>
  <c r="AQ282" i="8"/>
  <c r="AR286" i="8"/>
  <c r="AR278" i="8"/>
  <c r="AR279" i="8"/>
  <c r="AQ122" i="8"/>
  <c r="AQ117" i="8"/>
  <c r="AQ173" i="8"/>
  <c r="AQ173" i="19" s="1"/>
  <c r="AQ306" i="8"/>
  <c r="AS381" i="8"/>
  <c r="AS381" i="19" s="1"/>
  <c r="AT484" i="8"/>
  <c r="AQ119" i="8"/>
  <c r="AQ124" i="8"/>
  <c r="AW132" i="8"/>
  <c r="AV138" i="8"/>
  <c r="AU59" i="8"/>
  <c r="AU59" i="19" s="1"/>
  <c r="AU153" i="8"/>
  <c r="AT57" i="8"/>
  <c r="AT57" i="19" s="1"/>
  <c r="AW79" i="8"/>
  <c r="AU78" i="8"/>
  <c r="AV101" i="8"/>
  <c r="AD212" i="8" l="1"/>
  <c r="AV48" i="19"/>
  <c r="AV48" i="22" s="1"/>
  <c r="AW48" i="8"/>
  <c r="AE212" i="8"/>
  <c r="AE212" i="19" s="1"/>
  <c r="AE302" i="19" s="1"/>
  <c r="AM180" i="8"/>
  <c r="AM180" i="19" s="1"/>
  <c r="AV333" i="17"/>
  <c r="AV378" i="17"/>
  <c r="AK187" i="8"/>
  <c r="AK187" i="19" s="1"/>
  <c r="AK242" i="8"/>
  <c r="AV466" i="17"/>
  <c r="AV386" i="17"/>
  <c r="AV470" i="17" s="1"/>
  <c r="AV380" i="17"/>
  <c r="AV465" i="17" s="1"/>
  <c r="AV413" i="17"/>
  <c r="AV448" i="17"/>
  <c r="AV331" i="17"/>
  <c r="AF208" i="8"/>
  <c r="AF208" i="19" s="1"/>
  <c r="AJ83" i="8"/>
  <c r="AW414" i="17"/>
  <c r="AC53" i="8"/>
  <c r="AC53" i="19" s="1"/>
  <c r="AW404" i="17"/>
  <c r="AW451" i="17"/>
  <c r="AW330" i="17"/>
  <c r="AW378" i="17" s="1"/>
  <c r="AX391" i="17"/>
  <c r="AX391" i="19" s="1"/>
  <c r="AX375" i="19"/>
  <c r="AQ52" i="22"/>
  <c r="AQ378" i="19"/>
  <c r="AW452" i="17"/>
  <c r="AH193" i="8"/>
  <c r="AH193" i="19" s="1"/>
  <c r="AW469" i="17"/>
  <c r="AJ82" i="8"/>
  <c r="AC212" i="19"/>
  <c r="AC302" i="19" s="1"/>
  <c r="AC302" i="8"/>
  <c r="AP16" i="8"/>
  <c r="AP16" i="19" s="1"/>
  <c r="AM294" i="19"/>
  <c r="AM226" i="19"/>
  <c r="AL311" i="19"/>
  <c r="AL231" i="19"/>
  <c r="AS292" i="19"/>
  <c r="AS222" i="19"/>
  <c r="AN252" i="8"/>
  <c r="AN178" i="8"/>
  <c r="AN178" i="19" s="1"/>
  <c r="AM306" i="19"/>
  <c r="AM225" i="19"/>
  <c r="AM311" i="19"/>
  <c r="AM231" i="19"/>
  <c r="AX207" i="19"/>
  <c r="AY207" i="8"/>
  <c r="AJ188" i="8"/>
  <c r="AJ188" i="19" s="1"/>
  <c r="AJ187" i="19"/>
  <c r="AE301" i="19"/>
  <c r="AD301" i="19"/>
  <c r="AD212" i="19"/>
  <c r="AD302" i="19" s="1"/>
  <c r="AE49" i="8"/>
  <c r="AE49" i="19" s="1"/>
  <c r="AY85" i="8"/>
  <c r="AY63" i="19"/>
  <c r="AY85" i="19" s="1"/>
  <c r="AN179" i="8"/>
  <c r="AN226" i="8"/>
  <c r="AN231" i="8" s="1"/>
  <c r="AN305" i="8"/>
  <c r="AY135" i="8"/>
  <c r="AK149" i="8"/>
  <c r="AK150" i="8" s="1"/>
  <c r="AK71" i="19"/>
  <c r="BD63" i="8"/>
  <c r="BD63" i="19" s="1"/>
  <c r="AK69" i="8"/>
  <c r="AK69" i="19" s="1"/>
  <c r="AK72" i="19"/>
  <c r="AL71" i="8"/>
  <c r="AL71" i="19" s="1"/>
  <c r="AL149" i="19" s="1"/>
  <c r="AL150" i="19" s="1"/>
  <c r="AL66" i="19"/>
  <c r="AN225" i="8"/>
  <c r="AN230" i="8" s="1"/>
  <c r="AN230" i="19" s="1"/>
  <c r="AP254" i="19"/>
  <c r="AP290" i="19"/>
  <c r="AP307" i="19"/>
  <c r="AP289" i="19"/>
  <c r="AJ305" i="19"/>
  <c r="AJ252" i="19"/>
  <c r="AJ243" i="19"/>
  <c r="AJ244" i="19"/>
  <c r="AJ245" i="19" s="1"/>
  <c r="AK243" i="19"/>
  <c r="AK244" i="19"/>
  <c r="AK245" i="19" s="1"/>
  <c r="AK252" i="19"/>
  <c r="AT295" i="19"/>
  <c r="AT248" i="19"/>
  <c r="AT310" i="19"/>
  <c r="AF46" i="8"/>
  <c r="AF46" i="19" s="1"/>
  <c r="AP60" i="22"/>
  <c r="AQ96" i="22"/>
  <c r="AJ83" i="19"/>
  <c r="AT84" i="19"/>
  <c r="AI83" i="19"/>
  <c r="AD142" i="19"/>
  <c r="AK70" i="8"/>
  <c r="AK70" i="19" s="1"/>
  <c r="AK91" i="8"/>
  <c r="AK92" i="8"/>
  <c r="AL146" i="19"/>
  <c r="AL72" i="8"/>
  <c r="AN94" i="19"/>
  <c r="AX135" i="19"/>
  <c r="AU78" i="19"/>
  <c r="AP152" i="19"/>
  <c r="AJ82" i="19"/>
  <c r="AU80" i="19"/>
  <c r="AP147" i="19"/>
  <c r="AL93" i="19"/>
  <c r="AG34" i="8"/>
  <c r="AG34" i="19" s="1"/>
  <c r="AG141" i="19"/>
  <c r="AL21" i="8"/>
  <c r="AL21" i="19" s="1"/>
  <c r="AM67" i="8"/>
  <c r="AM67" i="19" s="1"/>
  <c r="AQ147" i="8"/>
  <c r="AO61" i="8"/>
  <c r="AO61" i="19" s="1"/>
  <c r="AO17" i="8"/>
  <c r="AO17" i="19" s="1"/>
  <c r="AO94" i="8"/>
  <c r="AO58" i="8"/>
  <c r="AO58" i="19" s="1"/>
  <c r="AK25" i="8"/>
  <c r="AK25" i="19" s="1"/>
  <c r="AK24" i="8"/>
  <c r="AK24" i="19" s="1"/>
  <c r="AK22" i="8"/>
  <c r="AK22" i="19" s="1"/>
  <c r="AK27" i="8"/>
  <c r="AK27" i="19" s="1"/>
  <c r="AK23" i="8"/>
  <c r="AK23" i="19" s="1"/>
  <c r="AK26" i="8"/>
  <c r="AK26" i="19" s="1"/>
  <c r="AM93" i="8"/>
  <c r="AM146" i="8"/>
  <c r="AM20" i="8"/>
  <c r="AM20" i="19" s="1"/>
  <c r="AM19" i="8"/>
  <c r="AM19" i="19" s="1"/>
  <c r="AM66" i="8"/>
  <c r="AM66" i="19" s="1"/>
  <c r="AJ28" i="8"/>
  <c r="AJ28" i="19" s="1"/>
  <c r="AQ14" i="8"/>
  <c r="AQ14" i="19" s="1"/>
  <c r="AR130" i="8"/>
  <c r="AI203" i="8"/>
  <c r="AI203" i="19" s="1"/>
  <c r="AI194" i="8"/>
  <c r="AI194" i="19" s="1"/>
  <c r="AI300" i="8"/>
  <c r="AI192" i="8"/>
  <c r="AI192" i="19" s="1"/>
  <c r="AI191" i="8"/>
  <c r="AI191" i="19" s="1"/>
  <c r="AI197" i="8"/>
  <c r="AI197" i="19" s="1"/>
  <c r="AI199" i="8"/>
  <c r="AI199" i="19" s="1"/>
  <c r="AI202" i="8"/>
  <c r="AI202" i="19" s="1"/>
  <c r="AI204" i="8"/>
  <c r="AI204" i="19" s="1"/>
  <c r="AI198" i="8"/>
  <c r="AI198" i="19" s="1"/>
  <c r="AI195" i="8"/>
  <c r="AI195" i="19" s="1"/>
  <c r="AI189" i="8"/>
  <c r="AI189" i="19" s="1"/>
  <c r="AI201" i="8"/>
  <c r="AI201" i="19" s="1"/>
  <c r="AI200" i="8"/>
  <c r="AI200" i="19" s="1"/>
  <c r="AI190" i="8"/>
  <c r="AI190" i="19" s="1"/>
  <c r="AI196" i="8"/>
  <c r="AI196" i="19" s="1"/>
  <c r="AY255" i="19"/>
  <c r="AI29" i="8"/>
  <c r="AI29" i="19" s="1"/>
  <c r="AN18" i="8"/>
  <c r="AN18" i="19" s="1"/>
  <c r="AH34" i="8"/>
  <c r="AH34" i="19" s="1"/>
  <c r="AH141" i="19"/>
  <c r="AM228" i="8"/>
  <c r="AM228" i="19" s="1"/>
  <c r="AQ152" i="8"/>
  <c r="AO177" i="8"/>
  <c r="AO177" i="19" s="1"/>
  <c r="AM251" i="8"/>
  <c r="AQ95" i="19"/>
  <c r="AQ131" i="19"/>
  <c r="AQ130" i="19"/>
  <c r="AQ148" i="19"/>
  <c r="AM229" i="8"/>
  <c r="AM229" i="19" s="1"/>
  <c r="AR96" i="22"/>
  <c r="AQ147" i="19"/>
  <c r="AM308" i="8"/>
  <c r="AM309" i="8" s="1"/>
  <c r="AB143" i="8"/>
  <c r="AS133" i="8"/>
  <c r="AS12" i="8"/>
  <c r="AS12" i="19" s="1"/>
  <c r="AS151" i="8"/>
  <c r="AR13" i="8"/>
  <c r="AR13" i="19" s="1"/>
  <c r="AR131" i="8"/>
  <c r="AY485" i="8"/>
  <c r="AY382" i="8" s="1"/>
  <c r="AY382" i="19" s="1"/>
  <c r="AR95" i="8"/>
  <c r="AR15" i="8"/>
  <c r="AR15" i="19" s="1"/>
  <c r="AR62" i="8"/>
  <c r="AR62" i="19" s="1"/>
  <c r="AR148" i="8"/>
  <c r="AR60" i="8"/>
  <c r="AR60" i="19" s="1"/>
  <c r="AR68" i="8"/>
  <c r="AR68" i="19" s="1"/>
  <c r="AS451" i="8"/>
  <c r="AL250" i="8"/>
  <c r="AL308" i="8"/>
  <c r="AL309" i="8" s="1"/>
  <c r="AL229" i="8"/>
  <c r="AL229" i="19" s="1"/>
  <c r="AQ470" i="8"/>
  <c r="AS134" i="8"/>
  <c r="AS86" i="8"/>
  <c r="AS96" i="8"/>
  <c r="AP176" i="8"/>
  <c r="AP176" i="19" s="1"/>
  <c r="AL228" i="8"/>
  <c r="AL228" i="19" s="1"/>
  <c r="AL251" i="8"/>
  <c r="AQ465" i="8"/>
  <c r="AP253" i="8"/>
  <c r="AL182" i="8"/>
  <c r="AL182" i="19" s="1"/>
  <c r="AL184" i="8"/>
  <c r="AL184" i="19" s="1"/>
  <c r="AL183" i="8"/>
  <c r="AL183" i="19" s="1"/>
  <c r="AL181" i="8"/>
  <c r="AL181" i="19" s="1"/>
  <c r="AL185" i="8"/>
  <c r="AL185" i="19" s="1"/>
  <c r="AL186" i="8"/>
  <c r="AL186" i="19" s="1"/>
  <c r="AS453" i="8"/>
  <c r="AM250" i="8"/>
  <c r="AU368" i="8"/>
  <c r="AU368" i="19" s="1"/>
  <c r="AY486" i="19"/>
  <c r="AP220" i="8"/>
  <c r="AP220" i="19" s="1"/>
  <c r="AP217" i="8"/>
  <c r="AP217" i="19" s="1"/>
  <c r="AV485" i="19"/>
  <c r="AD302" i="8"/>
  <c r="AS422" i="19"/>
  <c r="AR311" i="8"/>
  <c r="AW471" i="19"/>
  <c r="AY397" i="19"/>
  <c r="AU414" i="19"/>
  <c r="AV209" i="8"/>
  <c r="AV209" i="19" s="1"/>
  <c r="AR96" i="19"/>
  <c r="AR151" i="19"/>
  <c r="AR133" i="19"/>
  <c r="AR134" i="19"/>
  <c r="AR86" i="19"/>
  <c r="AT73" i="8"/>
  <c r="AT73" i="19" s="1"/>
  <c r="AV419" i="19"/>
  <c r="AE302" i="8"/>
  <c r="AW50" i="8"/>
  <c r="AW50" i="19" s="1"/>
  <c r="AU84" i="8"/>
  <c r="AQ175" i="8"/>
  <c r="AQ175" i="19" s="1"/>
  <c r="AT414" i="19"/>
  <c r="AG205" i="8"/>
  <c r="AG205" i="19" s="1"/>
  <c r="AD53" i="8"/>
  <c r="AD53" i="19" s="1"/>
  <c r="AT456" i="19"/>
  <c r="AO210" i="17"/>
  <c r="AO212" i="17" s="1"/>
  <c r="AO302" i="17" s="1"/>
  <c r="AO206" i="17"/>
  <c r="AO352" i="17"/>
  <c r="AO364" i="17" s="1"/>
  <c r="AO367" i="17" s="1"/>
  <c r="AO460" i="17" s="1"/>
  <c r="AR193" i="17"/>
  <c r="AR205" i="17" s="1"/>
  <c r="AR208" i="17" s="1"/>
  <c r="AR28" i="17"/>
  <c r="AR29" i="17" s="1"/>
  <c r="AS28" i="17"/>
  <c r="AS29" i="17" s="1"/>
  <c r="AS31" i="17" s="1"/>
  <c r="AP142" i="17"/>
  <c r="AQ346" i="17"/>
  <c r="AQ347" i="17" s="1"/>
  <c r="AQ459" i="17" s="1"/>
  <c r="AQ34" i="17"/>
  <c r="AQ46" i="17" s="1"/>
  <c r="AQ49" i="17" s="1"/>
  <c r="AQ51" i="17" s="1"/>
  <c r="AQ53" i="17" s="1"/>
  <c r="AQ143" i="17" s="1"/>
  <c r="AO34" i="17"/>
  <c r="AO46" i="17" s="1"/>
  <c r="AO49" i="17" s="1"/>
  <c r="AP51" i="17"/>
  <c r="AP53" i="17" s="1"/>
  <c r="AP143" i="17" s="1"/>
  <c r="AR340" i="17"/>
  <c r="AN346" i="17"/>
  <c r="AN347" i="17" s="1"/>
  <c r="BC367" i="17"/>
  <c r="AM460" i="17"/>
  <c r="AM369" i="17"/>
  <c r="AT186" i="17"/>
  <c r="AT181" i="17"/>
  <c r="AT182" i="17"/>
  <c r="AT184" i="17"/>
  <c r="AT185" i="17"/>
  <c r="AR342" i="17"/>
  <c r="AR345" i="17"/>
  <c r="AR341" i="17"/>
  <c r="BD172" i="17"/>
  <c r="AR343" i="17"/>
  <c r="AS185" i="17"/>
  <c r="AU180" i="17"/>
  <c r="AU185" i="17" s="1"/>
  <c r="AU21" i="17"/>
  <c r="AU26" i="17" s="1"/>
  <c r="AS184" i="17"/>
  <c r="AS339" i="17"/>
  <c r="AS345" i="17" s="1"/>
  <c r="AS182" i="17"/>
  <c r="AS186" i="17"/>
  <c r="AT21" i="17"/>
  <c r="AT27" i="17" s="1"/>
  <c r="AS181" i="17"/>
  <c r="AW253" i="17"/>
  <c r="AW220" i="17"/>
  <c r="AW217" i="17"/>
  <c r="AW176" i="17"/>
  <c r="AW177" i="17" s="1"/>
  <c r="AW94" i="17"/>
  <c r="AW58" i="17"/>
  <c r="AW61" i="17"/>
  <c r="AW17" i="17"/>
  <c r="AW18" i="17" s="1"/>
  <c r="AU412" i="17"/>
  <c r="AU376" i="17"/>
  <c r="AU379" i="17"/>
  <c r="AU335" i="17"/>
  <c r="AW438" i="17"/>
  <c r="AS251" i="17"/>
  <c r="AS228" i="17"/>
  <c r="AN400" i="17"/>
  <c r="AW278" i="17"/>
  <c r="AR410" i="17"/>
  <c r="AR387" i="17"/>
  <c r="AR401" i="17" s="1"/>
  <c r="AY306" i="17"/>
  <c r="AY173" i="17"/>
  <c r="BB221" i="17"/>
  <c r="BC221" i="17"/>
  <c r="BD221" i="17"/>
  <c r="AP389" i="17"/>
  <c r="AY402" i="17"/>
  <c r="AY403" i="17"/>
  <c r="BB383" i="17"/>
  <c r="BC383" i="17"/>
  <c r="BD383" i="17"/>
  <c r="AV305" i="17"/>
  <c r="AV252" i="17"/>
  <c r="AV226" i="17"/>
  <c r="AV225" i="17"/>
  <c r="AV179" i="17"/>
  <c r="AV178" i="17"/>
  <c r="AW123" i="17"/>
  <c r="AU71" i="17"/>
  <c r="AW444" i="17"/>
  <c r="AT251" i="17"/>
  <c r="AT228" i="17"/>
  <c r="AT242" i="17" s="1"/>
  <c r="BB15" i="17"/>
  <c r="BC15" i="17"/>
  <c r="BD15" i="17"/>
  <c r="AS250" i="17"/>
  <c r="AS308" i="17"/>
  <c r="AS309" i="17" s="1"/>
  <c r="AS229" i="17"/>
  <c r="AT71" i="17"/>
  <c r="AW280" i="17"/>
  <c r="AY311" i="17"/>
  <c r="BB227" i="17"/>
  <c r="BC227" i="17"/>
  <c r="BD227" i="17"/>
  <c r="AW285" i="17"/>
  <c r="AW442" i="17"/>
  <c r="AX403" i="17"/>
  <c r="AX402" i="17"/>
  <c r="AW284" i="17"/>
  <c r="AW286" i="17"/>
  <c r="BB60" i="17"/>
  <c r="BC60" i="17"/>
  <c r="BD60" i="17"/>
  <c r="AY391" i="17"/>
  <c r="AY391" i="19" s="1"/>
  <c r="BB375" i="17"/>
  <c r="BB375" i="19" s="1"/>
  <c r="BC375" i="17"/>
  <c r="BC375" i="19" s="1"/>
  <c r="BD375" i="17"/>
  <c r="BD375" i="19" s="1"/>
  <c r="AW119" i="17"/>
  <c r="AW126" i="17"/>
  <c r="AW127" i="17"/>
  <c r="AW281" i="17"/>
  <c r="AW445" i="17"/>
  <c r="AY152" i="17"/>
  <c r="BB68" i="17"/>
  <c r="BC68" i="17"/>
  <c r="BD68" i="17"/>
  <c r="AW440" i="17"/>
  <c r="AS389" i="17"/>
  <c r="AR82" i="17"/>
  <c r="AW283" i="17"/>
  <c r="AW125" i="17"/>
  <c r="AP339" i="17"/>
  <c r="AV146" i="17"/>
  <c r="AV93" i="17"/>
  <c r="AV66" i="17"/>
  <c r="AV19" i="17"/>
  <c r="AV67" i="17"/>
  <c r="AV20" i="17"/>
  <c r="AT464" i="17"/>
  <c r="AT411" i="17"/>
  <c r="AT385" i="17"/>
  <c r="AT384" i="17"/>
  <c r="AT338" i="17"/>
  <c r="AT337" i="17"/>
  <c r="AY397" i="17"/>
  <c r="AN401" i="17"/>
  <c r="AU72" i="17"/>
  <c r="AW443" i="17"/>
  <c r="AS390" i="17"/>
  <c r="AW122" i="17"/>
  <c r="AY399" i="17"/>
  <c r="BB174" i="17"/>
  <c r="BC174" i="17"/>
  <c r="BD174" i="17"/>
  <c r="AR409" i="17"/>
  <c r="AR467" i="17"/>
  <c r="AR468" i="17" s="1"/>
  <c r="AR388" i="17"/>
  <c r="AR400" i="17" s="1"/>
  <c r="AP390" i="17"/>
  <c r="AW436" i="17"/>
  <c r="AX306" i="17"/>
  <c r="AX173" i="17"/>
  <c r="AX175" i="17" s="1"/>
  <c r="AW441" i="17"/>
  <c r="AW439" i="17"/>
  <c r="AW120" i="17"/>
  <c r="BB377" i="17"/>
  <c r="BC377" i="17"/>
  <c r="BD377" i="17"/>
  <c r="AW121" i="17"/>
  <c r="AU230" i="17"/>
  <c r="AW279" i="17"/>
  <c r="AW124" i="17"/>
  <c r="AW276" i="17"/>
  <c r="AN208" i="17"/>
  <c r="AY263" i="17"/>
  <c r="AW117" i="17"/>
  <c r="AY422" i="17"/>
  <c r="AT250" i="17"/>
  <c r="AT308" i="17"/>
  <c r="AT309" i="17" s="1"/>
  <c r="AT229" i="17"/>
  <c r="AT241" i="17" s="1"/>
  <c r="AX277" i="17"/>
  <c r="AN46" i="17"/>
  <c r="AT72" i="17"/>
  <c r="AW118" i="17"/>
  <c r="AX147" i="17"/>
  <c r="AX14" i="17"/>
  <c r="AX16" i="17" s="1"/>
  <c r="AU231" i="17"/>
  <c r="AW437" i="17"/>
  <c r="AJ461" i="17"/>
  <c r="AY147" i="17"/>
  <c r="AY14" i="17"/>
  <c r="BB62" i="17"/>
  <c r="BC62" i="17"/>
  <c r="BD62" i="17"/>
  <c r="AY398" i="17"/>
  <c r="BB219" i="17"/>
  <c r="BC219" i="17"/>
  <c r="BD219" i="17"/>
  <c r="AW435" i="17"/>
  <c r="AQ300" i="17"/>
  <c r="AQ192" i="17"/>
  <c r="AQ190" i="17"/>
  <c r="AQ189" i="17"/>
  <c r="AQ191" i="17"/>
  <c r="AQ195" i="17"/>
  <c r="AQ197" i="17"/>
  <c r="AQ194" i="17"/>
  <c r="AQ198" i="17"/>
  <c r="AQ202" i="17"/>
  <c r="AQ204" i="17"/>
  <c r="AQ201" i="17"/>
  <c r="AQ200" i="17"/>
  <c r="AQ203" i="17"/>
  <c r="AQ199" i="17"/>
  <c r="AQ196" i="17"/>
  <c r="AR83" i="17"/>
  <c r="AW282" i="17"/>
  <c r="BB382" i="8"/>
  <c r="BB382" i="19" s="1"/>
  <c r="BC382" i="8"/>
  <c r="BC382" i="19" s="1"/>
  <c r="AR117" i="8"/>
  <c r="AR173" i="8"/>
  <c r="AR173" i="19" s="1"/>
  <c r="AR306" i="8"/>
  <c r="AR120" i="8"/>
  <c r="AR284" i="8"/>
  <c r="AR119" i="8"/>
  <c r="AS281" i="8"/>
  <c r="AW260" i="8"/>
  <c r="AR123" i="8"/>
  <c r="AS277" i="8"/>
  <c r="AS278" i="8"/>
  <c r="AT381" i="8"/>
  <c r="AT381" i="19" s="1"/>
  <c r="AU484" i="8"/>
  <c r="AR122" i="8"/>
  <c r="AR126" i="8"/>
  <c r="AR125" i="8"/>
  <c r="AS276" i="8"/>
  <c r="AT276" i="8" s="1"/>
  <c r="AV297" i="8"/>
  <c r="AU218" i="8"/>
  <c r="AU218" i="19" s="1"/>
  <c r="AR285" i="8"/>
  <c r="AS286" i="8"/>
  <c r="AR127" i="8"/>
  <c r="AT222" i="8"/>
  <c r="AU325" i="8"/>
  <c r="AR118" i="8"/>
  <c r="AT263" i="8"/>
  <c r="AS279" i="8"/>
  <c r="AR282" i="8"/>
  <c r="AS294" i="8"/>
  <c r="AS244" i="8"/>
  <c r="AS245" i="8" s="1"/>
  <c r="AR380" i="8"/>
  <c r="AR380" i="19" s="1"/>
  <c r="AR378" i="8"/>
  <c r="AR448" i="8"/>
  <c r="AR333" i="8"/>
  <c r="AR333" i="19" s="1"/>
  <c r="AR449" i="8"/>
  <c r="AR413" i="8"/>
  <c r="AR386" i="8"/>
  <c r="AR386" i="19" s="1"/>
  <c r="AR466" i="8"/>
  <c r="AR331" i="8"/>
  <c r="AR331" i="19" s="1"/>
  <c r="AR283" i="8"/>
  <c r="AS254" i="8"/>
  <c r="AS290" i="8"/>
  <c r="AS289" i="8"/>
  <c r="AS174" i="8"/>
  <c r="AS174" i="19" s="1"/>
  <c r="AS219" i="8"/>
  <c r="AS219" i="19" s="1"/>
  <c r="AS221" i="8"/>
  <c r="AS221" i="19" s="1"/>
  <c r="AS307" i="8"/>
  <c r="AS227" i="8"/>
  <c r="AS227" i="19" s="1"/>
  <c r="AS172" i="8"/>
  <c r="AS172" i="19" s="1"/>
  <c r="AR280" i="8"/>
  <c r="AT397" i="8"/>
  <c r="AS330" i="8"/>
  <c r="AS330" i="19" s="1"/>
  <c r="AR121" i="8"/>
  <c r="AS383" i="8"/>
  <c r="AS383" i="19" s="1"/>
  <c r="AT486" i="8"/>
  <c r="AT292" i="8"/>
  <c r="AT243" i="8"/>
  <c r="AR124" i="8"/>
  <c r="AU238" i="8"/>
  <c r="AT171" i="8"/>
  <c r="AT171" i="19" s="1"/>
  <c r="AU456" i="8"/>
  <c r="AT377" i="8"/>
  <c r="AT377" i="19" s="1"/>
  <c r="AW419" i="8"/>
  <c r="AR403" i="8"/>
  <c r="AR404" i="8" s="1"/>
  <c r="AR402" i="8"/>
  <c r="AX132" i="8"/>
  <c r="AW138" i="8"/>
  <c r="AV59" i="8"/>
  <c r="AV59" i="19" s="1"/>
  <c r="AV78" i="8"/>
  <c r="AX79" i="8"/>
  <c r="AU57" i="8"/>
  <c r="AU57" i="19" s="1"/>
  <c r="AV153" i="8"/>
  <c r="AW101" i="8"/>
  <c r="AW331" i="17" l="1"/>
  <c r="AW449" i="17"/>
  <c r="AK188" i="8"/>
  <c r="AK188" i="19" s="1"/>
  <c r="AW48" i="19"/>
  <c r="AW48" i="22" s="1"/>
  <c r="AX48" i="8"/>
  <c r="AM186" i="8"/>
  <c r="AM186" i="19" s="1"/>
  <c r="AM184" i="8"/>
  <c r="AM184" i="19" s="1"/>
  <c r="AM182" i="8"/>
  <c r="AM182" i="19" s="1"/>
  <c r="AM185" i="8"/>
  <c r="AM185" i="19" s="1"/>
  <c r="AM183" i="8"/>
  <c r="AM183" i="19" s="1"/>
  <c r="AM181" i="8"/>
  <c r="AM181" i="19" s="1"/>
  <c r="AJ195" i="8"/>
  <c r="AJ195" i="19" s="1"/>
  <c r="AF301" i="8"/>
  <c r="AL91" i="8"/>
  <c r="AK83" i="8"/>
  <c r="AV332" i="17"/>
  <c r="AV334" i="17" s="1"/>
  <c r="AV412" i="17" s="1"/>
  <c r="AC143" i="8"/>
  <c r="AW448" i="17"/>
  <c r="AF206" i="8"/>
  <c r="AF206" i="19" s="1"/>
  <c r="AF210" i="8"/>
  <c r="AF210" i="19" s="1"/>
  <c r="AX452" i="17"/>
  <c r="AW380" i="17"/>
  <c r="AW332" i="17" s="1"/>
  <c r="AW413" i="17"/>
  <c r="AW466" i="17"/>
  <c r="AW386" i="17"/>
  <c r="AW470" i="17" s="1"/>
  <c r="AW333" i="17"/>
  <c r="AX330" i="17"/>
  <c r="AX380" i="17" s="1"/>
  <c r="AX414" i="17"/>
  <c r="AX469" i="17"/>
  <c r="AX404" i="17"/>
  <c r="AX451" i="17"/>
  <c r="AJ200" i="8"/>
  <c r="AJ200" i="19" s="1"/>
  <c r="AJ194" i="8"/>
  <c r="AJ194" i="19" s="1"/>
  <c r="AJ201" i="8"/>
  <c r="AJ201" i="19" s="1"/>
  <c r="AJ203" i="8"/>
  <c r="AJ203" i="19" s="1"/>
  <c r="AP94" i="8"/>
  <c r="AJ300" i="8"/>
  <c r="AJ202" i="8"/>
  <c r="AJ202" i="19" s="1"/>
  <c r="AJ204" i="8"/>
  <c r="AJ204" i="19" s="1"/>
  <c r="AJ199" i="8"/>
  <c r="AJ199" i="19" s="1"/>
  <c r="AL70" i="8"/>
  <c r="AL70" i="19" s="1"/>
  <c r="AJ189" i="8"/>
  <c r="AJ189" i="19" s="1"/>
  <c r="AJ192" i="8"/>
  <c r="AJ192" i="19" s="1"/>
  <c r="AY135" i="19"/>
  <c r="AJ191" i="8"/>
  <c r="AJ191" i="19" s="1"/>
  <c r="AJ197" i="8"/>
  <c r="AJ197" i="19" s="1"/>
  <c r="AJ190" i="8"/>
  <c r="AJ190" i="19" s="1"/>
  <c r="AJ196" i="8"/>
  <c r="AJ196" i="19" s="1"/>
  <c r="AJ198" i="8"/>
  <c r="AJ198" i="19" s="1"/>
  <c r="AH205" i="8"/>
  <c r="AH205" i="19" s="1"/>
  <c r="AR52" i="22"/>
  <c r="AR378" i="19"/>
  <c r="AE47" i="8"/>
  <c r="AE47" i="19" s="1"/>
  <c r="AP61" i="8"/>
  <c r="AP61" i="19" s="1"/>
  <c r="AN180" i="8"/>
  <c r="AN180" i="19" s="1"/>
  <c r="AP17" i="8"/>
  <c r="AP17" i="19" s="1"/>
  <c r="AP58" i="8"/>
  <c r="AP58" i="19" s="1"/>
  <c r="AF49" i="8"/>
  <c r="AF49" i="19" s="1"/>
  <c r="AT292" i="19"/>
  <c r="AT222" i="19"/>
  <c r="AN306" i="19"/>
  <c r="AN225" i="19"/>
  <c r="AE142" i="8"/>
  <c r="AN311" i="19"/>
  <c r="AN231" i="19"/>
  <c r="AN251" i="19" s="1"/>
  <c r="AE51" i="8"/>
  <c r="AE51" i="19" s="1"/>
  <c r="AN294" i="19"/>
  <c r="AN226" i="19"/>
  <c r="AY207" i="19"/>
  <c r="BD207" i="8"/>
  <c r="BD207" i="19" s="1"/>
  <c r="AL149" i="8"/>
  <c r="AL150" i="8" s="1"/>
  <c r="AN253" i="19"/>
  <c r="AN179" i="19"/>
  <c r="AL92" i="8"/>
  <c r="AL72" i="19"/>
  <c r="AQ254" i="19"/>
  <c r="AQ307" i="19"/>
  <c r="AQ290" i="19"/>
  <c r="AQ289" i="19"/>
  <c r="AM242" i="8"/>
  <c r="AL305" i="19"/>
  <c r="AL252" i="19"/>
  <c r="AL243" i="19"/>
  <c r="AL244" i="19"/>
  <c r="AL245" i="19" s="1"/>
  <c r="AU295" i="19"/>
  <c r="AU248" i="19"/>
  <c r="AU310" i="19"/>
  <c r="AM241" i="8"/>
  <c r="AO225" i="8"/>
  <c r="AO230" i="8" s="1"/>
  <c r="AO230" i="19" s="1"/>
  <c r="AQ60" i="22"/>
  <c r="BB48" i="22"/>
  <c r="BC48" i="22"/>
  <c r="AK92" i="19"/>
  <c r="AK83" i="19"/>
  <c r="AS133" i="19"/>
  <c r="AS73" i="22"/>
  <c r="AU84" i="19"/>
  <c r="AC143" i="19"/>
  <c r="AB143" i="19"/>
  <c r="AE142" i="19"/>
  <c r="AK82" i="8"/>
  <c r="AL69" i="8"/>
  <c r="AL69" i="19" s="1"/>
  <c r="AL24" i="8"/>
  <c r="AL24" i="19" s="1"/>
  <c r="AL27" i="8"/>
  <c r="AL27" i="19" s="1"/>
  <c r="AL25" i="8"/>
  <c r="AL25" i="19" s="1"/>
  <c r="AL91" i="19"/>
  <c r="AK149" i="19"/>
  <c r="AK150" i="19" s="1"/>
  <c r="AK91" i="19"/>
  <c r="AM72" i="8"/>
  <c r="AM72" i="19" s="1"/>
  <c r="AL23" i="8"/>
  <c r="AL23" i="19" s="1"/>
  <c r="AL22" i="8"/>
  <c r="AL22" i="19" s="1"/>
  <c r="AL26" i="8"/>
  <c r="AL26" i="19" s="1"/>
  <c r="AQ152" i="19"/>
  <c r="AO94" i="19"/>
  <c r="AV80" i="19"/>
  <c r="AV78" i="19"/>
  <c r="AP94" i="19"/>
  <c r="AG46" i="8"/>
  <c r="AG46" i="19" s="1"/>
  <c r="AR148" i="19"/>
  <c r="AJ300" i="19"/>
  <c r="AS62" i="8"/>
  <c r="AS62" i="19" s="1"/>
  <c r="AO18" i="8"/>
  <c r="AO18" i="19" s="1"/>
  <c r="AK28" i="8"/>
  <c r="AK28" i="19" s="1"/>
  <c r="AM71" i="8"/>
  <c r="AM71" i="19" s="1"/>
  <c r="AQ16" i="8"/>
  <c r="AQ16" i="19" s="1"/>
  <c r="AM21" i="8"/>
  <c r="AM21" i="19" s="1"/>
  <c r="AM146" i="19"/>
  <c r="AM93" i="19"/>
  <c r="AJ29" i="8"/>
  <c r="AJ29" i="19" s="1"/>
  <c r="AS148" i="8"/>
  <c r="AS60" i="8"/>
  <c r="AS60" i="19" s="1"/>
  <c r="AO179" i="8"/>
  <c r="AO179" i="19" s="1"/>
  <c r="AS130" i="8"/>
  <c r="AS68" i="8"/>
  <c r="AS68" i="19" s="1"/>
  <c r="AS15" i="8"/>
  <c r="AS15" i="19" s="1"/>
  <c r="AS131" i="8"/>
  <c r="AI300" i="19"/>
  <c r="AI193" i="8"/>
  <c r="AI193" i="19" s="1"/>
  <c r="AR131" i="19"/>
  <c r="AS86" i="19"/>
  <c r="AS96" i="19"/>
  <c r="AS134" i="19"/>
  <c r="AS151" i="19"/>
  <c r="AI41" i="8"/>
  <c r="AI41" i="19" s="1"/>
  <c r="AI42" i="8"/>
  <c r="AI42" i="19" s="1"/>
  <c r="AI141" i="8"/>
  <c r="AI40" i="8"/>
  <c r="AI40" i="19" s="1"/>
  <c r="AI35" i="8"/>
  <c r="AI35" i="19" s="1"/>
  <c r="AI43" i="8"/>
  <c r="AI43" i="19" s="1"/>
  <c r="AI33" i="8"/>
  <c r="AI33" i="19" s="1"/>
  <c r="AI32" i="8"/>
  <c r="AI32" i="19" s="1"/>
  <c r="AI36" i="8"/>
  <c r="AI36" i="19" s="1"/>
  <c r="AI31" i="8"/>
  <c r="AI31" i="19" s="1"/>
  <c r="AI30" i="8"/>
  <c r="AI30" i="19" s="1"/>
  <c r="AI45" i="8"/>
  <c r="AI45" i="19" s="1"/>
  <c r="AI44" i="8"/>
  <c r="AI44" i="19" s="1"/>
  <c r="AI38" i="8"/>
  <c r="AI38" i="19" s="1"/>
  <c r="AI39" i="8"/>
  <c r="AI39" i="19" s="1"/>
  <c r="AI37" i="8"/>
  <c r="AI37" i="19" s="1"/>
  <c r="AM242" i="19"/>
  <c r="AK196" i="8"/>
  <c r="AK196" i="19" s="1"/>
  <c r="AN146" i="8"/>
  <c r="AN67" i="8"/>
  <c r="AN67" i="19" s="1"/>
  <c r="AN93" i="8"/>
  <c r="AN19" i="8"/>
  <c r="AN19" i="19" s="1"/>
  <c r="AN20" i="8"/>
  <c r="AN20" i="19" s="1"/>
  <c r="AN66" i="8"/>
  <c r="AN66" i="19" s="1"/>
  <c r="AH46" i="8"/>
  <c r="AH46" i="19" s="1"/>
  <c r="AO226" i="8"/>
  <c r="AO252" i="8"/>
  <c r="AO178" i="8"/>
  <c r="AO178" i="19" s="1"/>
  <c r="AO305" i="8"/>
  <c r="AS95" i="8"/>
  <c r="AS13" i="8"/>
  <c r="AS13" i="19" s="1"/>
  <c r="AM241" i="19"/>
  <c r="AM308" i="19"/>
  <c r="AM309" i="19" s="1"/>
  <c r="AK190" i="8"/>
  <c r="AK190" i="19" s="1"/>
  <c r="AM251" i="19"/>
  <c r="AK199" i="8"/>
  <c r="AK199" i="19" s="1"/>
  <c r="AK195" i="8"/>
  <c r="AK195" i="19" s="1"/>
  <c r="AK300" i="8"/>
  <c r="BD382" i="8"/>
  <c r="BD382" i="19" s="1"/>
  <c r="AK204" i="8"/>
  <c r="AK204" i="19" s="1"/>
  <c r="AK189" i="8"/>
  <c r="AK189" i="19" s="1"/>
  <c r="AK203" i="8"/>
  <c r="AK203" i="19" s="1"/>
  <c r="AR130" i="19"/>
  <c r="AR95" i="19"/>
  <c r="AR152" i="8"/>
  <c r="AN308" i="19"/>
  <c r="AN309" i="19" s="1"/>
  <c r="AP177" i="8"/>
  <c r="AP177" i="19" s="1"/>
  <c r="AR147" i="8"/>
  <c r="AR14" i="8"/>
  <c r="AR14" i="19" s="1"/>
  <c r="AL308" i="19"/>
  <c r="AL309" i="19" s="1"/>
  <c r="AL250" i="19"/>
  <c r="AR465" i="8"/>
  <c r="AL242" i="8"/>
  <c r="AL242" i="19"/>
  <c r="AM250" i="19"/>
  <c r="AT451" i="8"/>
  <c r="AR470" i="8"/>
  <c r="AL251" i="19"/>
  <c r="AL241" i="8"/>
  <c r="AL241" i="19"/>
  <c r="AL187" i="8"/>
  <c r="AL187" i="19" s="1"/>
  <c r="AT453" i="8"/>
  <c r="AV368" i="8"/>
  <c r="AV368" i="19" s="1"/>
  <c r="AW485" i="19"/>
  <c r="AX485" i="19" s="1"/>
  <c r="AN251" i="8"/>
  <c r="AN250" i="8"/>
  <c r="AQ176" i="8"/>
  <c r="AQ176" i="19" s="1"/>
  <c r="AQ253" i="8"/>
  <c r="AN308" i="8"/>
  <c r="AN309" i="8" s="1"/>
  <c r="AQ220" i="8"/>
  <c r="AQ220" i="19" s="1"/>
  <c r="AN229" i="8"/>
  <c r="AN229" i="19" s="1"/>
  <c r="AN228" i="8"/>
  <c r="AN228" i="19" s="1"/>
  <c r="AQ217" i="8"/>
  <c r="AQ217" i="19" s="1"/>
  <c r="AW209" i="8"/>
  <c r="AW209" i="19" s="1"/>
  <c r="AT422" i="19"/>
  <c r="AT96" i="8"/>
  <c r="AU456" i="19"/>
  <c r="AT133" i="8"/>
  <c r="AT134" i="8"/>
  <c r="AU73" i="8"/>
  <c r="AU73" i="19" s="1"/>
  <c r="AW419" i="19"/>
  <c r="AT12" i="8"/>
  <c r="AT12" i="19" s="1"/>
  <c r="AS311" i="8"/>
  <c r="AT151" i="8"/>
  <c r="AD143" i="8"/>
  <c r="AX471" i="19"/>
  <c r="AT86" i="8"/>
  <c r="AV414" i="19"/>
  <c r="AV84" i="8"/>
  <c r="AR175" i="8"/>
  <c r="AR175" i="19" s="1"/>
  <c r="AG208" i="8"/>
  <c r="AG208" i="19" s="1"/>
  <c r="AX50" i="8"/>
  <c r="AX50" i="19" s="1"/>
  <c r="AS37" i="17"/>
  <c r="AS39" i="17"/>
  <c r="AS33" i="17"/>
  <c r="AQ358" i="17"/>
  <c r="AR301" i="17"/>
  <c r="AR206" i="17"/>
  <c r="AQ362" i="17"/>
  <c r="AQ353" i="17"/>
  <c r="AQ360" i="17"/>
  <c r="AQ349" i="17"/>
  <c r="AQ354" i="17"/>
  <c r="AQ361" i="17"/>
  <c r="AQ351" i="17"/>
  <c r="AQ363" i="17"/>
  <c r="AQ348" i="17"/>
  <c r="AY330" i="17"/>
  <c r="AQ355" i="17"/>
  <c r="AQ350" i="17"/>
  <c r="AQ356" i="17"/>
  <c r="AQ357" i="17"/>
  <c r="AQ359" i="17"/>
  <c r="AR210" i="17"/>
  <c r="AR212" i="17" s="1"/>
  <c r="AR302" i="17" s="1"/>
  <c r="AS42" i="17"/>
  <c r="AS30" i="17"/>
  <c r="AS44" i="17"/>
  <c r="AS32" i="17"/>
  <c r="AS41" i="17"/>
  <c r="AS43" i="17"/>
  <c r="AS141" i="17"/>
  <c r="AO365" i="17"/>
  <c r="AS35" i="17"/>
  <c r="AS40" i="17"/>
  <c r="AO369" i="17"/>
  <c r="AO371" i="17" s="1"/>
  <c r="AO461" i="17" s="1"/>
  <c r="AS38" i="17"/>
  <c r="AS45" i="17"/>
  <c r="AS36" i="17"/>
  <c r="AQ47" i="17"/>
  <c r="AQ142" i="17"/>
  <c r="AS342" i="17"/>
  <c r="AT187" i="17"/>
  <c r="AT188" i="17" s="1"/>
  <c r="AT195" i="17" s="1"/>
  <c r="AM371" i="17"/>
  <c r="BC369" i="17"/>
  <c r="AU186" i="17"/>
  <c r="AU184" i="17"/>
  <c r="AU181" i="17"/>
  <c r="AU183" i="17"/>
  <c r="AO47" i="17"/>
  <c r="AO142" i="17"/>
  <c r="AO51" i="17"/>
  <c r="AO53" i="17" s="1"/>
  <c r="AO143" i="17" s="1"/>
  <c r="AU182" i="17"/>
  <c r="AR346" i="17"/>
  <c r="AR347" i="17" s="1"/>
  <c r="AR349" i="17" s="1"/>
  <c r="AU24" i="17"/>
  <c r="AU23" i="17"/>
  <c r="AS187" i="17"/>
  <c r="AS188" i="17" s="1"/>
  <c r="AS341" i="17"/>
  <c r="AS340" i="17"/>
  <c r="AU22" i="17"/>
  <c r="AV21" i="17"/>
  <c r="AV22" i="17" s="1"/>
  <c r="AU25" i="17"/>
  <c r="AS344" i="17"/>
  <c r="AS343" i="17"/>
  <c r="AU27" i="17"/>
  <c r="AT24" i="17"/>
  <c r="AT23" i="17"/>
  <c r="AT26" i="17"/>
  <c r="AT22" i="17"/>
  <c r="AT25" i="17"/>
  <c r="AV180" i="17"/>
  <c r="AV184" i="17" s="1"/>
  <c r="AT339" i="17"/>
  <c r="AT344" i="17" s="1"/>
  <c r="AX94" i="17"/>
  <c r="AX58" i="17"/>
  <c r="AX61" i="17"/>
  <c r="AX17" i="17"/>
  <c r="AX18" i="17" s="1"/>
  <c r="AX220" i="17"/>
  <c r="AX217" i="17"/>
  <c r="AX253" i="17"/>
  <c r="AX176" i="17"/>
  <c r="AX177" i="17" s="1"/>
  <c r="BB14" i="17"/>
  <c r="BC14" i="17"/>
  <c r="BD14" i="17"/>
  <c r="AY16" i="17"/>
  <c r="AN49" i="17"/>
  <c r="AN459" i="17"/>
  <c r="AN351" i="17"/>
  <c r="AN349" i="17"/>
  <c r="AN350" i="17"/>
  <c r="AN348" i="17"/>
  <c r="AN360" i="17"/>
  <c r="AN353" i="17"/>
  <c r="AN361" i="17"/>
  <c r="AN362" i="17"/>
  <c r="AN357" i="17"/>
  <c r="AN359" i="17"/>
  <c r="AN354" i="17"/>
  <c r="AN355" i="17"/>
  <c r="AN363" i="17"/>
  <c r="AN358" i="17"/>
  <c r="AN356" i="17"/>
  <c r="AS409" i="17"/>
  <c r="AS467" i="17"/>
  <c r="AS468" i="17" s="1"/>
  <c r="AS388" i="17"/>
  <c r="AS400" i="17" s="1"/>
  <c r="AX281" i="17"/>
  <c r="AX444" i="17"/>
  <c r="BB173" i="17"/>
  <c r="BC173" i="17"/>
  <c r="BD173" i="17"/>
  <c r="AY175" i="17"/>
  <c r="AY176" i="17" s="1"/>
  <c r="AX121" i="17"/>
  <c r="AX117" i="17"/>
  <c r="AX439" i="17"/>
  <c r="AP410" i="17"/>
  <c r="AP387" i="17"/>
  <c r="AQ410" i="17"/>
  <c r="AX283" i="17"/>
  <c r="AX442" i="17"/>
  <c r="AS242" i="17"/>
  <c r="AX445" i="17"/>
  <c r="AX127" i="17"/>
  <c r="AX118" i="17"/>
  <c r="AX441" i="17"/>
  <c r="AX443" i="17"/>
  <c r="AV72" i="17"/>
  <c r="AX440" i="17"/>
  <c r="AY469" i="17"/>
  <c r="AY452" i="17"/>
  <c r="AY451" i="17"/>
  <c r="AY414" i="17"/>
  <c r="BB391" i="17"/>
  <c r="BB391" i="19" s="1"/>
  <c r="C19" i="24" s="1"/>
  <c r="BC391" i="17"/>
  <c r="BC391" i="19" s="1"/>
  <c r="BD391" i="17"/>
  <c r="BD391" i="19" s="1"/>
  <c r="G19" i="24" s="1"/>
  <c r="AX286" i="17"/>
  <c r="AX285" i="17"/>
  <c r="AU91" i="17"/>
  <c r="AU149" i="17"/>
  <c r="AU150" i="17" s="1"/>
  <c r="AU70" i="17"/>
  <c r="AU82" i="17" s="1"/>
  <c r="AV230" i="17"/>
  <c r="AY404" i="17"/>
  <c r="AX280" i="17"/>
  <c r="AX124" i="17"/>
  <c r="AU92" i="17"/>
  <c r="AU69" i="17"/>
  <c r="AU83" i="17" s="1"/>
  <c r="AV231" i="17"/>
  <c r="AW305" i="17"/>
  <c r="AW252" i="17"/>
  <c r="AW226" i="17"/>
  <c r="AW225" i="17"/>
  <c r="AW179" i="17"/>
  <c r="AW178" i="17"/>
  <c r="AX282" i="17"/>
  <c r="AX437" i="17"/>
  <c r="AT92" i="17"/>
  <c r="AT69" i="17"/>
  <c r="AX122" i="17"/>
  <c r="AT389" i="17"/>
  <c r="AX126" i="17"/>
  <c r="AX284" i="17"/>
  <c r="AT91" i="17"/>
  <c r="AT149" i="17"/>
  <c r="AT150" i="17" s="1"/>
  <c r="AT70" i="17"/>
  <c r="AX278" i="17"/>
  <c r="AX438" i="17"/>
  <c r="AX435" i="17"/>
  <c r="AU251" i="17"/>
  <c r="AU228" i="17"/>
  <c r="AU242" i="17" s="1"/>
  <c r="AX279" i="17"/>
  <c r="AS410" i="17"/>
  <c r="AS387" i="17"/>
  <c r="AS401" i="17" s="1"/>
  <c r="AT390" i="17"/>
  <c r="AV71" i="17"/>
  <c r="AP409" i="17"/>
  <c r="AP467" i="17"/>
  <c r="AP468" i="17" s="1"/>
  <c r="AP388" i="17"/>
  <c r="AQ409" i="17"/>
  <c r="AU336" i="17"/>
  <c r="AY277" i="17"/>
  <c r="AX276" i="17"/>
  <c r="AP345" i="17"/>
  <c r="AP343" i="17"/>
  <c r="AP341" i="17"/>
  <c r="AP344" i="17"/>
  <c r="AP342" i="17"/>
  <c r="AP340" i="17"/>
  <c r="AW146" i="17"/>
  <c r="AW93" i="17"/>
  <c r="AW66" i="17"/>
  <c r="AW67" i="17"/>
  <c r="AW19" i="17"/>
  <c r="AW20" i="17"/>
  <c r="AR141" i="17"/>
  <c r="AR32" i="17"/>
  <c r="AR30" i="17"/>
  <c r="AR33" i="17"/>
  <c r="AR31" i="17"/>
  <c r="AR42" i="17"/>
  <c r="AR38" i="17"/>
  <c r="AR41" i="17"/>
  <c r="AR44" i="17"/>
  <c r="AR35" i="17"/>
  <c r="AR45" i="17"/>
  <c r="AR37" i="17"/>
  <c r="AR39" i="17"/>
  <c r="AR40" i="17"/>
  <c r="AR43" i="17"/>
  <c r="AR36" i="17"/>
  <c r="AQ193" i="17"/>
  <c r="AN301" i="17"/>
  <c r="AN210" i="17"/>
  <c r="AN206" i="17"/>
  <c r="AU250" i="17"/>
  <c r="AU308" i="17"/>
  <c r="AU309" i="17" s="1"/>
  <c r="AU229" i="17"/>
  <c r="AU241" i="17" s="1"/>
  <c r="AX120" i="17"/>
  <c r="AX436" i="17"/>
  <c r="AX125" i="17"/>
  <c r="AX119" i="17"/>
  <c r="AS241" i="17"/>
  <c r="AX123" i="17"/>
  <c r="AX419" i="8"/>
  <c r="AS121" i="8"/>
  <c r="AS306" i="8"/>
  <c r="AS173" i="8"/>
  <c r="AS173" i="19" s="1"/>
  <c r="AS127" i="8"/>
  <c r="AU276" i="8"/>
  <c r="AS125" i="8"/>
  <c r="AS124" i="8"/>
  <c r="AS333" i="8"/>
  <c r="AS333" i="19" s="1"/>
  <c r="AS449" i="8"/>
  <c r="AS448" i="8"/>
  <c r="AS413" i="8"/>
  <c r="AS380" i="8"/>
  <c r="AS380" i="19" s="1"/>
  <c r="AS378" i="8"/>
  <c r="AS386" i="8"/>
  <c r="AS386" i="19" s="1"/>
  <c r="AS466" i="8"/>
  <c r="AS331" i="8"/>
  <c r="AS331" i="19" s="1"/>
  <c r="AT279" i="8"/>
  <c r="AX260" i="8"/>
  <c r="AU263" i="8"/>
  <c r="AT254" i="8"/>
  <c r="AT290" i="8"/>
  <c r="AT174" i="8"/>
  <c r="AT174" i="19" s="1"/>
  <c r="AT289" i="8"/>
  <c r="AT219" i="8"/>
  <c r="AT219" i="19" s="1"/>
  <c r="AT221" i="8"/>
  <c r="AT221" i="19" s="1"/>
  <c r="AT307" i="8"/>
  <c r="AT227" i="8"/>
  <c r="AT227" i="19" s="1"/>
  <c r="AT172" i="8"/>
  <c r="AT172" i="19" s="1"/>
  <c r="AU222" i="8"/>
  <c r="AU222" i="19" s="1"/>
  <c r="AV325" i="8"/>
  <c r="AT281" i="8"/>
  <c r="AS284" i="8"/>
  <c r="AU397" i="8"/>
  <c r="AT330" i="8"/>
  <c r="AT330" i="19" s="1"/>
  <c r="AV238" i="8"/>
  <c r="AU171" i="8"/>
  <c r="AU171" i="19" s="1"/>
  <c r="AS280" i="8"/>
  <c r="AT294" i="8"/>
  <c r="AT244" i="8"/>
  <c r="AT245" i="8" s="1"/>
  <c r="AS285" i="8"/>
  <c r="AS126" i="8"/>
  <c r="AT277" i="8"/>
  <c r="AS117" i="8"/>
  <c r="AT278" i="8"/>
  <c r="AT383" i="8"/>
  <c r="AT383" i="19" s="1"/>
  <c r="AU486" i="8"/>
  <c r="AU292" i="8"/>
  <c r="AU243" i="8"/>
  <c r="AS120" i="8"/>
  <c r="AT286" i="8"/>
  <c r="AS403" i="8"/>
  <c r="AS404" i="8" s="1"/>
  <c r="AS402" i="8"/>
  <c r="AV218" i="8"/>
  <c r="AV218" i="19" s="1"/>
  <c r="AW297" i="8"/>
  <c r="AS122" i="8"/>
  <c r="AS123" i="8"/>
  <c r="AV456" i="8"/>
  <c r="AU377" i="8"/>
  <c r="AU377" i="19" s="1"/>
  <c r="AS118" i="8"/>
  <c r="AS283" i="8"/>
  <c r="AS282" i="8"/>
  <c r="AU381" i="8"/>
  <c r="AU381" i="19" s="1"/>
  <c r="AV484" i="8"/>
  <c r="AS119" i="8"/>
  <c r="AY132" i="8"/>
  <c r="AX138" i="8"/>
  <c r="AW59" i="8"/>
  <c r="AW59" i="19" s="1"/>
  <c r="AY79" i="8"/>
  <c r="AV57" i="8"/>
  <c r="AV57" i="19" s="1"/>
  <c r="AW153" i="8"/>
  <c r="AW78" i="8"/>
  <c r="AX101" i="8"/>
  <c r="K19" i="24" l="1"/>
  <c r="F22" i="23"/>
  <c r="E22" i="23"/>
  <c r="AK194" i="8"/>
  <c r="AK194" i="19" s="1"/>
  <c r="AK202" i="8"/>
  <c r="AK202" i="19" s="1"/>
  <c r="AK201" i="8"/>
  <c r="AK201" i="19" s="1"/>
  <c r="AK198" i="8"/>
  <c r="AK198" i="19" s="1"/>
  <c r="AK191" i="8"/>
  <c r="AK191" i="19" s="1"/>
  <c r="AK192" i="8"/>
  <c r="AK192" i="19" s="1"/>
  <c r="AK200" i="8"/>
  <c r="AK200" i="19" s="1"/>
  <c r="AK197" i="8"/>
  <c r="AK197" i="19" s="1"/>
  <c r="AX48" i="19"/>
  <c r="AX48" i="22" s="1"/>
  <c r="AY48" i="8"/>
  <c r="AY48" i="19" s="1"/>
  <c r="AY48" i="22" s="1"/>
  <c r="AM187" i="8"/>
  <c r="AM187" i="19" s="1"/>
  <c r="AL82" i="8"/>
  <c r="AX448" i="17"/>
  <c r="AX331" i="17"/>
  <c r="AF47" i="8"/>
  <c r="AF47" i="19" s="1"/>
  <c r="AX466" i="17"/>
  <c r="AF212" i="8"/>
  <c r="AF302" i="8" s="1"/>
  <c r="AX449" i="17"/>
  <c r="AW334" i="17"/>
  <c r="AW335" i="17" s="1"/>
  <c r="AW336" i="17" s="1"/>
  <c r="AV376" i="17"/>
  <c r="AW465" i="17"/>
  <c r="AV335" i="17"/>
  <c r="AV336" i="17" s="1"/>
  <c r="AV464" i="17" s="1"/>
  <c r="AV379" i="17"/>
  <c r="AX386" i="17"/>
  <c r="AX470" i="17" s="1"/>
  <c r="AX333" i="17"/>
  <c r="AX413" i="17"/>
  <c r="AX378" i="17"/>
  <c r="AP18" i="8"/>
  <c r="AP18" i="19" s="1"/>
  <c r="AF142" i="8"/>
  <c r="AH208" i="8"/>
  <c r="AH208" i="19" s="1"/>
  <c r="AF51" i="8"/>
  <c r="AF51" i="19" s="1"/>
  <c r="AJ193" i="8"/>
  <c r="AJ205" i="8" s="1"/>
  <c r="AJ205" i="19" s="1"/>
  <c r="AS52" i="22"/>
  <c r="AS378" i="19"/>
  <c r="AN184" i="8"/>
  <c r="AN184" i="19" s="1"/>
  <c r="AN181" i="8"/>
  <c r="AN181" i="19" s="1"/>
  <c r="AN182" i="8"/>
  <c r="AN182" i="19" s="1"/>
  <c r="AN185" i="8"/>
  <c r="AN185" i="19" s="1"/>
  <c r="AN186" i="8"/>
  <c r="AN186" i="19" s="1"/>
  <c r="AN183" i="8"/>
  <c r="AN183" i="19" s="1"/>
  <c r="AE53" i="8"/>
  <c r="AE53" i="19" s="1"/>
  <c r="AO294" i="19"/>
  <c r="AO226" i="19"/>
  <c r="AO306" i="19"/>
  <c r="AO225" i="19"/>
  <c r="AF301" i="19"/>
  <c r="AO93" i="8"/>
  <c r="AK300" i="19"/>
  <c r="AM243" i="19"/>
  <c r="AM244" i="19"/>
  <c r="AM245" i="19" s="1"/>
  <c r="AO253" i="19"/>
  <c r="AV295" i="19"/>
  <c r="AV248" i="19"/>
  <c r="AV310" i="19"/>
  <c r="AN243" i="19"/>
  <c r="AN244" i="19"/>
  <c r="AN245" i="19" s="1"/>
  <c r="AR290" i="19"/>
  <c r="AR307" i="19"/>
  <c r="AR254" i="19"/>
  <c r="AR289" i="19"/>
  <c r="AM305" i="19"/>
  <c r="AM252" i="19"/>
  <c r="AR60" i="22"/>
  <c r="AO231" i="8"/>
  <c r="AO251" i="8" s="1"/>
  <c r="AP252" i="8"/>
  <c r="AM92" i="8"/>
  <c r="AM69" i="8"/>
  <c r="AS96" i="22"/>
  <c r="AV84" i="19"/>
  <c r="AL92" i="19"/>
  <c r="AT96" i="19"/>
  <c r="AT73" i="22"/>
  <c r="AK82" i="19"/>
  <c r="AD143" i="19"/>
  <c r="AF142" i="19"/>
  <c r="AL83" i="8"/>
  <c r="AL82" i="19"/>
  <c r="AO20" i="8"/>
  <c r="AO20" i="19" s="1"/>
  <c r="AO146" i="8"/>
  <c r="AO67" i="8"/>
  <c r="AO67" i="19" s="1"/>
  <c r="AO19" i="8"/>
  <c r="AO19" i="19" s="1"/>
  <c r="AO66" i="8"/>
  <c r="AG49" i="8"/>
  <c r="AG49" i="19" s="1"/>
  <c r="AL28" i="8"/>
  <c r="AL28" i="19" s="1"/>
  <c r="AR147" i="19"/>
  <c r="AW78" i="19"/>
  <c r="AR152" i="19"/>
  <c r="AW80" i="19"/>
  <c r="AS147" i="8"/>
  <c r="AS14" i="8"/>
  <c r="AS14" i="19" s="1"/>
  <c r="AQ94" i="8"/>
  <c r="AQ61" i="8"/>
  <c r="AQ61" i="19" s="1"/>
  <c r="AJ44" i="8"/>
  <c r="AJ44" i="19" s="1"/>
  <c r="AK29" i="8"/>
  <c r="AK29" i="19" s="1"/>
  <c r="AM149" i="8"/>
  <c r="AM150" i="8" s="1"/>
  <c r="AM91" i="8"/>
  <c r="AM22" i="8"/>
  <c r="AM22" i="19" s="1"/>
  <c r="AM70" i="8"/>
  <c r="AM70" i="19" s="1"/>
  <c r="AJ35" i="8"/>
  <c r="AJ35" i="19" s="1"/>
  <c r="AM23" i="8"/>
  <c r="AM23" i="19" s="1"/>
  <c r="AQ58" i="8"/>
  <c r="AQ58" i="19" s="1"/>
  <c r="AJ43" i="8"/>
  <c r="AJ43" i="19" s="1"/>
  <c r="AQ17" i="8"/>
  <c r="AQ17" i="19" s="1"/>
  <c r="AJ40" i="8"/>
  <c r="AJ40" i="19" s="1"/>
  <c r="AJ38" i="8"/>
  <c r="AJ38" i="19" s="1"/>
  <c r="AM27" i="8"/>
  <c r="AM27" i="19" s="1"/>
  <c r="AO180" i="8"/>
  <c r="AO180" i="19" s="1"/>
  <c r="AM25" i="8"/>
  <c r="AM25" i="19" s="1"/>
  <c r="AM26" i="8"/>
  <c r="AM26" i="19" s="1"/>
  <c r="AM24" i="8"/>
  <c r="AM24" i="19" s="1"/>
  <c r="AJ30" i="8"/>
  <c r="AJ30" i="19" s="1"/>
  <c r="AJ37" i="8"/>
  <c r="AJ37" i="19" s="1"/>
  <c r="AJ39" i="8"/>
  <c r="AJ39" i="19" s="1"/>
  <c r="AJ32" i="8"/>
  <c r="AJ32" i="19" s="1"/>
  <c r="AJ41" i="8"/>
  <c r="AJ41" i="19" s="1"/>
  <c r="AJ31" i="8"/>
  <c r="AJ31" i="19" s="1"/>
  <c r="AJ45" i="8"/>
  <c r="AJ45" i="19" s="1"/>
  <c r="AJ33" i="8"/>
  <c r="AJ33" i="19" s="1"/>
  <c r="AJ141" i="8"/>
  <c r="AJ36" i="8"/>
  <c r="AJ36" i="19" s="1"/>
  <c r="AJ42" i="8"/>
  <c r="AJ42" i="19" s="1"/>
  <c r="AS152" i="8"/>
  <c r="AN250" i="19"/>
  <c r="AT134" i="19"/>
  <c r="AT15" i="8"/>
  <c r="AT15" i="19" s="1"/>
  <c r="AI205" i="8"/>
  <c r="AI205" i="19" s="1"/>
  <c r="AO250" i="8"/>
  <c r="AO229" i="8"/>
  <c r="AO229" i="19" s="1"/>
  <c r="AI141" i="19"/>
  <c r="AI34" i="8"/>
  <c r="AI34" i="19" s="1"/>
  <c r="AO308" i="8"/>
  <c r="AO309" i="8" s="1"/>
  <c r="AT86" i="19"/>
  <c r="AT133" i="19"/>
  <c r="AT151" i="19"/>
  <c r="AN21" i="8"/>
  <c r="AN21" i="19" s="1"/>
  <c r="AN146" i="19"/>
  <c r="AN93" i="19"/>
  <c r="AN72" i="8"/>
  <c r="AN72" i="19" s="1"/>
  <c r="AN71" i="8"/>
  <c r="AN71" i="19" s="1"/>
  <c r="AH49" i="8"/>
  <c r="AH49" i="19" s="1"/>
  <c r="AU292" i="19"/>
  <c r="AO250" i="19"/>
  <c r="AP225" i="8"/>
  <c r="AM188" i="8"/>
  <c r="AM188" i="19" s="1"/>
  <c r="AT68" i="8"/>
  <c r="AT68" i="19" s="1"/>
  <c r="AR16" i="8"/>
  <c r="AR16" i="19" s="1"/>
  <c r="AT95" i="8"/>
  <c r="AP179" i="8"/>
  <c r="AP179" i="19" s="1"/>
  <c r="AP226" i="8"/>
  <c r="AP178" i="8"/>
  <c r="AP178" i="19" s="1"/>
  <c r="AN241" i="19"/>
  <c r="AP305" i="8"/>
  <c r="AN242" i="19"/>
  <c r="AS147" i="19"/>
  <c r="AS130" i="19"/>
  <c r="AS95" i="19"/>
  <c r="AS131" i="19"/>
  <c r="AS148" i="19"/>
  <c r="AM92" i="19"/>
  <c r="AQ177" i="8"/>
  <c r="AQ177" i="19" s="1"/>
  <c r="AN242" i="8"/>
  <c r="AU453" i="8"/>
  <c r="AS470" i="8"/>
  <c r="AN241" i="8"/>
  <c r="AS465" i="8"/>
  <c r="AL188" i="8"/>
  <c r="AL188" i="19" s="1"/>
  <c r="AR176" i="8"/>
  <c r="AR176" i="19" s="1"/>
  <c r="AU451" i="8"/>
  <c r="AW368" i="8"/>
  <c r="AW368" i="19" s="1"/>
  <c r="AU133" i="8"/>
  <c r="AU96" i="8"/>
  <c r="AU134" i="8"/>
  <c r="AU151" i="8"/>
  <c r="AU12" i="8"/>
  <c r="AU12" i="19" s="1"/>
  <c r="AU86" i="8"/>
  <c r="AY413" i="17"/>
  <c r="BB330" i="17"/>
  <c r="BC330" i="17"/>
  <c r="BD330" i="17"/>
  <c r="AT131" i="8"/>
  <c r="AT60" i="8"/>
  <c r="AT60" i="19" s="1"/>
  <c r="AT13" i="8"/>
  <c r="AT13" i="19" s="1"/>
  <c r="AT130" i="8"/>
  <c r="AT62" i="8"/>
  <c r="AT148" i="8"/>
  <c r="AY386" i="17"/>
  <c r="AY470" i="17" s="1"/>
  <c r="AR217" i="8"/>
  <c r="AR217" i="19" s="1"/>
  <c r="AR220" i="8"/>
  <c r="AR220" i="19" s="1"/>
  <c r="AR253" i="8"/>
  <c r="AW84" i="8"/>
  <c r="AV73" i="8"/>
  <c r="AY50" i="8"/>
  <c r="AY50" i="19" s="1"/>
  <c r="AX419" i="19"/>
  <c r="AU422" i="19"/>
  <c r="AV456" i="19"/>
  <c r="AY485" i="19"/>
  <c r="AT311" i="8"/>
  <c r="AS175" i="8"/>
  <c r="AS175" i="19" s="1"/>
  <c r="AX209" i="8"/>
  <c r="AX209" i="19" s="1"/>
  <c r="AG301" i="8"/>
  <c r="AG206" i="8"/>
  <c r="AG206" i="19" s="1"/>
  <c r="AG210" i="8"/>
  <c r="AG210" i="19" s="1"/>
  <c r="AY471" i="19"/>
  <c r="AT197" i="17"/>
  <c r="AY448" i="17"/>
  <c r="AY331" i="17"/>
  <c r="AY449" i="17"/>
  <c r="AY333" i="17"/>
  <c r="AY466" i="17"/>
  <c r="AY378" i="17"/>
  <c r="AT189" i="17"/>
  <c r="AY380" i="17"/>
  <c r="AY465" i="17" s="1"/>
  <c r="AS34" i="17"/>
  <c r="AS46" i="17" s="1"/>
  <c r="AS49" i="17" s="1"/>
  <c r="AV27" i="17"/>
  <c r="AR355" i="17"/>
  <c r="AR358" i="17"/>
  <c r="AT201" i="17"/>
  <c r="AT190" i="17"/>
  <c r="AT194" i="17"/>
  <c r="AT192" i="17"/>
  <c r="AT199" i="17"/>
  <c r="AT191" i="17"/>
  <c r="AT200" i="17"/>
  <c r="AT203" i="17"/>
  <c r="AT204" i="17"/>
  <c r="AT300" i="17"/>
  <c r="AT196" i="17"/>
  <c r="AT202" i="17"/>
  <c r="AQ352" i="17"/>
  <c r="AQ364" i="17" s="1"/>
  <c r="AQ367" i="17" s="1"/>
  <c r="AQ460" i="17" s="1"/>
  <c r="AT198" i="17"/>
  <c r="AR361" i="17"/>
  <c r="AR359" i="17"/>
  <c r="AR348" i="17"/>
  <c r="AR363" i="17"/>
  <c r="AR351" i="17"/>
  <c r="AR353" i="17"/>
  <c r="AR350" i="17"/>
  <c r="AR357" i="17"/>
  <c r="AT28" i="17"/>
  <c r="AT29" i="17" s="1"/>
  <c r="AU187" i="17"/>
  <c r="AU188" i="17" s="1"/>
  <c r="AU196" i="17" s="1"/>
  <c r="AV25" i="17"/>
  <c r="AM461" i="17"/>
  <c r="BC371" i="17"/>
  <c r="AR360" i="17"/>
  <c r="AR354" i="17"/>
  <c r="AR459" i="17"/>
  <c r="AR356" i="17"/>
  <c r="AR362" i="17"/>
  <c r="AS346" i="17"/>
  <c r="AS347" i="17" s="1"/>
  <c r="AS348" i="17" s="1"/>
  <c r="AU28" i="17"/>
  <c r="AU29" i="17" s="1"/>
  <c r="AU35" i="17" s="1"/>
  <c r="AV24" i="17"/>
  <c r="AV26" i="17"/>
  <c r="AV23" i="17"/>
  <c r="AW180" i="17"/>
  <c r="AW181" i="17" s="1"/>
  <c r="AV186" i="17"/>
  <c r="AV181" i="17"/>
  <c r="AV183" i="17"/>
  <c r="AV185" i="17"/>
  <c r="AV182" i="17"/>
  <c r="AT345" i="17"/>
  <c r="AT342" i="17"/>
  <c r="AT340" i="17"/>
  <c r="AT341" i="17"/>
  <c r="AT343" i="17"/>
  <c r="AW21" i="17"/>
  <c r="AW23" i="17" s="1"/>
  <c r="AT83" i="17"/>
  <c r="AY124" i="17"/>
  <c r="AY440" i="17"/>
  <c r="AY118" i="17"/>
  <c r="AY127" i="17"/>
  <c r="AY442" i="17"/>
  <c r="AT409" i="17"/>
  <c r="AT467" i="17"/>
  <c r="AT468" i="17" s="1"/>
  <c r="AT388" i="17"/>
  <c r="AT400" i="17" s="1"/>
  <c r="AY120" i="17"/>
  <c r="AP400" i="17"/>
  <c r="AY126" i="17"/>
  <c r="AV251" i="17"/>
  <c r="AV228" i="17"/>
  <c r="AV242" i="17" s="1"/>
  <c r="AY177" i="17"/>
  <c r="BB176" i="17"/>
  <c r="BC176" i="17"/>
  <c r="BD176" i="17"/>
  <c r="AV92" i="17"/>
  <c r="AV69" i="17"/>
  <c r="AV83" i="17" s="1"/>
  <c r="BB333" i="17"/>
  <c r="BC333" i="17"/>
  <c r="AP401" i="17"/>
  <c r="AY279" i="17"/>
  <c r="AT82" i="17"/>
  <c r="AY437" i="17"/>
  <c r="BB380" i="17"/>
  <c r="BC380" i="17"/>
  <c r="AY121" i="17"/>
  <c r="AY444" i="17"/>
  <c r="AN142" i="17"/>
  <c r="AN51" i="17"/>
  <c r="AN47" i="17"/>
  <c r="AX305" i="17"/>
  <c r="AX226" i="17"/>
  <c r="AX225" i="17"/>
  <c r="AX252" i="17"/>
  <c r="AX178" i="17"/>
  <c r="AX179" i="17"/>
  <c r="AY119" i="17"/>
  <c r="AP346" i="17"/>
  <c r="AY125" i="17"/>
  <c r="AQ205" i="17"/>
  <c r="AW72" i="17"/>
  <c r="AV91" i="17"/>
  <c r="AV149" i="17"/>
  <c r="AV150" i="17" s="1"/>
  <c r="AV70" i="17"/>
  <c r="AV82" i="17" s="1"/>
  <c r="AW230" i="17"/>
  <c r="AY443" i="17"/>
  <c r="AY439" i="17"/>
  <c r="AN352" i="17"/>
  <c r="AR34" i="17"/>
  <c r="AW71" i="17"/>
  <c r="AY438" i="17"/>
  <c r="AW231" i="17"/>
  <c r="AY280" i="17"/>
  <c r="AY285" i="17"/>
  <c r="AY283" i="17"/>
  <c r="AY220" i="17"/>
  <c r="AY217" i="17"/>
  <c r="AY253" i="17"/>
  <c r="BB175" i="17"/>
  <c r="BC175" i="17"/>
  <c r="BD175" i="17"/>
  <c r="AS300" i="17"/>
  <c r="AS192" i="17"/>
  <c r="AS190" i="17"/>
  <c r="AS191" i="17"/>
  <c r="AS189" i="17"/>
  <c r="AS195" i="17"/>
  <c r="AS202" i="17"/>
  <c r="AS200" i="17"/>
  <c r="AS194" i="17"/>
  <c r="AS199" i="17"/>
  <c r="AS196" i="17"/>
  <c r="AS198" i="17"/>
  <c r="AS204" i="17"/>
  <c r="AS203" i="17"/>
  <c r="AS197" i="17"/>
  <c r="AS201" i="17"/>
  <c r="AX465" i="17"/>
  <c r="AX332" i="17"/>
  <c r="AY94" i="17"/>
  <c r="AY61" i="17"/>
  <c r="AY58" i="17"/>
  <c r="BB16" i="17"/>
  <c r="BC16" i="17"/>
  <c r="BD16" i="17"/>
  <c r="AY17" i="17"/>
  <c r="AX93" i="17"/>
  <c r="AX146" i="17"/>
  <c r="AX66" i="17"/>
  <c r="AX67" i="17"/>
  <c r="AX19" i="17"/>
  <c r="AX20" i="17"/>
  <c r="BB378" i="17"/>
  <c r="BC378" i="17"/>
  <c r="AY123" i="17"/>
  <c r="AU464" i="17"/>
  <c r="AU411" i="17"/>
  <c r="AU384" i="17"/>
  <c r="AU385" i="17"/>
  <c r="AU338" i="17"/>
  <c r="AU337" i="17"/>
  <c r="AT410" i="17"/>
  <c r="AT387" i="17"/>
  <c r="AT401" i="17" s="1"/>
  <c r="AY122" i="17"/>
  <c r="AY441" i="17"/>
  <c r="BB331" i="17"/>
  <c r="BC331" i="17"/>
  <c r="AY117" i="17"/>
  <c r="AY276" i="17"/>
  <c r="AY445" i="17"/>
  <c r="AY436" i="17"/>
  <c r="AN212" i="17"/>
  <c r="AY435" i="17"/>
  <c r="AY278" i="17"/>
  <c r="AY284" i="17"/>
  <c r="AY282" i="17"/>
  <c r="AV250" i="17"/>
  <c r="AV308" i="17"/>
  <c r="AV309" i="17" s="1"/>
  <c r="AV229" i="17"/>
  <c r="AV241" i="17" s="1"/>
  <c r="AY286" i="17"/>
  <c r="BB386" i="17"/>
  <c r="BC386" i="17"/>
  <c r="AY281" i="17"/>
  <c r="AT122" i="8"/>
  <c r="AU278" i="8"/>
  <c r="AT285" i="8"/>
  <c r="AV397" i="8"/>
  <c r="AU330" i="8"/>
  <c r="AU330" i="19" s="1"/>
  <c r="AX297" i="8"/>
  <c r="AW218" i="8"/>
  <c r="AW218" i="19" s="1"/>
  <c r="AT127" i="8"/>
  <c r="AT118" i="8"/>
  <c r="AT117" i="8"/>
  <c r="AV263" i="8"/>
  <c r="AW456" i="8"/>
  <c r="AV377" i="8"/>
  <c r="AV377" i="19" s="1"/>
  <c r="AU286" i="8"/>
  <c r="AU277" i="8"/>
  <c r="AT280" i="8"/>
  <c r="AU281" i="8"/>
  <c r="AV292" i="8"/>
  <c r="AV243" i="8"/>
  <c r="AT282" i="8"/>
  <c r="AU383" i="8"/>
  <c r="AU383" i="19" s="1"/>
  <c r="AV486" i="8"/>
  <c r="AU254" i="8"/>
  <c r="AU289" i="8"/>
  <c r="AU290" i="8"/>
  <c r="AU174" i="8"/>
  <c r="AU174" i="19" s="1"/>
  <c r="AU221" i="8"/>
  <c r="AU221" i="19" s="1"/>
  <c r="AU219" i="8"/>
  <c r="AU219" i="19" s="1"/>
  <c r="AU307" i="8"/>
  <c r="AU227" i="8"/>
  <c r="AU227" i="19" s="1"/>
  <c r="AU172" i="8"/>
  <c r="AU172" i="19" s="1"/>
  <c r="AV222" i="8"/>
  <c r="AW325" i="8"/>
  <c r="AY260" i="8"/>
  <c r="AT125" i="8"/>
  <c r="AT121" i="8"/>
  <c r="AV381" i="8"/>
  <c r="AV381" i="19" s="1"/>
  <c r="AW484" i="8"/>
  <c r="AT284" i="8"/>
  <c r="AT173" i="8"/>
  <c r="AT173" i="19" s="1"/>
  <c r="AT306" i="8"/>
  <c r="AT119" i="8"/>
  <c r="AT123" i="8"/>
  <c r="AT402" i="8"/>
  <c r="AT403" i="8"/>
  <c r="AT404" i="8" s="1"/>
  <c r="AT126" i="8"/>
  <c r="AW238" i="8"/>
  <c r="AV171" i="8"/>
  <c r="AV171" i="19" s="1"/>
  <c r="AU294" i="8"/>
  <c r="AU244" i="8"/>
  <c r="AU245" i="8" s="1"/>
  <c r="AT283" i="8"/>
  <c r="AT120" i="8"/>
  <c r="AT449" i="8"/>
  <c r="AT448" i="8"/>
  <c r="AT413" i="8"/>
  <c r="AT386" i="8"/>
  <c r="AT386" i="19" s="1"/>
  <c r="AT380" i="8"/>
  <c r="AT380" i="19" s="1"/>
  <c r="AT333" i="8"/>
  <c r="AT333" i="19" s="1"/>
  <c r="AT378" i="8"/>
  <c r="AT466" i="8"/>
  <c r="AT331" i="8"/>
  <c r="AT331" i="19" s="1"/>
  <c r="AU279" i="8"/>
  <c r="AT124" i="8"/>
  <c r="AV276" i="8"/>
  <c r="AY419" i="8"/>
  <c r="AY138" i="8"/>
  <c r="AY59" i="8" s="1"/>
  <c r="AY59" i="19" s="1"/>
  <c r="AX59" i="8"/>
  <c r="AX59" i="19" s="1"/>
  <c r="AX153" i="8"/>
  <c r="AW57" i="8"/>
  <c r="AW57" i="19" s="1"/>
  <c r="AX78" i="8"/>
  <c r="AY101" i="8"/>
  <c r="AK193" i="8" l="1"/>
  <c r="AK205" i="8" s="1"/>
  <c r="AK205" i="19" s="1"/>
  <c r="AH206" i="8"/>
  <c r="AH206" i="19" s="1"/>
  <c r="AV337" i="17"/>
  <c r="AV384" i="17"/>
  <c r="BD48" i="8"/>
  <c r="BD48" i="19" s="1"/>
  <c r="AV385" i="17"/>
  <c r="AV390" i="17" s="1"/>
  <c r="AH301" i="8"/>
  <c r="AV411" i="17"/>
  <c r="BD331" i="17"/>
  <c r="AV338" i="17"/>
  <c r="AH210" i="8"/>
  <c r="AH210" i="19" s="1"/>
  <c r="BD48" i="22"/>
  <c r="AW379" i="17"/>
  <c r="AW376" i="17"/>
  <c r="AW412" i="17"/>
  <c r="AP93" i="8"/>
  <c r="AF212" i="19"/>
  <c r="AF302" i="19" s="1"/>
  <c r="AP67" i="8"/>
  <c r="AP67" i="19" s="1"/>
  <c r="AP66" i="8"/>
  <c r="AP66" i="19" s="1"/>
  <c r="AP146" i="8"/>
  <c r="AP19" i="8"/>
  <c r="AP19" i="19" s="1"/>
  <c r="AP20" i="8"/>
  <c r="AP20" i="19" s="1"/>
  <c r="AJ193" i="19"/>
  <c r="BD333" i="17"/>
  <c r="AX334" i="17"/>
  <c r="AX379" i="17" s="1"/>
  <c r="BD378" i="17"/>
  <c r="AF53" i="8"/>
  <c r="AF53" i="19" s="1"/>
  <c r="AO228" i="8"/>
  <c r="AO228" i="19" s="1"/>
  <c r="AT52" i="22"/>
  <c r="AT378" i="19"/>
  <c r="AN187" i="8"/>
  <c r="AN187" i="19" s="1"/>
  <c r="AE143" i="8"/>
  <c r="AJ208" i="8"/>
  <c r="AJ208" i="19" s="1"/>
  <c r="AP306" i="19"/>
  <c r="AP225" i="19"/>
  <c r="AV292" i="19"/>
  <c r="AV222" i="19"/>
  <c r="AP294" i="19"/>
  <c r="AP226" i="19"/>
  <c r="AO311" i="19"/>
  <c r="AO231" i="19"/>
  <c r="AO251" i="19" s="1"/>
  <c r="AV151" i="8"/>
  <c r="AV73" i="19"/>
  <c r="AT147" i="8"/>
  <c r="AT62" i="19"/>
  <c r="AO71" i="8"/>
  <c r="AO71" i="19" s="1"/>
  <c r="AO66" i="19"/>
  <c r="AM83" i="8"/>
  <c r="AM69" i="19"/>
  <c r="AM83" i="19" s="1"/>
  <c r="AG142" i="8"/>
  <c r="AG142" i="19"/>
  <c r="AS290" i="19"/>
  <c r="AS254" i="19"/>
  <c r="AS289" i="19"/>
  <c r="AS307" i="19"/>
  <c r="AP253" i="19"/>
  <c r="AN305" i="19"/>
  <c r="AN252" i="19"/>
  <c r="AW248" i="19"/>
  <c r="AW295" i="19"/>
  <c r="AW310" i="19"/>
  <c r="AO241" i="8"/>
  <c r="AM202" i="8"/>
  <c r="AM202" i="19" s="1"/>
  <c r="AQ225" i="8"/>
  <c r="AS60" i="22"/>
  <c r="AG47" i="8"/>
  <c r="AG47" i="19" s="1"/>
  <c r="AG51" i="8"/>
  <c r="AG51" i="19" s="1"/>
  <c r="AT96" i="22"/>
  <c r="AO21" i="8"/>
  <c r="AO21" i="19" s="1"/>
  <c r="AW84" i="19"/>
  <c r="AU133" i="19"/>
  <c r="AU73" i="22"/>
  <c r="AL83" i="19"/>
  <c r="AE143" i="19"/>
  <c r="AL29" i="8"/>
  <c r="AL29" i="19" s="1"/>
  <c r="AO146" i="19"/>
  <c r="AO93" i="19"/>
  <c r="AS16" i="8"/>
  <c r="AS16" i="19" s="1"/>
  <c r="AO183" i="8"/>
  <c r="AO183" i="19" s="1"/>
  <c r="AO72" i="8"/>
  <c r="AQ18" i="8"/>
  <c r="AQ18" i="19" s="1"/>
  <c r="AQ94" i="19"/>
  <c r="AX80" i="19"/>
  <c r="AS152" i="19"/>
  <c r="AX78" i="19"/>
  <c r="AT148" i="19"/>
  <c r="AU60" i="8"/>
  <c r="AU60" i="19" s="1"/>
  <c r="AM82" i="8"/>
  <c r="AO182" i="8"/>
  <c r="AO182" i="19" s="1"/>
  <c r="AO186" i="8"/>
  <c r="AO186" i="19" s="1"/>
  <c r="AO185" i="8"/>
  <c r="AO185" i="19" s="1"/>
  <c r="AO184" i="8"/>
  <c r="AO184" i="19" s="1"/>
  <c r="AJ141" i="19"/>
  <c r="AO181" i="8"/>
  <c r="AO181" i="19" s="1"/>
  <c r="AK42" i="8"/>
  <c r="AK42" i="19" s="1"/>
  <c r="AK35" i="8"/>
  <c r="AK35" i="19" s="1"/>
  <c r="AK141" i="8"/>
  <c r="AK44" i="8"/>
  <c r="AK44" i="19" s="1"/>
  <c r="AK31" i="8"/>
  <c r="AK31" i="19" s="1"/>
  <c r="AK33" i="8"/>
  <c r="AK33" i="19" s="1"/>
  <c r="AK43" i="8"/>
  <c r="AK43" i="19" s="1"/>
  <c r="AK32" i="8"/>
  <c r="AK32" i="19" s="1"/>
  <c r="AK39" i="8"/>
  <c r="AK39" i="19" s="1"/>
  <c r="AK36" i="8"/>
  <c r="AK36" i="19" s="1"/>
  <c r="AK38" i="8"/>
  <c r="AK38" i="19" s="1"/>
  <c r="AK37" i="8"/>
  <c r="AK37" i="19" s="1"/>
  <c r="AK30" i="8"/>
  <c r="AK30" i="19" s="1"/>
  <c r="AK40" i="8"/>
  <c r="AK40" i="19" s="1"/>
  <c r="AK45" i="8"/>
  <c r="AK45" i="19" s="1"/>
  <c r="AK41" i="8"/>
  <c r="AK41" i="19" s="1"/>
  <c r="AM203" i="8"/>
  <c r="AM203" i="19" s="1"/>
  <c r="AM91" i="19"/>
  <c r="AM149" i="19"/>
  <c r="AM150" i="19" s="1"/>
  <c r="AT14" i="8"/>
  <c r="AT14" i="19" s="1"/>
  <c r="AM28" i="8"/>
  <c r="AM28" i="19" s="1"/>
  <c r="AJ34" i="8"/>
  <c r="AJ34" i="19" s="1"/>
  <c r="AR61" i="8"/>
  <c r="AR61" i="19" s="1"/>
  <c r="AR17" i="8"/>
  <c r="AR17" i="19" s="1"/>
  <c r="AR58" i="8"/>
  <c r="AR58" i="19" s="1"/>
  <c r="AR94" i="8"/>
  <c r="AM300" i="8"/>
  <c r="AU95" i="8"/>
  <c r="AM190" i="8"/>
  <c r="AM190" i="19" s="1"/>
  <c r="AM197" i="8"/>
  <c r="AM197" i="19" s="1"/>
  <c r="AM204" i="8"/>
  <c r="AM204" i="19" s="1"/>
  <c r="AO241" i="19"/>
  <c r="AI208" i="8"/>
  <c r="AI208" i="19" s="1"/>
  <c r="AU86" i="19"/>
  <c r="AU151" i="19"/>
  <c r="AT130" i="19"/>
  <c r="BD386" i="17"/>
  <c r="AT131" i="19"/>
  <c r="AI46" i="8"/>
  <c r="AI46" i="19" s="1"/>
  <c r="AM194" i="8"/>
  <c r="AM194" i="19" s="1"/>
  <c r="AM198" i="8"/>
  <c r="AM198" i="19" s="1"/>
  <c r="AM200" i="8"/>
  <c r="AM200" i="19" s="1"/>
  <c r="AO308" i="19"/>
  <c r="AO309" i="19" s="1"/>
  <c r="AM196" i="8"/>
  <c r="AM196" i="19" s="1"/>
  <c r="AM195" i="8"/>
  <c r="AM195" i="19" s="1"/>
  <c r="AM189" i="8"/>
  <c r="AM189" i="19" s="1"/>
  <c r="AM192" i="8"/>
  <c r="AM191" i="8"/>
  <c r="AM191" i="19" s="1"/>
  <c r="AM201" i="8"/>
  <c r="AM201" i="19" s="1"/>
  <c r="AP230" i="8"/>
  <c r="AN69" i="8"/>
  <c r="AN69" i="19" s="1"/>
  <c r="AN92" i="8"/>
  <c r="AN24" i="8"/>
  <c r="AN24" i="19" s="1"/>
  <c r="AN25" i="8"/>
  <c r="AN25" i="19" s="1"/>
  <c r="AN26" i="8"/>
  <c r="AN26" i="19" s="1"/>
  <c r="AN23" i="8"/>
  <c r="AN23" i="19" s="1"/>
  <c r="AN22" i="8"/>
  <c r="AN22" i="19" s="1"/>
  <c r="AN27" i="8"/>
  <c r="AN27" i="19" s="1"/>
  <c r="AT95" i="19"/>
  <c r="AN149" i="8"/>
  <c r="AN150" i="8" s="1"/>
  <c r="AN91" i="8"/>
  <c r="AN70" i="8"/>
  <c r="AN70" i="19" s="1"/>
  <c r="AT152" i="8"/>
  <c r="AH47" i="8"/>
  <c r="AH47" i="19" s="1"/>
  <c r="AH142" i="8"/>
  <c r="AH51" i="8"/>
  <c r="AH51" i="19" s="1"/>
  <c r="AU134" i="19"/>
  <c r="AU96" i="19"/>
  <c r="AS217" i="8"/>
  <c r="AS217" i="19" s="1"/>
  <c r="AP180" i="8"/>
  <c r="AP180" i="19" s="1"/>
  <c r="AP231" i="8"/>
  <c r="AQ226" i="8"/>
  <c r="AM199" i="8"/>
  <c r="AM199" i="19" s="1"/>
  <c r="AQ305" i="8"/>
  <c r="AQ178" i="8"/>
  <c r="AQ178" i="19" s="1"/>
  <c r="AR177" i="8"/>
  <c r="AR177" i="19" s="1"/>
  <c r="AQ179" i="8"/>
  <c r="AQ179" i="19" s="1"/>
  <c r="AQ252" i="8"/>
  <c r="AS356" i="17"/>
  <c r="AQ369" i="17"/>
  <c r="AQ371" i="17" s="1"/>
  <c r="AQ461" i="17" s="1"/>
  <c r="AU131" i="8"/>
  <c r="AT470" i="8"/>
  <c r="AV453" i="8"/>
  <c r="AU68" i="8"/>
  <c r="AU68" i="19" s="1"/>
  <c r="AT465" i="8"/>
  <c r="AU130" i="8"/>
  <c r="AU13" i="8"/>
  <c r="AU13" i="19" s="1"/>
  <c r="AU62" i="8"/>
  <c r="AV451" i="8"/>
  <c r="AL196" i="8"/>
  <c r="AL196" i="19" s="1"/>
  <c r="AL201" i="8"/>
  <c r="AL201" i="19" s="1"/>
  <c r="AL200" i="8"/>
  <c r="AL200" i="19" s="1"/>
  <c r="AL198" i="8"/>
  <c r="AL198" i="19" s="1"/>
  <c r="AL190" i="8"/>
  <c r="AL190" i="19" s="1"/>
  <c r="AL300" i="8"/>
  <c r="AL195" i="8"/>
  <c r="AL195" i="19" s="1"/>
  <c r="AL202" i="8"/>
  <c r="AL202" i="19" s="1"/>
  <c r="AL191" i="8"/>
  <c r="AL191" i="19" s="1"/>
  <c r="AL204" i="8"/>
  <c r="AL204" i="19" s="1"/>
  <c r="AL197" i="8"/>
  <c r="AL197" i="19" s="1"/>
  <c r="AL189" i="8"/>
  <c r="AL189" i="19" s="1"/>
  <c r="AL199" i="8"/>
  <c r="AL199" i="19" s="1"/>
  <c r="AL194" i="8"/>
  <c r="AL194" i="19" s="1"/>
  <c r="AL203" i="8"/>
  <c r="AL203" i="19" s="1"/>
  <c r="AL192" i="8"/>
  <c r="AL192" i="19" s="1"/>
  <c r="AU15" i="8"/>
  <c r="AU15" i="19" s="1"/>
  <c r="AU148" i="8"/>
  <c r="AX368" i="8"/>
  <c r="AX368" i="19" s="1"/>
  <c r="AV96" i="8"/>
  <c r="AV134" i="8"/>
  <c r="AV133" i="8"/>
  <c r="AS220" i="8"/>
  <c r="AS220" i="19" s="1"/>
  <c r="AV12" i="8"/>
  <c r="AV12" i="19" s="1"/>
  <c r="AV86" i="8"/>
  <c r="AS253" i="8"/>
  <c r="AS176" i="8"/>
  <c r="AS176" i="19" s="1"/>
  <c r="AH212" i="8"/>
  <c r="AS353" i="17"/>
  <c r="AS363" i="17"/>
  <c r="AS357" i="17"/>
  <c r="AY414" i="19"/>
  <c r="AP71" i="8"/>
  <c r="AP71" i="19" s="1"/>
  <c r="AY419" i="19"/>
  <c r="AW414" i="19"/>
  <c r="AX414" i="19"/>
  <c r="BB50" i="8"/>
  <c r="BB50" i="19" s="1"/>
  <c r="BC50" i="8"/>
  <c r="BC50" i="19" s="1"/>
  <c r="BD50" i="8"/>
  <c r="BD50" i="19" s="1"/>
  <c r="AW456" i="19"/>
  <c r="AW73" i="8"/>
  <c r="AW73" i="19" s="1"/>
  <c r="AX84" i="8"/>
  <c r="AU311" i="8"/>
  <c r="AG212" i="8"/>
  <c r="AY209" i="8"/>
  <c r="AY209" i="19" s="1"/>
  <c r="AP146" i="19"/>
  <c r="AP93" i="19"/>
  <c r="AV422" i="19"/>
  <c r="AT175" i="8"/>
  <c r="AT175" i="19" s="1"/>
  <c r="AQ365" i="17"/>
  <c r="AS355" i="17"/>
  <c r="AS349" i="17"/>
  <c r="AS360" i="17"/>
  <c r="AS351" i="17"/>
  <c r="AS358" i="17"/>
  <c r="AS350" i="17"/>
  <c r="AS362" i="17"/>
  <c r="AS361" i="17"/>
  <c r="AS459" i="17"/>
  <c r="AS354" i="17"/>
  <c r="AS359" i="17"/>
  <c r="AU43" i="17"/>
  <c r="AU45" i="17"/>
  <c r="AU40" i="17"/>
  <c r="AU36" i="17"/>
  <c r="AU41" i="17"/>
  <c r="AU38" i="17"/>
  <c r="AU39" i="17"/>
  <c r="AU44" i="17"/>
  <c r="AU42" i="17"/>
  <c r="AU37" i="17"/>
  <c r="AU32" i="17"/>
  <c r="AU30" i="17"/>
  <c r="AU31" i="17"/>
  <c r="AT193" i="17"/>
  <c r="AT205" i="17" s="1"/>
  <c r="AT208" i="17" s="1"/>
  <c r="AU33" i="17"/>
  <c r="AU202" i="17"/>
  <c r="AU204" i="17"/>
  <c r="BD380" i="17"/>
  <c r="AU195" i="17"/>
  <c r="AU190" i="17"/>
  <c r="AY332" i="17"/>
  <c r="AY334" i="17" s="1"/>
  <c r="AS142" i="17"/>
  <c r="AS51" i="17"/>
  <c r="AS53" i="17" s="1"/>
  <c r="AS143" i="17" s="1"/>
  <c r="AS47" i="17"/>
  <c r="AR352" i="17"/>
  <c r="AR364" i="17" s="1"/>
  <c r="AR367" i="17" s="1"/>
  <c r="AR369" i="17" s="1"/>
  <c r="AR371" i="17" s="1"/>
  <c r="AR461" i="17" s="1"/>
  <c r="AU141" i="17"/>
  <c r="AV28" i="17"/>
  <c r="AV29" i="17" s="1"/>
  <c r="AU199" i="17"/>
  <c r="AU192" i="17"/>
  <c r="AU201" i="17"/>
  <c r="AU189" i="17"/>
  <c r="AU194" i="17"/>
  <c r="AU300" i="17"/>
  <c r="AU198" i="17"/>
  <c r="AU200" i="17"/>
  <c r="AU197" i="17"/>
  <c r="AU191" i="17"/>
  <c r="AU203" i="17"/>
  <c r="AW183" i="17"/>
  <c r="AW185" i="17"/>
  <c r="AW182" i="17"/>
  <c r="AW184" i="17"/>
  <c r="AW186" i="17"/>
  <c r="AV187" i="17"/>
  <c r="AV188" i="17" s="1"/>
  <c r="AV189" i="17" s="1"/>
  <c r="AT346" i="17"/>
  <c r="AT347" i="17" s="1"/>
  <c r="AU339" i="17"/>
  <c r="AU342" i="17" s="1"/>
  <c r="AW27" i="17"/>
  <c r="AW24" i="17"/>
  <c r="AW26" i="17"/>
  <c r="AX21" i="17"/>
  <c r="AX22" i="17" s="1"/>
  <c r="AW25" i="17"/>
  <c r="AX180" i="17"/>
  <c r="AX185" i="17" s="1"/>
  <c r="AW22" i="17"/>
  <c r="AS193" i="17"/>
  <c r="AN302" i="17"/>
  <c r="BB334" i="17"/>
  <c r="BC334" i="17"/>
  <c r="AY18" i="17"/>
  <c r="BB17" i="17"/>
  <c r="BC17" i="17"/>
  <c r="BD17" i="17"/>
  <c r="BB217" i="17"/>
  <c r="BC217" i="17"/>
  <c r="BD217" i="17"/>
  <c r="AW91" i="17"/>
  <c r="AW149" i="17"/>
  <c r="AW150" i="17" s="1"/>
  <c r="AW70" i="17"/>
  <c r="AW82" i="17" s="1"/>
  <c r="AN364" i="17"/>
  <c r="AW250" i="17"/>
  <c r="AW308" i="17"/>
  <c r="AW309" i="17" s="1"/>
  <c r="AW229" i="17"/>
  <c r="AW241" i="17" s="1"/>
  <c r="AP347" i="17"/>
  <c r="AN53" i="17"/>
  <c r="AX72" i="17"/>
  <c r="BB220" i="17"/>
  <c r="BC220" i="17"/>
  <c r="BD220" i="17"/>
  <c r="BB332" i="17"/>
  <c r="BC332" i="17"/>
  <c r="AW92" i="17"/>
  <c r="AW69" i="17"/>
  <c r="AW83" i="17" s="1"/>
  <c r="AW464" i="17"/>
  <c r="AW411" i="17"/>
  <c r="AW384" i="17"/>
  <c r="AW385" i="17"/>
  <c r="AW337" i="17"/>
  <c r="AW338" i="17"/>
  <c r="AU390" i="17"/>
  <c r="AU389" i="17"/>
  <c r="AX71" i="17"/>
  <c r="BB58" i="17"/>
  <c r="BC58" i="17"/>
  <c r="BD58" i="17"/>
  <c r="AX230" i="17"/>
  <c r="AT141" i="17"/>
  <c r="AT33" i="17"/>
  <c r="AT31" i="17"/>
  <c r="AT30" i="17"/>
  <c r="AT32" i="17"/>
  <c r="AT38" i="17"/>
  <c r="AT39" i="17"/>
  <c r="AT40" i="17"/>
  <c r="AT35" i="17"/>
  <c r="AT41" i="17"/>
  <c r="AT42" i="17"/>
  <c r="AT45" i="17"/>
  <c r="AT36" i="17"/>
  <c r="AT37" i="17"/>
  <c r="AT44" i="17"/>
  <c r="AT43" i="17"/>
  <c r="AY305" i="17"/>
  <c r="AY225" i="17"/>
  <c r="AY252" i="17"/>
  <c r="AY178" i="17"/>
  <c r="AY226" i="17"/>
  <c r="AY179" i="17"/>
  <c r="BB177" i="17"/>
  <c r="BC177" i="17"/>
  <c r="BD177" i="17"/>
  <c r="BB61" i="17"/>
  <c r="BC61" i="17"/>
  <c r="BD61" i="17"/>
  <c r="AW251" i="17"/>
  <c r="AW228" i="17"/>
  <c r="AW242" i="17" s="1"/>
  <c r="AR46" i="17"/>
  <c r="AQ208" i="17"/>
  <c r="AX231" i="17"/>
  <c r="AV389" i="17"/>
  <c r="AY84" i="8"/>
  <c r="BB59" i="8"/>
  <c r="BB59" i="19" s="1"/>
  <c r="D21" i="24" s="1"/>
  <c r="BC59" i="8"/>
  <c r="BC59" i="19" s="1"/>
  <c r="BD59" i="8"/>
  <c r="BD59" i="19" s="1"/>
  <c r="H21" i="24" s="1"/>
  <c r="L21" i="24" s="1"/>
  <c r="AU125" i="8"/>
  <c r="AU282" i="8"/>
  <c r="AW263" i="8"/>
  <c r="AW292" i="8"/>
  <c r="AW243" i="8"/>
  <c r="AV278" i="8"/>
  <c r="AV279" i="8"/>
  <c r="AU173" i="8"/>
  <c r="AU173" i="19" s="1"/>
  <c r="AU306" i="8"/>
  <c r="AV277" i="8"/>
  <c r="AY297" i="8"/>
  <c r="AY218" i="8" s="1"/>
  <c r="AY218" i="19" s="1"/>
  <c r="AX218" i="8"/>
  <c r="AX218" i="19" s="1"/>
  <c r="AV254" i="8"/>
  <c r="AV290" i="8"/>
  <c r="AV289" i="8"/>
  <c r="AV174" i="8"/>
  <c r="AV174" i="19" s="1"/>
  <c r="AV221" i="8"/>
  <c r="AV221" i="19" s="1"/>
  <c r="AV219" i="8"/>
  <c r="AV219" i="19" s="1"/>
  <c r="AV307" i="8"/>
  <c r="AV227" i="8"/>
  <c r="AV227" i="19" s="1"/>
  <c r="AV172" i="8"/>
  <c r="AV172" i="19" s="1"/>
  <c r="AU284" i="8"/>
  <c r="AW381" i="8"/>
  <c r="AW381" i="19" s="1"/>
  <c r="AX484" i="8"/>
  <c r="AW222" i="8"/>
  <c r="AX325" i="8"/>
  <c r="AV286" i="8"/>
  <c r="AU117" i="8"/>
  <c r="AU386" i="8"/>
  <c r="AU386" i="19" s="1"/>
  <c r="AU449" i="8"/>
  <c r="AU380" i="8"/>
  <c r="AU380" i="19" s="1"/>
  <c r="AU448" i="8"/>
  <c r="AU378" i="8"/>
  <c r="AU333" i="8"/>
  <c r="AU333" i="19" s="1"/>
  <c r="AU413" i="8"/>
  <c r="AU466" i="8"/>
  <c r="AU331" i="8"/>
  <c r="AU331" i="19" s="1"/>
  <c r="AU120" i="8"/>
  <c r="AX238" i="8"/>
  <c r="AW171" i="8"/>
  <c r="AW171" i="19" s="1"/>
  <c r="AV294" i="8"/>
  <c r="AV244" i="8"/>
  <c r="AV245" i="8" s="1"/>
  <c r="AV330" i="8"/>
  <c r="AV330" i="19" s="1"/>
  <c r="AW397" i="8"/>
  <c r="AW276" i="8"/>
  <c r="AU123" i="8"/>
  <c r="AV281" i="8"/>
  <c r="AX456" i="8"/>
  <c r="AW377" i="8"/>
  <c r="AW377" i="19" s="1"/>
  <c r="AU118" i="8"/>
  <c r="AU283" i="8"/>
  <c r="AU126" i="8"/>
  <c r="AU121" i="8"/>
  <c r="AV383" i="8"/>
  <c r="AV383" i="19" s="1"/>
  <c r="AW486" i="8"/>
  <c r="AU285" i="8"/>
  <c r="AU122" i="8"/>
  <c r="AU124" i="8"/>
  <c r="AU119" i="8"/>
  <c r="AU403" i="8"/>
  <c r="AU404" i="8" s="1"/>
  <c r="AU402" i="8"/>
  <c r="AU280" i="8"/>
  <c r="AU127" i="8"/>
  <c r="AY78" i="8"/>
  <c r="AY153" i="8"/>
  <c r="AY57" i="8" s="1"/>
  <c r="AY57" i="19" s="1"/>
  <c r="AX57" i="8"/>
  <c r="AX57" i="19" s="1"/>
  <c r="G22" i="23" l="1"/>
  <c r="AK193" i="19"/>
  <c r="AV339" i="17"/>
  <c r="AV344" i="17" s="1"/>
  <c r="AP21" i="8"/>
  <c r="AP21" i="19" s="1"/>
  <c r="AF143" i="8"/>
  <c r="AP72" i="8"/>
  <c r="AP72" i="19" s="1"/>
  <c r="AX412" i="17"/>
  <c r="AX376" i="17"/>
  <c r="BD334" i="17"/>
  <c r="AX335" i="17"/>
  <c r="AX336" i="17" s="1"/>
  <c r="AX338" i="17" s="1"/>
  <c r="AN188" i="8"/>
  <c r="AN188" i="19" s="1"/>
  <c r="AN300" i="19" s="1"/>
  <c r="AO242" i="8"/>
  <c r="AJ301" i="8"/>
  <c r="AU52" i="22"/>
  <c r="AU378" i="19"/>
  <c r="AJ206" i="8"/>
  <c r="AJ206" i="19" s="1"/>
  <c r="AJ210" i="8"/>
  <c r="AJ210" i="19" s="1"/>
  <c r="AO242" i="19"/>
  <c r="AK208" i="8"/>
  <c r="AK208" i="19" s="1"/>
  <c r="AP229" i="8"/>
  <c r="AP229" i="19" s="1"/>
  <c r="AP230" i="19"/>
  <c r="AQ294" i="19"/>
  <c r="AQ226" i="19"/>
  <c r="AP311" i="19"/>
  <c r="AP231" i="19"/>
  <c r="AQ306" i="19"/>
  <c r="AQ225" i="19"/>
  <c r="AW292" i="19"/>
  <c r="AW222" i="19"/>
  <c r="AG301" i="19"/>
  <c r="AG212" i="19"/>
  <c r="AG302" i="19" s="1"/>
  <c r="AH301" i="19"/>
  <c r="AH212" i="19"/>
  <c r="AH302" i="19" s="1"/>
  <c r="AM300" i="19"/>
  <c r="AM192" i="19"/>
  <c r="AO91" i="8"/>
  <c r="AO149" i="8"/>
  <c r="AO150" i="8" s="1"/>
  <c r="AU147" i="8"/>
  <c r="AU62" i="19"/>
  <c r="AO69" i="8"/>
  <c r="AO69" i="19" s="1"/>
  <c r="AO72" i="19"/>
  <c r="AO70" i="8"/>
  <c r="AQ19" i="8"/>
  <c r="AQ19" i="19" s="1"/>
  <c r="AO24" i="8"/>
  <c r="AO24" i="19" s="1"/>
  <c r="AQ230" i="8"/>
  <c r="AL41" i="8"/>
  <c r="AL41" i="19" s="1"/>
  <c r="AG53" i="8"/>
  <c r="AG53" i="19" s="1"/>
  <c r="AS58" i="8"/>
  <c r="AS58" i="19" s="1"/>
  <c r="AX248" i="19"/>
  <c r="AX295" i="19"/>
  <c r="AX310" i="19"/>
  <c r="AT254" i="19"/>
  <c r="AT307" i="19"/>
  <c r="AT289" i="19"/>
  <c r="AT290" i="19"/>
  <c r="AO243" i="19"/>
  <c r="AO244" i="19"/>
  <c r="AO245" i="19" s="1"/>
  <c r="AP186" i="8"/>
  <c r="AP186" i="19" s="1"/>
  <c r="AQ253" i="19"/>
  <c r="AR225" i="8"/>
  <c r="AR225" i="19" s="1"/>
  <c r="AT60" i="22"/>
  <c r="AO26" i="8"/>
  <c r="AO26" i="19" s="1"/>
  <c r="AO23" i="8"/>
  <c r="AO23" i="19" s="1"/>
  <c r="AO27" i="8"/>
  <c r="AO27" i="19" s="1"/>
  <c r="AO25" i="8"/>
  <c r="AO25" i="19" s="1"/>
  <c r="AL35" i="8"/>
  <c r="AL35" i="19" s="1"/>
  <c r="AL43" i="8"/>
  <c r="AL43" i="19" s="1"/>
  <c r="AO22" i="8"/>
  <c r="AO22" i="19" s="1"/>
  <c r="AU96" i="22"/>
  <c r="AO92" i="8"/>
  <c r="AL33" i="8"/>
  <c r="AL33" i="19" s="1"/>
  <c r="AL42" i="8"/>
  <c r="AL42" i="19" s="1"/>
  <c r="AL45" i="8"/>
  <c r="AL45" i="19" s="1"/>
  <c r="AL40" i="8"/>
  <c r="AL40" i="19" s="1"/>
  <c r="AL44" i="8"/>
  <c r="AL44" i="19" s="1"/>
  <c r="AL30" i="8"/>
  <c r="AL30" i="19" s="1"/>
  <c r="AL141" i="8"/>
  <c r="AL37" i="8"/>
  <c r="AL37" i="19" s="1"/>
  <c r="AL38" i="8"/>
  <c r="AL38" i="19" s="1"/>
  <c r="AL39" i="8"/>
  <c r="AL39" i="19" s="1"/>
  <c r="AL31" i="8"/>
  <c r="AL31" i="19" s="1"/>
  <c r="AL36" i="8"/>
  <c r="AL36" i="19" s="1"/>
  <c r="AL32" i="8"/>
  <c r="AL32" i="19" s="1"/>
  <c r="AX84" i="19"/>
  <c r="AV133" i="19"/>
  <c r="AV73" i="22"/>
  <c r="AO149" i="19"/>
  <c r="AO150" i="19" s="1"/>
  <c r="AY84" i="19"/>
  <c r="AH142" i="19"/>
  <c r="AF143" i="19"/>
  <c r="AS17" i="8"/>
  <c r="AS17" i="19" s="1"/>
  <c r="AS94" i="8"/>
  <c r="AS61" i="8"/>
  <c r="AS61" i="19" s="1"/>
  <c r="AQ66" i="8"/>
  <c r="AQ67" i="8"/>
  <c r="AQ67" i="19" s="1"/>
  <c r="AQ20" i="8"/>
  <c r="AQ20" i="19" s="1"/>
  <c r="AQ93" i="8"/>
  <c r="AQ146" i="8"/>
  <c r="AM82" i="19"/>
  <c r="AR94" i="19"/>
  <c r="AY80" i="19"/>
  <c r="AY78" i="19"/>
  <c r="AT152" i="19"/>
  <c r="AT147" i="19"/>
  <c r="AU131" i="19"/>
  <c r="AR18" i="8"/>
  <c r="AR18" i="19" s="1"/>
  <c r="AJ46" i="8"/>
  <c r="AJ46" i="19" s="1"/>
  <c r="AT16" i="8"/>
  <c r="AT16" i="19" s="1"/>
  <c r="AO187" i="8"/>
  <c r="AK34" i="8"/>
  <c r="AK34" i="19" s="1"/>
  <c r="AK141" i="19"/>
  <c r="AM29" i="8"/>
  <c r="AM29" i="19" s="1"/>
  <c r="AV131" i="8"/>
  <c r="AI206" i="8"/>
  <c r="AI206" i="19" s="1"/>
  <c r="AI210" i="8"/>
  <c r="AI210" i="19" s="1"/>
  <c r="AI301" i="8"/>
  <c r="AP185" i="8"/>
  <c r="AP185" i="19" s="1"/>
  <c r="AV13" i="8"/>
  <c r="AV13" i="19" s="1"/>
  <c r="AV148" i="8"/>
  <c r="AV60" i="8"/>
  <c r="AV60" i="19" s="1"/>
  <c r="AV68" i="8"/>
  <c r="AV68" i="19" s="1"/>
  <c r="AV62" i="8"/>
  <c r="AV62" i="19" s="1"/>
  <c r="AV15" i="8"/>
  <c r="AV15" i="19" s="1"/>
  <c r="AQ231" i="8"/>
  <c r="AQ231" i="19" s="1"/>
  <c r="AI49" i="8"/>
  <c r="AI49" i="19" s="1"/>
  <c r="AP308" i="8"/>
  <c r="AP309" i="8" s="1"/>
  <c r="AV96" i="19"/>
  <c r="AM193" i="8"/>
  <c r="AP250" i="8"/>
  <c r="AR178" i="8"/>
  <c r="AR178" i="19" s="1"/>
  <c r="AV134" i="19"/>
  <c r="AV151" i="19"/>
  <c r="AN149" i="19"/>
  <c r="AN150" i="19" s="1"/>
  <c r="AN91" i="19"/>
  <c r="AO91" i="19"/>
  <c r="AN82" i="8"/>
  <c r="AN28" i="8"/>
  <c r="AN28" i="19" s="1"/>
  <c r="AN92" i="19"/>
  <c r="AV86" i="19"/>
  <c r="AN83" i="8"/>
  <c r="AH53" i="8"/>
  <c r="AH53" i="19" s="1"/>
  <c r="AV130" i="8"/>
  <c r="AV95" i="8"/>
  <c r="AU95" i="19"/>
  <c r="AU130" i="19"/>
  <c r="AU148" i="19"/>
  <c r="AP183" i="8"/>
  <c r="AP183" i="19" s="1"/>
  <c r="AR305" i="8"/>
  <c r="AQ180" i="8"/>
  <c r="AQ180" i="19" s="1"/>
  <c r="AP182" i="8"/>
  <c r="AP182" i="19" s="1"/>
  <c r="AR252" i="8"/>
  <c r="AR179" i="8"/>
  <c r="AR179" i="19" s="1"/>
  <c r="AR226" i="8"/>
  <c r="AP184" i="8"/>
  <c r="AP184" i="19" s="1"/>
  <c r="AP251" i="8"/>
  <c r="AP228" i="8"/>
  <c r="AP228" i="19" s="1"/>
  <c r="AP181" i="8"/>
  <c r="AP181" i="19" s="1"/>
  <c r="AU152" i="8"/>
  <c r="AU60" i="22"/>
  <c r="AW86" i="8"/>
  <c r="AS177" i="8"/>
  <c r="AS177" i="19" s="1"/>
  <c r="AW451" i="8"/>
  <c r="AL300" i="19"/>
  <c r="AW134" i="8"/>
  <c r="AU465" i="8"/>
  <c r="AW453" i="8"/>
  <c r="AU14" i="8"/>
  <c r="AU14" i="19" s="1"/>
  <c r="AW151" i="8"/>
  <c r="AL193" i="8"/>
  <c r="AL193" i="19" s="1"/>
  <c r="AU470" i="8"/>
  <c r="AW96" i="8"/>
  <c r="AW12" i="8"/>
  <c r="AW12" i="19" s="1"/>
  <c r="AW133" i="8"/>
  <c r="AY368" i="8"/>
  <c r="AY368" i="19" s="1"/>
  <c r="AT176" i="8"/>
  <c r="AT176" i="19" s="1"/>
  <c r="AT217" i="8"/>
  <c r="AT217" i="19" s="1"/>
  <c r="AT220" i="8"/>
  <c r="AT220" i="19" s="1"/>
  <c r="AT253" i="8"/>
  <c r="AH302" i="8"/>
  <c r="AW422" i="19"/>
  <c r="AP91" i="8"/>
  <c r="AP149" i="8"/>
  <c r="AP150" i="8" s="1"/>
  <c r="AP70" i="8"/>
  <c r="AP70" i="19" s="1"/>
  <c r="BB209" i="8"/>
  <c r="BB209" i="19" s="1"/>
  <c r="BC209" i="8"/>
  <c r="BC209" i="19" s="1"/>
  <c r="BD209" i="8"/>
  <c r="BD209" i="19" s="1"/>
  <c r="AV311" i="8"/>
  <c r="AX73" i="8"/>
  <c r="AX73" i="19" s="1"/>
  <c r="AU175" i="8"/>
  <c r="AU175" i="19" s="1"/>
  <c r="AG302" i="8"/>
  <c r="AX456" i="19"/>
  <c r="AP92" i="8"/>
  <c r="AP69" i="8"/>
  <c r="AP69" i="19" s="1"/>
  <c r="AP26" i="8"/>
  <c r="AP26" i="19" s="1"/>
  <c r="AP24" i="8"/>
  <c r="AP24" i="19" s="1"/>
  <c r="AP23" i="8"/>
  <c r="AP23" i="19" s="1"/>
  <c r="AP27" i="8"/>
  <c r="AP27" i="19" s="1"/>
  <c r="AP25" i="8"/>
  <c r="AP25" i="19" s="1"/>
  <c r="AP22" i="8"/>
  <c r="AP22" i="19" s="1"/>
  <c r="AS352" i="17"/>
  <c r="AS364" i="17" s="1"/>
  <c r="AS367" i="17" s="1"/>
  <c r="AS460" i="17" s="1"/>
  <c r="AV191" i="17"/>
  <c r="AV201" i="17"/>
  <c r="AV200" i="17"/>
  <c r="AV196" i="17"/>
  <c r="AT301" i="17"/>
  <c r="AT210" i="17"/>
  <c r="AT212" i="17" s="1"/>
  <c r="AT302" i="17" s="1"/>
  <c r="AT206" i="17"/>
  <c r="AU34" i="17"/>
  <c r="AU46" i="17" s="1"/>
  <c r="AU49" i="17" s="1"/>
  <c r="AU142" i="17" s="1"/>
  <c r="AV43" i="17"/>
  <c r="AV36" i="17"/>
  <c r="BD332" i="17"/>
  <c r="AY376" i="17"/>
  <c r="AY379" i="17"/>
  <c r="AR365" i="17"/>
  <c r="AY412" i="17"/>
  <c r="AR460" i="17"/>
  <c r="AY335" i="17"/>
  <c r="AY336" i="17" s="1"/>
  <c r="AU193" i="17"/>
  <c r="AU205" i="17" s="1"/>
  <c r="AU208" i="17" s="1"/>
  <c r="AU301" i="17" s="1"/>
  <c r="AT360" i="17"/>
  <c r="AT353" i="17"/>
  <c r="AV39" i="17"/>
  <c r="AV41" i="17"/>
  <c r="AV37" i="17"/>
  <c r="AV45" i="17"/>
  <c r="AV30" i="17"/>
  <c r="AV42" i="17"/>
  <c r="AV141" i="17"/>
  <c r="AV40" i="17"/>
  <c r="AV35" i="17"/>
  <c r="AV44" i="17"/>
  <c r="AV38" i="17"/>
  <c r="AV32" i="17"/>
  <c r="AV31" i="17"/>
  <c r="AV33" i="17"/>
  <c r="AT354" i="17"/>
  <c r="AT459" i="17"/>
  <c r="AW187" i="17"/>
  <c r="AW188" i="17" s="1"/>
  <c r="AW190" i="17" s="1"/>
  <c r="AT356" i="17"/>
  <c r="AV197" i="17"/>
  <c r="AV300" i="17"/>
  <c r="AU344" i="17"/>
  <c r="AV194" i="17"/>
  <c r="AV199" i="17"/>
  <c r="AV198" i="17"/>
  <c r="AV195" i="17"/>
  <c r="AV203" i="17"/>
  <c r="AV190" i="17"/>
  <c r="AV204" i="17"/>
  <c r="AV192" i="17"/>
  <c r="AV202" i="17"/>
  <c r="AX26" i="17"/>
  <c r="AV342" i="17"/>
  <c r="AW28" i="17"/>
  <c r="AW29" i="17" s="1"/>
  <c r="AW45" i="17" s="1"/>
  <c r="AX25" i="17"/>
  <c r="AX24" i="17"/>
  <c r="AU341" i="17"/>
  <c r="AT359" i="17"/>
  <c r="AT349" i="17"/>
  <c r="AU343" i="17"/>
  <c r="AT358" i="17"/>
  <c r="AT350" i="17"/>
  <c r="AU345" i="17"/>
  <c r="AT361" i="17"/>
  <c r="AT348" i="17"/>
  <c r="AT363" i="17"/>
  <c r="AU340" i="17"/>
  <c r="AT362" i="17"/>
  <c r="AT351" i="17"/>
  <c r="AT357" i="17"/>
  <c r="AT355" i="17"/>
  <c r="AX186" i="17"/>
  <c r="AX27" i="17"/>
  <c r="AX23" i="17"/>
  <c r="AX182" i="17"/>
  <c r="AY180" i="17"/>
  <c r="AY186" i="17" s="1"/>
  <c r="AX184" i="17"/>
  <c r="AV341" i="17"/>
  <c r="AV343" i="17"/>
  <c r="AX181" i="17"/>
  <c r="AV345" i="17"/>
  <c r="AX183" i="17"/>
  <c r="AV340" i="17"/>
  <c r="AW339" i="17"/>
  <c r="AW340" i="17" s="1"/>
  <c r="AV410" i="17"/>
  <c r="AV387" i="17"/>
  <c r="AV401" i="17" s="1"/>
  <c r="AQ301" i="17"/>
  <c r="AQ210" i="17"/>
  <c r="AQ206" i="17"/>
  <c r="AY231" i="17"/>
  <c r="BB226" i="17"/>
  <c r="BC226" i="17"/>
  <c r="BD226" i="17"/>
  <c r="AN143" i="17"/>
  <c r="BC335" i="17"/>
  <c r="AX251" i="17"/>
  <c r="AX228" i="17"/>
  <c r="AX242" i="17" s="1"/>
  <c r="BB178" i="17"/>
  <c r="BC178" i="17"/>
  <c r="BD178" i="17"/>
  <c r="AY93" i="17"/>
  <c r="AY146" i="17"/>
  <c r="AY67" i="17"/>
  <c r="AY19" i="17"/>
  <c r="AY20" i="17"/>
  <c r="AY66" i="17"/>
  <c r="BB18" i="17"/>
  <c r="BC18" i="17"/>
  <c r="BD18" i="17"/>
  <c r="AX91" i="17"/>
  <c r="AX149" i="17"/>
  <c r="AX150" i="17" s="1"/>
  <c r="AX70" i="17"/>
  <c r="AX82" i="17" s="1"/>
  <c r="AX250" i="17"/>
  <c r="AX308" i="17"/>
  <c r="AX309" i="17" s="1"/>
  <c r="AX229" i="17"/>
  <c r="AX241" i="17" s="1"/>
  <c r="AX92" i="17"/>
  <c r="AX69" i="17"/>
  <c r="AX83" i="17" s="1"/>
  <c r="AS205" i="17"/>
  <c r="AW390" i="17"/>
  <c r="AN367" i="17"/>
  <c r="BB180" i="17"/>
  <c r="BC180" i="17"/>
  <c r="AY230" i="17"/>
  <c r="BB225" i="17"/>
  <c r="BC225" i="17"/>
  <c r="BD225" i="17"/>
  <c r="AU409" i="17"/>
  <c r="AU467" i="17"/>
  <c r="AU468" i="17" s="1"/>
  <c r="AU388" i="17"/>
  <c r="AW389" i="17"/>
  <c r="AV409" i="17"/>
  <c r="AV467" i="17"/>
  <c r="AV468" i="17" s="1"/>
  <c r="AV388" i="17"/>
  <c r="AV400" i="17" s="1"/>
  <c r="AR49" i="17"/>
  <c r="AP459" i="17"/>
  <c r="AP351" i="17"/>
  <c r="AP350" i="17"/>
  <c r="AP348" i="17"/>
  <c r="AP349" i="17"/>
  <c r="AP356" i="17"/>
  <c r="AP359" i="17"/>
  <c r="AP362" i="17"/>
  <c r="AP363" i="17"/>
  <c r="AP357" i="17"/>
  <c r="AP358" i="17"/>
  <c r="AP360" i="17"/>
  <c r="AP353" i="17"/>
  <c r="AP354" i="17"/>
  <c r="AP361" i="17"/>
  <c r="AP355" i="17"/>
  <c r="BB376" i="17"/>
  <c r="BC376" i="17"/>
  <c r="AT34" i="17"/>
  <c r="BB179" i="17"/>
  <c r="BC179" i="17"/>
  <c r="BD179" i="17"/>
  <c r="AU410" i="17"/>
  <c r="AU387" i="17"/>
  <c r="BB379" i="17"/>
  <c r="BC379" i="17"/>
  <c r="BB218" i="8"/>
  <c r="BB218" i="19" s="1"/>
  <c r="E21" i="24" s="1"/>
  <c r="BC218" i="8"/>
  <c r="BC218" i="19" s="1"/>
  <c r="BD218" i="8"/>
  <c r="BD218" i="19" s="1"/>
  <c r="I21" i="24" s="1"/>
  <c r="BB57" i="8"/>
  <c r="BB57" i="19" s="1"/>
  <c r="BC57" i="8"/>
  <c r="BC57" i="19" s="1"/>
  <c r="BD57" i="8"/>
  <c r="BD57" i="19" s="1"/>
  <c r="AV402" i="8"/>
  <c r="AV403" i="8"/>
  <c r="AV404" i="8" s="1"/>
  <c r="AY456" i="8"/>
  <c r="AY377" i="8" s="1"/>
  <c r="AY377" i="19" s="1"/>
  <c r="AX377" i="8"/>
  <c r="AX377" i="19" s="1"/>
  <c r="AV413" i="8"/>
  <c r="AV380" i="8"/>
  <c r="AV380" i="19" s="1"/>
  <c r="AV449" i="8"/>
  <c r="AV378" i="8"/>
  <c r="AV448" i="8"/>
  <c r="AV333" i="8"/>
  <c r="AV333" i="19" s="1"/>
  <c r="AV466" i="8"/>
  <c r="AV386" i="8"/>
  <c r="AV386" i="19" s="1"/>
  <c r="AV331" i="8"/>
  <c r="AV331" i="19" s="1"/>
  <c r="AV120" i="8"/>
  <c r="AW294" i="8"/>
  <c r="AW244" i="8"/>
  <c r="AW245" i="8" s="1"/>
  <c r="AW279" i="8"/>
  <c r="AW281" i="8"/>
  <c r="AX381" i="8"/>
  <c r="AX381" i="19" s="1"/>
  <c r="AY484" i="8"/>
  <c r="AY381" i="8" s="1"/>
  <c r="AY381" i="19" s="1"/>
  <c r="AV173" i="8"/>
  <c r="AV173" i="19" s="1"/>
  <c r="AV306" i="8"/>
  <c r="AV282" i="8"/>
  <c r="AV119" i="8"/>
  <c r="AV122" i="8"/>
  <c r="AV117" i="8"/>
  <c r="AY292" i="8"/>
  <c r="AY243" i="8"/>
  <c r="AW278" i="8"/>
  <c r="AV125" i="8"/>
  <c r="AV126" i="8"/>
  <c r="AV123" i="8"/>
  <c r="AV284" i="8"/>
  <c r="AV121" i="8"/>
  <c r="AV127" i="8"/>
  <c r="AV124" i="8"/>
  <c r="AV285" i="8"/>
  <c r="AW254" i="8"/>
  <c r="AW221" i="8"/>
  <c r="AW221" i="19" s="1"/>
  <c r="AW219" i="8"/>
  <c r="AW219" i="19" s="1"/>
  <c r="AW174" i="8"/>
  <c r="AW174" i="19" s="1"/>
  <c r="AW290" i="8"/>
  <c r="AW289" i="8"/>
  <c r="AW227" i="8"/>
  <c r="AW227" i="19" s="1"/>
  <c r="AW307" i="8"/>
  <c r="AW172" i="8"/>
  <c r="AW172" i="19" s="1"/>
  <c r="AW286" i="8"/>
  <c r="AW277" i="8"/>
  <c r="AV283" i="8"/>
  <c r="AV118" i="8"/>
  <c r="AX276" i="8"/>
  <c r="AY238" i="8"/>
  <c r="AX171" i="8"/>
  <c r="AX171" i="19" s="1"/>
  <c r="AX292" i="8"/>
  <c r="AX243" i="8"/>
  <c r="AV280" i="8"/>
  <c r="AW383" i="8"/>
  <c r="AW383" i="19" s="1"/>
  <c r="AX486" i="8"/>
  <c r="AX397" i="8"/>
  <c r="AW330" i="8"/>
  <c r="AW330" i="19" s="1"/>
  <c r="AX222" i="8"/>
  <c r="AY325" i="8"/>
  <c r="AY222" i="8" s="1"/>
  <c r="AX263" i="8"/>
  <c r="AY73" i="8"/>
  <c r="AY73" i="19" s="1"/>
  <c r="M21" i="24" l="1"/>
  <c r="BD376" i="17"/>
  <c r="AX384" i="17"/>
  <c r="AX337" i="17"/>
  <c r="AX385" i="17"/>
  <c r="AX411" i="17"/>
  <c r="AX464" i="17"/>
  <c r="AN191" i="8"/>
  <c r="AN191" i="19" s="1"/>
  <c r="AN200" i="8"/>
  <c r="AN200" i="19" s="1"/>
  <c r="AN199" i="8"/>
  <c r="AN199" i="19" s="1"/>
  <c r="AN201" i="8"/>
  <c r="AN201" i="19" s="1"/>
  <c r="AN198" i="8"/>
  <c r="AN198" i="19" s="1"/>
  <c r="AN202" i="8"/>
  <c r="AN202" i="19" s="1"/>
  <c r="AN192" i="8"/>
  <c r="AN192" i="19" s="1"/>
  <c r="AN300" i="8"/>
  <c r="AN190" i="8"/>
  <c r="AN190" i="19" s="1"/>
  <c r="AN197" i="8"/>
  <c r="AN197" i="19" s="1"/>
  <c r="AN195" i="8"/>
  <c r="AN195" i="19" s="1"/>
  <c r="AN196" i="8"/>
  <c r="AN196" i="19" s="1"/>
  <c r="AN194" i="8"/>
  <c r="AN194" i="19" s="1"/>
  <c r="AN189" i="8"/>
  <c r="AN189" i="19" s="1"/>
  <c r="AN204" i="8"/>
  <c r="AN204" i="19" s="1"/>
  <c r="AN203" i="8"/>
  <c r="AN203" i="19" s="1"/>
  <c r="AJ212" i="8"/>
  <c r="AJ302" i="8" s="1"/>
  <c r="AP241" i="8"/>
  <c r="AK301" i="8"/>
  <c r="AK206" i="8"/>
  <c r="AK206" i="19" s="1"/>
  <c r="AK210" i="8"/>
  <c r="AK210" i="19" s="1"/>
  <c r="AV52" i="22"/>
  <c r="AV378" i="19"/>
  <c r="AV60" i="22" s="1"/>
  <c r="AX292" i="19"/>
  <c r="AX222" i="19"/>
  <c r="AR294" i="19"/>
  <c r="AR226" i="19"/>
  <c r="AY292" i="19"/>
  <c r="AY222" i="19"/>
  <c r="AQ229" i="8"/>
  <c r="AQ229" i="19" s="1"/>
  <c r="AQ230" i="19"/>
  <c r="AQ308" i="19" s="1"/>
  <c r="AQ309" i="19" s="1"/>
  <c r="AJ301" i="19"/>
  <c r="AM205" i="8"/>
  <c r="AM205" i="19" s="1"/>
  <c r="AM193" i="19"/>
  <c r="AO188" i="8"/>
  <c r="AO188" i="19" s="1"/>
  <c r="AO187" i="19"/>
  <c r="AO82" i="8"/>
  <c r="AO70" i="19"/>
  <c r="AO82" i="19" s="1"/>
  <c r="AO83" i="8"/>
  <c r="AQ250" i="8"/>
  <c r="AQ71" i="8"/>
  <c r="AQ71" i="19" s="1"/>
  <c r="AQ149" i="19" s="1"/>
  <c r="AQ150" i="19" s="1"/>
  <c r="AQ66" i="19"/>
  <c r="AQ308" i="8"/>
  <c r="AQ309" i="8" s="1"/>
  <c r="AR20" i="8"/>
  <c r="AR20" i="19" s="1"/>
  <c r="AG143" i="8"/>
  <c r="AO305" i="19"/>
  <c r="AO252" i="19"/>
  <c r="AR253" i="19"/>
  <c r="AQ228" i="8"/>
  <c r="AQ228" i="19" s="1"/>
  <c r="AQ311" i="19"/>
  <c r="AY171" i="8"/>
  <c r="AY221" i="8" s="1"/>
  <c r="AY221" i="19" s="1"/>
  <c r="AP243" i="19"/>
  <c r="AP244" i="19"/>
  <c r="AP245" i="19" s="1"/>
  <c r="AR230" i="8"/>
  <c r="AR230" i="19" s="1"/>
  <c r="AR306" i="19"/>
  <c r="AQ185" i="8"/>
  <c r="AQ185" i="19" s="1"/>
  <c r="AU254" i="19"/>
  <c r="AU290" i="19"/>
  <c r="AU289" i="19"/>
  <c r="AU307" i="19"/>
  <c r="AV96" i="22"/>
  <c r="AS18" i="8"/>
  <c r="AS18" i="19" s="1"/>
  <c r="AO28" i="8"/>
  <c r="AO28" i="19" s="1"/>
  <c r="AR67" i="8"/>
  <c r="AO92" i="19"/>
  <c r="AL141" i="19"/>
  <c r="AQ21" i="8"/>
  <c r="AQ21" i="19" s="1"/>
  <c r="AQ72" i="8"/>
  <c r="AQ72" i="19" s="1"/>
  <c r="AL34" i="8"/>
  <c r="AL34" i="19" s="1"/>
  <c r="AR19" i="8"/>
  <c r="AR19" i="19" s="1"/>
  <c r="AS94" i="19"/>
  <c r="AN83" i="19"/>
  <c r="AQ146" i="19"/>
  <c r="AW86" i="19"/>
  <c r="AW73" i="22"/>
  <c r="AR146" i="8"/>
  <c r="AO83" i="19"/>
  <c r="AG143" i="19"/>
  <c r="AQ93" i="19"/>
  <c r="AJ49" i="8"/>
  <c r="AJ49" i="19" s="1"/>
  <c r="AR93" i="8"/>
  <c r="AR66" i="8"/>
  <c r="AR66" i="19" s="1"/>
  <c r="AU147" i="19"/>
  <c r="AU152" i="19"/>
  <c r="AN82" i="19"/>
  <c r="AP92" i="19"/>
  <c r="AV148" i="19"/>
  <c r="AT94" i="8"/>
  <c r="AT61" i="8"/>
  <c r="AT61" i="19" s="1"/>
  <c r="AT58" i="8"/>
  <c r="AT58" i="19" s="1"/>
  <c r="AT17" i="8"/>
  <c r="AT17" i="19" s="1"/>
  <c r="AK46" i="8"/>
  <c r="AK46" i="19" s="1"/>
  <c r="AM33" i="8"/>
  <c r="AM33" i="19" s="1"/>
  <c r="AM30" i="8"/>
  <c r="AM30" i="19" s="1"/>
  <c r="AM43" i="8"/>
  <c r="AM43" i="19" s="1"/>
  <c r="AM42" i="8"/>
  <c r="AM42" i="19" s="1"/>
  <c r="AM141" i="8"/>
  <c r="AM36" i="8"/>
  <c r="AM36" i="19" s="1"/>
  <c r="AM44" i="8"/>
  <c r="AM44" i="19" s="1"/>
  <c r="AM31" i="8"/>
  <c r="AM31" i="19" s="1"/>
  <c r="AM45" i="8"/>
  <c r="AM45" i="19" s="1"/>
  <c r="AM37" i="8"/>
  <c r="AM37" i="19" s="1"/>
  <c r="AM32" i="8"/>
  <c r="AM32" i="19" s="1"/>
  <c r="AM40" i="8"/>
  <c r="AM40" i="19" s="1"/>
  <c r="AM38" i="8"/>
  <c r="AM38" i="19" s="1"/>
  <c r="AM35" i="8"/>
  <c r="AM35" i="19" s="1"/>
  <c r="AM39" i="8"/>
  <c r="AM39" i="19" s="1"/>
  <c r="AM41" i="8"/>
  <c r="AM41" i="19" s="1"/>
  <c r="AV147" i="8"/>
  <c r="AP241" i="19"/>
  <c r="AV14" i="8"/>
  <c r="AV14" i="19" s="1"/>
  <c r="AW96" i="19"/>
  <c r="AQ183" i="8"/>
  <c r="AQ183" i="19" s="1"/>
  <c r="AW131" i="8"/>
  <c r="AI212" i="8"/>
  <c r="AV152" i="8"/>
  <c r="AQ251" i="8"/>
  <c r="AW133" i="19"/>
  <c r="AW134" i="19"/>
  <c r="AW151" i="19"/>
  <c r="AI51" i="8"/>
  <c r="AI51" i="19" s="1"/>
  <c r="AI142" i="8"/>
  <c r="AI47" i="8"/>
  <c r="AI47" i="19" s="1"/>
  <c r="AW60" i="8"/>
  <c r="AW60" i="19" s="1"/>
  <c r="AQ186" i="8"/>
  <c r="AQ186" i="19" s="1"/>
  <c r="AP250" i="19"/>
  <c r="AP308" i="19"/>
  <c r="AP309" i="19" s="1"/>
  <c r="AQ184" i="8"/>
  <c r="AQ184" i="19" s="1"/>
  <c r="AN29" i="8"/>
  <c r="AN29" i="19" s="1"/>
  <c r="AP187" i="8"/>
  <c r="AP187" i="19" s="1"/>
  <c r="AH143" i="8"/>
  <c r="AV131" i="19"/>
  <c r="AP251" i="19"/>
  <c r="AW130" i="8"/>
  <c r="AR180" i="8"/>
  <c r="AR180" i="19" s="1"/>
  <c r="AP242" i="8"/>
  <c r="AP242" i="19"/>
  <c r="AQ182" i="8"/>
  <c r="AQ182" i="19" s="1"/>
  <c r="AW15" i="8"/>
  <c r="AW15" i="19" s="1"/>
  <c r="AQ181" i="8"/>
  <c r="AQ181" i="19" s="1"/>
  <c r="AR231" i="8"/>
  <c r="AO192" i="8"/>
  <c r="AO192" i="19" s="1"/>
  <c r="AO197" i="8"/>
  <c r="AO197" i="19" s="1"/>
  <c r="AO203" i="8"/>
  <c r="AO203" i="19" s="1"/>
  <c r="AV95" i="19"/>
  <c r="AV130" i="19"/>
  <c r="AS226" i="8"/>
  <c r="AS179" i="8"/>
  <c r="AS179" i="19" s="1"/>
  <c r="AS252" i="8"/>
  <c r="AS225" i="8"/>
  <c r="AS305" i="8"/>
  <c r="AS178" i="8"/>
  <c r="AS178" i="19" s="1"/>
  <c r="AT177" i="8"/>
  <c r="AT177" i="19" s="1"/>
  <c r="AU16" i="8"/>
  <c r="AU16" i="19" s="1"/>
  <c r="AW13" i="8"/>
  <c r="AW13" i="19" s="1"/>
  <c r="AW68" i="8"/>
  <c r="AW68" i="19" s="1"/>
  <c r="AV465" i="8"/>
  <c r="AL205" i="8"/>
  <c r="AL205" i="19" s="1"/>
  <c r="AX453" i="8"/>
  <c r="AV470" i="8"/>
  <c r="AX451" i="8"/>
  <c r="AW62" i="8"/>
  <c r="AW62" i="19" s="1"/>
  <c r="BD379" i="17"/>
  <c r="AW148" i="8"/>
  <c r="AW95" i="8"/>
  <c r="BC368" i="8"/>
  <c r="BC368" i="19" s="1"/>
  <c r="BD368" i="8"/>
  <c r="BD368" i="19" s="1"/>
  <c r="AU253" i="8"/>
  <c r="AU176" i="8"/>
  <c r="AU176" i="19" s="1"/>
  <c r="AU220" i="8"/>
  <c r="AU220" i="19" s="1"/>
  <c r="AS369" i="17"/>
  <c r="AS371" i="17" s="1"/>
  <c r="AS461" i="17" s="1"/>
  <c r="AU217" i="8"/>
  <c r="AU217" i="19" s="1"/>
  <c r="AX86" i="8"/>
  <c r="AX151" i="8"/>
  <c r="AX96" i="8"/>
  <c r="AX134" i="8"/>
  <c r="AX12" i="8"/>
  <c r="AX12" i="19" s="1"/>
  <c r="AX133" i="8"/>
  <c r="AS365" i="17"/>
  <c r="AP82" i="8"/>
  <c r="AX422" i="19"/>
  <c r="AP91" i="19"/>
  <c r="AP149" i="19"/>
  <c r="AP150" i="19" s="1"/>
  <c r="AP28" i="8"/>
  <c r="AP28" i="19" s="1"/>
  <c r="AY456" i="19"/>
  <c r="AP83" i="8"/>
  <c r="AW311" i="8"/>
  <c r="AV175" i="8"/>
  <c r="AV175" i="19" s="1"/>
  <c r="AU47" i="17"/>
  <c r="AU51" i="17"/>
  <c r="AU53" i="17" s="1"/>
  <c r="AU143" i="17" s="1"/>
  <c r="AW202" i="17"/>
  <c r="AW38" i="17"/>
  <c r="AW191" i="17"/>
  <c r="BD335" i="17"/>
  <c r="AW30" i="17"/>
  <c r="AW31" i="17"/>
  <c r="AV34" i="17"/>
  <c r="AV46" i="17" s="1"/>
  <c r="AV49" i="17" s="1"/>
  <c r="AV51" i="17" s="1"/>
  <c r="AV53" i="17" s="1"/>
  <c r="AV143" i="17" s="1"/>
  <c r="AW37" i="17"/>
  <c r="AW35" i="17"/>
  <c r="AW201" i="17"/>
  <c r="AW192" i="17"/>
  <c r="AW196" i="17"/>
  <c r="AW189" i="17"/>
  <c r="AW200" i="17"/>
  <c r="AW197" i="17"/>
  <c r="AW204" i="17"/>
  <c r="AW300" i="17"/>
  <c r="AW194" i="17"/>
  <c r="AW199" i="17"/>
  <c r="AW198" i="17"/>
  <c r="AW195" i="17"/>
  <c r="AW203" i="17"/>
  <c r="AW39" i="17"/>
  <c r="AW36" i="17"/>
  <c r="AW44" i="17"/>
  <c r="AW32" i="17"/>
  <c r="AW41" i="17"/>
  <c r="AW141" i="17"/>
  <c r="AU210" i="17"/>
  <c r="AU212" i="17" s="1"/>
  <c r="AU302" i="17" s="1"/>
  <c r="AW40" i="17"/>
  <c r="AU206" i="17"/>
  <c r="AV193" i="17"/>
  <c r="AV205" i="17" s="1"/>
  <c r="AV208" i="17" s="1"/>
  <c r="AV206" i="17" s="1"/>
  <c r="BD180" i="17"/>
  <c r="AY185" i="17"/>
  <c r="BD185" i="17" s="1"/>
  <c r="AX28" i="17"/>
  <c r="AX29" i="17" s="1"/>
  <c r="AX32" i="17" s="1"/>
  <c r="AW43" i="17"/>
  <c r="AW33" i="17"/>
  <c r="AW42" i="17"/>
  <c r="AT352" i="17"/>
  <c r="AT364" i="17" s="1"/>
  <c r="AT367" i="17" s="1"/>
  <c r="AT365" i="17" s="1"/>
  <c r="AY181" i="17"/>
  <c r="BD181" i="17" s="1"/>
  <c r="AW345" i="17"/>
  <c r="AY183" i="17"/>
  <c r="BD183" i="17" s="1"/>
  <c r="AY182" i="17"/>
  <c r="BD182" i="17" s="1"/>
  <c r="AY184" i="17"/>
  <c r="BD184" i="17" s="1"/>
  <c r="AU346" i="17"/>
  <c r="AU347" i="17" s="1"/>
  <c r="AW343" i="17"/>
  <c r="AV346" i="17"/>
  <c r="AV347" i="17" s="1"/>
  <c r="AV459" i="17" s="1"/>
  <c r="AW342" i="17"/>
  <c r="AW344" i="17"/>
  <c r="AW341" i="17"/>
  <c r="AX187" i="17"/>
  <c r="AX188" i="17" s="1"/>
  <c r="AX197" i="17" s="1"/>
  <c r="AX339" i="17"/>
  <c r="AX343" i="17" s="1"/>
  <c r="AY21" i="17"/>
  <c r="AY26" i="17" s="1"/>
  <c r="BB21" i="17"/>
  <c r="BC21" i="17"/>
  <c r="AY250" i="17"/>
  <c r="AY308" i="17"/>
  <c r="AY309" i="17" s="1"/>
  <c r="BB230" i="17"/>
  <c r="BC230" i="17"/>
  <c r="AY229" i="17"/>
  <c r="BD230" i="17"/>
  <c r="BB185" i="17"/>
  <c r="BC185" i="17"/>
  <c r="AX390" i="17"/>
  <c r="AW410" i="17"/>
  <c r="AW387" i="17"/>
  <c r="AW401" i="17" s="1"/>
  <c r="AY251" i="17"/>
  <c r="BB231" i="17"/>
  <c r="BC231" i="17"/>
  <c r="AY228" i="17"/>
  <c r="BD231" i="17"/>
  <c r="BB182" i="17"/>
  <c r="BC182" i="17"/>
  <c r="AX389" i="17"/>
  <c r="AY464" i="17"/>
  <c r="AY411" i="17"/>
  <c r="AY385" i="17"/>
  <c r="AY337" i="17"/>
  <c r="AY384" i="17"/>
  <c r="AY338" i="17"/>
  <c r="BC336" i="17"/>
  <c r="BD336" i="17"/>
  <c r="AP352" i="17"/>
  <c r="AT46" i="17"/>
  <c r="BB184" i="17"/>
  <c r="BC184" i="17"/>
  <c r="AY71" i="17"/>
  <c r="BB66" i="17"/>
  <c r="BC66" i="17"/>
  <c r="BD66" i="17"/>
  <c r="AR142" i="17"/>
  <c r="AR51" i="17"/>
  <c r="AR47" i="17"/>
  <c r="AU400" i="17"/>
  <c r="BB183" i="17"/>
  <c r="BC183" i="17"/>
  <c r="BB186" i="17"/>
  <c r="BC186" i="17"/>
  <c r="BD186" i="17"/>
  <c r="AS208" i="17"/>
  <c r="BB20" i="17"/>
  <c r="BC20" i="17"/>
  <c r="BD20" i="17"/>
  <c r="AQ212" i="17"/>
  <c r="AU401" i="17"/>
  <c r="AW409" i="17"/>
  <c r="AW467" i="17"/>
  <c r="AW468" i="17" s="1"/>
  <c r="AW388" i="17"/>
  <c r="AW400" i="17" s="1"/>
  <c r="BB19" i="17"/>
  <c r="BC19" i="17"/>
  <c r="BD19" i="17"/>
  <c r="AY72" i="17"/>
  <c r="BB67" i="17"/>
  <c r="BC67" i="17"/>
  <c r="BD67" i="17"/>
  <c r="BC181" i="17"/>
  <c r="AN460" i="17"/>
  <c r="AN369" i="17"/>
  <c r="AN365" i="17"/>
  <c r="AY453" i="8"/>
  <c r="BB381" i="8"/>
  <c r="BB381" i="19" s="1"/>
  <c r="BC381" i="8"/>
  <c r="BC381" i="19" s="1"/>
  <c r="BD381" i="8"/>
  <c r="BD381" i="19" s="1"/>
  <c r="AY451" i="8"/>
  <c r="BB377" i="8"/>
  <c r="BB377" i="19" s="1"/>
  <c r="C21" i="24" s="1"/>
  <c r="BC377" i="8"/>
  <c r="BC377" i="19" s="1"/>
  <c r="BD377" i="8"/>
  <c r="BD377" i="19" s="1"/>
  <c r="G21" i="24" s="1"/>
  <c r="BB222" i="8"/>
  <c r="BB222" i="19" s="1"/>
  <c r="BC222" i="8"/>
  <c r="BC222" i="19" s="1"/>
  <c r="BD222" i="8"/>
  <c r="BD222" i="19" s="1"/>
  <c r="BB171" i="8"/>
  <c r="BB171" i="19" s="1"/>
  <c r="E20" i="24" s="1"/>
  <c r="BC171" i="8"/>
  <c r="BC171" i="19" s="1"/>
  <c r="BB73" i="8"/>
  <c r="BB73" i="19" s="1"/>
  <c r="D19" i="24" s="1"/>
  <c r="BC73" i="8"/>
  <c r="BC73" i="19" s="1"/>
  <c r="BD73" i="8"/>
  <c r="BD73" i="19" s="1"/>
  <c r="H19" i="24" s="1"/>
  <c r="AY294" i="8"/>
  <c r="AY244" i="8"/>
  <c r="AY245" i="8" s="1"/>
  <c r="AX254" i="8"/>
  <c r="AX174" i="8"/>
  <c r="AX174" i="19" s="1"/>
  <c r="AX290" i="8"/>
  <c r="AX219" i="8"/>
  <c r="AX219" i="19" s="1"/>
  <c r="AX221" i="8"/>
  <c r="AX221" i="19" s="1"/>
  <c r="AX289" i="8"/>
  <c r="AX227" i="8"/>
  <c r="AX227" i="19" s="1"/>
  <c r="AX307" i="8"/>
  <c r="AX172" i="8"/>
  <c r="AX172" i="19" s="1"/>
  <c r="AW283" i="8"/>
  <c r="AW123" i="8"/>
  <c r="AW119" i="8"/>
  <c r="AY151" i="8"/>
  <c r="AY133" i="8"/>
  <c r="AY96" i="8"/>
  <c r="AY134" i="8"/>
  <c r="AX294" i="8"/>
  <c r="AX244" i="8"/>
  <c r="AX245" i="8" s="1"/>
  <c r="AW120" i="8"/>
  <c r="AW285" i="8"/>
  <c r="AX383" i="8"/>
  <c r="AX383" i="19" s="1"/>
  <c r="AY486" i="8"/>
  <c r="AY383" i="8" s="1"/>
  <c r="AY383" i="19" s="1"/>
  <c r="AW124" i="8"/>
  <c r="AW121" i="8"/>
  <c r="AW125" i="8"/>
  <c r="AY397" i="8"/>
  <c r="AX330" i="8"/>
  <c r="AX330" i="19" s="1"/>
  <c r="AW403" i="8"/>
  <c r="AW404" i="8" s="1"/>
  <c r="AW402" i="8"/>
  <c r="AW118" i="8"/>
  <c r="AX277" i="8"/>
  <c r="AW126" i="8"/>
  <c r="AX281" i="8"/>
  <c r="AW117" i="8"/>
  <c r="AY276" i="8"/>
  <c r="AW127" i="8"/>
  <c r="AW284" i="8"/>
  <c r="AX278" i="8"/>
  <c r="AW122" i="8"/>
  <c r="AW282" i="8"/>
  <c r="AW449" i="8"/>
  <c r="AW378" i="8"/>
  <c r="AW448" i="8"/>
  <c r="AW466" i="8"/>
  <c r="AW413" i="8"/>
  <c r="AW380" i="8"/>
  <c r="AW380" i="19" s="1"/>
  <c r="AW386" i="8"/>
  <c r="AW386" i="19" s="1"/>
  <c r="AW333" i="8"/>
  <c r="AW333" i="19" s="1"/>
  <c r="AW331" i="8"/>
  <c r="AW331" i="19" s="1"/>
  <c r="AY263" i="8"/>
  <c r="AW280" i="8"/>
  <c r="AX286" i="8"/>
  <c r="AW173" i="8"/>
  <c r="AW173" i="19" s="1"/>
  <c r="AW306" i="8"/>
  <c r="AX279" i="8"/>
  <c r="AO300" i="8"/>
  <c r="AY86" i="8"/>
  <c r="AY12" i="8"/>
  <c r="AY12" i="19" s="1"/>
  <c r="K21" i="24" l="1"/>
  <c r="L19" i="24"/>
  <c r="AO195" i="8"/>
  <c r="AO195" i="19" s="1"/>
  <c r="AJ212" i="19"/>
  <c r="AJ302" i="19" s="1"/>
  <c r="AN193" i="8"/>
  <c r="AN193" i="19" s="1"/>
  <c r="AO200" i="8"/>
  <c r="AO200" i="19" s="1"/>
  <c r="AO189" i="8"/>
  <c r="AO189" i="19" s="1"/>
  <c r="AO194" i="8"/>
  <c r="AO194" i="19" s="1"/>
  <c r="AO191" i="8"/>
  <c r="AO191" i="19" s="1"/>
  <c r="AO198" i="8"/>
  <c r="AO198" i="19" s="1"/>
  <c r="AO201" i="8"/>
  <c r="AO201" i="19" s="1"/>
  <c r="AO202" i="8"/>
  <c r="AO202" i="19" s="1"/>
  <c r="AO204" i="8"/>
  <c r="AO204" i="19" s="1"/>
  <c r="AO190" i="8"/>
  <c r="AO190" i="19" s="1"/>
  <c r="AO199" i="8"/>
  <c r="AO199" i="19" s="1"/>
  <c r="AK212" i="8"/>
  <c r="AK212" i="19" s="1"/>
  <c r="AK302" i="19" s="1"/>
  <c r="AO196" i="8"/>
  <c r="AO196" i="19" s="1"/>
  <c r="AW52" i="22"/>
  <c r="AW378" i="19"/>
  <c r="AQ241" i="8"/>
  <c r="AS294" i="19"/>
  <c r="AS226" i="19"/>
  <c r="AR250" i="19"/>
  <c r="AY227" i="8"/>
  <c r="AY227" i="19" s="1"/>
  <c r="AQ250" i="19"/>
  <c r="AR311" i="19"/>
  <c r="AR231" i="19"/>
  <c r="AY307" i="8"/>
  <c r="AQ241" i="19"/>
  <c r="AY219" i="8"/>
  <c r="AY219" i="19" s="1"/>
  <c r="AS306" i="19"/>
  <c r="AS225" i="19"/>
  <c r="AM208" i="8"/>
  <c r="AM208" i="19" s="1"/>
  <c r="AK301" i="19"/>
  <c r="AI301" i="19"/>
  <c r="AI212" i="19"/>
  <c r="AI302" i="19" s="1"/>
  <c r="AY290" i="8"/>
  <c r="AY171" i="19"/>
  <c r="AQ149" i="8"/>
  <c r="AQ150" i="8" s="1"/>
  <c r="AR72" i="8"/>
  <c r="AR72" i="19" s="1"/>
  <c r="AR92" i="19" s="1"/>
  <c r="AR67" i="19"/>
  <c r="AR308" i="8"/>
  <c r="AR309" i="8" s="1"/>
  <c r="AQ91" i="8"/>
  <c r="AN205" i="8"/>
  <c r="AN205" i="19" s="1"/>
  <c r="AQ70" i="8"/>
  <c r="AQ70" i="19" s="1"/>
  <c r="AQ82" i="19" s="1"/>
  <c r="AQ91" i="19"/>
  <c r="AQ23" i="8"/>
  <c r="AQ23" i="19" s="1"/>
  <c r="AY289" i="8"/>
  <c r="AY174" i="8"/>
  <c r="AY174" i="19" s="1"/>
  <c r="AY172" i="8"/>
  <c r="AY254" i="8"/>
  <c r="BD171" i="8"/>
  <c r="BD171" i="19" s="1"/>
  <c r="I20" i="24" s="1"/>
  <c r="M20" i="24" s="1"/>
  <c r="AJ47" i="8"/>
  <c r="AJ47" i="19" s="1"/>
  <c r="AR21" i="8"/>
  <c r="AR21" i="19" s="1"/>
  <c r="AS19" i="8"/>
  <c r="AS19" i="19" s="1"/>
  <c r="AS253" i="19"/>
  <c r="AR229" i="8"/>
  <c r="AR250" i="8"/>
  <c r="AQ305" i="19"/>
  <c r="AQ252" i="19"/>
  <c r="AP305" i="19"/>
  <c r="AP252" i="19"/>
  <c r="AQ242" i="8"/>
  <c r="AV290" i="19"/>
  <c r="AV289" i="19"/>
  <c r="AV307" i="19"/>
  <c r="AV254" i="19"/>
  <c r="AY295" i="19"/>
  <c r="AY248" i="19"/>
  <c r="AY310" i="19"/>
  <c r="AY330" i="8"/>
  <c r="AT179" i="8"/>
  <c r="AQ27" i="8"/>
  <c r="AQ27" i="19" s="1"/>
  <c r="AS66" i="8"/>
  <c r="AS93" i="8"/>
  <c r="AS67" i="8"/>
  <c r="AS67" i="19" s="1"/>
  <c r="AS20" i="8"/>
  <c r="AS20" i="19" s="1"/>
  <c r="AS146" i="8"/>
  <c r="AL46" i="8"/>
  <c r="AL46" i="19" s="1"/>
  <c r="AO29" i="8"/>
  <c r="AO29" i="19" s="1"/>
  <c r="AQ24" i="8"/>
  <c r="AQ24" i="19" s="1"/>
  <c r="AQ26" i="8"/>
  <c r="AQ26" i="19" s="1"/>
  <c r="AQ22" i="8"/>
  <c r="AQ22" i="19" s="1"/>
  <c r="AQ25" i="8"/>
  <c r="AQ25" i="19" s="1"/>
  <c r="AQ92" i="8"/>
  <c r="AQ69" i="8"/>
  <c r="AJ142" i="8"/>
  <c r="AR93" i="19"/>
  <c r="AR146" i="19"/>
  <c r="AW96" i="22"/>
  <c r="AP83" i="19"/>
  <c r="AY86" i="19"/>
  <c r="AY73" i="22"/>
  <c r="AX86" i="19"/>
  <c r="AX73" i="22"/>
  <c r="AI142" i="19"/>
  <c r="AH143" i="19"/>
  <c r="AR71" i="8"/>
  <c r="AJ51" i="8"/>
  <c r="AJ51" i="19" s="1"/>
  <c r="AT18" i="8"/>
  <c r="AT18" i="19" s="1"/>
  <c r="AP82" i="19"/>
  <c r="AV152" i="19"/>
  <c r="AT94" i="19"/>
  <c r="AV147" i="19"/>
  <c r="AW130" i="19"/>
  <c r="AK49" i="8"/>
  <c r="AK49" i="19" s="1"/>
  <c r="AM34" i="8"/>
  <c r="AM34" i="19" s="1"/>
  <c r="AM141" i="19"/>
  <c r="AV16" i="8"/>
  <c r="AV16" i="19" s="1"/>
  <c r="AQ251" i="19"/>
  <c r="AQ242" i="19"/>
  <c r="AI302" i="8"/>
  <c r="AP188" i="8"/>
  <c r="AP188" i="19" s="1"/>
  <c r="AY134" i="19"/>
  <c r="AY151" i="19"/>
  <c r="AY133" i="19"/>
  <c r="AI53" i="8"/>
  <c r="AI53" i="19" s="1"/>
  <c r="AO300" i="19"/>
  <c r="AR308" i="19"/>
  <c r="AR309" i="19" s="1"/>
  <c r="AN30" i="8"/>
  <c r="AN30" i="19" s="1"/>
  <c r="AN141" i="8"/>
  <c r="AN35" i="8"/>
  <c r="AN35" i="19" s="1"/>
  <c r="AN40" i="8"/>
  <c r="AN40" i="19" s="1"/>
  <c r="AN31" i="8"/>
  <c r="AN31" i="19" s="1"/>
  <c r="AN33" i="8"/>
  <c r="AN33" i="19" s="1"/>
  <c r="AN38" i="8"/>
  <c r="AN38" i="19" s="1"/>
  <c r="AN32" i="8"/>
  <c r="AN32" i="19" s="1"/>
  <c r="AN37" i="8"/>
  <c r="AN37" i="19" s="1"/>
  <c r="AN44" i="8"/>
  <c r="AN44" i="19" s="1"/>
  <c r="AN42" i="8"/>
  <c r="AN42" i="19" s="1"/>
  <c r="AN43" i="8"/>
  <c r="AN43" i="19" s="1"/>
  <c r="AN39" i="8"/>
  <c r="AN39" i="19" s="1"/>
  <c r="AN41" i="8"/>
  <c r="AN41" i="19" s="1"/>
  <c r="AN45" i="8"/>
  <c r="AN45" i="19" s="1"/>
  <c r="AN36" i="8"/>
  <c r="AN36" i="19" s="1"/>
  <c r="AY96" i="19"/>
  <c r="AT252" i="8"/>
  <c r="AX134" i="19"/>
  <c r="AX151" i="19"/>
  <c r="AX96" i="19"/>
  <c r="AX133" i="19"/>
  <c r="AR184" i="8"/>
  <c r="AR184" i="19" s="1"/>
  <c r="AR185" i="8"/>
  <c r="AR185" i="19" s="1"/>
  <c r="AR181" i="8"/>
  <c r="AR181" i="19" s="1"/>
  <c r="AR183" i="8"/>
  <c r="AR183" i="19" s="1"/>
  <c r="AR186" i="8"/>
  <c r="AR186" i="19" s="1"/>
  <c r="AR182" i="8"/>
  <c r="AR182" i="19" s="1"/>
  <c r="AR228" i="8"/>
  <c r="AR228" i="19" s="1"/>
  <c r="AR251" i="8"/>
  <c r="AT226" i="8"/>
  <c r="AT226" i="19" s="1"/>
  <c r="AS231" i="8"/>
  <c r="AQ187" i="8"/>
  <c r="AQ187" i="19" s="1"/>
  <c r="AW95" i="19"/>
  <c r="AW148" i="19"/>
  <c r="AW152" i="8"/>
  <c r="AU61" i="8"/>
  <c r="AU61" i="19" s="1"/>
  <c r="AW147" i="8"/>
  <c r="AW131" i="19"/>
  <c r="AW60" i="22"/>
  <c r="AW14" i="8"/>
  <c r="AW14" i="19" s="1"/>
  <c r="AV176" i="8"/>
  <c r="AV176" i="19" s="1"/>
  <c r="AU17" i="8"/>
  <c r="AU17" i="19" s="1"/>
  <c r="AU58" i="8"/>
  <c r="AU58" i="19" s="1"/>
  <c r="AS230" i="8"/>
  <c r="AS230" i="19" s="1"/>
  <c r="AS180" i="8"/>
  <c r="AS180" i="19" s="1"/>
  <c r="AT225" i="8"/>
  <c r="AT178" i="8"/>
  <c r="AT178" i="19" s="1"/>
  <c r="AT305" i="8"/>
  <c r="AU94" i="8"/>
  <c r="AL208" i="8"/>
  <c r="AL208" i="19" s="1"/>
  <c r="AW470" i="8"/>
  <c r="AW465" i="8"/>
  <c r="AU177" i="8"/>
  <c r="AU177" i="19" s="1"/>
  <c r="AX95" i="8"/>
  <c r="AX130" i="8"/>
  <c r="AV220" i="8"/>
  <c r="AV220" i="19" s="1"/>
  <c r="AV217" i="8"/>
  <c r="AV217" i="19" s="1"/>
  <c r="AV253" i="8"/>
  <c r="AX13" i="8"/>
  <c r="AX13" i="19" s="1"/>
  <c r="AX62" i="8"/>
  <c r="AX15" i="8"/>
  <c r="AX15" i="19" s="1"/>
  <c r="AX131" i="8"/>
  <c r="AX60" i="8"/>
  <c r="AX60" i="19" s="1"/>
  <c r="AX68" i="8"/>
  <c r="AX68" i="19" s="1"/>
  <c r="AX148" i="8"/>
  <c r="BB330" i="8"/>
  <c r="BB330" i="19" s="1"/>
  <c r="C20" i="24" s="1"/>
  <c r="BC330" i="8"/>
  <c r="BC330" i="19" s="1"/>
  <c r="AW175" i="8"/>
  <c r="AW175" i="19" s="1"/>
  <c r="AY422" i="19"/>
  <c r="AX311" i="8"/>
  <c r="AP29" i="8"/>
  <c r="AP29" i="19" s="1"/>
  <c r="AX44" i="17"/>
  <c r="AX42" i="17"/>
  <c r="AV142" i="17"/>
  <c r="AV47" i="17"/>
  <c r="AX39" i="17"/>
  <c r="AX43" i="17"/>
  <c r="AX37" i="17"/>
  <c r="AX33" i="17"/>
  <c r="AX38" i="17"/>
  <c r="AX45" i="17"/>
  <c r="AX35" i="17"/>
  <c r="AX141" i="17"/>
  <c r="AX41" i="17"/>
  <c r="AX40" i="17"/>
  <c r="AX36" i="17"/>
  <c r="AV357" i="17"/>
  <c r="AW193" i="17"/>
  <c r="AW205" i="17" s="1"/>
  <c r="AW208" i="17" s="1"/>
  <c r="AX31" i="17"/>
  <c r="AW34" i="17"/>
  <c r="AW46" i="17" s="1"/>
  <c r="AW49" i="17" s="1"/>
  <c r="AX30" i="17"/>
  <c r="AX200" i="17"/>
  <c r="AX203" i="17"/>
  <c r="AX195" i="17"/>
  <c r="AV210" i="17"/>
  <c r="AV212" i="17" s="1"/>
  <c r="AV302" i="17" s="1"/>
  <c r="AX191" i="17"/>
  <c r="AX199" i="17"/>
  <c r="AX345" i="17"/>
  <c r="AV301" i="17"/>
  <c r="AX198" i="17"/>
  <c r="AX189" i="17"/>
  <c r="AX342" i="17"/>
  <c r="AX202" i="17"/>
  <c r="AX190" i="17"/>
  <c r="AX344" i="17"/>
  <c r="AX194" i="17"/>
  <c r="AX192" i="17"/>
  <c r="AX340" i="17"/>
  <c r="AX341" i="17"/>
  <c r="AX196" i="17"/>
  <c r="AX204" i="17"/>
  <c r="AX300" i="17"/>
  <c r="AX201" i="17"/>
  <c r="AY187" i="17"/>
  <c r="BD187" i="17" s="1"/>
  <c r="AT369" i="17"/>
  <c r="AT371" i="17" s="1"/>
  <c r="AT461" i="17" s="1"/>
  <c r="AV354" i="17"/>
  <c r="AT460" i="17"/>
  <c r="AW346" i="17"/>
  <c r="AW347" i="17" s="1"/>
  <c r="AW361" i="17" s="1"/>
  <c r="AV360" i="17"/>
  <c r="AV362" i="17"/>
  <c r="AV363" i="17"/>
  <c r="AV350" i="17"/>
  <c r="AV359" i="17"/>
  <c r="AV348" i="17"/>
  <c r="AV358" i="17"/>
  <c r="AV349" i="17"/>
  <c r="AV355" i="17"/>
  <c r="AV351" i="17"/>
  <c r="AV356" i="17"/>
  <c r="AV361" i="17"/>
  <c r="AV353" i="17"/>
  <c r="BD21" i="17"/>
  <c r="AY25" i="17"/>
  <c r="BD25" i="17" s="1"/>
  <c r="AY27" i="17"/>
  <c r="BD27" i="17" s="1"/>
  <c r="AY22" i="17"/>
  <c r="BD22" i="17" s="1"/>
  <c r="AY24" i="17"/>
  <c r="BD24" i="17" s="1"/>
  <c r="AY339" i="17"/>
  <c r="BD339" i="17" s="1"/>
  <c r="AY23" i="17"/>
  <c r="BD23" i="17" s="1"/>
  <c r="AS301" i="17"/>
  <c r="AS210" i="17"/>
  <c r="AS206" i="17"/>
  <c r="AU459" i="17"/>
  <c r="AU351" i="17"/>
  <c r="AU349" i="17"/>
  <c r="AU348" i="17"/>
  <c r="AU350" i="17"/>
  <c r="AU356" i="17"/>
  <c r="AU353" i="17"/>
  <c r="AU355" i="17"/>
  <c r="AU358" i="17"/>
  <c r="AU363" i="17"/>
  <c r="AU357" i="17"/>
  <c r="AU361" i="17"/>
  <c r="AU359" i="17"/>
  <c r="AU354" i="17"/>
  <c r="AU360" i="17"/>
  <c r="AU362" i="17"/>
  <c r="BB337" i="17"/>
  <c r="BC337" i="17"/>
  <c r="BD337" i="17"/>
  <c r="BB27" i="17"/>
  <c r="BC27" i="17"/>
  <c r="AY389" i="17"/>
  <c r="BC384" i="17"/>
  <c r="BD384" i="17"/>
  <c r="BC339" i="17"/>
  <c r="AX409" i="17"/>
  <c r="AX467" i="17"/>
  <c r="AX468" i="17" s="1"/>
  <c r="AX388" i="17"/>
  <c r="AX400" i="17" s="1"/>
  <c r="AX410" i="17"/>
  <c r="AX387" i="17"/>
  <c r="AX401" i="17" s="1"/>
  <c r="AN371" i="17"/>
  <c r="AY390" i="17"/>
  <c r="BC385" i="17"/>
  <c r="BD385" i="17"/>
  <c r="BC22" i="17"/>
  <c r="AT49" i="17"/>
  <c r="AQ302" i="17"/>
  <c r="AY91" i="17"/>
  <c r="AY149" i="17"/>
  <c r="AY150" i="17" s="1"/>
  <c r="BB71" i="17"/>
  <c r="BC71" i="17"/>
  <c r="AY70" i="17"/>
  <c r="BD71" i="17"/>
  <c r="AP364" i="17"/>
  <c r="AY242" i="17"/>
  <c r="BB228" i="17"/>
  <c r="BC228" i="17"/>
  <c r="BD228" i="17"/>
  <c r="BB24" i="17"/>
  <c r="BC24" i="17"/>
  <c r="AY92" i="17"/>
  <c r="BB72" i="17"/>
  <c r="BC72" i="17"/>
  <c r="AY69" i="17"/>
  <c r="BD72" i="17"/>
  <c r="BB25" i="17"/>
  <c r="BC25" i="17"/>
  <c r="AY241" i="17"/>
  <c r="BC229" i="17"/>
  <c r="BD229" i="17"/>
  <c r="AR53" i="17"/>
  <c r="BB23" i="17"/>
  <c r="BC23" i="17"/>
  <c r="BB187" i="17"/>
  <c r="BB338" i="17"/>
  <c r="BC338" i="17"/>
  <c r="BD338" i="17"/>
  <c r="BB26" i="17"/>
  <c r="BC26" i="17"/>
  <c r="BD26" i="17"/>
  <c r="BB383" i="8"/>
  <c r="BB383" i="19" s="1"/>
  <c r="BC383" i="8"/>
  <c r="BC383" i="19" s="1"/>
  <c r="BD383" i="8"/>
  <c r="BD383" i="19" s="1"/>
  <c r="BB219" i="8"/>
  <c r="BB219" i="19" s="1"/>
  <c r="BC219" i="8"/>
  <c r="BC219" i="19" s="1"/>
  <c r="BB221" i="8"/>
  <c r="BB221" i="19" s="1"/>
  <c r="BC221" i="8"/>
  <c r="BC221" i="19" s="1"/>
  <c r="BD221" i="8"/>
  <c r="BD221" i="19" s="1"/>
  <c r="BB174" i="8"/>
  <c r="BB174" i="19" s="1"/>
  <c r="BC174" i="8"/>
  <c r="BC174" i="19" s="1"/>
  <c r="BB172" i="8"/>
  <c r="BB172" i="19" s="1"/>
  <c r="BC172" i="8"/>
  <c r="BC172" i="19" s="1"/>
  <c r="BB227" i="8"/>
  <c r="BB227" i="19" s="1"/>
  <c r="BC227" i="8"/>
  <c r="BC227" i="19" s="1"/>
  <c r="BB12" i="8"/>
  <c r="BB12" i="19" s="1"/>
  <c r="BC12" i="8"/>
  <c r="BC12" i="19" s="1"/>
  <c r="BD12" i="8"/>
  <c r="BD12" i="19" s="1"/>
  <c r="AY95" i="8"/>
  <c r="AY148" i="8"/>
  <c r="AX124" i="8"/>
  <c r="AX284" i="8"/>
  <c r="AX118" i="8"/>
  <c r="AX121" i="8"/>
  <c r="AX120" i="8"/>
  <c r="AX173" i="8"/>
  <c r="AX173" i="19" s="1"/>
  <c r="AX306" i="8"/>
  <c r="AX282" i="8"/>
  <c r="AY281" i="8"/>
  <c r="AY286" i="8"/>
  <c r="AY173" i="8"/>
  <c r="AY173" i="19" s="1"/>
  <c r="AY306" i="8"/>
  <c r="AX123" i="8"/>
  <c r="AX280" i="8"/>
  <c r="AY403" i="8"/>
  <c r="AY404" i="8" s="1"/>
  <c r="AY402" i="8"/>
  <c r="AX283" i="8"/>
  <c r="AX122" i="8"/>
  <c r="AX126" i="8"/>
  <c r="AX380" i="8"/>
  <c r="AX380" i="19" s="1"/>
  <c r="AX378" i="8"/>
  <c r="AX466" i="8"/>
  <c r="AX333" i="8"/>
  <c r="AX333" i="19" s="1"/>
  <c r="AX449" i="8"/>
  <c r="AX448" i="8"/>
  <c r="AX413" i="8"/>
  <c r="AX386" i="8"/>
  <c r="AX386" i="19" s="1"/>
  <c r="AX331" i="8"/>
  <c r="AX331" i="19" s="1"/>
  <c r="AX402" i="8"/>
  <c r="AX403" i="8"/>
  <c r="AX404" i="8" s="1"/>
  <c r="AX127" i="8"/>
  <c r="AY279" i="8"/>
  <c r="AY413" i="8"/>
  <c r="AY278" i="8"/>
  <c r="AY277" i="8"/>
  <c r="AX125" i="8"/>
  <c r="AX285" i="8"/>
  <c r="AX117" i="8"/>
  <c r="AX119" i="8"/>
  <c r="AY130" i="8"/>
  <c r="AY68" i="8"/>
  <c r="AY68" i="19" s="1"/>
  <c r="AY60" i="8"/>
  <c r="AY60" i="19" s="1"/>
  <c r="AY131" i="8"/>
  <c r="AY15" i="8"/>
  <c r="AY15" i="19" s="1"/>
  <c r="AY62" i="8"/>
  <c r="AY62" i="19" s="1"/>
  <c r="AY13" i="8"/>
  <c r="AY13" i="19" s="1"/>
  <c r="AY311" i="8" l="1"/>
  <c r="AK302" i="8"/>
  <c r="AO193" i="8"/>
  <c r="BD227" i="8"/>
  <c r="BD227" i="19" s="1"/>
  <c r="AM210" i="8"/>
  <c r="AM210" i="19" s="1"/>
  <c r="AM301" i="8"/>
  <c r="AM206" i="8"/>
  <c r="AM206" i="19" s="1"/>
  <c r="AR27" i="8"/>
  <c r="AR27" i="19" s="1"/>
  <c r="BD219" i="8"/>
  <c r="BD219" i="19" s="1"/>
  <c r="AX52" i="22"/>
  <c r="AX378" i="19"/>
  <c r="AR26" i="8"/>
  <c r="AR26" i="19" s="1"/>
  <c r="AR25" i="8"/>
  <c r="AR25" i="19" s="1"/>
  <c r="AR22" i="8"/>
  <c r="AR22" i="19" s="1"/>
  <c r="AR23" i="8"/>
  <c r="AR23" i="19" s="1"/>
  <c r="AY386" i="8"/>
  <c r="AY386" i="19" s="1"/>
  <c r="AY330" i="19"/>
  <c r="BD174" i="8"/>
  <c r="BD174" i="19" s="1"/>
  <c r="AR92" i="8"/>
  <c r="AS311" i="19"/>
  <c r="AS231" i="19"/>
  <c r="AS251" i="19" s="1"/>
  <c r="AR69" i="8"/>
  <c r="AR83" i="8" s="1"/>
  <c r="AT306" i="19"/>
  <c r="AT225" i="19"/>
  <c r="AR241" i="8"/>
  <c r="AR229" i="19"/>
  <c r="AR241" i="19" s="1"/>
  <c r="AY331" i="8"/>
  <c r="AO205" i="8"/>
  <c r="AO205" i="19" s="1"/>
  <c r="AO193" i="19"/>
  <c r="AT253" i="19"/>
  <c r="AT179" i="19"/>
  <c r="AR24" i="8"/>
  <c r="AR24" i="19" s="1"/>
  <c r="BD172" i="8"/>
  <c r="BD172" i="19" s="1"/>
  <c r="AY172" i="19"/>
  <c r="AQ82" i="8"/>
  <c r="AS71" i="8"/>
  <c r="AS71" i="19" s="1"/>
  <c r="AS149" i="19" s="1"/>
  <c r="AS150" i="19" s="1"/>
  <c r="AS66" i="19"/>
  <c r="AQ83" i="8"/>
  <c r="AQ69" i="19"/>
  <c r="AQ83" i="19" s="1"/>
  <c r="AN208" i="8"/>
  <c r="AN208" i="19" s="1"/>
  <c r="AR149" i="8"/>
  <c r="AR150" i="8" s="1"/>
  <c r="AR71" i="19"/>
  <c r="AX14" i="8"/>
  <c r="AX14" i="19" s="1"/>
  <c r="AX62" i="19"/>
  <c r="AL49" i="8"/>
  <c r="AO32" i="8"/>
  <c r="AO32" i="19" s="1"/>
  <c r="AT66" i="8"/>
  <c r="AT66" i="19" s="1"/>
  <c r="AT294" i="19"/>
  <c r="AQ243" i="19"/>
  <c r="AQ244" i="19"/>
  <c r="AQ245" i="19" s="1"/>
  <c r="AR243" i="19"/>
  <c r="AR244" i="19"/>
  <c r="AR245" i="19" s="1"/>
  <c r="AW307" i="19"/>
  <c r="AW254" i="19"/>
  <c r="AW290" i="19"/>
  <c r="AW289" i="19"/>
  <c r="AV177" i="8"/>
  <c r="AV177" i="19" s="1"/>
  <c r="AR305" i="19"/>
  <c r="AR252" i="19"/>
  <c r="AY448" i="8"/>
  <c r="BD330" i="8"/>
  <c r="BD330" i="19" s="1"/>
  <c r="G20" i="24" s="1"/>
  <c r="K20" i="24" s="1"/>
  <c r="AY466" i="8"/>
  <c r="AY333" i="8"/>
  <c r="AY449" i="8"/>
  <c r="AY378" i="8"/>
  <c r="AY380" i="8"/>
  <c r="AP195" i="8"/>
  <c r="AP195" i="19" s="1"/>
  <c r="AQ92" i="19"/>
  <c r="AS72" i="8"/>
  <c r="AS72" i="19" s="1"/>
  <c r="AS146" i="19"/>
  <c r="AS93" i="19"/>
  <c r="AS21" i="8"/>
  <c r="AS21" i="19" s="1"/>
  <c r="AO44" i="8"/>
  <c r="AO44" i="19" s="1"/>
  <c r="AO36" i="8"/>
  <c r="AO36" i="19" s="1"/>
  <c r="AO41" i="8"/>
  <c r="AO41" i="19" s="1"/>
  <c r="AO45" i="8"/>
  <c r="AO45" i="19" s="1"/>
  <c r="AO31" i="8"/>
  <c r="AO31" i="19" s="1"/>
  <c r="AO38" i="8"/>
  <c r="AO38" i="19" s="1"/>
  <c r="AO42" i="8"/>
  <c r="AO42" i="19" s="1"/>
  <c r="AO43" i="8"/>
  <c r="AO43" i="19" s="1"/>
  <c r="AO33" i="8"/>
  <c r="AO33" i="19" s="1"/>
  <c r="AO30" i="8"/>
  <c r="AO30" i="19" s="1"/>
  <c r="AO141" i="8"/>
  <c r="AO37" i="8"/>
  <c r="AO37" i="19" s="1"/>
  <c r="AO39" i="8"/>
  <c r="AO39" i="19" s="1"/>
  <c r="AO40" i="8"/>
  <c r="AO40" i="19" s="1"/>
  <c r="AO35" i="8"/>
  <c r="AO35" i="19" s="1"/>
  <c r="AQ28" i="8"/>
  <c r="AQ28" i="19" s="1"/>
  <c r="AT146" i="8"/>
  <c r="BB73" i="22"/>
  <c r="BC73" i="22"/>
  <c r="BD73" i="22"/>
  <c r="AX96" i="22"/>
  <c r="AJ53" i="8"/>
  <c r="AJ53" i="19" s="1"/>
  <c r="AY96" i="22"/>
  <c r="AR70" i="8"/>
  <c r="AT67" i="8"/>
  <c r="AT20" i="8"/>
  <c r="AT20" i="19" s="1"/>
  <c r="AT19" i="8"/>
  <c r="AT19" i="19" s="1"/>
  <c r="AT93" i="8"/>
  <c r="AJ142" i="19"/>
  <c r="AR91" i="8"/>
  <c r="AU94" i="19"/>
  <c r="AW152" i="19"/>
  <c r="AW147" i="19"/>
  <c r="AX131" i="19"/>
  <c r="AK142" i="8"/>
  <c r="AK47" i="8"/>
  <c r="AK47" i="19" s="1"/>
  <c r="AK51" i="8"/>
  <c r="AK51" i="19" s="1"/>
  <c r="AV17" i="8"/>
  <c r="AV17" i="19" s="1"/>
  <c r="AV94" i="8"/>
  <c r="AV61" i="8"/>
  <c r="AV61" i="19" s="1"/>
  <c r="AV58" i="8"/>
  <c r="AV58" i="19" s="1"/>
  <c r="AM46" i="8"/>
  <c r="AM46" i="19" s="1"/>
  <c r="AP203" i="8"/>
  <c r="AP203" i="19" s="1"/>
  <c r="AP192" i="8"/>
  <c r="AP189" i="8"/>
  <c r="AP189" i="19" s="1"/>
  <c r="AP201" i="8"/>
  <c r="AP201" i="19" s="1"/>
  <c r="AP200" i="8"/>
  <c r="AP200" i="19" s="1"/>
  <c r="AP194" i="8"/>
  <c r="AP194" i="19" s="1"/>
  <c r="AP202" i="8"/>
  <c r="AP202" i="19" s="1"/>
  <c r="AP191" i="8"/>
  <c r="AP191" i="19" s="1"/>
  <c r="AP196" i="8"/>
  <c r="AP196" i="19" s="1"/>
  <c r="AP198" i="8"/>
  <c r="AP198" i="19" s="1"/>
  <c r="AP199" i="8"/>
  <c r="AP199" i="19" s="1"/>
  <c r="AP197" i="8"/>
  <c r="AP197" i="19" s="1"/>
  <c r="AP204" i="8"/>
  <c r="AP204" i="19" s="1"/>
  <c r="AP190" i="8"/>
  <c r="AP190" i="19" s="1"/>
  <c r="AP300" i="8"/>
  <c r="AX130" i="19"/>
  <c r="AI143" i="8"/>
  <c r="AN141" i="19"/>
  <c r="AX95" i="19"/>
  <c r="AN34" i="8"/>
  <c r="AN34" i="19" s="1"/>
  <c r="AY95" i="19"/>
  <c r="AY130" i="19"/>
  <c r="AY131" i="19"/>
  <c r="AX147" i="8"/>
  <c r="AY148" i="19"/>
  <c r="AX148" i="19"/>
  <c r="AW16" i="8"/>
  <c r="AW16" i="19" s="1"/>
  <c r="AS228" i="8"/>
  <c r="AS228" i="19" s="1"/>
  <c r="AR187" i="8"/>
  <c r="AR187" i="19" s="1"/>
  <c r="AQ188" i="8"/>
  <c r="AQ188" i="19" s="1"/>
  <c r="AT231" i="8"/>
  <c r="AR242" i="8"/>
  <c r="AR242" i="19"/>
  <c r="AR251" i="19"/>
  <c r="AS251" i="8"/>
  <c r="AX152" i="8"/>
  <c r="AU179" i="8"/>
  <c r="AU18" i="8"/>
  <c r="AU18" i="19" s="1"/>
  <c r="AW176" i="8"/>
  <c r="AW176" i="19" s="1"/>
  <c r="AW220" i="8"/>
  <c r="AW220" i="19" s="1"/>
  <c r="AW217" i="8"/>
  <c r="AW217" i="19" s="1"/>
  <c r="AW253" i="8"/>
  <c r="AT180" i="8"/>
  <c r="AT180" i="19" s="1"/>
  <c r="AS229" i="8"/>
  <c r="AS229" i="19" s="1"/>
  <c r="AS250" i="8"/>
  <c r="AS308" i="8"/>
  <c r="AS309" i="8" s="1"/>
  <c r="AS182" i="8"/>
  <c r="AS182" i="19" s="1"/>
  <c r="AS185" i="8"/>
  <c r="AS185" i="19" s="1"/>
  <c r="AS186" i="8"/>
  <c r="AS186" i="19" s="1"/>
  <c r="AS183" i="8"/>
  <c r="AS183" i="19" s="1"/>
  <c r="AS181" i="8"/>
  <c r="AS181" i="19" s="1"/>
  <c r="AS184" i="8"/>
  <c r="AS184" i="19" s="1"/>
  <c r="AT230" i="8"/>
  <c r="AT230" i="19" s="1"/>
  <c r="AU178" i="8"/>
  <c r="AU178" i="19" s="1"/>
  <c r="AU225" i="8"/>
  <c r="AL206" i="8"/>
  <c r="AL206" i="19" s="1"/>
  <c r="AL210" i="8"/>
  <c r="AL210" i="19" s="1"/>
  <c r="AL301" i="8"/>
  <c r="AX470" i="8"/>
  <c r="AX465" i="8"/>
  <c r="AU305" i="8"/>
  <c r="AU252" i="8"/>
  <c r="AU226" i="8"/>
  <c r="AP30" i="8"/>
  <c r="AP30" i="19" s="1"/>
  <c r="AP44" i="8"/>
  <c r="AP44" i="19" s="1"/>
  <c r="AP33" i="8"/>
  <c r="AP33" i="19" s="1"/>
  <c r="AP43" i="8"/>
  <c r="AP43" i="19" s="1"/>
  <c r="AP31" i="8"/>
  <c r="AP31" i="19" s="1"/>
  <c r="AP36" i="8"/>
  <c r="AP36" i="19" s="1"/>
  <c r="AP38" i="8"/>
  <c r="AP38" i="19" s="1"/>
  <c r="AP45" i="8"/>
  <c r="AP45" i="19" s="1"/>
  <c r="AP35" i="8"/>
  <c r="AP35" i="19" s="1"/>
  <c r="AP41" i="8"/>
  <c r="AP41" i="19" s="1"/>
  <c r="AP40" i="8"/>
  <c r="AP40" i="19" s="1"/>
  <c r="AP37" i="8"/>
  <c r="AP37" i="19" s="1"/>
  <c r="AP42" i="8"/>
  <c r="AP42" i="19" s="1"/>
  <c r="AP32" i="8"/>
  <c r="AP32" i="19" s="1"/>
  <c r="AP39" i="8"/>
  <c r="AP39" i="19" s="1"/>
  <c r="AP141" i="8"/>
  <c r="AM212" i="8"/>
  <c r="AX175" i="8"/>
  <c r="AX175" i="19" s="1"/>
  <c r="AW142" i="17"/>
  <c r="AW51" i="17"/>
  <c r="AW53" i="17" s="1"/>
  <c r="AW143" i="17" s="1"/>
  <c r="AW47" i="17"/>
  <c r="AX34" i="17"/>
  <c r="AX46" i="17" s="1"/>
  <c r="AW301" i="17"/>
  <c r="AW206" i="17"/>
  <c r="AW210" i="17"/>
  <c r="AW212" i="17" s="1"/>
  <c r="AW302" i="17" s="1"/>
  <c r="AW362" i="17"/>
  <c r="AW349" i="17"/>
  <c r="AW355" i="17"/>
  <c r="AX193" i="17"/>
  <c r="AX205" i="17" s="1"/>
  <c r="AX208" i="17" s="1"/>
  <c r="AW353" i="17"/>
  <c r="AX346" i="17"/>
  <c r="AX347" i="17" s="1"/>
  <c r="AY188" i="17"/>
  <c r="AY300" i="17" s="1"/>
  <c r="AW360" i="17"/>
  <c r="AW459" i="17"/>
  <c r="AW358" i="17"/>
  <c r="AW357" i="17"/>
  <c r="AW350" i="17"/>
  <c r="AW351" i="17"/>
  <c r="AW363" i="17"/>
  <c r="AW356" i="17"/>
  <c r="AW359" i="17"/>
  <c r="AW348" i="17"/>
  <c r="AW354" i="17"/>
  <c r="AY28" i="17"/>
  <c r="BD28" i="17" s="1"/>
  <c r="G18" i="23" s="1"/>
  <c r="AV352" i="17"/>
  <c r="AV364" i="17" s="1"/>
  <c r="AV367" i="17" s="1"/>
  <c r="AV460" i="17" s="1"/>
  <c r="AY340" i="17"/>
  <c r="BD340" i="17" s="1"/>
  <c r="AY342" i="17"/>
  <c r="BD342" i="17" s="1"/>
  <c r="AY344" i="17"/>
  <c r="BD344" i="17" s="1"/>
  <c r="AY341" i="17"/>
  <c r="BD341" i="17" s="1"/>
  <c r="AY343" i="17"/>
  <c r="BD343" i="17" s="1"/>
  <c r="AY345" i="17"/>
  <c r="AY82" i="17"/>
  <c r="BB70" i="17"/>
  <c r="BC70" i="17"/>
  <c r="BD70" i="17"/>
  <c r="AT142" i="17"/>
  <c r="AT51" i="17"/>
  <c r="AT47" i="17"/>
  <c r="AY410" i="17"/>
  <c r="BC390" i="17"/>
  <c r="T45" i="23" s="1"/>
  <c r="AY387" i="17"/>
  <c r="BD390" i="17"/>
  <c r="U45" i="23" s="1"/>
  <c r="BB344" i="17"/>
  <c r="BC344" i="17"/>
  <c r="BB341" i="17"/>
  <c r="BC341" i="17"/>
  <c r="AY83" i="17"/>
  <c r="BB69" i="17"/>
  <c r="BC69" i="17"/>
  <c r="BD69" i="17"/>
  <c r="BB343" i="17"/>
  <c r="BC343" i="17"/>
  <c r="AR143" i="17"/>
  <c r="BB28" i="17"/>
  <c r="E18" i="23" s="1"/>
  <c r="BC28" i="17"/>
  <c r="F18" i="23" s="1"/>
  <c r="AN461" i="17"/>
  <c r="BB345" i="17"/>
  <c r="BC345" i="17"/>
  <c r="AU352" i="17"/>
  <c r="AP367" i="17"/>
  <c r="AS212" i="17"/>
  <c r="BB342" i="17"/>
  <c r="BC342" i="17"/>
  <c r="AY409" i="17"/>
  <c r="AY467" i="17"/>
  <c r="AY468" i="17" s="1"/>
  <c r="BC389" i="17"/>
  <c r="T44" i="23" s="1"/>
  <c r="AY388" i="17"/>
  <c r="BD389" i="17"/>
  <c r="U44" i="23" s="1"/>
  <c r="BB378" i="8"/>
  <c r="BB378" i="19" s="1"/>
  <c r="BC378" i="8"/>
  <c r="BC378" i="19" s="1"/>
  <c r="BB380" i="8"/>
  <c r="BB380" i="19" s="1"/>
  <c r="BC380" i="8"/>
  <c r="BC380" i="19" s="1"/>
  <c r="BB386" i="8"/>
  <c r="BB386" i="19" s="1"/>
  <c r="BC386" i="8"/>
  <c r="BC386" i="19" s="1"/>
  <c r="AY175" i="8"/>
  <c r="AY175" i="19" s="1"/>
  <c r="BB173" i="8"/>
  <c r="BB173" i="19" s="1"/>
  <c r="BC173" i="8"/>
  <c r="BC173" i="19" s="1"/>
  <c r="BD173" i="8"/>
  <c r="BD173" i="19" s="1"/>
  <c r="BB333" i="8"/>
  <c r="BB333" i="19" s="1"/>
  <c r="BC333" i="8"/>
  <c r="BC333" i="19" s="1"/>
  <c r="BB331" i="8"/>
  <c r="BB331" i="19" s="1"/>
  <c r="BC331" i="8"/>
  <c r="BC331" i="19" s="1"/>
  <c r="BB13" i="8"/>
  <c r="BB13" i="19" s="1"/>
  <c r="BC13" i="8"/>
  <c r="BC13" i="19" s="1"/>
  <c r="BD13" i="8"/>
  <c r="BD13" i="19" s="1"/>
  <c r="BB62" i="8"/>
  <c r="BB62" i="19" s="1"/>
  <c r="BC62" i="8"/>
  <c r="BC62" i="19" s="1"/>
  <c r="BD62" i="8"/>
  <c r="BD62" i="19" s="1"/>
  <c r="BB60" i="8"/>
  <c r="BB60" i="19" s="1"/>
  <c r="BC60" i="8"/>
  <c r="BC60" i="19" s="1"/>
  <c r="BD60" i="8"/>
  <c r="BD60" i="19" s="1"/>
  <c r="BB15" i="8"/>
  <c r="BB15" i="19" s="1"/>
  <c r="BC15" i="8"/>
  <c r="BC15" i="19" s="1"/>
  <c r="BD15" i="8"/>
  <c r="BD15" i="19" s="1"/>
  <c r="AY152" i="8"/>
  <c r="BB68" i="8"/>
  <c r="BB68" i="19" s="1"/>
  <c r="BC68" i="8"/>
  <c r="BC68" i="19" s="1"/>
  <c r="BD68" i="8"/>
  <c r="BD68" i="19" s="1"/>
  <c r="AY282" i="8"/>
  <c r="AY118" i="8"/>
  <c r="AY125" i="8"/>
  <c r="AY283" i="8"/>
  <c r="AY284" i="8"/>
  <c r="AY124" i="8"/>
  <c r="AY127" i="8"/>
  <c r="AY126" i="8"/>
  <c r="AY120" i="8"/>
  <c r="AY280" i="8"/>
  <c r="AY122" i="8"/>
  <c r="AY121" i="8"/>
  <c r="AY119" i="8"/>
  <c r="AY117" i="8"/>
  <c r="AY285" i="8"/>
  <c r="AY123" i="8"/>
  <c r="AY14" i="8"/>
  <c r="AY14" i="19" s="1"/>
  <c r="AY147" i="8"/>
  <c r="G46" i="23" l="1"/>
  <c r="F46" i="23"/>
  <c r="E46" i="23"/>
  <c r="AO208" i="8"/>
  <c r="AO208" i="19" s="1"/>
  <c r="AL49" i="19"/>
  <c r="AL142" i="19" s="1"/>
  <c r="AS149" i="8"/>
  <c r="AS150" i="8" s="1"/>
  <c r="AS91" i="8"/>
  <c r="AS70" i="8"/>
  <c r="AS70" i="19" s="1"/>
  <c r="AS82" i="19" s="1"/>
  <c r="AX16" i="8"/>
  <c r="AX16" i="19" s="1"/>
  <c r="BD386" i="8"/>
  <c r="BD386" i="19" s="1"/>
  <c r="AL142" i="8"/>
  <c r="AR69" i="19"/>
  <c r="AR83" i="19" s="1"/>
  <c r="AL47" i="8"/>
  <c r="AL47" i="19" s="1"/>
  <c r="AY465" i="8"/>
  <c r="AY380" i="19"/>
  <c r="AY52" i="22"/>
  <c r="BD52" i="22" s="1"/>
  <c r="AY378" i="19"/>
  <c r="AY60" i="22" s="1"/>
  <c r="AS91" i="19"/>
  <c r="BD331" i="8"/>
  <c r="BD331" i="19" s="1"/>
  <c r="AY331" i="19"/>
  <c r="AY470" i="8"/>
  <c r="BD333" i="8"/>
  <c r="BD333" i="19" s="1"/>
  <c r="AY333" i="19"/>
  <c r="AN206" i="8"/>
  <c r="AN206" i="19" s="1"/>
  <c r="AN210" i="8"/>
  <c r="AN212" i="8" s="1"/>
  <c r="AN302" i="8" s="1"/>
  <c r="AU294" i="19"/>
  <c r="AU226" i="19"/>
  <c r="AU306" i="19"/>
  <c r="AU225" i="19"/>
  <c r="AT311" i="19"/>
  <c r="AT231" i="19"/>
  <c r="AT71" i="8"/>
  <c r="AT71" i="19" s="1"/>
  <c r="AR28" i="8"/>
  <c r="AR28" i="19" s="1"/>
  <c r="AV178" i="8"/>
  <c r="AV178" i="19" s="1"/>
  <c r="AV305" i="8"/>
  <c r="AM301" i="19"/>
  <c r="AM212" i="19"/>
  <c r="AM302" i="19" s="1"/>
  <c r="AV252" i="8"/>
  <c r="AV225" i="8"/>
  <c r="AN301" i="8"/>
  <c r="AV226" i="8"/>
  <c r="AU253" i="19"/>
  <c r="AU179" i="19"/>
  <c r="AV179" i="8"/>
  <c r="AV179" i="19" s="1"/>
  <c r="AP300" i="19"/>
  <c r="AP192" i="19"/>
  <c r="AT72" i="8"/>
  <c r="AT72" i="19" s="1"/>
  <c r="AT92" i="19" s="1"/>
  <c r="AT67" i="19"/>
  <c r="AR82" i="8"/>
  <c r="AR70" i="19"/>
  <c r="AL51" i="8"/>
  <c r="AJ143" i="8"/>
  <c r="AJ143" i="19"/>
  <c r="AQ29" i="8"/>
  <c r="AQ29" i="19" s="1"/>
  <c r="AS22" i="8"/>
  <c r="AS22" i="19" s="1"/>
  <c r="BD378" i="8"/>
  <c r="BD378" i="19" s="1"/>
  <c r="AS305" i="19"/>
  <c r="AS252" i="19"/>
  <c r="AY290" i="19"/>
  <c r="AY307" i="19"/>
  <c r="AY254" i="19"/>
  <c r="AY289" i="19"/>
  <c r="AV253" i="19"/>
  <c r="BB52" i="22"/>
  <c r="BC52" i="22"/>
  <c r="AS243" i="19"/>
  <c r="AS244" i="19"/>
  <c r="AS245" i="19" s="1"/>
  <c r="AX290" i="19"/>
  <c r="AX307" i="19"/>
  <c r="AX254" i="19"/>
  <c r="AX289" i="19"/>
  <c r="BD380" i="8"/>
  <c r="BD380" i="19" s="1"/>
  <c r="AS92" i="8"/>
  <c r="AS69" i="8"/>
  <c r="AS69" i="19" s="1"/>
  <c r="AS27" i="8"/>
  <c r="AS27" i="19" s="1"/>
  <c r="AS25" i="8"/>
  <c r="AS25" i="19" s="1"/>
  <c r="AS23" i="8"/>
  <c r="AS23" i="19" s="1"/>
  <c r="AS26" i="8"/>
  <c r="AS26" i="19" s="1"/>
  <c r="AS24" i="8"/>
  <c r="AS24" i="19" s="1"/>
  <c r="AS82" i="8"/>
  <c r="AX60" i="22"/>
  <c r="AO141" i="19"/>
  <c r="AO34" i="8"/>
  <c r="AO34" i="19" s="1"/>
  <c r="BB60" i="22"/>
  <c r="BC60" i="22"/>
  <c r="AT146" i="19"/>
  <c r="AT93" i="19"/>
  <c r="AR91" i="19"/>
  <c r="AT21" i="8"/>
  <c r="AT21" i="19" s="1"/>
  <c r="AI143" i="19"/>
  <c r="AR149" i="19"/>
  <c r="AR150" i="19" s="1"/>
  <c r="AK142" i="19"/>
  <c r="AY152" i="19"/>
  <c r="AY147" i="19"/>
  <c r="AV94" i="19"/>
  <c r="AX147" i="19"/>
  <c r="AX152" i="19"/>
  <c r="AV18" i="8"/>
  <c r="AV18" i="19" s="1"/>
  <c r="AK53" i="8"/>
  <c r="AK53" i="19" s="1"/>
  <c r="AM49" i="8"/>
  <c r="AM49" i="19" s="1"/>
  <c r="AP193" i="8"/>
  <c r="AP193" i="19" s="1"/>
  <c r="AQ300" i="8"/>
  <c r="AW58" i="8"/>
  <c r="AW58" i="19" s="1"/>
  <c r="AW17" i="8"/>
  <c r="AW17" i="19" s="1"/>
  <c r="AW61" i="8"/>
  <c r="AW61" i="19" s="1"/>
  <c r="AW94" i="8"/>
  <c r="AN46" i="8"/>
  <c r="AN46" i="19" s="1"/>
  <c r="AT228" i="8"/>
  <c r="AT228" i="19" s="1"/>
  <c r="AT251" i="8"/>
  <c r="AR188" i="8"/>
  <c r="AR188" i="19" s="1"/>
  <c r="AQ203" i="8"/>
  <c r="AQ203" i="19" s="1"/>
  <c r="AQ197" i="8"/>
  <c r="AQ197" i="19" s="1"/>
  <c r="AQ200" i="8"/>
  <c r="AQ200" i="19" s="1"/>
  <c r="AQ198" i="8"/>
  <c r="AQ198" i="19" s="1"/>
  <c r="AQ202" i="8"/>
  <c r="AQ202" i="19" s="1"/>
  <c r="AQ192" i="8"/>
  <c r="AQ192" i="19" s="1"/>
  <c r="AQ201" i="8"/>
  <c r="AQ201" i="19" s="1"/>
  <c r="AQ196" i="8"/>
  <c r="AQ196" i="19" s="1"/>
  <c r="AQ190" i="8"/>
  <c r="AQ190" i="19" s="1"/>
  <c r="AQ199" i="8"/>
  <c r="AQ199" i="19" s="1"/>
  <c r="AQ194" i="8"/>
  <c r="AQ194" i="19" s="1"/>
  <c r="AQ191" i="8"/>
  <c r="AQ191" i="19" s="1"/>
  <c r="AQ195" i="8"/>
  <c r="AQ195" i="19" s="1"/>
  <c r="AQ204" i="8"/>
  <c r="AQ204" i="19" s="1"/>
  <c r="AQ189" i="8"/>
  <c r="AQ189" i="19" s="1"/>
  <c r="AS242" i="8"/>
  <c r="AS242" i="19"/>
  <c r="AW177" i="8"/>
  <c r="AW177" i="19" s="1"/>
  <c r="AO206" i="8"/>
  <c r="AO206" i="19" s="1"/>
  <c r="AO301" i="8"/>
  <c r="AO210" i="8"/>
  <c r="AO210" i="19" s="1"/>
  <c r="AU146" i="8"/>
  <c r="AU20" i="8"/>
  <c r="AU20" i="19" s="1"/>
  <c r="AU19" i="8"/>
  <c r="AU19" i="19" s="1"/>
  <c r="AU66" i="8"/>
  <c r="AU66" i="19" s="1"/>
  <c r="AU67" i="8"/>
  <c r="AU67" i="19" s="1"/>
  <c r="AU93" i="8"/>
  <c r="AS308" i="19"/>
  <c r="AS309" i="19" s="1"/>
  <c r="AS250" i="19"/>
  <c r="AS187" i="8"/>
  <c r="AS187" i="19" s="1"/>
  <c r="AS241" i="19"/>
  <c r="AS241" i="8"/>
  <c r="AT186" i="8"/>
  <c r="AT186" i="19" s="1"/>
  <c r="AT182" i="8"/>
  <c r="AT182" i="19" s="1"/>
  <c r="AT185" i="8"/>
  <c r="AT185" i="19" s="1"/>
  <c r="AT181" i="8"/>
  <c r="AT181" i="19" s="1"/>
  <c r="AT184" i="8"/>
  <c r="AT184" i="19" s="1"/>
  <c r="AT183" i="8"/>
  <c r="AT183" i="19" s="1"/>
  <c r="AU180" i="8"/>
  <c r="AU180" i="19" s="1"/>
  <c r="AT308" i="8"/>
  <c r="AT309" i="8" s="1"/>
  <c r="AT229" i="8"/>
  <c r="AT229" i="19" s="1"/>
  <c r="AT250" i="8"/>
  <c r="AU230" i="8"/>
  <c r="AU230" i="19" s="1"/>
  <c r="AL212" i="8"/>
  <c r="AU231" i="8"/>
  <c r="AX176" i="8"/>
  <c r="AX176" i="19" s="1"/>
  <c r="AX220" i="8"/>
  <c r="AX220" i="19" s="1"/>
  <c r="AX217" i="8"/>
  <c r="AX217" i="19" s="1"/>
  <c r="AX253" i="8"/>
  <c r="AP141" i="19"/>
  <c r="AY253" i="8"/>
  <c r="AY16" i="8"/>
  <c r="AY16" i="19" s="1"/>
  <c r="AM302" i="8"/>
  <c r="AP34" i="8"/>
  <c r="AP34" i="19" s="1"/>
  <c r="AY201" i="17"/>
  <c r="BD201" i="17" s="1"/>
  <c r="AY196" i="17"/>
  <c r="BD196" i="17" s="1"/>
  <c r="AY198" i="17"/>
  <c r="BD198" i="17" s="1"/>
  <c r="AY202" i="17"/>
  <c r="BD202" i="17" s="1"/>
  <c r="AY199" i="17"/>
  <c r="BD199" i="17" s="1"/>
  <c r="BD188" i="17"/>
  <c r="AY197" i="17"/>
  <c r="BD197" i="17" s="1"/>
  <c r="AY194" i="17"/>
  <c r="BD194" i="17" s="1"/>
  <c r="AY195" i="17"/>
  <c r="BD195" i="17" s="1"/>
  <c r="AY203" i="17"/>
  <c r="BD203" i="17" s="1"/>
  <c r="AY192" i="17"/>
  <c r="BD192" i="17" s="1"/>
  <c r="AY200" i="17"/>
  <c r="BD200" i="17" s="1"/>
  <c r="AY189" i="17"/>
  <c r="BD189" i="17" s="1"/>
  <c r="AY204" i="17"/>
  <c r="BD204" i="17" s="1"/>
  <c r="AY191" i="17"/>
  <c r="BD191" i="17" s="1"/>
  <c r="AY190" i="17"/>
  <c r="AY29" i="17"/>
  <c r="AY30" i="17" s="1"/>
  <c r="AV365" i="17"/>
  <c r="AV369" i="17"/>
  <c r="AV371" i="17" s="1"/>
  <c r="AV461" i="17" s="1"/>
  <c r="AW352" i="17"/>
  <c r="AW364" i="17" s="1"/>
  <c r="AW367" i="17" s="1"/>
  <c r="AW460" i="17" s="1"/>
  <c r="AY346" i="17"/>
  <c r="BD346" i="17" s="1"/>
  <c r="BD345" i="17"/>
  <c r="AP460" i="17"/>
  <c r="AP365" i="17"/>
  <c r="AP369" i="17"/>
  <c r="BB200" i="17"/>
  <c r="BC200" i="17"/>
  <c r="BB195" i="17"/>
  <c r="BC195" i="17"/>
  <c r="BB202" i="17"/>
  <c r="BC202" i="17"/>
  <c r="AT53" i="17"/>
  <c r="AU364" i="17"/>
  <c r="BB197" i="17"/>
  <c r="BC197" i="17"/>
  <c r="AX49" i="17"/>
  <c r="BC29" i="17"/>
  <c r="BB204" i="17"/>
  <c r="BC204" i="17"/>
  <c r="BB191" i="17"/>
  <c r="BC191" i="17"/>
  <c r="BB203" i="17"/>
  <c r="BC203" i="17"/>
  <c r="BB201" i="17"/>
  <c r="BC201" i="17"/>
  <c r="AX459" i="17"/>
  <c r="AX350" i="17"/>
  <c r="AX349" i="17"/>
  <c r="AX351" i="17"/>
  <c r="AX348" i="17"/>
  <c r="AX362" i="17"/>
  <c r="AX357" i="17"/>
  <c r="AX360" i="17"/>
  <c r="AX354" i="17"/>
  <c r="AX353" i="17"/>
  <c r="AX363" i="17"/>
  <c r="AX359" i="17"/>
  <c r="AX361" i="17"/>
  <c r="AX358" i="17"/>
  <c r="AX355" i="17"/>
  <c r="AX356" i="17"/>
  <c r="AX301" i="17"/>
  <c r="AX210" i="17"/>
  <c r="AX206" i="17"/>
  <c r="BB196" i="17"/>
  <c r="BC196" i="17"/>
  <c r="BB190" i="17"/>
  <c r="BC190" i="17"/>
  <c r="AY401" i="17"/>
  <c r="BC387" i="17"/>
  <c r="T42" i="23" s="1"/>
  <c r="BD387" i="17"/>
  <c r="U42" i="23" s="1"/>
  <c r="AY400" i="17"/>
  <c r="BC388" i="17"/>
  <c r="T43" i="23" s="1"/>
  <c r="BD388" i="17"/>
  <c r="U43" i="23" s="1"/>
  <c r="AS302" i="17"/>
  <c r="BB198" i="17"/>
  <c r="BC198" i="17"/>
  <c r="BB192" i="17"/>
  <c r="BC192" i="17"/>
  <c r="BC346" i="17"/>
  <c r="BB194" i="17"/>
  <c r="BC194" i="17"/>
  <c r="BB199" i="17"/>
  <c r="BC199" i="17"/>
  <c r="AY217" i="8"/>
  <c r="AY217" i="19" s="1"/>
  <c r="AY220" i="8"/>
  <c r="AY220" i="19" s="1"/>
  <c r="BB175" i="8"/>
  <c r="BB175" i="19" s="1"/>
  <c r="BC175" i="8"/>
  <c r="BC175" i="19" s="1"/>
  <c r="BD175" i="8"/>
  <c r="BD175" i="19" s="1"/>
  <c r="AY176" i="8"/>
  <c r="AY176" i="19" s="1"/>
  <c r="BB217" i="8"/>
  <c r="BB217" i="19" s="1"/>
  <c r="BC217" i="8"/>
  <c r="BC217" i="19" s="1"/>
  <c r="BB220" i="8"/>
  <c r="BB220" i="19" s="1"/>
  <c r="BC220" i="8"/>
  <c r="BC220" i="19" s="1"/>
  <c r="BB16" i="8"/>
  <c r="BB16" i="19" s="1"/>
  <c r="BC16" i="8"/>
  <c r="BC16" i="19" s="1"/>
  <c r="BB58" i="8"/>
  <c r="BB58" i="19" s="1"/>
  <c r="BC58" i="8"/>
  <c r="BC58" i="19" s="1"/>
  <c r="BB14" i="8"/>
  <c r="BB14" i="19" s="1"/>
  <c r="BC14" i="8"/>
  <c r="BC14" i="19" s="1"/>
  <c r="BD14" i="8"/>
  <c r="BD14" i="19" s="1"/>
  <c r="F33" i="23" l="1"/>
  <c r="E33" i="23"/>
  <c r="AX61" i="8"/>
  <c r="AX61" i="19" s="1"/>
  <c r="AX94" i="8"/>
  <c r="AX58" i="8"/>
  <c r="AX58" i="19" s="1"/>
  <c r="AX17" i="8"/>
  <c r="AX17" i="19" s="1"/>
  <c r="AL53" i="8"/>
  <c r="AL53" i="19" s="1"/>
  <c r="AL143" i="19" s="1"/>
  <c r="AL51" i="19"/>
  <c r="AR29" i="8"/>
  <c r="AR29" i="19" s="1"/>
  <c r="AS83" i="8"/>
  <c r="AN210" i="19"/>
  <c r="AT149" i="8"/>
  <c r="AT150" i="8" s="1"/>
  <c r="AT91" i="8"/>
  <c r="AT70" i="8"/>
  <c r="AV294" i="19"/>
  <c r="AV226" i="19"/>
  <c r="AT69" i="8"/>
  <c r="AT83" i="8" s="1"/>
  <c r="AT92" i="8"/>
  <c r="AV306" i="19"/>
  <c r="AV225" i="19"/>
  <c r="AU311" i="19"/>
  <c r="AU231" i="19"/>
  <c r="AV230" i="8"/>
  <c r="AV230" i="19" s="1"/>
  <c r="AV308" i="19" s="1"/>
  <c r="AV309" i="19" s="1"/>
  <c r="AV231" i="8"/>
  <c r="AV231" i="19" s="1"/>
  <c r="AV180" i="8"/>
  <c r="AV180" i="19" s="1"/>
  <c r="AN301" i="19"/>
  <c r="AN212" i="19"/>
  <c r="AN302" i="19" s="1"/>
  <c r="AL301" i="19"/>
  <c r="AL212" i="19"/>
  <c r="AL302" i="19" s="1"/>
  <c r="AQ30" i="8"/>
  <c r="AQ30" i="19" s="1"/>
  <c r="AQ45" i="8"/>
  <c r="AQ45" i="19" s="1"/>
  <c r="AQ43" i="8"/>
  <c r="AQ43" i="19" s="1"/>
  <c r="AQ33" i="8"/>
  <c r="AQ33" i="19" s="1"/>
  <c r="AQ38" i="8"/>
  <c r="AQ38" i="19" s="1"/>
  <c r="AQ42" i="8"/>
  <c r="AQ42" i="19" s="1"/>
  <c r="AQ35" i="8"/>
  <c r="AQ35" i="19" s="1"/>
  <c r="AQ40" i="8"/>
  <c r="AQ40" i="19" s="1"/>
  <c r="AQ44" i="8"/>
  <c r="AQ44" i="19" s="1"/>
  <c r="AQ39" i="8"/>
  <c r="AQ39" i="19" s="1"/>
  <c r="AQ41" i="8"/>
  <c r="AQ41" i="19" s="1"/>
  <c r="AQ37" i="8"/>
  <c r="AQ37" i="19" s="1"/>
  <c r="AQ36" i="8"/>
  <c r="AQ36" i="19" s="1"/>
  <c r="AQ31" i="8"/>
  <c r="AQ31" i="19" s="1"/>
  <c r="AQ32" i="8"/>
  <c r="AQ32" i="19" s="1"/>
  <c r="AQ141" i="8"/>
  <c r="AT22" i="8"/>
  <c r="AT22" i="19" s="1"/>
  <c r="AT305" i="19"/>
  <c r="AT252" i="19"/>
  <c r="AT243" i="19"/>
  <c r="AT244" i="19"/>
  <c r="AT245" i="19" s="1"/>
  <c r="AV311" i="19"/>
  <c r="AO46" i="8"/>
  <c r="AO46" i="19" s="1"/>
  <c r="AW305" i="8"/>
  <c r="AS92" i="19"/>
  <c r="AS28" i="8"/>
  <c r="AS28" i="19" s="1"/>
  <c r="BD60" i="22"/>
  <c r="AR82" i="19"/>
  <c r="AT24" i="8"/>
  <c r="AT24" i="19" s="1"/>
  <c r="AT25" i="8"/>
  <c r="AT25" i="19" s="1"/>
  <c r="AT91" i="19"/>
  <c r="AT27" i="8"/>
  <c r="AT27" i="19" s="1"/>
  <c r="AT23" i="8"/>
  <c r="AT23" i="19" s="1"/>
  <c r="AS83" i="19"/>
  <c r="AT26" i="8"/>
  <c r="AT26" i="19" s="1"/>
  <c r="AW94" i="19"/>
  <c r="AV66" i="8"/>
  <c r="AV66" i="19" s="1"/>
  <c r="AV19" i="8"/>
  <c r="AV19" i="19" s="1"/>
  <c r="AV146" i="8"/>
  <c r="AV67" i="8"/>
  <c r="AV67" i="19" s="1"/>
  <c r="AV20" i="8"/>
  <c r="AV20" i="19" s="1"/>
  <c r="AV93" i="8"/>
  <c r="AK143" i="8"/>
  <c r="AP205" i="8"/>
  <c r="AP205" i="19" s="1"/>
  <c r="AM51" i="8"/>
  <c r="AM51" i="19" s="1"/>
  <c r="AM47" i="8"/>
  <c r="AM47" i="19" s="1"/>
  <c r="AM142" i="8"/>
  <c r="AX94" i="19"/>
  <c r="AW18" i="8"/>
  <c r="AW18" i="19" s="1"/>
  <c r="AQ141" i="19"/>
  <c r="AT149" i="19"/>
  <c r="AT150" i="19" s="1"/>
  <c r="AN49" i="8"/>
  <c r="AN49" i="19" s="1"/>
  <c r="AW226" i="8"/>
  <c r="AW252" i="8"/>
  <c r="AW179" i="8"/>
  <c r="AW179" i="19" s="1"/>
  <c r="AW225" i="8"/>
  <c r="AW178" i="8"/>
  <c r="AW178" i="19" s="1"/>
  <c r="AT242" i="8"/>
  <c r="AT242" i="19"/>
  <c r="AQ193" i="8"/>
  <c r="AQ193" i="19" s="1"/>
  <c r="AQ300" i="19"/>
  <c r="AR198" i="8"/>
  <c r="AR198" i="19" s="1"/>
  <c r="AR192" i="8"/>
  <c r="AR192" i="19" s="1"/>
  <c r="AR204" i="8"/>
  <c r="AR204" i="19" s="1"/>
  <c r="AR203" i="8"/>
  <c r="AR203" i="19" s="1"/>
  <c r="AR199" i="8"/>
  <c r="AR199" i="19" s="1"/>
  <c r="AR196" i="8"/>
  <c r="AR196" i="19" s="1"/>
  <c r="AR300" i="8"/>
  <c r="AR190" i="8"/>
  <c r="AR190" i="19" s="1"/>
  <c r="AR202" i="8"/>
  <c r="AR202" i="19" s="1"/>
  <c r="AR201" i="8"/>
  <c r="AR201" i="19" s="1"/>
  <c r="AR189" i="8"/>
  <c r="AR189" i="19" s="1"/>
  <c r="AR194" i="8"/>
  <c r="AR194" i="19" s="1"/>
  <c r="AR197" i="8"/>
  <c r="AR197" i="19" s="1"/>
  <c r="AR195" i="8"/>
  <c r="AR195" i="19" s="1"/>
  <c r="AR200" i="8"/>
  <c r="AR200" i="19" s="1"/>
  <c r="AR191" i="8"/>
  <c r="AR191" i="19" s="1"/>
  <c r="AT251" i="19"/>
  <c r="AU21" i="8"/>
  <c r="AU21" i="19" s="1"/>
  <c r="AU182" i="8"/>
  <c r="AU182" i="19" s="1"/>
  <c r="AU93" i="19"/>
  <c r="AU146" i="19"/>
  <c r="AO212" i="8"/>
  <c r="AX177" i="8"/>
  <c r="AX177" i="19" s="1"/>
  <c r="AU72" i="8"/>
  <c r="AU72" i="19" s="1"/>
  <c r="BD16" i="8"/>
  <c r="BD16" i="19" s="1"/>
  <c r="AU71" i="8"/>
  <c r="AU71" i="19" s="1"/>
  <c r="AU184" i="8"/>
  <c r="AU184" i="19" s="1"/>
  <c r="AU181" i="8"/>
  <c r="AU181" i="19" s="1"/>
  <c r="AU186" i="8"/>
  <c r="AU186" i="19" s="1"/>
  <c r="AS188" i="8"/>
  <c r="AS188" i="19" s="1"/>
  <c r="AT187" i="8"/>
  <c r="AT187" i="19" s="1"/>
  <c r="AU183" i="8"/>
  <c r="AU183" i="19" s="1"/>
  <c r="AU185" i="8"/>
  <c r="AU185" i="19" s="1"/>
  <c r="AT241" i="19"/>
  <c r="AT241" i="8"/>
  <c r="AT250" i="19"/>
  <c r="AT308" i="19"/>
  <c r="AT309" i="19" s="1"/>
  <c r="AU229" i="8"/>
  <c r="AU229" i="19" s="1"/>
  <c r="AU308" i="8"/>
  <c r="AU309" i="8" s="1"/>
  <c r="AU250" i="8"/>
  <c r="AL302" i="8"/>
  <c r="AU251" i="8"/>
  <c r="AU228" i="8"/>
  <c r="AU228" i="19" s="1"/>
  <c r="AY61" i="8"/>
  <c r="AY61" i="19" s="1"/>
  <c r="AY17" i="8"/>
  <c r="AY17" i="19" s="1"/>
  <c r="AY94" i="8"/>
  <c r="BD217" i="8"/>
  <c r="BD217" i="19" s="1"/>
  <c r="BD220" i="8"/>
  <c r="BD220" i="19" s="1"/>
  <c r="AY58" i="8"/>
  <c r="AY58" i="19" s="1"/>
  <c r="AP46" i="8"/>
  <c r="AP46" i="19" s="1"/>
  <c r="AY44" i="17"/>
  <c r="BD44" i="17" s="1"/>
  <c r="BD29" i="17"/>
  <c r="AY45" i="17"/>
  <c r="BD45" i="17" s="1"/>
  <c r="AY41" i="17"/>
  <c r="BD41" i="17" s="1"/>
  <c r="AY35" i="17"/>
  <c r="BD35" i="17" s="1"/>
  <c r="AY37" i="17"/>
  <c r="BD37" i="17" s="1"/>
  <c r="AY32" i="17"/>
  <c r="BD32" i="17" s="1"/>
  <c r="AY39" i="17"/>
  <c r="BD39" i="17" s="1"/>
  <c r="AY40" i="17"/>
  <c r="BD40" i="17" s="1"/>
  <c r="AY42" i="17"/>
  <c r="BD42" i="17" s="1"/>
  <c r="AY193" i="17"/>
  <c r="AY205" i="17" s="1"/>
  <c r="AY43" i="17"/>
  <c r="BD43" i="17" s="1"/>
  <c r="AY141" i="17"/>
  <c r="AY38" i="17"/>
  <c r="BD38" i="17" s="1"/>
  <c r="AY33" i="17"/>
  <c r="BD33" i="17" s="1"/>
  <c r="AY31" i="17"/>
  <c r="BD31" i="17" s="1"/>
  <c r="AY36" i="17"/>
  <c r="BD36" i="17" s="1"/>
  <c r="BD190" i="17"/>
  <c r="AW369" i="17"/>
  <c r="AW371" i="17" s="1"/>
  <c r="AW461" i="17" s="1"/>
  <c r="AW365" i="17"/>
  <c r="AY347" i="17"/>
  <c r="AY350" i="17" s="1"/>
  <c r="BB42" i="17"/>
  <c r="BC42" i="17"/>
  <c r="AT143" i="17"/>
  <c r="AX352" i="17"/>
  <c r="BB43" i="17"/>
  <c r="BC43" i="17"/>
  <c r="AX142" i="17"/>
  <c r="AX47" i="17"/>
  <c r="AX51" i="17"/>
  <c r="BB38" i="17"/>
  <c r="BC38" i="17"/>
  <c r="AX212" i="17"/>
  <c r="BB41" i="17"/>
  <c r="BC41" i="17"/>
  <c r="BB33" i="17"/>
  <c r="BC33" i="17"/>
  <c r="BB36" i="17"/>
  <c r="BC36" i="17"/>
  <c r="BB31" i="17"/>
  <c r="BC31" i="17"/>
  <c r="BB35" i="17"/>
  <c r="BC35" i="17"/>
  <c r="BB37" i="17"/>
  <c r="BC37" i="17"/>
  <c r="BC30" i="17"/>
  <c r="BD30" i="17"/>
  <c r="AP371" i="17"/>
  <c r="BB39" i="17"/>
  <c r="BC39" i="17"/>
  <c r="BB40" i="17"/>
  <c r="BC40" i="17"/>
  <c r="BB32" i="17"/>
  <c r="BC32" i="17"/>
  <c r="AU367" i="17"/>
  <c r="BB45" i="17"/>
  <c r="BC45" i="17"/>
  <c r="BB44" i="17"/>
  <c r="BC44" i="17"/>
  <c r="AY177" i="8"/>
  <c r="AY177" i="19" s="1"/>
  <c r="BB176" i="8"/>
  <c r="BB176" i="19" s="1"/>
  <c r="BC176" i="8"/>
  <c r="BC176" i="19" s="1"/>
  <c r="BD176" i="8"/>
  <c r="BD176" i="19" s="1"/>
  <c r="BB61" i="8"/>
  <c r="BB61" i="19" s="1"/>
  <c r="BC61" i="8"/>
  <c r="BC61" i="19" s="1"/>
  <c r="BB17" i="8"/>
  <c r="BB17" i="19" s="1"/>
  <c r="BC17" i="8"/>
  <c r="BC17" i="19" s="1"/>
  <c r="G33" i="23" l="1"/>
  <c r="AX18" i="8"/>
  <c r="AX18" i="19" s="1"/>
  <c r="AL143" i="8"/>
  <c r="AR30" i="8"/>
  <c r="AR30" i="19" s="1"/>
  <c r="AR36" i="8"/>
  <c r="AR36" i="19" s="1"/>
  <c r="AR35" i="8"/>
  <c r="AR35" i="19" s="1"/>
  <c r="AR141" i="8"/>
  <c r="AR31" i="8"/>
  <c r="AR31" i="19" s="1"/>
  <c r="AR43" i="8"/>
  <c r="AR43" i="19" s="1"/>
  <c r="AR33" i="8"/>
  <c r="AR33" i="19" s="1"/>
  <c r="AR38" i="8"/>
  <c r="AR38" i="19" s="1"/>
  <c r="AR44" i="8"/>
  <c r="AR44" i="19" s="1"/>
  <c r="AR42" i="8"/>
  <c r="AR42" i="19" s="1"/>
  <c r="AR39" i="8"/>
  <c r="AR39" i="19" s="1"/>
  <c r="AV308" i="8"/>
  <c r="AV309" i="8" s="1"/>
  <c r="AR40" i="8"/>
  <c r="AR40" i="19" s="1"/>
  <c r="AR37" i="8"/>
  <c r="AR37" i="19" s="1"/>
  <c r="AV185" i="8"/>
  <c r="AV185" i="19" s="1"/>
  <c r="AR32" i="8"/>
  <c r="AR32" i="19" s="1"/>
  <c r="AR45" i="8"/>
  <c r="AR45" i="19" s="1"/>
  <c r="AR41" i="8"/>
  <c r="AR41" i="19" s="1"/>
  <c r="AV228" i="8"/>
  <c r="AV228" i="19" s="1"/>
  <c r="AV242" i="19" s="1"/>
  <c r="AV251" i="8"/>
  <c r="AV229" i="8"/>
  <c r="AV229" i="19" s="1"/>
  <c r="AV241" i="19" s="1"/>
  <c r="AV250" i="19"/>
  <c r="AV250" i="8"/>
  <c r="AV184" i="8"/>
  <c r="AV184" i="19" s="1"/>
  <c r="AV183" i="8"/>
  <c r="AV183" i="19" s="1"/>
  <c r="AV186" i="8"/>
  <c r="AV186" i="19" s="1"/>
  <c r="AT70" i="19"/>
  <c r="AT82" i="19" s="1"/>
  <c r="AT82" i="8"/>
  <c r="AV181" i="8"/>
  <c r="AV181" i="19" s="1"/>
  <c r="AT69" i="19"/>
  <c r="AT83" i="19" s="1"/>
  <c r="AV182" i="8"/>
  <c r="AV182" i="19" s="1"/>
  <c r="AW294" i="19"/>
  <c r="AW226" i="19"/>
  <c r="AW306" i="19"/>
  <c r="AW225" i="19"/>
  <c r="AO301" i="19"/>
  <c r="AO212" i="19"/>
  <c r="AO302" i="19" s="1"/>
  <c r="AQ34" i="8"/>
  <c r="AQ34" i="19" s="1"/>
  <c r="AV251" i="19"/>
  <c r="AS29" i="8"/>
  <c r="AS29" i="19" s="1"/>
  <c r="AV243" i="19"/>
  <c r="AV244" i="19"/>
  <c r="AV245" i="19" s="1"/>
  <c r="AU252" i="19"/>
  <c r="AU305" i="19"/>
  <c r="AV241" i="8"/>
  <c r="AO49" i="8"/>
  <c r="AO49" i="19" s="1"/>
  <c r="AP208" i="8"/>
  <c r="AP208" i="19" s="1"/>
  <c r="AU243" i="19"/>
  <c r="AU244" i="19"/>
  <c r="AU245" i="19" s="1"/>
  <c r="AW253" i="19"/>
  <c r="AW231" i="8"/>
  <c r="AX252" i="8"/>
  <c r="AW230" i="8"/>
  <c r="AT28" i="8"/>
  <c r="AT28" i="19" s="1"/>
  <c r="AV93" i="19"/>
  <c r="AM142" i="19"/>
  <c r="AK143" i="19"/>
  <c r="AV71" i="8"/>
  <c r="AV71" i="19" s="1"/>
  <c r="AV146" i="19"/>
  <c r="AY94" i="19"/>
  <c r="AV72" i="8"/>
  <c r="AV21" i="8"/>
  <c r="AV21" i="19" s="1"/>
  <c r="AW93" i="8"/>
  <c r="AW146" i="8"/>
  <c r="AW66" i="8"/>
  <c r="AW67" i="8"/>
  <c r="AW67" i="19" s="1"/>
  <c r="AW19" i="8"/>
  <c r="AW19" i="19" s="1"/>
  <c r="AM53" i="8"/>
  <c r="AM53" i="19" s="1"/>
  <c r="BD17" i="8"/>
  <c r="BD17" i="19" s="1"/>
  <c r="AX179" i="8"/>
  <c r="AX179" i="19" s="1"/>
  <c r="AW20" i="8"/>
  <c r="AW20" i="19" s="1"/>
  <c r="AX226" i="8"/>
  <c r="AN47" i="8"/>
  <c r="AN47" i="19" s="1"/>
  <c r="AN51" i="8"/>
  <c r="AN51" i="19" s="1"/>
  <c r="AN142" i="8"/>
  <c r="AX67" i="8"/>
  <c r="AW180" i="8"/>
  <c r="AW180" i="19" s="1"/>
  <c r="AQ205" i="8"/>
  <c r="AQ205" i="19" s="1"/>
  <c r="AX178" i="8"/>
  <c r="AX178" i="19" s="1"/>
  <c r="AR141" i="19"/>
  <c r="AR300" i="19"/>
  <c r="AX225" i="8"/>
  <c r="AX305" i="8"/>
  <c r="AX146" i="8"/>
  <c r="AR193" i="8"/>
  <c r="AR193" i="19" s="1"/>
  <c r="AU92" i="8"/>
  <c r="AU69" i="8"/>
  <c r="AU69" i="19" s="1"/>
  <c r="AO302" i="8"/>
  <c r="AU24" i="8"/>
  <c r="AU24" i="19" s="1"/>
  <c r="AU27" i="8"/>
  <c r="AU27" i="19" s="1"/>
  <c r="AU23" i="8"/>
  <c r="AU23" i="19" s="1"/>
  <c r="AU26" i="8"/>
  <c r="AU26" i="19" s="1"/>
  <c r="AU25" i="8"/>
  <c r="AU25" i="19" s="1"/>
  <c r="AU22" i="8"/>
  <c r="AU22" i="19" s="1"/>
  <c r="AU70" i="8"/>
  <c r="AU70" i="19" s="1"/>
  <c r="AU149" i="8"/>
  <c r="AU150" i="8" s="1"/>
  <c r="AU91" i="8"/>
  <c r="AT188" i="8"/>
  <c r="AT188" i="19" s="1"/>
  <c r="AS198" i="8"/>
  <c r="AS198" i="19" s="1"/>
  <c r="AS202" i="8"/>
  <c r="AS202" i="19" s="1"/>
  <c r="AS192" i="8"/>
  <c r="AS192" i="19" s="1"/>
  <c r="AS199" i="8"/>
  <c r="AS199" i="19" s="1"/>
  <c r="AS203" i="8"/>
  <c r="AS203" i="19" s="1"/>
  <c r="AS200" i="8"/>
  <c r="AS200" i="19" s="1"/>
  <c r="AS194" i="8"/>
  <c r="AS194" i="19" s="1"/>
  <c r="AS196" i="8"/>
  <c r="AS196" i="19" s="1"/>
  <c r="AS195" i="8"/>
  <c r="AS195" i="19" s="1"/>
  <c r="AS201" i="8"/>
  <c r="AS201" i="19" s="1"/>
  <c r="AS189" i="8"/>
  <c r="AS189" i="19" s="1"/>
  <c r="AS190" i="8"/>
  <c r="AS190" i="19" s="1"/>
  <c r="AS204" i="8"/>
  <c r="AS204" i="19" s="1"/>
  <c r="AS300" i="8"/>
  <c r="AS191" i="8"/>
  <c r="AS191" i="19" s="1"/>
  <c r="AS197" i="8"/>
  <c r="AS197" i="19" s="1"/>
  <c r="AU187" i="8"/>
  <c r="AU187" i="19" s="1"/>
  <c r="AU241" i="8"/>
  <c r="AU241" i="19"/>
  <c r="AU308" i="19"/>
  <c r="AU309" i="19" s="1"/>
  <c r="AU250" i="19"/>
  <c r="AU251" i="19"/>
  <c r="AU242" i="8"/>
  <c r="AU242" i="19"/>
  <c r="BD61" i="8"/>
  <c r="BD61" i="19" s="1"/>
  <c r="AY18" i="8"/>
  <c r="AY18" i="19" s="1"/>
  <c r="BD347" i="17"/>
  <c r="BD193" i="17"/>
  <c r="AP49" i="8"/>
  <c r="AP49" i="19" s="1"/>
  <c r="BD58" i="8"/>
  <c r="BD58" i="19" s="1"/>
  <c r="AY356" i="17"/>
  <c r="BD356" i="17" s="1"/>
  <c r="AY355" i="17"/>
  <c r="BD355" i="17" s="1"/>
  <c r="AY359" i="17"/>
  <c r="BD359" i="17" s="1"/>
  <c r="AY351" i="17"/>
  <c r="BD351" i="17" s="1"/>
  <c r="AY353" i="17"/>
  <c r="BD353" i="17" s="1"/>
  <c r="AY459" i="17"/>
  <c r="AY34" i="17"/>
  <c r="BD34" i="17" s="1"/>
  <c r="AY363" i="17"/>
  <c r="BD363" i="17" s="1"/>
  <c r="AY358" i="17"/>
  <c r="BD358" i="17" s="1"/>
  <c r="AY354" i="17"/>
  <c r="BD354" i="17" s="1"/>
  <c r="AY362" i="17"/>
  <c r="BD362" i="17" s="1"/>
  <c r="AY361" i="17"/>
  <c r="BD361" i="17" s="1"/>
  <c r="AY349" i="17"/>
  <c r="BD349" i="17" s="1"/>
  <c r="AY360" i="17"/>
  <c r="BD360" i="17" s="1"/>
  <c r="AY348" i="17"/>
  <c r="BD348" i="17" s="1"/>
  <c r="AY357" i="17"/>
  <c r="BD357" i="17" s="1"/>
  <c r="BB356" i="17"/>
  <c r="BC356" i="17"/>
  <c r="BB351" i="17"/>
  <c r="BC351" i="17"/>
  <c r="BB361" i="17"/>
  <c r="BC361" i="17"/>
  <c r="BB349" i="17"/>
  <c r="BC349" i="17"/>
  <c r="BB357" i="17"/>
  <c r="BC357" i="17"/>
  <c r="AX53" i="17"/>
  <c r="AY208" i="17"/>
  <c r="BD205" i="17"/>
  <c r="AX302" i="17"/>
  <c r="BB359" i="17"/>
  <c r="BC359" i="17"/>
  <c r="BB350" i="17"/>
  <c r="BC350" i="17"/>
  <c r="BD350" i="17"/>
  <c r="BC34" i="17"/>
  <c r="BB355" i="17"/>
  <c r="BC355" i="17"/>
  <c r="BB353" i="17"/>
  <c r="BC353" i="17"/>
  <c r="BB363" i="17"/>
  <c r="BC363" i="17"/>
  <c r="BB358" i="17"/>
  <c r="BC358" i="17"/>
  <c r="AP461" i="17"/>
  <c r="BB360" i="17"/>
  <c r="BC360" i="17"/>
  <c r="AX364" i="17"/>
  <c r="AU460" i="17"/>
  <c r="AU369" i="17"/>
  <c r="AU365" i="17"/>
  <c r="BB354" i="17"/>
  <c r="BC354" i="17"/>
  <c r="BB362" i="17"/>
  <c r="BC362" i="17"/>
  <c r="BB177" i="8"/>
  <c r="BB177" i="19" s="1"/>
  <c r="E22" i="24" s="1"/>
  <c r="BC177" i="8"/>
  <c r="BC177" i="19" s="1"/>
  <c r="BD177" i="8"/>
  <c r="BD177" i="19" s="1"/>
  <c r="I22" i="24" s="1"/>
  <c r="AY178" i="8"/>
  <c r="AY178" i="19" s="1"/>
  <c r="AY226" i="8"/>
  <c r="AY179" i="8"/>
  <c r="AY179" i="19" s="1"/>
  <c r="AY225" i="8"/>
  <c r="AY305" i="8"/>
  <c r="AY252" i="8"/>
  <c r="BB18" i="8"/>
  <c r="BB18" i="19" s="1"/>
  <c r="BC18" i="8"/>
  <c r="BC18" i="19" s="1"/>
  <c r="M22" i="24" l="1"/>
  <c r="AX93" i="8"/>
  <c r="AX20" i="8"/>
  <c r="AX20" i="19" s="1"/>
  <c r="AX19" i="8"/>
  <c r="AX19" i="19" s="1"/>
  <c r="AX66" i="8"/>
  <c r="AX66" i="19" s="1"/>
  <c r="AR34" i="8"/>
  <c r="AR34" i="19" s="1"/>
  <c r="AV242" i="8"/>
  <c r="AS31" i="8"/>
  <c r="AS31" i="19" s="1"/>
  <c r="AS30" i="8"/>
  <c r="AS30" i="19" s="1"/>
  <c r="AV187" i="8"/>
  <c r="AV187" i="19" s="1"/>
  <c r="AW251" i="8"/>
  <c r="AW231" i="19"/>
  <c r="AW251" i="19" s="1"/>
  <c r="AY306" i="19"/>
  <c r="AY225" i="19"/>
  <c r="AX294" i="19"/>
  <c r="AX226" i="19"/>
  <c r="AX306" i="19"/>
  <c r="AX225" i="19"/>
  <c r="AY294" i="19"/>
  <c r="AY226" i="19"/>
  <c r="AW308" i="8"/>
  <c r="AW309" i="8" s="1"/>
  <c r="AW230" i="19"/>
  <c r="AW250" i="19" s="1"/>
  <c r="AS141" i="8"/>
  <c r="AS45" i="8"/>
  <c r="AS45" i="19" s="1"/>
  <c r="AS40" i="8"/>
  <c r="AS40" i="19" s="1"/>
  <c r="AS44" i="8"/>
  <c r="AS44" i="19" s="1"/>
  <c r="AS36" i="8"/>
  <c r="AS36" i="19" s="1"/>
  <c r="AS38" i="8"/>
  <c r="AS38" i="19" s="1"/>
  <c r="AS37" i="8"/>
  <c r="AS37" i="19" s="1"/>
  <c r="AS33" i="8"/>
  <c r="AS33" i="19" s="1"/>
  <c r="AS32" i="8"/>
  <c r="AS32" i="19" s="1"/>
  <c r="AS43" i="8"/>
  <c r="AS43" i="19" s="1"/>
  <c r="AS39" i="8"/>
  <c r="AS39" i="19" s="1"/>
  <c r="AS42" i="8"/>
  <c r="AS42" i="19" s="1"/>
  <c r="AS35" i="8"/>
  <c r="AS35" i="19" s="1"/>
  <c r="AS41" i="8"/>
  <c r="AS41" i="19" s="1"/>
  <c r="AQ46" i="8"/>
  <c r="AQ46" i="19" s="1"/>
  <c r="AX72" i="8"/>
  <c r="AX72" i="19" s="1"/>
  <c r="AX67" i="19"/>
  <c r="AO47" i="8"/>
  <c r="AO47" i="19" s="1"/>
  <c r="AO142" i="8"/>
  <c r="AV69" i="8"/>
  <c r="AV72" i="19"/>
  <c r="AW71" i="8"/>
  <c r="AW71" i="19" s="1"/>
  <c r="AW66" i="19"/>
  <c r="AW228" i="8"/>
  <c r="AP206" i="8"/>
  <c r="AP206" i="19" s="1"/>
  <c r="AP210" i="8"/>
  <c r="AP210" i="19" s="1"/>
  <c r="AO51" i="8"/>
  <c r="AO51" i="19" s="1"/>
  <c r="AP301" i="8"/>
  <c r="AV27" i="8"/>
  <c r="AV27" i="19" s="1"/>
  <c r="AW182" i="8"/>
  <c r="AW182" i="19" s="1"/>
  <c r="AV305" i="19"/>
  <c r="AV252" i="19"/>
  <c r="AX253" i="19"/>
  <c r="AW311" i="19"/>
  <c r="AW229" i="8"/>
  <c r="AW229" i="19" s="1"/>
  <c r="AT300" i="8"/>
  <c r="AW250" i="8"/>
  <c r="AT29" i="8"/>
  <c r="AT29" i="19" s="1"/>
  <c r="AO142" i="19"/>
  <c r="AN142" i="19"/>
  <c r="AW93" i="19"/>
  <c r="AV24" i="8"/>
  <c r="AV24" i="19" s="1"/>
  <c r="AV91" i="8"/>
  <c r="AV149" i="8"/>
  <c r="AV150" i="8" s="1"/>
  <c r="AV70" i="8"/>
  <c r="AV70" i="19" s="1"/>
  <c r="AX231" i="8"/>
  <c r="AV26" i="8"/>
  <c r="AV26" i="19" s="1"/>
  <c r="AV92" i="8"/>
  <c r="AV22" i="8"/>
  <c r="AV22" i="19" s="1"/>
  <c r="AV25" i="8"/>
  <c r="AV25" i="19" s="1"/>
  <c r="AV23" i="8"/>
  <c r="AV23" i="19" s="1"/>
  <c r="AW146" i="19"/>
  <c r="AW72" i="8"/>
  <c r="AW72" i="19" s="1"/>
  <c r="AM143" i="8"/>
  <c r="AW186" i="8"/>
  <c r="AW186" i="19" s="1"/>
  <c r="AW21" i="8"/>
  <c r="AW21" i="19" s="1"/>
  <c r="AX230" i="8"/>
  <c r="AN53" i="8"/>
  <c r="AN53" i="19" s="1"/>
  <c r="AX180" i="8"/>
  <c r="AX180" i="19" s="1"/>
  <c r="AW185" i="8"/>
  <c r="AW185" i="19" s="1"/>
  <c r="AW184" i="8"/>
  <c r="AW184" i="19" s="1"/>
  <c r="AW181" i="8"/>
  <c r="AW181" i="19" s="1"/>
  <c r="AW183" i="8"/>
  <c r="AW183" i="19" s="1"/>
  <c r="AR205" i="8"/>
  <c r="AR205" i="19" s="1"/>
  <c r="AQ208" i="8"/>
  <c r="AQ208" i="19" s="1"/>
  <c r="AU91" i="19"/>
  <c r="AU149" i="19"/>
  <c r="AU150" i="19" s="1"/>
  <c r="AU92" i="19"/>
  <c r="AX93" i="19"/>
  <c r="AX146" i="19"/>
  <c r="AS141" i="19"/>
  <c r="AU83" i="8"/>
  <c r="AU82" i="8"/>
  <c r="AU28" i="8"/>
  <c r="AU28" i="19" s="1"/>
  <c r="AU188" i="8"/>
  <c r="AU188" i="19" s="1"/>
  <c r="AS193" i="8"/>
  <c r="AS193" i="19" s="1"/>
  <c r="AS300" i="19"/>
  <c r="AT191" i="8"/>
  <c r="AT191" i="19" s="1"/>
  <c r="AT203" i="8"/>
  <c r="AT203" i="19" s="1"/>
  <c r="AT197" i="8"/>
  <c r="AT197" i="19" s="1"/>
  <c r="AT196" i="8"/>
  <c r="AT196" i="19" s="1"/>
  <c r="AT190" i="8"/>
  <c r="AT190" i="19" s="1"/>
  <c r="AT202" i="8"/>
  <c r="AT202" i="19" s="1"/>
  <c r="AT198" i="8"/>
  <c r="AT198" i="19" s="1"/>
  <c r="AT200" i="8"/>
  <c r="AT200" i="19" s="1"/>
  <c r="AT189" i="8"/>
  <c r="AT189" i="19" s="1"/>
  <c r="AT195" i="8"/>
  <c r="AT195" i="19" s="1"/>
  <c r="AT192" i="8"/>
  <c r="AT192" i="19" s="1"/>
  <c r="AT204" i="8"/>
  <c r="AT204" i="19" s="1"/>
  <c r="AT199" i="8"/>
  <c r="AT199" i="19" s="1"/>
  <c r="AT194" i="8"/>
  <c r="AT194" i="19" s="1"/>
  <c r="AT201" i="8"/>
  <c r="AT201" i="19" s="1"/>
  <c r="AY93" i="8"/>
  <c r="AY19" i="8"/>
  <c r="AY19" i="19" s="1"/>
  <c r="AY146" i="8"/>
  <c r="BD18" i="8"/>
  <c r="BD18" i="19" s="1"/>
  <c r="AY20" i="8"/>
  <c r="AY20" i="19" s="1"/>
  <c r="AY66" i="8"/>
  <c r="AY66" i="19" s="1"/>
  <c r="AY67" i="8"/>
  <c r="AY67" i="19" s="1"/>
  <c r="AP142" i="8"/>
  <c r="AP51" i="8"/>
  <c r="AP51" i="19" s="1"/>
  <c r="AP47" i="8"/>
  <c r="AP47" i="19" s="1"/>
  <c r="AY46" i="17"/>
  <c r="AY49" i="17" s="1"/>
  <c r="AY352" i="17"/>
  <c r="AY364" i="17" s="1"/>
  <c r="AY367" i="17" s="1"/>
  <c r="AY460" i="17" s="1"/>
  <c r="AY180" i="8"/>
  <c r="AY180" i="19" s="1"/>
  <c r="AU371" i="17"/>
  <c r="AY301" i="17"/>
  <c r="AY210" i="17"/>
  <c r="AY206" i="17"/>
  <c r="BD208" i="17"/>
  <c r="AX367" i="17"/>
  <c r="AX143" i="17"/>
  <c r="BB225" i="8"/>
  <c r="BB225" i="19" s="1"/>
  <c r="BC225" i="8"/>
  <c r="BC225" i="19" s="1"/>
  <c r="BD225" i="8"/>
  <c r="BD225" i="19" s="1"/>
  <c r="AY230" i="8"/>
  <c r="AY230" i="19" s="1"/>
  <c r="BB179" i="8"/>
  <c r="BB179" i="19" s="1"/>
  <c r="BC179" i="8"/>
  <c r="BC179" i="19" s="1"/>
  <c r="BD179" i="8"/>
  <c r="BD179" i="19" s="1"/>
  <c r="BB226" i="8"/>
  <c r="BB226" i="19" s="1"/>
  <c r="BC226" i="8"/>
  <c r="BC226" i="19" s="1"/>
  <c r="BD226" i="8"/>
  <c r="BD226" i="19" s="1"/>
  <c r="AY231" i="8"/>
  <c r="BB178" i="8"/>
  <c r="BB178" i="19" s="1"/>
  <c r="BC178" i="8"/>
  <c r="BC178" i="19" s="1"/>
  <c r="BD178" i="8"/>
  <c r="BD178" i="19" s="1"/>
  <c r="BB180" i="8"/>
  <c r="BB180" i="19" s="1"/>
  <c r="BC180" i="8"/>
  <c r="BC180" i="19" s="1"/>
  <c r="BB67" i="8"/>
  <c r="BB67" i="19" s="1"/>
  <c r="BC67" i="8"/>
  <c r="BC67" i="19" s="1"/>
  <c r="BB19" i="8"/>
  <c r="BB19" i="19" s="1"/>
  <c r="BC19" i="8"/>
  <c r="BC19" i="19" s="1"/>
  <c r="BB20" i="8"/>
  <c r="BB20" i="19" s="1"/>
  <c r="BC20" i="8"/>
  <c r="BC20" i="19" s="1"/>
  <c r="BB66" i="8"/>
  <c r="BB66" i="19" s="1"/>
  <c r="BC66" i="8"/>
  <c r="BC66" i="19" s="1"/>
  <c r="AX71" i="8" l="1"/>
  <c r="AX71" i="19" s="1"/>
  <c r="AX91" i="19" s="1"/>
  <c r="AR46" i="8"/>
  <c r="AR46" i="19" s="1"/>
  <c r="AX21" i="8"/>
  <c r="AX21" i="19" s="1"/>
  <c r="AV188" i="8"/>
  <c r="AV188" i="19" s="1"/>
  <c r="AX69" i="8"/>
  <c r="AX69" i="19" s="1"/>
  <c r="AP212" i="8"/>
  <c r="AP302" i="8" s="1"/>
  <c r="AS34" i="8"/>
  <c r="AS34" i="19" s="1"/>
  <c r="AO53" i="8"/>
  <c r="AO53" i="19" s="1"/>
  <c r="AX311" i="19"/>
  <c r="AX231" i="19"/>
  <c r="AX251" i="19" s="1"/>
  <c r="AX308" i="8"/>
  <c r="AX309" i="8" s="1"/>
  <c r="AX230" i="19"/>
  <c r="AW242" i="8"/>
  <c r="AW228" i="19"/>
  <c r="AW242" i="19" s="1"/>
  <c r="AY311" i="19"/>
  <c r="AY231" i="19"/>
  <c r="AW149" i="8"/>
  <c r="AW150" i="8" s="1"/>
  <c r="AQ49" i="8"/>
  <c r="AQ49" i="19" s="1"/>
  <c r="AW70" i="8"/>
  <c r="AW70" i="19" s="1"/>
  <c r="AW91" i="8"/>
  <c r="AP301" i="19"/>
  <c r="AP212" i="19"/>
  <c r="AP302" i="19" s="1"/>
  <c r="AV83" i="8"/>
  <c r="AV69" i="19"/>
  <c r="AV83" i="19" s="1"/>
  <c r="AW308" i="19"/>
  <c r="AW309" i="19" s="1"/>
  <c r="AT33" i="8"/>
  <c r="AT33" i="19" s="1"/>
  <c r="AW241" i="19"/>
  <c r="AY253" i="19"/>
  <c r="AX183" i="8"/>
  <c r="AX183" i="19" s="1"/>
  <c r="AW243" i="19"/>
  <c r="AW244" i="19"/>
  <c r="AW245" i="19" s="1"/>
  <c r="AW241" i="8"/>
  <c r="AV196" i="8"/>
  <c r="AV196" i="19" s="1"/>
  <c r="AT30" i="8"/>
  <c r="AT30" i="19" s="1"/>
  <c r="AT40" i="8"/>
  <c r="AT40" i="19" s="1"/>
  <c r="AT42" i="8"/>
  <c r="AT42" i="19" s="1"/>
  <c r="AT38" i="8"/>
  <c r="AT38" i="19" s="1"/>
  <c r="AT35" i="8"/>
  <c r="AT35" i="19" s="1"/>
  <c r="AT32" i="8"/>
  <c r="AT32" i="19" s="1"/>
  <c r="AT36" i="8"/>
  <c r="AT36" i="19" s="1"/>
  <c r="AT43" i="8"/>
  <c r="AT43" i="19" s="1"/>
  <c r="AT45" i="8"/>
  <c r="AT45" i="19" s="1"/>
  <c r="AT31" i="8"/>
  <c r="AT31" i="19" s="1"/>
  <c r="AT44" i="8"/>
  <c r="AT44" i="19" s="1"/>
  <c r="AT141" i="8"/>
  <c r="AT39" i="8"/>
  <c r="AT39" i="19" s="1"/>
  <c r="AT37" i="8"/>
  <c r="AT37" i="19" s="1"/>
  <c r="AT41" i="8"/>
  <c r="AT41" i="19" s="1"/>
  <c r="AX251" i="8"/>
  <c r="AX228" i="8"/>
  <c r="AX228" i="19" s="1"/>
  <c r="AU83" i="19"/>
  <c r="AV91" i="19"/>
  <c r="AM143" i="19"/>
  <c r="AW92" i="8"/>
  <c r="AV92" i="19"/>
  <c r="AW69" i="8"/>
  <c r="AW69" i="19" s="1"/>
  <c r="AX92" i="8"/>
  <c r="AP142" i="19"/>
  <c r="AW91" i="19"/>
  <c r="AV28" i="8"/>
  <c r="AV28" i="19" s="1"/>
  <c r="AV82" i="8"/>
  <c r="AV149" i="19"/>
  <c r="AV150" i="19" s="1"/>
  <c r="AV300" i="8"/>
  <c r="AV197" i="8"/>
  <c r="AV197" i="19" s="1"/>
  <c r="AV198" i="8"/>
  <c r="AV198" i="19" s="1"/>
  <c r="AV203" i="8"/>
  <c r="AV203" i="19" s="1"/>
  <c r="AV204" i="8"/>
  <c r="AV204" i="19" s="1"/>
  <c r="AU82" i="19"/>
  <c r="AV202" i="8"/>
  <c r="AV202" i="19" s="1"/>
  <c r="AV200" i="8"/>
  <c r="AV200" i="19" s="1"/>
  <c r="AV201" i="8"/>
  <c r="AV201" i="19" s="1"/>
  <c r="AY93" i="19"/>
  <c r="AX24" i="8"/>
  <c r="AX24" i="19" s="1"/>
  <c r="AV192" i="8"/>
  <c r="AV192" i="19" s="1"/>
  <c r="AV194" i="8"/>
  <c r="AV194" i="19" s="1"/>
  <c r="AV190" i="8"/>
  <c r="AV190" i="19" s="1"/>
  <c r="AV195" i="8"/>
  <c r="AV195" i="19" s="1"/>
  <c r="AV199" i="8"/>
  <c r="AV199" i="19" s="1"/>
  <c r="AV189" i="8"/>
  <c r="AV189" i="19" s="1"/>
  <c r="AV191" i="8"/>
  <c r="AV191" i="19" s="1"/>
  <c r="AW149" i="19"/>
  <c r="AW150" i="19" s="1"/>
  <c r="AX27" i="8"/>
  <c r="AX27" i="19" s="1"/>
  <c r="AX22" i="8"/>
  <c r="AX22" i="19" s="1"/>
  <c r="AX83" i="8"/>
  <c r="AX250" i="8"/>
  <c r="AW24" i="8"/>
  <c r="AW24" i="19" s="1"/>
  <c r="AW25" i="8"/>
  <c r="AW25" i="19" s="1"/>
  <c r="AW27" i="8"/>
  <c r="AW27" i="19" s="1"/>
  <c r="AW23" i="8"/>
  <c r="AW23" i="19" s="1"/>
  <c r="AW26" i="8"/>
  <c r="AW26" i="19" s="1"/>
  <c r="AW22" i="8"/>
  <c r="AW22" i="19" s="1"/>
  <c r="AX91" i="8"/>
  <c r="AX182" i="8"/>
  <c r="AX182" i="19" s="1"/>
  <c r="AX70" i="8"/>
  <c r="AX70" i="19" s="1"/>
  <c r="AX149" i="8"/>
  <c r="AX150" i="8" s="1"/>
  <c r="AX229" i="8"/>
  <c r="AX229" i="19" s="1"/>
  <c r="AX184" i="8"/>
  <c r="AX184" i="19" s="1"/>
  <c r="AX181" i="8"/>
  <c r="AX181" i="19" s="1"/>
  <c r="AX185" i="8"/>
  <c r="AX185" i="19" s="1"/>
  <c r="BD180" i="8"/>
  <c r="BD180" i="19" s="1"/>
  <c r="AX186" i="8"/>
  <c r="AX186" i="19" s="1"/>
  <c r="AN143" i="8"/>
  <c r="AW187" i="8"/>
  <c r="AW187" i="19" s="1"/>
  <c r="AR49" i="8"/>
  <c r="AR49" i="19" s="1"/>
  <c r="AR208" i="8"/>
  <c r="AR208" i="19" s="1"/>
  <c r="AY146" i="19"/>
  <c r="AQ301" i="8"/>
  <c r="AQ206" i="8"/>
  <c r="AQ206" i="19" s="1"/>
  <c r="AQ210" i="8"/>
  <c r="AQ210" i="19" s="1"/>
  <c r="AU29" i="8"/>
  <c r="AU29" i="19" s="1"/>
  <c r="BD67" i="8"/>
  <c r="BD67" i="19" s="1"/>
  <c r="AS205" i="8"/>
  <c r="AS205" i="19" s="1"/>
  <c r="AT193" i="8"/>
  <c r="AT193" i="19" s="1"/>
  <c r="BD19" i="8"/>
  <c r="BD19" i="19" s="1"/>
  <c r="AU200" i="8"/>
  <c r="AU200" i="19" s="1"/>
  <c r="AU190" i="8"/>
  <c r="AU190" i="19" s="1"/>
  <c r="AU300" i="8"/>
  <c r="AU201" i="8"/>
  <c r="AU201" i="19" s="1"/>
  <c r="AU191" i="8"/>
  <c r="AU191" i="19" s="1"/>
  <c r="AU198" i="8"/>
  <c r="AU198" i="19" s="1"/>
  <c r="AU194" i="8"/>
  <c r="AU194" i="19" s="1"/>
  <c r="AU199" i="8"/>
  <c r="AU199" i="19" s="1"/>
  <c r="AU192" i="8"/>
  <c r="AU192" i="19" s="1"/>
  <c r="AU189" i="8"/>
  <c r="AU189" i="19" s="1"/>
  <c r="AU204" i="8"/>
  <c r="AU204" i="19" s="1"/>
  <c r="AU195" i="8"/>
  <c r="AU195" i="19" s="1"/>
  <c r="AU197" i="8"/>
  <c r="AU197" i="19" s="1"/>
  <c r="AU196" i="8"/>
  <c r="AU196" i="19" s="1"/>
  <c r="AU202" i="8"/>
  <c r="AU202" i="19" s="1"/>
  <c r="AU203" i="8"/>
  <c r="AU203" i="19" s="1"/>
  <c r="AT300" i="19"/>
  <c r="AY71" i="8"/>
  <c r="BD20" i="8"/>
  <c r="BD20" i="19" s="1"/>
  <c r="BD66" i="8"/>
  <c r="BD66" i="19" s="1"/>
  <c r="AY21" i="8"/>
  <c r="AY21" i="19" s="1"/>
  <c r="AY72" i="8"/>
  <c r="AY72" i="19" s="1"/>
  <c r="AY182" i="8"/>
  <c r="AY182" i="19" s="1"/>
  <c r="AY186" i="8"/>
  <c r="AY186" i="19" s="1"/>
  <c r="AY183" i="8"/>
  <c r="AY183" i="19" s="1"/>
  <c r="AY185" i="8"/>
  <c r="AY185" i="19" s="1"/>
  <c r="AY184" i="8"/>
  <c r="AY184" i="19" s="1"/>
  <c r="AY181" i="8"/>
  <c r="AY181" i="19" s="1"/>
  <c r="BD352" i="17"/>
  <c r="AY365" i="17"/>
  <c r="BD364" i="17"/>
  <c r="AY369" i="17"/>
  <c r="AY371" i="17" s="1"/>
  <c r="AY461" i="17" s="1"/>
  <c r="BD46" i="17"/>
  <c r="AP53" i="8"/>
  <c r="AP53" i="19" s="1"/>
  <c r="AU461" i="17"/>
  <c r="AX460" i="17"/>
  <c r="AX369" i="17"/>
  <c r="AX365" i="17"/>
  <c r="BD367" i="17"/>
  <c r="AY142" i="17"/>
  <c r="AY47" i="17"/>
  <c r="AY51" i="17"/>
  <c r="BD49" i="17"/>
  <c r="BB365" i="17"/>
  <c r="BC365" i="17"/>
  <c r="BB206" i="17"/>
  <c r="BC206" i="17"/>
  <c r="BD206" i="17"/>
  <c r="AY212" i="17"/>
  <c r="BD210" i="17"/>
  <c r="BB181" i="8"/>
  <c r="BB181" i="19" s="1"/>
  <c r="BC181" i="8"/>
  <c r="BC181" i="19" s="1"/>
  <c r="BB186" i="8"/>
  <c r="BB186" i="19" s="1"/>
  <c r="BC186" i="8"/>
  <c r="BC186" i="19" s="1"/>
  <c r="BB183" i="8"/>
  <c r="BB183" i="19" s="1"/>
  <c r="BC183" i="8"/>
  <c r="BC183" i="19" s="1"/>
  <c r="BB230" i="8"/>
  <c r="BB230" i="19" s="1"/>
  <c r="BC230" i="8"/>
  <c r="BC230" i="19" s="1"/>
  <c r="BD230" i="8"/>
  <c r="BD230" i="19" s="1"/>
  <c r="AY308" i="8"/>
  <c r="AY309" i="8" s="1"/>
  <c r="AY250" i="8"/>
  <c r="AY229" i="8"/>
  <c r="AY229" i="19" s="1"/>
  <c r="BB185" i="8"/>
  <c r="BB185" i="19" s="1"/>
  <c r="BC185" i="8"/>
  <c r="BC185" i="19" s="1"/>
  <c r="BB231" i="8"/>
  <c r="BB231" i="19" s="1"/>
  <c r="BC231" i="8"/>
  <c r="BC231" i="19" s="1"/>
  <c r="BD231" i="8"/>
  <c r="BD231" i="19" s="1"/>
  <c r="AY228" i="8"/>
  <c r="AY228" i="19" s="1"/>
  <c r="AY251" i="8"/>
  <c r="BB182" i="8"/>
  <c r="BB182" i="19" s="1"/>
  <c r="BC182" i="8"/>
  <c r="BC182" i="19" s="1"/>
  <c r="BB184" i="8"/>
  <c r="BB184" i="19" s="1"/>
  <c r="BC184" i="8"/>
  <c r="BC184" i="19" s="1"/>
  <c r="BB71" i="8"/>
  <c r="BB71" i="19" s="1"/>
  <c r="BC71" i="8"/>
  <c r="BC71" i="19" s="1"/>
  <c r="BB21" i="8"/>
  <c r="BB21" i="19" s="1"/>
  <c r="BC21" i="8"/>
  <c r="BC21" i="19" s="1"/>
  <c r="BB72" i="8"/>
  <c r="BB72" i="19" s="1"/>
  <c r="BC72" i="8"/>
  <c r="BC72" i="19" s="1"/>
  <c r="AX149" i="19" l="1"/>
  <c r="AX150" i="19" s="1"/>
  <c r="AS46" i="8"/>
  <c r="AS46" i="19" s="1"/>
  <c r="AX26" i="8"/>
  <c r="AX26" i="19" s="1"/>
  <c r="AX23" i="8"/>
  <c r="AX23" i="19" s="1"/>
  <c r="AX25" i="8"/>
  <c r="AX25" i="19" s="1"/>
  <c r="AO143" i="8"/>
  <c r="AQ47" i="8"/>
  <c r="AQ47" i="19" s="1"/>
  <c r="AQ51" i="8"/>
  <c r="AQ51" i="19" s="1"/>
  <c r="AQ142" i="8"/>
  <c r="AW82" i="8"/>
  <c r="AY91" i="8"/>
  <c r="AY71" i="19"/>
  <c r="AY243" i="19"/>
  <c r="AY244" i="19"/>
  <c r="AY245" i="19" s="1"/>
  <c r="AY305" i="19"/>
  <c r="AY252" i="19"/>
  <c r="AX242" i="19"/>
  <c r="AX241" i="8"/>
  <c r="AW252" i="19"/>
  <c r="AW305" i="19"/>
  <c r="AT34" i="8"/>
  <c r="AT34" i="19" s="1"/>
  <c r="AT141" i="19"/>
  <c r="AX242" i="8"/>
  <c r="AW83" i="8"/>
  <c r="AX83" i="19"/>
  <c r="AX92" i="19"/>
  <c r="AW92" i="19"/>
  <c r="AW83" i="19"/>
  <c r="AV29" i="8"/>
  <c r="AV29" i="19" s="1"/>
  <c r="AQ142" i="19"/>
  <c r="AN143" i="19"/>
  <c r="AO143" i="19"/>
  <c r="AW82" i="19"/>
  <c r="AV82" i="19"/>
  <c r="AV193" i="8"/>
  <c r="AV193" i="19" s="1"/>
  <c r="AX308" i="19"/>
  <c r="AX309" i="19" s="1"/>
  <c r="AX250" i="19"/>
  <c r="AX241" i="19"/>
  <c r="AW28" i="8"/>
  <c r="AW28" i="19" s="1"/>
  <c r="BD21" i="8"/>
  <c r="BD21" i="19" s="1"/>
  <c r="AX82" i="8"/>
  <c r="AX187" i="8"/>
  <c r="AX187" i="19" s="1"/>
  <c r="AY70" i="8"/>
  <c r="AY70" i="19" s="1"/>
  <c r="BD71" i="8"/>
  <c r="BD71" i="19" s="1"/>
  <c r="AY24" i="8"/>
  <c r="AY24" i="19" s="1"/>
  <c r="AY26" i="8"/>
  <c r="AY26" i="19" s="1"/>
  <c r="AY308" i="19"/>
  <c r="AY309" i="19" s="1"/>
  <c r="AW188" i="8"/>
  <c r="AW188" i="19" s="1"/>
  <c r="AQ212" i="8"/>
  <c r="AR301" i="8"/>
  <c r="AR210" i="8"/>
  <c r="AR210" i="19" s="1"/>
  <c r="AR206" i="8"/>
  <c r="AR206" i="19" s="1"/>
  <c r="AR47" i="8"/>
  <c r="AR47" i="19" s="1"/>
  <c r="AR142" i="8"/>
  <c r="AR51" i="8"/>
  <c r="AR51" i="19" s="1"/>
  <c r="BD184" i="8"/>
  <c r="BD184" i="19" s="1"/>
  <c r="AY250" i="19"/>
  <c r="AY149" i="8"/>
  <c r="AY150" i="8" s="1"/>
  <c r="AY241" i="19"/>
  <c r="AY69" i="8"/>
  <c r="AU38" i="8"/>
  <c r="AU38" i="19" s="1"/>
  <c r="AU45" i="8"/>
  <c r="AU45" i="19" s="1"/>
  <c r="AU41" i="8"/>
  <c r="AU41" i="19" s="1"/>
  <c r="AU33" i="8"/>
  <c r="AU33" i="19" s="1"/>
  <c r="AU43" i="8"/>
  <c r="AU43" i="19" s="1"/>
  <c r="AU40" i="8"/>
  <c r="AU40" i="19" s="1"/>
  <c r="AU30" i="8"/>
  <c r="AU30" i="19" s="1"/>
  <c r="AU39" i="8"/>
  <c r="AU39" i="19" s="1"/>
  <c r="AU141" i="8"/>
  <c r="AU37" i="8"/>
  <c r="AU37" i="19" s="1"/>
  <c r="AU36" i="8"/>
  <c r="AU36" i="19" s="1"/>
  <c r="AU44" i="8"/>
  <c r="AU44" i="19" s="1"/>
  <c r="AU32" i="8"/>
  <c r="AU32" i="19" s="1"/>
  <c r="AU35" i="8"/>
  <c r="AU35" i="19" s="1"/>
  <c r="AU42" i="8"/>
  <c r="AU42" i="19" s="1"/>
  <c r="AU31" i="8"/>
  <c r="AU31" i="19" s="1"/>
  <c r="AS49" i="8"/>
  <c r="AS49" i="19" s="1"/>
  <c r="AY242" i="19"/>
  <c r="BD183" i="8"/>
  <c r="BD183" i="19" s="1"/>
  <c r="AY92" i="8"/>
  <c r="AY25" i="8"/>
  <c r="AY25" i="19" s="1"/>
  <c r="AU300" i="19"/>
  <c r="BD72" i="8"/>
  <c r="BD72" i="19" s="1"/>
  <c r="AY22" i="8"/>
  <c r="AY22" i="19" s="1"/>
  <c r="AT205" i="8"/>
  <c r="AT205" i="19" s="1"/>
  <c r="AY23" i="8"/>
  <c r="AY23" i="19" s="1"/>
  <c r="AY27" i="8"/>
  <c r="AY27" i="19" s="1"/>
  <c r="AU193" i="8"/>
  <c r="AU193" i="19" s="1"/>
  <c r="AS208" i="8"/>
  <c r="AS208" i="19" s="1"/>
  <c r="BD182" i="8"/>
  <c r="BD182" i="19" s="1"/>
  <c r="BD186" i="8"/>
  <c r="BD186" i="19" s="1"/>
  <c r="BD185" i="8"/>
  <c r="BD185" i="19" s="1"/>
  <c r="BD181" i="8"/>
  <c r="BD181" i="19" s="1"/>
  <c r="AY187" i="8"/>
  <c r="AY187" i="19" s="1"/>
  <c r="BD365" i="17"/>
  <c r="AY251" i="19"/>
  <c r="AP143" i="8"/>
  <c r="BB47" i="17"/>
  <c r="BC47" i="17"/>
  <c r="BD47" i="17"/>
  <c r="AX371" i="17"/>
  <c r="BD369" i="17"/>
  <c r="AY302" i="17"/>
  <c r="BD212" i="17"/>
  <c r="AY53" i="17"/>
  <c r="BD51" i="17"/>
  <c r="BB187" i="8"/>
  <c r="BB187" i="19" s="1"/>
  <c r="BC187" i="8"/>
  <c r="BC187" i="19" s="1"/>
  <c r="AY241" i="8"/>
  <c r="BB229" i="8"/>
  <c r="BB229" i="19" s="1"/>
  <c r="BC229" i="8"/>
  <c r="BC229" i="19" s="1"/>
  <c r="BD229" i="8"/>
  <c r="BD229" i="19" s="1"/>
  <c r="AY242" i="8"/>
  <c r="BB228" i="8"/>
  <c r="BB228" i="19" s="1"/>
  <c r="BC228" i="8"/>
  <c r="BC228" i="19" s="1"/>
  <c r="BD228" i="8"/>
  <c r="BD228" i="19" s="1"/>
  <c r="BB25" i="8"/>
  <c r="BB25" i="19" s="1"/>
  <c r="BC25" i="8"/>
  <c r="BC25" i="19" s="1"/>
  <c r="BB22" i="8"/>
  <c r="BB22" i="19" s="1"/>
  <c r="BC22" i="8"/>
  <c r="BC22" i="19" s="1"/>
  <c r="BB70" i="8"/>
  <c r="BB70" i="19" s="1"/>
  <c r="BC70" i="8"/>
  <c r="BC70" i="19" s="1"/>
  <c r="BB27" i="8"/>
  <c r="BB27" i="19" s="1"/>
  <c r="BC27" i="8"/>
  <c r="BC27" i="19" s="1"/>
  <c r="BB69" i="8"/>
  <c r="BB69" i="19" s="1"/>
  <c r="BC69" i="8"/>
  <c r="BC69" i="19" s="1"/>
  <c r="BB24" i="8"/>
  <c r="BB24" i="19" s="1"/>
  <c r="BC24" i="8"/>
  <c r="BC24" i="19" s="1"/>
  <c r="BB23" i="8"/>
  <c r="BB23" i="19" s="1"/>
  <c r="BC23" i="8"/>
  <c r="BC23" i="19" s="1"/>
  <c r="BB26" i="8"/>
  <c r="BB26" i="19" s="1"/>
  <c r="BC26" i="8"/>
  <c r="BC26" i="19" s="1"/>
  <c r="AX28" i="8" l="1"/>
  <c r="AX28" i="19" s="1"/>
  <c r="AQ53" i="8"/>
  <c r="AQ53" i="19" s="1"/>
  <c r="AQ301" i="19"/>
  <c r="AQ212" i="19"/>
  <c r="AQ302" i="19" s="1"/>
  <c r="AY83" i="8"/>
  <c r="AY69" i="19"/>
  <c r="AV44" i="8"/>
  <c r="AV44" i="19" s="1"/>
  <c r="AT46" i="8"/>
  <c r="AT46" i="19" s="1"/>
  <c r="AV300" i="19"/>
  <c r="AX305" i="19"/>
  <c r="AX252" i="19"/>
  <c r="AX243" i="19"/>
  <c r="AX244" i="19"/>
  <c r="AX245" i="19" s="1"/>
  <c r="AV42" i="8"/>
  <c r="AV42" i="19" s="1"/>
  <c r="AV36" i="8"/>
  <c r="AV36" i="19" s="1"/>
  <c r="AV45" i="8"/>
  <c r="AV45" i="19" s="1"/>
  <c r="AV35" i="8"/>
  <c r="AV35" i="19" s="1"/>
  <c r="AV141" i="8"/>
  <c r="AV40" i="8"/>
  <c r="AV40" i="19" s="1"/>
  <c r="AV39" i="8"/>
  <c r="AV39" i="19" s="1"/>
  <c r="AV31" i="8"/>
  <c r="AV31" i="19" s="1"/>
  <c r="AV32" i="8"/>
  <c r="AV32" i="19" s="1"/>
  <c r="AV37" i="8"/>
  <c r="AV37" i="19" s="1"/>
  <c r="AV30" i="8"/>
  <c r="AV30" i="19" s="1"/>
  <c r="AV41" i="8"/>
  <c r="AV41" i="19" s="1"/>
  <c r="AV33" i="8"/>
  <c r="AV33" i="19" s="1"/>
  <c r="AV43" i="8"/>
  <c r="AV43" i="19" s="1"/>
  <c r="AV38" i="8"/>
  <c r="AV38" i="19" s="1"/>
  <c r="AV205" i="8"/>
  <c r="AV205" i="19" s="1"/>
  <c r="AY149" i="19"/>
  <c r="AY150" i="19" s="1"/>
  <c r="AP143" i="19"/>
  <c r="AR142" i="19"/>
  <c r="AX29" i="8"/>
  <c r="AX29" i="19" s="1"/>
  <c r="AX82" i="19"/>
  <c r="AY92" i="19"/>
  <c r="BD70" i="8"/>
  <c r="BD70" i="19" s="1"/>
  <c r="AY82" i="8"/>
  <c r="AX188" i="8"/>
  <c r="AX188" i="19" s="1"/>
  <c r="BD24" i="8"/>
  <c r="BD24" i="19" s="1"/>
  <c r="BD26" i="8"/>
  <c r="BD26" i="19" s="1"/>
  <c r="AW29" i="8"/>
  <c r="AW29" i="19" s="1"/>
  <c r="BD27" i="8"/>
  <c r="BD27" i="19" s="1"/>
  <c r="BD23" i="8"/>
  <c r="BD23" i="19" s="1"/>
  <c r="BD25" i="8"/>
  <c r="BD25" i="19" s="1"/>
  <c r="AW198" i="8"/>
  <c r="AW198" i="19" s="1"/>
  <c r="AW204" i="8"/>
  <c r="AW204" i="19" s="1"/>
  <c r="AW191" i="8"/>
  <c r="AW191" i="19" s="1"/>
  <c r="AW197" i="8"/>
  <c r="AW197" i="19" s="1"/>
  <c r="AW195" i="8"/>
  <c r="AW195" i="19" s="1"/>
  <c r="AW199" i="8"/>
  <c r="AW199" i="19" s="1"/>
  <c r="AW202" i="8"/>
  <c r="AW202" i="19" s="1"/>
  <c r="AW300" i="8"/>
  <c r="AW189" i="8"/>
  <c r="AW189" i="19" s="1"/>
  <c r="AW194" i="8"/>
  <c r="AW194" i="19" s="1"/>
  <c r="AW190" i="8"/>
  <c r="AW190" i="19" s="1"/>
  <c r="AW203" i="8"/>
  <c r="AW203" i="19" s="1"/>
  <c r="AW192" i="8"/>
  <c r="AW192" i="19" s="1"/>
  <c r="AW201" i="8"/>
  <c r="AW201" i="19" s="1"/>
  <c r="AW200" i="8"/>
  <c r="AW200" i="19" s="1"/>
  <c r="AW196" i="8"/>
  <c r="AW196" i="19" s="1"/>
  <c r="AR53" i="8"/>
  <c r="AR53" i="19" s="1"/>
  <c r="AR212" i="8"/>
  <c r="BD69" i="8"/>
  <c r="BD69" i="19" s="1"/>
  <c r="AQ302" i="8"/>
  <c r="AY82" i="19"/>
  <c r="AU34" i="8"/>
  <c r="AU34" i="19" s="1"/>
  <c r="AU141" i="19"/>
  <c r="AY91" i="19"/>
  <c r="AS51" i="8"/>
  <c r="AS51" i="19" s="1"/>
  <c r="AS47" i="8"/>
  <c r="AS47" i="19" s="1"/>
  <c r="AS142" i="8"/>
  <c r="AY28" i="8"/>
  <c r="AY28" i="19" s="1"/>
  <c r="BD22" i="8"/>
  <c r="BD22" i="19" s="1"/>
  <c r="AS210" i="8"/>
  <c r="AS210" i="19" s="1"/>
  <c r="AS206" i="8"/>
  <c r="AS206" i="19" s="1"/>
  <c r="AS301" i="8"/>
  <c r="AU205" i="8"/>
  <c r="AU205" i="19" s="1"/>
  <c r="AT208" i="8"/>
  <c r="AT208" i="19" s="1"/>
  <c r="BD187" i="8"/>
  <c r="BD187" i="19" s="1"/>
  <c r="AY188" i="8"/>
  <c r="AY188" i="19" s="1"/>
  <c r="AX461" i="17"/>
  <c r="BD371" i="17"/>
  <c r="AY143" i="17"/>
  <c r="BD53" i="17"/>
  <c r="BB188" i="8"/>
  <c r="BB188" i="19" s="1"/>
  <c r="E23" i="24" s="1"/>
  <c r="BC188" i="8"/>
  <c r="BC188" i="19" s="1"/>
  <c r="BB28" i="8"/>
  <c r="BB28" i="19" s="1"/>
  <c r="BC28" i="8"/>
  <c r="BC28" i="19" s="1"/>
  <c r="W332" i="8"/>
  <c r="W332" i="19" s="1"/>
  <c r="AW332" i="8"/>
  <c r="AW332" i="19" s="1"/>
  <c r="AT332" i="8"/>
  <c r="AT332" i="19" s="1"/>
  <c r="Z332" i="8"/>
  <c r="Z332" i="19" s="1"/>
  <c r="AM332" i="8"/>
  <c r="AM332" i="19" s="1"/>
  <c r="AA332" i="8"/>
  <c r="AA332" i="19" s="1"/>
  <c r="AK332" i="8"/>
  <c r="AK332" i="19" s="1"/>
  <c r="P332" i="8"/>
  <c r="P332" i="19" s="1"/>
  <c r="Y332" i="8"/>
  <c r="Y332" i="19" s="1"/>
  <c r="AU332" i="8"/>
  <c r="AU332" i="19" s="1"/>
  <c r="AY332" i="8"/>
  <c r="AY332" i="19" s="1"/>
  <c r="AD332" i="8"/>
  <c r="AD332" i="19" s="1"/>
  <c r="AQ332" i="8"/>
  <c r="AQ332" i="19" s="1"/>
  <c r="AO332" i="8"/>
  <c r="AO332" i="19" s="1"/>
  <c r="AX332" i="8"/>
  <c r="AX332" i="19" s="1"/>
  <c r="S332" i="8"/>
  <c r="S332" i="19" s="1"/>
  <c r="AL332" i="8"/>
  <c r="AL332" i="19" s="1"/>
  <c r="AV332" i="8"/>
  <c r="AV332" i="19" s="1"/>
  <c r="AH332" i="8"/>
  <c r="AH332" i="19" s="1"/>
  <c r="X332" i="8"/>
  <c r="X332" i="19" s="1"/>
  <c r="T332" i="8"/>
  <c r="T332" i="19" s="1"/>
  <c r="R332" i="8"/>
  <c r="R332" i="19" s="1"/>
  <c r="AR332" i="8"/>
  <c r="AR332" i="19" s="1"/>
  <c r="AP332" i="8"/>
  <c r="AP332" i="19" s="1"/>
  <c r="Q332" i="8"/>
  <c r="Q332" i="19" s="1"/>
  <c r="AE332" i="8"/>
  <c r="AE332" i="19" s="1"/>
  <c r="AB332" i="8"/>
  <c r="AB332" i="19" s="1"/>
  <c r="AS332" i="8"/>
  <c r="AS332" i="19" s="1"/>
  <c r="U332" i="8"/>
  <c r="U332" i="19" s="1"/>
  <c r="AG332" i="8"/>
  <c r="AG332" i="19" s="1"/>
  <c r="V332" i="8"/>
  <c r="V332" i="19" s="1"/>
  <c r="AF332" i="8"/>
  <c r="AF332" i="19" s="1"/>
  <c r="AN332" i="8"/>
  <c r="AN332" i="19" s="1"/>
  <c r="AJ332" i="8"/>
  <c r="AJ332" i="19" s="1"/>
  <c r="AC332" i="8"/>
  <c r="AC332" i="19" s="1"/>
  <c r="AI332" i="8"/>
  <c r="AI332" i="19" s="1"/>
  <c r="AQ143" i="8" l="1"/>
  <c r="AT49" i="8"/>
  <c r="AT49" i="19" s="1"/>
  <c r="AR301" i="19"/>
  <c r="AR212" i="19"/>
  <c r="AR302" i="19" s="1"/>
  <c r="AX45" i="8"/>
  <c r="AX45" i="19" s="1"/>
  <c r="AV208" i="8"/>
  <c r="AV208" i="19" s="1"/>
  <c r="AY196" i="8"/>
  <c r="AY196" i="19" s="1"/>
  <c r="AX141" i="8"/>
  <c r="AX33" i="8"/>
  <c r="AX33" i="19" s="1"/>
  <c r="AX30" i="8"/>
  <c r="AX30" i="19" s="1"/>
  <c r="AX42" i="8"/>
  <c r="AX42" i="19" s="1"/>
  <c r="AX38" i="8"/>
  <c r="AX38" i="19" s="1"/>
  <c r="AX40" i="8"/>
  <c r="AX40" i="19" s="1"/>
  <c r="AX37" i="8"/>
  <c r="AX37" i="19" s="1"/>
  <c r="AX39" i="8"/>
  <c r="AX39" i="19" s="1"/>
  <c r="AX41" i="8"/>
  <c r="AX41" i="19" s="1"/>
  <c r="AX35" i="8"/>
  <c r="AX35" i="19" s="1"/>
  <c r="AX43" i="8"/>
  <c r="AX43" i="19" s="1"/>
  <c r="AX32" i="8"/>
  <c r="AX32" i="19" s="1"/>
  <c r="AX36" i="8"/>
  <c r="AX36" i="19" s="1"/>
  <c r="AX44" i="8"/>
  <c r="AX44" i="19" s="1"/>
  <c r="AX31" i="8"/>
  <c r="AX31" i="19" s="1"/>
  <c r="AV141" i="19"/>
  <c r="AV34" i="8"/>
  <c r="AV34" i="19" s="1"/>
  <c r="AY83" i="19"/>
  <c r="AS142" i="19"/>
  <c r="AQ143" i="19"/>
  <c r="AX194" i="8"/>
  <c r="AX194" i="19" s="1"/>
  <c r="AX300" i="8"/>
  <c r="AX196" i="8"/>
  <c r="AX196" i="19" s="1"/>
  <c r="AX204" i="8"/>
  <c r="AX204" i="19" s="1"/>
  <c r="AX198" i="8"/>
  <c r="AX198" i="19" s="1"/>
  <c r="AX197" i="8"/>
  <c r="AX197" i="19" s="1"/>
  <c r="AX189" i="8"/>
  <c r="AX189" i="19" s="1"/>
  <c r="AX203" i="8"/>
  <c r="AX203" i="19" s="1"/>
  <c r="AX201" i="8"/>
  <c r="AX201" i="19" s="1"/>
  <c r="AX190" i="8"/>
  <c r="AX190" i="19" s="1"/>
  <c r="AX191" i="8"/>
  <c r="AX191" i="19" s="1"/>
  <c r="AX200" i="8"/>
  <c r="AX200" i="19" s="1"/>
  <c r="AX199" i="8"/>
  <c r="AX199" i="19" s="1"/>
  <c r="AX202" i="8"/>
  <c r="AX202" i="19" s="1"/>
  <c r="AX192" i="8"/>
  <c r="AX192" i="19" s="1"/>
  <c r="AX195" i="8"/>
  <c r="AX195" i="19" s="1"/>
  <c r="AW141" i="8"/>
  <c r="AW41" i="8"/>
  <c r="AW41" i="19" s="1"/>
  <c r="AW44" i="8"/>
  <c r="AW44" i="19" s="1"/>
  <c r="AW39" i="8"/>
  <c r="AW39" i="19" s="1"/>
  <c r="AW45" i="8"/>
  <c r="AW45" i="19" s="1"/>
  <c r="AW35" i="8"/>
  <c r="AW35" i="19" s="1"/>
  <c r="AW40" i="8"/>
  <c r="AW40" i="19" s="1"/>
  <c r="AW36" i="8"/>
  <c r="AW36" i="19" s="1"/>
  <c r="AW32" i="8"/>
  <c r="AW32" i="19" s="1"/>
  <c r="AW33" i="8"/>
  <c r="AW33" i="19" s="1"/>
  <c r="AW37" i="8"/>
  <c r="AW37" i="19" s="1"/>
  <c r="AW31" i="8"/>
  <c r="AW31" i="19" s="1"/>
  <c r="AW30" i="8"/>
  <c r="AW30" i="19" s="1"/>
  <c r="AW42" i="8"/>
  <c r="AW42" i="19" s="1"/>
  <c r="AW38" i="8"/>
  <c r="AW38" i="19" s="1"/>
  <c r="AW43" i="8"/>
  <c r="AW43" i="19" s="1"/>
  <c r="AY29" i="8"/>
  <c r="AY29" i="19" s="1"/>
  <c r="AY190" i="8"/>
  <c r="AY190" i="19" s="1"/>
  <c r="BD28" i="8"/>
  <c r="BD28" i="19" s="1"/>
  <c r="AW193" i="8"/>
  <c r="AW193" i="19" s="1"/>
  <c r="AW300" i="19"/>
  <c r="AR302" i="8"/>
  <c r="AR143" i="8"/>
  <c r="AY204" i="8"/>
  <c r="AY204" i="19" s="1"/>
  <c r="AY201" i="8"/>
  <c r="AY201" i="19" s="1"/>
  <c r="AY197" i="8"/>
  <c r="AY197" i="19" s="1"/>
  <c r="AS53" i="8"/>
  <c r="AS53" i="19" s="1"/>
  <c r="AU46" i="8"/>
  <c r="AU46" i="19" s="1"/>
  <c r="AY191" i="8"/>
  <c r="AY191" i="19" s="1"/>
  <c r="AY202" i="8"/>
  <c r="AY202" i="19" s="1"/>
  <c r="AY199" i="8"/>
  <c r="AY199" i="19" s="1"/>
  <c r="AY189" i="8"/>
  <c r="AY189" i="19" s="1"/>
  <c r="AY198" i="8"/>
  <c r="AY198" i="19" s="1"/>
  <c r="AY194" i="8"/>
  <c r="AY194" i="19" s="1"/>
  <c r="AY203" i="8"/>
  <c r="AY203" i="19" s="1"/>
  <c r="AY195" i="8"/>
  <c r="AY195" i="19" s="1"/>
  <c r="AY192" i="8"/>
  <c r="AY192" i="19" s="1"/>
  <c r="BD188" i="8"/>
  <c r="BD188" i="19" s="1"/>
  <c r="I23" i="24" s="1"/>
  <c r="M23" i="24" s="1"/>
  <c r="AY200" i="8"/>
  <c r="AY200" i="19" s="1"/>
  <c r="AU208" i="8"/>
  <c r="AU208" i="19" s="1"/>
  <c r="AT206" i="8"/>
  <c r="AT206" i="19" s="1"/>
  <c r="AT301" i="8"/>
  <c r="AT210" i="8"/>
  <c r="AT210" i="19" s="1"/>
  <c r="AS212" i="8"/>
  <c r="AM334" i="8"/>
  <c r="AM334" i="19" s="1"/>
  <c r="AI334" i="8"/>
  <c r="AI334" i="19" s="1"/>
  <c r="AS334" i="8"/>
  <c r="AS334" i="19" s="1"/>
  <c r="AD334" i="8"/>
  <c r="AD334" i="19" s="1"/>
  <c r="Z334" i="8"/>
  <c r="Z334" i="19" s="1"/>
  <c r="AG334" i="8"/>
  <c r="AG334" i="19" s="1"/>
  <c r="R334" i="8"/>
  <c r="R334" i="19" s="1"/>
  <c r="AO334" i="8"/>
  <c r="AO334" i="19" s="1"/>
  <c r="AA334" i="8"/>
  <c r="AA334" i="19" s="1"/>
  <c r="AQ334" i="8"/>
  <c r="AQ334" i="19" s="1"/>
  <c r="X334" i="8"/>
  <c r="X334" i="19" s="1"/>
  <c r="AC334" i="8"/>
  <c r="AC334" i="19" s="1"/>
  <c r="AH334" i="8"/>
  <c r="AH334" i="19" s="1"/>
  <c r="AY334" i="8"/>
  <c r="AY334" i="19" s="1"/>
  <c r="AT334" i="8"/>
  <c r="AT334" i="19" s="1"/>
  <c r="T334" i="8"/>
  <c r="T334" i="19" s="1"/>
  <c r="AJ334" i="8"/>
  <c r="AJ334" i="19" s="1"/>
  <c r="W334" i="8"/>
  <c r="W334" i="19" s="1"/>
  <c r="U334" i="8"/>
  <c r="U334" i="19" s="1"/>
  <c r="AE334" i="8"/>
  <c r="AE334" i="19" s="1"/>
  <c r="AU334" i="8"/>
  <c r="AU334" i="19" s="1"/>
  <c r="AL334" i="8"/>
  <c r="AL334" i="19" s="1"/>
  <c r="AV334" i="8"/>
  <c r="AV334" i="19" s="1"/>
  <c r="AW334" i="8"/>
  <c r="AW334" i="19" s="1"/>
  <c r="Q334" i="8"/>
  <c r="Q334" i="19" s="1"/>
  <c r="Y334" i="8"/>
  <c r="Y334" i="19" s="1"/>
  <c r="AF334" i="8"/>
  <c r="AF334" i="19" s="1"/>
  <c r="AP334" i="8"/>
  <c r="AP334" i="19" s="1"/>
  <c r="S334" i="8"/>
  <c r="S334" i="19" s="1"/>
  <c r="V334" i="8"/>
  <c r="V334" i="19" s="1"/>
  <c r="AR334" i="8"/>
  <c r="AR334" i="19" s="1"/>
  <c r="AX334" i="8"/>
  <c r="AX334" i="19" s="1"/>
  <c r="AK334" i="8"/>
  <c r="AK334" i="19" s="1"/>
  <c r="AY300" i="8"/>
  <c r="BB201" i="8"/>
  <c r="BB201" i="19" s="1"/>
  <c r="BC201" i="8"/>
  <c r="BC201" i="19" s="1"/>
  <c r="BB196" i="8"/>
  <c r="BB196" i="19" s="1"/>
  <c r="BC196" i="8"/>
  <c r="BC196" i="19" s="1"/>
  <c r="AB334" i="8"/>
  <c r="AB334" i="19" s="1"/>
  <c r="BC332" i="8"/>
  <c r="BC332" i="19" s="1"/>
  <c r="BB194" i="8"/>
  <c r="BB194" i="19" s="1"/>
  <c r="BC194" i="8"/>
  <c r="BC194" i="19" s="1"/>
  <c r="BB191" i="8"/>
  <c r="BB191" i="19" s="1"/>
  <c r="BC191" i="8"/>
  <c r="BC191" i="19" s="1"/>
  <c r="BB202" i="8"/>
  <c r="BB202" i="19" s="1"/>
  <c r="BC202" i="8"/>
  <c r="BC202" i="19" s="1"/>
  <c r="BB199" i="8"/>
  <c r="BB199" i="19" s="1"/>
  <c r="BC199" i="8"/>
  <c r="BC199" i="19" s="1"/>
  <c r="AN334" i="8"/>
  <c r="AN334" i="19" s="1"/>
  <c r="BD332" i="8"/>
  <c r="BD332" i="19" s="1"/>
  <c r="BB189" i="8"/>
  <c r="BB189" i="19" s="1"/>
  <c r="BC189" i="8"/>
  <c r="BC189" i="19" s="1"/>
  <c r="BB198" i="8"/>
  <c r="BB198" i="19" s="1"/>
  <c r="BC198" i="8"/>
  <c r="BC198" i="19" s="1"/>
  <c r="P334" i="8"/>
  <c r="P334" i="19" s="1"/>
  <c r="BB332" i="8"/>
  <c r="BB332" i="19" s="1"/>
  <c r="BB203" i="8"/>
  <c r="BB203" i="19" s="1"/>
  <c r="BC203" i="8"/>
  <c r="BC203" i="19" s="1"/>
  <c r="BB195" i="8"/>
  <c r="BB195" i="19" s="1"/>
  <c r="BC195" i="8"/>
  <c r="BC195" i="19" s="1"/>
  <c r="BB192" i="8"/>
  <c r="BB192" i="19" s="1"/>
  <c r="BC192" i="8"/>
  <c r="BC192" i="19" s="1"/>
  <c r="BB200" i="8"/>
  <c r="BB200" i="19" s="1"/>
  <c r="BC200" i="8"/>
  <c r="BC200" i="19" s="1"/>
  <c r="BB197" i="8"/>
  <c r="BB197" i="19" s="1"/>
  <c r="BC197" i="8"/>
  <c r="BC197" i="19" s="1"/>
  <c r="BB204" i="8"/>
  <c r="BB204" i="19" s="1"/>
  <c r="BC204" i="8"/>
  <c r="BC204" i="19" s="1"/>
  <c r="BB190" i="8"/>
  <c r="BB190" i="19" s="1"/>
  <c r="BC190" i="8"/>
  <c r="BC190" i="19" s="1"/>
  <c r="BB29" i="8"/>
  <c r="BB29" i="19" s="1"/>
  <c r="BC29" i="8"/>
  <c r="BC29" i="19" s="1"/>
  <c r="AT47" i="8" l="1"/>
  <c r="AT47" i="19" s="1"/>
  <c r="AV206" i="8"/>
  <c r="AV206" i="19" s="1"/>
  <c r="AT51" i="8"/>
  <c r="AT51" i="19" s="1"/>
  <c r="AT142" i="8"/>
  <c r="AV210" i="8"/>
  <c r="AV210" i="19" s="1"/>
  <c r="AV301" i="8"/>
  <c r="AS301" i="19"/>
  <c r="AS212" i="19"/>
  <c r="AS302" i="19" s="1"/>
  <c r="AV46" i="8"/>
  <c r="AV46" i="19" s="1"/>
  <c r="AF335" i="8"/>
  <c r="AV335" i="8"/>
  <c r="AS379" i="8"/>
  <c r="Y376" i="8"/>
  <c r="AL379" i="8"/>
  <c r="AQ335" i="8"/>
  <c r="AQ335" i="19" s="1"/>
  <c r="S379" i="8"/>
  <c r="Q335" i="8"/>
  <c r="AJ335" i="8"/>
  <c r="AH376" i="8"/>
  <c r="AA376" i="8"/>
  <c r="Z376" i="8"/>
  <c r="AM379" i="8"/>
  <c r="AX141" i="19"/>
  <c r="AX34" i="8"/>
  <c r="AX34" i="19" s="1"/>
  <c r="BD196" i="8"/>
  <c r="BD196" i="19" s="1"/>
  <c r="BD201" i="8"/>
  <c r="BD201" i="19" s="1"/>
  <c r="AR143" i="19"/>
  <c r="AT142" i="19"/>
  <c r="BD189" i="8"/>
  <c r="BD189" i="19" s="1"/>
  <c r="BD190" i="8"/>
  <c r="BD190" i="19" s="1"/>
  <c r="AF379" i="8"/>
  <c r="AF379" i="19" s="1"/>
  <c r="BD194" i="8"/>
  <c r="BD194" i="19" s="1"/>
  <c r="AY41" i="8"/>
  <c r="AY41" i="19" s="1"/>
  <c r="BD198" i="8"/>
  <c r="BD198" i="19" s="1"/>
  <c r="AY33" i="8"/>
  <c r="AY33" i="19" s="1"/>
  <c r="AY31" i="8"/>
  <c r="AY31" i="19" s="1"/>
  <c r="BD199" i="8"/>
  <c r="BD199" i="19" s="1"/>
  <c r="AY38" i="8"/>
  <c r="AY38" i="19" s="1"/>
  <c r="BD191" i="8"/>
  <c r="BD191" i="19" s="1"/>
  <c r="AY44" i="8"/>
  <c r="AY44" i="19" s="1"/>
  <c r="AY32" i="8"/>
  <c r="AY32" i="19" s="1"/>
  <c r="AY40" i="8"/>
  <c r="AY40" i="19" s="1"/>
  <c r="BD192" i="8"/>
  <c r="BD192" i="19" s="1"/>
  <c r="AS335" i="8"/>
  <c r="AS335" i="19" s="1"/>
  <c r="AX193" i="8"/>
  <c r="AX193" i="19" s="1"/>
  <c r="Z335" i="8"/>
  <c r="Z335" i="19" s="1"/>
  <c r="AY141" i="8"/>
  <c r="AY36" i="8"/>
  <c r="AY36" i="19" s="1"/>
  <c r="AY45" i="8"/>
  <c r="AY45" i="19" s="1"/>
  <c r="AY35" i="8"/>
  <c r="AY35" i="19" s="1"/>
  <c r="AY37" i="8"/>
  <c r="AY37" i="19" s="1"/>
  <c r="AY30" i="8"/>
  <c r="AY30" i="19" s="1"/>
  <c r="AY43" i="8"/>
  <c r="AY43" i="19" s="1"/>
  <c r="AY42" i="8"/>
  <c r="AY42" i="19" s="1"/>
  <c r="AY39" i="8"/>
  <c r="AY39" i="19" s="1"/>
  <c r="BD29" i="8"/>
  <c r="BD29" i="19" s="1"/>
  <c r="AT53" i="8"/>
  <c r="AT53" i="19" s="1"/>
  <c r="AW34" i="8"/>
  <c r="AW34" i="19" s="1"/>
  <c r="AW141" i="19"/>
  <c r="AY193" i="8"/>
  <c r="AY193" i="19" s="1"/>
  <c r="BD204" i="8"/>
  <c r="BD204" i="19" s="1"/>
  <c r="Z379" i="8"/>
  <c r="Z379" i="19" s="1"/>
  <c r="AM376" i="8"/>
  <c r="AM376" i="19" s="1"/>
  <c r="AM335" i="8"/>
  <c r="AM335" i="19" s="1"/>
  <c r="AA379" i="8"/>
  <c r="AA379" i="19" s="1"/>
  <c r="AW205" i="8"/>
  <c r="AW205" i="19" s="1"/>
  <c r="AR379" i="8"/>
  <c r="AR379" i="19" s="1"/>
  <c r="V335" i="8"/>
  <c r="V335" i="19" s="1"/>
  <c r="AL376" i="8"/>
  <c r="W335" i="8"/>
  <c r="W335" i="19" s="1"/>
  <c r="AY335" i="8"/>
  <c r="AY335" i="19" s="1"/>
  <c r="AQ379" i="8"/>
  <c r="AQ379" i="19" s="1"/>
  <c r="AG335" i="8"/>
  <c r="AG335" i="19" s="1"/>
  <c r="AI335" i="8"/>
  <c r="AI335" i="19" s="1"/>
  <c r="BD203" i="8"/>
  <c r="BD203" i="19" s="1"/>
  <c r="BD200" i="8"/>
  <c r="BD200" i="19" s="1"/>
  <c r="BD197" i="8"/>
  <c r="BD197" i="19" s="1"/>
  <c r="Y379" i="8"/>
  <c r="Y379" i="19" s="1"/>
  <c r="AI376" i="8"/>
  <c r="AL335" i="8"/>
  <c r="AL335" i="19" s="1"/>
  <c r="AI379" i="8"/>
  <c r="AJ412" i="8"/>
  <c r="AG376" i="8"/>
  <c r="Z412" i="8"/>
  <c r="AI412" i="8"/>
  <c r="W376" i="8"/>
  <c r="W376" i="19" s="1"/>
  <c r="W412" i="8"/>
  <c r="AY376" i="8"/>
  <c r="V376" i="8"/>
  <c r="W379" i="8"/>
  <c r="AY379" i="8"/>
  <c r="V379" i="8"/>
  <c r="V379" i="19" s="1"/>
  <c r="AQ376" i="8"/>
  <c r="AQ376" i="19" s="1"/>
  <c r="AG379" i="8"/>
  <c r="AG379" i="19" s="1"/>
  <c r="AM412" i="8"/>
  <c r="AT412" i="8"/>
  <c r="AU49" i="8"/>
  <c r="AU49" i="19" s="1"/>
  <c r="AU412" i="8"/>
  <c r="BD202" i="8"/>
  <c r="BD202" i="19" s="1"/>
  <c r="AX376" i="8"/>
  <c r="AP412" i="8"/>
  <c r="AS143" i="8"/>
  <c r="BD195" i="8"/>
  <c r="BD195" i="19" s="1"/>
  <c r="AL412" i="8"/>
  <c r="AU376" i="8"/>
  <c r="AH379" i="8"/>
  <c r="AA412" i="8"/>
  <c r="AS302" i="8"/>
  <c r="AU379" i="8"/>
  <c r="AH412" i="8"/>
  <c r="AA335" i="8"/>
  <c r="AA335" i="19" s="1"/>
  <c r="AT212" i="8"/>
  <c r="Q376" i="8"/>
  <c r="AK379" i="8"/>
  <c r="AJ376" i="8"/>
  <c r="AK376" i="8"/>
  <c r="AH335" i="8"/>
  <c r="AH335" i="19" s="1"/>
  <c r="Q379" i="8"/>
  <c r="AK412" i="8"/>
  <c r="AJ379" i="8"/>
  <c r="S376" i="8"/>
  <c r="S335" i="8"/>
  <c r="S335" i="19" s="1"/>
  <c r="AU301" i="8"/>
  <c r="AU210" i="8"/>
  <c r="AU210" i="19" s="1"/>
  <c r="AU206" i="8"/>
  <c r="AU206" i="19" s="1"/>
  <c r="AD376" i="8"/>
  <c r="AD412" i="8"/>
  <c r="AC376" i="8"/>
  <c r="AW376" i="8"/>
  <c r="AD379" i="8"/>
  <c r="AF412" i="8"/>
  <c r="AC335" i="8"/>
  <c r="AC335" i="19" s="1"/>
  <c r="T376" i="8"/>
  <c r="AR376" i="8"/>
  <c r="T379" i="8"/>
  <c r="AQ412" i="8"/>
  <c r="AW412" i="8"/>
  <c r="AD335" i="8"/>
  <c r="AD335" i="19" s="1"/>
  <c r="AE376" i="8"/>
  <c r="AS376" i="8"/>
  <c r="U379" i="8"/>
  <c r="AX379" i="8"/>
  <c r="T412" i="8"/>
  <c r="AR412" i="8"/>
  <c r="Y412" i="8"/>
  <c r="X335" i="8"/>
  <c r="X335" i="19" s="1"/>
  <c r="U376" i="8"/>
  <c r="AX412" i="8"/>
  <c r="T335" i="8"/>
  <c r="T335" i="19" s="1"/>
  <c r="AR335" i="8"/>
  <c r="AR335" i="19" s="1"/>
  <c r="AT376" i="8"/>
  <c r="X376" i="8"/>
  <c r="AE412" i="8"/>
  <c r="AS412" i="8"/>
  <c r="AV376" i="8"/>
  <c r="AP376" i="8"/>
  <c r="R379" i="8"/>
  <c r="AY412" i="8"/>
  <c r="U412" i="8"/>
  <c r="AO376" i="8"/>
  <c r="AW379" i="8"/>
  <c r="R376" i="8"/>
  <c r="AT379" i="8"/>
  <c r="X379" i="8"/>
  <c r="AE335" i="8"/>
  <c r="AE335" i="19" s="1"/>
  <c r="AV379" i="8"/>
  <c r="AP379" i="8"/>
  <c r="R412" i="8"/>
  <c r="AW335" i="8"/>
  <c r="AW335" i="19" s="1"/>
  <c r="AE379" i="8"/>
  <c r="U335" i="8"/>
  <c r="U335" i="19" s="1"/>
  <c r="AO379" i="8"/>
  <c r="X412" i="8"/>
  <c r="AF376" i="8"/>
  <c r="AV412" i="8"/>
  <c r="R335" i="8"/>
  <c r="R335" i="19" s="1"/>
  <c r="AC379" i="8"/>
  <c r="AG412" i="8"/>
  <c r="V412" i="8"/>
  <c r="S412" i="8"/>
  <c r="AO335" i="8"/>
  <c r="AO335" i="19" s="1"/>
  <c r="BD334" i="8"/>
  <c r="BD334" i="19" s="1"/>
  <c r="AX335" i="8"/>
  <c r="AX335" i="19" s="1"/>
  <c r="AP335" i="8"/>
  <c r="AP335" i="19" s="1"/>
  <c r="AT335" i="8"/>
  <c r="AT335" i="19" s="1"/>
  <c r="Y335" i="8"/>
  <c r="Y335" i="19" s="1"/>
  <c r="BC334" i="8"/>
  <c r="BC334" i="19" s="1"/>
  <c r="BB334" i="8"/>
  <c r="BB334" i="19" s="1"/>
  <c r="AK335" i="8"/>
  <c r="AK335" i="19" s="1"/>
  <c r="AU335" i="8"/>
  <c r="AU335" i="19" s="1"/>
  <c r="AY300" i="19"/>
  <c r="AB376" i="8"/>
  <c r="AB379" i="8"/>
  <c r="AB412" i="8"/>
  <c r="AC412" i="8"/>
  <c r="AB335" i="8"/>
  <c r="AB335" i="19" s="1"/>
  <c r="AN376" i="8"/>
  <c r="AV212" i="8"/>
  <c r="AN379" i="8"/>
  <c r="P412" i="8"/>
  <c r="Q412" i="8"/>
  <c r="AN412" i="8"/>
  <c r="AO412" i="8"/>
  <c r="AN335" i="8"/>
  <c r="AN335" i="19" s="1"/>
  <c r="P335" i="8"/>
  <c r="P335" i="19" s="1"/>
  <c r="P376" i="8"/>
  <c r="P379" i="8"/>
  <c r="BB193" i="8"/>
  <c r="BB193" i="19" s="1"/>
  <c r="BC193" i="8"/>
  <c r="BC193" i="19" s="1"/>
  <c r="BB44" i="8"/>
  <c r="BB44" i="19" s="1"/>
  <c r="BC44" i="8"/>
  <c r="BC44" i="19" s="1"/>
  <c r="BB32" i="8"/>
  <c r="BB32" i="19" s="1"/>
  <c r="BC32" i="8"/>
  <c r="BC32" i="19" s="1"/>
  <c r="BB31" i="8"/>
  <c r="BB31" i="19" s="1"/>
  <c r="BC31" i="8"/>
  <c r="BC31" i="19" s="1"/>
  <c r="BB40" i="8"/>
  <c r="BB40" i="19" s="1"/>
  <c r="BC40" i="8"/>
  <c r="BC40" i="19" s="1"/>
  <c r="BB36" i="8"/>
  <c r="BB36" i="19" s="1"/>
  <c r="BC36" i="8"/>
  <c r="BC36" i="19" s="1"/>
  <c r="BB45" i="8"/>
  <c r="BB45" i="19" s="1"/>
  <c r="BC45" i="8"/>
  <c r="BC45" i="19" s="1"/>
  <c r="BB35" i="8"/>
  <c r="BB35" i="19" s="1"/>
  <c r="BC35" i="8"/>
  <c r="BC35" i="19" s="1"/>
  <c r="BB37" i="8"/>
  <c r="BB37" i="19" s="1"/>
  <c r="BC37" i="8"/>
  <c r="BC37" i="19" s="1"/>
  <c r="BB30" i="8"/>
  <c r="BB30" i="19" s="1"/>
  <c r="BC30" i="8"/>
  <c r="BC30" i="19" s="1"/>
  <c r="BB43" i="8"/>
  <c r="BB43" i="19" s="1"/>
  <c r="BC43" i="8"/>
  <c r="BC43" i="19" s="1"/>
  <c r="BB42" i="8"/>
  <c r="BB42" i="19" s="1"/>
  <c r="BC42" i="8"/>
  <c r="BC42" i="19" s="1"/>
  <c r="BB39" i="8"/>
  <c r="BB39" i="19" s="1"/>
  <c r="BC39" i="8"/>
  <c r="BC39" i="19" s="1"/>
  <c r="BB41" i="8"/>
  <c r="BB41" i="19" s="1"/>
  <c r="BC41" i="8"/>
  <c r="BC41" i="19" s="1"/>
  <c r="BB33" i="8"/>
  <c r="BB33" i="19" s="1"/>
  <c r="BC33" i="8"/>
  <c r="BC33" i="19" s="1"/>
  <c r="BB38" i="8"/>
  <c r="BB38" i="19" s="1"/>
  <c r="BC38" i="8"/>
  <c r="BC38" i="19" s="1"/>
  <c r="AV49" i="8" l="1"/>
  <c r="AV49" i="19" s="1"/>
  <c r="AB50" i="22"/>
  <c r="AB376" i="19"/>
  <c r="AN57" i="22"/>
  <c r="AN78" i="22" s="1"/>
  <c r="AN379" i="19"/>
  <c r="AS50" i="22"/>
  <c r="AS376" i="19"/>
  <c r="AE57" i="22"/>
  <c r="AE78" i="22" s="1"/>
  <c r="AE379" i="19"/>
  <c r="R50" i="22"/>
  <c r="R376" i="19"/>
  <c r="AD57" i="22"/>
  <c r="AD78" i="22" s="1"/>
  <c r="AD379" i="19"/>
  <c r="AK57" i="22"/>
  <c r="AK78" i="22" s="1"/>
  <c r="AK379" i="19"/>
  <c r="AY57" i="22"/>
  <c r="AY78" i="22" s="1"/>
  <c r="AY379" i="19"/>
  <c r="AG50" i="22"/>
  <c r="AG376" i="19"/>
  <c r="AA50" i="22"/>
  <c r="AA376" i="19"/>
  <c r="AS57" i="22"/>
  <c r="AS78" i="22" s="1"/>
  <c r="AS379" i="19"/>
  <c r="AB57" i="22"/>
  <c r="AB78" i="22" s="1"/>
  <c r="AB379" i="19"/>
  <c r="AC57" i="22"/>
  <c r="AC78" i="22" s="1"/>
  <c r="AC379" i="19"/>
  <c r="AW57" i="22"/>
  <c r="AW78" i="22" s="1"/>
  <c r="AW379" i="19"/>
  <c r="AW50" i="22"/>
  <c r="AW376" i="19"/>
  <c r="S50" i="22"/>
  <c r="S376" i="19"/>
  <c r="Q50" i="22"/>
  <c r="Q376" i="19"/>
  <c r="AH57" i="22"/>
  <c r="AH78" i="22" s="1"/>
  <c r="AH379" i="19"/>
  <c r="W57" i="22"/>
  <c r="W78" i="22" s="1"/>
  <c r="W379" i="19"/>
  <c r="AH50" i="22"/>
  <c r="AH376" i="19"/>
  <c r="AI57" i="22"/>
  <c r="AI78" i="22" s="1"/>
  <c r="AI379" i="19"/>
  <c r="P57" i="22"/>
  <c r="P78" i="22" s="1"/>
  <c r="P379" i="19"/>
  <c r="P50" i="22"/>
  <c r="P376" i="19"/>
  <c r="AF50" i="22"/>
  <c r="AF376" i="19"/>
  <c r="AV57" i="22"/>
  <c r="AV78" i="22" s="1"/>
  <c r="AV379" i="19"/>
  <c r="AX57" i="22"/>
  <c r="AX78" i="22" s="1"/>
  <c r="AX379" i="19"/>
  <c r="AR50" i="22"/>
  <c r="AR376" i="19"/>
  <c r="AD50" i="22"/>
  <c r="AD376" i="19"/>
  <c r="Q57" i="22"/>
  <c r="Q78" i="22" s="1"/>
  <c r="Q379" i="19"/>
  <c r="AI50" i="22"/>
  <c r="AI376" i="19"/>
  <c r="S57" i="22"/>
  <c r="S78" i="22" s="1"/>
  <c r="S379" i="19"/>
  <c r="AP57" i="22"/>
  <c r="AP78" i="22" s="1"/>
  <c r="AP379" i="19"/>
  <c r="AT50" i="22"/>
  <c r="AT376" i="19"/>
  <c r="T57" i="22"/>
  <c r="T78" i="22" s="1"/>
  <c r="T379" i="19"/>
  <c r="AN50" i="22"/>
  <c r="AN376" i="19"/>
  <c r="R57" i="22"/>
  <c r="R78" i="22" s="1"/>
  <c r="R379" i="19"/>
  <c r="U57" i="22"/>
  <c r="U78" i="22" s="1"/>
  <c r="U379" i="19"/>
  <c r="T50" i="22"/>
  <c r="T376" i="19"/>
  <c r="AU57" i="22"/>
  <c r="AU78" i="22" s="1"/>
  <c r="AU379" i="19"/>
  <c r="AU50" i="22"/>
  <c r="AU376" i="19"/>
  <c r="AO57" i="22"/>
  <c r="AO78" i="22" s="1"/>
  <c r="AO379" i="19"/>
  <c r="AP50" i="22"/>
  <c r="AP376" i="19"/>
  <c r="AK50" i="22"/>
  <c r="AK376" i="19"/>
  <c r="AL50" i="22"/>
  <c r="AL376" i="19"/>
  <c r="AM57" i="22"/>
  <c r="AM78" i="22" s="1"/>
  <c r="AM379" i="19"/>
  <c r="AL57" i="22"/>
  <c r="AL78" i="22" s="1"/>
  <c r="AL379" i="19"/>
  <c r="AO50" i="22"/>
  <c r="AO376" i="19"/>
  <c r="X50" i="22"/>
  <c r="X376" i="19"/>
  <c r="AC50" i="22"/>
  <c r="AC376" i="19"/>
  <c r="AJ57" i="22"/>
  <c r="AJ78" i="22" s="1"/>
  <c r="AJ379" i="19"/>
  <c r="V50" i="22"/>
  <c r="V376" i="19"/>
  <c r="AY50" i="22"/>
  <c r="AY376" i="19"/>
  <c r="X57" i="22"/>
  <c r="X78" i="22" s="1"/>
  <c r="X379" i="19"/>
  <c r="AT57" i="22"/>
  <c r="AT78" i="22" s="1"/>
  <c r="AT379" i="19"/>
  <c r="AV50" i="22"/>
  <c r="AV376" i="19"/>
  <c r="U50" i="22"/>
  <c r="U376" i="19"/>
  <c r="AE50" i="22"/>
  <c r="AE376" i="19"/>
  <c r="AJ50" i="22"/>
  <c r="AJ376" i="19"/>
  <c r="AX50" i="22"/>
  <c r="AX376" i="19"/>
  <c r="Z50" i="22"/>
  <c r="Z376" i="19"/>
  <c r="Y50" i="22"/>
  <c r="Y376" i="19"/>
  <c r="AJ336" i="8"/>
  <c r="AJ336" i="19" s="1"/>
  <c r="AJ335" i="19"/>
  <c r="AF336" i="8"/>
  <c r="AF336" i="19" s="1"/>
  <c r="AF335" i="19"/>
  <c r="AV336" i="8"/>
  <c r="AV336" i="19" s="1"/>
  <c r="AV335" i="19"/>
  <c r="Q336" i="8"/>
  <c r="Q336" i="19" s="1"/>
  <c r="Q335" i="19"/>
  <c r="AT301" i="19"/>
  <c r="AT212" i="19"/>
  <c r="AV301" i="19"/>
  <c r="AV212" i="19"/>
  <c r="AV302" i="19" s="1"/>
  <c r="BD39" i="8"/>
  <c r="BD39" i="19" s="1"/>
  <c r="AV142" i="8"/>
  <c r="AX46" i="8"/>
  <c r="AX46" i="19" s="1"/>
  <c r="BD33" i="8"/>
  <c r="BD33" i="19" s="1"/>
  <c r="AX300" i="19"/>
  <c r="W50" i="22"/>
  <c r="AQ50" i="22"/>
  <c r="AM50" i="22"/>
  <c r="AR57" i="22"/>
  <c r="AQ336" i="8"/>
  <c r="AQ338" i="8" s="1"/>
  <c r="AQ338" i="19" s="1"/>
  <c r="AI336" i="8"/>
  <c r="Z336" i="8"/>
  <c r="AL336" i="8"/>
  <c r="AL336" i="19" s="1"/>
  <c r="AQ57" i="22"/>
  <c r="AA57" i="22"/>
  <c r="AS336" i="8"/>
  <c r="AF57" i="22"/>
  <c r="T336" i="8"/>
  <c r="AG57" i="22"/>
  <c r="Y57" i="22"/>
  <c r="AY336" i="8"/>
  <c r="AM336" i="8"/>
  <c r="S336" i="8"/>
  <c r="W336" i="8"/>
  <c r="W336" i="19" s="1"/>
  <c r="V57" i="22"/>
  <c r="Z57" i="22"/>
  <c r="AD336" i="8"/>
  <c r="V336" i="8"/>
  <c r="V336" i="19" s="1"/>
  <c r="AS143" i="19"/>
  <c r="BD193" i="8"/>
  <c r="BD193" i="19" s="1"/>
  <c r="AY205" i="8"/>
  <c r="AY205" i="19" s="1"/>
  <c r="BD38" i="8"/>
  <c r="BD38" i="19" s="1"/>
  <c r="AV47" i="8"/>
  <c r="AV47" i="19" s="1"/>
  <c r="BD44" i="8"/>
  <c r="BD44" i="19" s="1"/>
  <c r="BD41" i="8"/>
  <c r="BD41" i="19" s="1"/>
  <c r="BD45" i="8"/>
  <c r="BD45" i="19" s="1"/>
  <c r="BD37" i="8"/>
  <c r="BD37" i="19" s="1"/>
  <c r="BD40" i="8"/>
  <c r="BD40" i="19" s="1"/>
  <c r="BD31" i="8"/>
  <c r="BD31" i="19" s="1"/>
  <c r="BD36" i="8"/>
  <c r="BD36" i="19" s="1"/>
  <c r="BD43" i="8"/>
  <c r="BD43" i="19" s="1"/>
  <c r="BD42" i="8"/>
  <c r="BD42" i="19" s="1"/>
  <c r="BD32" i="8"/>
  <c r="BD32" i="19" s="1"/>
  <c r="AY141" i="19"/>
  <c r="AX205" i="8"/>
  <c r="AX205" i="19" s="1"/>
  <c r="BD35" i="8"/>
  <c r="BD35" i="19" s="1"/>
  <c r="AY34" i="8"/>
  <c r="AY34" i="19" s="1"/>
  <c r="BD30" i="8"/>
  <c r="BD30" i="19" s="1"/>
  <c r="AT143" i="8"/>
  <c r="AW46" i="8"/>
  <c r="AW46" i="19" s="1"/>
  <c r="AW208" i="8"/>
  <c r="AW208" i="19" s="1"/>
  <c r="AG336" i="8"/>
  <c r="AG336" i="19" s="1"/>
  <c r="AQ464" i="8"/>
  <c r="AC336" i="8"/>
  <c r="AC336" i="19" s="1"/>
  <c r="AH336" i="8"/>
  <c r="AH336" i="19" s="1"/>
  <c r="R336" i="8"/>
  <c r="R336" i="19" s="1"/>
  <c r="AR336" i="8"/>
  <c r="AR336" i="19" s="1"/>
  <c r="AO336" i="8"/>
  <c r="AO336" i="19" s="1"/>
  <c r="AE336" i="8"/>
  <c r="AE336" i="19" s="1"/>
  <c r="AA336" i="8"/>
  <c r="AA336" i="19" s="1"/>
  <c r="AU47" i="8"/>
  <c r="AU47" i="19" s="1"/>
  <c r="AU51" i="8"/>
  <c r="AU51" i="19" s="1"/>
  <c r="AU142" i="8"/>
  <c r="X336" i="8"/>
  <c r="X336" i="19" s="1"/>
  <c r="AW336" i="8"/>
  <c r="AW336" i="19" s="1"/>
  <c r="AU212" i="8"/>
  <c r="AT302" i="8"/>
  <c r="AT302" i="19"/>
  <c r="U336" i="8"/>
  <c r="U336" i="19" s="1"/>
  <c r="BC376" i="8"/>
  <c r="BC376" i="19" s="1"/>
  <c r="BD379" i="8"/>
  <c r="BD379" i="19" s="1"/>
  <c r="BD376" i="8"/>
  <c r="BD376" i="19" s="1"/>
  <c r="BB376" i="8"/>
  <c r="BB376" i="19" s="1"/>
  <c r="BB379" i="8"/>
  <c r="BB379" i="19" s="1"/>
  <c r="BC379" i="8"/>
  <c r="BC379" i="19" s="1"/>
  <c r="AT336" i="8"/>
  <c r="AT336" i="19" s="1"/>
  <c r="BB335" i="8"/>
  <c r="BB335" i="19" s="1"/>
  <c r="AN336" i="8"/>
  <c r="AN336" i="19" s="1"/>
  <c r="BC335" i="8"/>
  <c r="BC335" i="19" s="1"/>
  <c r="AP336" i="8"/>
  <c r="AP336" i="19" s="1"/>
  <c r="AU336" i="8"/>
  <c r="AU336" i="19" s="1"/>
  <c r="AK336" i="8"/>
  <c r="AK336" i="19" s="1"/>
  <c r="Y336" i="8"/>
  <c r="Y336" i="19" s="1"/>
  <c r="AX336" i="8"/>
  <c r="AX336" i="19" s="1"/>
  <c r="AB336" i="8"/>
  <c r="AB336" i="19" s="1"/>
  <c r="P336" i="8"/>
  <c r="P336" i="19" s="1"/>
  <c r="AV302" i="8"/>
  <c r="BD335" i="8"/>
  <c r="BD335" i="19" s="1"/>
  <c r="BB205" i="8"/>
  <c r="BB205" i="19" s="1"/>
  <c r="BC205" i="8"/>
  <c r="BC205" i="19" s="1"/>
  <c r="BB34" i="8"/>
  <c r="BB34" i="19" s="1"/>
  <c r="BC34" i="8"/>
  <c r="BC34" i="19" s="1"/>
  <c r="AV51" i="8" l="1"/>
  <c r="AV51" i="19" s="1"/>
  <c r="AJ385" i="8"/>
  <c r="AJ385" i="19" s="1"/>
  <c r="AJ464" i="8"/>
  <c r="AV384" i="8"/>
  <c r="Q385" i="8"/>
  <c r="Q385" i="19" s="1"/>
  <c r="Q384" i="8"/>
  <c r="Q384" i="19" s="1"/>
  <c r="AJ338" i="8"/>
  <c r="AJ338" i="19" s="1"/>
  <c r="Q464" i="8"/>
  <c r="AV337" i="8"/>
  <c r="AV337" i="19" s="1"/>
  <c r="AJ384" i="8"/>
  <c r="AJ389" i="8" s="1"/>
  <c r="AJ389" i="19" s="1"/>
  <c r="Q58" i="22"/>
  <c r="AF337" i="8"/>
  <c r="AF337" i="19" s="1"/>
  <c r="AL338" i="8"/>
  <c r="AL338" i="19" s="1"/>
  <c r="AJ337" i="8"/>
  <c r="AJ337" i="19" s="1"/>
  <c r="BB50" i="22"/>
  <c r="AJ58" i="22"/>
  <c r="AV464" i="8"/>
  <c r="AF338" i="8"/>
  <c r="AF338" i="19" s="1"/>
  <c r="AV385" i="8"/>
  <c r="AV385" i="19" s="1"/>
  <c r="AF464" i="8"/>
  <c r="AV338" i="8"/>
  <c r="AV338" i="19" s="1"/>
  <c r="Q337" i="8"/>
  <c r="Q337" i="19" s="1"/>
  <c r="AL337" i="8"/>
  <c r="AL337" i="19" s="1"/>
  <c r="Q338" i="8"/>
  <c r="Q338" i="19" s="1"/>
  <c r="AF385" i="8"/>
  <c r="AF385" i="19" s="1"/>
  <c r="AF384" i="8"/>
  <c r="AF389" i="8" s="1"/>
  <c r="BC50" i="22"/>
  <c r="AV58" i="22"/>
  <c r="AV384" i="19"/>
  <c r="BD50" i="22"/>
  <c r="S385" i="8"/>
  <c r="S385" i="19" s="1"/>
  <c r="S336" i="19"/>
  <c r="AD464" i="8"/>
  <c r="AD336" i="19"/>
  <c r="T384" i="8"/>
  <c r="T389" i="8" s="1"/>
  <c r="T336" i="19"/>
  <c r="AM384" i="8"/>
  <c r="AM389" i="8" s="1"/>
  <c r="AM336" i="19"/>
  <c r="AI464" i="8"/>
  <c r="AI336" i="19"/>
  <c r="AY385" i="8"/>
  <c r="AY385" i="19" s="1"/>
  <c r="AY336" i="19"/>
  <c r="AQ384" i="8"/>
  <c r="AQ389" i="8" s="1"/>
  <c r="AQ336" i="19"/>
  <c r="Z384" i="8"/>
  <c r="Z336" i="19"/>
  <c r="AS385" i="8"/>
  <c r="AS385" i="19" s="1"/>
  <c r="AS336" i="19"/>
  <c r="AQ337" i="8"/>
  <c r="AQ337" i="19" s="1"/>
  <c r="AU301" i="19"/>
  <c r="AU212" i="19"/>
  <c r="AS384" i="8"/>
  <c r="AS389" i="8" s="1"/>
  <c r="AI385" i="8"/>
  <c r="AI338" i="8"/>
  <c r="AI338" i="19" s="1"/>
  <c r="AX49" i="8"/>
  <c r="AX49" i="19" s="1"/>
  <c r="AI384" i="8"/>
  <c r="S338" i="8"/>
  <c r="S338" i="19" s="1"/>
  <c r="AM464" i="8"/>
  <c r="T338" i="8"/>
  <c r="T338" i="19" s="1"/>
  <c r="T464" i="8"/>
  <c r="AD385" i="8"/>
  <c r="S337" i="8"/>
  <c r="S337" i="19" s="1"/>
  <c r="T385" i="8"/>
  <c r="T385" i="19" s="1"/>
  <c r="T67" i="22" s="1"/>
  <c r="T337" i="8"/>
  <c r="T337" i="19" s="1"/>
  <c r="BD57" i="22"/>
  <c r="AD338" i="8"/>
  <c r="AD338" i="19" s="1"/>
  <c r="AJ411" i="8"/>
  <c r="W411" i="8"/>
  <c r="T411" i="8"/>
  <c r="AS464" i="8"/>
  <c r="AI337" i="8"/>
  <c r="AI337" i="19" s="1"/>
  <c r="AM338" i="8"/>
  <c r="S464" i="8"/>
  <c r="AM337" i="8"/>
  <c r="AM337" i="19" s="1"/>
  <c r="AS337" i="8"/>
  <c r="AS337" i="19" s="1"/>
  <c r="BC57" i="22"/>
  <c r="AY464" i="8"/>
  <c r="AY337" i="8"/>
  <c r="AY337" i="19" s="1"/>
  <c r="AY338" i="8"/>
  <c r="AY338" i="19" s="1"/>
  <c r="BB57" i="22"/>
  <c r="AD337" i="8"/>
  <c r="AD337" i="19" s="1"/>
  <c r="V384" i="8"/>
  <c r="AD384" i="8"/>
  <c r="AS59" i="22"/>
  <c r="AS451" i="19"/>
  <c r="AY208" i="8"/>
  <c r="AY208" i="19" s="1"/>
  <c r="W338" i="8"/>
  <c r="W338" i="19" s="1"/>
  <c r="Z464" i="8"/>
  <c r="Z338" i="8"/>
  <c r="Z338" i="19" s="1"/>
  <c r="W464" i="8"/>
  <c r="V464" i="8"/>
  <c r="V337" i="8"/>
  <c r="V337" i="19" s="1"/>
  <c r="W385" i="8"/>
  <c r="W385" i="19" s="1"/>
  <c r="W67" i="22" s="1"/>
  <c r="Z337" i="8"/>
  <c r="Z337" i="19" s="1"/>
  <c r="V385" i="8"/>
  <c r="V338" i="8"/>
  <c r="V338" i="19" s="1"/>
  <c r="W384" i="8"/>
  <c r="W337" i="8"/>
  <c r="W337" i="19" s="1"/>
  <c r="AM385" i="8"/>
  <c r="AM385" i="19" s="1"/>
  <c r="AN384" i="8"/>
  <c r="AN384" i="19" s="1"/>
  <c r="AS338" i="8"/>
  <c r="AS338" i="19" s="1"/>
  <c r="Z385" i="8"/>
  <c r="Z385" i="19" s="1"/>
  <c r="AR384" i="8"/>
  <c r="AY384" i="8"/>
  <c r="AA78" i="22"/>
  <c r="X464" i="8"/>
  <c r="AG337" i="8"/>
  <c r="AG337" i="19" s="1"/>
  <c r="AM411" i="8"/>
  <c r="S384" i="8"/>
  <c r="Y78" i="22"/>
  <c r="AR78" i="22"/>
  <c r="AL464" i="8"/>
  <c r="Z78" i="22"/>
  <c r="AQ78" i="22"/>
  <c r="U464" i="8"/>
  <c r="AL384" i="8"/>
  <c r="AG78" i="22"/>
  <c r="AA338" i="8"/>
  <c r="AA338" i="19" s="1"/>
  <c r="R338" i="8"/>
  <c r="R338" i="19" s="1"/>
  <c r="AC385" i="8"/>
  <c r="AC385" i="19" s="1"/>
  <c r="AL385" i="8"/>
  <c r="AL385" i="19" s="1"/>
  <c r="V78" i="22"/>
  <c r="AF78" i="22"/>
  <c r="AQ385" i="8"/>
  <c r="AQ385" i="19" s="1"/>
  <c r="AT143" i="19"/>
  <c r="AU142" i="19"/>
  <c r="AV142" i="19"/>
  <c r="AY46" i="8"/>
  <c r="AY46" i="19" s="1"/>
  <c r="BD205" i="8"/>
  <c r="BD205" i="19" s="1"/>
  <c r="BD34" i="8"/>
  <c r="BD34" i="19" s="1"/>
  <c r="R464" i="8"/>
  <c r="R411" i="8"/>
  <c r="AG384" i="8"/>
  <c r="AX208" i="8"/>
  <c r="AX208" i="19" s="1"/>
  <c r="AW49" i="8"/>
  <c r="AW49" i="19" s="1"/>
  <c r="AC464" i="8"/>
  <c r="AC337" i="8"/>
  <c r="AC337" i="19" s="1"/>
  <c r="AC384" i="8"/>
  <c r="AD411" i="8"/>
  <c r="AG385" i="8"/>
  <c r="AG385" i="19" s="1"/>
  <c r="AG338" i="8"/>
  <c r="AG338" i="19" s="1"/>
  <c r="AG411" i="8"/>
  <c r="S411" i="8"/>
  <c r="R385" i="8"/>
  <c r="R385" i="19" s="1"/>
  <c r="R337" i="8"/>
  <c r="R337" i="19" s="1"/>
  <c r="R384" i="8"/>
  <c r="AR337" i="8"/>
  <c r="AR337" i="19" s="1"/>
  <c r="AR411" i="8"/>
  <c r="AW464" i="8"/>
  <c r="AR338" i="8"/>
  <c r="AR338" i="19" s="1"/>
  <c r="AR464" i="8"/>
  <c r="AS411" i="8"/>
  <c r="AR385" i="8"/>
  <c r="AR385" i="19" s="1"/>
  <c r="AE464" i="8"/>
  <c r="AW301" i="8"/>
  <c r="AW206" i="8"/>
  <c r="AW206" i="19" s="1"/>
  <c r="AW210" i="8"/>
  <c r="AW210" i="19" s="1"/>
  <c r="AE384" i="8"/>
  <c r="AE385" i="8"/>
  <c r="AE385" i="19" s="1"/>
  <c r="AE338" i="8"/>
  <c r="AE338" i="19" s="1"/>
  <c r="AW338" i="8"/>
  <c r="AW338" i="19" s="1"/>
  <c r="AF411" i="8"/>
  <c r="AE411" i="8"/>
  <c r="AG464" i="8"/>
  <c r="AE337" i="8"/>
  <c r="AE337" i="19" s="1"/>
  <c r="AO385" i="8"/>
  <c r="AO385" i="19" s="1"/>
  <c r="AW411" i="8"/>
  <c r="AW385" i="8"/>
  <c r="AW385" i="19" s="1"/>
  <c r="AC338" i="8"/>
  <c r="AC338" i="19" s="1"/>
  <c r="AW337" i="8"/>
  <c r="AW337" i="19" s="1"/>
  <c r="AW384" i="8"/>
  <c r="U384" i="8"/>
  <c r="AH338" i="8"/>
  <c r="AH338" i="19" s="1"/>
  <c r="AH385" i="8"/>
  <c r="AH385" i="19" s="1"/>
  <c r="AH384" i="8"/>
  <c r="AH337" i="8"/>
  <c r="AH337" i="19" s="1"/>
  <c r="AH411" i="8"/>
  <c r="AH464" i="8"/>
  <c r="AI411" i="8"/>
  <c r="X385" i="8"/>
  <c r="X385" i="19" s="1"/>
  <c r="X337" i="8"/>
  <c r="X337" i="19" s="1"/>
  <c r="X338" i="8"/>
  <c r="X338" i="19" s="1"/>
  <c r="X411" i="8"/>
  <c r="AO338" i="8"/>
  <c r="AO338" i="19" s="1"/>
  <c r="AA385" i="8"/>
  <c r="AA385" i="19" s="1"/>
  <c r="AA384" i="8"/>
  <c r="AA384" i="19" s="1"/>
  <c r="AA464" i="8"/>
  <c r="U411" i="8"/>
  <c r="AA411" i="8"/>
  <c r="Q390" i="8"/>
  <c r="Q390" i="19" s="1"/>
  <c r="AA337" i="8"/>
  <c r="AA337" i="19" s="1"/>
  <c r="AO464" i="8"/>
  <c r="AO337" i="8"/>
  <c r="AO337" i="19" s="1"/>
  <c r="X384" i="8"/>
  <c r="X384" i="19" s="1"/>
  <c r="AN338" i="8"/>
  <c r="AN338" i="19" s="1"/>
  <c r="AB384" i="8"/>
  <c r="AO384" i="8"/>
  <c r="AO384" i="19" s="1"/>
  <c r="AU53" i="8"/>
  <c r="AU53" i="19" s="1"/>
  <c r="AU302" i="8"/>
  <c r="AU302" i="19"/>
  <c r="AN385" i="8"/>
  <c r="AN385" i="19" s="1"/>
  <c r="AN411" i="8"/>
  <c r="V411" i="8"/>
  <c r="U385" i="8"/>
  <c r="U385" i="19" s="1"/>
  <c r="U337" i="8"/>
  <c r="U337" i="19" s="1"/>
  <c r="U338" i="8"/>
  <c r="U338" i="19" s="1"/>
  <c r="AO411" i="8"/>
  <c r="AN337" i="8"/>
  <c r="AN337" i="19" s="1"/>
  <c r="AN464" i="8"/>
  <c r="AV389" i="8"/>
  <c r="AF67" i="22"/>
  <c r="AV390" i="8"/>
  <c r="AV390" i="19" s="1"/>
  <c r="AJ390" i="8"/>
  <c r="AJ390" i="19" s="1"/>
  <c r="AJ67" i="22"/>
  <c r="AP337" i="8"/>
  <c r="AP337" i="19" s="1"/>
  <c r="AP338" i="8"/>
  <c r="AP338" i="19" s="1"/>
  <c r="AP464" i="8"/>
  <c r="AP385" i="8"/>
  <c r="AP385" i="19" s="1"/>
  <c r="AP384" i="8"/>
  <c r="AP384" i="19" s="1"/>
  <c r="AQ411" i="8"/>
  <c r="AP411" i="8"/>
  <c r="AX338" i="8"/>
  <c r="AX338" i="19" s="1"/>
  <c r="AX384" i="8"/>
  <c r="AX384" i="19" s="1"/>
  <c r="AX464" i="8"/>
  <c r="AX337" i="8"/>
  <c r="AX337" i="19" s="1"/>
  <c r="AX385" i="8"/>
  <c r="AX385" i="19" s="1"/>
  <c r="AY411" i="8"/>
  <c r="AX411" i="8"/>
  <c r="AU411" i="8"/>
  <c r="AU385" i="8"/>
  <c r="AU385" i="19" s="1"/>
  <c r="AU384" i="8"/>
  <c r="AU384" i="19" s="1"/>
  <c r="AU338" i="8"/>
  <c r="AU338" i="19" s="1"/>
  <c r="AU337" i="8"/>
  <c r="AU337" i="19" s="1"/>
  <c r="AU464" i="8"/>
  <c r="AT384" i="8"/>
  <c r="AT384" i="19" s="1"/>
  <c r="AT337" i="8"/>
  <c r="AT337" i="19" s="1"/>
  <c r="AT338" i="8"/>
  <c r="AT338" i="19" s="1"/>
  <c r="AT464" i="8"/>
  <c r="AT385" i="8"/>
  <c r="AT385" i="19" s="1"/>
  <c r="AT411" i="8"/>
  <c r="BD336" i="8"/>
  <c r="BD336" i="19" s="1"/>
  <c r="G22" i="24" s="1"/>
  <c r="P411" i="8"/>
  <c r="AK338" i="8"/>
  <c r="AK338" i="19" s="1"/>
  <c r="AK337" i="8"/>
  <c r="AK337" i="19" s="1"/>
  <c r="AK464" i="8"/>
  <c r="AK384" i="8"/>
  <c r="AK384" i="19" s="1"/>
  <c r="AK385" i="8"/>
  <c r="AK385" i="19" s="1"/>
  <c r="AK411" i="8"/>
  <c r="AL411" i="8"/>
  <c r="AV411" i="8"/>
  <c r="Y464" i="8"/>
  <c r="Y385" i="8"/>
  <c r="Y385" i="19" s="1"/>
  <c r="Y384" i="8"/>
  <c r="Y384" i="19" s="1"/>
  <c r="Y338" i="8"/>
  <c r="Y338" i="19" s="1"/>
  <c r="Y337" i="8"/>
  <c r="Y337" i="19" s="1"/>
  <c r="Y411" i="8"/>
  <c r="Z411" i="8"/>
  <c r="AB411" i="8"/>
  <c r="BC336" i="8"/>
  <c r="BC336" i="19" s="1"/>
  <c r="AB338" i="8"/>
  <c r="AB338" i="19" s="1"/>
  <c r="AB337" i="8"/>
  <c r="AB337" i="19" s="1"/>
  <c r="AC411" i="8"/>
  <c r="AB464" i="8"/>
  <c r="AB385" i="8"/>
  <c r="AB385" i="19" s="1"/>
  <c r="P384" i="8"/>
  <c r="P384" i="19" s="1"/>
  <c r="P338" i="8"/>
  <c r="P338" i="19" s="1"/>
  <c r="Q411" i="8"/>
  <c r="BB336" i="8"/>
  <c r="BB336" i="19" s="1"/>
  <c r="C22" i="24" s="1"/>
  <c r="P385" i="8"/>
  <c r="P385" i="19" s="1"/>
  <c r="P464" i="8"/>
  <c r="P337" i="8"/>
  <c r="P337" i="19" s="1"/>
  <c r="BB208" i="8"/>
  <c r="BB208" i="19" s="1"/>
  <c r="BC208" i="8"/>
  <c r="BC208" i="19" s="1"/>
  <c r="BB46" i="8"/>
  <c r="BB46" i="19" s="1"/>
  <c r="BC46" i="8"/>
  <c r="BC46" i="19" s="1"/>
  <c r="K22" i="24" l="1"/>
  <c r="E30" i="23"/>
  <c r="E62" i="23" s="1"/>
  <c r="E24" i="23"/>
  <c r="G24" i="23"/>
  <c r="F30" i="23"/>
  <c r="F62" i="23" s="1"/>
  <c r="F24" i="23"/>
  <c r="G30" i="23"/>
  <c r="G62" i="23" s="1"/>
  <c r="Q389" i="8"/>
  <c r="Q389" i="19" s="1"/>
  <c r="AV53" i="8"/>
  <c r="AV53" i="19" s="1"/>
  <c r="AM339" i="8"/>
  <c r="AM339" i="19" s="1"/>
  <c r="AF339" i="8"/>
  <c r="AF339" i="19" s="1"/>
  <c r="AQ339" i="8"/>
  <c r="AQ339" i="19" s="1"/>
  <c r="AF390" i="8"/>
  <c r="AF390" i="19" s="1"/>
  <c r="AY390" i="8"/>
  <c r="AY390" i="19" s="1"/>
  <c r="AJ339" i="8"/>
  <c r="AJ339" i="19" s="1"/>
  <c r="AJ384" i="19"/>
  <c r="AL339" i="8"/>
  <c r="AL339" i="19" s="1"/>
  <c r="AS388" i="8"/>
  <c r="AS400" i="8" s="1"/>
  <c r="AS389" i="19"/>
  <c r="AV339" i="8"/>
  <c r="AV339" i="19" s="1"/>
  <c r="R58" i="22"/>
  <c r="R384" i="19"/>
  <c r="AC58" i="22"/>
  <c r="AC384" i="19"/>
  <c r="AL58" i="22"/>
  <c r="AL384" i="19"/>
  <c r="AQ67" i="22"/>
  <c r="AQ389" i="19"/>
  <c r="AQ71" i="22" s="1"/>
  <c r="AI58" i="22"/>
  <c r="AI384" i="19"/>
  <c r="AB58" i="22"/>
  <c r="AB384" i="19"/>
  <c r="AD59" i="22"/>
  <c r="AD137" i="22" s="1"/>
  <c r="AD385" i="19"/>
  <c r="AD58" i="22"/>
  <c r="AD384" i="19"/>
  <c r="Z58" i="22"/>
  <c r="Z384" i="19"/>
  <c r="Z66" i="22" s="1"/>
  <c r="Q339" i="8"/>
  <c r="Q341" i="8" s="1"/>
  <c r="AE58" i="22"/>
  <c r="AE384" i="19"/>
  <c r="V389" i="8"/>
  <c r="V467" i="8" s="1"/>
  <c r="V468" i="8" s="1"/>
  <c r="V384" i="19"/>
  <c r="AS58" i="22"/>
  <c r="AS384" i="19"/>
  <c r="AM467" i="8"/>
  <c r="AM468" i="8" s="1"/>
  <c r="AM389" i="19"/>
  <c r="AM71" i="22" s="1"/>
  <c r="AM58" i="22"/>
  <c r="AM384" i="19"/>
  <c r="Q67" i="22"/>
  <c r="T388" i="8"/>
  <c r="T400" i="8" s="1"/>
  <c r="T448" i="19" s="1"/>
  <c r="T389" i="19"/>
  <c r="U58" i="22"/>
  <c r="U384" i="19"/>
  <c r="AG58" i="22"/>
  <c r="AG384" i="19"/>
  <c r="AY58" i="22"/>
  <c r="AY384" i="19"/>
  <c r="W389" i="8"/>
  <c r="W389" i="19" s="1"/>
  <c r="W384" i="19"/>
  <c r="AQ58" i="22"/>
  <c r="AQ384" i="19"/>
  <c r="T58" i="22"/>
  <c r="T384" i="19"/>
  <c r="AI59" i="22"/>
  <c r="AI137" i="22" s="1"/>
  <c r="AI385" i="19"/>
  <c r="AI67" i="22" s="1"/>
  <c r="S390" i="8"/>
  <c r="S390" i="19" s="1"/>
  <c r="S72" i="22" s="1"/>
  <c r="AV67" i="22"/>
  <c r="AV389" i="19"/>
  <c r="AS390" i="8"/>
  <c r="AS390" i="19" s="1"/>
  <c r="AS72" i="22" s="1"/>
  <c r="AF467" i="8"/>
  <c r="AF468" i="8" s="1"/>
  <c r="AF389" i="19"/>
  <c r="AR389" i="8"/>
  <c r="AR389" i="19" s="1"/>
  <c r="AR384" i="19"/>
  <c r="AF58" i="22"/>
  <c r="AF384" i="19"/>
  <c r="AH58" i="22"/>
  <c r="AH384" i="19"/>
  <c r="AW58" i="22"/>
  <c r="AW384" i="19"/>
  <c r="S58" i="22"/>
  <c r="S384" i="19"/>
  <c r="V390" i="8"/>
  <c r="V390" i="19" s="1"/>
  <c r="V72" i="22" s="1"/>
  <c r="V385" i="19"/>
  <c r="V67" i="22" s="1"/>
  <c r="AV13" i="22"/>
  <c r="AV105" i="22" s="1"/>
  <c r="AD339" i="8"/>
  <c r="AD339" i="19" s="1"/>
  <c r="AI451" i="19"/>
  <c r="AJ13" i="22"/>
  <c r="AJ105" i="22" s="1"/>
  <c r="AM12" i="22"/>
  <c r="AM168" i="22" s="1"/>
  <c r="AM338" i="19"/>
  <c r="AI390" i="8"/>
  <c r="AJ410" i="8" s="1"/>
  <c r="Q13" i="22"/>
  <c r="Q105" i="22" s="1"/>
  <c r="Z389" i="8"/>
  <c r="Z467" i="8" s="1"/>
  <c r="Z468" i="8" s="1"/>
  <c r="AV143" i="8"/>
  <c r="AI389" i="8"/>
  <c r="AI467" i="8" s="1"/>
  <c r="AI468" i="8" s="1"/>
  <c r="AI339" i="8"/>
  <c r="AI339" i="19" s="1"/>
  <c r="AX142" i="8"/>
  <c r="AX51" i="8"/>
  <c r="AX51" i="19" s="1"/>
  <c r="AS339" i="8"/>
  <c r="AS345" i="8" s="1"/>
  <c r="AS345" i="19" s="1"/>
  <c r="AX47" i="8"/>
  <c r="AX47" i="19" s="1"/>
  <c r="T339" i="8"/>
  <c r="T345" i="8" s="1"/>
  <c r="T345" i="19" s="1"/>
  <c r="S339" i="8"/>
  <c r="S345" i="8" s="1"/>
  <c r="S345" i="19" s="1"/>
  <c r="Z339" i="8"/>
  <c r="T390" i="8"/>
  <c r="T390" i="19" s="1"/>
  <c r="T72" i="22" s="1"/>
  <c r="AJ388" i="8"/>
  <c r="AD390" i="8"/>
  <c r="AD451" i="19"/>
  <c r="AY210" i="8"/>
  <c r="AY301" i="8"/>
  <c r="AY206" i="8"/>
  <c r="AY206" i="19" s="1"/>
  <c r="AM413" i="19"/>
  <c r="AY339" i="8"/>
  <c r="V339" i="8"/>
  <c r="V344" i="8" s="1"/>
  <c r="V344" i="19" s="1"/>
  <c r="W339" i="8"/>
  <c r="W343" i="8" s="1"/>
  <c r="AQ467" i="8"/>
  <c r="AQ468" i="8" s="1"/>
  <c r="AQ388" i="8"/>
  <c r="AD389" i="8"/>
  <c r="AJ467" i="8"/>
  <c r="AJ468" i="8" s="1"/>
  <c r="AJ63" i="22"/>
  <c r="Z62" i="22"/>
  <c r="Q64" i="22"/>
  <c r="Q466" i="19"/>
  <c r="AH413" i="19"/>
  <c r="AH12" i="22"/>
  <c r="AW59" i="22"/>
  <c r="AW451" i="19"/>
  <c r="AW12" i="22"/>
  <c r="AL59" i="22"/>
  <c r="AL451" i="19"/>
  <c r="AR58" i="22"/>
  <c r="V58" i="22"/>
  <c r="U59" i="22"/>
  <c r="U451" i="19"/>
  <c r="AL413" i="19"/>
  <c r="AY413" i="19"/>
  <c r="S470" i="19"/>
  <c r="X58" i="22"/>
  <c r="AF413" i="19"/>
  <c r="AR59" i="22"/>
  <c r="AR451" i="19"/>
  <c r="AQ59" i="22"/>
  <c r="AQ451" i="19"/>
  <c r="Z59" i="22"/>
  <c r="Z451" i="19"/>
  <c r="AN58" i="22"/>
  <c r="T12" i="22"/>
  <c r="T413" i="19"/>
  <c r="AL12" i="22"/>
  <c r="AY59" i="22"/>
  <c r="AY451" i="19"/>
  <c r="AG413" i="19"/>
  <c r="AF12" i="22"/>
  <c r="Q59" i="22"/>
  <c r="Q451" i="19"/>
  <c r="Y58" i="22"/>
  <c r="AD413" i="19"/>
  <c r="S413" i="19"/>
  <c r="AR413" i="19"/>
  <c r="AQ12" i="22"/>
  <c r="W390" i="8"/>
  <c r="AM13" i="22"/>
  <c r="AM105" i="22" s="1"/>
  <c r="AS64" i="22"/>
  <c r="AO59" i="22"/>
  <c r="AO451" i="19"/>
  <c r="AE59" i="22"/>
  <c r="AE451" i="19"/>
  <c r="R59" i="22"/>
  <c r="R451" i="19"/>
  <c r="AD68" i="22"/>
  <c r="W58" i="22"/>
  <c r="AS137" i="22"/>
  <c r="S12" i="22"/>
  <c r="T59" i="22"/>
  <c r="T451" i="19"/>
  <c r="AD65" i="22"/>
  <c r="AV413" i="19"/>
  <c r="BD208" i="8"/>
  <c r="BD208" i="19" s="1"/>
  <c r="AU58" i="22"/>
  <c r="AX58" i="22"/>
  <c r="AQ413" i="19"/>
  <c r="AF68" i="22"/>
  <c r="Q413" i="19"/>
  <c r="AT58" i="22"/>
  <c r="AQ13" i="22"/>
  <c r="AQ105" i="22" s="1"/>
  <c r="AY68" i="22"/>
  <c r="AO58" i="22"/>
  <c r="AL13" i="22"/>
  <c r="AL105" i="22" s="1"/>
  <c r="AS63" i="22"/>
  <c r="V466" i="19"/>
  <c r="AW413" i="19"/>
  <c r="AV12" i="22"/>
  <c r="AI12" i="22"/>
  <c r="AI413" i="19"/>
  <c r="AY12" i="22"/>
  <c r="AF13" i="22"/>
  <c r="AF105" i="22" s="1"/>
  <c r="V64" i="22"/>
  <c r="AR12" i="22"/>
  <c r="AI68" i="22"/>
  <c r="AJ59" i="22"/>
  <c r="AJ451" i="19"/>
  <c r="AD12" i="22"/>
  <c r="P58" i="22"/>
  <c r="AV68" i="22"/>
  <c r="AP58" i="22"/>
  <c r="AI13" i="22"/>
  <c r="AI105" i="22" s="1"/>
  <c r="AA58" i="22"/>
  <c r="AG12" i="22"/>
  <c r="AM59" i="22"/>
  <c r="AM451" i="19"/>
  <c r="AV59" i="22"/>
  <c r="AV451" i="19"/>
  <c r="AJ12" i="22"/>
  <c r="AJ413" i="19"/>
  <c r="AF59" i="22"/>
  <c r="AF451" i="19"/>
  <c r="AK58" i="22"/>
  <c r="AJ68" i="22"/>
  <c r="AD13" i="22"/>
  <c r="AD105" i="22" s="1"/>
  <c r="AH59" i="22"/>
  <c r="AH451" i="19"/>
  <c r="T64" i="22"/>
  <c r="T466" i="19"/>
  <c r="AG59" i="22"/>
  <c r="AG451" i="19"/>
  <c r="S59" i="22"/>
  <c r="S451" i="19"/>
  <c r="Q12" i="22"/>
  <c r="AD67" i="22"/>
  <c r="AN389" i="8"/>
  <c r="AC389" i="8"/>
  <c r="Q387" i="8"/>
  <c r="AB389" i="8"/>
  <c r="AB389" i="19" s="1"/>
  <c r="AB71" i="22" s="1"/>
  <c r="AW390" i="8"/>
  <c r="AR67" i="22"/>
  <c r="U389" i="8"/>
  <c r="AM390" i="8"/>
  <c r="AM390" i="19" s="1"/>
  <c r="AM72" i="22" s="1"/>
  <c r="AE390" i="8"/>
  <c r="U67" i="22"/>
  <c r="AH389" i="8"/>
  <c r="AH389" i="19" s="1"/>
  <c r="AO390" i="8"/>
  <c r="AO390" i="19" s="1"/>
  <c r="AS67" i="22"/>
  <c r="AY389" i="8"/>
  <c r="AY389" i="19" s="1"/>
  <c r="AY71" i="22" s="1"/>
  <c r="Z390" i="8"/>
  <c r="Z390" i="19" s="1"/>
  <c r="Z72" i="22" s="1"/>
  <c r="Z67" i="22"/>
  <c r="AH390" i="8"/>
  <c r="R389" i="8"/>
  <c r="AG339" i="8"/>
  <c r="AQ390" i="8"/>
  <c r="AQ390" i="19" s="1"/>
  <c r="AQ72" i="22" s="1"/>
  <c r="AL390" i="8"/>
  <c r="AL390" i="19" s="1"/>
  <c r="AL72" i="22" s="1"/>
  <c r="S389" i="8"/>
  <c r="S389" i="19" s="1"/>
  <c r="S71" i="22" s="1"/>
  <c r="AM388" i="8"/>
  <c r="AM67" i="22"/>
  <c r="AW389" i="8"/>
  <c r="R339" i="8"/>
  <c r="AG390" i="8"/>
  <c r="AG390" i="19" s="1"/>
  <c r="AC390" i="8"/>
  <c r="AC390" i="19" s="1"/>
  <c r="R390" i="8"/>
  <c r="R390" i="19" s="1"/>
  <c r="R72" i="22" s="1"/>
  <c r="AL389" i="8"/>
  <c r="AL389" i="19" s="1"/>
  <c r="AL71" i="22" s="1"/>
  <c r="AJ71" i="22"/>
  <c r="BD46" i="8"/>
  <c r="BD46" i="19" s="1"/>
  <c r="AY49" i="8"/>
  <c r="AY49" i="19" s="1"/>
  <c r="AX142" i="19"/>
  <c r="AV143" i="19"/>
  <c r="AF388" i="8"/>
  <c r="AG389" i="8"/>
  <c r="AR390" i="8"/>
  <c r="AR390" i="19" s="1"/>
  <c r="AX301" i="8"/>
  <c r="AX210" i="8"/>
  <c r="AX210" i="19" s="1"/>
  <c r="AX206" i="8"/>
  <c r="AX206" i="19" s="1"/>
  <c r="AH339" i="8"/>
  <c r="AW51" i="8"/>
  <c r="AW51" i="19" s="1"/>
  <c r="AW142" i="8"/>
  <c r="AW47" i="8"/>
  <c r="AW47" i="19" s="1"/>
  <c r="AC339" i="8"/>
  <c r="AS467" i="8"/>
  <c r="AS468" i="8" s="1"/>
  <c r="AR339" i="8"/>
  <c r="AE339" i="8"/>
  <c r="AE389" i="8"/>
  <c r="AW339" i="8"/>
  <c r="AW212" i="8"/>
  <c r="X339" i="8"/>
  <c r="AO339" i="8"/>
  <c r="T467" i="8"/>
  <c r="T468" i="8" s="1"/>
  <c r="AH67" i="22"/>
  <c r="U390" i="8"/>
  <c r="U390" i="19" s="1"/>
  <c r="AN390" i="8"/>
  <c r="AN390" i="19" s="1"/>
  <c r="X390" i="8"/>
  <c r="X390" i="19" s="1"/>
  <c r="AN67" i="22"/>
  <c r="AO389" i="8"/>
  <c r="AU143" i="8"/>
  <c r="AA339" i="8"/>
  <c r="BC384" i="8"/>
  <c r="BC384" i="19" s="1"/>
  <c r="AQ344" i="8"/>
  <c r="AQ344" i="19" s="1"/>
  <c r="Q72" i="22"/>
  <c r="AA389" i="8"/>
  <c r="AA390" i="8"/>
  <c r="AA390" i="19" s="1"/>
  <c r="X389" i="8"/>
  <c r="AN339" i="8"/>
  <c r="AV388" i="8"/>
  <c r="AV388" i="19" s="1"/>
  <c r="U339" i="8"/>
  <c r="AT339" i="8"/>
  <c r="AT339" i="19" s="1"/>
  <c r="Y390" i="8"/>
  <c r="Y390" i="19" s="1"/>
  <c r="AT390" i="8"/>
  <c r="AT390" i="19" s="1"/>
  <c r="AQ343" i="8"/>
  <c r="AQ343" i="19" s="1"/>
  <c r="AB390" i="8"/>
  <c r="AB390" i="19" s="1"/>
  <c r="AB67" i="22"/>
  <c r="AK390" i="8"/>
  <c r="AK390" i="19" s="1"/>
  <c r="AK67" i="22"/>
  <c r="AU389" i="8"/>
  <c r="AF72" i="22"/>
  <c r="AK389" i="8"/>
  <c r="AK389" i="19" s="1"/>
  <c r="AU390" i="8"/>
  <c r="AU390" i="19" s="1"/>
  <c r="AQ342" i="8"/>
  <c r="AQ342" i="19" s="1"/>
  <c r="AQ341" i="8"/>
  <c r="AQ341" i="19" s="1"/>
  <c r="AX390" i="8"/>
  <c r="AX390" i="19" s="1"/>
  <c r="AV72" i="22"/>
  <c r="AV387" i="8"/>
  <c r="AV387" i="19" s="1"/>
  <c r="AT389" i="8"/>
  <c r="AP339" i="8"/>
  <c r="AP339" i="19" s="1"/>
  <c r="AJ387" i="8"/>
  <c r="AJ387" i="19" s="1"/>
  <c r="AY72" i="22"/>
  <c r="AQ345" i="8"/>
  <c r="AQ345" i="19" s="1"/>
  <c r="AQ340" i="8"/>
  <c r="AQ340" i="19" s="1"/>
  <c r="AP389" i="8"/>
  <c r="Q388" i="8"/>
  <c r="Q388" i="19" s="1"/>
  <c r="Q467" i="8"/>
  <c r="Q468" i="8" s="1"/>
  <c r="Y389" i="8"/>
  <c r="AX389" i="8"/>
  <c r="AP390" i="8"/>
  <c r="AP390" i="19" s="1"/>
  <c r="AS409" i="8"/>
  <c r="AR388" i="8"/>
  <c r="AF345" i="8"/>
  <c r="AF345" i="19" s="1"/>
  <c r="AF343" i="8"/>
  <c r="AF343" i="19" s="1"/>
  <c r="AV467" i="8"/>
  <c r="AV468" i="8" s="1"/>
  <c r="BD337" i="8"/>
  <c r="BD337" i="19" s="1"/>
  <c r="BD338" i="8"/>
  <c r="BD338" i="19" s="1"/>
  <c r="BB337" i="8"/>
  <c r="BB337" i="19" s="1"/>
  <c r="BB338" i="8"/>
  <c r="BB338" i="19" s="1"/>
  <c r="Y339" i="8"/>
  <c r="Y339" i="19" s="1"/>
  <c r="BC338" i="8"/>
  <c r="BC338" i="19" s="1"/>
  <c r="BD385" i="8"/>
  <c r="BD385" i="19" s="1"/>
  <c r="AK339" i="8"/>
  <c r="AK339" i="19" s="1"/>
  <c r="AU339" i="8"/>
  <c r="AU339" i="19" s="1"/>
  <c r="BD384" i="8"/>
  <c r="BD384" i="19" s="1"/>
  <c r="BC337" i="8"/>
  <c r="BC337" i="19" s="1"/>
  <c r="AX339" i="8"/>
  <c r="AX339" i="19" s="1"/>
  <c r="AM340" i="8"/>
  <c r="AM340" i="19" s="1"/>
  <c r="AM345" i="8"/>
  <c r="AM345" i="19" s="1"/>
  <c r="AM342" i="8"/>
  <c r="AM342" i="19" s="1"/>
  <c r="AM344" i="8"/>
  <c r="AM344" i="19" s="1"/>
  <c r="AM343" i="8"/>
  <c r="AM341" i="8"/>
  <c r="AM341" i="19" s="1"/>
  <c r="BC385" i="8"/>
  <c r="BC385" i="19" s="1"/>
  <c r="AB339" i="8"/>
  <c r="AB339" i="19" s="1"/>
  <c r="P339" i="8"/>
  <c r="P339" i="19" s="1"/>
  <c r="BB385" i="8"/>
  <c r="BB385" i="19" s="1"/>
  <c r="P390" i="8"/>
  <c r="P390" i="19" s="1"/>
  <c r="P389" i="8"/>
  <c r="BB384" i="8"/>
  <c r="BB384" i="19" s="1"/>
  <c r="BB206" i="8"/>
  <c r="BB206" i="19" s="1"/>
  <c r="BC206" i="8"/>
  <c r="BC206" i="19" s="1"/>
  <c r="BC210" i="8"/>
  <c r="BC210" i="19" s="1"/>
  <c r="BB49" i="8"/>
  <c r="BB49" i="19" s="1"/>
  <c r="BC49" i="8"/>
  <c r="BC49" i="19" s="1"/>
  <c r="AF344" i="8" l="1"/>
  <c r="AF344" i="19" s="1"/>
  <c r="AF342" i="8"/>
  <c r="AF342" i="19" s="1"/>
  <c r="AF341" i="8"/>
  <c r="AF341" i="19" s="1"/>
  <c r="AF340" i="8"/>
  <c r="AF340" i="19" s="1"/>
  <c r="AF387" i="8"/>
  <c r="AF387" i="19" s="1"/>
  <c r="AJ342" i="8"/>
  <c r="AJ342" i="19" s="1"/>
  <c r="AY387" i="8"/>
  <c r="AY387" i="19" s="1"/>
  <c r="AL340" i="8"/>
  <c r="AL340" i="19" s="1"/>
  <c r="AL345" i="8"/>
  <c r="AL345" i="19" s="1"/>
  <c r="AL343" i="8"/>
  <c r="AL343" i="19" s="1"/>
  <c r="AL344" i="8"/>
  <c r="AL344" i="19" s="1"/>
  <c r="AL342" i="8"/>
  <c r="AL342" i="19" s="1"/>
  <c r="AL341" i="8"/>
  <c r="AL341" i="19" s="1"/>
  <c r="AJ345" i="8"/>
  <c r="AJ345" i="19" s="1"/>
  <c r="AJ343" i="8"/>
  <c r="AJ343" i="19" s="1"/>
  <c r="AJ340" i="8"/>
  <c r="AJ340" i="19" s="1"/>
  <c r="AJ341" i="8"/>
  <c r="AM92" i="22"/>
  <c r="AJ344" i="8"/>
  <c r="AJ344" i="19" s="1"/>
  <c r="AR409" i="8"/>
  <c r="AR467" i="8"/>
  <c r="AR468" i="8" s="1"/>
  <c r="AM410" i="19"/>
  <c r="AI343" i="8"/>
  <c r="AI343" i="19" s="1"/>
  <c r="V388" i="8"/>
  <c r="V400" i="8" s="1"/>
  <c r="AI342" i="8"/>
  <c r="AI342" i="19" s="1"/>
  <c r="AB467" i="8"/>
  <c r="AB468" i="8" s="1"/>
  <c r="V387" i="8"/>
  <c r="V387" i="19" s="1"/>
  <c r="V69" i="22" s="1"/>
  <c r="V83" i="22" s="1"/>
  <c r="W388" i="8"/>
  <c r="W400" i="8" s="1"/>
  <c r="AI341" i="8"/>
  <c r="AI341" i="19" s="1"/>
  <c r="T410" i="8"/>
  <c r="AV341" i="8"/>
  <c r="AV341" i="19" s="1"/>
  <c r="W409" i="8"/>
  <c r="AI344" i="8"/>
  <c r="AI344" i="19" s="1"/>
  <c r="S387" i="8"/>
  <c r="S387" i="19" s="1"/>
  <c r="W467" i="8"/>
  <c r="W468" i="8" s="1"/>
  <c r="AV344" i="8"/>
  <c r="AV344" i="19" s="1"/>
  <c r="AV343" i="8"/>
  <c r="AV343" i="19" s="1"/>
  <c r="AI340" i="8"/>
  <c r="AI340" i="19" s="1"/>
  <c r="AV345" i="8"/>
  <c r="AV345" i="19" s="1"/>
  <c r="AV342" i="8"/>
  <c r="AV342" i="19" s="1"/>
  <c r="AI345" i="8"/>
  <c r="AI345" i="19" s="1"/>
  <c r="AV340" i="8"/>
  <c r="AV340" i="19" s="1"/>
  <c r="AQ102" i="22"/>
  <c r="T387" i="8"/>
  <c r="T401" i="8" s="1"/>
  <c r="T449" i="19" s="1"/>
  <c r="AB388" i="8"/>
  <c r="AB400" i="8" s="1"/>
  <c r="AS340" i="8"/>
  <c r="AS340" i="19" s="1"/>
  <c r="AD342" i="8"/>
  <c r="AD342" i="19" s="1"/>
  <c r="AD341" i="8"/>
  <c r="AD341" i="19" s="1"/>
  <c r="AD344" i="8"/>
  <c r="AD344" i="19" s="1"/>
  <c r="AD343" i="8"/>
  <c r="AD343" i="19" s="1"/>
  <c r="AD345" i="8"/>
  <c r="AD345" i="19" s="1"/>
  <c r="AD340" i="8"/>
  <c r="AD340" i="19" s="1"/>
  <c r="Q342" i="8"/>
  <c r="Q342" i="19" s="1"/>
  <c r="S342" i="8"/>
  <c r="S342" i="19" s="1"/>
  <c r="AM91" i="22"/>
  <c r="S343" i="8"/>
  <c r="S343" i="19" s="1"/>
  <c r="Q344" i="8"/>
  <c r="Q344" i="19" s="1"/>
  <c r="AW388" i="8"/>
  <c r="AW400" i="8" s="1"/>
  <c r="AW389" i="19"/>
  <c r="AW409" i="19" s="1"/>
  <c r="V409" i="8"/>
  <c r="U389" i="19"/>
  <c r="U71" i="22" s="1"/>
  <c r="AC388" i="8"/>
  <c r="AC388" i="19" s="1"/>
  <c r="AC70" i="22" s="1"/>
  <c r="AC389" i="19"/>
  <c r="AC71" i="22" s="1"/>
  <c r="AX67" i="22"/>
  <c r="AX389" i="19"/>
  <c r="AR66" i="22"/>
  <c r="AR388" i="19"/>
  <c r="AS344" i="8"/>
  <c r="AS344" i="19" s="1"/>
  <c r="AX53" i="8"/>
  <c r="AX53" i="19" s="1"/>
  <c r="AF410" i="8"/>
  <c r="AE390" i="19"/>
  <c r="AF410" i="19" s="1"/>
  <c r="AD389" i="19"/>
  <c r="AD71" i="22" s="1"/>
  <c r="Z388" i="8"/>
  <c r="Z389" i="19"/>
  <c r="Z71" i="22" s="1"/>
  <c r="Z101" i="22" s="1"/>
  <c r="AT67" i="22"/>
  <c r="AT389" i="19"/>
  <c r="AO67" i="22"/>
  <c r="AO389" i="19"/>
  <c r="AP67" i="22"/>
  <c r="AP389" i="19"/>
  <c r="AE388" i="8"/>
  <c r="AE389" i="19"/>
  <c r="Q345" i="8"/>
  <c r="Q345" i="19" s="1"/>
  <c r="AB409" i="8"/>
  <c r="AA389" i="19"/>
  <c r="AA71" i="22" s="1"/>
  <c r="AB91" i="22" s="1"/>
  <c r="Q340" i="8"/>
  <c r="Q340" i="19" s="1"/>
  <c r="Q401" i="8"/>
  <c r="Q387" i="19"/>
  <c r="Q69" i="22" s="1"/>
  <c r="Q83" i="22" s="1"/>
  <c r="BC58" i="22"/>
  <c r="AQ66" i="22"/>
  <c r="AQ101" i="22" s="1"/>
  <c r="AQ388" i="19"/>
  <c r="AQ400" i="19" s="1"/>
  <c r="Q339" i="19"/>
  <c r="AD387" i="8"/>
  <c r="AD390" i="19"/>
  <c r="AD72" i="22" s="1"/>
  <c r="AD102" i="22" s="1"/>
  <c r="W66" i="22"/>
  <c r="Y67" i="22"/>
  <c r="Y389" i="19"/>
  <c r="AU388" i="8"/>
  <c r="AU400" i="8" s="1"/>
  <c r="AU448" i="19" s="1"/>
  <c r="AU389" i="19"/>
  <c r="AG409" i="8"/>
  <c r="AG389" i="19"/>
  <c r="AI410" i="8"/>
  <c r="AH390" i="19"/>
  <c r="AH72" i="22" s="1"/>
  <c r="AJ66" i="22"/>
  <c r="AJ101" i="22" s="1"/>
  <c r="AJ388" i="19"/>
  <c r="AJ400" i="19" s="1"/>
  <c r="AB66" i="22"/>
  <c r="AB101" i="22" s="1"/>
  <c r="Q343" i="8"/>
  <c r="Q343" i="19" s="1"/>
  <c r="AS341" i="8"/>
  <c r="AS341" i="19" s="1"/>
  <c r="AS342" i="8"/>
  <c r="AS342" i="19" s="1"/>
  <c r="AS387" i="8"/>
  <c r="AS387" i="19" s="1"/>
  <c r="AS69" i="22" s="1"/>
  <c r="AS81" i="22" s="1"/>
  <c r="AN467" i="8"/>
  <c r="AN468" i="8" s="1"/>
  <c r="AN389" i="19"/>
  <c r="AN71" i="22" s="1"/>
  <c r="AN91" i="22" s="1"/>
  <c r="X67" i="22"/>
  <c r="X389" i="19"/>
  <c r="AM465" i="19"/>
  <c r="AM388" i="19"/>
  <c r="Z102" i="22"/>
  <c r="T66" i="22"/>
  <c r="T388" i="19"/>
  <c r="T70" i="22" s="1"/>
  <c r="W410" i="8"/>
  <c r="W390" i="19"/>
  <c r="W72" i="22" s="1"/>
  <c r="W92" i="22" s="1"/>
  <c r="AM409" i="19"/>
  <c r="P67" i="22"/>
  <c r="P389" i="19"/>
  <c r="P71" i="22" s="1"/>
  <c r="AS343" i="8"/>
  <c r="AS343" i="19" s="1"/>
  <c r="AM79" i="22"/>
  <c r="AI388" i="8"/>
  <c r="AI389" i="19"/>
  <c r="AJ409" i="19" s="1"/>
  <c r="R388" i="8"/>
  <c r="R400" i="8" s="1"/>
  <c r="R448" i="19" s="1"/>
  <c r="R389" i="19"/>
  <c r="R409" i="19" s="1"/>
  <c r="AI387" i="8"/>
  <c r="AI390" i="19"/>
  <c r="AI72" i="22" s="1"/>
  <c r="AI102" i="22" s="1"/>
  <c r="V66" i="22"/>
  <c r="AF62" i="22"/>
  <c r="AF141" i="22" s="1"/>
  <c r="AF388" i="19"/>
  <c r="AW387" i="8"/>
  <c r="AW401" i="8" s="1"/>
  <c r="AW390" i="19"/>
  <c r="AW72" i="22" s="1"/>
  <c r="AW92" i="22" s="1"/>
  <c r="V389" i="19"/>
  <c r="W409" i="19" s="1"/>
  <c r="AS66" i="22"/>
  <c r="AS388" i="19"/>
  <c r="AS70" i="22" s="1"/>
  <c r="AJ409" i="8"/>
  <c r="AH13" i="22"/>
  <c r="AH105" i="22" s="1"/>
  <c r="AH339" i="19"/>
  <c r="V13" i="22"/>
  <c r="V105" i="22" s="1"/>
  <c r="V339" i="19"/>
  <c r="V341" i="8"/>
  <c r="V341" i="19" s="1"/>
  <c r="W17" i="22"/>
  <c r="W343" i="19"/>
  <c r="U13" i="22"/>
  <c r="U105" i="22" s="1"/>
  <c r="U339" i="19"/>
  <c r="X13" i="22"/>
  <c r="X105" i="22" s="1"/>
  <c r="X339" i="19"/>
  <c r="AW13" i="22"/>
  <c r="AW105" i="22" s="1"/>
  <c r="AW339" i="19"/>
  <c r="AV14" i="22"/>
  <c r="AV17" i="22"/>
  <c r="AY13" i="22"/>
  <c r="AY105" i="22" s="1"/>
  <c r="AY339" i="19"/>
  <c r="S16" i="22"/>
  <c r="S161" i="22" s="1"/>
  <c r="AJ15" i="22"/>
  <c r="AJ107" i="22" s="1"/>
  <c r="AJ341" i="19"/>
  <c r="AR13" i="22"/>
  <c r="AR105" i="22" s="1"/>
  <c r="AR339" i="19"/>
  <c r="AC13" i="22"/>
  <c r="AC105" i="22" s="1"/>
  <c r="AC339" i="19"/>
  <c r="S13" i="22"/>
  <c r="S105" i="22" s="1"/>
  <c r="S339" i="19"/>
  <c r="AG13" i="22"/>
  <c r="AG105" i="22" s="1"/>
  <c r="AG339" i="19"/>
  <c r="AD17" i="22"/>
  <c r="AD15" i="22"/>
  <c r="AD107" i="22" s="1"/>
  <c r="AA13" i="22"/>
  <c r="AA105" i="22" s="1"/>
  <c r="AA339" i="19"/>
  <c r="AS14" i="22"/>
  <c r="T13" i="22"/>
  <c r="T105" i="22" s="1"/>
  <c r="T339" i="19"/>
  <c r="AI17" i="22"/>
  <c r="AS16" i="22"/>
  <c r="AS161" i="22" s="1"/>
  <c r="Z343" i="8"/>
  <c r="Z343" i="19" s="1"/>
  <c r="Z339" i="19"/>
  <c r="AM17" i="22"/>
  <c r="AM343" i="19"/>
  <c r="Q17" i="22"/>
  <c r="AS15" i="22"/>
  <c r="AV15" i="22"/>
  <c r="AV107" i="22" s="1"/>
  <c r="R342" i="8"/>
  <c r="R339" i="19"/>
  <c r="AI63" i="22"/>
  <c r="AL17" i="22"/>
  <c r="Z342" i="8"/>
  <c r="AJ17" i="22"/>
  <c r="AN13" i="22"/>
  <c r="AN105" i="22" s="1"/>
  <c r="AN339" i="19"/>
  <c r="AE13" i="22"/>
  <c r="AE105" i="22" s="1"/>
  <c r="AE339" i="19"/>
  <c r="S17" i="22"/>
  <c r="AS13" i="22"/>
  <c r="AS105" i="22" s="1"/>
  <c r="AS339" i="19"/>
  <c r="Q14" i="22"/>
  <c r="AO13" i="22"/>
  <c r="AO105" i="22" s="1"/>
  <c r="AO339" i="19"/>
  <c r="Q15" i="22"/>
  <c r="Q107" i="22" s="1"/>
  <c r="Q341" i="19"/>
  <c r="AV16" i="22"/>
  <c r="AV161" i="22" s="1"/>
  <c r="W13" i="22"/>
  <c r="W105" i="22" s="1"/>
  <c r="W339" i="19"/>
  <c r="S341" i="8"/>
  <c r="S344" i="8"/>
  <c r="S344" i="19" s="1"/>
  <c r="S340" i="8"/>
  <c r="Z344" i="8"/>
  <c r="Z344" i="19" s="1"/>
  <c r="Z13" i="22"/>
  <c r="Z105" i="22" s="1"/>
  <c r="Z345" i="8"/>
  <c r="Z345" i="19" s="1"/>
  <c r="Z341" i="8"/>
  <c r="Z341" i="19" s="1"/>
  <c r="Z340" i="8"/>
  <c r="AD388" i="8"/>
  <c r="AD400" i="8" s="1"/>
  <c r="AE408" i="19" s="1"/>
  <c r="T341" i="8"/>
  <c r="T341" i="19" s="1"/>
  <c r="T342" i="8"/>
  <c r="T344" i="8"/>
  <c r="T344" i="19" s="1"/>
  <c r="T340" i="8"/>
  <c r="T343" i="8"/>
  <c r="T343" i="19" s="1"/>
  <c r="AD467" i="8"/>
  <c r="AD468" i="8" s="1"/>
  <c r="AW301" i="19"/>
  <c r="AW212" i="19"/>
  <c r="AW302" i="19" s="1"/>
  <c r="V345" i="8"/>
  <c r="AV470" i="19"/>
  <c r="AY212" i="8"/>
  <c r="AY302" i="8" s="1"/>
  <c r="AY210" i="19"/>
  <c r="AJ465" i="19"/>
  <c r="W344" i="8"/>
  <c r="W341" i="8"/>
  <c r="W342" i="8"/>
  <c r="W342" i="19" s="1"/>
  <c r="W345" i="8"/>
  <c r="AJ400" i="8"/>
  <c r="AJ448" i="19" s="1"/>
  <c r="W340" i="8"/>
  <c r="V340" i="8"/>
  <c r="AI470" i="19"/>
  <c r="V342" i="8"/>
  <c r="V342" i="19" s="1"/>
  <c r="AD64" i="22"/>
  <c r="AD402" i="19"/>
  <c r="BD210" i="8"/>
  <c r="BD210" i="19" s="1"/>
  <c r="R453" i="19"/>
  <c r="R465" i="19"/>
  <c r="AD470" i="19"/>
  <c r="AQ400" i="8"/>
  <c r="AQ448" i="19" s="1"/>
  <c r="AQ465" i="19"/>
  <c r="AH387" i="8"/>
  <c r="AY342" i="8"/>
  <c r="AY340" i="8"/>
  <c r="AY344" i="8"/>
  <c r="AO387" i="8"/>
  <c r="AY343" i="8"/>
  <c r="AY345" i="8"/>
  <c r="AY345" i="19" s="1"/>
  <c r="AY341" i="8"/>
  <c r="AY470" i="19"/>
  <c r="V343" i="8"/>
  <c r="AC409" i="8"/>
  <c r="Z465" i="19"/>
  <c r="AN388" i="8"/>
  <c r="AW410" i="8"/>
  <c r="AF470" i="19"/>
  <c r="S68" i="22"/>
  <c r="S136" i="22" s="1"/>
  <c r="AH467" i="8"/>
  <c r="AH468" i="8" s="1"/>
  <c r="AG344" i="8"/>
  <c r="AG342" i="8"/>
  <c r="AH388" i="8"/>
  <c r="AG343" i="8"/>
  <c r="AI409" i="8"/>
  <c r="AO453" i="19"/>
  <c r="R410" i="8"/>
  <c r="AG345" i="8"/>
  <c r="AG345" i="19" s="1"/>
  <c r="AS453" i="19"/>
  <c r="BB58" i="22"/>
  <c r="AG387" i="8"/>
  <c r="AJ470" i="19"/>
  <c r="AG453" i="19"/>
  <c r="U63" i="22"/>
  <c r="AE410" i="8"/>
  <c r="U388" i="8"/>
  <c r="U409" i="8"/>
  <c r="AH410" i="8"/>
  <c r="AM62" i="22"/>
  <c r="AM151" i="22" s="1"/>
  <c r="AQ62" i="22"/>
  <c r="AQ141" i="22" s="1"/>
  <c r="U467" i="8"/>
  <c r="U468" i="8" s="1"/>
  <c r="V102" i="22"/>
  <c r="AG410" i="8"/>
  <c r="AG340" i="8"/>
  <c r="AD403" i="19"/>
  <c r="AD404" i="19" s="1"/>
  <c r="W387" i="8"/>
  <c r="S410" i="8"/>
  <c r="AF465" i="19"/>
  <c r="AB63" i="22"/>
  <c r="AK453" i="19"/>
  <c r="AK63" i="22"/>
  <c r="AN409" i="8"/>
  <c r="Z19" i="22"/>
  <c r="AF18" i="22"/>
  <c r="AF14" i="22"/>
  <c r="AP470" i="19"/>
  <c r="Z452" i="19"/>
  <c r="Z74" i="22"/>
  <c r="Z142" i="22" s="1"/>
  <c r="Q75" i="22"/>
  <c r="Q135" i="22" s="1"/>
  <c r="Q469" i="19"/>
  <c r="S403" i="19"/>
  <c r="S404" i="19" s="1"/>
  <c r="S61" i="22"/>
  <c r="AA470" i="19"/>
  <c r="R64" i="22"/>
  <c r="R466" i="19"/>
  <c r="S412" i="19"/>
  <c r="R13" i="22"/>
  <c r="R105" i="22" s="1"/>
  <c r="AH470" i="19"/>
  <c r="AH453" i="19"/>
  <c r="AV453" i="19"/>
  <c r="AV63" i="22"/>
  <c r="AT59" i="22"/>
  <c r="AT451" i="19"/>
  <c r="Z12" i="22"/>
  <c r="Z151" i="22" s="1"/>
  <c r="Z448" i="19"/>
  <c r="Z413" i="19"/>
  <c r="AG79" i="22"/>
  <c r="AG168" i="22"/>
  <c r="AG95" i="22"/>
  <c r="AI64" i="22"/>
  <c r="AI466" i="19"/>
  <c r="X413" i="19"/>
  <c r="X12" i="22"/>
  <c r="AV168" i="22"/>
  <c r="AV79" i="22"/>
  <c r="P12" i="22"/>
  <c r="Q95" i="22" s="1"/>
  <c r="P413" i="19"/>
  <c r="AU12" i="22"/>
  <c r="AV95" i="22" s="1"/>
  <c r="AU413" i="19"/>
  <c r="S168" i="22"/>
  <c r="S79" i="22"/>
  <c r="AC413" i="19"/>
  <c r="AC12" i="22"/>
  <c r="AY137" i="22"/>
  <c r="AO413" i="19"/>
  <c r="AO12" i="22"/>
  <c r="AW95" i="22"/>
  <c r="AW79" i="22"/>
  <c r="AW168" i="22"/>
  <c r="T75" i="22"/>
  <c r="T135" i="22" s="1"/>
  <c r="T454" i="19"/>
  <c r="T469" i="19"/>
  <c r="AX470" i="19"/>
  <c r="AY19" i="22"/>
  <c r="U470" i="19"/>
  <c r="R412" i="19"/>
  <c r="S453" i="19"/>
  <c r="S63" i="22"/>
  <c r="AW63" i="22"/>
  <c r="AH137" i="22"/>
  <c r="AF137" i="22"/>
  <c r="AV64" i="22"/>
  <c r="AV466" i="19"/>
  <c r="AS465" i="19"/>
  <c r="AS62" i="22"/>
  <c r="AY168" i="22"/>
  <c r="AY79" i="22"/>
  <c r="AN59" i="22"/>
  <c r="AN451" i="19"/>
  <c r="AB413" i="19"/>
  <c r="AA413" i="19"/>
  <c r="AA12" i="22"/>
  <c r="AE137" i="22"/>
  <c r="W453" i="19"/>
  <c r="Q137" i="22"/>
  <c r="AQ137" i="22"/>
  <c r="AN64" i="22"/>
  <c r="AN466" i="19"/>
  <c r="R137" i="22"/>
  <c r="AU59" i="22"/>
  <c r="AU451" i="19"/>
  <c r="AK13" i="22"/>
  <c r="AK105" i="22" s="1"/>
  <c r="Q66" i="22"/>
  <c r="AJ65" i="22"/>
  <c r="AJ61" i="22"/>
  <c r="AH65" i="22"/>
  <c r="AK64" i="22"/>
  <c r="AK466" i="19"/>
  <c r="AT13" i="22"/>
  <c r="AT105" i="22" s="1"/>
  <c r="AL18" i="22"/>
  <c r="AL14" i="22"/>
  <c r="AC64" i="22"/>
  <c r="AC466" i="19"/>
  <c r="AE63" i="22"/>
  <c r="AD63" i="22"/>
  <c r="AD85" i="22" s="1"/>
  <c r="AD86" i="22" s="1"/>
  <c r="AW470" i="19"/>
  <c r="S137" i="22"/>
  <c r="X59" i="22"/>
  <c r="X451" i="19"/>
  <c r="AJ64" i="22"/>
  <c r="AJ466" i="19"/>
  <c r="AT413" i="19"/>
  <c r="AS12" i="22"/>
  <c r="AS152" i="22" s="1"/>
  <c r="AS413" i="19"/>
  <c r="AS448" i="19"/>
  <c r="AY64" i="22"/>
  <c r="AY466" i="19"/>
  <c r="AF64" i="22"/>
  <c r="AF466" i="19"/>
  <c r="AT12" i="22"/>
  <c r="Q453" i="19"/>
  <c r="Q63" i="22"/>
  <c r="Y59" i="22"/>
  <c r="Y451" i="19"/>
  <c r="BD58" i="22"/>
  <c r="S64" i="22"/>
  <c r="S466" i="19"/>
  <c r="AK12" i="22"/>
  <c r="AL95" i="22" s="1"/>
  <c r="AK413" i="19"/>
  <c r="V15" i="22"/>
  <c r="AJ453" i="19"/>
  <c r="AY402" i="19"/>
  <c r="AY61" i="22"/>
  <c r="AI62" i="22"/>
  <c r="AI465" i="19"/>
  <c r="AI469" i="19"/>
  <c r="AI75" i="22"/>
  <c r="AI135" i="22" s="1"/>
  <c r="AI454" i="19"/>
  <c r="AE68" i="22"/>
  <c r="AF453" i="19"/>
  <c r="AF63" i="22"/>
  <c r="Z15" i="22"/>
  <c r="AM137" i="22"/>
  <c r="AX59" i="22"/>
  <c r="AX451" i="19"/>
  <c r="AJ137" i="22"/>
  <c r="AB59" i="22"/>
  <c r="AB451" i="19"/>
  <c r="AO137" i="22"/>
  <c r="AF168" i="22"/>
  <c r="AF79" i="22"/>
  <c r="AR137" i="22"/>
  <c r="AW137" i="22"/>
  <c r="Q152" i="22"/>
  <c r="AQ19" i="22"/>
  <c r="AQ15" i="22"/>
  <c r="AQ107" i="22" s="1"/>
  <c r="AI464" i="19"/>
  <c r="AI14" i="22"/>
  <c r="P13" i="22"/>
  <c r="AU13" i="22"/>
  <c r="AU105" i="22" s="1"/>
  <c r="AD62" i="22"/>
  <c r="AD141" i="22" s="1"/>
  <c r="AB13" i="22"/>
  <c r="AP13" i="22"/>
  <c r="AD19" i="22"/>
  <c r="AF402" i="19"/>
  <c r="AF61" i="22"/>
  <c r="AL19" i="22"/>
  <c r="AL15" i="22"/>
  <c r="AL107" i="22" s="1"/>
  <c r="AE387" i="8"/>
  <c r="AE387" i="19" s="1"/>
  <c r="AE74" i="22"/>
  <c r="AE142" i="22" s="1"/>
  <c r="AE452" i="19"/>
  <c r="AO64" i="22"/>
  <c r="AO466" i="19"/>
  <c r="AJ14" i="22"/>
  <c r="AM64" i="22"/>
  <c r="AM466" i="19"/>
  <c r="Q168" i="22"/>
  <c r="Q79" i="22"/>
  <c r="AA59" i="22"/>
  <c r="AA451" i="19"/>
  <c r="AP59" i="22"/>
  <c r="AP451" i="19"/>
  <c r="Y12" i="22"/>
  <c r="Y413" i="19"/>
  <c r="W413" i="19"/>
  <c r="W12" i="22"/>
  <c r="AR168" i="22"/>
  <c r="AR79" i="22"/>
  <c r="AP12" i="22"/>
  <c r="AQ95" i="22" s="1"/>
  <c r="AP413" i="19"/>
  <c r="AS466" i="19"/>
  <c r="AB12" i="22"/>
  <c r="W59" i="22"/>
  <c r="W451" i="19"/>
  <c r="P59" i="22"/>
  <c r="P451" i="19"/>
  <c r="AL168" i="22"/>
  <c r="AM95" i="22"/>
  <c r="AL79" i="22"/>
  <c r="AE413" i="19"/>
  <c r="AE12" i="22"/>
  <c r="AE448" i="19"/>
  <c r="AH79" i="22"/>
  <c r="AH95" i="22"/>
  <c r="AH168" i="22"/>
  <c r="AN12" i="22"/>
  <c r="AN413" i="19"/>
  <c r="AX13" i="22"/>
  <c r="AX105" i="22" s="1"/>
  <c r="AY63" i="22"/>
  <c r="AY453" i="19"/>
  <c r="T152" i="22"/>
  <c r="AR95" i="22"/>
  <c r="AQ79" i="22"/>
  <c r="AQ168" i="22"/>
  <c r="AQ18" i="22"/>
  <c r="AQ14" i="22"/>
  <c r="Y64" i="22"/>
  <c r="Y466" i="19"/>
  <c r="AV66" i="22"/>
  <c r="AS17" i="22"/>
  <c r="Z64" i="22"/>
  <c r="Z466" i="19"/>
  <c r="AG137" i="22"/>
  <c r="AJ79" i="22"/>
  <c r="AJ95" i="22"/>
  <c r="AJ168" i="22"/>
  <c r="AC59" i="22"/>
  <c r="AC451" i="19"/>
  <c r="AK59" i="22"/>
  <c r="AK451" i="19"/>
  <c r="T63" i="22"/>
  <c r="T453" i="19"/>
  <c r="AI95" i="22"/>
  <c r="AI79" i="22"/>
  <c r="AI168" i="22"/>
  <c r="V12" i="22"/>
  <c r="V413" i="19"/>
  <c r="AQ17" i="22"/>
  <c r="T465" i="19"/>
  <c r="T62" i="22"/>
  <c r="T137" i="22"/>
  <c r="W63" i="22"/>
  <c r="Z137" i="22"/>
  <c r="AX12" i="22"/>
  <c r="AY95" i="22" s="1"/>
  <c r="AX413" i="19"/>
  <c r="AF19" i="22"/>
  <c r="AF15" i="22"/>
  <c r="AF107" i="22" s="1"/>
  <c r="W65" i="22"/>
  <c r="AQ74" i="22"/>
  <c r="AQ134" i="22" s="1"/>
  <c r="AQ452" i="19"/>
  <c r="AQ64" i="22"/>
  <c r="AQ466" i="19"/>
  <c r="AV137" i="22"/>
  <c r="V63" i="22"/>
  <c r="V453" i="19"/>
  <c r="P68" i="22"/>
  <c r="AM19" i="22"/>
  <c r="AM15" i="22"/>
  <c r="AM107" i="22" s="1"/>
  <c r="Z18" i="22"/>
  <c r="AI19" i="22"/>
  <c r="AI15" i="22"/>
  <c r="AI107" i="22" s="1"/>
  <c r="AB470" i="19"/>
  <c r="AB453" i="19"/>
  <c r="AT64" i="22"/>
  <c r="AT466" i="19"/>
  <c r="T19" i="22"/>
  <c r="T15" i="22"/>
  <c r="T107" i="22" s="1"/>
  <c r="AD18" i="22"/>
  <c r="AD14" i="22"/>
  <c r="AS74" i="22"/>
  <c r="AS171" i="22" s="1"/>
  <c r="AS452" i="19"/>
  <c r="X470" i="19"/>
  <c r="AI74" i="22"/>
  <c r="AI452" i="19"/>
  <c r="AM18" i="22"/>
  <c r="AM14" i="22"/>
  <c r="V18" i="22"/>
  <c r="Y13" i="22"/>
  <c r="Y105" i="22" s="1"/>
  <c r="AF16" i="22"/>
  <c r="AF161" i="22" s="1"/>
  <c r="T74" i="22"/>
  <c r="T142" i="22" s="1"/>
  <c r="T452" i="19"/>
  <c r="AV403" i="19"/>
  <c r="AV404" i="19" s="1"/>
  <c r="AV61" i="22"/>
  <c r="AD75" i="22"/>
  <c r="AD135" i="22" s="1"/>
  <c r="AD469" i="19"/>
  <c r="AU470" i="19"/>
  <c r="AI16" i="22"/>
  <c r="AI108" i="22" s="1"/>
  <c r="T409" i="8"/>
  <c r="AR64" i="22"/>
  <c r="AR466" i="19"/>
  <c r="AG64" i="22"/>
  <c r="AG466" i="19"/>
  <c r="AW62" i="22"/>
  <c r="AL64" i="22"/>
  <c r="AL466" i="19"/>
  <c r="AS402" i="19"/>
  <c r="AS61" i="22"/>
  <c r="V65" i="22"/>
  <c r="V61" i="22"/>
  <c r="AE465" i="19"/>
  <c r="T402" i="19"/>
  <c r="T61" i="22"/>
  <c r="Q403" i="19"/>
  <c r="Q404" i="19" s="1"/>
  <c r="Q61" i="22"/>
  <c r="Q449" i="19"/>
  <c r="U12" i="22"/>
  <c r="U413" i="19"/>
  <c r="AD79" i="22"/>
  <c r="AD168" i="22"/>
  <c r="V59" i="22"/>
  <c r="V451" i="19"/>
  <c r="AF17" i="22"/>
  <c r="AI449" i="19"/>
  <c r="V16" i="22"/>
  <c r="V161" i="22" s="1"/>
  <c r="Z17" i="22"/>
  <c r="R12" i="22"/>
  <c r="R413" i="19"/>
  <c r="T168" i="22"/>
  <c r="T79" i="22"/>
  <c r="T95" i="22"/>
  <c r="U137" i="22"/>
  <c r="AL137" i="22"/>
  <c r="AC66" i="22"/>
  <c r="AW409" i="8"/>
  <c r="AD409" i="8"/>
  <c r="AE66" i="22"/>
  <c r="AR453" i="19"/>
  <c r="AR63" i="22"/>
  <c r="AB465" i="19"/>
  <c r="AB62" i="22"/>
  <c r="R345" i="8"/>
  <c r="R345" i="19" s="1"/>
  <c r="AX68" i="22"/>
  <c r="Y387" i="8"/>
  <c r="AN341" i="8"/>
  <c r="AN341" i="19" s="1"/>
  <c r="X341" i="8"/>
  <c r="X341" i="19" s="1"/>
  <c r="AD66" i="22"/>
  <c r="AM400" i="8"/>
  <c r="AM66" i="22"/>
  <c r="AL453" i="19"/>
  <c r="AL63" i="22"/>
  <c r="T470" i="19"/>
  <c r="T68" i="22"/>
  <c r="Q470" i="19"/>
  <c r="Q68" i="22"/>
  <c r="AU67" i="22"/>
  <c r="AJ19" i="22"/>
  <c r="AE341" i="8"/>
  <c r="AG67" i="22"/>
  <c r="AL387" i="8"/>
  <c r="Z387" i="8"/>
  <c r="AS139" i="22"/>
  <c r="AI156" i="22"/>
  <c r="AI136" i="22"/>
  <c r="AN72" i="22"/>
  <c r="AN102" i="22" s="1"/>
  <c r="AR410" i="19"/>
  <c r="R344" i="8"/>
  <c r="R344" i="19" s="1"/>
  <c r="U343" i="8"/>
  <c r="Q19" i="22"/>
  <c r="S19" i="22"/>
  <c r="AV19" i="22"/>
  <c r="AM409" i="8"/>
  <c r="AL67" i="22"/>
  <c r="AL388" i="8"/>
  <c r="AL467" i="8"/>
  <c r="AL468" i="8" s="1"/>
  <c r="AQ387" i="8"/>
  <c r="AH63" i="22"/>
  <c r="AF156" i="22"/>
  <c r="AF136" i="22"/>
  <c r="AD84" i="22"/>
  <c r="Z63" i="22"/>
  <c r="Z453" i="19"/>
  <c r="AC465" i="19"/>
  <c r="AC62" i="22"/>
  <c r="AK410" i="8"/>
  <c r="X68" i="22"/>
  <c r="R467" i="8"/>
  <c r="R468" i="8" s="1"/>
  <c r="AE67" i="22"/>
  <c r="S467" i="8"/>
  <c r="S468" i="8" s="1"/>
  <c r="S388" i="8"/>
  <c r="S388" i="19" s="1"/>
  <c r="S70" i="22" s="1"/>
  <c r="S67" i="22"/>
  <c r="S102" i="22" s="1"/>
  <c r="AQ453" i="19"/>
  <c r="AQ63" i="22"/>
  <c r="AC467" i="8"/>
  <c r="AC468" i="8" s="1"/>
  <c r="AC67" i="22"/>
  <c r="R341" i="8"/>
  <c r="R341" i="19" s="1"/>
  <c r="S409" i="8"/>
  <c r="AT387" i="8"/>
  <c r="AW467" i="8"/>
  <c r="AW468" i="8" s="1"/>
  <c r="AA67" i="22"/>
  <c r="AA341" i="8"/>
  <c r="AA341" i="19" s="1"/>
  <c r="R67" i="22"/>
  <c r="AF400" i="8"/>
  <c r="AF66" i="22"/>
  <c r="AM102" i="22"/>
  <c r="R387" i="8"/>
  <c r="AI65" i="22"/>
  <c r="AI403" i="19"/>
  <c r="AI404" i="19" s="1"/>
  <c r="AI402" i="19"/>
  <c r="AY67" i="22"/>
  <c r="AY102" i="22" s="1"/>
  <c r="AY467" i="8"/>
  <c r="AY468" i="8" s="1"/>
  <c r="AY388" i="8"/>
  <c r="AY136" i="22"/>
  <c r="AY156" i="22"/>
  <c r="AV136" i="22"/>
  <c r="AV156" i="22"/>
  <c r="R340" i="8"/>
  <c r="R340" i="19" s="1"/>
  <c r="AD410" i="8"/>
  <c r="AW340" i="8"/>
  <c r="AW340" i="19" s="1"/>
  <c r="AG72" i="22"/>
  <c r="AG92" i="22" s="1"/>
  <c r="AG341" i="8"/>
  <c r="AG341" i="19" s="1"/>
  <c r="AO72" i="22"/>
  <c r="AJ18" i="22"/>
  <c r="AM387" i="8"/>
  <c r="AM410" i="8"/>
  <c r="R343" i="8"/>
  <c r="R343" i="19" s="1"/>
  <c r="R409" i="8"/>
  <c r="AC387" i="8"/>
  <c r="AS19" i="22"/>
  <c r="AH345" i="8"/>
  <c r="AH345" i="19" s="1"/>
  <c r="AW67" i="22"/>
  <c r="AS470" i="19"/>
  <c r="AS68" i="22"/>
  <c r="V470" i="19"/>
  <c r="V68" i="22"/>
  <c r="AM453" i="19"/>
  <c r="AM63" i="22"/>
  <c r="AJ156" i="22"/>
  <c r="AJ136" i="22"/>
  <c r="AD136" i="22"/>
  <c r="AD156" i="22"/>
  <c r="S92" i="22"/>
  <c r="AY47" i="8"/>
  <c r="AY47" i="19" s="1"/>
  <c r="AY51" i="8"/>
  <c r="AY51" i="19" s="1"/>
  <c r="AY142" i="8"/>
  <c r="BD49" i="8"/>
  <c r="BD49" i="19" s="1"/>
  <c r="AF71" i="22"/>
  <c r="Q102" i="22"/>
  <c r="W71" i="22"/>
  <c r="AV102" i="22"/>
  <c r="R71" i="22"/>
  <c r="AF102" i="22"/>
  <c r="Q71" i="22"/>
  <c r="AJ72" i="22"/>
  <c r="T102" i="22"/>
  <c r="T92" i="22"/>
  <c r="R92" i="22"/>
  <c r="AS102" i="22"/>
  <c r="AH71" i="22"/>
  <c r="AR71" i="22"/>
  <c r="T71" i="22"/>
  <c r="AV71" i="22"/>
  <c r="AS71" i="22"/>
  <c r="AR343" i="8"/>
  <c r="AR341" i="8"/>
  <c r="AR341" i="19" s="1"/>
  <c r="AR340" i="8"/>
  <c r="AR340" i="19" s="1"/>
  <c r="AR344" i="8"/>
  <c r="AR344" i="19" s="1"/>
  <c r="AR345" i="8"/>
  <c r="AR345" i="19" s="1"/>
  <c r="AU143" i="19"/>
  <c r="AY142" i="19"/>
  <c r="AR342" i="8"/>
  <c r="AW142" i="19"/>
  <c r="AR410" i="8"/>
  <c r="AS410" i="8"/>
  <c r="BD206" i="8"/>
  <c r="BD206" i="19" s="1"/>
  <c r="AR387" i="8"/>
  <c r="AG388" i="8"/>
  <c r="AG388" i="19" s="1"/>
  <c r="AH409" i="8"/>
  <c r="AG467" i="8"/>
  <c r="AG468" i="8" s="1"/>
  <c r="AH344" i="8"/>
  <c r="AH344" i="19" s="1"/>
  <c r="AH343" i="8"/>
  <c r="AE345" i="8"/>
  <c r="AE345" i="19" s="1"/>
  <c r="AH341" i="8"/>
  <c r="AH342" i="8"/>
  <c r="AX212" i="8"/>
  <c r="AX212" i="19" s="1"/>
  <c r="AH340" i="8"/>
  <c r="AC341" i="8"/>
  <c r="AC344" i="8"/>
  <c r="AC344" i="19" s="1"/>
  <c r="AC342" i="8"/>
  <c r="AC342" i="19" s="1"/>
  <c r="AC343" i="8"/>
  <c r="AC345" i="8"/>
  <c r="AC345" i="19" s="1"/>
  <c r="AC340" i="8"/>
  <c r="AW53" i="8"/>
  <c r="AW53" i="19" s="1"/>
  <c r="AE344" i="8"/>
  <c r="AE344" i="19" s="1"/>
  <c r="AE467" i="8"/>
  <c r="AE468" i="8" s="1"/>
  <c r="AE409" i="8"/>
  <c r="T409" i="19"/>
  <c r="AE342" i="8"/>
  <c r="AE342" i="19" s="1"/>
  <c r="AE340" i="8"/>
  <c r="AE340" i="19" s="1"/>
  <c r="AN387" i="8"/>
  <c r="AE343" i="8"/>
  <c r="AO410" i="8"/>
  <c r="AN410" i="8"/>
  <c r="AT410" i="8"/>
  <c r="AF409" i="8"/>
  <c r="AW345" i="8"/>
  <c r="AW345" i="19" s="1"/>
  <c r="AW341" i="8"/>
  <c r="AW343" i="8"/>
  <c r="AW302" i="8"/>
  <c r="AW344" i="8"/>
  <c r="AW344" i="19" s="1"/>
  <c r="AW342" i="8"/>
  <c r="AW342" i="19" s="1"/>
  <c r="AC410" i="8"/>
  <c r="AO341" i="8"/>
  <c r="AO342" i="8"/>
  <c r="AO342" i="19" s="1"/>
  <c r="AO345" i="8"/>
  <c r="AO345" i="19" s="1"/>
  <c r="AO343" i="8"/>
  <c r="AO344" i="8"/>
  <c r="AO344" i="19" s="1"/>
  <c r="AO340" i="8"/>
  <c r="AV410" i="8"/>
  <c r="AU387" i="8"/>
  <c r="AB410" i="8"/>
  <c r="X342" i="8"/>
  <c r="X342" i="19" s="1"/>
  <c r="X340" i="8"/>
  <c r="X340" i="19" s="1"/>
  <c r="X345" i="8"/>
  <c r="X345" i="19" s="1"/>
  <c r="X344" i="8"/>
  <c r="X344" i="19" s="1"/>
  <c r="X343" i="8"/>
  <c r="X343" i="19" s="1"/>
  <c r="AQ410" i="8"/>
  <c r="U387" i="8"/>
  <c r="U387" i="19" s="1"/>
  <c r="AP410" i="8"/>
  <c r="AU467" i="8"/>
  <c r="AU468" i="8" s="1"/>
  <c r="AK387" i="8"/>
  <c r="AN344" i="8"/>
  <c r="AN344" i="19" s="1"/>
  <c r="Y410" i="8"/>
  <c r="V410" i="8"/>
  <c r="U410" i="8"/>
  <c r="AA342" i="8"/>
  <c r="AA342" i="19" s="1"/>
  <c r="AA340" i="8"/>
  <c r="AA344" i="8"/>
  <c r="AA344" i="19" s="1"/>
  <c r="R410" i="19"/>
  <c r="AA343" i="8"/>
  <c r="AA343" i="19" s="1"/>
  <c r="AA345" i="8"/>
  <c r="AA345" i="19" s="1"/>
  <c r="AL410" i="8"/>
  <c r="BC390" i="8"/>
  <c r="S410" i="19"/>
  <c r="AP387" i="8"/>
  <c r="AP387" i="19" s="1"/>
  <c r="X387" i="8"/>
  <c r="X387" i="19" s="1"/>
  <c r="X410" i="8"/>
  <c r="AV400" i="8"/>
  <c r="AN343" i="8"/>
  <c r="U344" i="8"/>
  <c r="U344" i="19" s="1"/>
  <c r="AB341" i="8"/>
  <c r="AN340" i="8"/>
  <c r="AN340" i="19" s="1"/>
  <c r="AN342" i="8"/>
  <c r="AN342" i="19" s="1"/>
  <c r="U342" i="8"/>
  <c r="U342" i="19" s="1"/>
  <c r="Y467" i="8"/>
  <c r="Y468" i="8" s="1"/>
  <c r="X409" i="8"/>
  <c r="X467" i="8"/>
  <c r="X468" i="8" s="1"/>
  <c r="X388" i="8"/>
  <c r="X388" i="19" s="1"/>
  <c r="U341" i="8"/>
  <c r="U341" i="19" s="1"/>
  <c r="AP467" i="8"/>
  <c r="AP468" i="8" s="1"/>
  <c r="AP341" i="8"/>
  <c r="AP341" i="19" s="1"/>
  <c r="AO388" i="8"/>
  <c r="AO388" i="19" s="1"/>
  <c r="AO467" i="8"/>
  <c r="AO468" i="8" s="1"/>
  <c r="AO409" i="8"/>
  <c r="AA387" i="8"/>
  <c r="AA387" i="19" s="1"/>
  <c r="AA410" i="8"/>
  <c r="AA388" i="8"/>
  <c r="AA388" i="19" s="1"/>
  <c r="AA409" i="8"/>
  <c r="AA467" i="8"/>
  <c r="AA468" i="8" s="1"/>
  <c r="AK467" i="8"/>
  <c r="AK468" i="8" s="1"/>
  <c r="AN345" i="8"/>
  <c r="AN345" i="19" s="1"/>
  <c r="P72" i="22"/>
  <c r="AU409" i="8"/>
  <c r="T410" i="19"/>
  <c r="U340" i="8"/>
  <c r="AX388" i="8"/>
  <c r="AX388" i="19" s="1"/>
  <c r="U345" i="8"/>
  <c r="U345" i="19" s="1"/>
  <c r="AT343" i="8"/>
  <c r="AT343" i="19" s="1"/>
  <c r="AT344" i="8"/>
  <c r="AT344" i="19" s="1"/>
  <c r="AT341" i="8"/>
  <c r="AT341" i="19" s="1"/>
  <c r="AT345" i="8"/>
  <c r="AT345" i="19" s="1"/>
  <c r="AT340" i="8"/>
  <c r="AT342" i="8"/>
  <c r="AT342" i="19" s="1"/>
  <c r="AB340" i="8"/>
  <c r="AB340" i="19" s="1"/>
  <c r="BC389" i="8"/>
  <c r="AP340" i="8"/>
  <c r="AP340" i="19" s="1"/>
  <c r="AB345" i="8"/>
  <c r="AB345" i="19" s="1"/>
  <c r="AX467" i="8"/>
  <c r="AX468" i="8" s="1"/>
  <c r="AS409" i="19"/>
  <c r="AX387" i="8"/>
  <c r="AX387" i="19" s="1"/>
  <c r="AK388" i="8"/>
  <c r="AK388" i="19" s="1"/>
  <c r="AY410" i="8"/>
  <c r="AR409" i="19"/>
  <c r="AX410" i="8"/>
  <c r="AB343" i="8"/>
  <c r="AU410" i="8"/>
  <c r="AB342" i="8"/>
  <c r="AB342" i="19" s="1"/>
  <c r="AP342" i="8"/>
  <c r="AP342" i="19" s="1"/>
  <c r="AP344" i="8"/>
  <c r="AP344" i="19" s="1"/>
  <c r="AP388" i="8"/>
  <c r="AP388" i="19" s="1"/>
  <c r="AP343" i="8"/>
  <c r="AP343" i="19" s="1"/>
  <c r="P342" i="8"/>
  <c r="P342" i="19" s="1"/>
  <c r="BD339" i="8"/>
  <c r="BD339" i="19" s="1"/>
  <c r="P341" i="8"/>
  <c r="P341" i="19" s="1"/>
  <c r="AP345" i="8"/>
  <c r="AP345" i="19" s="1"/>
  <c r="AB344" i="8"/>
  <c r="AB344" i="19" s="1"/>
  <c r="P340" i="8"/>
  <c r="P340" i="19" s="1"/>
  <c r="P344" i="8"/>
  <c r="P344" i="19" s="1"/>
  <c r="AR400" i="8"/>
  <c r="Y409" i="8"/>
  <c r="Z409" i="8"/>
  <c r="Q400" i="8"/>
  <c r="AF401" i="8"/>
  <c r="AT388" i="8"/>
  <c r="AT388" i="19" s="1"/>
  <c r="AJ401" i="8"/>
  <c r="BB339" i="8"/>
  <c r="BB339" i="19" s="1"/>
  <c r="P345" i="8"/>
  <c r="P345" i="19" s="1"/>
  <c r="AT467" i="8"/>
  <c r="AT468" i="8" s="1"/>
  <c r="AF346" i="8"/>
  <c r="AF346" i="19" s="1"/>
  <c r="AB387" i="8"/>
  <c r="AB387" i="19" s="1"/>
  <c r="AB72" i="22"/>
  <c r="Z410" i="8"/>
  <c r="AP409" i="8"/>
  <c r="AQ409" i="8"/>
  <c r="AK409" i="8"/>
  <c r="AL409" i="8"/>
  <c r="AQ346" i="8"/>
  <c r="AV401" i="8"/>
  <c r="AT409" i="8"/>
  <c r="P343" i="8"/>
  <c r="Y388" i="8"/>
  <c r="Y388" i="19" s="1"/>
  <c r="AX409" i="8"/>
  <c r="AY409" i="8"/>
  <c r="BD389" i="8"/>
  <c r="AV409" i="8"/>
  <c r="BD390" i="8"/>
  <c r="AT72" i="22"/>
  <c r="AT92" i="22" s="1"/>
  <c r="AU345" i="8"/>
  <c r="AU345" i="19" s="1"/>
  <c r="AU341" i="8"/>
  <c r="AU341" i="19" s="1"/>
  <c r="AU344" i="8"/>
  <c r="AU344" i="19" s="1"/>
  <c r="AU343" i="8"/>
  <c r="AU343" i="19" s="1"/>
  <c r="AU340" i="8"/>
  <c r="AU340" i="19" s="1"/>
  <c r="AU342" i="8"/>
  <c r="AU342" i="19" s="1"/>
  <c r="Y343" i="8"/>
  <c r="Y340" i="8"/>
  <c r="Y340" i="19" s="1"/>
  <c r="Y342" i="8"/>
  <c r="Y342" i="19" s="1"/>
  <c r="Y344" i="8"/>
  <c r="Y344" i="19" s="1"/>
  <c r="Y345" i="8"/>
  <c r="Y345" i="19" s="1"/>
  <c r="Y341" i="8"/>
  <c r="Y341" i="19" s="1"/>
  <c r="AK340" i="8"/>
  <c r="AK340" i="19" s="1"/>
  <c r="AK345" i="8"/>
  <c r="AK345" i="19" s="1"/>
  <c r="AK342" i="8"/>
  <c r="AK342" i="19" s="1"/>
  <c r="AK344" i="8"/>
  <c r="AK344" i="19" s="1"/>
  <c r="AK343" i="8"/>
  <c r="AK343" i="19" s="1"/>
  <c r="AK341" i="8"/>
  <c r="AK341" i="19" s="1"/>
  <c r="AM346" i="8"/>
  <c r="AM346" i="19" s="1"/>
  <c r="AX344" i="8"/>
  <c r="AX344" i="19" s="1"/>
  <c r="AX341" i="8"/>
  <c r="AX341" i="19" s="1"/>
  <c r="AX345" i="8"/>
  <c r="AX345" i="19" s="1"/>
  <c r="AX343" i="8"/>
  <c r="AX343" i="19" s="1"/>
  <c r="AX340" i="8"/>
  <c r="AX340" i="19" s="1"/>
  <c r="AX342" i="8"/>
  <c r="AX342" i="19" s="1"/>
  <c r="BC339" i="8"/>
  <c r="BC339" i="19" s="1"/>
  <c r="BB390" i="8"/>
  <c r="P410" i="8"/>
  <c r="P387" i="8"/>
  <c r="P387" i="19" s="1"/>
  <c r="Q410" i="8"/>
  <c r="P388" i="8"/>
  <c r="P388" i="19" s="1"/>
  <c r="P409" i="8"/>
  <c r="P467" i="8"/>
  <c r="P468" i="8" s="1"/>
  <c r="BB389" i="8"/>
  <c r="Q409" i="8"/>
  <c r="BC212" i="8"/>
  <c r="BC212" i="19" s="1"/>
  <c r="BB47" i="8"/>
  <c r="BB47" i="19" s="1"/>
  <c r="BC47" i="8"/>
  <c r="BC47" i="19" s="1"/>
  <c r="BC51" i="8"/>
  <c r="BC51" i="19" s="1"/>
  <c r="BC389" i="19" l="1"/>
  <c r="M44" i="23"/>
  <c r="BB389" i="19"/>
  <c r="L44" i="23"/>
  <c r="BD389" i="19"/>
  <c r="N44" i="23"/>
  <c r="BB390" i="19"/>
  <c r="L45" i="23"/>
  <c r="BC390" i="19"/>
  <c r="M45" i="23"/>
  <c r="BD390" i="19"/>
  <c r="N45" i="23"/>
  <c r="E31" i="23"/>
  <c r="G31" i="23"/>
  <c r="F31" i="23"/>
  <c r="AY401" i="8"/>
  <c r="AW102" i="22"/>
  <c r="AJ410" i="19"/>
  <c r="AW71" i="22"/>
  <c r="AW91" i="22" s="1"/>
  <c r="AQ70" i="22"/>
  <c r="AQ80" i="22" s="1"/>
  <c r="AL346" i="8"/>
  <c r="AL346" i="19" s="1"/>
  <c r="AE72" i="22"/>
  <c r="AE92" i="22" s="1"/>
  <c r="AS83" i="22"/>
  <c r="S169" i="22"/>
  <c r="AS401" i="19"/>
  <c r="V388" i="19"/>
  <c r="V400" i="19" s="1"/>
  <c r="Q81" i="22"/>
  <c r="V81" i="22"/>
  <c r="V401" i="8"/>
  <c r="AJ346" i="8"/>
  <c r="AJ346" i="19" s="1"/>
  <c r="V401" i="19"/>
  <c r="W102" i="22"/>
  <c r="AD409" i="19"/>
  <c r="AV346" i="8"/>
  <c r="AV346" i="19" s="1"/>
  <c r="U409" i="19"/>
  <c r="S409" i="19"/>
  <c r="AB388" i="19"/>
  <c r="AB70" i="22" s="1"/>
  <c r="AB80" i="22" s="1"/>
  <c r="AW410" i="19"/>
  <c r="W388" i="19"/>
  <c r="W400" i="19" s="1"/>
  <c r="V103" i="22"/>
  <c r="AI346" i="8"/>
  <c r="AI346" i="19" s="1"/>
  <c r="T387" i="19"/>
  <c r="T69" i="22" s="1"/>
  <c r="T83" i="22" s="1"/>
  <c r="S401" i="8"/>
  <c r="AD346" i="8"/>
  <c r="AD346" i="19" s="1"/>
  <c r="AJ70" i="22"/>
  <c r="AJ82" i="22" s="1"/>
  <c r="AI409" i="19"/>
  <c r="AV169" i="22"/>
  <c r="AI71" i="22"/>
  <c r="AI91" i="22" s="1"/>
  <c r="AI139" i="22"/>
  <c r="S108" i="22"/>
  <c r="AN409" i="19"/>
  <c r="AE410" i="19"/>
  <c r="W410" i="19"/>
  <c r="AS346" i="8"/>
  <c r="AS347" i="8" s="1"/>
  <c r="S400" i="19"/>
  <c r="V71" i="22"/>
  <c r="V91" i="22" s="1"/>
  <c r="Q346" i="8"/>
  <c r="Q346" i="19" s="1"/>
  <c r="P102" i="22"/>
  <c r="Q401" i="19"/>
  <c r="AI410" i="19"/>
  <c r="AS401" i="8"/>
  <c r="W61" i="22"/>
  <c r="W387" i="19"/>
  <c r="W401" i="19" s="1"/>
  <c r="AD61" i="22"/>
  <c r="AD387" i="19"/>
  <c r="AD401" i="8"/>
  <c r="AD449" i="19" s="1"/>
  <c r="AK61" i="22"/>
  <c r="AK387" i="19"/>
  <c r="AK69" i="22" s="1"/>
  <c r="T400" i="19"/>
  <c r="AL465" i="19"/>
  <c r="AL388" i="19"/>
  <c r="Y401" i="8"/>
  <c r="Y387" i="19"/>
  <c r="Y69" i="22" s="1"/>
  <c r="AD465" i="19"/>
  <c r="AD388" i="19"/>
  <c r="AD400" i="19" s="1"/>
  <c r="AW61" i="22"/>
  <c r="AW387" i="19"/>
  <c r="AW401" i="19" s="1"/>
  <c r="R66" i="22"/>
  <c r="R101" i="22" s="1"/>
  <c r="R388" i="19"/>
  <c r="AM70" i="22"/>
  <c r="AM400" i="19"/>
  <c r="AI66" i="22"/>
  <c r="AI388" i="19"/>
  <c r="AI400" i="8"/>
  <c r="AI448" i="19" s="1"/>
  <c r="AO61" i="22"/>
  <c r="AO387" i="19"/>
  <c r="AO401" i="19" s="1"/>
  <c r="AY62" i="22"/>
  <c r="AY141" i="22" s="1"/>
  <c r="AY388" i="19"/>
  <c r="AF151" i="22"/>
  <c r="AS400" i="19"/>
  <c r="AF106" i="22"/>
  <c r="AN66" i="22"/>
  <c r="AN101" i="22" s="1"/>
  <c r="AN388" i="19"/>
  <c r="AN70" i="22" s="1"/>
  <c r="AN80" i="22" s="1"/>
  <c r="V409" i="19"/>
  <c r="AU66" i="22"/>
  <c r="AU388" i="19"/>
  <c r="AU70" i="22" s="1"/>
  <c r="AG61" i="22"/>
  <c r="AG387" i="19"/>
  <c r="AG401" i="19" s="1"/>
  <c r="AU61" i="22"/>
  <c r="AU387" i="19"/>
  <c r="AC400" i="8"/>
  <c r="AX143" i="8"/>
  <c r="AO102" i="22"/>
  <c r="Z61" i="22"/>
  <c r="Z387" i="19"/>
  <c r="U400" i="8"/>
  <c r="U388" i="19"/>
  <c r="U400" i="19" s="1"/>
  <c r="AM61" i="22"/>
  <c r="AM387" i="19"/>
  <c r="AH66" i="22"/>
  <c r="AH101" i="22" s="1"/>
  <c r="AH388" i="19"/>
  <c r="AH70" i="22" s="1"/>
  <c r="AQ61" i="22"/>
  <c r="AQ387" i="19"/>
  <c r="S346" i="8"/>
  <c r="S346" i="19" s="1"/>
  <c r="AI61" i="22"/>
  <c r="AI169" i="22" s="1"/>
  <c r="AI387" i="19"/>
  <c r="AI401" i="8"/>
  <c r="AE400" i="8"/>
  <c r="AE388" i="19"/>
  <c r="AE70" i="22" s="1"/>
  <c r="Z388" i="19"/>
  <c r="Z400" i="8"/>
  <c r="AW66" i="22"/>
  <c r="AW388" i="19"/>
  <c r="R61" i="22"/>
  <c r="R387" i="19"/>
  <c r="AL61" i="22"/>
  <c r="AL387" i="19"/>
  <c r="AN61" i="22"/>
  <c r="AN387" i="19"/>
  <c r="AR61" i="22"/>
  <c r="AR387" i="19"/>
  <c r="AC401" i="8"/>
  <c r="AC387" i="19"/>
  <c r="AC401" i="19" s="1"/>
  <c r="AT401" i="8"/>
  <c r="AT449" i="19" s="1"/>
  <c r="AT387" i="19"/>
  <c r="AT69" i="22" s="1"/>
  <c r="AT83" i="22" s="1"/>
  <c r="AH401" i="8"/>
  <c r="AI407" i="19" s="1"/>
  <c r="AH387" i="19"/>
  <c r="AH401" i="19" s="1"/>
  <c r="AS169" i="22"/>
  <c r="AI453" i="19"/>
  <c r="AS108" i="22"/>
  <c r="AV108" i="22"/>
  <c r="AY18" i="22"/>
  <c r="AY99" i="22" s="1"/>
  <c r="AY344" i="19"/>
  <c r="AB15" i="22"/>
  <c r="AB107" i="22" s="1"/>
  <c r="AB341" i="19"/>
  <c r="AC14" i="22"/>
  <c r="AC106" i="22" s="1"/>
  <c r="AC340" i="19"/>
  <c r="AH16" i="22"/>
  <c r="AH161" i="22" s="1"/>
  <c r="AH342" i="19"/>
  <c r="AY14" i="22"/>
  <c r="AY340" i="19"/>
  <c r="W14" i="22"/>
  <c r="W340" i="19"/>
  <c r="V17" i="22"/>
  <c r="V108" i="22" s="1"/>
  <c r="V343" i="19"/>
  <c r="AY16" i="22"/>
  <c r="AY161" i="22" s="1"/>
  <c r="AY342" i="19"/>
  <c r="Z16" i="22"/>
  <c r="Z161" i="22" s="1"/>
  <c r="Z342" i="19"/>
  <c r="AG14" i="22"/>
  <c r="AG340" i="19"/>
  <c r="W19" i="22"/>
  <c r="W345" i="19"/>
  <c r="V19" i="22"/>
  <c r="V109" i="22" s="1"/>
  <c r="V345" i="19"/>
  <c r="T16" i="22"/>
  <c r="T161" i="22" s="1"/>
  <c r="T342" i="19"/>
  <c r="S14" i="22"/>
  <c r="S340" i="19"/>
  <c r="AG18" i="22"/>
  <c r="AG99" i="22" s="1"/>
  <c r="AG344" i="19"/>
  <c r="V14" i="22"/>
  <c r="V340" i="19"/>
  <c r="AN17" i="22"/>
  <c r="AN343" i="19"/>
  <c r="AC17" i="22"/>
  <c r="AC343" i="19"/>
  <c r="Y17" i="22"/>
  <c r="Y343" i="19"/>
  <c r="AT14" i="22"/>
  <c r="AT340" i="19"/>
  <c r="AJ20" i="22"/>
  <c r="AJ110" i="22" s="1"/>
  <c r="AW17" i="22"/>
  <c r="AW343" i="19"/>
  <c r="AH17" i="22"/>
  <c r="AH343" i="19"/>
  <c r="AQ151" i="22"/>
  <c r="U17" i="22"/>
  <c r="U343" i="19"/>
  <c r="AE15" i="22"/>
  <c r="AE107" i="22" s="1"/>
  <c r="AE341" i="19"/>
  <c r="AY15" i="22"/>
  <c r="AY107" i="22" s="1"/>
  <c r="AY341" i="19"/>
  <c r="T14" i="22"/>
  <c r="T106" i="22" s="1"/>
  <c r="T340" i="19"/>
  <c r="P17" i="22"/>
  <c r="P343" i="19"/>
  <c r="AG17" i="22"/>
  <c r="AG343" i="19"/>
  <c r="W15" i="22"/>
  <c r="W107" i="22" s="1"/>
  <c r="W341" i="19"/>
  <c r="S15" i="22"/>
  <c r="S107" i="22" s="1"/>
  <c r="S341" i="19"/>
  <c r="AH15" i="22"/>
  <c r="AH107" i="22" s="1"/>
  <c r="AH341" i="19"/>
  <c r="AO15" i="22"/>
  <c r="AO107" i="22" s="1"/>
  <c r="AO341" i="19"/>
  <c r="AW15" i="22"/>
  <c r="AW107" i="22" s="1"/>
  <c r="AW341" i="19"/>
  <c r="AS20" i="22"/>
  <c r="AB17" i="22"/>
  <c r="AB343" i="19"/>
  <c r="U14" i="22"/>
  <c r="U340" i="19"/>
  <c r="AA14" i="22"/>
  <c r="AA340" i="19"/>
  <c r="Q20" i="22"/>
  <c r="AC15" i="22"/>
  <c r="AC107" i="22" s="1"/>
  <c r="AC341" i="19"/>
  <c r="AY17" i="22"/>
  <c r="AY343" i="19"/>
  <c r="W18" i="22"/>
  <c r="W103" i="22" s="1"/>
  <c r="W344" i="19"/>
  <c r="Z346" i="8"/>
  <c r="Z340" i="19"/>
  <c r="AO14" i="22"/>
  <c r="AO340" i="19"/>
  <c r="AQ20" i="22"/>
  <c r="AQ110" i="22" s="1"/>
  <c r="AQ346" i="19"/>
  <c r="AO17" i="22"/>
  <c r="AO343" i="19"/>
  <c r="AI20" i="22"/>
  <c r="AE17" i="22"/>
  <c r="AE343" i="19"/>
  <c r="AH14" i="22"/>
  <c r="AH340" i="19"/>
  <c r="AR16" i="22"/>
  <c r="AS94" i="22" s="1"/>
  <c r="AR342" i="19"/>
  <c r="AR17" i="22"/>
  <c r="AR343" i="19"/>
  <c r="AG16" i="22"/>
  <c r="AG342" i="19"/>
  <c r="R16" i="22"/>
  <c r="R342" i="19"/>
  <c r="Z14" i="22"/>
  <c r="Z106" i="22" s="1"/>
  <c r="AN400" i="8"/>
  <c r="AN448" i="19" s="1"/>
  <c r="S402" i="19"/>
  <c r="AD453" i="19"/>
  <c r="T412" i="19"/>
  <c r="T346" i="8"/>
  <c r="T347" i="8" s="1"/>
  <c r="AD466" i="19"/>
  <c r="AH61" i="22"/>
  <c r="AO401" i="8"/>
  <c r="AC400" i="19"/>
  <c r="AW465" i="19"/>
  <c r="AF403" i="19"/>
  <c r="AF404" i="19" s="1"/>
  <c r="T17" i="22"/>
  <c r="U453" i="19"/>
  <c r="AY403" i="19"/>
  <c r="AY404" i="19" s="1"/>
  <c r="T65" i="22"/>
  <c r="T172" i="22" s="1"/>
  <c r="AJ62" i="22"/>
  <c r="AJ151" i="22" s="1"/>
  <c r="R62" i="22"/>
  <c r="R141" i="22" s="1"/>
  <c r="AO63" i="22"/>
  <c r="AO139" i="22" s="1"/>
  <c r="T403" i="19"/>
  <c r="T404" i="19" s="1"/>
  <c r="AF65" i="22"/>
  <c r="AF84" i="22" s="1"/>
  <c r="AY301" i="19"/>
  <c r="AY212" i="19"/>
  <c r="AY302" i="19" s="1"/>
  <c r="AE470" i="19"/>
  <c r="R63" i="22"/>
  <c r="R139" i="22" s="1"/>
  <c r="AD109" i="22"/>
  <c r="W346" i="8"/>
  <c r="S65" i="22"/>
  <c r="S85" i="22" s="1"/>
  <c r="S86" i="22" s="1"/>
  <c r="AJ74" i="22"/>
  <c r="AJ142" i="22" s="1"/>
  <c r="AG401" i="8"/>
  <c r="AH467" i="19" s="1"/>
  <c r="AH468" i="19" s="1"/>
  <c r="AD151" i="22"/>
  <c r="AJ408" i="19"/>
  <c r="Z107" i="22"/>
  <c r="AU68" i="22"/>
  <c r="AU136" i="22" s="1"/>
  <c r="S156" i="22"/>
  <c r="Z141" i="22"/>
  <c r="AP68" i="22"/>
  <c r="AP156" i="22" s="1"/>
  <c r="AS403" i="19"/>
  <c r="AS404" i="19" s="1"/>
  <c r="V346" i="8"/>
  <c r="AC80" i="22"/>
  <c r="AS65" i="22"/>
  <c r="AS85" i="22" s="1"/>
  <c r="AS86" i="22" s="1"/>
  <c r="AJ452" i="19"/>
  <c r="AI18" i="22"/>
  <c r="AI109" i="22" s="1"/>
  <c r="P470" i="19"/>
  <c r="AJ402" i="19"/>
  <c r="AL62" i="22"/>
  <c r="AL106" i="22" s="1"/>
  <c r="AJ411" i="19"/>
  <c r="AJ403" i="19"/>
  <c r="AJ404" i="19" s="1"/>
  <c r="AY346" i="8"/>
  <c r="AG410" i="19"/>
  <c r="AY53" i="8"/>
  <c r="AY53" i="19" s="1"/>
  <c r="AE62" i="22"/>
  <c r="AE141" i="22" s="1"/>
  <c r="AN410" i="19"/>
  <c r="V402" i="19"/>
  <c r="V403" i="19"/>
  <c r="V404" i="19" s="1"/>
  <c r="AD464" i="19"/>
  <c r="AF108" i="22"/>
  <c r="AQ109" i="22"/>
  <c r="W401" i="8"/>
  <c r="W467" i="19" s="1"/>
  <c r="W468" i="19" s="1"/>
  <c r="AG412" i="19"/>
  <c r="AG346" i="8"/>
  <c r="AS170" i="22"/>
  <c r="AK95" i="22"/>
  <c r="AH400" i="8"/>
  <c r="AH74" i="22" s="1"/>
  <c r="AI90" i="22" s="1"/>
  <c r="AM411" i="19"/>
  <c r="AB68" i="22"/>
  <c r="AB156" i="22" s="1"/>
  <c r="AD454" i="19"/>
  <c r="AW68" i="22"/>
  <c r="AW156" i="22" s="1"/>
  <c r="AG411" i="19"/>
  <c r="AH465" i="19"/>
  <c r="AQ106" i="22"/>
  <c r="AF464" i="19"/>
  <c r="W411" i="19"/>
  <c r="BB67" i="22"/>
  <c r="V464" i="19"/>
  <c r="AG63" i="22"/>
  <c r="AG139" i="22" s="1"/>
  <c r="AE453" i="19"/>
  <c r="AA68" i="22"/>
  <c r="AA136" i="22" s="1"/>
  <c r="AH68" i="22"/>
  <c r="AH156" i="22" s="1"/>
  <c r="Q402" i="19"/>
  <c r="BD47" i="8"/>
  <c r="BD47" i="19" s="1"/>
  <c r="AD106" i="22"/>
  <c r="AW453" i="19"/>
  <c r="U68" i="22"/>
  <c r="U156" i="22" s="1"/>
  <c r="BC12" i="22"/>
  <c r="AK139" i="22"/>
  <c r="AH410" i="19"/>
  <c r="AD139" i="22"/>
  <c r="AL109" i="22"/>
  <c r="AG102" i="22"/>
  <c r="AY65" i="22"/>
  <c r="AY85" i="22" s="1"/>
  <c r="AY86" i="22" s="1"/>
  <c r="AM141" i="22"/>
  <c r="Q65" i="22"/>
  <c r="Q85" i="22" s="1"/>
  <c r="Q86" i="22" s="1"/>
  <c r="BD67" i="22"/>
  <c r="W402" i="19"/>
  <c r="AH403" i="19"/>
  <c r="AH404" i="19" s="1"/>
  <c r="AM106" i="22"/>
  <c r="W403" i="19"/>
  <c r="W404" i="19" s="1"/>
  <c r="AH402" i="19"/>
  <c r="U66" i="22"/>
  <c r="U101" i="22" s="1"/>
  <c r="AI412" i="19"/>
  <c r="BC67" i="22"/>
  <c r="AY75" i="22"/>
  <c r="AY469" i="19"/>
  <c r="AY449" i="19"/>
  <c r="AY464" i="19"/>
  <c r="U408" i="19"/>
  <c r="U74" i="22"/>
  <c r="U134" i="22" s="1"/>
  <c r="U452" i="19"/>
  <c r="U448" i="19"/>
  <c r="P66" i="22"/>
  <c r="P101" i="22" s="1"/>
  <c r="AM20" i="22"/>
  <c r="AM110" i="22" s="1"/>
  <c r="Z411" i="19"/>
  <c r="Y14" i="22"/>
  <c r="AU19" i="22"/>
  <c r="AU15" i="22"/>
  <c r="AU107" i="22" s="1"/>
  <c r="S75" i="22"/>
  <c r="T153" i="22" s="1"/>
  <c r="T154" i="22" s="1"/>
  <c r="S469" i="19"/>
  <c r="S449" i="19"/>
  <c r="T407" i="19"/>
  <c r="AP403" i="19"/>
  <c r="AP404" i="19" s="1"/>
  <c r="AP61" i="22"/>
  <c r="AT19" i="22"/>
  <c r="AT15" i="22"/>
  <c r="AT107" i="22" s="1"/>
  <c r="AV408" i="19"/>
  <c r="AV74" i="22"/>
  <c r="AV171" i="22" s="1"/>
  <c r="AV452" i="19"/>
  <c r="AV448" i="19"/>
  <c r="V408" i="19"/>
  <c r="V74" i="22"/>
  <c r="V142" i="22" s="1"/>
  <c r="V452" i="19"/>
  <c r="V448" i="19"/>
  <c r="X411" i="19"/>
  <c r="X14" i="22"/>
  <c r="AW469" i="19"/>
  <c r="AW407" i="19"/>
  <c r="AW75" i="22"/>
  <c r="AW454" i="19"/>
  <c r="AW449" i="19"/>
  <c r="AW467" i="19"/>
  <c r="AW468" i="19" s="1"/>
  <c r="V454" i="19"/>
  <c r="V75" i="22"/>
  <c r="V150" i="22" s="1"/>
  <c r="V469" i="19"/>
  <c r="V449" i="19"/>
  <c r="Z171" i="22"/>
  <c r="Z152" i="22"/>
  <c r="AE61" i="22"/>
  <c r="AE401" i="8"/>
  <c r="AF407" i="19" s="1"/>
  <c r="AP105" i="22"/>
  <c r="BD13" i="22"/>
  <c r="AX64" i="22"/>
  <c r="AX466" i="19"/>
  <c r="AX18" i="22"/>
  <c r="AX14" i="22"/>
  <c r="AL411" i="19"/>
  <c r="AK14" i="22"/>
  <c r="AT75" i="22"/>
  <c r="AT135" i="22" s="1"/>
  <c r="AT469" i="19"/>
  <c r="AT407" i="19"/>
  <c r="P402" i="19"/>
  <c r="P61" i="22"/>
  <c r="AX17" i="22"/>
  <c r="AD20" i="22"/>
  <c r="AD110" i="22" s="1"/>
  <c r="AL20" i="22"/>
  <c r="AL110" i="22" s="1"/>
  <c r="AV454" i="19"/>
  <c r="AV75" i="22"/>
  <c r="AV469" i="19"/>
  <c r="AV449" i="19"/>
  <c r="AB403" i="19"/>
  <c r="AB404" i="19" s="1"/>
  <c r="AB61" i="22"/>
  <c r="AN74" i="22"/>
  <c r="AN142" i="22" s="1"/>
  <c r="AN408" i="19"/>
  <c r="AN452" i="19"/>
  <c r="AQ412" i="19"/>
  <c r="AN16" i="22"/>
  <c r="AN412" i="19"/>
  <c r="AY465" i="19"/>
  <c r="AA137" i="22"/>
  <c r="Q62" i="22"/>
  <c r="Q465" i="19"/>
  <c r="AU17" i="22"/>
  <c r="AF139" i="22"/>
  <c r="U19" i="22"/>
  <c r="U15" i="22"/>
  <c r="U107" i="22" s="1"/>
  <c r="AN18" i="22"/>
  <c r="AN14" i="22"/>
  <c r="X402" i="19"/>
  <c r="X61" i="22"/>
  <c r="U402" i="19"/>
  <c r="U61" i="22"/>
  <c r="AC453" i="19"/>
  <c r="AC63" i="22"/>
  <c r="Z104" i="22"/>
  <c r="Z109" i="22"/>
  <c r="AJ469" i="19"/>
  <c r="AJ454" i="19"/>
  <c r="AJ407" i="19"/>
  <c r="AJ75" i="22"/>
  <c r="AJ449" i="19"/>
  <c r="AJ467" i="19"/>
  <c r="AJ468" i="19" s="1"/>
  <c r="AJ464" i="19"/>
  <c r="Y75" i="22"/>
  <c r="Y135" i="22" s="1"/>
  <c r="Y469" i="19"/>
  <c r="Y449" i="19"/>
  <c r="W75" i="22"/>
  <c r="W135" i="22" s="1"/>
  <c r="W407" i="19"/>
  <c r="W454" i="19"/>
  <c r="W469" i="19"/>
  <c r="W449" i="19"/>
  <c r="W464" i="19"/>
  <c r="AR408" i="19"/>
  <c r="AR74" i="22"/>
  <c r="AR171" i="22" s="1"/>
  <c r="AR452" i="19"/>
  <c r="AR448" i="19"/>
  <c r="AS408" i="19"/>
  <c r="AK465" i="19"/>
  <c r="AK62" i="22"/>
  <c r="AF412" i="19"/>
  <c r="AE16" i="22"/>
  <c r="AE412" i="19"/>
  <c r="AA19" i="22"/>
  <c r="AA15" i="22"/>
  <c r="AA107" i="22" s="1"/>
  <c r="AV402" i="19"/>
  <c r="AV65" i="22"/>
  <c r="AY139" i="22"/>
  <c r="AX453" i="19"/>
  <c r="AX63" i="22"/>
  <c r="AM16" i="22"/>
  <c r="AM412" i="19"/>
  <c r="BD212" i="8"/>
  <c r="BD212" i="19" s="1"/>
  <c r="I24" i="24" s="1"/>
  <c r="M24" i="24" s="1"/>
  <c r="AX301" i="19"/>
  <c r="AR19" i="22"/>
  <c r="AR15" i="22"/>
  <c r="AR107" i="22" s="1"/>
  <c r="T467" i="19"/>
  <c r="T468" i="19" s="1"/>
  <c r="AK17" i="22"/>
  <c r="AU14" i="22"/>
  <c r="Y66" i="22"/>
  <c r="AU74" i="22"/>
  <c r="AU134" i="22" s="1"/>
  <c r="AU452" i="19"/>
  <c r="AX465" i="19"/>
  <c r="AX62" i="22"/>
  <c r="AC469" i="19"/>
  <c r="AC454" i="19"/>
  <c r="AC75" i="22"/>
  <c r="AC135" i="22" s="1"/>
  <c r="AD467" i="19"/>
  <c r="AD468" i="19" s="1"/>
  <c r="AC449" i="19"/>
  <c r="AD407" i="19"/>
  <c r="S20" i="22"/>
  <c r="AG19" i="22"/>
  <c r="AG15" i="22"/>
  <c r="AG107" i="22" s="1"/>
  <c r="AP17" i="22"/>
  <c r="AO66" i="22"/>
  <c r="AA17" i="22"/>
  <c r="X17" i="22"/>
  <c r="AB74" i="22"/>
  <c r="AB142" i="22" s="1"/>
  <c r="AB452" i="19"/>
  <c r="AB448" i="19"/>
  <c r="S465" i="19"/>
  <c r="S62" i="22"/>
  <c r="S141" i="22" s="1"/>
  <c r="P64" i="22"/>
  <c r="P466" i="19"/>
  <c r="AC168" i="22"/>
  <c r="AC79" i="22"/>
  <c r="AC95" i="22"/>
  <c r="AD95" i="22"/>
  <c r="AL412" i="19"/>
  <c r="AT66" i="22"/>
  <c r="Q74" i="22"/>
  <c r="Q170" i="22" s="1"/>
  <c r="Q452" i="19"/>
  <c r="Q448" i="19"/>
  <c r="Q454" i="19"/>
  <c r="AP66" i="22"/>
  <c r="AW16" i="22"/>
  <c r="AW94" i="22" s="1"/>
  <c r="AW412" i="19"/>
  <c r="AV20" i="22"/>
  <c r="AD412" i="19"/>
  <c r="AG465" i="19"/>
  <c r="AG62" i="22"/>
  <c r="AE79" i="22"/>
  <c r="AE95" i="22"/>
  <c r="AE134" i="22"/>
  <c r="AE168" i="22"/>
  <c r="AF95" i="22"/>
  <c r="AQ16" i="22"/>
  <c r="AI467" i="19"/>
  <c r="AI468" i="19" s="1"/>
  <c r="R95" i="22"/>
  <c r="R168" i="22"/>
  <c r="R79" i="22"/>
  <c r="AL152" i="22"/>
  <c r="AU64" i="22"/>
  <c r="AU466" i="19"/>
  <c r="AI138" i="22"/>
  <c r="AI142" i="22"/>
  <c r="AQ171" i="22"/>
  <c r="AQ152" i="22"/>
  <c r="P63" i="22"/>
  <c r="P453" i="19"/>
  <c r="T151" i="22"/>
  <c r="T141" i="22"/>
  <c r="AK137" i="22"/>
  <c r="V107" i="22"/>
  <c r="AS95" i="22"/>
  <c r="AS168" i="22"/>
  <c r="AS134" i="22"/>
  <c r="AS79" i="22"/>
  <c r="AW64" i="22"/>
  <c r="AW139" i="22" s="1"/>
  <c r="AW466" i="19"/>
  <c r="AK152" i="22"/>
  <c r="AT453" i="19"/>
  <c r="AT63" i="22"/>
  <c r="AI171" i="22"/>
  <c r="AI152" i="22"/>
  <c r="AH64" i="22"/>
  <c r="AH139" i="22" s="1"/>
  <c r="AH466" i="19"/>
  <c r="AP64" i="22"/>
  <c r="AP466" i="19"/>
  <c r="AW464" i="19"/>
  <c r="AW14" i="22"/>
  <c r="AW106" i="22" s="1"/>
  <c r="R411" i="19"/>
  <c r="R14" i="22"/>
  <c r="AH412" i="19"/>
  <c r="AX19" i="22"/>
  <c r="AX15" i="22"/>
  <c r="AX107" i="22" s="1"/>
  <c r="AK19" i="22"/>
  <c r="AK15" i="22"/>
  <c r="AK107" i="22" s="1"/>
  <c r="Y19" i="22"/>
  <c r="Y15" i="22"/>
  <c r="Y107" i="22" s="1"/>
  <c r="W408" i="19"/>
  <c r="W74" i="22"/>
  <c r="W134" i="22" s="1"/>
  <c r="W452" i="19"/>
  <c r="AF454" i="19"/>
  <c r="AF75" i="22"/>
  <c r="AF150" i="22" s="1"/>
  <c r="AF469" i="19"/>
  <c r="AF449" i="19"/>
  <c r="P19" i="22"/>
  <c r="P15" i="22"/>
  <c r="AP18" i="22"/>
  <c r="AP14" i="22"/>
  <c r="AC408" i="19"/>
  <c r="AC74" i="22"/>
  <c r="AC134" i="22" s="1"/>
  <c r="AC452" i="19"/>
  <c r="AF408" i="19"/>
  <c r="AF74" i="22"/>
  <c r="AF452" i="19"/>
  <c r="AF448" i="19"/>
  <c r="AS412" i="19"/>
  <c r="AS454" i="19"/>
  <c r="AS75" i="22"/>
  <c r="AS469" i="19"/>
  <c r="AI170" i="22"/>
  <c r="AD408" i="19"/>
  <c r="AD74" i="22"/>
  <c r="AD171" i="22" s="1"/>
  <c r="AD452" i="19"/>
  <c r="AD448" i="19"/>
  <c r="AN19" i="22"/>
  <c r="AN15" i="22"/>
  <c r="V137" i="22"/>
  <c r="AD16" i="22"/>
  <c r="AP453" i="19"/>
  <c r="AP63" i="22"/>
  <c r="AV465" i="19"/>
  <c r="AV62" i="22"/>
  <c r="AB105" i="22"/>
  <c r="BC13" i="22"/>
  <c r="AE64" i="22"/>
  <c r="AE139" i="22" s="1"/>
  <c r="AE466" i="19"/>
  <c r="Y137" i="22"/>
  <c r="AF152" i="22"/>
  <c r="AN152" i="22"/>
  <c r="W64" i="22"/>
  <c r="W139" i="22" s="1"/>
  <c r="W466" i="19"/>
  <c r="Q16" i="22"/>
  <c r="Q169" i="22" s="1"/>
  <c r="AU79" i="22"/>
  <c r="AU95" i="22"/>
  <c r="AU168" i="22"/>
  <c r="Z168" i="22"/>
  <c r="Z134" i="22"/>
  <c r="Z79" i="22"/>
  <c r="Z95" i="22"/>
  <c r="AA64" i="22"/>
  <c r="AA466" i="19"/>
  <c r="AW408" i="19"/>
  <c r="AW74" i="22"/>
  <c r="AW170" i="22" s="1"/>
  <c r="AW452" i="19"/>
  <c r="AW448" i="19"/>
  <c r="U95" i="22"/>
  <c r="U79" i="22"/>
  <c r="U168" i="22"/>
  <c r="T138" i="22"/>
  <c r="X64" i="22"/>
  <c r="X466" i="19"/>
  <c r="AD152" i="22"/>
  <c r="AQ138" i="22"/>
  <c r="AC137" i="22"/>
  <c r="AA63" i="22"/>
  <c r="AA453" i="19"/>
  <c r="P137" i="22"/>
  <c r="BB59" i="22"/>
  <c r="Y95" i="22"/>
  <c r="Y79" i="22"/>
  <c r="Y168" i="22"/>
  <c r="Y63" i="22"/>
  <c r="Y453" i="19"/>
  <c r="AX137" i="22"/>
  <c r="AI106" i="22"/>
  <c r="AI141" i="22"/>
  <c r="AI151" i="22"/>
  <c r="AK79" i="22"/>
  <c r="AK168" i="22"/>
  <c r="Q139" i="22"/>
  <c r="AL16" i="22"/>
  <c r="V62" i="22"/>
  <c r="V465" i="19"/>
  <c r="W470" i="19"/>
  <c r="W68" i="22"/>
  <c r="AU465" i="19"/>
  <c r="AU62" i="22"/>
  <c r="AS141" i="22"/>
  <c r="AS151" i="22"/>
  <c r="AU453" i="19"/>
  <c r="AU63" i="22"/>
  <c r="AH469" i="19"/>
  <c r="AH75" i="22"/>
  <c r="AI89" i="22" s="1"/>
  <c r="AH449" i="19"/>
  <c r="Q412" i="19"/>
  <c r="AX402" i="19"/>
  <c r="AX61" i="22"/>
  <c r="AB18" i="22"/>
  <c r="AB14" i="22"/>
  <c r="AB106" i="22" s="1"/>
  <c r="AA66" i="22"/>
  <c r="AA101" i="22" s="1"/>
  <c r="AP19" i="22"/>
  <c r="AP15" i="22"/>
  <c r="AP107" i="22" s="1"/>
  <c r="X66" i="22"/>
  <c r="AO16" i="22"/>
  <c r="AO412" i="19"/>
  <c r="AF411" i="19"/>
  <c r="AE14" i="22"/>
  <c r="AR411" i="19"/>
  <c r="AR14" i="22"/>
  <c r="AM74" i="22"/>
  <c r="AM170" i="22" s="1"/>
  <c r="AM452" i="19"/>
  <c r="AM448" i="19"/>
  <c r="Y65" i="22"/>
  <c r="Y61" i="22"/>
  <c r="W465" i="19"/>
  <c r="W62" i="22"/>
  <c r="AG152" i="22"/>
  <c r="AI134" i="22"/>
  <c r="W448" i="19"/>
  <c r="AO152" i="22"/>
  <c r="AY152" i="22"/>
  <c r="AJ152" i="22"/>
  <c r="AJ139" i="22"/>
  <c r="U64" i="22"/>
  <c r="U139" i="22" s="1"/>
  <c r="U466" i="19"/>
  <c r="AJ16" i="22"/>
  <c r="AJ169" i="22" s="1"/>
  <c r="AJ412" i="19"/>
  <c r="AT137" i="22"/>
  <c r="R17" i="22"/>
  <c r="Q155" i="22"/>
  <c r="Q157" i="22"/>
  <c r="AT402" i="19"/>
  <c r="AT61" i="22"/>
  <c r="R19" i="22"/>
  <c r="R15" i="22"/>
  <c r="R107" i="22" s="1"/>
  <c r="AR412" i="19"/>
  <c r="X19" i="22"/>
  <c r="X15" i="22"/>
  <c r="X107" i="22" s="1"/>
  <c r="T134" i="22"/>
  <c r="AD155" i="22"/>
  <c r="AD157" i="22"/>
  <c r="AF20" i="22"/>
  <c r="AF110" i="22" s="1"/>
  <c r="AT152" i="22"/>
  <c r="V139" i="22"/>
  <c r="AX168" i="22"/>
  <c r="AX79" i="22"/>
  <c r="AX95" i="22"/>
  <c r="Y152" i="22"/>
  <c r="W137" i="22"/>
  <c r="AP95" i="22"/>
  <c r="AP168" i="22"/>
  <c r="AP79" i="22"/>
  <c r="AF169" i="22"/>
  <c r="AN465" i="19"/>
  <c r="AN62" i="22"/>
  <c r="AN453" i="19"/>
  <c r="AN63" i="22"/>
  <c r="AU137" i="22"/>
  <c r="AN137" i="22"/>
  <c r="BD59" i="22"/>
  <c r="T140" i="22"/>
  <c r="T155" i="22"/>
  <c r="T157" i="22"/>
  <c r="S95" i="22"/>
  <c r="P79" i="22"/>
  <c r="P95" i="22"/>
  <c r="P168" i="22"/>
  <c r="BB12" i="22"/>
  <c r="AV139" i="22"/>
  <c r="AC65" i="22"/>
  <c r="AC61" i="22"/>
  <c r="V169" i="22"/>
  <c r="AR152" i="22"/>
  <c r="AS138" i="22"/>
  <c r="AS142" i="22"/>
  <c r="AB64" i="22"/>
  <c r="AB466" i="19"/>
  <c r="V168" i="22"/>
  <c r="V95" i="22"/>
  <c r="V79" i="22"/>
  <c r="T170" i="22"/>
  <c r="T139" i="22"/>
  <c r="T171" i="22"/>
  <c r="AR465" i="19"/>
  <c r="AR62" i="22"/>
  <c r="AB168" i="22"/>
  <c r="AB79" i="22"/>
  <c r="AB95" i="22"/>
  <c r="V152" i="22"/>
  <c r="W79" i="22"/>
  <c r="W95" i="22"/>
  <c r="W168" i="22"/>
  <c r="AP137" i="22"/>
  <c r="AE138" i="22"/>
  <c r="X63" i="22"/>
  <c r="X453" i="19"/>
  <c r="AT168" i="22"/>
  <c r="AT79" i="22"/>
  <c r="AT95" i="22"/>
  <c r="AS449" i="19"/>
  <c r="X137" i="22"/>
  <c r="AC152" i="22"/>
  <c r="AT17" i="22"/>
  <c r="AQ142" i="22"/>
  <c r="AA79" i="22"/>
  <c r="AA95" i="22"/>
  <c r="AA168" i="22"/>
  <c r="AV152" i="22"/>
  <c r="S139" i="22"/>
  <c r="AO95" i="22"/>
  <c r="AO79" i="22"/>
  <c r="AO168" i="22"/>
  <c r="X79" i="22"/>
  <c r="X95" i="22"/>
  <c r="X168" i="22"/>
  <c r="Z138" i="22"/>
  <c r="AS106" i="22"/>
  <c r="P411" i="19"/>
  <c r="P14" i="22"/>
  <c r="AA403" i="19"/>
  <c r="AA404" i="19" s="1"/>
  <c r="AA61" i="22"/>
  <c r="AO469" i="19"/>
  <c r="AO75" i="22"/>
  <c r="AO410" i="19"/>
  <c r="R408" i="19"/>
  <c r="R74" i="22"/>
  <c r="R134" i="22" s="1"/>
  <c r="R452" i="19"/>
  <c r="AI161" i="22"/>
  <c r="W16" i="22"/>
  <c r="W412" i="19"/>
  <c r="AN168" i="22"/>
  <c r="AN79" i="22"/>
  <c r="AN95" i="22"/>
  <c r="BD12" i="22"/>
  <c r="AM152" i="22"/>
  <c r="P105" i="22"/>
  <c r="BB13" i="22"/>
  <c r="AB137" i="22"/>
  <c r="BC59" i="22"/>
  <c r="AI140" i="22"/>
  <c r="AI155" i="22"/>
  <c r="AI157" i="22"/>
  <c r="S152" i="22"/>
  <c r="AS107" i="22"/>
  <c r="AO449" i="19"/>
  <c r="AC448" i="19"/>
  <c r="R152" i="22"/>
  <c r="AS410" i="19"/>
  <c r="R346" i="8"/>
  <c r="AR72" i="22"/>
  <c r="AS92" i="22" s="1"/>
  <c r="V136" i="22"/>
  <c r="V156" i="22"/>
  <c r="AJ104" i="22"/>
  <c r="AJ103" i="22"/>
  <c r="AJ99" i="22"/>
  <c r="AG65" i="22"/>
  <c r="AG403" i="19"/>
  <c r="AG404" i="19" s="1"/>
  <c r="AG402" i="19"/>
  <c r="R470" i="19"/>
  <c r="R68" i="22"/>
  <c r="AE170" i="22"/>
  <c r="Z401" i="8"/>
  <c r="AJ109" i="22"/>
  <c r="AL139" i="22"/>
  <c r="AB19" i="22"/>
  <c r="AM99" i="22"/>
  <c r="AM93" i="22"/>
  <c r="AE156" i="22"/>
  <c r="AE136" i="22"/>
  <c r="R401" i="8"/>
  <c r="S467" i="19" s="1"/>
  <c r="S468" i="19" s="1"/>
  <c r="AS18" i="22"/>
  <c r="AS109" i="22" s="1"/>
  <c r="AS464" i="19"/>
  <c r="AQ170" i="22"/>
  <c r="AQ139" i="22"/>
  <c r="AD99" i="22"/>
  <c r="AD150" i="22"/>
  <c r="AD104" i="22"/>
  <c r="AL66" i="22"/>
  <c r="AL400" i="8"/>
  <c r="AM408" i="19" s="1"/>
  <c r="AN470" i="19"/>
  <c r="AN68" i="22"/>
  <c r="Z470" i="19"/>
  <c r="Z68" i="22"/>
  <c r="Q156" i="22"/>
  <c r="Q136" i="22"/>
  <c r="AD103" i="22"/>
  <c r="AD101" i="22"/>
  <c r="AK70" i="22"/>
  <c r="AK66" i="22"/>
  <c r="AS156" i="22"/>
  <c r="AS136" i="22"/>
  <c r="Z170" i="22"/>
  <c r="Z139" i="22"/>
  <c r="AQ401" i="8"/>
  <c r="AB141" i="22"/>
  <c r="AB151" i="22"/>
  <c r="AT470" i="19"/>
  <c r="AT68" i="22"/>
  <c r="AV464" i="19"/>
  <c r="AV18" i="22"/>
  <c r="AV411" i="19"/>
  <c r="X136" i="22"/>
  <c r="X156" i="22"/>
  <c r="AQ470" i="19"/>
  <c r="AQ68" i="22"/>
  <c r="AM104" i="22"/>
  <c r="AM139" i="22"/>
  <c r="AM103" i="22"/>
  <c r="AM101" i="22"/>
  <c r="R102" i="22"/>
  <c r="AF109" i="22"/>
  <c r="AM109" i="22"/>
  <c r="S66" i="22"/>
  <c r="S400" i="8"/>
  <c r="AK470" i="19"/>
  <c r="AK68" i="22"/>
  <c r="AR470" i="19"/>
  <c r="AR68" i="22"/>
  <c r="P136" i="22"/>
  <c r="P156" i="22"/>
  <c r="AR139" i="22"/>
  <c r="AF99" i="22"/>
  <c r="AF104" i="22"/>
  <c r="AO470" i="19"/>
  <c r="AO68" i="22"/>
  <c r="AL104" i="22"/>
  <c r="AL102" i="22"/>
  <c r="AX156" i="22"/>
  <c r="AX136" i="22"/>
  <c r="BD51" i="8"/>
  <c r="BD51" i="19" s="1"/>
  <c r="AU18" i="22"/>
  <c r="U403" i="19"/>
  <c r="U404" i="19" s="1"/>
  <c r="AH19" i="22"/>
  <c r="AG70" i="22"/>
  <c r="AG66" i="22"/>
  <c r="AM401" i="8"/>
  <c r="AJ85" i="22"/>
  <c r="AJ86" i="22" s="1"/>
  <c r="AJ84" i="22"/>
  <c r="AY66" i="22"/>
  <c r="AY101" i="22" s="1"/>
  <c r="AY400" i="8"/>
  <c r="AI172" i="22"/>
  <c r="AI85" i="22"/>
  <c r="AI86" i="22" s="1"/>
  <c r="AI84" i="22"/>
  <c r="S18" i="22"/>
  <c r="S109" i="22" s="1"/>
  <c r="S464" i="19"/>
  <c r="Y470" i="19"/>
  <c r="Y68" i="22"/>
  <c r="AC470" i="19"/>
  <c r="AC68" i="22"/>
  <c r="AO19" i="22"/>
  <c r="AX400" i="8"/>
  <c r="AX66" i="22"/>
  <c r="AW141" i="22"/>
  <c r="AW151" i="22"/>
  <c r="AM470" i="19"/>
  <c r="AM68" i="22"/>
  <c r="AG470" i="19"/>
  <c r="AG68" i="22"/>
  <c r="V84" i="22"/>
  <c r="V85" i="22"/>
  <c r="V86" i="22" s="1"/>
  <c r="AF103" i="22"/>
  <c r="AC151" i="22"/>
  <c r="AC141" i="22"/>
  <c r="Q18" i="22"/>
  <c r="Q464" i="19"/>
  <c r="AL401" i="8"/>
  <c r="Z99" i="22"/>
  <c r="Z103" i="22"/>
  <c r="T136" i="22"/>
  <c r="T156" i="22"/>
  <c r="AH85" i="22"/>
  <c r="AH86" i="22" s="1"/>
  <c r="AH84" i="22"/>
  <c r="AC72" i="22"/>
  <c r="AD92" i="22" s="1"/>
  <c r="AD410" i="19"/>
  <c r="AW19" i="22"/>
  <c r="AU401" i="8"/>
  <c r="AV467" i="19" s="1"/>
  <c r="AV468" i="19" s="1"/>
  <c r="AN401" i="8"/>
  <c r="AO467" i="19" s="1"/>
  <c r="AO468" i="19" s="1"/>
  <c r="AC19" i="22"/>
  <c r="AR401" i="8"/>
  <c r="AR464" i="19" s="1"/>
  <c r="AW403" i="19"/>
  <c r="AW404" i="19" s="1"/>
  <c r="AW65" i="22"/>
  <c r="AW402" i="19"/>
  <c r="AO65" i="22"/>
  <c r="AO402" i="19"/>
  <c r="AO403" i="19"/>
  <c r="AO404" i="19" s="1"/>
  <c r="W84" i="22"/>
  <c r="W85" i="22"/>
  <c r="W86" i="22" s="1"/>
  <c r="AQ104" i="22"/>
  <c r="AQ99" i="22"/>
  <c r="AQ103" i="22"/>
  <c r="AL99" i="22"/>
  <c r="V99" i="22"/>
  <c r="V104" i="22"/>
  <c r="T18" i="22"/>
  <c r="T464" i="19"/>
  <c r="T411" i="19"/>
  <c r="AL470" i="19"/>
  <c r="AL68" i="22"/>
  <c r="AE19" i="22"/>
  <c r="AE65" i="22"/>
  <c r="AE403" i="19"/>
  <c r="AE404" i="19" s="1"/>
  <c r="AE402" i="19"/>
  <c r="AC82" i="22"/>
  <c r="AC101" i="22"/>
  <c r="AK71" i="22"/>
  <c r="AV410" i="19"/>
  <c r="AU72" i="22"/>
  <c r="AE401" i="19"/>
  <c r="AE69" i="22"/>
  <c r="W101" i="22"/>
  <c r="AF401" i="19"/>
  <c r="AF69" i="22"/>
  <c r="Y71" i="22"/>
  <c r="P91" i="22"/>
  <c r="X410" i="19"/>
  <c r="X72" i="22"/>
  <c r="AE71" i="22"/>
  <c r="AN92" i="22"/>
  <c r="AO92" i="22"/>
  <c r="AO71" i="22"/>
  <c r="AV400" i="19"/>
  <c r="AV70" i="22"/>
  <c r="AS101" i="22"/>
  <c r="Q91" i="22"/>
  <c r="Q101" i="22"/>
  <c r="R91" i="22"/>
  <c r="S91" i="22"/>
  <c r="P92" i="22"/>
  <c r="AV101" i="22"/>
  <c r="AQ409" i="19"/>
  <c r="AP71" i="22"/>
  <c r="AA91" i="22"/>
  <c r="X71" i="22"/>
  <c r="U410" i="19"/>
  <c r="U72" i="22"/>
  <c r="AG409" i="19"/>
  <c r="AG71" i="22"/>
  <c r="AH91" i="22" s="1"/>
  <c r="T82" i="22"/>
  <c r="T91" i="22"/>
  <c r="T101" i="22"/>
  <c r="AS80" i="22"/>
  <c r="S82" i="22"/>
  <c r="S80" i="22"/>
  <c r="U91" i="22"/>
  <c r="Q92" i="22"/>
  <c r="AF101" i="22"/>
  <c r="AJ92" i="22"/>
  <c r="AJ102" i="22"/>
  <c r="AY401" i="19"/>
  <c r="AY69" i="22"/>
  <c r="AR400" i="19"/>
  <c r="AR70" i="22"/>
  <c r="AS82" i="22"/>
  <c r="AH92" i="22"/>
  <c r="AI92" i="22"/>
  <c r="AV401" i="19"/>
  <c r="AV69" i="22"/>
  <c r="AJ401" i="19"/>
  <c r="AJ69" i="22"/>
  <c r="U70" i="22"/>
  <c r="Z410" i="19"/>
  <c r="Y72" i="22"/>
  <c r="Q400" i="19"/>
  <c r="Q70" i="22"/>
  <c r="Q82" i="22" s="1"/>
  <c r="AQ410" i="19"/>
  <c r="AP72" i="22"/>
  <c r="AX410" i="19"/>
  <c r="AX72" i="22"/>
  <c r="AC69" i="22"/>
  <c r="AW69" i="22"/>
  <c r="AF400" i="19"/>
  <c r="AF70" i="22"/>
  <c r="AS91" i="22"/>
  <c r="AR91" i="22"/>
  <c r="AR101" i="22"/>
  <c r="AC91" i="22"/>
  <c r="AD91" i="22"/>
  <c r="AB102" i="22"/>
  <c r="AA410" i="19"/>
  <c r="AA72" i="22"/>
  <c r="AB92" i="22" s="1"/>
  <c r="AU71" i="22"/>
  <c r="AV91" i="22" s="1"/>
  <c r="AX71" i="22"/>
  <c r="AT409" i="19"/>
  <c r="AT71" i="22"/>
  <c r="S401" i="19"/>
  <c r="S69" i="22"/>
  <c r="AL410" i="19"/>
  <c r="AK72" i="22"/>
  <c r="AH102" i="22"/>
  <c r="T80" i="22"/>
  <c r="AT102" i="22"/>
  <c r="AR346" i="8"/>
  <c r="AX143" i="19"/>
  <c r="AF409" i="19"/>
  <c r="AE409" i="19"/>
  <c r="AH409" i="19"/>
  <c r="AG400" i="8"/>
  <c r="AC346" i="8"/>
  <c r="AC346" i="19" s="1"/>
  <c r="AH346" i="8"/>
  <c r="AX302" i="8"/>
  <c r="AX302" i="19"/>
  <c r="AW143" i="8"/>
  <c r="AK401" i="8"/>
  <c r="AE346" i="8"/>
  <c r="AP410" i="19"/>
  <c r="AU410" i="19"/>
  <c r="AY410" i="19"/>
  <c r="AW346" i="8"/>
  <c r="AW346" i="19" s="1"/>
  <c r="V410" i="19"/>
  <c r="AO346" i="8"/>
  <c r="AP401" i="8"/>
  <c r="X346" i="8"/>
  <c r="U401" i="8"/>
  <c r="V407" i="19" s="1"/>
  <c r="BB341" i="8"/>
  <c r="BB341" i="19" s="1"/>
  <c r="U346" i="8"/>
  <c r="AN346" i="8"/>
  <c r="AK400" i="8"/>
  <c r="AX401" i="8"/>
  <c r="AY407" i="19" s="1"/>
  <c r="X409" i="19"/>
  <c r="AA346" i="8"/>
  <c r="Y410" i="19"/>
  <c r="AK410" i="19"/>
  <c r="AO409" i="19"/>
  <c r="X401" i="8"/>
  <c r="AL409" i="19"/>
  <c r="P70" i="22"/>
  <c r="AA409" i="19"/>
  <c r="AP400" i="8"/>
  <c r="P69" i="22"/>
  <c r="AK409" i="19"/>
  <c r="AA401" i="8"/>
  <c r="AA467" i="19" s="1"/>
  <c r="AA468" i="19" s="1"/>
  <c r="X400" i="8"/>
  <c r="BC388" i="8"/>
  <c r="BD387" i="8"/>
  <c r="AA400" i="8"/>
  <c r="AB408" i="19" s="1"/>
  <c r="AO400" i="8"/>
  <c r="AO454" i="19" s="1"/>
  <c r="AT346" i="8"/>
  <c r="BB340" i="8"/>
  <c r="BB340" i="19" s="1"/>
  <c r="AV409" i="19"/>
  <c r="AY409" i="19"/>
  <c r="AU409" i="19"/>
  <c r="AX409" i="19"/>
  <c r="AP346" i="8"/>
  <c r="AP346" i="19" s="1"/>
  <c r="Z409" i="19"/>
  <c r="AT467" i="19"/>
  <c r="AT468" i="19" s="1"/>
  <c r="Y409" i="19"/>
  <c r="BB345" i="8"/>
  <c r="BB345" i="19" s="1"/>
  <c r="AB346" i="8"/>
  <c r="BD340" i="8"/>
  <c r="BD340" i="19" s="1"/>
  <c r="BC344" i="8"/>
  <c r="BC344" i="19" s="1"/>
  <c r="BC341" i="8"/>
  <c r="BC341" i="19" s="1"/>
  <c r="P346" i="8"/>
  <c r="AB69" i="22"/>
  <c r="BC387" i="8"/>
  <c r="AB401" i="8"/>
  <c r="AC407" i="19" s="1"/>
  <c r="BD342" i="8"/>
  <c r="BD342" i="19" s="1"/>
  <c r="AT410" i="19"/>
  <c r="AD347" i="8"/>
  <c r="AD347" i="19" s="1"/>
  <c r="AP409" i="19"/>
  <c r="AF347" i="8"/>
  <c r="AF347" i="19" s="1"/>
  <c r="BB342" i="8"/>
  <c r="BB342" i="19" s="1"/>
  <c r="Y400" i="8"/>
  <c r="Y454" i="19" s="1"/>
  <c r="AQ347" i="8"/>
  <c r="AQ347" i="19" s="1"/>
  <c r="AT400" i="8"/>
  <c r="BD388" i="8"/>
  <c r="BC342" i="8"/>
  <c r="BC342" i="19" s="1"/>
  <c r="BD341" i="8"/>
  <c r="BD341" i="19" s="1"/>
  <c r="AM347" i="8"/>
  <c r="AM347" i="19" s="1"/>
  <c r="BC343" i="8"/>
  <c r="BC343" i="19" s="1"/>
  <c r="AB409" i="19"/>
  <c r="AC409" i="19"/>
  <c r="Y346" i="8"/>
  <c r="Y346" i="19" s="1"/>
  <c r="BD343" i="8"/>
  <c r="BD343" i="19" s="1"/>
  <c r="AK346" i="8"/>
  <c r="BC340" i="8"/>
  <c r="BC340" i="19" s="1"/>
  <c r="BD345" i="8"/>
  <c r="BD345" i="19" s="1"/>
  <c r="BD344" i="8"/>
  <c r="BD344" i="19" s="1"/>
  <c r="P409" i="19"/>
  <c r="Q409" i="19"/>
  <c r="BB343" i="8"/>
  <c r="BB343" i="19" s="1"/>
  <c r="AU346" i="8"/>
  <c r="AU346" i="19" s="1"/>
  <c r="AB410" i="19"/>
  <c r="AC410" i="19"/>
  <c r="AX346" i="8"/>
  <c r="AX346" i="19" s="1"/>
  <c r="BC345" i="8"/>
  <c r="BC345" i="19" s="1"/>
  <c r="BB344" i="8"/>
  <c r="BB344" i="19" s="1"/>
  <c r="P410" i="19"/>
  <c r="Q410" i="19"/>
  <c r="P400" i="8"/>
  <c r="BB388" i="8"/>
  <c r="P401" i="8"/>
  <c r="BB387" i="8"/>
  <c r="BC53" i="8"/>
  <c r="BC53" i="19" s="1"/>
  <c r="BD388" i="19" l="1"/>
  <c r="N43" i="23"/>
  <c r="BC388" i="19"/>
  <c r="M43" i="23"/>
  <c r="BB388" i="19"/>
  <c r="L43" i="23"/>
  <c r="BB387" i="19"/>
  <c r="L42" i="23"/>
  <c r="BC387" i="19"/>
  <c r="M42" i="23"/>
  <c r="BD387" i="19"/>
  <c r="N42" i="23"/>
  <c r="F11" i="23"/>
  <c r="F63" i="23" s="1"/>
  <c r="G11" i="23"/>
  <c r="G63" i="23" s="1"/>
  <c r="F12" i="23"/>
  <c r="E11" i="23"/>
  <c r="E63" i="23" s="1"/>
  <c r="G32" i="23"/>
  <c r="E40" i="23"/>
  <c r="F32" i="23"/>
  <c r="E12" i="23"/>
  <c r="E32" i="23"/>
  <c r="G12" i="23"/>
  <c r="F40" i="23"/>
  <c r="G40" i="23"/>
  <c r="AQ82" i="22"/>
  <c r="AW101" i="22"/>
  <c r="AL347" i="8"/>
  <c r="AL347" i="19" s="1"/>
  <c r="AO69" i="22"/>
  <c r="AO83" i="22" s="1"/>
  <c r="AH69" i="22"/>
  <c r="AH83" i="22" s="1"/>
  <c r="W70" i="22"/>
  <c r="W80" i="22" s="1"/>
  <c r="AJ347" i="8"/>
  <c r="AJ350" i="8" s="1"/>
  <c r="AE102" i="22"/>
  <c r="AF92" i="22"/>
  <c r="Q347" i="8"/>
  <c r="Q360" i="8" s="1"/>
  <c r="Q360" i="19" s="1"/>
  <c r="V70" i="22"/>
  <c r="V80" i="22" s="1"/>
  <c r="AG69" i="22"/>
  <c r="AG83" i="22" s="1"/>
  <c r="AV347" i="8"/>
  <c r="AV362" i="8" s="1"/>
  <c r="T401" i="19"/>
  <c r="W104" i="22"/>
  <c r="S347" i="8"/>
  <c r="S353" i="8" s="1"/>
  <c r="S353" i="19" s="1"/>
  <c r="S35" i="22" s="1"/>
  <c r="S84" i="22"/>
  <c r="AJ80" i="22"/>
  <c r="AB82" i="22"/>
  <c r="T108" i="22"/>
  <c r="AH94" i="22"/>
  <c r="W93" i="22"/>
  <c r="AN169" i="22"/>
  <c r="AJ91" i="22"/>
  <c r="AR161" i="22"/>
  <c r="AS84" i="22"/>
  <c r="W99" i="22"/>
  <c r="AI347" i="8"/>
  <c r="AI347" i="19" s="1"/>
  <c r="T85" i="22"/>
  <c r="T86" i="22" s="1"/>
  <c r="AI101" i="22"/>
  <c r="AR108" i="22"/>
  <c r="AI94" i="22"/>
  <c r="AY169" i="22"/>
  <c r="AH169" i="22"/>
  <c r="AN400" i="19"/>
  <c r="AM169" i="22"/>
  <c r="R169" i="22"/>
  <c r="AY108" i="22"/>
  <c r="AN82" i="22"/>
  <c r="AH108" i="22"/>
  <c r="T81" i="22"/>
  <c r="V106" i="22"/>
  <c r="T84" i="22"/>
  <c r="V101" i="22"/>
  <c r="AY151" i="22"/>
  <c r="AR169" i="22"/>
  <c r="AS346" i="19"/>
  <c r="Z169" i="22"/>
  <c r="AG109" i="22"/>
  <c r="AG108" i="22"/>
  <c r="AE108" i="22"/>
  <c r="AY106" i="22"/>
  <c r="W69" i="22"/>
  <c r="W83" i="22" s="1"/>
  <c r="W91" i="22"/>
  <c r="AN108" i="22"/>
  <c r="R108" i="22"/>
  <c r="Y81" i="22"/>
  <c r="AH400" i="19"/>
  <c r="AY104" i="22"/>
  <c r="AY109" i="22"/>
  <c r="Z108" i="22"/>
  <c r="AE400" i="19"/>
  <c r="Y401" i="19"/>
  <c r="AE80" i="22"/>
  <c r="AY150" i="22"/>
  <c r="AJ134" i="22"/>
  <c r="AL169" i="22"/>
  <c r="AD70" i="22"/>
  <c r="AD80" i="22" s="1"/>
  <c r="AI104" i="22"/>
  <c r="T169" i="22"/>
  <c r="AU400" i="19"/>
  <c r="AY93" i="22"/>
  <c r="AQ401" i="19"/>
  <c r="AQ69" i="22"/>
  <c r="Z69" i="22"/>
  <c r="Z401" i="19"/>
  <c r="AL401" i="19"/>
  <c r="AL69" i="22"/>
  <c r="Z400" i="19"/>
  <c r="Z70" i="22"/>
  <c r="AI70" i="22"/>
  <c r="AI400" i="19"/>
  <c r="R69" i="22"/>
  <c r="R401" i="19"/>
  <c r="AD69" i="22"/>
  <c r="AD401" i="19"/>
  <c r="AT401" i="19"/>
  <c r="AM401" i="19"/>
  <c r="AM69" i="22"/>
  <c r="AY400" i="19"/>
  <c r="AY70" i="22"/>
  <c r="AM82" i="22"/>
  <c r="AM80" i="22"/>
  <c r="AT81" i="22"/>
  <c r="AG94" i="22"/>
  <c r="T94" i="22"/>
  <c r="AQ169" i="22"/>
  <c r="AI69" i="22"/>
  <c r="AI401" i="19"/>
  <c r="R70" i="22"/>
  <c r="R400" i="19"/>
  <c r="AL70" i="22"/>
  <c r="AL400" i="19"/>
  <c r="AW70" i="22"/>
  <c r="AW400" i="19"/>
  <c r="AB136" i="22"/>
  <c r="AG161" i="22"/>
  <c r="AG169" i="22"/>
  <c r="BC17" i="22"/>
  <c r="W109" i="22"/>
  <c r="T21" i="22"/>
  <c r="T347" i="19"/>
  <c r="AG347" i="8"/>
  <c r="AG363" i="8" s="1"/>
  <c r="AG363" i="19" s="1"/>
  <c r="AG346" i="19"/>
  <c r="AG104" i="22"/>
  <c r="Z20" i="22"/>
  <c r="Z110" i="22" s="1"/>
  <c r="Z346" i="19"/>
  <c r="AN347" i="8"/>
  <c r="AN363" i="8" s="1"/>
  <c r="AN363" i="19" s="1"/>
  <c r="AN346" i="19"/>
  <c r="AK20" i="22"/>
  <c r="AK346" i="19"/>
  <c r="U20" i="22"/>
  <c r="U346" i="19"/>
  <c r="AO20" i="22"/>
  <c r="AO346" i="19"/>
  <c r="AJ21" i="22"/>
  <c r="AJ347" i="19"/>
  <c r="AG93" i="22"/>
  <c r="V20" i="22"/>
  <c r="V110" i="22" s="1"/>
  <c r="V346" i="19"/>
  <c r="S94" i="22"/>
  <c r="R161" i="22"/>
  <c r="P347" i="8"/>
  <c r="P361" i="8" s="1"/>
  <c r="P361" i="19" s="1"/>
  <c r="P346" i="19"/>
  <c r="AA347" i="8"/>
  <c r="AA347" i="19" s="1"/>
  <c r="AA346" i="19"/>
  <c r="AP136" i="22"/>
  <c r="R347" i="8"/>
  <c r="R459" i="8" s="1"/>
  <c r="R346" i="19"/>
  <c r="AB20" i="22"/>
  <c r="AB110" i="22" s="1"/>
  <c r="AB346" i="19"/>
  <c r="AH347" i="8"/>
  <c r="AH347" i="19" s="1"/>
  <c r="AH346" i="19"/>
  <c r="AL141" i="22"/>
  <c r="T20" i="22"/>
  <c r="T110" i="22" s="1"/>
  <c r="T346" i="19"/>
  <c r="Z347" i="8"/>
  <c r="Z347" i="19" s="1"/>
  <c r="X20" i="22"/>
  <c r="X346" i="19"/>
  <c r="AS21" i="22"/>
  <c r="AS347" i="19"/>
  <c r="AJ172" i="22"/>
  <c r="W20" i="22"/>
  <c r="W110" i="22" s="1"/>
  <c r="W346" i="19"/>
  <c r="AE347" i="8"/>
  <c r="AE347" i="19" s="1"/>
  <c r="AE346" i="19"/>
  <c r="AR347" i="8"/>
  <c r="AR347" i="19" s="1"/>
  <c r="AR346" i="19"/>
  <c r="AT347" i="8"/>
  <c r="AT363" i="8" s="1"/>
  <c r="AT363" i="19" s="1"/>
  <c r="AT346" i="19"/>
  <c r="Q21" i="22"/>
  <c r="Q347" i="19"/>
  <c r="U136" i="22"/>
  <c r="AY20" i="22"/>
  <c r="AY110" i="22" s="1"/>
  <c r="AY346" i="19"/>
  <c r="AL151" i="22"/>
  <c r="AG464" i="19"/>
  <c r="Q84" i="22"/>
  <c r="Y18" i="22"/>
  <c r="Y104" i="22" s="1"/>
  <c r="AJ170" i="22"/>
  <c r="AE106" i="22"/>
  <c r="Y464" i="19"/>
  <c r="AY411" i="19"/>
  <c r="AG407" i="19"/>
  <c r="AJ138" i="22"/>
  <c r="AJ171" i="22"/>
  <c r="AR94" i="22"/>
  <c r="AG469" i="19"/>
  <c r="AJ90" i="22"/>
  <c r="AE151" i="22"/>
  <c r="AS172" i="22"/>
  <c r="R151" i="22"/>
  <c r="AY347" i="8"/>
  <c r="AY355" i="8" s="1"/>
  <c r="AY355" i="19" s="1"/>
  <c r="AY37" i="22" s="1"/>
  <c r="R106" i="22"/>
  <c r="AJ141" i="22"/>
  <c r="AK401" i="19"/>
  <c r="AK81" i="22"/>
  <c r="T89" i="22"/>
  <c r="BD53" i="8"/>
  <c r="BD53" i="19" s="1"/>
  <c r="AH408" i="19"/>
  <c r="AA156" i="22"/>
  <c r="AF85" i="22"/>
  <c r="AF86" i="22" s="1"/>
  <c r="AJ93" i="22"/>
  <c r="AI110" i="22"/>
  <c r="AU156" i="22"/>
  <c r="AI103" i="22"/>
  <c r="AI99" i="22"/>
  <c r="AI150" i="22"/>
  <c r="AY143" i="8"/>
  <c r="AU109" i="22"/>
  <c r="AJ106" i="22"/>
  <c r="AK400" i="19"/>
  <c r="AP464" i="19"/>
  <c r="AE467" i="19"/>
  <c r="AE468" i="19" s="1"/>
  <c r="W347" i="8"/>
  <c r="W347" i="19" s="1"/>
  <c r="S106" i="22"/>
  <c r="S151" i="22"/>
  <c r="AU142" i="22"/>
  <c r="AI408" i="19"/>
  <c r="AH62" i="22"/>
  <c r="AH151" i="22" s="1"/>
  <c r="AD153" i="22"/>
  <c r="AD154" i="22" s="1"/>
  <c r="AH448" i="19"/>
  <c r="BC63" i="22"/>
  <c r="AH452" i="19"/>
  <c r="AH454" i="19"/>
  <c r="AK82" i="22"/>
  <c r="AB65" i="22"/>
  <c r="AB85" i="22" s="1"/>
  <c r="AB86" i="22" s="1"/>
  <c r="AD89" i="22"/>
  <c r="AG467" i="19"/>
  <c r="AG468" i="19" s="1"/>
  <c r="AG449" i="19"/>
  <c r="V347" i="8"/>
  <c r="V347" i="19" s="1"/>
  <c r="AG75" i="22"/>
  <c r="AG150" i="22" s="1"/>
  <c r="AH407" i="19"/>
  <c r="AH170" i="22"/>
  <c r="AW136" i="22"/>
  <c r="Q172" i="22"/>
  <c r="Q140" i="22"/>
  <c r="U65" i="22"/>
  <c r="U172" i="22" s="1"/>
  <c r="AW411" i="19"/>
  <c r="AS90" i="22"/>
  <c r="AR170" i="22"/>
  <c r="AW18" i="22"/>
  <c r="AW109" i="22" s="1"/>
  <c r="AQ411" i="19"/>
  <c r="AV170" i="22"/>
  <c r="AG20" i="22"/>
  <c r="AG110" i="22" s="1"/>
  <c r="AH136" i="22"/>
  <c r="AA65" i="22"/>
  <c r="AA84" i="22" s="1"/>
  <c r="AX65" i="22"/>
  <c r="AX84" i="22" s="1"/>
  <c r="AX411" i="19"/>
  <c r="P464" i="19"/>
  <c r="AP411" i="19"/>
  <c r="W150" i="22"/>
  <c r="P18" i="22"/>
  <c r="P103" i="22" s="1"/>
  <c r="AH172" i="22"/>
  <c r="AN134" i="22"/>
  <c r="Y402" i="19"/>
  <c r="AE411" i="19"/>
  <c r="AN171" i="22"/>
  <c r="Y411" i="19"/>
  <c r="Y403" i="19"/>
  <c r="Y404" i="19" s="1"/>
  <c r="AE464" i="19"/>
  <c r="AB134" i="22"/>
  <c r="V135" i="22"/>
  <c r="W153" i="22"/>
  <c r="W154" i="22" s="1"/>
  <c r="X18" i="22"/>
  <c r="X103" i="22" s="1"/>
  <c r="AE18" i="22"/>
  <c r="AF93" i="22" s="1"/>
  <c r="AV172" i="22"/>
  <c r="Q411" i="19"/>
  <c r="V134" i="22"/>
  <c r="AR102" i="22"/>
  <c r="U170" i="22"/>
  <c r="V172" i="22"/>
  <c r="AS411" i="19"/>
  <c r="AR18" i="22"/>
  <c r="AR109" i="22" s="1"/>
  <c r="AX403" i="19"/>
  <c r="AX404" i="19" s="1"/>
  <c r="V170" i="22"/>
  <c r="AD140" i="22"/>
  <c r="AW153" i="22"/>
  <c r="AW154" i="22" s="1"/>
  <c r="AI153" i="22"/>
  <c r="AI154" i="22" s="1"/>
  <c r="AR92" i="22"/>
  <c r="BD63" i="22"/>
  <c r="X403" i="19"/>
  <c r="X404" i="19" s="1"/>
  <c r="X65" i="22"/>
  <c r="X84" i="22" s="1"/>
  <c r="BB63" i="22"/>
  <c r="AU467" i="19"/>
  <c r="AU468" i="19" s="1"/>
  <c r="AG400" i="19"/>
  <c r="AV110" i="22"/>
  <c r="W172" i="22"/>
  <c r="R171" i="22"/>
  <c r="W142" i="22"/>
  <c r="AV109" i="22"/>
  <c r="AN464" i="19"/>
  <c r="P65" i="22"/>
  <c r="P85" i="22" s="1"/>
  <c r="P86" i="22" s="1"/>
  <c r="BB19" i="22"/>
  <c r="P403" i="19"/>
  <c r="P404" i="19" s="1"/>
  <c r="AN411" i="19"/>
  <c r="AV84" i="22"/>
  <c r="AY84" i="22"/>
  <c r="BB17" i="22"/>
  <c r="AM171" i="22"/>
  <c r="BD64" i="22"/>
  <c r="AC171" i="22"/>
  <c r="BC14" i="22"/>
  <c r="AC142" i="22"/>
  <c r="AB467" i="19"/>
  <c r="AB468" i="19" s="1"/>
  <c r="AT403" i="19"/>
  <c r="AT404" i="19" s="1"/>
  <c r="AW161" i="22"/>
  <c r="AX109" i="22"/>
  <c r="AW108" i="22"/>
  <c r="AA402" i="19"/>
  <c r="AW169" i="22"/>
  <c r="AC403" i="19"/>
  <c r="AC404" i="19" s="1"/>
  <c r="R170" i="22"/>
  <c r="AE90" i="22"/>
  <c r="AC402" i="19"/>
  <c r="AB402" i="19"/>
  <c r="AT65" i="22"/>
  <c r="AT84" i="22" s="1"/>
  <c r="AP467" i="19"/>
  <c r="AP468" i="19" s="1"/>
  <c r="R18" i="22"/>
  <c r="R103" i="22" s="1"/>
  <c r="AG106" i="22"/>
  <c r="BC15" i="22"/>
  <c r="S411" i="19"/>
  <c r="R464" i="19"/>
  <c r="AG151" i="22"/>
  <c r="AC92" i="22"/>
  <c r="AK18" i="22"/>
  <c r="AK109" i="22" s="1"/>
  <c r="AG141" i="22"/>
  <c r="U465" i="19"/>
  <c r="U62" i="22"/>
  <c r="AK464" i="19"/>
  <c r="AX467" i="19"/>
  <c r="AX468" i="19" s="1"/>
  <c r="AK411" i="19"/>
  <c r="AQ108" i="22"/>
  <c r="AY467" i="19"/>
  <c r="AY468" i="19" s="1"/>
  <c r="P20" i="22"/>
  <c r="BD17" i="22"/>
  <c r="AK106" i="22"/>
  <c r="W169" i="22"/>
  <c r="W94" i="22"/>
  <c r="W161" i="22"/>
  <c r="W108" i="22"/>
  <c r="AF90" i="22"/>
  <c r="AF138" i="22"/>
  <c r="AF142" i="22"/>
  <c r="AF134" i="22"/>
  <c r="BB64" i="22"/>
  <c r="P152" i="22"/>
  <c r="AT16" i="22"/>
  <c r="AT169" i="22" s="1"/>
  <c r="AT412" i="19"/>
  <c r="P467" i="19"/>
  <c r="P468" i="19" s="1"/>
  <c r="V21" i="22"/>
  <c r="AT408" i="19"/>
  <c r="AT74" i="22"/>
  <c r="AT140" i="22" s="1"/>
  <c r="AT452" i="19"/>
  <c r="AT448" i="19"/>
  <c r="AL21" i="22"/>
  <c r="AA454" i="19"/>
  <c r="AA407" i="19"/>
  <c r="AA469" i="19"/>
  <c r="AA75" i="22"/>
  <c r="AA449" i="19"/>
  <c r="AP408" i="19"/>
  <c r="AP74" i="22"/>
  <c r="AP452" i="19"/>
  <c r="AQ408" i="19"/>
  <c r="AP448" i="19"/>
  <c r="X407" i="19"/>
  <c r="X454" i="19"/>
  <c r="X75" i="22"/>
  <c r="Y153" i="22" s="1"/>
  <c r="Y154" i="22" s="1"/>
  <c r="X469" i="19"/>
  <c r="X449" i="19"/>
  <c r="U75" i="22"/>
  <c r="V89" i="22" s="1"/>
  <c r="U407" i="19"/>
  <c r="U454" i="19"/>
  <c r="U469" i="19"/>
  <c r="U449" i="19"/>
  <c r="U467" i="19"/>
  <c r="U468" i="19" s="1"/>
  <c r="Y467" i="19"/>
  <c r="Y468" i="19" s="1"/>
  <c r="AK467" i="19"/>
  <c r="AK468" i="19" s="1"/>
  <c r="AF172" i="22"/>
  <c r="AP402" i="19"/>
  <c r="S408" i="19"/>
  <c r="S74" i="22"/>
  <c r="S140" i="22" s="1"/>
  <c r="S452" i="19"/>
  <c r="S448" i="19"/>
  <c r="T408" i="19"/>
  <c r="AR20" i="22"/>
  <c r="AY21" i="22"/>
  <c r="AM138" i="22"/>
  <c r="AM134" i="22"/>
  <c r="AM142" i="22"/>
  <c r="AA16" i="22"/>
  <c r="AA169" i="22" s="1"/>
  <c r="AA412" i="19"/>
  <c r="AA62" i="22"/>
  <c r="AA465" i="19"/>
  <c r="AL161" i="22"/>
  <c r="AL108" i="22"/>
  <c r="AF140" i="22"/>
  <c r="AF155" i="22"/>
  <c r="AF157" i="22"/>
  <c r="AF135" i="22"/>
  <c r="AP465" i="19"/>
  <c r="AP62" i="22"/>
  <c r="AP106" i="22" s="1"/>
  <c r="AB138" i="22"/>
  <c r="AB170" i="22"/>
  <c r="AK151" i="22"/>
  <c r="AK141" i="22"/>
  <c r="Q141" i="22"/>
  <c r="Q151" i="22"/>
  <c r="Q106" i="22"/>
  <c r="BB61" i="22"/>
  <c r="AE469" i="19"/>
  <c r="AE407" i="19"/>
  <c r="AE75" i="22"/>
  <c r="AF89" i="22" s="1"/>
  <c r="AE454" i="19"/>
  <c r="AE449" i="19"/>
  <c r="AF467" i="19"/>
  <c r="AF468" i="19" s="1"/>
  <c r="V140" i="22"/>
  <c r="V155" i="22"/>
  <c r="V157" i="22"/>
  <c r="AV90" i="22"/>
  <c r="AV138" i="22"/>
  <c r="AV142" i="22"/>
  <c r="AV134" i="22"/>
  <c r="AT20" i="22"/>
  <c r="AO155" i="22"/>
  <c r="AO157" i="22"/>
  <c r="AA139" i="22"/>
  <c r="AV25" i="22"/>
  <c r="AV21" i="22"/>
  <c r="AT465" i="19"/>
  <c r="AT62" i="22"/>
  <c r="AJ140" i="22"/>
  <c r="AJ89" i="22"/>
  <c r="AJ155" i="22"/>
  <c r="AJ157" i="22"/>
  <c r="AJ135" i="22"/>
  <c r="AJ153" i="22"/>
  <c r="AJ154" i="22" s="1"/>
  <c r="AP109" i="22"/>
  <c r="AP65" i="22"/>
  <c r="AP84" i="22" s="1"/>
  <c r="AH20" i="22"/>
  <c r="AB464" i="19"/>
  <c r="AJ150" i="22"/>
  <c r="AO135" i="22"/>
  <c r="W151" i="22"/>
  <c r="W141" i="22"/>
  <c r="AA20" i="22"/>
  <c r="AH140" i="22"/>
  <c r="AH155" i="22"/>
  <c r="AH157" i="22"/>
  <c r="AH135" i="22"/>
  <c r="AU151" i="22"/>
  <c r="AU141" i="22"/>
  <c r="AV151" i="22"/>
  <c r="AV141" i="22"/>
  <c r="AV106" i="22"/>
  <c r="AN107" i="22"/>
  <c r="BD15" i="22"/>
  <c r="AS140" i="22"/>
  <c r="AS155" i="22"/>
  <c r="AS157" i="22"/>
  <c r="Z412" i="19"/>
  <c r="Y412" i="19"/>
  <c r="Y16" i="22"/>
  <c r="Y169" i="22" s="1"/>
  <c r="AH138" i="22"/>
  <c r="AH142" i="22"/>
  <c r="AH134" i="22"/>
  <c r="Y155" i="22"/>
  <c r="Y157" i="22"/>
  <c r="AF170" i="22"/>
  <c r="AN94" i="22"/>
  <c r="AN161" i="22"/>
  <c r="AX106" i="22"/>
  <c r="AE169" i="22"/>
  <c r="P74" i="22"/>
  <c r="Q90" i="22" s="1"/>
  <c r="P408" i="19"/>
  <c r="P452" i="19"/>
  <c r="P448" i="19"/>
  <c r="AQ21" i="22"/>
  <c r="AD21" i="22"/>
  <c r="AY22" i="22"/>
  <c r="S27" i="22"/>
  <c r="AN469" i="19"/>
  <c r="AN454" i="19"/>
  <c r="AN75" i="22"/>
  <c r="AO153" i="22" s="1"/>
  <c r="AO154" i="22" s="1"/>
  <c r="AN407" i="19"/>
  <c r="AN449" i="19"/>
  <c r="AN467" i="19"/>
  <c r="AN468" i="19" s="1"/>
  <c r="AX464" i="19"/>
  <c r="AQ75" i="22"/>
  <c r="AQ454" i="19"/>
  <c r="AQ407" i="19"/>
  <c r="AQ469" i="19"/>
  <c r="AQ449" i="19"/>
  <c r="AQ467" i="19"/>
  <c r="AQ468" i="19" s="1"/>
  <c r="AQ464" i="19"/>
  <c r="AL408" i="19"/>
  <c r="AL74" i="22"/>
  <c r="AM90" i="22" s="1"/>
  <c r="AL452" i="19"/>
  <c r="AL448" i="19"/>
  <c r="R20" i="22"/>
  <c r="AG454" i="19"/>
  <c r="AO407" i="19"/>
  <c r="AB171" i="22"/>
  <c r="BC64" i="22"/>
  <c r="AB152" i="22"/>
  <c r="AB139" i="22"/>
  <c r="AJ94" i="22"/>
  <c r="AJ161" i="22"/>
  <c r="AJ108" i="22"/>
  <c r="AR106" i="22"/>
  <c r="X152" i="22"/>
  <c r="AF171" i="22"/>
  <c r="AS407" i="19"/>
  <c r="AC90" i="22"/>
  <c r="AC138" i="22"/>
  <c r="AH171" i="22"/>
  <c r="AH152" i="22"/>
  <c r="AW171" i="22"/>
  <c r="AW152" i="22"/>
  <c r="AQ161" i="22"/>
  <c r="Y20" i="22"/>
  <c r="AC140" i="22"/>
  <c r="AC155" i="22"/>
  <c r="AC157" i="22"/>
  <c r="AU138" i="22"/>
  <c r="AB16" i="22"/>
  <c r="AB169" i="22" s="1"/>
  <c r="AB412" i="19"/>
  <c r="AM161" i="22"/>
  <c r="AM108" i="22"/>
  <c r="AM94" i="22"/>
  <c r="AY412" i="19"/>
  <c r="AX16" i="22"/>
  <c r="AX169" i="22" s="1"/>
  <c r="AX412" i="19"/>
  <c r="AP16" i="22"/>
  <c r="AP108" i="22" s="1"/>
  <c r="AP412" i="19"/>
  <c r="AV407" i="19"/>
  <c r="AO94" i="22"/>
  <c r="AO161" i="22"/>
  <c r="AO169" i="22"/>
  <c r="AM21" i="22"/>
  <c r="AX75" i="22"/>
  <c r="AY153" i="22" s="1"/>
  <c r="AY154" i="22" s="1"/>
  <c r="AX469" i="19"/>
  <c r="AX407" i="19"/>
  <c r="AX454" i="19"/>
  <c r="AX449" i="19"/>
  <c r="AP469" i="19"/>
  <c r="AP407" i="19"/>
  <c r="AP75" i="22"/>
  <c r="AP150" i="22" s="1"/>
  <c r="AP454" i="19"/>
  <c r="AP449" i="19"/>
  <c r="AE21" i="22"/>
  <c r="AH21" i="22"/>
  <c r="AL469" i="19"/>
  <c r="AL454" i="19"/>
  <c r="AL75" i="22"/>
  <c r="AL407" i="19"/>
  <c r="AL467" i="19"/>
  <c r="AL468" i="19" s="1"/>
  <c r="AL449" i="19"/>
  <c r="AL464" i="19"/>
  <c r="AW20" i="22"/>
  <c r="W136" i="22"/>
  <c r="W156" i="22"/>
  <c r="Q161" i="22"/>
  <c r="R94" i="22"/>
  <c r="Q108" i="22"/>
  <c r="AP139" i="22"/>
  <c r="P107" i="22"/>
  <c r="BB15" i="22"/>
  <c r="W90" i="22"/>
  <c r="W138" i="22"/>
  <c r="AK412" i="19"/>
  <c r="AK16" i="22"/>
  <c r="AK108" i="22" s="1"/>
  <c r="AU408" i="19"/>
  <c r="AU106" i="22"/>
  <c r="AX139" i="22"/>
  <c r="AX20" i="22"/>
  <c r="AX110" i="22" s="1"/>
  <c r="BD14" i="22"/>
  <c r="AP20" i="22"/>
  <c r="AP110" i="22" s="1"/>
  <c r="AY155" i="22"/>
  <c r="AY157" i="22"/>
  <c r="AY135" i="22"/>
  <c r="Y452" i="19"/>
  <c r="Y74" i="22"/>
  <c r="Y140" i="22" s="1"/>
  <c r="Y408" i="19"/>
  <c r="Z408" i="19"/>
  <c r="Y448" i="19"/>
  <c r="AO408" i="19"/>
  <c r="AO74" i="22"/>
  <c r="AO172" i="22" s="1"/>
  <c r="AO452" i="19"/>
  <c r="AO448" i="19"/>
  <c r="AK408" i="19"/>
  <c r="AK74" i="22"/>
  <c r="AK452" i="19"/>
  <c r="AK448" i="19"/>
  <c r="AE20" i="22"/>
  <c r="AN20" i="22"/>
  <c r="AN110" i="22" s="1"/>
  <c r="AY408" i="19"/>
  <c r="AY74" i="22"/>
  <c r="AY452" i="19"/>
  <c r="AY448" i="19"/>
  <c r="AM407" i="19"/>
  <c r="AM75" i="22"/>
  <c r="AM454" i="19"/>
  <c r="AM469" i="19"/>
  <c r="AM449" i="19"/>
  <c r="AM467" i="19"/>
  <c r="AM468" i="19" s="1"/>
  <c r="AM464" i="19"/>
  <c r="X464" i="19"/>
  <c r="Z407" i="19"/>
  <c r="Z454" i="19"/>
  <c r="Z75" i="22"/>
  <c r="Z469" i="19"/>
  <c r="Z467" i="19"/>
  <c r="Z468" i="19" s="1"/>
  <c r="Z464" i="19"/>
  <c r="Z449" i="19"/>
  <c r="R90" i="22"/>
  <c r="R138" i="22"/>
  <c r="R142" i="22"/>
  <c r="U171" i="22"/>
  <c r="U152" i="22"/>
  <c r="X465" i="19"/>
  <c r="X62" i="22"/>
  <c r="W170" i="22"/>
  <c r="AW90" i="22"/>
  <c r="AW138" i="22"/>
  <c r="AW134" i="22"/>
  <c r="AW142" i="22"/>
  <c r="AC16" i="22"/>
  <c r="AD94" i="22" s="1"/>
  <c r="AC412" i="19"/>
  <c r="V412" i="19"/>
  <c r="U412" i="19"/>
  <c r="U16" i="22"/>
  <c r="U169" i="22" s="1"/>
  <c r="AA21" i="22"/>
  <c r="Y465" i="19"/>
  <c r="Y62" i="22"/>
  <c r="Y106" i="22" s="1"/>
  <c r="W89" i="22"/>
  <c r="W140" i="22"/>
  <c r="W155" i="22"/>
  <c r="W157" i="22"/>
  <c r="AV140" i="22"/>
  <c r="AV155" i="22"/>
  <c r="AV157" i="22"/>
  <c r="AV135" i="22"/>
  <c r="AT89" i="22"/>
  <c r="AT155" i="22"/>
  <c r="AT157" i="22"/>
  <c r="V90" i="22"/>
  <c r="V138" i="22"/>
  <c r="V171" i="22"/>
  <c r="S155" i="22"/>
  <c r="S157" i="22"/>
  <c r="S135" i="22"/>
  <c r="U90" i="22"/>
  <c r="U138" i="22"/>
  <c r="U142" i="22"/>
  <c r="AY454" i="19"/>
  <c r="P407" i="19"/>
  <c r="P454" i="19"/>
  <c r="P75" i="22"/>
  <c r="P469" i="19"/>
  <c r="P449" i="19"/>
  <c r="Q407" i="19"/>
  <c r="Q467" i="19"/>
  <c r="Q468" i="19" s="1"/>
  <c r="Z21" i="22"/>
  <c r="AN106" i="22"/>
  <c r="AN151" i="22"/>
  <c r="AN141" i="22"/>
  <c r="X467" i="19"/>
  <c r="X468" i="19" s="1"/>
  <c r="AI21" i="22"/>
  <c r="AK469" i="19"/>
  <c r="AK407" i="19"/>
  <c r="AK454" i="19"/>
  <c r="AK75" i="22"/>
  <c r="AK449" i="19"/>
  <c r="W21" i="22"/>
  <c r="AB454" i="19"/>
  <c r="AB75" i="22"/>
  <c r="AC89" i="22" s="1"/>
  <c r="AB469" i="19"/>
  <c r="AB407" i="19"/>
  <c r="AB449" i="19"/>
  <c r="AV355" i="8"/>
  <c r="AV355" i="19" s="1"/>
  <c r="AV37" i="22" s="1"/>
  <c r="AG408" i="19"/>
  <c r="AG74" i="22"/>
  <c r="AG452" i="19"/>
  <c r="AG448" i="19"/>
  <c r="AU75" i="22"/>
  <c r="AU150" i="22" s="1"/>
  <c r="AU407" i="19"/>
  <c r="AU454" i="19"/>
  <c r="AU469" i="19"/>
  <c r="AU449" i="19"/>
  <c r="AX103" i="22"/>
  <c r="AU464" i="19"/>
  <c r="AV85" i="22"/>
  <c r="AV86" i="22" s="1"/>
  <c r="AR21" i="22"/>
  <c r="X139" i="22"/>
  <c r="AN170" i="22"/>
  <c r="AN139" i="22"/>
  <c r="W106" i="22"/>
  <c r="AU139" i="22"/>
  <c r="AU170" i="22"/>
  <c r="Y139" i="22"/>
  <c r="W171" i="22"/>
  <c r="W152" i="22"/>
  <c r="AD90" i="22"/>
  <c r="AD138" i="22"/>
  <c r="AD142" i="22"/>
  <c r="AD170" i="22"/>
  <c r="AD134" i="22"/>
  <c r="AD172" i="22"/>
  <c r="BD61" i="22"/>
  <c r="AU16" i="22"/>
  <c r="AU108" i="22" s="1"/>
  <c r="AU412" i="19"/>
  <c r="AV412" i="19"/>
  <c r="AT139" i="22"/>
  <c r="AC20" i="22"/>
  <c r="Q408" i="19"/>
  <c r="AO465" i="19"/>
  <c r="AO62" i="22"/>
  <c r="S25" i="22"/>
  <c r="S21" i="22"/>
  <c r="AR90" i="22"/>
  <c r="AR138" i="22"/>
  <c r="AR142" i="22"/>
  <c r="AR134" i="22"/>
  <c r="AC139" i="22"/>
  <c r="AC170" i="22"/>
  <c r="AT454" i="19"/>
  <c r="AX152" i="22"/>
  <c r="V467" i="19"/>
  <c r="V468" i="19" s="1"/>
  <c r="AW140" i="22"/>
  <c r="AW89" i="22"/>
  <c r="AW155" i="22"/>
  <c r="AW157" i="22"/>
  <c r="AW135" i="22"/>
  <c r="S454" i="19"/>
  <c r="P62" i="22"/>
  <c r="P465" i="19"/>
  <c r="BB14" i="22"/>
  <c r="AO108" i="22"/>
  <c r="AA152" i="22"/>
  <c r="BC61" i="22"/>
  <c r="AF21" i="22"/>
  <c r="AA408" i="19"/>
  <c r="AA74" i="22"/>
  <c r="AB90" i="22" s="1"/>
  <c r="AA452" i="19"/>
  <c r="AA448" i="19"/>
  <c r="X74" i="22"/>
  <c r="X171" i="22" s="1"/>
  <c r="X408" i="19"/>
  <c r="X452" i="19"/>
  <c r="X448" i="19"/>
  <c r="AR469" i="19"/>
  <c r="AR75" i="22"/>
  <c r="AR407" i="19"/>
  <c r="AR454" i="19"/>
  <c r="AR449" i="19"/>
  <c r="AS467" i="19"/>
  <c r="AS468" i="19" s="1"/>
  <c r="AR467" i="19"/>
  <c r="AR468" i="19" s="1"/>
  <c r="AX408" i="19"/>
  <c r="AX74" i="22"/>
  <c r="AX452" i="19"/>
  <c r="AX448" i="19"/>
  <c r="R454" i="19"/>
  <c r="R407" i="19"/>
  <c r="R75" i="22"/>
  <c r="S89" i="22" s="1"/>
  <c r="R469" i="19"/>
  <c r="R449" i="19"/>
  <c r="R467" i="19"/>
  <c r="R468" i="19" s="1"/>
  <c r="AR141" i="22"/>
  <c r="AR151" i="22"/>
  <c r="P412" i="19"/>
  <c r="P16" i="22"/>
  <c r="Q94" i="22" s="1"/>
  <c r="V141" i="22"/>
  <c r="V151" i="22"/>
  <c r="AE171" i="22"/>
  <c r="AE152" i="22"/>
  <c r="AD161" i="22"/>
  <c r="AD108" i="22"/>
  <c r="AD169" i="22"/>
  <c r="X16" i="22"/>
  <c r="X108" i="22" s="1"/>
  <c r="X412" i="19"/>
  <c r="AU20" i="22"/>
  <c r="AU110" i="22" s="1"/>
  <c r="AP152" i="22"/>
  <c r="AS135" i="22"/>
  <c r="P139" i="22"/>
  <c r="AU171" i="22"/>
  <c r="AU152" i="22"/>
  <c r="Q138" i="22"/>
  <c r="Q142" i="22"/>
  <c r="Q134" i="22"/>
  <c r="Q171" i="22"/>
  <c r="AC467" i="19"/>
  <c r="AC468" i="19" s="1"/>
  <c r="AX151" i="22"/>
  <c r="AX141" i="22"/>
  <c r="AE94" i="22"/>
  <c r="AF94" i="22"/>
  <c r="AE161" i="22"/>
  <c r="Y407" i="19"/>
  <c r="AN90" i="22"/>
  <c r="AN138" i="22"/>
  <c r="S407" i="19"/>
  <c r="BC68" i="22"/>
  <c r="S110" i="22"/>
  <c r="BB68" i="22"/>
  <c r="AC102" i="22"/>
  <c r="AC18" i="22"/>
  <c r="AC411" i="19"/>
  <c r="AD411" i="19"/>
  <c r="AC464" i="19"/>
  <c r="AT156" i="22"/>
  <c r="AT136" i="22"/>
  <c r="AR65" i="22"/>
  <c r="AR403" i="19"/>
  <c r="AR404" i="19" s="1"/>
  <c r="AR402" i="19"/>
  <c r="AT18" i="22"/>
  <c r="AU93" i="22" s="1"/>
  <c r="AT464" i="19"/>
  <c r="AT411" i="19"/>
  <c r="S103" i="22"/>
  <c r="S101" i="22"/>
  <c r="AH18" i="22"/>
  <c r="AH411" i="19"/>
  <c r="AH464" i="19"/>
  <c r="AI411" i="19"/>
  <c r="Q150" i="22"/>
  <c r="Q99" i="22"/>
  <c r="Q104" i="22"/>
  <c r="Q110" i="22"/>
  <c r="Q103" i="22"/>
  <c r="AB99" i="22"/>
  <c r="AB103" i="22"/>
  <c r="AB104" i="22"/>
  <c r="AU403" i="19"/>
  <c r="AU404" i="19" s="1"/>
  <c r="AU65" i="22"/>
  <c r="AU402" i="19"/>
  <c r="AK65" i="22"/>
  <c r="AK402" i="19"/>
  <c r="AK403" i="19"/>
  <c r="AK404" i="19" s="1"/>
  <c r="BC66" i="22"/>
  <c r="AG103" i="22"/>
  <c r="Q109" i="22"/>
  <c r="AV104" i="22"/>
  <c r="AV93" i="22"/>
  <c r="AV99" i="22"/>
  <c r="AV150" i="22"/>
  <c r="AV103" i="22"/>
  <c r="AR136" i="22"/>
  <c r="AR156" i="22"/>
  <c r="BC19" i="22"/>
  <c r="AB109" i="22"/>
  <c r="S150" i="22"/>
  <c r="S99" i="22"/>
  <c r="AL101" i="22"/>
  <c r="AL103" i="22"/>
  <c r="Z403" i="19"/>
  <c r="Z404" i="19" s="1"/>
  <c r="Z402" i="19"/>
  <c r="Z65" i="22"/>
  <c r="AQ93" i="22"/>
  <c r="AP99" i="22"/>
  <c r="AP104" i="22"/>
  <c r="AS358" i="8"/>
  <c r="AS358" i="19" s="1"/>
  <c r="T99" i="22"/>
  <c r="T150" i="22"/>
  <c r="T93" i="22"/>
  <c r="T103" i="22"/>
  <c r="T104" i="22"/>
  <c r="T109" i="22"/>
  <c r="AO84" i="22"/>
  <c r="AO85" i="22"/>
  <c r="AO86" i="22" s="1"/>
  <c r="BB66" i="22"/>
  <c r="AC156" i="22"/>
  <c r="AC136" i="22"/>
  <c r="AO156" i="22"/>
  <c r="AO136" i="22"/>
  <c r="AK156" i="22"/>
  <c r="AK136" i="22"/>
  <c r="AQ156" i="22"/>
  <c r="AQ136" i="22"/>
  <c r="S104" i="22"/>
  <c r="U411" i="19"/>
  <c r="U464" i="19"/>
  <c r="U18" i="22"/>
  <c r="V411" i="19"/>
  <c r="T357" i="8"/>
  <c r="T357" i="19" s="1"/>
  <c r="AL65" i="22"/>
  <c r="AL403" i="19"/>
  <c r="AL404" i="19" s="1"/>
  <c r="AL402" i="19"/>
  <c r="AA18" i="22"/>
  <c r="AA464" i="19"/>
  <c r="AA411" i="19"/>
  <c r="Z156" i="22"/>
  <c r="Z136" i="22"/>
  <c r="AS150" i="22"/>
  <c r="AS99" i="22"/>
  <c r="AS103" i="22"/>
  <c r="AS110" i="22"/>
  <c r="AS104" i="22"/>
  <c r="AG84" i="22"/>
  <c r="AG85" i="22"/>
  <c r="AG86" i="22" s="1"/>
  <c r="AL156" i="22"/>
  <c r="AL136" i="22"/>
  <c r="AW172" i="22"/>
  <c r="AW85" i="22"/>
  <c r="AW86" i="22" s="1"/>
  <c r="AW84" i="22"/>
  <c r="AN403" i="19"/>
  <c r="AN404" i="19" s="1"/>
  <c r="AN402" i="19"/>
  <c r="AN65" i="22"/>
  <c r="AG136" i="22"/>
  <c r="AG156" i="22"/>
  <c r="AC172" i="22"/>
  <c r="AC85" i="22"/>
  <c r="AC86" i="22" s="1"/>
  <c r="AC84" i="22"/>
  <c r="BD19" i="22"/>
  <c r="Y156" i="22"/>
  <c r="Y136" i="22"/>
  <c r="AU411" i="19"/>
  <c r="AX99" i="22"/>
  <c r="AX104" i="22"/>
  <c r="AN103" i="22"/>
  <c r="AN104" i="22"/>
  <c r="AN93" i="22"/>
  <c r="AN99" i="22"/>
  <c r="AN109" i="22"/>
  <c r="AY103" i="22"/>
  <c r="R156" i="22"/>
  <c r="R136" i="22"/>
  <c r="AM156" i="22"/>
  <c r="AM136" i="22"/>
  <c r="AE172" i="22"/>
  <c r="AE84" i="22"/>
  <c r="AE85" i="22"/>
  <c r="AE86" i="22" s="1"/>
  <c r="Y85" i="22"/>
  <c r="Y86" i="22" s="1"/>
  <c r="Y84" i="22"/>
  <c r="AM65" i="22"/>
  <c r="AM403" i="19"/>
  <c r="AM404" i="19" s="1"/>
  <c r="AM402" i="19"/>
  <c r="AU99" i="22"/>
  <c r="AU104" i="22"/>
  <c r="AU103" i="22"/>
  <c r="AO464" i="19"/>
  <c r="AO18" i="22"/>
  <c r="AO411" i="19"/>
  <c r="AQ403" i="19"/>
  <c r="AQ404" i="19" s="1"/>
  <c r="AQ402" i="19"/>
  <c r="AQ65" i="22"/>
  <c r="AN136" i="22"/>
  <c r="AN156" i="22"/>
  <c r="BD68" i="22"/>
  <c r="R65" i="22"/>
  <c r="R402" i="19"/>
  <c r="R403" i="19"/>
  <c r="R404" i="19" s="1"/>
  <c r="AB411" i="19"/>
  <c r="BD66" i="22"/>
  <c r="AP103" i="22"/>
  <c r="AF91" i="22"/>
  <c r="AK80" i="22"/>
  <c r="BB72" i="22"/>
  <c r="BC71" i="22"/>
  <c r="Y83" i="22"/>
  <c r="BC72" i="22"/>
  <c r="AX400" i="19"/>
  <c r="AX70" i="22"/>
  <c r="AP92" i="22"/>
  <c r="AQ92" i="22"/>
  <c r="AP102" i="22"/>
  <c r="AJ83" i="22"/>
  <c r="AJ81" i="22"/>
  <c r="AV82" i="22"/>
  <c r="AV80" i="22"/>
  <c r="AE82" i="22"/>
  <c r="AE91" i="22"/>
  <c r="AE101" i="22"/>
  <c r="Y91" i="22"/>
  <c r="Z91" i="22"/>
  <c r="Y101" i="22"/>
  <c r="AV83" i="22"/>
  <c r="AV81" i="22"/>
  <c r="Y400" i="19"/>
  <c r="Y70" i="22"/>
  <c r="Y80" i="22" s="1"/>
  <c r="AB81" i="22"/>
  <c r="AB83" i="22"/>
  <c r="P81" i="22"/>
  <c r="P83" i="22"/>
  <c r="AX401" i="19"/>
  <c r="AX69" i="22"/>
  <c r="AR401" i="19"/>
  <c r="AR69" i="22"/>
  <c r="AU101" i="22"/>
  <c r="AU91" i="22"/>
  <c r="AR80" i="22"/>
  <c r="AR82" i="22"/>
  <c r="P80" i="22"/>
  <c r="P82" i="22"/>
  <c r="X401" i="19"/>
  <c r="X69" i="22"/>
  <c r="AP401" i="19"/>
  <c r="AP69" i="22"/>
  <c r="S83" i="22"/>
  <c r="S81" i="22"/>
  <c r="AC83" i="22"/>
  <c r="AC81" i="22"/>
  <c r="AP91" i="22"/>
  <c r="AQ91" i="22"/>
  <c r="AP101" i="22"/>
  <c r="X92" i="22"/>
  <c r="X102" i="22"/>
  <c r="AO400" i="19"/>
  <c r="AO70" i="22"/>
  <c r="AN401" i="19"/>
  <c r="AN69" i="22"/>
  <c r="Y92" i="22"/>
  <c r="Z92" i="22"/>
  <c r="Y102" i="22"/>
  <c r="AG91" i="22"/>
  <c r="AG101" i="22"/>
  <c r="X101" i="22"/>
  <c r="X91" i="22"/>
  <c r="AK91" i="22"/>
  <c r="AL91" i="22"/>
  <c r="AK101" i="22"/>
  <c r="AF81" i="22"/>
  <c r="AF83" i="22"/>
  <c r="X400" i="19"/>
  <c r="X70" i="22"/>
  <c r="AT153" i="22"/>
  <c r="AT154" i="22" s="1"/>
  <c r="AT91" i="22"/>
  <c r="AT101" i="22"/>
  <c r="AK83" i="22"/>
  <c r="AF80" i="22"/>
  <c r="AF82" i="22"/>
  <c r="AX92" i="22"/>
  <c r="AY92" i="22"/>
  <c r="AX102" i="22"/>
  <c r="AU80" i="22"/>
  <c r="AG82" i="22"/>
  <c r="BB71" i="22"/>
  <c r="AT400" i="19"/>
  <c r="AT70" i="22"/>
  <c r="AA400" i="19"/>
  <c r="AA70" i="22"/>
  <c r="AP400" i="19"/>
  <c r="AP70" i="22"/>
  <c r="U80" i="22"/>
  <c r="U82" i="22"/>
  <c r="AY81" i="22"/>
  <c r="AY83" i="22"/>
  <c r="AU82" i="22"/>
  <c r="Q80" i="22"/>
  <c r="AG80" i="22"/>
  <c r="BD72" i="22"/>
  <c r="AH82" i="22"/>
  <c r="AH80" i="22"/>
  <c r="AA401" i="19"/>
  <c r="AA69" i="22"/>
  <c r="U401" i="19"/>
  <c r="U69" i="22"/>
  <c r="AU401" i="19"/>
  <c r="AU69" i="22"/>
  <c r="AK92" i="22"/>
  <c r="AL92" i="22"/>
  <c r="AK102" i="22"/>
  <c r="AX91" i="22"/>
  <c r="AY91" i="22"/>
  <c r="AX101" i="22"/>
  <c r="AA92" i="22"/>
  <c r="AA102" i="22"/>
  <c r="AW81" i="22"/>
  <c r="AW83" i="22"/>
  <c r="U92" i="22"/>
  <c r="U102" i="22"/>
  <c r="V92" i="22"/>
  <c r="AO91" i="22"/>
  <c r="BD71" i="22"/>
  <c r="AO101" i="22"/>
  <c r="AE83" i="22"/>
  <c r="AE81" i="22"/>
  <c r="AU92" i="22"/>
  <c r="AV92" i="22"/>
  <c r="AU102" i="22"/>
  <c r="AW143" i="19"/>
  <c r="AY143" i="19"/>
  <c r="AC347" i="8"/>
  <c r="AS349" i="8"/>
  <c r="AS357" i="8"/>
  <c r="AS357" i="19" s="1"/>
  <c r="AS363" i="8"/>
  <c r="AS363" i="19" s="1"/>
  <c r="AS360" i="8"/>
  <c r="AS360" i="19" s="1"/>
  <c r="AS356" i="8"/>
  <c r="AS356" i="19" s="1"/>
  <c r="AS362" i="8"/>
  <c r="AS459" i="8"/>
  <c r="AS354" i="8"/>
  <c r="AS354" i="19" s="1"/>
  <c r="AS348" i="8"/>
  <c r="AS359" i="8"/>
  <c r="AS359" i="19" s="1"/>
  <c r="AS361" i="8"/>
  <c r="AS361" i="19" s="1"/>
  <c r="AS353" i="8"/>
  <c r="AS353" i="19" s="1"/>
  <c r="AS355" i="8"/>
  <c r="AS355" i="19" s="1"/>
  <c r="AS350" i="8"/>
  <c r="AS351" i="8"/>
  <c r="AS351" i="19" s="1"/>
  <c r="U347" i="8"/>
  <c r="AJ356" i="8"/>
  <c r="AJ356" i="19" s="1"/>
  <c r="T361" i="8"/>
  <c r="T361" i="19" s="1"/>
  <c r="T356" i="8"/>
  <c r="T356" i="19" s="1"/>
  <c r="T354" i="8"/>
  <c r="T354" i="19" s="1"/>
  <c r="T362" i="8"/>
  <c r="T350" i="8"/>
  <c r="T353" i="8"/>
  <c r="T353" i="19" s="1"/>
  <c r="T349" i="8"/>
  <c r="T359" i="8"/>
  <c r="T359" i="19" s="1"/>
  <c r="T358" i="8"/>
  <c r="T358" i="19" s="1"/>
  <c r="T351" i="8"/>
  <c r="T360" i="8"/>
  <c r="T360" i="19" s="1"/>
  <c r="T363" i="8"/>
  <c r="T363" i="19" s="1"/>
  <c r="T348" i="8"/>
  <c r="T355" i="8"/>
  <c r="T355" i="19" s="1"/>
  <c r="T459" i="8"/>
  <c r="AW347" i="8"/>
  <c r="AW347" i="19" s="1"/>
  <c r="AB347" i="8"/>
  <c r="AO347" i="8"/>
  <c r="AO347" i="19" s="1"/>
  <c r="X347" i="8"/>
  <c r="X347" i="19" s="1"/>
  <c r="BB346" i="8"/>
  <c r="BB346" i="19" s="1"/>
  <c r="AP347" i="8"/>
  <c r="BC346" i="8"/>
  <c r="BC346" i="19" s="1"/>
  <c r="AD361" i="8"/>
  <c r="AD361" i="19" s="1"/>
  <c r="AD349" i="8"/>
  <c r="AD349" i="19" s="1"/>
  <c r="AD351" i="8"/>
  <c r="AD459" i="8"/>
  <c r="AD362" i="8"/>
  <c r="AD362" i="19" s="1"/>
  <c r="AD350" i="8"/>
  <c r="AD350" i="19" s="1"/>
  <c r="AD357" i="8"/>
  <c r="AD357" i="19" s="1"/>
  <c r="AD363" i="8"/>
  <c r="AD363" i="19" s="1"/>
  <c r="AD354" i="8"/>
  <c r="AD354" i="19" s="1"/>
  <c r="AD355" i="8"/>
  <c r="AD355" i="19" s="1"/>
  <c r="AD359" i="8"/>
  <c r="AD359" i="19" s="1"/>
  <c r="AD353" i="8"/>
  <c r="AD353" i="19" s="1"/>
  <c r="AD358" i="8"/>
  <c r="AD358" i="19" s="1"/>
  <c r="AD356" i="8"/>
  <c r="AD356" i="19" s="1"/>
  <c r="AD360" i="8"/>
  <c r="AD360" i="19" s="1"/>
  <c r="AD348" i="8"/>
  <c r="AD348" i="19" s="1"/>
  <c r="AL361" i="8"/>
  <c r="AL361" i="19" s="1"/>
  <c r="AL349" i="8"/>
  <c r="AL349" i="19" s="1"/>
  <c r="AL354" i="8"/>
  <c r="AL354" i="19" s="1"/>
  <c r="AL351" i="8"/>
  <c r="AL351" i="19" s="1"/>
  <c r="AL362" i="8"/>
  <c r="AL362" i="19" s="1"/>
  <c r="AL353" i="8"/>
  <c r="AL353" i="19" s="1"/>
  <c r="AL358" i="8"/>
  <c r="AL358" i="19" s="1"/>
  <c r="AL357" i="8"/>
  <c r="AL357" i="19" s="1"/>
  <c r="AL359" i="8"/>
  <c r="AL359" i="19" s="1"/>
  <c r="AL360" i="8"/>
  <c r="AL360" i="19" s="1"/>
  <c r="AL350" i="8"/>
  <c r="AL350" i="19" s="1"/>
  <c r="AL459" i="8"/>
  <c r="AL355" i="8"/>
  <c r="AL355" i="19" s="1"/>
  <c r="AL348" i="8"/>
  <c r="AL348" i="19" s="1"/>
  <c r="AL356" i="8"/>
  <c r="AL356" i="19" s="1"/>
  <c r="AL363" i="8"/>
  <c r="AL363" i="19" s="1"/>
  <c r="AQ363" i="8"/>
  <c r="AQ363" i="19" s="1"/>
  <c r="AQ350" i="8"/>
  <c r="AQ350" i="19" s="1"/>
  <c r="AQ360" i="8"/>
  <c r="AQ360" i="19" s="1"/>
  <c r="AQ358" i="8"/>
  <c r="AQ358" i="19" s="1"/>
  <c r="AQ362" i="8"/>
  <c r="AQ362" i="19" s="1"/>
  <c r="AQ348" i="8"/>
  <c r="AQ348" i="19" s="1"/>
  <c r="AQ355" i="8"/>
  <c r="AQ355" i="19" s="1"/>
  <c r="AQ359" i="8"/>
  <c r="AQ359" i="19" s="1"/>
  <c r="AQ351" i="8"/>
  <c r="AQ351" i="19" s="1"/>
  <c r="AQ353" i="8"/>
  <c r="AQ353" i="19" s="1"/>
  <c r="AQ459" i="8"/>
  <c r="AQ356" i="8"/>
  <c r="AQ356" i="19" s="1"/>
  <c r="AQ354" i="8"/>
  <c r="AQ354" i="19" s="1"/>
  <c r="AQ349" i="8"/>
  <c r="AQ349" i="19" s="1"/>
  <c r="AQ357" i="8"/>
  <c r="AQ357" i="19" s="1"/>
  <c r="AQ361" i="8"/>
  <c r="AQ361" i="19" s="1"/>
  <c r="AF363" i="8"/>
  <c r="AF363" i="19" s="1"/>
  <c r="AF359" i="8"/>
  <c r="AF359" i="19" s="1"/>
  <c r="AF348" i="8"/>
  <c r="AF348" i="19" s="1"/>
  <c r="AF360" i="8"/>
  <c r="AF360" i="19" s="1"/>
  <c r="AF356" i="8"/>
  <c r="AF356" i="19" s="1"/>
  <c r="AF357" i="8"/>
  <c r="AF357" i="19" s="1"/>
  <c r="AF355" i="8"/>
  <c r="AF355" i="19" s="1"/>
  <c r="AF354" i="8"/>
  <c r="AF354" i="19" s="1"/>
  <c r="AF349" i="8"/>
  <c r="AF349" i="19" s="1"/>
  <c r="AF353" i="8"/>
  <c r="AF353" i="19" s="1"/>
  <c r="AF350" i="8"/>
  <c r="AF350" i="19" s="1"/>
  <c r="AF351" i="8"/>
  <c r="AF351" i="19" s="1"/>
  <c r="AF362" i="8"/>
  <c r="AF362" i="19" s="1"/>
  <c r="AF358" i="8"/>
  <c r="AF358" i="19" s="1"/>
  <c r="AF361" i="8"/>
  <c r="AF361" i="19" s="1"/>
  <c r="AF459" i="8"/>
  <c r="AB401" i="19"/>
  <c r="AK347" i="8"/>
  <c r="AK347" i="19" s="1"/>
  <c r="AU347" i="8"/>
  <c r="AU347" i="19" s="1"/>
  <c r="AH351" i="8"/>
  <c r="AH351" i="19" s="1"/>
  <c r="P401" i="19"/>
  <c r="P400" i="19"/>
  <c r="AB400" i="19"/>
  <c r="AM363" i="8"/>
  <c r="AM363" i="19" s="1"/>
  <c r="AM356" i="8"/>
  <c r="AM356" i="19" s="1"/>
  <c r="AM355" i="8"/>
  <c r="AM355" i="19" s="1"/>
  <c r="AM359" i="8"/>
  <c r="AM359" i="19" s="1"/>
  <c r="AM362" i="8"/>
  <c r="AM362" i="19" s="1"/>
  <c r="AM360" i="8"/>
  <c r="AM360" i="19" s="1"/>
  <c r="AM358" i="8"/>
  <c r="AM358" i="19" s="1"/>
  <c r="AM350" i="8"/>
  <c r="AM350" i="19" s="1"/>
  <c r="AM348" i="8"/>
  <c r="AM348" i="19" s="1"/>
  <c r="AM349" i="8"/>
  <c r="AM349" i="19" s="1"/>
  <c r="AM361" i="8"/>
  <c r="AM361" i="19" s="1"/>
  <c r="AM354" i="8"/>
  <c r="AM354" i="19" s="1"/>
  <c r="AM357" i="8"/>
  <c r="AM357" i="19" s="1"/>
  <c r="AM351" i="8"/>
  <c r="AM459" i="8"/>
  <c r="AM353" i="8"/>
  <c r="AM353" i="19" s="1"/>
  <c r="AX347" i="8"/>
  <c r="AX347" i="19" s="1"/>
  <c r="Y347" i="8"/>
  <c r="Y347" i="19" s="1"/>
  <c r="BD346" i="8"/>
  <c r="BD346" i="19" s="1"/>
  <c r="E44" i="23" l="1"/>
  <c r="F41" i="23"/>
  <c r="G13" i="23"/>
  <c r="G14" i="23"/>
  <c r="E37" i="23"/>
  <c r="E65" i="23" s="1"/>
  <c r="G45" i="23"/>
  <c r="E14" i="23"/>
  <c r="F37" i="23"/>
  <c r="F65" i="23" s="1"/>
  <c r="F14" i="23"/>
  <c r="G36" i="23"/>
  <c r="G44" i="23"/>
  <c r="G39" i="23"/>
  <c r="F45" i="23"/>
  <c r="G34" i="23"/>
  <c r="F13" i="23"/>
  <c r="F36" i="23"/>
  <c r="F39" i="23"/>
  <c r="F34" i="23"/>
  <c r="F44" i="23"/>
  <c r="E39" i="23"/>
  <c r="G37" i="23"/>
  <c r="G65" i="23" s="1"/>
  <c r="E45" i="23"/>
  <c r="E41" i="23"/>
  <c r="E36" i="23"/>
  <c r="G41" i="23"/>
  <c r="E13" i="23"/>
  <c r="E34" i="23"/>
  <c r="AH81" i="22"/>
  <c r="W82" i="22"/>
  <c r="AO81" i="22"/>
  <c r="AJ361" i="8"/>
  <c r="AJ361" i="19" s="1"/>
  <c r="AJ348" i="8"/>
  <c r="AJ362" i="8"/>
  <c r="AJ349" i="8"/>
  <c r="AJ363" i="8"/>
  <c r="AJ363" i="19" s="1"/>
  <c r="AJ351" i="8"/>
  <c r="AJ351" i="19" s="1"/>
  <c r="AJ355" i="8"/>
  <c r="AJ355" i="19" s="1"/>
  <c r="AJ459" i="8"/>
  <c r="AJ359" i="8"/>
  <c r="AJ359" i="19" s="1"/>
  <c r="AJ358" i="8"/>
  <c r="AJ358" i="19" s="1"/>
  <c r="AJ360" i="8"/>
  <c r="AJ360" i="19" s="1"/>
  <c r="AJ354" i="8"/>
  <c r="AJ354" i="19" s="1"/>
  <c r="AJ357" i="8"/>
  <c r="AJ357" i="19" s="1"/>
  <c r="AJ353" i="8"/>
  <c r="AJ353" i="19" s="1"/>
  <c r="Q357" i="8"/>
  <c r="Q357" i="19" s="1"/>
  <c r="Q363" i="8"/>
  <c r="Q363" i="19" s="1"/>
  <c r="Q349" i="8"/>
  <c r="Q351" i="8"/>
  <c r="Q362" i="8"/>
  <c r="Q354" i="8"/>
  <c r="Q354" i="19" s="1"/>
  <c r="Q353" i="8"/>
  <c r="Q353" i="19" s="1"/>
  <c r="Q459" i="8"/>
  <c r="Q361" i="8"/>
  <c r="Q361" i="19" s="1"/>
  <c r="Q358" i="8"/>
  <c r="Q358" i="19" s="1"/>
  <c r="Q359" i="8"/>
  <c r="Q359" i="19" s="1"/>
  <c r="Q348" i="8"/>
  <c r="Q348" i="19" s="1"/>
  <c r="Q356" i="8"/>
  <c r="Q356" i="19" s="1"/>
  <c r="Q355" i="8"/>
  <c r="Q355" i="19" s="1"/>
  <c r="Q350" i="8"/>
  <c r="AV347" i="19"/>
  <c r="AV459" i="19" s="1"/>
  <c r="AV360" i="8"/>
  <c r="AV360" i="19" s="1"/>
  <c r="AV358" i="8"/>
  <c r="AI359" i="8"/>
  <c r="AI359" i="19" s="1"/>
  <c r="AI356" i="8"/>
  <c r="AI356" i="19" s="1"/>
  <c r="AV363" i="8"/>
  <c r="AV363" i="19" s="1"/>
  <c r="AV361" i="8"/>
  <c r="AV361" i="19" s="1"/>
  <c r="AV349" i="8"/>
  <c r="AV349" i="19" s="1"/>
  <c r="AV31" i="22" s="1"/>
  <c r="AV357" i="8"/>
  <c r="AV357" i="19" s="1"/>
  <c r="AV351" i="8"/>
  <c r="AV351" i="19" s="1"/>
  <c r="AV33" i="22" s="1"/>
  <c r="AV359" i="8"/>
  <c r="AV359" i="19" s="1"/>
  <c r="AV350" i="8"/>
  <c r="AV354" i="8"/>
  <c r="AV354" i="19" s="1"/>
  <c r="AV36" i="22" s="1"/>
  <c r="AV356" i="8"/>
  <c r="AV356" i="19" s="1"/>
  <c r="AV353" i="8"/>
  <c r="AV353" i="19" s="1"/>
  <c r="AV459" i="8"/>
  <c r="AV348" i="8"/>
  <c r="AV348" i="19" s="1"/>
  <c r="AE357" i="8"/>
  <c r="AE357" i="19" s="1"/>
  <c r="V82" i="22"/>
  <c r="AI348" i="8"/>
  <c r="AI348" i="19" s="1"/>
  <c r="AI362" i="8"/>
  <c r="AI362" i="19" s="1"/>
  <c r="AI44" i="22" s="1"/>
  <c r="AI351" i="8"/>
  <c r="AI351" i="19" s="1"/>
  <c r="AI33" i="22" s="1"/>
  <c r="AI353" i="8"/>
  <c r="AI353" i="19" s="1"/>
  <c r="AG81" i="22"/>
  <c r="AI360" i="8"/>
  <c r="AI360" i="19" s="1"/>
  <c r="AI358" i="8"/>
  <c r="AI358" i="19" s="1"/>
  <c r="AI459" i="8"/>
  <c r="AI354" i="8"/>
  <c r="AI354" i="19" s="1"/>
  <c r="S363" i="8"/>
  <c r="S363" i="19" s="1"/>
  <c r="AH362" i="8"/>
  <c r="AH362" i="19" s="1"/>
  <c r="AH44" i="22" s="1"/>
  <c r="R359" i="8"/>
  <c r="R359" i="19" s="1"/>
  <c r="AH357" i="8"/>
  <c r="AH357" i="19" s="1"/>
  <c r="R356" i="8"/>
  <c r="R356" i="19" s="1"/>
  <c r="AH360" i="8"/>
  <c r="AH360" i="19" s="1"/>
  <c r="R360" i="8"/>
  <c r="R360" i="19" s="1"/>
  <c r="AH354" i="8"/>
  <c r="AH354" i="19" s="1"/>
  <c r="R349" i="8"/>
  <c r="R349" i="19" s="1"/>
  <c r="AH363" i="8"/>
  <c r="AH363" i="19" s="1"/>
  <c r="S349" i="8"/>
  <c r="S349" i="19" s="1"/>
  <c r="S31" i="22" s="1"/>
  <c r="S459" i="8"/>
  <c r="S361" i="8"/>
  <c r="S361" i="19" s="1"/>
  <c r="S347" i="19"/>
  <c r="S459" i="19" s="1"/>
  <c r="S362" i="8"/>
  <c r="S362" i="19" s="1"/>
  <c r="S44" i="22" s="1"/>
  <c r="S358" i="8"/>
  <c r="S358" i="19" s="1"/>
  <c r="S40" i="22" s="1"/>
  <c r="S356" i="8"/>
  <c r="S356" i="19" s="1"/>
  <c r="S351" i="8"/>
  <c r="S351" i="19" s="1"/>
  <c r="S33" i="22" s="1"/>
  <c r="S357" i="8"/>
  <c r="S357" i="19" s="1"/>
  <c r="S348" i="8"/>
  <c r="S348" i="19" s="1"/>
  <c r="S30" i="22" s="1"/>
  <c r="S355" i="8"/>
  <c r="S355" i="19" s="1"/>
  <c r="S37" i="22" s="1"/>
  <c r="S354" i="8"/>
  <c r="S354" i="19" s="1"/>
  <c r="S36" i="22" s="1"/>
  <c r="S350" i="8"/>
  <c r="S359" i="8"/>
  <c r="S359" i="19" s="1"/>
  <c r="S360" i="8"/>
  <c r="S360" i="19" s="1"/>
  <c r="AT351" i="8"/>
  <c r="AT351" i="19" s="1"/>
  <c r="AT33" i="22" s="1"/>
  <c r="AH350" i="8"/>
  <c r="AH350" i="19" s="1"/>
  <c r="AH32" i="22" s="1"/>
  <c r="R351" i="8"/>
  <c r="R351" i="19" s="1"/>
  <c r="R33" i="22" s="1"/>
  <c r="AI357" i="8"/>
  <c r="AI357" i="19" s="1"/>
  <c r="AI355" i="8"/>
  <c r="AI355" i="19" s="1"/>
  <c r="R357" i="8"/>
  <c r="R357" i="19" s="1"/>
  <c r="AH355" i="8"/>
  <c r="AH355" i="19" s="1"/>
  <c r="AH37" i="22" s="1"/>
  <c r="AH361" i="8"/>
  <c r="AH361" i="19" s="1"/>
  <c r="R354" i="8"/>
  <c r="R354" i="19" s="1"/>
  <c r="AI363" i="8"/>
  <c r="AI363" i="19" s="1"/>
  <c r="AI361" i="8"/>
  <c r="AI361" i="19" s="1"/>
  <c r="AH349" i="8"/>
  <c r="AH349" i="19" s="1"/>
  <c r="R362" i="8"/>
  <c r="R362" i="19" s="1"/>
  <c r="AI349" i="8"/>
  <c r="AI349" i="19" s="1"/>
  <c r="AI350" i="8"/>
  <c r="AI350" i="19" s="1"/>
  <c r="AI32" i="22" s="1"/>
  <c r="AE359" i="8"/>
  <c r="AE359" i="19" s="1"/>
  <c r="AA350" i="8"/>
  <c r="AA350" i="19" s="1"/>
  <c r="AA32" i="22" s="1"/>
  <c r="Z355" i="8"/>
  <c r="Z355" i="19" s="1"/>
  <c r="Z37" i="22" s="1"/>
  <c r="AA363" i="8"/>
  <c r="AA363" i="19" s="1"/>
  <c r="Z348" i="8"/>
  <c r="Z348" i="19" s="1"/>
  <c r="Z362" i="8"/>
  <c r="Z362" i="19" s="1"/>
  <c r="Z44" i="22" s="1"/>
  <c r="AA362" i="8"/>
  <c r="AA362" i="19" s="1"/>
  <c r="AE363" i="8"/>
  <c r="AE363" i="19" s="1"/>
  <c r="AA360" i="8"/>
  <c r="AA360" i="19" s="1"/>
  <c r="Z357" i="8"/>
  <c r="Z357" i="19" s="1"/>
  <c r="AE351" i="8"/>
  <c r="AE351" i="19" s="1"/>
  <c r="AE33" i="22" s="1"/>
  <c r="AN349" i="8"/>
  <c r="AN349" i="19" s="1"/>
  <c r="Z358" i="8"/>
  <c r="Z358" i="19" s="1"/>
  <c r="Z356" i="8"/>
  <c r="Z356" i="19" s="1"/>
  <c r="AA353" i="8"/>
  <c r="AA353" i="19" s="1"/>
  <c r="AA348" i="8"/>
  <c r="AA348" i="19" s="1"/>
  <c r="AE355" i="8"/>
  <c r="AE355" i="19" s="1"/>
  <c r="AE37" i="22" s="1"/>
  <c r="Z354" i="8"/>
  <c r="Z354" i="19" s="1"/>
  <c r="Z36" i="22" s="1"/>
  <c r="Z350" i="8"/>
  <c r="Z350" i="19" s="1"/>
  <c r="Z32" i="22" s="1"/>
  <c r="AA354" i="8"/>
  <c r="AA354" i="19" s="1"/>
  <c r="AA36" i="22" s="1"/>
  <c r="AA355" i="8"/>
  <c r="AA355" i="19" s="1"/>
  <c r="AE353" i="8"/>
  <c r="AE353" i="19" s="1"/>
  <c r="AE35" i="22" s="1"/>
  <c r="AE349" i="8"/>
  <c r="AE349" i="19" s="1"/>
  <c r="AA351" i="8"/>
  <c r="AA351" i="19" s="1"/>
  <c r="AA33" i="22" s="1"/>
  <c r="Z360" i="8"/>
  <c r="Z360" i="19" s="1"/>
  <c r="Z351" i="8"/>
  <c r="Z351" i="19" s="1"/>
  <c r="Z33" i="22" s="1"/>
  <c r="Z363" i="8"/>
  <c r="Z363" i="19" s="1"/>
  <c r="AA359" i="8"/>
  <c r="AA359" i="19" s="1"/>
  <c r="AA361" i="8"/>
  <c r="AA361" i="19" s="1"/>
  <c r="AE362" i="8"/>
  <c r="AE362" i="19" s="1"/>
  <c r="AE44" i="22" s="1"/>
  <c r="AE350" i="8"/>
  <c r="AE350" i="19" s="1"/>
  <c r="Z349" i="8"/>
  <c r="Z349" i="19" s="1"/>
  <c r="Z31" i="22" s="1"/>
  <c r="AA358" i="8"/>
  <c r="AA358" i="19" s="1"/>
  <c r="AE356" i="8"/>
  <c r="AE356" i="19" s="1"/>
  <c r="Z359" i="8"/>
  <c r="Z359" i="19" s="1"/>
  <c r="Z361" i="8"/>
  <c r="Z361" i="19" s="1"/>
  <c r="AA459" i="8"/>
  <c r="AA349" i="8"/>
  <c r="AA349" i="19" s="1"/>
  <c r="AA31" i="22" s="1"/>
  <c r="AE361" i="8"/>
  <c r="AE361" i="19" s="1"/>
  <c r="AE354" i="8"/>
  <c r="AE354" i="19" s="1"/>
  <c r="AE36" i="22" s="1"/>
  <c r="AE348" i="8"/>
  <c r="Z353" i="8"/>
  <c r="Z353" i="19" s="1"/>
  <c r="Z35" i="22" s="1"/>
  <c r="Z459" i="8"/>
  <c r="AA356" i="8"/>
  <c r="AA356" i="19" s="1"/>
  <c r="AA357" i="8"/>
  <c r="AA357" i="19" s="1"/>
  <c r="AE360" i="8"/>
  <c r="AE360" i="19" s="1"/>
  <c r="AE459" i="8"/>
  <c r="AE358" i="8"/>
  <c r="AE358" i="19" s="1"/>
  <c r="AE40" i="22" s="1"/>
  <c r="W459" i="8"/>
  <c r="W350" i="8"/>
  <c r="W350" i="19" s="1"/>
  <c r="W32" i="22" s="1"/>
  <c r="AT360" i="8"/>
  <c r="AT360" i="19" s="1"/>
  <c r="AT358" i="8"/>
  <c r="AT358" i="19" s="1"/>
  <c r="AT40" i="22" s="1"/>
  <c r="AT349" i="8"/>
  <c r="AT349" i="19" s="1"/>
  <c r="W356" i="8"/>
  <c r="W356" i="19" s="1"/>
  <c r="W354" i="8"/>
  <c r="W354" i="19" s="1"/>
  <c r="W363" i="8"/>
  <c r="W363" i="19" s="1"/>
  <c r="AT356" i="8"/>
  <c r="AT356" i="19" s="1"/>
  <c r="W355" i="8"/>
  <c r="W355" i="19" s="1"/>
  <c r="W37" i="22" s="1"/>
  <c r="AT353" i="8"/>
  <c r="AT353" i="19" s="1"/>
  <c r="AT35" i="22" s="1"/>
  <c r="AT350" i="8"/>
  <c r="AT350" i="19" s="1"/>
  <c r="AT32" i="22" s="1"/>
  <c r="W353" i="8"/>
  <c r="W353" i="19" s="1"/>
  <c r="W359" i="8"/>
  <c r="W359" i="19" s="1"/>
  <c r="AT359" i="8"/>
  <c r="AT359" i="19" s="1"/>
  <c r="AT355" i="8"/>
  <c r="AT355" i="19" s="1"/>
  <c r="AT37" i="22" s="1"/>
  <c r="W362" i="8"/>
  <c r="W362" i="19" s="1"/>
  <c r="W44" i="22" s="1"/>
  <c r="W348" i="8"/>
  <c r="W348" i="19" s="1"/>
  <c r="AT459" i="8"/>
  <c r="AT362" i="8"/>
  <c r="AT362" i="19" s="1"/>
  <c r="AT354" i="8"/>
  <c r="AT354" i="19" s="1"/>
  <c r="W349" i="8"/>
  <c r="W349" i="19" s="1"/>
  <c r="W31" i="22" s="1"/>
  <c r="W360" i="8"/>
  <c r="W360" i="19" s="1"/>
  <c r="W357" i="8"/>
  <c r="W357" i="19" s="1"/>
  <c r="AT357" i="8"/>
  <c r="AT357" i="19" s="1"/>
  <c r="AT361" i="8"/>
  <c r="AT361" i="19" s="1"/>
  <c r="W358" i="8"/>
  <c r="W358" i="19" s="1"/>
  <c r="AT348" i="8"/>
  <c r="AT348" i="19" s="1"/>
  <c r="W361" i="8"/>
  <c r="W361" i="19" s="1"/>
  <c r="W351" i="8"/>
  <c r="W351" i="19" s="1"/>
  <c r="W33" i="22" s="1"/>
  <c r="V356" i="8"/>
  <c r="V356" i="19" s="1"/>
  <c r="P348" i="8"/>
  <c r="P348" i="19" s="1"/>
  <c r="P360" i="8"/>
  <c r="P360" i="19" s="1"/>
  <c r="P362" i="8"/>
  <c r="P362" i="19" s="1"/>
  <c r="V355" i="8"/>
  <c r="V355" i="19" s="1"/>
  <c r="V37" i="22" s="1"/>
  <c r="V459" i="8"/>
  <c r="AG153" i="22"/>
  <c r="AG154" i="22" s="1"/>
  <c r="P351" i="8"/>
  <c r="P351" i="19" s="1"/>
  <c r="P33" i="22" s="1"/>
  <c r="P459" i="8"/>
  <c r="V348" i="8"/>
  <c r="V348" i="19" s="1"/>
  <c r="W81" i="22"/>
  <c r="Z93" i="22"/>
  <c r="Y99" i="22"/>
  <c r="AG157" i="22"/>
  <c r="AH356" i="8"/>
  <c r="AH356" i="19" s="1"/>
  <c r="AH459" i="8"/>
  <c r="R361" i="8"/>
  <c r="R361" i="19" s="1"/>
  <c r="R358" i="8"/>
  <c r="R358" i="19" s="1"/>
  <c r="R40" i="22" s="1"/>
  <c r="R355" i="8"/>
  <c r="R355" i="19" s="1"/>
  <c r="AH359" i="8"/>
  <c r="AH359" i="19" s="1"/>
  <c r="AH358" i="8"/>
  <c r="AH358" i="19" s="1"/>
  <c r="AH40" i="22" s="1"/>
  <c r="R363" i="8"/>
  <c r="R363" i="19" s="1"/>
  <c r="R353" i="8"/>
  <c r="R353" i="19" s="1"/>
  <c r="R348" i="8"/>
  <c r="R348" i="19" s="1"/>
  <c r="AH353" i="8"/>
  <c r="AH353" i="19" s="1"/>
  <c r="AH348" i="8"/>
  <c r="AH348" i="19" s="1"/>
  <c r="R350" i="8"/>
  <c r="R350" i="19" s="1"/>
  <c r="R32" i="22" s="1"/>
  <c r="AP153" i="22"/>
  <c r="AP154" i="22" s="1"/>
  <c r="AT85" i="22"/>
  <c r="AT86" i="22" s="1"/>
  <c r="AN360" i="8"/>
  <c r="AN360" i="19" s="1"/>
  <c r="AG135" i="22"/>
  <c r="AW99" i="22"/>
  <c r="P170" i="22"/>
  <c r="AW110" i="22"/>
  <c r="AR355" i="8"/>
  <c r="AR355" i="19" s="1"/>
  <c r="AR37" i="22" s="1"/>
  <c r="V361" i="8"/>
  <c r="V361" i="19" s="1"/>
  <c r="V354" i="8"/>
  <c r="V354" i="19" s="1"/>
  <c r="V360" i="8"/>
  <c r="V360" i="19" s="1"/>
  <c r="AY459" i="8"/>
  <c r="AY348" i="8"/>
  <c r="AY348" i="19" s="1"/>
  <c r="AY30" i="22" s="1"/>
  <c r="V362" i="8"/>
  <c r="V362" i="19" s="1"/>
  <c r="V44" i="22" s="1"/>
  <c r="V357" i="8"/>
  <c r="V357" i="19" s="1"/>
  <c r="V353" i="8"/>
  <c r="V353" i="19" s="1"/>
  <c r="V35" i="22" s="1"/>
  <c r="V351" i="8"/>
  <c r="V351" i="19" s="1"/>
  <c r="V33" i="22" s="1"/>
  <c r="AD82" i="22"/>
  <c r="AY354" i="8"/>
  <c r="AY354" i="19" s="1"/>
  <c r="V349" i="8"/>
  <c r="V349" i="19" s="1"/>
  <c r="V31" i="22" s="1"/>
  <c r="AY349" i="8"/>
  <c r="AY349" i="19" s="1"/>
  <c r="P357" i="8"/>
  <c r="P357" i="19" s="1"/>
  <c r="AN356" i="8"/>
  <c r="AN356" i="19" s="1"/>
  <c r="AN361" i="8"/>
  <c r="AN361" i="19" s="1"/>
  <c r="AN359" i="8"/>
  <c r="AN359" i="19" s="1"/>
  <c r="P356" i="8"/>
  <c r="P356" i="19" s="1"/>
  <c r="P353" i="8"/>
  <c r="P353" i="19" s="1"/>
  <c r="P35" i="22" s="1"/>
  <c r="AN354" i="8"/>
  <c r="AN354" i="19" s="1"/>
  <c r="AN350" i="8"/>
  <c r="AN350" i="19" s="1"/>
  <c r="AN32" i="22" s="1"/>
  <c r="P363" i="8"/>
  <c r="P363" i="19" s="1"/>
  <c r="Y103" i="22"/>
  <c r="Y110" i="22"/>
  <c r="AN362" i="8"/>
  <c r="AN362" i="19" s="1"/>
  <c r="AN44" i="22" s="1"/>
  <c r="Y150" i="22"/>
  <c r="AH89" i="22"/>
  <c r="AG89" i="22"/>
  <c r="AH153" i="22"/>
  <c r="AH154" i="22" s="1"/>
  <c r="Y109" i="22"/>
  <c r="AN351" i="8"/>
  <c r="AN351" i="19" s="1"/>
  <c r="AN33" i="22" s="1"/>
  <c r="P359" i="8"/>
  <c r="P359" i="19" s="1"/>
  <c r="AN357" i="8"/>
  <c r="AN357" i="19" s="1"/>
  <c r="AN355" i="8"/>
  <c r="AN355" i="19" s="1"/>
  <c r="AN37" i="22" s="1"/>
  <c r="P355" i="8"/>
  <c r="P355" i="19" s="1"/>
  <c r="P37" i="22" s="1"/>
  <c r="P349" i="8"/>
  <c r="P349" i="19" s="1"/>
  <c r="AN358" i="8"/>
  <c r="AN358" i="19" s="1"/>
  <c r="AN40" i="22" s="1"/>
  <c r="P350" i="8"/>
  <c r="P350" i="19" s="1"/>
  <c r="P32" i="22" s="1"/>
  <c r="P354" i="8"/>
  <c r="P354" i="19" s="1"/>
  <c r="P36" i="22" s="1"/>
  <c r="AG140" i="22"/>
  <c r="AN353" i="8"/>
  <c r="AN353" i="19" s="1"/>
  <c r="AN35" i="22" s="1"/>
  <c r="P358" i="8"/>
  <c r="P358" i="19" s="1"/>
  <c r="P40" i="22" s="1"/>
  <c r="AG361" i="8"/>
  <c r="AG361" i="19" s="1"/>
  <c r="AY80" i="22"/>
  <c r="AY82" i="22"/>
  <c r="R83" i="22"/>
  <c r="R81" i="22"/>
  <c r="Z83" i="22"/>
  <c r="Z81" i="22"/>
  <c r="AG348" i="8"/>
  <c r="AG348" i="19" s="1"/>
  <c r="AI81" i="22"/>
  <c r="AI83" i="22"/>
  <c r="AQ81" i="22"/>
  <c r="AQ83" i="22"/>
  <c r="AI82" i="22"/>
  <c r="AI80" i="22"/>
  <c r="AR362" i="8"/>
  <c r="AR362" i="19" s="1"/>
  <c r="AR44" i="22" s="1"/>
  <c r="AG355" i="8"/>
  <c r="AG355" i="19" s="1"/>
  <c r="AG37" i="22" s="1"/>
  <c r="AG357" i="8"/>
  <c r="AG357" i="19" s="1"/>
  <c r="AW80" i="22"/>
  <c r="AW82" i="22"/>
  <c r="Z80" i="22"/>
  <c r="Z82" i="22"/>
  <c r="AR358" i="8"/>
  <c r="AR358" i="19" s="1"/>
  <c r="AR40" i="22" s="1"/>
  <c r="AG358" i="8"/>
  <c r="AG358" i="19" s="1"/>
  <c r="AG40" i="22" s="1"/>
  <c r="AR351" i="8"/>
  <c r="AR351" i="19" s="1"/>
  <c r="AR33" i="22" s="1"/>
  <c r="AL82" i="22"/>
  <c r="AL80" i="22"/>
  <c r="AL81" i="22"/>
  <c r="AL83" i="22"/>
  <c r="AD81" i="22"/>
  <c r="AD83" i="22"/>
  <c r="AM81" i="22"/>
  <c r="AM83" i="22"/>
  <c r="AR349" i="8"/>
  <c r="AR349" i="19" s="1"/>
  <c r="AR31" i="22" s="1"/>
  <c r="AR459" i="8"/>
  <c r="BC69" i="22"/>
  <c r="BC70" i="22"/>
  <c r="R82" i="22"/>
  <c r="R80" i="22"/>
  <c r="AR357" i="8"/>
  <c r="AR357" i="19" s="1"/>
  <c r="AG359" i="8"/>
  <c r="AG359" i="19" s="1"/>
  <c r="AG360" i="8"/>
  <c r="AG360" i="19" s="1"/>
  <c r="AR363" i="8"/>
  <c r="AR363" i="19" s="1"/>
  <c r="AR350" i="8"/>
  <c r="AR350" i="19" s="1"/>
  <c r="AR32" i="22" s="1"/>
  <c r="AR360" i="8"/>
  <c r="AR360" i="19" s="1"/>
  <c r="AR359" i="8"/>
  <c r="AR359" i="19" s="1"/>
  <c r="AR361" i="8"/>
  <c r="AR361" i="19" s="1"/>
  <c r="AG354" i="8"/>
  <c r="AG354" i="19" s="1"/>
  <c r="AG36" i="22" s="1"/>
  <c r="AG351" i="8"/>
  <c r="AG351" i="19" s="1"/>
  <c r="AG33" i="22" s="1"/>
  <c r="AG350" i="8"/>
  <c r="AG350" i="19" s="1"/>
  <c r="AG32" i="22" s="1"/>
  <c r="AG349" i="8"/>
  <c r="AG349" i="19" s="1"/>
  <c r="AG31" i="22" s="1"/>
  <c r="AG362" i="8"/>
  <c r="AG362" i="19" s="1"/>
  <c r="AG44" i="22" s="1"/>
  <c r="AR354" i="8"/>
  <c r="AR354" i="19" s="1"/>
  <c r="AR36" i="22" s="1"/>
  <c r="AR348" i="8"/>
  <c r="AR348" i="19" s="1"/>
  <c r="AG459" i="8"/>
  <c r="AG356" i="8"/>
  <c r="AG356" i="19" s="1"/>
  <c r="AR356" i="8"/>
  <c r="AR356" i="19" s="1"/>
  <c r="AR353" i="8"/>
  <c r="AR353" i="19" s="1"/>
  <c r="AR35" i="22" s="1"/>
  <c r="AG353" i="8"/>
  <c r="AG353" i="19" s="1"/>
  <c r="S28" i="22"/>
  <c r="AN21" i="22"/>
  <c r="AN347" i="19"/>
  <c r="AN459" i="19" s="1"/>
  <c r="AN459" i="8"/>
  <c r="AN348" i="8"/>
  <c r="AN348" i="19" s="1"/>
  <c r="V363" i="8"/>
  <c r="V363" i="19" s="1"/>
  <c r="V358" i="8"/>
  <c r="V358" i="19" s="1"/>
  <c r="V40" i="22" s="1"/>
  <c r="R25" i="22"/>
  <c r="T362" i="19"/>
  <c r="T44" i="22" s="1"/>
  <c r="AJ23" i="22"/>
  <c r="AJ112" i="22" s="1"/>
  <c r="AJ349" i="19"/>
  <c r="AJ362" i="19"/>
  <c r="AJ44" i="22" s="1"/>
  <c r="AY356" i="8"/>
  <c r="AY356" i="19" s="1"/>
  <c r="AV35" i="22"/>
  <c r="S24" i="22"/>
  <c r="S113" i="22" s="1"/>
  <c r="S350" i="19"/>
  <c r="S32" i="22" s="1"/>
  <c r="P21" i="22"/>
  <c r="P347" i="19"/>
  <c r="P29" i="22" s="1"/>
  <c r="AY363" i="8"/>
  <c r="AY363" i="19" s="1"/>
  <c r="AY347" i="19"/>
  <c r="AN24" i="22"/>
  <c r="V350" i="8"/>
  <c r="V350" i="19" s="1"/>
  <c r="V32" i="22" s="1"/>
  <c r="V359" i="8"/>
  <c r="V359" i="19" s="1"/>
  <c r="AD25" i="22"/>
  <c r="AD114" i="22" s="1"/>
  <c r="AD351" i="19"/>
  <c r="AD33" i="22" s="1"/>
  <c r="T25" i="22"/>
  <c r="T114" i="22" s="1"/>
  <c r="T351" i="19"/>
  <c r="T33" i="22" s="1"/>
  <c r="U21" i="22"/>
  <c r="U347" i="19"/>
  <c r="Q25" i="22"/>
  <c r="Q114" i="22" s="1"/>
  <c r="Q351" i="19"/>
  <c r="Q33" i="22" s="1"/>
  <c r="AV358" i="19"/>
  <c r="AV40" i="22" s="1"/>
  <c r="AT21" i="22"/>
  <c r="AT347" i="19"/>
  <c r="AT459" i="19" s="1"/>
  <c r="AG22" i="22"/>
  <c r="AB21" i="22"/>
  <c r="AB347" i="19"/>
  <c r="AS22" i="22"/>
  <c r="AS111" i="22" s="1"/>
  <c r="AS348" i="19"/>
  <c r="Q22" i="22"/>
  <c r="Q111" i="22" s="1"/>
  <c r="AY358" i="8"/>
  <c r="AY358" i="19" s="1"/>
  <c r="AY40" i="22" s="1"/>
  <c r="AV24" i="22"/>
  <c r="AV113" i="22" s="1"/>
  <c r="AV350" i="19"/>
  <c r="AV32" i="22" s="1"/>
  <c r="R21" i="22"/>
  <c r="R347" i="19"/>
  <c r="R459" i="19" s="1"/>
  <c r="P28" i="22"/>
  <c r="AJ22" i="22"/>
  <c r="AJ111" i="22" s="1"/>
  <c r="AJ348" i="19"/>
  <c r="V25" i="22"/>
  <c r="V114" i="22" s="1"/>
  <c r="AT25" i="22"/>
  <c r="AG24" i="22"/>
  <c r="Q24" i="22"/>
  <c r="Q113" i="22" s="1"/>
  <c r="AY351" i="8"/>
  <c r="AY351" i="19" s="1"/>
  <c r="AY33" i="22" s="1"/>
  <c r="AY357" i="8"/>
  <c r="AY362" i="8"/>
  <c r="AV362" i="19"/>
  <c r="AV44" i="22" s="1"/>
  <c r="AG155" i="22"/>
  <c r="AG21" i="22"/>
  <c r="AG347" i="19"/>
  <c r="AG459" i="19" s="1"/>
  <c r="T22" i="22"/>
  <c r="T111" i="22" s="1"/>
  <c r="T348" i="19"/>
  <c r="W25" i="22"/>
  <c r="W114" i="22" s="1"/>
  <c r="AI25" i="22"/>
  <c r="AI114" i="22" s="1"/>
  <c r="AP21" i="22"/>
  <c r="AP347" i="19"/>
  <c r="T23" i="22"/>
  <c r="T112" i="22" s="1"/>
  <c r="T349" i="19"/>
  <c r="T31" i="22" s="1"/>
  <c r="Q23" i="22"/>
  <c r="Q112" i="22" s="1"/>
  <c r="Q349" i="19"/>
  <c r="Q31" i="22" s="1"/>
  <c r="AS23" i="22"/>
  <c r="AS112" i="22" s="1"/>
  <c r="AS349" i="19"/>
  <c r="AS31" i="22" s="1"/>
  <c r="AC21" i="22"/>
  <c r="AC347" i="19"/>
  <c r="AY361" i="8"/>
  <c r="AY360" i="8"/>
  <c r="AY360" i="19" s="1"/>
  <c r="AY350" i="8"/>
  <c r="AY350" i="19" s="1"/>
  <c r="AY32" i="22" s="1"/>
  <c r="AV28" i="22"/>
  <c r="S23" i="22"/>
  <c r="S112" i="22" s="1"/>
  <c r="T24" i="22"/>
  <c r="T113" i="22" s="1"/>
  <c r="T350" i="19"/>
  <c r="T32" i="22" s="1"/>
  <c r="AE22" i="22"/>
  <c r="AE111" i="22" s="1"/>
  <c r="AM25" i="22"/>
  <c r="AM114" i="22" s="1"/>
  <c r="AM351" i="19"/>
  <c r="AM33" i="22" s="1"/>
  <c r="AH28" i="22"/>
  <c r="AJ24" i="22"/>
  <c r="AJ113" i="22" s="1"/>
  <c r="AJ350" i="19"/>
  <c r="AJ32" i="22" s="1"/>
  <c r="AS24" i="22"/>
  <c r="AS113" i="22" s="1"/>
  <c r="AS350" i="19"/>
  <c r="AS32" i="22" s="1"/>
  <c r="AS362" i="19"/>
  <c r="AS44" i="22" s="1"/>
  <c r="Q362" i="19"/>
  <c r="Q44" i="22" s="1"/>
  <c r="AY353" i="8"/>
  <c r="AY353" i="19" s="1"/>
  <c r="AY359" i="8"/>
  <c r="AY359" i="19" s="1"/>
  <c r="S22" i="22"/>
  <c r="S111" i="22" s="1"/>
  <c r="AN150" i="22"/>
  <c r="AA108" i="22"/>
  <c r="P110" i="22"/>
  <c r="AE153" i="22"/>
  <c r="AE154" i="22" s="1"/>
  <c r="P109" i="22"/>
  <c r="AK104" i="22"/>
  <c r="AB172" i="22"/>
  <c r="AK103" i="22"/>
  <c r="AK93" i="22"/>
  <c r="AK110" i="22"/>
  <c r="AH106" i="22"/>
  <c r="BC62" i="22"/>
  <c r="P104" i="22"/>
  <c r="AA85" i="22"/>
  <c r="AA86" i="22" s="1"/>
  <c r="P93" i="22"/>
  <c r="AK150" i="22"/>
  <c r="P150" i="22"/>
  <c r="P99" i="22"/>
  <c r="AL93" i="22"/>
  <c r="AB84" i="22"/>
  <c r="Q93" i="22"/>
  <c r="AH141" i="22"/>
  <c r="AK99" i="22"/>
  <c r="X104" i="22"/>
  <c r="AT108" i="22"/>
  <c r="U85" i="22"/>
  <c r="U86" i="22" s="1"/>
  <c r="AE99" i="22"/>
  <c r="AR99" i="22"/>
  <c r="U84" i="22"/>
  <c r="AE110" i="22"/>
  <c r="AX85" i="22"/>
  <c r="AX86" i="22" s="1"/>
  <c r="AS93" i="22"/>
  <c r="AE104" i="22"/>
  <c r="AE103" i="22"/>
  <c r="AE93" i="22"/>
  <c r="AX93" i="22"/>
  <c r="AR93" i="22"/>
  <c r="AR104" i="22"/>
  <c r="AR150" i="22"/>
  <c r="AA172" i="22"/>
  <c r="AR103" i="22"/>
  <c r="AW103" i="22"/>
  <c r="AW104" i="22"/>
  <c r="X153" i="22"/>
  <c r="X154" i="22" s="1"/>
  <c r="AW93" i="22"/>
  <c r="AW150" i="22"/>
  <c r="AR110" i="22"/>
  <c r="AX153" i="22"/>
  <c r="AX154" i="22" s="1"/>
  <c r="P172" i="22"/>
  <c r="X110" i="22"/>
  <c r="X99" i="22"/>
  <c r="X93" i="22"/>
  <c r="P84" i="22"/>
  <c r="X109" i="22"/>
  <c r="Y93" i="22"/>
  <c r="AX150" i="22"/>
  <c r="AX108" i="22"/>
  <c r="X85" i="22"/>
  <c r="X86" i="22" s="1"/>
  <c r="R93" i="22"/>
  <c r="AE109" i="22"/>
  <c r="Y89" i="22"/>
  <c r="AU153" i="22"/>
  <c r="AU154" i="22" s="1"/>
  <c r="BB65" i="22"/>
  <c r="X150" i="22"/>
  <c r="AY111" i="22"/>
  <c r="AU90" i="22"/>
  <c r="AT172" i="22"/>
  <c r="AS35" i="22"/>
  <c r="Q35" i="22"/>
  <c r="AT170" i="22"/>
  <c r="BC20" i="22"/>
  <c r="AE150" i="22"/>
  <c r="AT28" i="22"/>
  <c r="R110" i="22"/>
  <c r="AH110" i="22"/>
  <c r="Y170" i="22"/>
  <c r="Z459" i="19"/>
  <c r="R28" i="22"/>
  <c r="T35" i="22"/>
  <c r="AJ35" i="22"/>
  <c r="S93" i="22"/>
  <c r="AV114" i="22"/>
  <c r="V153" i="22"/>
  <c r="V154" i="22" s="1"/>
  <c r="AP169" i="22"/>
  <c r="Y172" i="22"/>
  <c r="S114" i="22"/>
  <c r="R109" i="22"/>
  <c r="AG172" i="22"/>
  <c r="R104" i="22"/>
  <c r="R99" i="22"/>
  <c r="BD20" i="22"/>
  <c r="AB150" i="22"/>
  <c r="AA29" i="22"/>
  <c r="R150" i="22"/>
  <c r="AY89" i="22"/>
  <c r="U141" i="22"/>
  <c r="U151" i="22"/>
  <c r="U106" i="22"/>
  <c r="AK153" i="22"/>
  <c r="AK154" i="22" s="1"/>
  <c r="AF459" i="19"/>
  <c r="AL459" i="19"/>
  <c r="AJ37" i="22"/>
  <c r="AE32" i="22"/>
  <c r="BC65" i="22"/>
  <c r="AA170" i="22"/>
  <c r="AS33" i="22"/>
  <c r="AR28" i="22"/>
  <c r="X172" i="22"/>
  <c r="AV29" i="22"/>
  <c r="V28" i="22"/>
  <c r="V24" i="22"/>
  <c r="V113" i="22" s="1"/>
  <c r="AI27" i="22"/>
  <c r="AI116" i="22" s="1"/>
  <c r="AI23" i="22"/>
  <c r="AI112" i="22" s="1"/>
  <c r="AI28" i="22"/>
  <c r="AI24" i="22"/>
  <c r="AI113" i="22" s="1"/>
  <c r="AP90" i="22"/>
  <c r="AP138" i="22"/>
  <c r="AQ90" i="22"/>
  <c r="AP134" i="22"/>
  <c r="AP142" i="22"/>
  <c r="AH24" i="22"/>
  <c r="AH113" i="22" s="1"/>
  <c r="AP172" i="22"/>
  <c r="AR140" i="22"/>
  <c r="AR155" i="22"/>
  <c r="AR89" i="22"/>
  <c r="AR157" i="22"/>
  <c r="AR135" i="22"/>
  <c r="AR153" i="22"/>
  <c r="AR154" i="22" s="1"/>
  <c r="AS153" i="22"/>
  <c r="AS154" i="22" s="1"/>
  <c r="AF25" i="22"/>
  <c r="AF114" i="22" s="1"/>
  <c r="P151" i="22"/>
  <c r="P141" i="22"/>
  <c r="BB62" i="22"/>
  <c r="AK140" i="22"/>
  <c r="AK89" i="22"/>
  <c r="AK155" i="22"/>
  <c r="AK157" i="22"/>
  <c r="AK135" i="22"/>
  <c r="AO90" i="22"/>
  <c r="AO138" i="22"/>
  <c r="AO142" i="22"/>
  <c r="AO134" i="22"/>
  <c r="AO171" i="22"/>
  <c r="AO170" i="22"/>
  <c r="BB20" i="22"/>
  <c r="X169" i="22"/>
  <c r="AH90" i="22"/>
  <c r="BC74" i="22"/>
  <c r="AT90" i="22"/>
  <c r="AT138" i="22"/>
  <c r="AT171" i="22"/>
  <c r="AT142" i="22"/>
  <c r="AT134" i="22"/>
  <c r="AT22" i="22"/>
  <c r="W28" i="22"/>
  <c r="W24" i="22"/>
  <c r="W113" i="22" s="1"/>
  <c r="AF28" i="22"/>
  <c r="AF24" i="22"/>
  <c r="AF113" i="22" s="1"/>
  <c r="X21" i="22"/>
  <c r="AE24" i="22"/>
  <c r="AE113" i="22" s="1"/>
  <c r="P24" i="22"/>
  <c r="AP85" i="22"/>
  <c r="AP86" i="22" s="1"/>
  <c r="AY27" i="22"/>
  <c r="AY116" i="22" s="1"/>
  <c r="AY23" i="22"/>
  <c r="AY112" i="22" s="1"/>
  <c r="AP171" i="22"/>
  <c r="AX90" i="22"/>
  <c r="AX138" i="22"/>
  <c r="AX134" i="22"/>
  <c r="AX142" i="22"/>
  <c r="AA90" i="22"/>
  <c r="AA138" i="22"/>
  <c r="AA134" i="22"/>
  <c r="AA142" i="22"/>
  <c r="AX171" i="22"/>
  <c r="AU89" i="22"/>
  <c r="AU140" i="22"/>
  <c r="AU155" i="22"/>
  <c r="AU157" i="22"/>
  <c r="AU135" i="22"/>
  <c r="AV153" i="22"/>
  <c r="AV154" i="22" s="1"/>
  <c r="Z25" i="22"/>
  <c r="Z114" i="22" s="1"/>
  <c r="X106" i="22"/>
  <c r="X151" i="22"/>
  <c r="X141" i="22"/>
  <c r="BD16" i="22"/>
  <c r="AK94" i="22"/>
  <c r="AK161" i="22"/>
  <c r="AK169" i="22"/>
  <c r="AH25" i="22"/>
  <c r="AH114" i="22" s="1"/>
  <c r="R24" i="22"/>
  <c r="AN140" i="22"/>
  <c r="AN89" i="22"/>
  <c r="AN155" i="22"/>
  <c r="BD75" i="22"/>
  <c r="AN157" i="22"/>
  <c r="AN153" i="22"/>
  <c r="AN154" i="22" s="1"/>
  <c r="AN135" i="22"/>
  <c r="P90" i="22"/>
  <c r="P138" i="22"/>
  <c r="BB74" i="22"/>
  <c r="P134" i="22"/>
  <c r="P142" i="22"/>
  <c r="AS89" i="22"/>
  <c r="AP151" i="22"/>
  <c r="AP141" i="22"/>
  <c r="AL94" i="22"/>
  <c r="S90" i="22"/>
  <c r="S138" i="22"/>
  <c r="S134" i="22"/>
  <c r="S142" i="22"/>
  <c r="S170" i="22"/>
  <c r="T90" i="22"/>
  <c r="S171" i="22"/>
  <c r="S172" i="22"/>
  <c r="X89" i="22"/>
  <c r="X140" i="22"/>
  <c r="X155" i="22"/>
  <c r="X157" i="22"/>
  <c r="X135" i="22"/>
  <c r="AN27" i="22"/>
  <c r="AN23" i="22"/>
  <c r="R22" i="22"/>
  <c r="AV22" i="22"/>
  <c r="AV111" i="22" s="1"/>
  <c r="AM27" i="22"/>
  <c r="AM116" i="22" s="1"/>
  <c r="AM23" i="22"/>
  <c r="AM112" i="22" s="1"/>
  <c r="AH27" i="22"/>
  <c r="AH116" i="22" s="1"/>
  <c r="AH23" i="22"/>
  <c r="AH112" i="22" s="1"/>
  <c r="V22" i="22"/>
  <c r="V111" i="22" s="1"/>
  <c r="AA28" i="22"/>
  <c r="AA24" i="22"/>
  <c r="AA113" i="22" s="1"/>
  <c r="AF27" i="22"/>
  <c r="AF116" i="22" s="1"/>
  <c r="AF23" i="22"/>
  <c r="AF112" i="22" s="1"/>
  <c r="AQ29" i="22"/>
  <c r="AD27" i="22"/>
  <c r="AD116" i="22" s="1"/>
  <c r="AD23" i="22"/>
  <c r="AD112" i="22" s="1"/>
  <c r="AO21" i="22"/>
  <c r="T36" i="22"/>
  <c r="AX172" i="22"/>
  <c r="AA171" i="22"/>
  <c r="AC94" i="22"/>
  <c r="AC161" i="22"/>
  <c r="AC108" i="22"/>
  <c r="AV27" i="22"/>
  <c r="AV116" i="22" s="1"/>
  <c r="AV23" i="22"/>
  <c r="AV112" i="22" s="1"/>
  <c r="AP94" i="22"/>
  <c r="AP161" i="22"/>
  <c r="AB161" i="22"/>
  <c r="AB94" i="22"/>
  <c r="BC16" i="22"/>
  <c r="AB108" i="22"/>
  <c r="AQ94" i="22"/>
  <c r="Y94" i="22"/>
  <c r="Y161" i="22"/>
  <c r="Z94" i="22"/>
  <c r="Y108" i="22"/>
  <c r="AT141" i="22"/>
  <c r="AT151" i="22"/>
  <c r="AT106" i="22"/>
  <c r="AO140" i="22"/>
  <c r="AA89" i="22"/>
  <c r="AA140" i="22"/>
  <c r="AA155" i="22"/>
  <c r="AA157" i="22"/>
  <c r="AA135" i="22"/>
  <c r="AA153" i="22"/>
  <c r="AA154" i="22" s="1"/>
  <c r="AT94" i="22"/>
  <c r="AT161" i="22"/>
  <c r="P22" i="22"/>
  <c r="AM89" i="22"/>
  <c r="AM140" i="22"/>
  <c r="AM155" i="22"/>
  <c r="AM157" i="22"/>
  <c r="AM135" i="22"/>
  <c r="AM153" i="22"/>
  <c r="AM154" i="22" s="1"/>
  <c r="AM150" i="22"/>
  <c r="AP170" i="22"/>
  <c r="AR29" i="22"/>
  <c r="AX21" i="22"/>
  <c r="AM22" i="22"/>
  <c r="AM111" i="22" s="1"/>
  <c r="W22" i="22"/>
  <c r="W111" i="22" s="1"/>
  <c r="AJ459" i="19"/>
  <c r="AE27" i="22"/>
  <c r="AE116" i="22" s="1"/>
  <c r="AE23" i="22"/>
  <c r="AE112" i="22" s="1"/>
  <c r="AS25" i="22"/>
  <c r="AS114" i="22" s="1"/>
  <c r="AG25" i="22"/>
  <c r="Y151" i="22"/>
  <c r="Y141" i="22"/>
  <c r="AY90" i="22"/>
  <c r="AY138" i="22"/>
  <c r="AY134" i="22"/>
  <c r="AY142" i="22"/>
  <c r="AY170" i="22"/>
  <c r="AY172" i="22"/>
  <c r="AY171" i="22"/>
  <c r="AO89" i="22"/>
  <c r="AE140" i="22"/>
  <c r="AE89" i="22"/>
  <c r="AE155" i="22"/>
  <c r="AE157" i="22"/>
  <c r="AF153" i="22"/>
  <c r="AF154" i="22" s="1"/>
  <c r="AE135" i="22"/>
  <c r="P25" i="22"/>
  <c r="AU21" i="22"/>
  <c r="AY28" i="22"/>
  <c r="AY24" i="22"/>
  <c r="AY113" i="22" s="1"/>
  <c r="Z28" i="22"/>
  <c r="Z24" i="22"/>
  <c r="Z113" i="22" s="1"/>
  <c r="AK21" i="22"/>
  <c r="AF22" i="22"/>
  <c r="AF111" i="22" s="1"/>
  <c r="AL28" i="22"/>
  <c r="AL24" i="22"/>
  <c r="AL113" i="22" s="1"/>
  <c r="AT27" i="22"/>
  <c r="AT23" i="22"/>
  <c r="AN22" i="22"/>
  <c r="AG27" i="22"/>
  <c r="AG23" i="22"/>
  <c r="BD74" i="22"/>
  <c r="X94" i="22"/>
  <c r="X161" i="22"/>
  <c r="R89" i="22"/>
  <c r="R140" i="22"/>
  <c r="R155" i="22"/>
  <c r="R157" i="22"/>
  <c r="R153" i="22"/>
  <c r="R154" i="22" s="1"/>
  <c r="R135" i="22"/>
  <c r="P106" i="22"/>
  <c r="AG90" i="22"/>
  <c r="AG138" i="22"/>
  <c r="AG142" i="22"/>
  <c r="AG134" i="22"/>
  <c r="AG171" i="22"/>
  <c r="AG170" i="22"/>
  <c r="AB140" i="22"/>
  <c r="AB155" i="22"/>
  <c r="AB89" i="22"/>
  <c r="BC75" i="22"/>
  <c r="AB157" i="22"/>
  <c r="AB153" i="22"/>
  <c r="AB154" i="22" s="1"/>
  <c r="AB135" i="22"/>
  <c r="AC153" i="22"/>
  <c r="AC154" i="22" s="1"/>
  <c r="AN25" i="22"/>
  <c r="AK90" i="22"/>
  <c r="AK138" i="22"/>
  <c r="AK170" i="22"/>
  <c r="AK134" i="22"/>
  <c r="AK142" i="22"/>
  <c r="AK171" i="22"/>
  <c r="AY94" i="22"/>
  <c r="AX161" i="22"/>
  <c r="AX94" i="22"/>
  <c r="AL90" i="22"/>
  <c r="AL138" i="22"/>
  <c r="AL134" i="22"/>
  <c r="AL142" i="22"/>
  <c r="AL170" i="22"/>
  <c r="AL171" i="22"/>
  <c r="AQ140" i="22"/>
  <c r="AQ89" i="22"/>
  <c r="AQ155" i="22"/>
  <c r="AQ157" i="22"/>
  <c r="AQ153" i="22"/>
  <c r="AQ154" i="22" s="1"/>
  <c r="AQ135" i="22"/>
  <c r="AQ150" i="22"/>
  <c r="AQ25" i="22"/>
  <c r="AQ114" i="22" s="1"/>
  <c r="AR25" i="22"/>
  <c r="AR114" i="22" s="1"/>
  <c r="AA106" i="22"/>
  <c r="AA151" i="22"/>
  <c r="AA141" i="22"/>
  <c r="AC169" i="22"/>
  <c r="AY25" i="22"/>
  <c r="AY114" i="22" s="1"/>
  <c r="AQ28" i="22"/>
  <c r="AQ24" i="22"/>
  <c r="AQ113" i="22" s="1"/>
  <c r="AL27" i="22"/>
  <c r="AL116" i="22" s="1"/>
  <c r="AL23" i="22"/>
  <c r="AL112" i="22" s="1"/>
  <c r="Y21" i="22"/>
  <c r="AM28" i="22"/>
  <c r="AM24" i="22"/>
  <c r="AM113" i="22" s="1"/>
  <c r="W27" i="22"/>
  <c r="W116" i="22" s="1"/>
  <c r="W23" i="22"/>
  <c r="W112" i="22" s="1"/>
  <c r="AD22" i="22"/>
  <c r="AD111" i="22" s="1"/>
  <c r="AR27" i="22"/>
  <c r="AR116" i="22" s="1"/>
  <c r="AR23" i="22"/>
  <c r="AR112" i="22" s="1"/>
  <c r="AA22" i="22"/>
  <c r="AA111" i="22" s="1"/>
  <c r="AE25" i="22"/>
  <c r="AE114" i="22" s="1"/>
  <c r="AH109" i="22"/>
  <c r="AJ25" i="22"/>
  <c r="AJ114" i="22" s="1"/>
  <c r="P94" i="22"/>
  <c r="BB16" i="22"/>
  <c r="P161" i="22"/>
  <c r="P108" i="22"/>
  <c r="AO141" i="22"/>
  <c r="AO151" i="22"/>
  <c r="BD62" i="22"/>
  <c r="AO106" i="22"/>
  <c r="AU94" i="22"/>
  <c r="AV94" i="22"/>
  <c r="AU161" i="22"/>
  <c r="AU169" i="22"/>
  <c r="Z89" i="22"/>
  <c r="Z140" i="22"/>
  <c r="Z155" i="22"/>
  <c r="Z157" i="22"/>
  <c r="Z153" i="22"/>
  <c r="Z154" i="22" s="1"/>
  <c r="Z150" i="22"/>
  <c r="Z135" i="22"/>
  <c r="AX170" i="22"/>
  <c r="AL140" i="22"/>
  <c r="AL89" i="22"/>
  <c r="AL155" i="22"/>
  <c r="AL157" i="22"/>
  <c r="AL153" i="22"/>
  <c r="AL154" i="22" s="1"/>
  <c r="AL135" i="22"/>
  <c r="AL150" i="22"/>
  <c r="AX89" i="22"/>
  <c r="AX140" i="22"/>
  <c r="AX155" i="22"/>
  <c r="AX157" i="22"/>
  <c r="AX135" i="22"/>
  <c r="S116" i="22"/>
  <c r="U89" i="22"/>
  <c r="U140" i="22"/>
  <c r="U155" i="22"/>
  <c r="U157" i="22"/>
  <c r="U153" i="22"/>
  <c r="U154" i="22" s="1"/>
  <c r="U135" i="22"/>
  <c r="AL25" i="22"/>
  <c r="AL114" i="22" s="1"/>
  <c r="P171" i="22"/>
  <c r="AA27" i="22"/>
  <c r="AA116" i="22" s="1"/>
  <c r="AA23" i="22"/>
  <c r="AA112" i="22" s="1"/>
  <c r="P27" i="22"/>
  <c r="P23" i="22"/>
  <c r="AW21" i="22"/>
  <c r="Z22" i="22"/>
  <c r="Z111" i="22" s="1"/>
  <c r="AH22" i="22"/>
  <c r="AH111" i="22" s="1"/>
  <c r="AQ27" i="22"/>
  <c r="AQ116" i="22" s="1"/>
  <c r="AQ23" i="22"/>
  <c r="AQ112" i="22" s="1"/>
  <c r="AQ22" i="22"/>
  <c r="AQ111" i="22" s="1"/>
  <c r="AL22" i="22"/>
  <c r="AL111" i="22" s="1"/>
  <c r="AI22" i="22"/>
  <c r="AI111" i="22" s="1"/>
  <c r="AC348" i="8"/>
  <c r="AS36" i="22"/>
  <c r="AN28" i="22"/>
  <c r="AR22" i="22"/>
  <c r="AR111" i="22" s="1"/>
  <c r="AM459" i="19"/>
  <c r="Z27" i="22"/>
  <c r="Z116" i="22" s="1"/>
  <c r="Z23" i="22"/>
  <c r="Z112" i="22" s="1"/>
  <c r="V27" i="22"/>
  <c r="V116" i="22" s="1"/>
  <c r="V23" i="22"/>
  <c r="V112" i="22" s="1"/>
  <c r="V459" i="19"/>
  <c r="W459" i="19"/>
  <c r="R27" i="22"/>
  <c r="R23" i="22"/>
  <c r="AD28" i="22"/>
  <c r="AD24" i="22"/>
  <c r="AD113" i="22" s="1"/>
  <c r="AG35" i="22"/>
  <c r="AT24" i="22"/>
  <c r="AR24" i="22"/>
  <c r="AR113" i="22" s="1"/>
  <c r="X90" i="22"/>
  <c r="X138" i="22"/>
  <c r="X142" i="22"/>
  <c r="X134" i="22"/>
  <c r="X170" i="22"/>
  <c r="P140" i="22"/>
  <c r="P89" i="22"/>
  <c r="P155" i="22"/>
  <c r="BB75" i="22"/>
  <c r="P157" i="22"/>
  <c r="Q153" i="22"/>
  <c r="Q154" i="22" s="1"/>
  <c r="P153" i="22"/>
  <c r="P154" i="22" s="1"/>
  <c r="Q89" i="22"/>
  <c r="P135" i="22"/>
  <c r="S153" i="22"/>
  <c r="S154" i="22" s="1"/>
  <c r="AV89" i="22"/>
  <c r="U94" i="22"/>
  <c r="V94" i="22"/>
  <c r="U161" i="22"/>
  <c r="U108" i="22"/>
  <c r="Y90" i="22"/>
  <c r="Y138" i="22"/>
  <c r="Y142" i="22"/>
  <c r="Z90" i="22"/>
  <c r="Y171" i="22"/>
  <c r="Y134" i="22"/>
  <c r="AY140" i="22"/>
  <c r="AP140" i="22"/>
  <c r="AP89" i="22"/>
  <c r="AP155" i="22"/>
  <c r="AP157" i="22"/>
  <c r="AP135" i="22"/>
  <c r="P169" i="22"/>
  <c r="AA94" i="22"/>
  <c r="AA161" i="22"/>
  <c r="AA25" i="22"/>
  <c r="AA114" i="22" s="1"/>
  <c r="T37" i="22"/>
  <c r="AJ36" i="22"/>
  <c r="Q28" i="22"/>
  <c r="Q37" i="22"/>
  <c r="AO99" i="22"/>
  <c r="AO150" i="22"/>
  <c r="AO104" i="22"/>
  <c r="AO93" i="22"/>
  <c r="AO103" i="22"/>
  <c r="BD18" i="22"/>
  <c r="AU172" i="22"/>
  <c r="AU84" i="22"/>
  <c r="AU85" i="22"/>
  <c r="AU86" i="22" s="1"/>
  <c r="AV30" i="22"/>
  <c r="T40" i="22"/>
  <c r="T459" i="19"/>
  <c r="AJ28" i="22"/>
  <c r="Q27" i="22"/>
  <c r="Q116" i="22" s="1"/>
  <c r="AM172" i="22"/>
  <c r="AM85" i="22"/>
  <c r="AM86" i="22" s="1"/>
  <c r="AM84" i="22"/>
  <c r="AS40" i="22"/>
  <c r="U104" i="22"/>
  <c r="U103" i="22"/>
  <c r="U150" i="22"/>
  <c r="U99" i="22"/>
  <c r="U109" i="22"/>
  <c r="U93" i="22"/>
  <c r="V93" i="22"/>
  <c r="U110" i="22"/>
  <c r="AP362" i="8"/>
  <c r="AP362" i="19" s="1"/>
  <c r="AP44" i="22" s="1"/>
  <c r="AS28" i="22"/>
  <c r="AS27" i="22"/>
  <c r="AS116" i="22" s="1"/>
  <c r="AQ84" i="22"/>
  <c r="AQ172" i="22"/>
  <c r="AQ85" i="22"/>
  <c r="AQ86" i="22" s="1"/>
  <c r="AP93" i="22"/>
  <c r="AT150" i="22"/>
  <c r="AT99" i="22"/>
  <c r="AT93" i="22"/>
  <c r="AT104" i="22"/>
  <c r="AT110" i="22"/>
  <c r="AT103" i="22"/>
  <c r="AT109" i="22"/>
  <c r="AB459" i="8"/>
  <c r="AJ31" i="22"/>
  <c r="AJ27" i="22"/>
  <c r="AJ116" i="22" s="1"/>
  <c r="AE28" i="22"/>
  <c r="AS37" i="22"/>
  <c r="Q36" i="22"/>
  <c r="AC357" i="8"/>
  <c r="AC357" i="19" s="1"/>
  <c r="Z172" i="22"/>
  <c r="Z85" i="22"/>
  <c r="Z86" i="22" s="1"/>
  <c r="Z84" i="22"/>
  <c r="T27" i="22"/>
  <c r="T116" i="22" s="1"/>
  <c r="AE459" i="19"/>
  <c r="AN172" i="22"/>
  <c r="AN85" i="22"/>
  <c r="AN86" i="22" s="1"/>
  <c r="AN84" i="22"/>
  <c r="BD65" i="22"/>
  <c r="AB93" i="22"/>
  <c r="AA99" i="22"/>
  <c r="AA150" i="22"/>
  <c r="AA93" i="22"/>
  <c r="AA109" i="22"/>
  <c r="AA103" i="22"/>
  <c r="AA110" i="22"/>
  <c r="AA104" i="22"/>
  <c r="AK172" i="22"/>
  <c r="AK85" i="22"/>
  <c r="AK86" i="22" s="1"/>
  <c r="AK84" i="22"/>
  <c r="AI93" i="22"/>
  <c r="AH150" i="22"/>
  <c r="AH99" i="22"/>
  <c r="AH104" i="22"/>
  <c r="AH103" i="22"/>
  <c r="AH93" i="22"/>
  <c r="AL85" i="22"/>
  <c r="AL86" i="22" s="1"/>
  <c r="AL172" i="22"/>
  <c r="AL84" i="22"/>
  <c r="AJ33" i="22"/>
  <c r="AS459" i="19"/>
  <c r="BB18" i="22"/>
  <c r="AO109" i="22"/>
  <c r="AR84" i="22"/>
  <c r="AR172" i="22"/>
  <c r="AR85" i="22"/>
  <c r="AR86" i="22" s="1"/>
  <c r="AC109" i="22"/>
  <c r="AC93" i="22"/>
  <c r="AC104" i="22"/>
  <c r="AC110" i="22"/>
  <c r="AC150" i="22"/>
  <c r="AD93" i="22"/>
  <c r="AC103" i="22"/>
  <c r="AC99" i="22"/>
  <c r="AG28" i="22"/>
  <c r="T28" i="22"/>
  <c r="AJ40" i="22"/>
  <c r="U359" i="8"/>
  <c r="U359" i="19" s="1"/>
  <c r="Q40" i="22"/>
  <c r="R85" i="22"/>
  <c r="R86" i="22" s="1"/>
  <c r="R84" i="22"/>
  <c r="R172" i="22"/>
  <c r="BC18" i="22"/>
  <c r="AO110" i="22"/>
  <c r="BB69" i="22"/>
  <c r="AH459" i="19"/>
  <c r="AH29" i="22"/>
  <c r="AI459" i="19"/>
  <c r="AI29" i="22"/>
  <c r="AR83" i="22"/>
  <c r="AR81" i="22"/>
  <c r="AQ459" i="19"/>
  <c r="AU83" i="22"/>
  <c r="AU81" i="22"/>
  <c r="AT82" i="22"/>
  <c r="AT80" i="22"/>
  <c r="AX82" i="22"/>
  <c r="AX80" i="22"/>
  <c r="AX83" i="22"/>
  <c r="AX81" i="22"/>
  <c r="AN81" i="22"/>
  <c r="AN83" i="22"/>
  <c r="BD69" i="22"/>
  <c r="X81" i="22"/>
  <c r="X83" i="22"/>
  <c r="Y82" i="22"/>
  <c r="Q459" i="19"/>
  <c r="Q29" i="22"/>
  <c r="U83" i="22"/>
  <c r="U81" i="22"/>
  <c r="X80" i="22"/>
  <c r="X82" i="22"/>
  <c r="AO82" i="22"/>
  <c r="AO80" i="22"/>
  <c r="BD70" i="22"/>
  <c r="AP83" i="22"/>
  <c r="AP81" i="22"/>
  <c r="AD459" i="19"/>
  <c r="AD29" i="22"/>
  <c r="BB70" i="22"/>
  <c r="AA81" i="22"/>
  <c r="AA83" i="22"/>
  <c r="AP80" i="22"/>
  <c r="AP82" i="22"/>
  <c r="AA80" i="22"/>
  <c r="AA82" i="22"/>
  <c r="U355" i="8"/>
  <c r="U355" i="19" s="1"/>
  <c r="AC351" i="8"/>
  <c r="AC355" i="8"/>
  <c r="AC355" i="19" s="1"/>
  <c r="AC354" i="8"/>
  <c r="AC354" i="19" s="1"/>
  <c r="AC459" i="8"/>
  <c r="AC361" i="8"/>
  <c r="AC361" i="19" s="1"/>
  <c r="AC359" i="8"/>
  <c r="AC359" i="19" s="1"/>
  <c r="AC362" i="8"/>
  <c r="AC349" i="8"/>
  <c r="AC353" i="8"/>
  <c r="AC353" i="19" s="1"/>
  <c r="AC360" i="8"/>
  <c r="AC360" i="19" s="1"/>
  <c r="AC363" i="8"/>
  <c r="AC363" i="19" s="1"/>
  <c r="AC356" i="8"/>
  <c r="AC356" i="19" s="1"/>
  <c r="AC350" i="8"/>
  <c r="AC358" i="8"/>
  <c r="AB349" i="8"/>
  <c r="AE31" i="22"/>
  <c r="AS352" i="8"/>
  <c r="U354" i="8"/>
  <c r="U354" i="19" s="1"/>
  <c r="U361" i="8"/>
  <c r="U361" i="19" s="1"/>
  <c r="U353" i="8"/>
  <c r="U353" i="19" s="1"/>
  <c r="U351" i="8"/>
  <c r="U351" i="19" s="1"/>
  <c r="U350" i="8"/>
  <c r="U349" i="8"/>
  <c r="U357" i="8"/>
  <c r="U357" i="19" s="1"/>
  <c r="U362" i="8"/>
  <c r="U358" i="8"/>
  <c r="U358" i="19" s="1"/>
  <c r="U459" i="8"/>
  <c r="U360" i="8"/>
  <c r="U360" i="19" s="1"/>
  <c r="U363" i="8"/>
  <c r="U363" i="19" s="1"/>
  <c r="U348" i="8"/>
  <c r="U348" i="19" s="1"/>
  <c r="U356" i="8"/>
  <c r="U356" i="19" s="1"/>
  <c r="AB356" i="8"/>
  <c r="AB356" i="19" s="1"/>
  <c r="AB351" i="8"/>
  <c r="AB354" i="8"/>
  <c r="AB354" i="19" s="1"/>
  <c r="AB355" i="8"/>
  <c r="AB355" i="19" s="1"/>
  <c r="AB360" i="8"/>
  <c r="AB360" i="19" s="1"/>
  <c r="AB359" i="8"/>
  <c r="AB359" i="19" s="1"/>
  <c r="AP355" i="8"/>
  <c r="AP355" i="19" s="1"/>
  <c r="AB363" i="8"/>
  <c r="AB363" i="19" s="1"/>
  <c r="AP354" i="8"/>
  <c r="AP354" i="19" s="1"/>
  <c r="AB350" i="8"/>
  <c r="AP358" i="8"/>
  <c r="AB362" i="8"/>
  <c r="AB361" i="8"/>
  <c r="AB361" i="19" s="1"/>
  <c r="AB348" i="8"/>
  <c r="AB357" i="8"/>
  <c r="AB357" i="19" s="1"/>
  <c r="AP361" i="8"/>
  <c r="AP361" i="19" s="1"/>
  <c r="AB358" i="8"/>
  <c r="AB358" i="19" s="1"/>
  <c r="AB353" i="8"/>
  <c r="AB353" i="19" s="1"/>
  <c r="T352" i="8"/>
  <c r="AP348" i="8"/>
  <c r="AP349" i="8"/>
  <c r="AP351" i="8"/>
  <c r="AP351" i="19" s="1"/>
  <c r="AP363" i="8"/>
  <c r="AP363" i="19" s="1"/>
  <c r="AP353" i="8"/>
  <c r="AP353" i="19" s="1"/>
  <c r="AP359" i="8"/>
  <c r="AP359" i="19" s="1"/>
  <c r="AP356" i="8"/>
  <c r="AP356" i="19" s="1"/>
  <c r="AP459" i="8"/>
  <c r="AP350" i="8"/>
  <c r="AP360" i="8"/>
  <c r="AP360" i="19" s="1"/>
  <c r="AP357" i="8"/>
  <c r="AP357" i="19" s="1"/>
  <c r="AW459" i="8"/>
  <c r="AW358" i="8"/>
  <c r="AW358" i="19" s="1"/>
  <c r="AW354" i="8"/>
  <c r="AW354" i="19" s="1"/>
  <c r="AW363" i="8"/>
  <c r="AW363" i="19" s="1"/>
  <c r="AW356" i="8"/>
  <c r="AW356" i="19" s="1"/>
  <c r="AW360" i="8"/>
  <c r="AW360" i="19" s="1"/>
  <c r="AW351" i="8"/>
  <c r="AW353" i="8"/>
  <c r="AW353" i="19" s="1"/>
  <c r="AW355" i="8"/>
  <c r="AW355" i="19" s="1"/>
  <c r="AW349" i="8"/>
  <c r="AW359" i="8"/>
  <c r="AW359" i="19" s="1"/>
  <c r="AW357" i="8"/>
  <c r="AW357" i="19" s="1"/>
  <c r="AW362" i="8"/>
  <c r="AW348" i="8"/>
  <c r="AW348" i="19" s="1"/>
  <c r="AW350" i="8"/>
  <c r="AW361" i="8"/>
  <c r="AW361" i="19" s="1"/>
  <c r="X357" i="8"/>
  <c r="X357" i="19" s="1"/>
  <c r="X351" i="8"/>
  <c r="X358" i="8"/>
  <c r="X358" i="19" s="1"/>
  <c r="X359" i="8"/>
  <c r="X359" i="19" s="1"/>
  <c r="X350" i="8"/>
  <c r="X350" i="19" s="1"/>
  <c r="X362" i="8"/>
  <c r="X362" i="19" s="1"/>
  <c r="X363" i="8"/>
  <c r="X363" i="19" s="1"/>
  <c r="X354" i="8"/>
  <c r="X354" i="19" s="1"/>
  <c r="X349" i="8"/>
  <c r="X349" i="19" s="1"/>
  <c r="X355" i="8"/>
  <c r="X355" i="19" s="1"/>
  <c r="X353" i="8"/>
  <c r="X353" i="19" s="1"/>
  <c r="X348" i="8"/>
  <c r="X348" i="19" s="1"/>
  <c r="X356" i="8"/>
  <c r="X356" i="19" s="1"/>
  <c r="X459" i="8"/>
  <c r="X360" i="8"/>
  <c r="X360" i="19" s="1"/>
  <c r="X361" i="8"/>
  <c r="X361" i="19" s="1"/>
  <c r="AO357" i="8"/>
  <c r="AO357" i="19" s="1"/>
  <c r="AO353" i="8"/>
  <c r="AO353" i="19" s="1"/>
  <c r="AO349" i="8"/>
  <c r="AO349" i="19" s="1"/>
  <c r="AO356" i="8"/>
  <c r="AO356" i="19" s="1"/>
  <c r="AO348" i="8"/>
  <c r="AO348" i="19" s="1"/>
  <c r="AO362" i="8"/>
  <c r="AO362" i="19" s="1"/>
  <c r="AO459" i="8"/>
  <c r="AO360" i="8"/>
  <c r="AO360" i="19" s="1"/>
  <c r="AO354" i="8"/>
  <c r="AO354" i="19" s="1"/>
  <c r="AO363" i="8"/>
  <c r="AO363" i="19" s="1"/>
  <c r="AO361" i="8"/>
  <c r="AO361" i="19" s="1"/>
  <c r="AO355" i="8"/>
  <c r="AO355" i="19" s="1"/>
  <c r="AO358" i="8"/>
  <c r="AO358" i="19" s="1"/>
  <c r="AO359" i="8"/>
  <c r="AO359" i="19" s="1"/>
  <c r="AO350" i="8"/>
  <c r="AO350" i="19" s="1"/>
  <c r="AO351" i="8"/>
  <c r="AO351" i="19" s="1"/>
  <c r="AF32" i="22"/>
  <c r="AM37" i="22"/>
  <c r="AA37" i="22"/>
  <c r="W40" i="22"/>
  <c r="AF35" i="22"/>
  <c r="AL37" i="22"/>
  <c r="AL44" i="22"/>
  <c r="AD32" i="22"/>
  <c r="BC347" i="8"/>
  <c r="BC347" i="19" s="1"/>
  <c r="AM31" i="22"/>
  <c r="AH33" i="22"/>
  <c r="AF31" i="22"/>
  <c r="AQ35" i="22"/>
  <c r="AQ32" i="22"/>
  <c r="AL33" i="22"/>
  <c r="AD40" i="22"/>
  <c r="AD44" i="22"/>
  <c r="AI31" i="22"/>
  <c r="AQ40" i="22"/>
  <c r="AT44" i="22"/>
  <c r="AT36" i="22"/>
  <c r="R36" i="22"/>
  <c r="AF36" i="22"/>
  <c r="AQ33" i="22"/>
  <c r="AL32" i="22"/>
  <c r="AL36" i="22"/>
  <c r="AD35" i="22"/>
  <c r="AM35" i="22"/>
  <c r="AM32" i="22"/>
  <c r="AH31" i="22"/>
  <c r="W36" i="22"/>
  <c r="R44" i="22"/>
  <c r="AF37" i="22"/>
  <c r="AL31" i="22"/>
  <c r="Z40" i="22"/>
  <c r="AM40" i="22"/>
  <c r="AH36" i="22"/>
  <c r="V36" i="22"/>
  <c r="R31" i="22"/>
  <c r="AF40" i="22"/>
  <c r="AQ31" i="22"/>
  <c r="AQ37" i="22"/>
  <c r="AD37" i="22"/>
  <c r="AD31" i="22"/>
  <c r="AI36" i="22"/>
  <c r="AI35" i="22"/>
  <c r="AT31" i="22"/>
  <c r="AM36" i="22"/>
  <c r="AA35" i="22"/>
  <c r="AL35" i="22"/>
  <c r="BB347" i="8"/>
  <c r="BB347" i="19" s="1"/>
  <c r="C23" i="24" s="1"/>
  <c r="AA44" i="22"/>
  <c r="W35" i="22"/>
  <c r="R37" i="22"/>
  <c r="AF44" i="22"/>
  <c r="AQ36" i="22"/>
  <c r="AD36" i="22"/>
  <c r="AI37" i="22"/>
  <c r="AM44" i="22"/>
  <c r="AH35" i="22"/>
  <c r="AA40" i="22"/>
  <c r="R35" i="22"/>
  <c r="AF33" i="22"/>
  <c r="AQ44" i="22"/>
  <c r="AL40" i="22"/>
  <c r="AI40" i="22"/>
  <c r="AF352" i="8"/>
  <c r="AL30" i="22"/>
  <c r="AL352" i="8"/>
  <c r="AQ352" i="8"/>
  <c r="AD352" i="8"/>
  <c r="P44" i="22"/>
  <c r="P31" i="22"/>
  <c r="Y358" i="8"/>
  <c r="Y358" i="19" s="1"/>
  <c r="Y360" i="8"/>
  <c r="Y360" i="19" s="1"/>
  <c r="Y361" i="8"/>
  <c r="Y361" i="19" s="1"/>
  <c r="Y351" i="8"/>
  <c r="Y351" i="19" s="1"/>
  <c r="Y350" i="8"/>
  <c r="Y350" i="19" s="1"/>
  <c r="Y353" i="8"/>
  <c r="Y353" i="19" s="1"/>
  <c r="Y354" i="8"/>
  <c r="Y354" i="19" s="1"/>
  <c r="Y357" i="8"/>
  <c r="Y357" i="19" s="1"/>
  <c r="Y348" i="8"/>
  <c r="Y348" i="19" s="1"/>
  <c r="Y363" i="8"/>
  <c r="Y363" i="19" s="1"/>
  <c r="Y359" i="8"/>
  <c r="Y359" i="19" s="1"/>
  <c r="Y356" i="8"/>
  <c r="Y356" i="19" s="1"/>
  <c r="Y459" i="8"/>
  <c r="Y349" i="8"/>
  <c r="Y349" i="19" s="1"/>
  <c r="Y355" i="8"/>
  <c r="Y355" i="19" s="1"/>
  <c r="Y362" i="8"/>
  <c r="Y362" i="19" s="1"/>
  <c r="AX348" i="8"/>
  <c r="AX348" i="19" s="1"/>
  <c r="AX361" i="8"/>
  <c r="AX361" i="19" s="1"/>
  <c r="AX360" i="8"/>
  <c r="AX360" i="19" s="1"/>
  <c r="AX351" i="8"/>
  <c r="AX362" i="8"/>
  <c r="AX362" i="19" s="1"/>
  <c r="AX357" i="8"/>
  <c r="AX357" i="19" s="1"/>
  <c r="AX354" i="8"/>
  <c r="AX354" i="19" s="1"/>
  <c r="AX459" i="8"/>
  <c r="AX349" i="8"/>
  <c r="AX349" i="19" s="1"/>
  <c r="AX356" i="8"/>
  <c r="AX356" i="19" s="1"/>
  <c r="AX350" i="8"/>
  <c r="AX350" i="19" s="1"/>
  <c r="AX353" i="8"/>
  <c r="AX353" i="19" s="1"/>
  <c r="AX358" i="8"/>
  <c r="AX358" i="19" s="1"/>
  <c r="AX359" i="8"/>
  <c r="AX359" i="19" s="1"/>
  <c r="AX355" i="8"/>
  <c r="AX355" i="19" s="1"/>
  <c r="AX363" i="8"/>
  <c r="AX363" i="19" s="1"/>
  <c r="AN36" i="22"/>
  <c r="AK361" i="8"/>
  <c r="AK361" i="19" s="1"/>
  <c r="AK348" i="8"/>
  <c r="AK348" i="19" s="1"/>
  <c r="AK353" i="8"/>
  <c r="AK353" i="19" s="1"/>
  <c r="AK359" i="8"/>
  <c r="AK359" i="19" s="1"/>
  <c r="AK358" i="8"/>
  <c r="AK358" i="19" s="1"/>
  <c r="AK356" i="8"/>
  <c r="AK356" i="19" s="1"/>
  <c r="AK351" i="8"/>
  <c r="AK351" i="19" s="1"/>
  <c r="AK357" i="8"/>
  <c r="AK357" i="19" s="1"/>
  <c r="AK355" i="8"/>
  <c r="AK355" i="19" s="1"/>
  <c r="AK363" i="8"/>
  <c r="AK363" i="19" s="1"/>
  <c r="AK350" i="8"/>
  <c r="AK350" i="19" s="1"/>
  <c r="AK360" i="8"/>
  <c r="AK360" i="19" s="1"/>
  <c r="AK349" i="8"/>
  <c r="AK349" i="19" s="1"/>
  <c r="AK354" i="8"/>
  <c r="AK354" i="19" s="1"/>
  <c r="AK362" i="8"/>
  <c r="AK362" i="19" s="1"/>
  <c r="AK459" i="8"/>
  <c r="AU359" i="8"/>
  <c r="AU359" i="19" s="1"/>
  <c r="AU351" i="8"/>
  <c r="AU351" i="19" s="1"/>
  <c r="AU358" i="8"/>
  <c r="AU358" i="19" s="1"/>
  <c r="AU353" i="8"/>
  <c r="AU353" i="19" s="1"/>
  <c r="AU355" i="8"/>
  <c r="AU355" i="19" s="1"/>
  <c r="AU348" i="8"/>
  <c r="AU348" i="19" s="1"/>
  <c r="AU361" i="8"/>
  <c r="AU361" i="19" s="1"/>
  <c r="AU354" i="8"/>
  <c r="AU354" i="19" s="1"/>
  <c r="AU356" i="8"/>
  <c r="AU356" i="19" s="1"/>
  <c r="AU357" i="8"/>
  <c r="AU357" i="19" s="1"/>
  <c r="AU360" i="8"/>
  <c r="AU360" i="19" s="1"/>
  <c r="AU362" i="8"/>
  <c r="AU362" i="19" s="1"/>
  <c r="AU350" i="8"/>
  <c r="AU350" i="19" s="1"/>
  <c r="AU349" i="8"/>
  <c r="AU349" i="19" s="1"/>
  <c r="AU363" i="8"/>
  <c r="AU363" i="19" s="1"/>
  <c r="AU459" i="8"/>
  <c r="AM352" i="8"/>
  <c r="AN31" i="22"/>
  <c r="BD347" i="8"/>
  <c r="BD347" i="19" s="1"/>
  <c r="G23" i="24" s="1"/>
  <c r="K23" i="24" l="1"/>
  <c r="E15" i="23"/>
  <c r="F47" i="23"/>
  <c r="F35" i="23"/>
  <c r="F42" i="23"/>
  <c r="E43" i="23"/>
  <c r="E48" i="23"/>
  <c r="G48" i="23"/>
  <c r="G16" i="23"/>
  <c r="E38" i="23"/>
  <c r="G42" i="23"/>
  <c r="G38" i="23"/>
  <c r="G35" i="23"/>
  <c r="F15" i="23"/>
  <c r="G15" i="23"/>
  <c r="E16" i="23"/>
  <c r="F48" i="23"/>
  <c r="E47" i="23"/>
  <c r="F38" i="23"/>
  <c r="E42" i="23"/>
  <c r="G43" i="23"/>
  <c r="F16" i="23"/>
  <c r="G47" i="23"/>
  <c r="E35" i="23"/>
  <c r="F43" i="23"/>
  <c r="AJ352" i="8"/>
  <c r="Q352" i="8"/>
  <c r="Q350" i="19"/>
  <c r="Q32" i="22" s="1"/>
  <c r="S29" i="22"/>
  <c r="S117" i="22" s="1"/>
  <c r="AV352" i="8"/>
  <c r="AT29" i="22"/>
  <c r="AT118" i="22" s="1"/>
  <c r="S352" i="8"/>
  <c r="S352" i="19" s="1"/>
  <c r="S34" i="22" s="1"/>
  <c r="AI352" i="8"/>
  <c r="AI352" i="19" s="1"/>
  <c r="AI34" i="22" s="1"/>
  <c r="AE352" i="8"/>
  <c r="AE364" i="8" s="1"/>
  <c r="AE367" i="8" s="1"/>
  <c r="AE367" i="19" s="1"/>
  <c r="AE348" i="19"/>
  <c r="AA352" i="8"/>
  <c r="AA364" i="8" s="1"/>
  <c r="AA364" i="19" s="1"/>
  <c r="AT352" i="8"/>
  <c r="AT352" i="19" s="1"/>
  <c r="AT34" i="22" s="1"/>
  <c r="AN116" i="22"/>
  <c r="Z352" i="8"/>
  <c r="Z352" i="19" s="1"/>
  <c r="Z34" i="22" s="1"/>
  <c r="R352" i="8"/>
  <c r="R364" i="8" s="1"/>
  <c r="R364" i="19" s="1"/>
  <c r="W352" i="8"/>
  <c r="W352" i="19" s="1"/>
  <c r="AH352" i="8"/>
  <c r="AH352" i="19" s="1"/>
  <c r="AH34" i="22" s="1"/>
  <c r="P116" i="22"/>
  <c r="AN114" i="22"/>
  <c r="AN113" i="22"/>
  <c r="AV121" i="22"/>
  <c r="P352" i="8"/>
  <c r="P352" i="19" s="1"/>
  <c r="P34" i="22" s="1"/>
  <c r="AG114" i="22"/>
  <c r="AG112" i="22"/>
  <c r="AG116" i="22"/>
  <c r="AY352" i="8"/>
  <c r="AY364" i="8" s="1"/>
  <c r="AN352" i="8"/>
  <c r="AN352" i="19" s="1"/>
  <c r="AG352" i="8"/>
  <c r="AG364" i="8" s="1"/>
  <c r="AR352" i="8"/>
  <c r="AR364" i="8" s="1"/>
  <c r="AR364" i="19" s="1"/>
  <c r="BC21" i="22"/>
  <c r="AT112" i="22"/>
  <c r="R111" i="22"/>
  <c r="R113" i="22"/>
  <c r="R29" i="22"/>
  <c r="R118" i="22" s="1"/>
  <c r="R112" i="22"/>
  <c r="R116" i="22"/>
  <c r="AG111" i="22"/>
  <c r="AC25" i="22"/>
  <c r="AC114" i="22" s="1"/>
  <c r="AC351" i="19"/>
  <c r="AC33" i="22" s="1"/>
  <c r="S26" i="22"/>
  <c r="S115" i="22" s="1"/>
  <c r="W30" i="22"/>
  <c r="AW24" i="22"/>
  <c r="AW113" i="22" s="1"/>
  <c r="AW350" i="19"/>
  <c r="AW32" i="22" s="1"/>
  <c r="AW25" i="22"/>
  <c r="AW114" i="22" s="1"/>
  <c r="AW351" i="19"/>
  <c r="AW33" i="22" s="1"/>
  <c r="AB22" i="22"/>
  <c r="AB111" i="22" s="1"/>
  <c r="AB348" i="19"/>
  <c r="U24" i="22"/>
  <c r="U113" i="22" s="1"/>
  <c r="U350" i="19"/>
  <c r="U32" i="22" s="1"/>
  <c r="AB23" i="22"/>
  <c r="AB112" i="22" s="1"/>
  <c r="AB349" i="19"/>
  <c r="AB31" i="22" s="1"/>
  <c r="AC23" i="22"/>
  <c r="AC112" i="22" s="1"/>
  <c r="AC349" i="19"/>
  <c r="AC31" i="22" s="1"/>
  <c r="AT116" i="22"/>
  <c r="U23" i="22"/>
  <c r="U112" i="22" s="1"/>
  <c r="U349" i="19"/>
  <c r="U31" i="22" s="1"/>
  <c r="AV364" i="8"/>
  <c r="AV352" i="19"/>
  <c r="AV34" i="22" s="1"/>
  <c r="AY26" i="22"/>
  <c r="AY115" i="22" s="1"/>
  <c r="AP23" i="22"/>
  <c r="AP112" i="22" s="1"/>
  <c r="AP349" i="19"/>
  <c r="AP31" i="22" s="1"/>
  <c r="V352" i="8"/>
  <c r="V364" i="8" s="1"/>
  <c r="V364" i="19" s="1"/>
  <c r="AT30" i="22"/>
  <c r="AD30" i="22"/>
  <c r="AD117" i="22" s="1"/>
  <c r="AD352" i="19"/>
  <c r="AD34" i="22" s="1"/>
  <c r="AW362" i="19"/>
  <c r="AW44" i="22" s="1"/>
  <c r="AP24" i="22"/>
  <c r="AP113" i="22" s="1"/>
  <c r="AP350" i="19"/>
  <c r="AP32" i="22" s="1"/>
  <c r="AP22" i="22"/>
  <c r="AP111" i="22" s="1"/>
  <c r="AP348" i="19"/>
  <c r="AB362" i="19"/>
  <c r="AB44" i="22" s="1"/>
  <c r="AC24" i="22"/>
  <c r="AC113" i="22" s="1"/>
  <c r="AC350" i="19"/>
  <c r="AC32" i="22" s="1"/>
  <c r="P114" i="22"/>
  <c r="AY35" i="22"/>
  <c r="AY361" i="19"/>
  <c r="AY36" i="22"/>
  <c r="AY362" i="19"/>
  <c r="AY44" i="22" s="1"/>
  <c r="AG113" i="22"/>
  <c r="AM30" i="22"/>
  <c r="AM352" i="19"/>
  <c r="AM34" i="22" s="1"/>
  <c r="AC358" i="19"/>
  <c r="AC40" i="22" s="1"/>
  <c r="AA30" i="22"/>
  <c r="AA117" i="22" s="1"/>
  <c r="AQ30" i="22"/>
  <c r="AQ117" i="22" s="1"/>
  <c r="AQ352" i="19"/>
  <c r="T364" i="8"/>
  <c r="T367" i="8" s="1"/>
  <c r="T367" i="19" s="1"/>
  <c r="T352" i="19"/>
  <c r="AP358" i="19"/>
  <c r="AP40" i="22" s="1"/>
  <c r="AT111" i="22"/>
  <c r="AY31" i="22"/>
  <c r="AY357" i="19"/>
  <c r="Z30" i="22"/>
  <c r="AN30" i="22"/>
  <c r="AH30" i="22"/>
  <c r="AH117" i="22" s="1"/>
  <c r="AX25" i="22"/>
  <c r="AX114" i="22" s="1"/>
  <c r="AX351" i="19"/>
  <c r="AX33" i="22" s="1"/>
  <c r="AI30" i="22"/>
  <c r="AI117" i="22" s="1"/>
  <c r="AB24" i="22"/>
  <c r="AB113" i="22" s="1"/>
  <c r="AB350" i="19"/>
  <c r="AB32" i="22" s="1"/>
  <c r="AB25" i="22"/>
  <c r="AB114" i="22" s="1"/>
  <c r="AB351" i="19"/>
  <c r="AB33" i="22" s="1"/>
  <c r="AT114" i="22"/>
  <c r="R30" i="22"/>
  <c r="AC362" i="19"/>
  <c r="AC44" i="22" s="1"/>
  <c r="P30" i="22"/>
  <c r="P117" i="22" s="1"/>
  <c r="AL26" i="22"/>
  <c r="AL115" i="22" s="1"/>
  <c r="AL352" i="19"/>
  <c r="X25" i="22"/>
  <c r="X114" i="22" s="1"/>
  <c r="X351" i="19"/>
  <c r="AW23" i="22"/>
  <c r="AW112" i="22" s="1"/>
  <c r="AW349" i="19"/>
  <c r="AW31" i="22" s="1"/>
  <c r="U362" i="19"/>
  <c r="U44" i="22" s="1"/>
  <c r="AS352" i="19"/>
  <c r="AS34" i="22" s="1"/>
  <c r="AT113" i="22"/>
  <c r="AF30" i="22"/>
  <c r="AF352" i="19"/>
  <c r="AF34" i="22" s="1"/>
  <c r="AR30" i="22"/>
  <c r="AR117" i="22" s="1"/>
  <c r="AJ30" i="22"/>
  <c r="AJ352" i="19"/>
  <c r="AJ34" i="22" s="1"/>
  <c r="Q352" i="19"/>
  <c r="Q34" i="22" s="1"/>
  <c r="AC22" i="22"/>
  <c r="AC111" i="22" s="1"/>
  <c r="AC348" i="19"/>
  <c r="R114" i="22"/>
  <c r="AF29" i="22"/>
  <c r="AF100" i="22" s="1"/>
  <c r="AA459" i="19"/>
  <c r="S364" i="8"/>
  <c r="S367" i="8" s="1"/>
  <c r="AQ130" i="22"/>
  <c r="AQ126" i="22"/>
  <c r="AQ121" i="22"/>
  <c r="P459" i="19"/>
  <c r="AQ120" i="22"/>
  <c r="AQ122" i="22"/>
  <c r="AQ123" i="22"/>
  <c r="AQ118" i="22"/>
  <c r="AH120" i="22"/>
  <c r="AV117" i="22"/>
  <c r="S123" i="22"/>
  <c r="S119" i="22"/>
  <c r="W29" i="22"/>
  <c r="W126" i="22" s="1"/>
  <c r="S120" i="22"/>
  <c r="AV118" i="22"/>
  <c r="S121" i="22"/>
  <c r="AV126" i="22"/>
  <c r="AV120" i="22"/>
  <c r="S100" i="22"/>
  <c r="AV100" i="22"/>
  <c r="S118" i="22"/>
  <c r="AV122" i="22"/>
  <c r="AV123" i="22"/>
  <c r="S145" i="22"/>
  <c r="AV145" i="22"/>
  <c r="S126" i="22"/>
  <c r="AQ119" i="22"/>
  <c r="AV119" i="22"/>
  <c r="S122" i="22"/>
  <c r="AV130" i="22"/>
  <c r="S130" i="22"/>
  <c r="AI123" i="22"/>
  <c r="AI122" i="22"/>
  <c r="AH118" i="22"/>
  <c r="AR122" i="22"/>
  <c r="AH122" i="22"/>
  <c r="AR459" i="19"/>
  <c r="AI126" i="22"/>
  <c r="AH119" i="22"/>
  <c r="AI118" i="22"/>
  <c r="AH130" i="22"/>
  <c r="AH121" i="22"/>
  <c r="AH126" i="22"/>
  <c r="AH123" i="22"/>
  <c r="AS29" i="22"/>
  <c r="AS121" i="22" s="1"/>
  <c r="AK459" i="19"/>
  <c r="AC35" i="22"/>
  <c r="U33" i="22"/>
  <c r="AM29" i="22"/>
  <c r="AM120" i="22" s="1"/>
  <c r="T29" i="22"/>
  <c r="AJ29" i="22"/>
  <c r="AJ122" i="22" s="1"/>
  <c r="Z29" i="22"/>
  <c r="AE38" i="22"/>
  <c r="AL29" i="22"/>
  <c r="AL126" i="22" s="1"/>
  <c r="AU459" i="19"/>
  <c r="AP36" i="22"/>
  <c r="AE29" i="22"/>
  <c r="AN29" i="22"/>
  <c r="AN121" i="22" s="1"/>
  <c r="AP33" i="22"/>
  <c r="V29" i="22"/>
  <c r="V123" i="22" s="1"/>
  <c r="AM26" i="22"/>
  <c r="AM115" i="22" s="1"/>
  <c r="AG29" i="22"/>
  <c r="AG121" i="22" s="1"/>
  <c r="AS26" i="22"/>
  <c r="AS115" i="22" s="1"/>
  <c r="AG26" i="22"/>
  <c r="AG115" i="22" s="1"/>
  <c r="AQ26" i="22"/>
  <c r="AQ115" i="22" s="1"/>
  <c r="BB21" i="22"/>
  <c r="T38" i="22"/>
  <c r="AJ26" i="22"/>
  <c r="AJ115" i="22" s="1"/>
  <c r="AD26" i="22"/>
  <c r="AD115" i="22" s="1"/>
  <c r="AU28" i="22"/>
  <c r="AU24" i="22"/>
  <c r="AU113" i="22" s="1"/>
  <c r="AK27" i="22"/>
  <c r="AK116" i="22" s="1"/>
  <c r="AK23" i="22"/>
  <c r="AK112" i="22" s="1"/>
  <c r="AO22" i="22"/>
  <c r="AO111" i="22" s="1"/>
  <c r="AW22" i="22"/>
  <c r="AW111" i="22" s="1"/>
  <c r="U22" i="22"/>
  <c r="U111" i="22" s="1"/>
  <c r="U37" i="22"/>
  <c r="U25" i="22"/>
  <c r="U114" i="22" s="1"/>
  <c r="T26" i="22"/>
  <c r="T115" i="22" s="1"/>
  <c r="P112" i="22"/>
  <c r="AV26" i="22"/>
  <c r="AV115" i="22" s="1"/>
  <c r="P113" i="22"/>
  <c r="AO28" i="22"/>
  <c r="AO24" i="22"/>
  <c r="AU27" i="22"/>
  <c r="AU116" i="22" s="1"/>
  <c r="AU23" i="22"/>
  <c r="AU112" i="22" s="1"/>
  <c r="X22" i="22"/>
  <c r="X111" i="22" s="1"/>
  <c r="X28" i="22"/>
  <c r="X24" i="22"/>
  <c r="X113" i="22" s="1"/>
  <c r="V26" i="22"/>
  <c r="V115" i="22" s="1"/>
  <c r="AV41" i="22"/>
  <c r="AV127" i="22" s="1"/>
  <c r="AU22" i="22"/>
  <c r="AU111" i="22" s="1"/>
  <c r="Y22" i="22"/>
  <c r="Y111" i="22" s="1"/>
  <c r="AK28" i="22"/>
  <c r="AK24" i="22"/>
  <c r="AK113" i="22" s="1"/>
  <c r="AX459" i="19"/>
  <c r="Y27" i="22"/>
  <c r="Y116" i="22" s="1"/>
  <c r="Y23" i="22"/>
  <c r="Y112" i="22" s="1"/>
  <c r="AO27" i="22"/>
  <c r="AO116" i="22" s="1"/>
  <c r="AO23" i="22"/>
  <c r="AO112" i="22" s="1"/>
  <c r="AB37" i="22"/>
  <c r="AP25" i="22"/>
  <c r="AP114" i="22" s="1"/>
  <c r="AR26" i="22"/>
  <c r="AR115" i="22" s="1"/>
  <c r="AI26" i="22"/>
  <c r="AI115" i="22" s="1"/>
  <c r="AH26" i="22"/>
  <c r="AH115" i="22" s="1"/>
  <c r="AA26" i="22"/>
  <c r="AA115" i="22" s="1"/>
  <c r="R26" i="22"/>
  <c r="R115" i="22" s="1"/>
  <c r="AT26" i="22"/>
  <c r="AT115" i="22" s="1"/>
  <c r="AF26" i="22"/>
  <c r="AF115" i="22" s="1"/>
  <c r="AU25" i="22"/>
  <c r="AU114" i="22" s="1"/>
  <c r="P111" i="22"/>
  <c r="AN112" i="22"/>
  <c r="AK22" i="22"/>
  <c r="AK111" i="22" s="1"/>
  <c r="X27" i="22"/>
  <c r="X116" i="22" s="1"/>
  <c r="X23" i="22"/>
  <c r="X112" i="22" s="1"/>
  <c r="Z26" i="22"/>
  <c r="Z115" i="22" s="1"/>
  <c r="AN111" i="22"/>
  <c r="W26" i="22"/>
  <c r="W115" i="22" s="1"/>
  <c r="P26" i="22"/>
  <c r="P115" i="22" s="1"/>
  <c r="BD21" i="22"/>
  <c r="AX28" i="22"/>
  <c r="AX24" i="22"/>
  <c r="AX113" i="22" s="1"/>
  <c r="Y28" i="22"/>
  <c r="Y24" i="22"/>
  <c r="Y113" i="22" s="1"/>
  <c r="Y29" i="22"/>
  <c r="AX27" i="22"/>
  <c r="AX116" i="22" s="1"/>
  <c r="AX23" i="22"/>
  <c r="AX112" i="22" s="1"/>
  <c r="AX22" i="22"/>
  <c r="AX111" i="22" s="1"/>
  <c r="AO459" i="19"/>
  <c r="Q26" i="22"/>
  <c r="Q115" i="22" s="1"/>
  <c r="AE26" i="22"/>
  <c r="AE115" i="22" s="1"/>
  <c r="AV42" i="22"/>
  <c r="AV128" i="22" s="1"/>
  <c r="AV38" i="22"/>
  <c r="AV124" i="22" s="1"/>
  <c r="Y25" i="22"/>
  <c r="Y114" i="22" s="1"/>
  <c r="AN26" i="22"/>
  <c r="AN115" i="22" s="1"/>
  <c r="AK25" i="22"/>
  <c r="AK114" i="22" s="1"/>
  <c r="AY459" i="19"/>
  <c r="AY29" i="22"/>
  <c r="AO25" i="22"/>
  <c r="AW36" i="22"/>
  <c r="U40" i="22"/>
  <c r="AB40" i="22"/>
  <c r="AW35" i="22"/>
  <c r="AP35" i="22"/>
  <c r="AC36" i="22"/>
  <c r="AP37" i="22"/>
  <c r="U459" i="19"/>
  <c r="AW28" i="22"/>
  <c r="AP459" i="19"/>
  <c r="AB459" i="19"/>
  <c r="U36" i="22"/>
  <c r="S42" i="22"/>
  <c r="S128" i="22" s="1"/>
  <c r="Q30" i="22"/>
  <c r="Q117" i="22" s="1"/>
  <c r="AG30" i="22"/>
  <c r="AB28" i="22"/>
  <c r="AC28" i="22"/>
  <c r="AY42" i="22"/>
  <c r="AP28" i="22"/>
  <c r="AP27" i="22"/>
  <c r="AP116" i="22" s="1"/>
  <c r="U27" i="22"/>
  <c r="U116" i="22" s="1"/>
  <c r="AC37" i="22"/>
  <c r="T30" i="22"/>
  <c r="AS30" i="22"/>
  <c r="U28" i="22"/>
  <c r="AB27" i="22"/>
  <c r="AE30" i="22"/>
  <c r="AW27" i="22"/>
  <c r="AW116" i="22" s="1"/>
  <c r="AC27" i="22"/>
  <c r="AC116" i="22" s="1"/>
  <c r="AW37" i="22"/>
  <c r="AW40" i="22"/>
  <c r="AB35" i="22"/>
  <c r="AB36" i="22"/>
  <c r="U35" i="22"/>
  <c r="AC459" i="19"/>
  <c r="Q364" i="8"/>
  <c r="Q123" i="22"/>
  <c r="AD122" i="22"/>
  <c r="AD118" i="22"/>
  <c r="AD130" i="22"/>
  <c r="AA121" i="22"/>
  <c r="AD123" i="22"/>
  <c r="AA118" i="22"/>
  <c r="AD126" i="22"/>
  <c r="AD119" i="22"/>
  <c r="AA120" i="22"/>
  <c r="AA119" i="22"/>
  <c r="AD120" i="22"/>
  <c r="AA123" i="22"/>
  <c r="Q122" i="22"/>
  <c r="AA126" i="22"/>
  <c r="AA130" i="22"/>
  <c r="AA122" i="22"/>
  <c r="AD121" i="22"/>
  <c r="Q121" i="22"/>
  <c r="Q118" i="22"/>
  <c r="P126" i="22"/>
  <c r="P120" i="22"/>
  <c r="AR119" i="22"/>
  <c r="AR121" i="22"/>
  <c r="X459" i="19"/>
  <c r="X29" i="22"/>
  <c r="Q130" i="22"/>
  <c r="Q120" i="22"/>
  <c r="AH145" i="22"/>
  <c r="AH100" i="22"/>
  <c r="AI121" i="22"/>
  <c r="AI119" i="22"/>
  <c r="Q126" i="22"/>
  <c r="AQ145" i="22"/>
  <c r="AQ100" i="22"/>
  <c r="AW459" i="19"/>
  <c r="AW29" i="22"/>
  <c r="P121" i="22"/>
  <c r="AK29" i="22"/>
  <c r="P118" i="22"/>
  <c r="P123" i="22"/>
  <c r="AI120" i="22"/>
  <c r="AR123" i="22"/>
  <c r="P100" i="22"/>
  <c r="P145" i="22"/>
  <c r="AI100" i="22"/>
  <c r="AI145" i="22"/>
  <c r="P119" i="22"/>
  <c r="AR118" i="22"/>
  <c r="AD145" i="22"/>
  <c r="AD100" i="22"/>
  <c r="AR120" i="22"/>
  <c r="AR130" i="22"/>
  <c r="AI130" i="22"/>
  <c r="AR126" i="22"/>
  <c r="Q100" i="22"/>
  <c r="Q145" i="22"/>
  <c r="AA100" i="22"/>
  <c r="AA145" i="22"/>
  <c r="AR145" i="22"/>
  <c r="AR100" i="22"/>
  <c r="P122" i="22"/>
  <c r="P130" i="22"/>
  <c r="Q119" i="22"/>
  <c r="AS364" i="8"/>
  <c r="AC352" i="8"/>
  <c r="U352" i="8"/>
  <c r="U30" i="22"/>
  <c r="T34" i="22"/>
  <c r="BB358" i="8"/>
  <c r="BB358" i="19" s="1"/>
  <c r="BC359" i="8"/>
  <c r="BC359" i="19" s="1"/>
  <c r="AJ364" i="8"/>
  <c r="AJ364" i="19" s="1"/>
  <c r="AB352" i="8"/>
  <c r="AP352" i="8"/>
  <c r="BB353" i="8"/>
  <c r="BB353" i="19" s="1"/>
  <c r="BB348" i="8"/>
  <c r="BB348" i="19" s="1"/>
  <c r="AW352" i="8"/>
  <c r="AO40" i="22"/>
  <c r="AO352" i="8"/>
  <c r="AO37" i="22"/>
  <c r="X44" i="22"/>
  <c r="X32" i="22"/>
  <c r="AO35" i="22"/>
  <c r="X35" i="22"/>
  <c r="AO33" i="22"/>
  <c r="AO36" i="22"/>
  <c r="X37" i="22"/>
  <c r="X40" i="22"/>
  <c r="AO31" i="22"/>
  <c r="AO32" i="22"/>
  <c r="X31" i="22"/>
  <c r="X33" i="22"/>
  <c r="X36" i="22"/>
  <c r="X352" i="8"/>
  <c r="AO44" i="22"/>
  <c r="BC355" i="8"/>
  <c r="BC355" i="19" s="1"/>
  <c r="BB354" i="8"/>
  <c r="BB354" i="19" s="1"/>
  <c r="AK32" i="22"/>
  <c r="AU32" i="22"/>
  <c r="AU37" i="22"/>
  <c r="AK44" i="22"/>
  <c r="AN34" i="22"/>
  <c r="AU44" i="22"/>
  <c r="AU35" i="22"/>
  <c r="AK36" i="22"/>
  <c r="AU40" i="22"/>
  <c r="AK31" i="22"/>
  <c r="AK40" i="22"/>
  <c r="AX40" i="22"/>
  <c r="AX44" i="22"/>
  <c r="Y44" i="22"/>
  <c r="Y40" i="22"/>
  <c r="AU33" i="22"/>
  <c r="AX35" i="22"/>
  <c r="Y37" i="22"/>
  <c r="Y36" i="22"/>
  <c r="AX32" i="22"/>
  <c r="BB349" i="8"/>
  <c r="BB349" i="19" s="1"/>
  <c r="Y35" i="22"/>
  <c r="Y32" i="22"/>
  <c r="AU36" i="22"/>
  <c r="BC348" i="8"/>
  <c r="BC348" i="19" s="1"/>
  <c r="AK37" i="22"/>
  <c r="AX31" i="22"/>
  <c r="Y33" i="22"/>
  <c r="AK35" i="22"/>
  <c r="AU31" i="22"/>
  <c r="BD348" i="8"/>
  <c r="BD348" i="19" s="1"/>
  <c r="AK33" i="22"/>
  <c r="AX37" i="22"/>
  <c r="AX36" i="22"/>
  <c r="BB361" i="8"/>
  <c r="BB361" i="19" s="1"/>
  <c r="BB363" i="8"/>
  <c r="BB363" i="19" s="1"/>
  <c r="BC358" i="8"/>
  <c r="BC358" i="19" s="1"/>
  <c r="BD362" i="8"/>
  <c r="BD362" i="19" s="1"/>
  <c r="BD353" i="8"/>
  <c r="BD353" i="19" s="1"/>
  <c r="BD351" i="8"/>
  <c r="BD351" i="19" s="1"/>
  <c r="BD357" i="8"/>
  <c r="BD357" i="19" s="1"/>
  <c r="AQ34" i="22"/>
  <c r="AQ364" i="8"/>
  <c r="AQ364" i="19" s="1"/>
  <c r="BB359" i="8"/>
  <c r="BB359" i="19" s="1"/>
  <c r="BC351" i="8"/>
  <c r="BC351" i="19" s="1"/>
  <c r="BC349" i="8"/>
  <c r="BC349" i="19" s="1"/>
  <c r="BC362" i="8"/>
  <c r="BC362" i="19" s="1"/>
  <c r="AL364" i="8"/>
  <c r="AL364" i="19" s="1"/>
  <c r="AL34" i="22"/>
  <c r="BD360" i="8"/>
  <c r="BD360" i="19" s="1"/>
  <c r="BB362" i="8"/>
  <c r="BB362" i="19" s="1"/>
  <c r="AD364" i="8"/>
  <c r="AD364" i="19" s="1"/>
  <c r="AF364" i="8"/>
  <c r="AF364" i="19" s="1"/>
  <c r="AM364" i="8"/>
  <c r="AM364" i="19" s="1"/>
  <c r="AU352" i="8"/>
  <c r="BC356" i="8"/>
  <c r="BC356" i="19" s="1"/>
  <c r="AX352" i="8"/>
  <c r="BD349" i="8"/>
  <c r="BD349" i="19" s="1"/>
  <c r="BD359" i="8"/>
  <c r="BD359" i="19" s="1"/>
  <c r="W34" i="22"/>
  <c r="BC361" i="8"/>
  <c r="BC361" i="19" s="1"/>
  <c r="BB351" i="8"/>
  <c r="BB351" i="19" s="1"/>
  <c r="BB355" i="8"/>
  <c r="BB355" i="19" s="1"/>
  <c r="BC360" i="8"/>
  <c r="BC360" i="19" s="1"/>
  <c r="BC363" i="8"/>
  <c r="BC363" i="19" s="1"/>
  <c r="BC354" i="8"/>
  <c r="BC354" i="19" s="1"/>
  <c r="BD361" i="8"/>
  <c r="BD361" i="19" s="1"/>
  <c r="AK352" i="8"/>
  <c r="BB356" i="8"/>
  <c r="BB356" i="19" s="1"/>
  <c r="BD358" i="8"/>
  <c r="BD358" i="19" s="1"/>
  <c r="BC350" i="8"/>
  <c r="BC350" i="19" s="1"/>
  <c r="BD354" i="8"/>
  <c r="BD354" i="19" s="1"/>
  <c r="BD356" i="8"/>
  <c r="BD356" i="19" s="1"/>
  <c r="BB357" i="8"/>
  <c r="BB357" i="19" s="1"/>
  <c r="BB360" i="8"/>
  <c r="BB360" i="19" s="1"/>
  <c r="BC353" i="8"/>
  <c r="BC353" i="19" s="1"/>
  <c r="BD363" i="8"/>
  <c r="BD363" i="19" s="1"/>
  <c r="BC357" i="8"/>
  <c r="BC357" i="19" s="1"/>
  <c r="BD350" i="8"/>
  <c r="BD350" i="19" s="1"/>
  <c r="Y352" i="8"/>
  <c r="Y31" i="22"/>
  <c r="BB350" i="8"/>
  <c r="BB350" i="19" s="1"/>
  <c r="BD355" i="8"/>
  <c r="BD355" i="19" s="1"/>
  <c r="G57" i="23" l="1"/>
  <c r="E57" i="23"/>
  <c r="F57" i="23"/>
  <c r="E17" i="23"/>
  <c r="G17" i="23"/>
  <c r="F17" i="23"/>
  <c r="AT100" i="22"/>
  <c r="AT130" i="22"/>
  <c r="AT117" i="22"/>
  <c r="AT120" i="22"/>
  <c r="AT122" i="22"/>
  <c r="AT121" i="22"/>
  <c r="AT119" i="22"/>
  <c r="AT123" i="22"/>
  <c r="AT126" i="22"/>
  <c r="AT145" i="22"/>
  <c r="AI364" i="8"/>
  <c r="AI364" i="19" s="1"/>
  <c r="AE352" i="19"/>
  <c r="AE34" i="22" s="1"/>
  <c r="P364" i="8"/>
  <c r="P364" i="19" s="1"/>
  <c r="Z364" i="8"/>
  <c r="Z364" i="19" s="1"/>
  <c r="AA352" i="19"/>
  <c r="AA34" i="22" s="1"/>
  <c r="AN364" i="8"/>
  <c r="AN364" i="19" s="1"/>
  <c r="AT364" i="8"/>
  <c r="AT364" i="19" s="1"/>
  <c r="R352" i="19"/>
  <c r="R34" i="22" s="1"/>
  <c r="W364" i="8"/>
  <c r="W364" i="19" s="1"/>
  <c r="Z117" i="22"/>
  <c r="AH364" i="8"/>
  <c r="AH364" i="19" s="1"/>
  <c r="AM100" i="22"/>
  <c r="AR352" i="19"/>
  <c r="AR34" i="22" s="1"/>
  <c r="AM122" i="22"/>
  <c r="AG352" i="19"/>
  <c r="AG34" i="22" s="1"/>
  <c r="BC40" i="22"/>
  <c r="R121" i="22"/>
  <c r="R100" i="22"/>
  <c r="R123" i="22"/>
  <c r="R145" i="22"/>
  <c r="R122" i="22"/>
  <c r="AY352" i="19"/>
  <c r="AY34" i="22" s="1"/>
  <c r="R120" i="22"/>
  <c r="R126" i="22"/>
  <c r="R117" i="22"/>
  <c r="R119" i="22"/>
  <c r="W118" i="22"/>
  <c r="R130" i="22"/>
  <c r="AG119" i="22"/>
  <c r="AG117" i="22"/>
  <c r="AG120" i="22"/>
  <c r="AG122" i="22"/>
  <c r="AG145" i="22"/>
  <c r="AF145" i="22"/>
  <c r="AG100" i="22"/>
  <c r="AG123" i="22"/>
  <c r="AG126" i="22"/>
  <c r="AG118" i="22"/>
  <c r="AG130" i="22"/>
  <c r="AF123" i="22"/>
  <c r="AN100" i="22"/>
  <c r="AF121" i="22"/>
  <c r="AV367" i="8"/>
  <c r="AV364" i="19"/>
  <c r="AV46" i="22" s="1"/>
  <c r="Y30" i="22"/>
  <c r="Y117" i="22" s="1"/>
  <c r="Y352" i="19"/>
  <c r="S41" i="22"/>
  <c r="S127" i="22" s="1"/>
  <c r="S367" i="19"/>
  <c r="AG38" i="22"/>
  <c r="AG124" i="22" s="1"/>
  <c r="AG364" i="19"/>
  <c r="AG46" i="22" s="1"/>
  <c r="AP364" i="8"/>
  <c r="AP367" i="8" s="1"/>
  <c r="AP367" i="19" s="1"/>
  <c r="AP352" i="19"/>
  <c r="AP34" i="22" s="1"/>
  <c r="AF118" i="22"/>
  <c r="AO30" i="22"/>
  <c r="AO352" i="19"/>
  <c r="AO34" i="22" s="1"/>
  <c r="AB352" i="19"/>
  <c r="AB34" i="22" s="1"/>
  <c r="AC26" i="22"/>
  <c r="AC115" i="22" s="1"/>
  <c r="AC352" i="19"/>
  <c r="AC34" i="22" s="1"/>
  <c r="AF130" i="22"/>
  <c r="V30" i="22"/>
  <c r="V117" i="22" s="1"/>
  <c r="V352" i="19"/>
  <c r="V34" i="22" s="1"/>
  <c r="Q367" i="8"/>
  <c r="Q367" i="19" s="1"/>
  <c r="Q364" i="19"/>
  <c r="Q46" i="22" s="1"/>
  <c r="T42" i="22"/>
  <c r="T128" i="22" s="1"/>
  <c r="T364" i="19"/>
  <c r="T46" i="22" s="1"/>
  <c r="U26" i="22"/>
  <c r="U115" i="22" s="1"/>
  <c r="U352" i="19"/>
  <c r="U34" i="22" s="1"/>
  <c r="AF122" i="22"/>
  <c r="X30" i="22"/>
  <c r="X117" i="22" s="1"/>
  <c r="X352" i="19"/>
  <c r="X34" i="22" s="1"/>
  <c r="AK30" i="22"/>
  <c r="AK117" i="22" s="1"/>
  <c r="AK352" i="19"/>
  <c r="AK34" i="22" s="1"/>
  <c r="AX30" i="22"/>
  <c r="AX352" i="19"/>
  <c r="AX34" i="22" s="1"/>
  <c r="AW30" i="22"/>
  <c r="AW117" i="22" s="1"/>
  <c r="AW352" i="19"/>
  <c r="AW34" i="22" s="1"/>
  <c r="AS38" i="22"/>
  <c r="AS124" i="22" s="1"/>
  <c r="AS364" i="19"/>
  <c r="AS46" i="22" s="1"/>
  <c r="AF120" i="22"/>
  <c r="AF117" i="22"/>
  <c r="AU30" i="22"/>
  <c r="AU352" i="19"/>
  <c r="AU34" i="22" s="1"/>
  <c r="AF126" i="22"/>
  <c r="AF119" i="22"/>
  <c r="AY38" i="22"/>
  <c r="AY124" i="22" s="1"/>
  <c r="AY364" i="19"/>
  <c r="AY46" i="22" s="1"/>
  <c r="S38" i="22"/>
  <c r="S124" i="22" s="1"/>
  <c r="S364" i="19"/>
  <c r="S46" i="22" s="1"/>
  <c r="Z126" i="22"/>
  <c r="AE42" i="22"/>
  <c r="AE128" i="22" s="1"/>
  <c r="AE364" i="19"/>
  <c r="AE46" i="22" s="1"/>
  <c r="AM126" i="22"/>
  <c r="W119" i="22"/>
  <c r="AM123" i="22"/>
  <c r="AM145" i="22"/>
  <c r="W123" i="22"/>
  <c r="AM118" i="22"/>
  <c r="W100" i="22"/>
  <c r="W121" i="22"/>
  <c r="AM130" i="22"/>
  <c r="W122" i="22"/>
  <c r="W145" i="22"/>
  <c r="W130" i="22"/>
  <c r="AM117" i="22"/>
  <c r="BC25" i="22"/>
  <c r="W117" i="22"/>
  <c r="W120" i="22"/>
  <c r="AM119" i="22"/>
  <c r="AM121" i="22"/>
  <c r="Z100" i="22"/>
  <c r="AN130" i="22"/>
  <c r="AN120" i="22"/>
  <c r="AS120" i="22"/>
  <c r="AY367" i="8"/>
  <c r="AN118" i="22"/>
  <c r="AN122" i="22"/>
  <c r="Z130" i="22"/>
  <c r="AN145" i="22"/>
  <c r="Z145" i="22"/>
  <c r="AN126" i="22"/>
  <c r="Y459" i="19"/>
  <c r="Z120" i="22"/>
  <c r="Z121" i="22"/>
  <c r="Z118" i="22"/>
  <c r="Z122" i="22"/>
  <c r="BC35" i="22"/>
  <c r="BC37" i="22"/>
  <c r="AN123" i="22"/>
  <c r="AX29" i="22"/>
  <c r="AX119" i="22" s="1"/>
  <c r="AN119" i="22"/>
  <c r="Z119" i="22"/>
  <c r="AN117" i="22"/>
  <c r="Z123" i="22"/>
  <c r="U29" i="22"/>
  <c r="U126" i="22" s="1"/>
  <c r="T124" i="22"/>
  <c r="AU29" i="22"/>
  <c r="AE130" i="22"/>
  <c r="AJ123" i="22"/>
  <c r="AS117" i="22"/>
  <c r="AS118" i="22"/>
  <c r="AJ126" i="22"/>
  <c r="AJ121" i="22"/>
  <c r="AS119" i="22"/>
  <c r="AJ120" i="22"/>
  <c r="AS126" i="22"/>
  <c r="AJ118" i="22"/>
  <c r="T130" i="22"/>
  <c r="AE124" i="22"/>
  <c r="T119" i="22"/>
  <c r="AS145" i="22"/>
  <c r="AJ130" i="22"/>
  <c r="AJ119" i="22"/>
  <c r="AJ145" i="22"/>
  <c r="AS100" i="22"/>
  <c r="AS122" i="22"/>
  <c r="AS130" i="22"/>
  <c r="AS123" i="22"/>
  <c r="AJ100" i="22"/>
  <c r="AJ117" i="22"/>
  <c r="AO29" i="22"/>
  <c r="AO122" i="22" s="1"/>
  <c r="T121" i="22"/>
  <c r="U364" i="8"/>
  <c r="U367" i="8" s="1"/>
  <c r="U367" i="19" s="1"/>
  <c r="AE118" i="22"/>
  <c r="AE119" i="22"/>
  <c r="T120" i="22"/>
  <c r="T100" i="22"/>
  <c r="AE120" i="22"/>
  <c r="T126" i="22"/>
  <c r="T118" i="22"/>
  <c r="T117" i="22"/>
  <c r="T145" i="22"/>
  <c r="AE121" i="22"/>
  <c r="AE122" i="22"/>
  <c r="T122" i="22"/>
  <c r="T123" i="22"/>
  <c r="AE117" i="22"/>
  <c r="AE123" i="22"/>
  <c r="AE126" i="22"/>
  <c r="AE100" i="22"/>
  <c r="Y118" i="22"/>
  <c r="AE145" i="22"/>
  <c r="AL145" i="22"/>
  <c r="AL119" i="22"/>
  <c r="AL120" i="22"/>
  <c r="AL100" i="22"/>
  <c r="AB29" i="22"/>
  <c r="AB120" i="22" s="1"/>
  <c r="AL118" i="22"/>
  <c r="AL123" i="22"/>
  <c r="V120" i="22"/>
  <c r="AL122" i="22"/>
  <c r="AY128" i="22"/>
  <c r="V119" i="22"/>
  <c r="V145" i="22"/>
  <c r="AL117" i="22"/>
  <c r="V100" i="22"/>
  <c r="AL121" i="22"/>
  <c r="AL130" i="22"/>
  <c r="V126" i="22"/>
  <c r="BB28" i="22"/>
  <c r="BC24" i="22"/>
  <c r="V121" i="22"/>
  <c r="V122" i="22"/>
  <c r="V118" i="22"/>
  <c r="BB25" i="22"/>
  <c r="AX26" i="22"/>
  <c r="AX115" i="22" s="1"/>
  <c r="BC23" i="22"/>
  <c r="X120" i="22"/>
  <c r="X118" i="22"/>
  <c r="BB22" i="22"/>
  <c r="V130" i="22"/>
  <c r="AC29" i="22"/>
  <c r="AC121" i="22" s="1"/>
  <c r="P42" i="22"/>
  <c r="P128" i="22" s="1"/>
  <c r="P38" i="22"/>
  <c r="P124" i="22" s="1"/>
  <c r="AT42" i="22"/>
  <c r="AT128" i="22" s="1"/>
  <c r="AT38" i="22"/>
  <c r="AT124" i="22" s="1"/>
  <c r="AQ42" i="22"/>
  <c r="AQ128" i="22" s="1"/>
  <c r="AQ38" i="22"/>
  <c r="AQ124" i="22" s="1"/>
  <c r="AP29" i="22"/>
  <c r="AP130" i="22" s="1"/>
  <c r="AB26" i="22"/>
  <c r="BB24" i="22"/>
  <c r="AW26" i="22"/>
  <c r="AW115" i="22" s="1"/>
  <c r="AP38" i="22"/>
  <c r="AO114" i="22"/>
  <c r="BD25" i="22"/>
  <c r="AK26" i="22"/>
  <c r="AK115" i="22" s="1"/>
  <c r="Y26" i="22"/>
  <c r="Y115" i="22" s="1"/>
  <c r="AN42" i="22"/>
  <c r="AN128" i="22" s="1"/>
  <c r="AN38" i="22"/>
  <c r="AN124" i="22" s="1"/>
  <c r="AA42" i="22"/>
  <c r="AA128" i="22" s="1"/>
  <c r="AA38" i="22"/>
  <c r="AA124" i="22" s="1"/>
  <c r="V42" i="22"/>
  <c r="V128" i="22" s="1"/>
  <c r="V38" i="22"/>
  <c r="V124" i="22" s="1"/>
  <c r="AL42" i="22"/>
  <c r="AL128" i="22" s="1"/>
  <c r="AL38" i="22"/>
  <c r="AL124" i="22" s="1"/>
  <c r="T41" i="22"/>
  <c r="T127" i="22" s="1"/>
  <c r="AP26" i="22"/>
  <c r="AP115" i="22" s="1"/>
  <c r="AY120" i="22"/>
  <c r="AY130" i="22"/>
  <c r="AY119" i="22"/>
  <c r="AY118" i="22"/>
  <c r="AY126" i="22"/>
  <c r="AY121" i="22"/>
  <c r="AY122" i="22"/>
  <c r="AY145" i="22"/>
  <c r="AY123" i="22"/>
  <c r="AY100" i="22"/>
  <c r="BD22" i="22"/>
  <c r="BD23" i="22"/>
  <c r="AO26" i="22"/>
  <c r="AO115" i="22" s="1"/>
  <c r="AV43" i="22"/>
  <c r="AV129" i="22" s="1"/>
  <c r="AV39" i="22"/>
  <c r="AV125" i="22" s="1"/>
  <c r="BC31" i="22"/>
  <c r="BD28" i="22"/>
  <c r="U38" i="22"/>
  <c r="AU26" i="22"/>
  <c r="AU115" i="22" s="1"/>
  <c r="X26" i="22"/>
  <c r="X115" i="22" s="1"/>
  <c r="AH42" i="22"/>
  <c r="AH128" i="22" s="1"/>
  <c r="AH38" i="22"/>
  <c r="AH124" i="22" s="1"/>
  <c r="AF42" i="22"/>
  <c r="AF128" i="22" s="1"/>
  <c r="AF38" i="22"/>
  <c r="AF124" i="22" s="1"/>
  <c r="AR42" i="22"/>
  <c r="AR128" i="22" s="1"/>
  <c r="AR38" i="22"/>
  <c r="AR124" i="22" s="1"/>
  <c r="AE41" i="22"/>
  <c r="AE127" i="22" s="1"/>
  <c r="Q41" i="22"/>
  <c r="Q127" i="22" s="1"/>
  <c r="W42" i="22"/>
  <c r="W128" i="22" s="1"/>
  <c r="W38" i="22"/>
  <c r="W124" i="22" s="1"/>
  <c r="AD42" i="22"/>
  <c r="AD128" i="22" s="1"/>
  <c r="AD38" i="22"/>
  <c r="AD124" i="22" s="1"/>
  <c r="AJ42" i="22"/>
  <c r="AJ128" i="22" s="1"/>
  <c r="AJ38" i="22"/>
  <c r="AJ124" i="22" s="1"/>
  <c r="BB23" i="22"/>
  <c r="BC22" i="22"/>
  <c r="AY117" i="22"/>
  <c r="R42" i="22"/>
  <c r="R128" i="22" s="1"/>
  <c r="R38" i="22"/>
  <c r="R124" i="22" s="1"/>
  <c r="Z42" i="22"/>
  <c r="Z128" i="22" s="1"/>
  <c r="Z38" i="22"/>
  <c r="Z124" i="22" s="1"/>
  <c r="AM42" i="22"/>
  <c r="AM128" i="22" s="1"/>
  <c r="AM38" i="22"/>
  <c r="AM124" i="22" s="1"/>
  <c r="AI42" i="22"/>
  <c r="AI128" i="22" s="1"/>
  <c r="AI38" i="22"/>
  <c r="AI124" i="22" s="1"/>
  <c r="Q42" i="22"/>
  <c r="Q128" i="22" s="1"/>
  <c r="Q38" i="22"/>
  <c r="Q124" i="22" s="1"/>
  <c r="AO113" i="22"/>
  <c r="BD24" i="22"/>
  <c r="BD27" i="22"/>
  <c r="AB116" i="22"/>
  <c r="BC27" i="22"/>
  <c r="AP30" i="22"/>
  <c r="AS42" i="22"/>
  <c r="AS128" i="22" s="1"/>
  <c r="BC36" i="22"/>
  <c r="AB30" i="22"/>
  <c r="BC28" i="22"/>
  <c r="AC30" i="22"/>
  <c r="AG367" i="8"/>
  <c r="AG367" i="19" s="1"/>
  <c r="AG42" i="22"/>
  <c r="AG128" i="22" s="1"/>
  <c r="BB27" i="22"/>
  <c r="AW118" i="22"/>
  <c r="X121" i="22"/>
  <c r="X126" i="22"/>
  <c r="X122" i="22"/>
  <c r="X123" i="22"/>
  <c r="X119" i="22"/>
  <c r="X130" i="22"/>
  <c r="Y121" i="22"/>
  <c r="BD31" i="22"/>
  <c r="Y122" i="22"/>
  <c r="Y126" i="22"/>
  <c r="Y123" i="22"/>
  <c r="AW123" i="22"/>
  <c r="Y130" i="22"/>
  <c r="Y120" i="22"/>
  <c r="Y119" i="22"/>
  <c r="AW130" i="22"/>
  <c r="BB36" i="22"/>
  <c r="BD33" i="22"/>
  <c r="BB31" i="22"/>
  <c r="AW145" i="22"/>
  <c r="AW100" i="22"/>
  <c r="AK130" i="22"/>
  <c r="BB32" i="22"/>
  <c r="BD35" i="22"/>
  <c r="BB33" i="22"/>
  <c r="AK145" i="22"/>
  <c r="AK100" i="22"/>
  <c r="AK126" i="22"/>
  <c r="BC44" i="22"/>
  <c r="BD36" i="22"/>
  <c r="BD40" i="22"/>
  <c r="AW121" i="22"/>
  <c r="Y100" i="22"/>
  <c r="Y145" i="22"/>
  <c r="AK120" i="22"/>
  <c r="AK123" i="22"/>
  <c r="AK118" i="22"/>
  <c r="BD37" i="22"/>
  <c r="BB35" i="22"/>
  <c r="BC33" i="22"/>
  <c r="AK122" i="22"/>
  <c r="X145" i="22"/>
  <c r="X100" i="22"/>
  <c r="BB40" i="22"/>
  <c r="AK119" i="22"/>
  <c r="AW126" i="22"/>
  <c r="BB44" i="22"/>
  <c r="AW122" i="22"/>
  <c r="BD44" i="22"/>
  <c r="BB37" i="22"/>
  <c r="AW120" i="22"/>
  <c r="BC32" i="22"/>
  <c r="AK121" i="22"/>
  <c r="AW119" i="22"/>
  <c r="BD32" i="22"/>
  <c r="AS367" i="8"/>
  <c r="AC364" i="8"/>
  <c r="S365" i="8"/>
  <c r="S460" i="8"/>
  <c r="S369" i="8"/>
  <c r="AB364" i="8"/>
  <c r="AJ367" i="8"/>
  <c r="AJ367" i="19" s="1"/>
  <c r="AJ46" i="22"/>
  <c r="AW364" i="8"/>
  <c r="AW364" i="19" s="1"/>
  <c r="X364" i="8"/>
  <c r="X364" i="19" s="1"/>
  <c r="AO364" i="8"/>
  <c r="AO364" i="19" s="1"/>
  <c r="AN46" i="22"/>
  <c r="P46" i="22"/>
  <c r="BB352" i="8"/>
  <c r="BB352" i="19" s="1"/>
  <c r="BC352" i="8"/>
  <c r="BC352" i="19" s="1"/>
  <c r="AX364" i="8"/>
  <c r="AF367" i="8"/>
  <c r="AF367" i="19" s="1"/>
  <c r="AF46" i="22"/>
  <c r="AD367" i="8"/>
  <c r="AD367" i="19" s="1"/>
  <c r="AD46" i="22"/>
  <c r="AI46" i="22"/>
  <c r="AI367" i="8"/>
  <c r="AI367" i="19" s="1"/>
  <c r="AQ46" i="22"/>
  <c r="AQ367" i="8"/>
  <c r="AQ367" i="19" s="1"/>
  <c r="AL367" i="8"/>
  <c r="AL367" i="19" s="1"/>
  <c r="AL46" i="22"/>
  <c r="R367" i="8"/>
  <c r="R367" i="19" s="1"/>
  <c r="R46" i="22"/>
  <c r="AE460" i="8"/>
  <c r="AE369" i="8"/>
  <c r="AE369" i="19" s="1"/>
  <c r="AE365" i="8"/>
  <c r="AE365" i="19" s="1"/>
  <c r="AA367" i="8"/>
  <c r="AA367" i="19" s="1"/>
  <c r="AA46" i="22"/>
  <c r="BD352" i="8"/>
  <c r="BD352" i="19" s="1"/>
  <c r="AT367" i="8"/>
  <c r="AT367" i="19" s="1"/>
  <c r="AT46" i="22"/>
  <c r="Z46" i="22"/>
  <c r="AM367" i="8"/>
  <c r="AM367" i="19" s="1"/>
  <c r="AM46" i="22"/>
  <c r="AK364" i="8"/>
  <c r="AK364" i="19" s="1"/>
  <c r="W46" i="22"/>
  <c r="AH367" i="8"/>
  <c r="AH367" i="19" s="1"/>
  <c r="AH46" i="22"/>
  <c r="V367" i="8"/>
  <c r="V367" i="19" s="1"/>
  <c r="V46" i="22"/>
  <c r="AR367" i="8"/>
  <c r="AR367" i="19" s="1"/>
  <c r="AR46" i="22"/>
  <c r="T460" i="8"/>
  <c r="T369" i="8"/>
  <c r="T369" i="19" s="1"/>
  <c r="T365" i="8"/>
  <c r="T365" i="19" s="1"/>
  <c r="Y34" i="22"/>
  <c r="Y364" i="8"/>
  <c r="Y364" i="19" s="1"/>
  <c r="AU364" i="8"/>
  <c r="AU364" i="19" s="1"/>
  <c r="P367" i="8"/>
  <c r="P367" i="19" s="1"/>
  <c r="AN367" i="8"/>
  <c r="AN367" i="19" s="1"/>
  <c r="U124" i="22" l="1"/>
  <c r="Z367" i="8"/>
  <c r="Z367" i="19" s="1"/>
  <c r="W367" i="8"/>
  <c r="W367" i="19" s="1"/>
  <c r="AX145" i="22"/>
  <c r="U120" i="22"/>
  <c r="U117" i="22"/>
  <c r="U121" i="22"/>
  <c r="U119" i="22"/>
  <c r="Q369" i="8"/>
  <c r="Q369" i="19" s="1"/>
  <c r="U100" i="22"/>
  <c r="Q365" i="8"/>
  <c r="Q365" i="19" s="1"/>
  <c r="U123" i="22"/>
  <c r="U130" i="22"/>
  <c r="U145" i="22"/>
  <c r="U118" i="22"/>
  <c r="AC123" i="22"/>
  <c r="AC122" i="22"/>
  <c r="BB29" i="22"/>
  <c r="U122" i="22"/>
  <c r="AP126" i="22"/>
  <c r="BB30" i="22"/>
  <c r="BD30" i="22"/>
  <c r="AU117" i="22"/>
  <c r="Q460" i="8"/>
  <c r="S39" i="22"/>
  <c r="S125" i="22" s="1"/>
  <c r="S365" i="19"/>
  <c r="S47" i="22" s="1"/>
  <c r="AC38" i="22"/>
  <c r="AC124" i="22" s="1"/>
  <c r="AC364" i="19"/>
  <c r="AC46" i="22" s="1"/>
  <c r="U42" i="22"/>
  <c r="U128" i="22" s="1"/>
  <c r="U364" i="19"/>
  <c r="U46" i="22" s="1"/>
  <c r="AS41" i="22"/>
  <c r="AS127" i="22" s="1"/>
  <c r="AS367" i="19"/>
  <c r="AY41" i="22"/>
  <c r="AY127" i="22" s="1"/>
  <c r="AY367" i="19"/>
  <c r="AY49" i="22" s="1"/>
  <c r="AY146" i="22" s="1"/>
  <c r="AP42" i="22"/>
  <c r="AP128" i="22" s="1"/>
  <c r="AP364" i="19"/>
  <c r="AP46" i="22" s="1"/>
  <c r="AV367" i="19"/>
  <c r="AV460" i="19" s="1"/>
  <c r="AV369" i="8"/>
  <c r="AV365" i="8"/>
  <c r="AV365" i="19" s="1"/>
  <c r="AV47" i="22" s="1"/>
  <c r="AV460" i="8"/>
  <c r="AX38" i="22"/>
  <c r="AX124" i="22" s="1"/>
  <c r="AX364" i="19"/>
  <c r="AX46" i="22" s="1"/>
  <c r="AB38" i="22"/>
  <c r="AB124" i="22" s="1"/>
  <c r="AB364" i="19"/>
  <c r="AB46" i="22" s="1"/>
  <c r="S369" i="19"/>
  <c r="S51" i="22" s="1"/>
  <c r="AC117" i="22"/>
  <c r="AP119" i="22"/>
  <c r="AC145" i="22"/>
  <c r="AX117" i="22"/>
  <c r="AO123" i="22"/>
  <c r="AX121" i="22"/>
  <c r="AY460" i="8"/>
  <c r="AO121" i="22"/>
  <c r="AO117" i="22"/>
  <c r="AO126" i="22"/>
  <c r="AO145" i="22"/>
  <c r="AO100" i="22"/>
  <c r="AX126" i="22"/>
  <c r="AO118" i="22"/>
  <c r="AX122" i="22"/>
  <c r="AX120" i="22"/>
  <c r="AO130" i="22"/>
  <c r="AY365" i="8"/>
  <c r="AX118" i="22"/>
  <c r="AO119" i="22"/>
  <c r="AY369" i="8"/>
  <c r="AX100" i="22"/>
  <c r="AX130" i="22"/>
  <c r="AX123" i="22"/>
  <c r="AO120" i="22"/>
  <c r="AU145" i="22"/>
  <c r="AU122" i="22"/>
  <c r="AU100" i="22"/>
  <c r="AU130" i="22"/>
  <c r="AU123" i="22"/>
  <c r="AU121" i="22"/>
  <c r="BD29" i="22"/>
  <c r="AU120" i="22"/>
  <c r="AU126" i="22"/>
  <c r="AU119" i="22"/>
  <c r="AP118" i="22"/>
  <c r="AC130" i="22"/>
  <c r="AU118" i="22"/>
  <c r="AP123" i="22"/>
  <c r="AC120" i="22"/>
  <c r="AP121" i="22"/>
  <c r="AP124" i="22"/>
  <c r="AP122" i="22"/>
  <c r="AC126" i="22"/>
  <c r="AP145" i="22"/>
  <c r="AC118" i="22"/>
  <c r="AC119" i="22"/>
  <c r="AP100" i="22"/>
  <c r="AC100" i="22"/>
  <c r="AP120" i="22"/>
  <c r="AB145" i="22"/>
  <c r="AB126" i="22"/>
  <c r="AB100" i="22"/>
  <c r="AB118" i="22"/>
  <c r="AB119" i="22"/>
  <c r="AB130" i="22"/>
  <c r="AB123" i="22"/>
  <c r="BC34" i="22"/>
  <c r="AB121" i="22"/>
  <c r="BC29" i="22"/>
  <c r="AB122" i="22"/>
  <c r="BC26" i="22"/>
  <c r="AP117" i="22"/>
  <c r="BC30" i="22"/>
  <c r="AB115" i="22"/>
  <c r="AY45" i="22"/>
  <c r="AY131" i="22" s="1"/>
  <c r="AA41" i="22"/>
  <c r="AA127" i="22" s="1"/>
  <c r="T43" i="22"/>
  <c r="T129" i="22" s="1"/>
  <c r="T39" i="22"/>
  <c r="T125" i="22" s="1"/>
  <c r="AH41" i="22"/>
  <c r="AH127" i="22" s="1"/>
  <c r="Z41" i="22"/>
  <c r="Z127" i="22" s="1"/>
  <c r="AQ41" i="22"/>
  <c r="AQ127" i="22" s="1"/>
  <c r="X42" i="22"/>
  <c r="X128" i="22" s="1"/>
  <c r="X38" i="22"/>
  <c r="Q43" i="22"/>
  <c r="Q129" i="22" s="1"/>
  <c r="Q39" i="22"/>
  <c r="Q125" i="22" s="1"/>
  <c r="AE43" i="22"/>
  <c r="AE129" i="22" s="1"/>
  <c r="AE39" i="22"/>
  <c r="AE125" i="22" s="1"/>
  <c r="AN41" i="22"/>
  <c r="W41" i="22"/>
  <c r="W127" i="22" s="1"/>
  <c r="AT41" i="22"/>
  <c r="AT127" i="22" s="1"/>
  <c r="AI41" i="22"/>
  <c r="AI127" i="22" s="1"/>
  <c r="BD26" i="22"/>
  <c r="AW42" i="22"/>
  <c r="AW128" i="22" s="1"/>
  <c r="AW38" i="22"/>
  <c r="AW124" i="22" s="1"/>
  <c r="AL41" i="22"/>
  <c r="AL127" i="22" s="1"/>
  <c r="AF41" i="22"/>
  <c r="AF127" i="22" s="1"/>
  <c r="AR41" i="22"/>
  <c r="AR127" i="22" s="1"/>
  <c r="AK42" i="22"/>
  <c r="AK128" i="22" s="1"/>
  <c r="AK38" i="22"/>
  <c r="AK124" i="22" s="1"/>
  <c r="AP41" i="22"/>
  <c r="AP127" i="22" s="1"/>
  <c r="AB117" i="22"/>
  <c r="AU42" i="22"/>
  <c r="AU128" i="22" s="1"/>
  <c r="AU38" i="22"/>
  <c r="AU124" i="22" s="1"/>
  <c r="AV45" i="22"/>
  <c r="AV131" i="22" s="1"/>
  <c r="R41" i="22"/>
  <c r="R127" i="22" s="1"/>
  <c r="AD41" i="22"/>
  <c r="AD127" i="22" s="1"/>
  <c r="AG41" i="22"/>
  <c r="AG127" i="22" s="1"/>
  <c r="BB26" i="22"/>
  <c r="AJ41" i="22"/>
  <c r="AJ127" i="22" s="1"/>
  <c r="P41" i="22"/>
  <c r="P127" i="22" s="1"/>
  <c r="Y42" i="22"/>
  <c r="Y128" i="22" s="1"/>
  <c r="Y38" i="22"/>
  <c r="Y124" i="22" s="1"/>
  <c r="V41" i="22"/>
  <c r="V127" i="22" s="1"/>
  <c r="AM41" i="22"/>
  <c r="AM127" i="22" s="1"/>
  <c r="U41" i="22"/>
  <c r="U127" i="22" s="1"/>
  <c r="AO42" i="22"/>
  <c r="AO128" i="22" s="1"/>
  <c r="AO38" i="22"/>
  <c r="AG369" i="8"/>
  <c r="AS369" i="8"/>
  <c r="AC367" i="8"/>
  <c r="AC42" i="22"/>
  <c r="AC128" i="22" s="1"/>
  <c r="AG365" i="8"/>
  <c r="AG365" i="19" s="1"/>
  <c r="AG47" i="22" s="1"/>
  <c r="AY43" i="22"/>
  <c r="AY129" i="22" s="1"/>
  <c r="AG460" i="8"/>
  <c r="AB367" i="8"/>
  <c r="AB42" i="22"/>
  <c r="AX367" i="8"/>
  <c r="AX42" i="22"/>
  <c r="AX128" i="22" s="1"/>
  <c r="S43" i="22"/>
  <c r="S129" i="22" s="1"/>
  <c r="BD34" i="22"/>
  <c r="BB34" i="22"/>
  <c r="AS365" i="8"/>
  <c r="AS460" i="8"/>
  <c r="S371" i="8"/>
  <c r="AJ369" i="8"/>
  <c r="AJ369" i="19" s="1"/>
  <c r="AJ365" i="8"/>
  <c r="AJ460" i="8"/>
  <c r="AW46" i="22"/>
  <c r="AW367" i="8"/>
  <c r="AW367" i="19" s="1"/>
  <c r="AO367" i="8"/>
  <c r="AO367" i="19" s="1"/>
  <c r="AO46" i="22"/>
  <c r="X367" i="8"/>
  <c r="X367" i="19" s="1"/>
  <c r="X46" i="22"/>
  <c r="BD364" i="8"/>
  <c r="BD364" i="19" s="1"/>
  <c r="Q47" i="22"/>
  <c r="T47" i="22"/>
  <c r="AE47" i="22"/>
  <c r="AQ365" i="8"/>
  <c r="AQ365" i="19" s="1"/>
  <c r="AQ369" i="8"/>
  <c r="AQ369" i="19" s="1"/>
  <c r="AQ460" i="8"/>
  <c r="AI365" i="8"/>
  <c r="AI365" i="19" s="1"/>
  <c r="AI369" i="8"/>
  <c r="AI369" i="19" s="1"/>
  <c r="AI460" i="8"/>
  <c r="AD365" i="8"/>
  <c r="AD365" i="19" s="1"/>
  <c r="AD369" i="8"/>
  <c r="AD369" i="19" s="1"/>
  <c r="AD460" i="8"/>
  <c r="AL369" i="8"/>
  <c r="AL369" i="19" s="1"/>
  <c r="AL460" i="8"/>
  <c r="AL365" i="8"/>
  <c r="AL365" i="19" s="1"/>
  <c r="AF365" i="8"/>
  <c r="AF365" i="19" s="1"/>
  <c r="AF369" i="8"/>
  <c r="AF369" i="19" s="1"/>
  <c r="AF460" i="8"/>
  <c r="AK367" i="8"/>
  <c r="AK46" i="22"/>
  <c r="AH460" i="8"/>
  <c r="AH365" i="8"/>
  <c r="AH365" i="19" s="1"/>
  <c r="AH369" i="8"/>
  <c r="AH369" i="19" s="1"/>
  <c r="AT460" i="8"/>
  <c r="AT369" i="8"/>
  <c r="AT369" i="19" s="1"/>
  <c r="AT365" i="8"/>
  <c r="AT365" i="19" s="1"/>
  <c r="AA460" i="8"/>
  <c r="AA365" i="8"/>
  <c r="AA365" i="19" s="1"/>
  <c r="AA369" i="8"/>
  <c r="AA369" i="19" s="1"/>
  <c r="U460" i="8"/>
  <c r="U365" i="8"/>
  <c r="U365" i="19" s="1"/>
  <c r="U369" i="8"/>
  <c r="U369" i="19" s="1"/>
  <c r="AE371" i="8"/>
  <c r="AE371" i="19" s="1"/>
  <c r="AE51" i="22"/>
  <c r="V460" i="8"/>
  <c r="V365" i="8"/>
  <c r="V365" i="19" s="1"/>
  <c r="V369" i="8"/>
  <c r="V369" i="19" s="1"/>
  <c r="T371" i="8"/>
  <c r="T371" i="19" s="1"/>
  <c r="T51" i="22"/>
  <c r="W460" i="8"/>
  <c r="W365" i="8"/>
  <c r="W365" i="19" s="1"/>
  <c r="W369" i="8"/>
  <c r="W369" i="19" s="1"/>
  <c r="AM460" i="8"/>
  <c r="AM365" i="8"/>
  <c r="AM365" i="19" s="1"/>
  <c r="AM369" i="8"/>
  <c r="AM369" i="19" s="1"/>
  <c r="Z460" i="8"/>
  <c r="Z365" i="8"/>
  <c r="Z365" i="19" s="1"/>
  <c r="Z369" i="8"/>
  <c r="Z369" i="19" s="1"/>
  <c r="Q51" i="22"/>
  <c r="Y367" i="8"/>
  <c r="Y367" i="19" s="1"/>
  <c r="Y46" i="22"/>
  <c r="BB364" i="8"/>
  <c r="BB364" i="19" s="1"/>
  <c r="AR460" i="8"/>
  <c r="AR369" i="8"/>
  <c r="AR369" i="19" s="1"/>
  <c r="AR365" i="8"/>
  <c r="AR365" i="19" s="1"/>
  <c r="AU367" i="8"/>
  <c r="AU367" i="19" s="1"/>
  <c r="AU46" i="22"/>
  <c r="AP365" i="8"/>
  <c r="AP365" i="19" s="1"/>
  <c r="AP460" i="8"/>
  <c r="AP369" i="8"/>
  <c r="AP369" i="19" s="1"/>
  <c r="BC364" i="8"/>
  <c r="BC364" i="19" s="1"/>
  <c r="R460" i="8"/>
  <c r="R365" i="8"/>
  <c r="R365" i="19" s="1"/>
  <c r="R369" i="8"/>
  <c r="R369" i="19" s="1"/>
  <c r="P460" i="8"/>
  <c r="P365" i="8"/>
  <c r="P365" i="19" s="1"/>
  <c r="P369" i="8"/>
  <c r="P369" i="19" s="1"/>
  <c r="AN365" i="8"/>
  <c r="AN365" i="19" s="1"/>
  <c r="AN460" i="8"/>
  <c r="AN369" i="8"/>
  <c r="AN369" i="19" s="1"/>
  <c r="G19" i="23" l="1"/>
  <c r="G55" i="23" s="1"/>
  <c r="E19" i="23"/>
  <c r="E55" i="23" s="1"/>
  <c r="F19" i="23"/>
  <c r="F55" i="23" s="1"/>
  <c r="Q371" i="8"/>
  <c r="Q371" i="19" s="1"/>
  <c r="AY460" i="19"/>
  <c r="AV369" i="19"/>
  <c r="AV51" i="22" s="1"/>
  <c r="AV371" i="8"/>
  <c r="AS39" i="22"/>
  <c r="AS125" i="22" s="1"/>
  <c r="AS365" i="19"/>
  <c r="AS47" i="22" s="1"/>
  <c r="AX365" i="8"/>
  <c r="AX365" i="19" s="1"/>
  <c r="AX367" i="19"/>
  <c r="AC41" i="22"/>
  <c r="AC127" i="22" s="1"/>
  <c r="AC367" i="19"/>
  <c r="AS51" i="22"/>
  <c r="AS369" i="19"/>
  <c r="AB365" i="8"/>
  <c r="AB365" i="19" s="1"/>
  <c r="AB367" i="19"/>
  <c r="AG371" i="8"/>
  <c r="AG461" i="8" s="1"/>
  <c r="AG369" i="19"/>
  <c r="AG51" i="22" s="1"/>
  <c r="AY371" i="8"/>
  <c r="AY369" i="19"/>
  <c r="AY51" i="22" s="1"/>
  <c r="S45" i="22"/>
  <c r="S131" i="22" s="1"/>
  <c r="S371" i="19"/>
  <c r="AK41" i="22"/>
  <c r="AK127" i="22" s="1"/>
  <c r="AK367" i="19"/>
  <c r="AJ39" i="22"/>
  <c r="AJ125" i="22" s="1"/>
  <c r="AJ365" i="19"/>
  <c r="AY39" i="22"/>
  <c r="AY125" i="22" s="1"/>
  <c r="AY365" i="19"/>
  <c r="AY47" i="22" s="1"/>
  <c r="AV49" i="22"/>
  <c r="AV146" i="22" s="1"/>
  <c r="AX460" i="8"/>
  <c r="AS371" i="8"/>
  <c r="AS371" i="19" s="1"/>
  <c r="AC365" i="8"/>
  <c r="AB39" i="22"/>
  <c r="AO41" i="22"/>
  <c r="AO127" i="22" s="1"/>
  <c r="X124" i="22"/>
  <c r="BB38" i="22"/>
  <c r="AH43" i="22"/>
  <c r="AH129" i="22" s="1"/>
  <c r="AH39" i="22"/>
  <c r="AH125" i="22" s="1"/>
  <c r="AF43" i="22"/>
  <c r="AF129" i="22" s="1"/>
  <c r="AF39" i="22"/>
  <c r="AF125" i="22" s="1"/>
  <c r="AM43" i="22"/>
  <c r="AM129" i="22" s="1"/>
  <c r="AM39" i="22"/>
  <c r="AM125" i="22" s="1"/>
  <c r="V43" i="22"/>
  <c r="V129" i="22" s="1"/>
  <c r="V39" i="22"/>
  <c r="V125" i="22" s="1"/>
  <c r="AA43" i="22"/>
  <c r="AA129" i="22" s="1"/>
  <c r="AA39" i="22"/>
  <c r="AA125" i="22" s="1"/>
  <c r="AL43" i="22"/>
  <c r="AL129" i="22" s="1"/>
  <c r="AL39" i="22"/>
  <c r="AL125" i="22" s="1"/>
  <c r="AI43" i="22"/>
  <c r="AI129" i="22" s="1"/>
  <c r="AI39" i="22"/>
  <c r="AI125" i="22" s="1"/>
  <c r="AU41" i="22"/>
  <c r="AU127" i="22" s="1"/>
  <c r="AW41" i="22"/>
  <c r="AW127" i="22" s="1"/>
  <c r="AN127" i="22"/>
  <c r="AO124" i="22"/>
  <c r="BD38" i="22"/>
  <c r="AB41" i="22"/>
  <c r="AB460" i="8"/>
  <c r="AR43" i="22"/>
  <c r="AR129" i="22" s="1"/>
  <c r="AR39" i="22"/>
  <c r="AR125" i="22" s="1"/>
  <c r="Q460" i="19"/>
  <c r="Q45" i="22"/>
  <c r="Q131" i="22" s="1"/>
  <c r="AG45" i="22"/>
  <c r="AG131" i="22" s="1"/>
  <c r="AX39" i="22"/>
  <c r="AX125" i="22" s="1"/>
  <c r="P43" i="22"/>
  <c r="P129" i="22" s="1"/>
  <c r="P39" i="22"/>
  <c r="Y41" i="22"/>
  <c r="AQ43" i="22"/>
  <c r="AQ129" i="22" s="1"/>
  <c r="AQ39" i="22"/>
  <c r="AQ125" i="22" s="1"/>
  <c r="AP43" i="22"/>
  <c r="AP129" i="22" s="1"/>
  <c r="AP39" i="22"/>
  <c r="AP125" i="22" s="1"/>
  <c r="AX41" i="22"/>
  <c r="AX127" i="22" s="1"/>
  <c r="AG43" i="22"/>
  <c r="AG129" i="22" s="1"/>
  <c r="AG39" i="22"/>
  <c r="AG125" i="22" s="1"/>
  <c r="BC38" i="22"/>
  <c r="AB369" i="8"/>
  <c r="AB371" i="8" s="1"/>
  <c r="W43" i="22"/>
  <c r="W129" i="22" s="1"/>
  <c r="W39" i="22"/>
  <c r="W125" i="22" s="1"/>
  <c r="AE460" i="19"/>
  <c r="AE45" i="22"/>
  <c r="AE131" i="22" s="1"/>
  <c r="AT43" i="22"/>
  <c r="AT129" i="22" s="1"/>
  <c r="AT39" i="22"/>
  <c r="AT125" i="22" s="1"/>
  <c r="AN43" i="22"/>
  <c r="AN129" i="22" s="1"/>
  <c r="AN39" i="22"/>
  <c r="R43" i="22"/>
  <c r="R129" i="22" s="1"/>
  <c r="R39" i="22"/>
  <c r="R125" i="22" s="1"/>
  <c r="Z43" i="22"/>
  <c r="Z129" i="22" s="1"/>
  <c r="Z39" i="22"/>
  <c r="Z125" i="22" s="1"/>
  <c r="U43" i="22"/>
  <c r="U129" i="22" s="1"/>
  <c r="U39" i="22"/>
  <c r="U125" i="22" s="1"/>
  <c r="AD43" i="22"/>
  <c r="AD129" i="22" s="1"/>
  <c r="AD39" i="22"/>
  <c r="AD125" i="22" s="1"/>
  <c r="BB42" i="22"/>
  <c r="T460" i="19"/>
  <c r="T45" i="22"/>
  <c r="T131" i="22" s="1"/>
  <c r="X41" i="22"/>
  <c r="X127" i="22" s="1"/>
  <c r="BD42" i="22"/>
  <c r="AS49" i="22"/>
  <c r="AS146" i="22" s="1"/>
  <c r="S461" i="8"/>
  <c r="AX369" i="8"/>
  <c r="AB128" i="22"/>
  <c r="BC42" i="22"/>
  <c r="BC367" i="8"/>
  <c r="BC367" i="19" s="1"/>
  <c r="AC460" i="8"/>
  <c r="AC369" i="8"/>
  <c r="AJ47" i="22"/>
  <c r="AJ43" i="22"/>
  <c r="AJ129" i="22" s="1"/>
  <c r="AS43" i="22"/>
  <c r="AS129" i="22" s="1"/>
  <c r="AG49" i="22"/>
  <c r="AG146" i="22" s="1"/>
  <c r="BB46" i="22"/>
  <c r="BD46" i="22"/>
  <c r="BC46" i="22"/>
  <c r="AS460" i="19"/>
  <c r="AJ371" i="8"/>
  <c r="AJ371" i="19" s="1"/>
  <c r="AJ51" i="22"/>
  <c r="AW369" i="8"/>
  <c r="AW369" i="19" s="1"/>
  <c r="AW365" i="8"/>
  <c r="AW460" i="8"/>
  <c r="X365" i="8"/>
  <c r="X365" i="19" s="1"/>
  <c r="X460" i="8"/>
  <c r="X369" i="8"/>
  <c r="X369" i="19" s="1"/>
  <c r="AO460" i="8"/>
  <c r="AO365" i="8"/>
  <c r="AO365" i="19" s="1"/>
  <c r="AO369" i="8"/>
  <c r="AO369" i="19" s="1"/>
  <c r="AF47" i="22"/>
  <c r="AD47" i="22"/>
  <c r="AQ47" i="22"/>
  <c r="AP47" i="22"/>
  <c r="BB367" i="8"/>
  <c r="BB367" i="19" s="1"/>
  <c r="BD367" i="8"/>
  <c r="BD367" i="19" s="1"/>
  <c r="AL47" i="22"/>
  <c r="U47" i="22"/>
  <c r="AR47" i="22"/>
  <c r="AM47" i="22"/>
  <c r="AN51" i="22"/>
  <c r="AT47" i="22"/>
  <c r="V47" i="22"/>
  <c r="AH47" i="22"/>
  <c r="AI47" i="22"/>
  <c r="P51" i="22"/>
  <c r="R47" i="22"/>
  <c r="Z47" i="22"/>
  <c r="W47" i="22"/>
  <c r="AA47" i="22"/>
  <c r="AI371" i="8"/>
  <c r="AI371" i="19" s="1"/>
  <c r="AI51" i="22"/>
  <c r="AL51" i="22"/>
  <c r="AL371" i="8"/>
  <c r="AL371" i="19" s="1"/>
  <c r="AF371" i="8"/>
  <c r="AF371" i="19" s="1"/>
  <c r="AF51" i="22"/>
  <c r="AD371" i="8"/>
  <c r="AD371" i="19" s="1"/>
  <c r="AD51" i="22"/>
  <c r="AQ371" i="8"/>
  <c r="AQ371" i="19" s="1"/>
  <c r="AQ51" i="22"/>
  <c r="Z371" i="8"/>
  <c r="Z371" i="19" s="1"/>
  <c r="Z51" i="22"/>
  <c r="P47" i="22"/>
  <c r="AP371" i="8"/>
  <c r="AP371" i="19" s="1"/>
  <c r="AP51" i="22"/>
  <c r="W371" i="8"/>
  <c r="W371" i="19" s="1"/>
  <c r="W51" i="22"/>
  <c r="Y460" i="8"/>
  <c r="Y369" i="8"/>
  <c r="Y369" i="19" s="1"/>
  <c r="Y365" i="8"/>
  <c r="Y365" i="19" s="1"/>
  <c r="AE461" i="8"/>
  <c r="AU460" i="8"/>
  <c r="AU369" i="8"/>
  <c r="AU369" i="19" s="1"/>
  <c r="AU365" i="8"/>
  <c r="AU365" i="19" s="1"/>
  <c r="AM371" i="8"/>
  <c r="AM371" i="19" s="1"/>
  <c r="AM51" i="22"/>
  <c r="U371" i="8"/>
  <c r="U371" i="19" s="1"/>
  <c r="U51" i="22"/>
  <c r="T461" i="8"/>
  <c r="R371" i="8"/>
  <c r="R371" i="19" s="1"/>
  <c r="R51" i="22"/>
  <c r="AA371" i="8"/>
  <c r="AA371" i="19" s="1"/>
  <c r="AA51" i="22"/>
  <c r="AB47" i="22"/>
  <c r="AN47" i="22"/>
  <c r="AR371" i="8"/>
  <c r="AR371" i="19" s="1"/>
  <c r="AR51" i="22"/>
  <c r="V371" i="8"/>
  <c r="V371" i="19" s="1"/>
  <c r="V51" i="22"/>
  <c r="AH371" i="8"/>
  <c r="AH371" i="19" s="1"/>
  <c r="AH51" i="22"/>
  <c r="Q461" i="8"/>
  <c r="AT371" i="8"/>
  <c r="AT371" i="19" s="1"/>
  <c r="AT51" i="22"/>
  <c r="AK460" i="8"/>
  <c r="AK369" i="8"/>
  <c r="AK369" i="19" s="1"/>
  <c r="AK365" i="8"/>
  <c r="AK365" i="19" s="1"/>
  <c r="P371" i="8"/>
  <c r="P371" i="19" s="1"/>
  <c r="AN371" i="8"/>
  <c r="AN371" i="19" s="1"/>
  <c r="F20" i="23" l="1"/>
  <c r="G20" i="23"/>
  <c r="E20" i="23"/>
  <c r="AS461" i="8"/>
  <c r="AY371" i="19"/>
  <c r="AY461" i="8"/>
  <c r="AX47" i="22"/>
  <c r="AX369" i="19"/>
  <c r="AX51" i="22" s="1"/>
  <c r="AG460" i="19"/>
  <c r="AG371" i="19"/>
  <c r="AG461" i="19" s="1"/>
  <c r="AW39" i="22"/>
  <c r="AW125" i="22" s="1"/>
  <c r="AW365" i="19"/>
  <c r="AW47" i="22" s="1"/>
  <c r="AC39" i="22"/>
  <c r="AC125" i="22" s="1"/>
  <c r="AC365" i="19"/>
  <c r="AB460" i="19"/>
  <c r="AB371" i="19"/>
  <c r="AC43" i="22"/>
  <c r="AC129" i="22" s="1"/>
  <c r="AC369" i="19"/>
  <c r="AC51" i="22" s="1"/>
  <c r="AB43" i="22"/>
  <c r="AB129" i="22" s="1"/>
  <c r="AB369" i="19"/>
  <c r="AB51" i="22" s="1"/>
  <c r="AV371" i="19"/>
  <c r="AV461" i="8"/>
  <c r="AE49" i="22"/>
  <c r="AE146" i="22" s="1"/>
  <c r="AX371" i="8"/>
  <c r="AX461" i="8" s="1"/>
  <c r="AS45" i="22"/>
  <c r="AS131" i="22" s="1"/>
  <c r="AL460" i="19"/>
  <c r="AL45" i="22"/>
  <c r="AL131" i="22" s="1"/>
  <c r="X43" i="22"/>
  <c r="X129" i="22" s="1"/>
  <c r="X39" i="22"/>
  <c r="X125" i="22" s="1"/>
  <c r="AN460" i="19"/>
  <c r="AN45" i="22"/>
  <c r="P460" i="19"/>
  <c r="P45" i="22"/>
  <c r="AR460" i="19"/>
  <c r="AR45" i="22"/>
  <c r="AR131" i="22" s="1"/>
  <c r="AU43" i="22"/>
  <c r="AU129" i="22" s="1"/>
  <c r="AU39" i="22"/>
  <c r="AU125" i="22" s="1"/>
  <c r="AQ460" i="19"/>
  <c r="AQ45" i="22"/>
  <c r="AQ131" i="22" s="1"/>
  <c r="AI45" i="22"/>
  <c r="AI131" i="22" s="1"/>
  <c r="AX45" i="22"/>
  <c r="AX131" i="22" s="1"/>
  <c r="BB41" i="22"/>
  <c r="Y127" i="22"/>
  <c r="BD41" i="22"/>
  <c r="AD460" i="19"/>
  <c r="AD45" i="22"/>
  <c r="AD131" i="22" s="1"/>
  <c r="AO43" i="22"/>
  <c r="AO129" i="22" s="1"/>
  <c r="AO39" i="22"/>
  <c r="AO125" i="22" s="1"/>
  <c r="Q49" i="22"/>
  <c r="Q146" i="22" s="1"/>
  <c r="AX43" i="22"/>
  <c r="AX129" i="22" s="1"/>
  <c r="AT460" i="19"/>
  <c r="AT45" i="22"/>
  <c r="AT131" i="22" s="1"/>
  <c r="V460" i="19"/>
  <c r="V45" i="22"/>
  <c r="V131" i="22" s="1"/>
  <c r="R460" i="19"/>
  <c r="R45" i="22"/>
  <c r="R131" i="22" s="1"/>
  <c r="AM460" i="19"/>
  <c r="AM45" i="22"/>
  <c r="AM131" i="22" s="1"/>
  <c r="P125" i="22"/>
  <c r="W460" i="19"/>
  <c r="W45" i="22"/>
  <c r="W131" i="22" s="1"/>
  <c r="AJ460" i="19"/>
  <c r="AJ45" i="22"/>
  <c r="AJ131" i="22" s="1"/>
  <c r="AN125" i="22"/>
  <c r="BC41" i="22"/>
  <c r="AB127" i="22"/>
  <c r="AB125" i="22"/>
  <c r="U460" i="19"/>
  <c r="U45" i="22"/>
  <c r="U131" i="22" s="1"/>
  <c r="Y43" i="22"/>
  <c r="Y129" i="22" s="1"/>
  <c r="Y39" i="22"/>
  <c r="Y125" i="22" s="1"/>
  <c r="Z460" i="19"/>
  <c r="Z45" i="22"/>
  <c r="Z131" i="22" s="1"/>
  <c r="AK43" i="22"/>
  <c r="AK129" i="22" s="1"/>
  <c r="AK39" i="22"/>
  <c r="AK125" i="22" s="1"/>
  <c r="AP460" i="19"/>
  <c r="AP45" i="22"/>
  <c r="AP131" i="22" s="1"/>
  <c r="AH460" i="19"/>
  <c r="AH45" i="22"/>
  <c r="AH131" i="22" s="1"/>
  <c r="AA460" i="19"/>
  <c r="AA45" i="22"/>
  <c r="AA131" i="22" s="1"/>
  <c r="AF49" i="22"/>
  <c r="AF146" i="22" s="1"/>
  <c r="AF45" i="22"/>
  <c r="AF131" i="22" s="1"/>
  <c r="T49" i="22"/>
  <c r="T146" i="22" s="1"/>
  <c r="AB45" i="22"/>
  <c r="AB131" i="22" s="1"/>
  <c r="AP49" i="22"/>
  <c r="AP146" i="22" s="1"/>
  <c r="AX49" i="22"/>
  <c r="AX146" i="22" s="1"/>
  <c r="AL49" i="22"/>
  <c r="AL146" i="22" s="1"/>
  <c r="AR49" i="22"/>
  <c r="AR146" i="22" s="1"/>
  <c r="AC371" i="8"/>
  <c r="AC47" i="22"/>
  <c r="AH49" i="22"/>
  <c r="AH146" i="22" s="1"/>
  <c r="AB49" i="22"/>
  <c r="AB146" i="22" s="1"/>
  <c r="R49" i="22"/>
  <c r="R146" i="22" s="1"/>
  <c r="AW43" i="22"/>
  <c r="AW129" i="22" s="1"/>
  <c r="AJ49" i="22"/>
  <c r="AJ146" i="22" s="1"/>
  <c r="S460" i="19"/>
  <c r="S49" i="22"/>
  <c r="S146" i="22" s="1"/>
  <c r="U49" i="22"/>
  <c r="U146" i="22" s="1"/>
  <c r="P49" i="22"/>
  <c r="P146" i="22" s="1"/>
  <c r="T461" i="19"/>
  <c r="T53" i="22"/>
  <c r="T147" i="22" s="1"/>
  <c r="S461" i="19"/>
  <c r="S53" i="22"/>
  <c r="S147" i="22" s="1"/>
  <c r="AE461" i="19"/>
  <c r="AE53" i="22"/>
  <c r="AE147" i="22" s="1"/>
  <c r="Q461" i="19"/>
  <c r="Q53" i="22"/>
  <c r="Q147" i="22" s="1"/>
  <c r="BD369" i="8"/>
  <c r="BD369" i="19" s="1"/>
  <c r="AJ461" i="8"/>
  <c r="AW371" i="8"/>
  <c r="AW371" i="19" s="1"/>
  <c r="AW51" i="22"/>
  <c r="X371" i="8"/>
  <c r="X371" i="19" s="1"/>
  <c r="X51" i="22"/>
  <c r="AO371" i="8"/>
  <c r="AO371" i="19" s="1"/>
  <c r="AO51" i="22"/>
  <c r="X47" i="22"/>
  <c r="AO47" i="22"/>
  <c r="BD365" i="8"/>
  <c r="BD365" i="19" s="1"/>
  <c r="AK47" i="22"/>
  <c r="Y47" i="22"/>
  <c r="BB369" i="8"/>
  <c r="BB369" i="19" s="1"/>
  <c r="AU47" i="22"/>
  <c r="BC369" i="8"/>
  <c r="BC369" i="19" s="1"/>
  <c r="AD461" i="8"/>
  <c r="AF461" i="8"/>
  <c r="AL461" i="8"/>
  <c r="AQ461" i="8"/>
  <c r="AI461" i="8"/>
  <c r="V461" i="8"/>
  <c r="AA461" i="8"/>
  <c r="W461" i="8"/>
  <c r="AK371" i="8"/>
  <c r="AK371" i="19" s="1"/>
  <c r="AK51" i="22"/>
  <c r="AR461" i="8"/>
  <c r="R461" i="8"/>
  <c r="U461" i="8"/>
  <c r="AP461" i="8"/>
  <c r="AM461" i="8"/>
  <c r="Y371" i="8"/>
  <c r="Y371" i="19" s="1"/>
  <c r="Y51" i="22"/>
  <c r="BB365" i="8"/>
  <c r="BB365" i="19" s="1"/>
  <c r="AT461" i="8"/>
  <c r="AH461" i="8"/>
  <c r="BC365" i="8"/>
  <c r="BC365" i="19" s="1"/>
  <c r="AU371" i="8"/>
  <c r="AU371" i="19" s="1"/>
  <c r="AU51" i="22"/>
  <c r="Z461" i="8"/>
  <c r="AB461" i="8"/>
  <c r="P461" i="8"/>
  <c r="AN461" i="8"/>
  <c r="BC47" i="22" l="1"/>
  <c r="AG53" i="22"/>
  <c r="AG147" i="22" s="1"/>
  <c r="AX460" i="19"/>
  <c r="AX371" i="19"/>
  <c r="AX461" i="19" s="1"/>
  <c r="BC51" i="22"/>
  <c r="AC45" i="22"/>
  <c r="AC131" i="22" s="1"/>
  <c r="AC371" i="19"/>
  <c r="AV461" i="19"/>
  <c r="AV53" i="22"/>
  <c r="AV147" i="22" s="1"/>
  <c r="AY461" i="19"/>
  <c r="AY53" i="22"/>
  <c r="AY147" i="22" s="1"/>
  <c r="AM49" i="22"/>
  <c r="AM146" i="22" s="1"/>
  <c r="AA49" i="22"/>
  <c r="AA146" i="22" s="1"/>
  <c r="BC43" i="22"/>
  <c r="AT49" i="22"/>
  <c r="AT146" i="22" s="1"/>
  <c r="BB43" i="22"/>
  <c r="W49" i="22"/>
  <c r="W146" i="22" s="1"/>
  <c r="AQ49" i="22"/>
  <c r="AQ146" i="22" s="1"/>
  <c r="AN49" i="22"/>
  <c r="AN146" i="22" s="1"/>
  <c r="AD49" i="22"/>
  <c r="AD146" i="22" s="1"/>
  <c r="BD39" i="22"/>
  <c r="V49" i="22"/>
  <c r="V146" i="22" s="1"/>
  <c r="Z49" i="22"/>
  <c r="Z146" i="22" s="1"/>
  <c r="AS461" i="19"/>
  <c r="AS53" i="22"/>
  <c r="AS147" i="22" s="1"/>
  <c r="P131" i="22"/>
  <c r="AU45" i="22"/>
  <c r="AU131" i="22" s="1"/>
  <c r="Y49" i="22"/>
  <c r="Y146" i="22" s="1"/>
  <c r="Y45" i="22"/>
  <c r="Y131" i="22" s="1"/>
  <c r="AI460" i="19"/>
  <c r="AI49" i="22"/>
  <c r="AI146" i="22" s="1"/>
  <c r="AW460" i="19"/>
  <c r="AW45" i="22"/>
  <c r="AW131" i="22" s="1"/>
  <c r="BB39" i="22"/>
  <c r="AN131" i="22"/>
  <c r="AF460" i="19"/>
  <c r="AO460" i="19"/>
  <c r="AO45" i="22"/>
  <c r="AO131" i="22" s="1"/>
  <c r="X460" i="19"/>
  <c r="X45" i="22"/>
  <c r="X131" i="22" s="1"/>
  <c r="BC39" i="22"/>
  <c r="AK45" i="22"/>
  <c r="AK131" i="22" s="1"/>
  <c r="BD43" i="22"/>
  <c r="AC461" i="8"/>
  <c r="BD47" i="22"/>
  <c r="BB47" i="22"/>
  <c r="BD51" i="22"/>
  <c r="BB51" i="22"/>
  <c r="AX53" i="22"/>
  <c r="AX147" i="22" s="1"/>
  <c r="AM461" i="19"/>
  <c r="AM53" i="22"/>
  <c r="AM147" i="22" s="1"/>
  <c r="AR461" i="19"/>
  <c r="AR53" i="22"/>
  <c r="AR147" i="22" s="1"/>
  <c r="AA461" i="19"/>
  <c r="AA53" i="22"/>
  <c r="AA147" i="22" s="1"/>
  <c r="AL461" i="19"/>
  <c r="AL53" i="22"/>
  <c r="AL147" i="22" s="1"/>
  <c r="AB461" i="19"/>
  <c r="AB53" i="22"/>
  <c r="V461" i="19"/>
  <c r="V53" i="22"/>
  <c r="V147" i="22" s="1"/>
  <c r="AH461" i="19"/>
  <c r="AH53" i="22"/>
  <c r="AH147" i="22" s="1"/>
  <c r="AJ461" i="19"/>
  <c r="AJ53" i="22"/>
  <c r="AJ147" i="22" s="1"/>
  <c r="AT461" i="19"/>
  <c r="AT53" i="22"/>
  <c r="AT147" i="22" s="1"/>
  <c r="AF461" i="19"/>
  <c r="AF53" i="22"/>
  <c r="AF147" i="22" s="1"/>
  <c r="Z461" i="19"/>
  <c r="Z53" i="22"/>
  <c r="Z147" i="22" s="1"/>
  <c r="AI461" i="19"/>
  <c r="AI53" i="22"/>
  <c r="AI147" i="22" s="1"/>
  <c r="U461" i="19"/>
  <c r="U53" i="22"/>
  <c r="U147" i="22" s="1"/>
  <c r="AD461" i="19"/>
  <c r="AD53" i="22"/>
  <c r="AD147" i="22" s="1"/>
  <c r="AP461" i="19"/>
  <c r="AP53" i="22"/>
  <c r="AP147" i="22" s="1"/>
  <c r="R461" i="19"/>
  <c r="R53" i="22"/>
  <c r="R147" i="22" s="1"/>
  <c r="W461" i="19"/>
  <c r="W53" i="22"/>
  <c r="W147" i="22" s="1"/>
  <c r="P461" i="19"/>
  <c r="P53" i="22"/>
  <c r="AQ461" i="19"/>
  <c r="AQ53" i="22"/>
  <c r="AQ147" i="22" s="1"/>
  <c r="AN461" i="19"/>
  <c r="AN53" i="22"/>
  <c r="AW461" i="8"/>
  <c r="AO461" i="8"/>
  <c r="X461" i="8"/>
  <c r="BB371" i="8"/>
  <c r="BB371" i="19" s="1"/>
  <c r="C24" i="24" s="1"/>
  <c r="BD371" i="8"/>
  <c r="BD371" i="19" s="1"/>
  <c r="G24" i="24" s="1"/>
  <c r="K24" i="24" s="1"/>
  <c r="AU461" i="8"/>
  <c r="Y461" i="8"/>
  <c r="AK461" i="8"/>
  <c r="BC371" i="8"/>
  <c r="BC371" i="19" s="1"/>
  <c r="E21" i="23" l="1"/>
  <c r="G21" i="23"/>
  <c r="F21" i="23"/>
  <c r="AC461" i="19"/>
  <c r="AC53" i="22"/>
  <c r="AC147" i="22" s="1"/>
  <c r="Y460" i="19"/>
  <c r="AO49" i="22"/>
  <c r="AO146" i="22" s="1"/>
  <c r="AW49" i="22"/>
  <c r="AW146" i="22" s="1"/>
  <c r="X49" i="22"/>
  <c r="X146" i="22" s="1"/>
  <c r="BC45" i="22"/>
  <c r="BD45" i="22"/>
  <c r="AK460" i="19"/>
  <c r="AK49" i="22"/>
  <c r="AK146" i="22" s="1"/>
  <c r="AU49" i="22"/>
  <c r="AU146" i="22" s="1"/>
  <c r="AU460" i="19"/>
  <c r="BB45" i="22"/>
  <c r="AC460" i="19"/>
  <c r="AC49" i="22"/>
  <c r="AO461" i="19"/>
  <c r="AO53" i="22"/>
  <c r="AO147" i="22" s="1"/>
  <c r="AK461" i="19"/>
  <c r="AK53" i="22"/>
  <c r="AK147" i="22" s="1"/>
  <c r="AU461" i="19"/>
  <c r="AU53" i="22"/>
  <c r="AU147" i="22" s="1"/>
  <c r="X461" i="19"/>
  <c r="X53" i="22"/>
  <c r="X147" i="22" s="1"/>
  <c r="P147" i="22"/>
  <c r="AW461" i="19"/>
  <c r="AW53" i="22"/>
  <c r="AW147" i="22" s="1"/>
  <c r="Y461" i="19"/>
  <c r="Y53" i="22"/>
  <c r="Y147" i="22" s="1"/>
  <c r="AB147" i="22"/>
  <c r="AN147" i="22"/>
  <c r="BB49" i="22" l="1"/>
  <c r="BD49" i="22"/>
  <c r="AC146" i="22"/>
  <c r="BC49" i="22"/>
  <c r="BC53" i="22"/>
  <c r="BD53" i="22"/>
  <c r="BB53" i="22"/>
  <c r="E25" i="23" l="1"/>
  <c r="E56" i="23" s="1"/>
  <c r="F25" i="23"/>
  <c r="F56" i="23" s="1"/>
  <c r="G25" i="23"/>
  <c r="G56" i="23" s="1"/>
  <c r="F23" i="23"/>
  <c r="G23" i="23"/>
  <c r="E23" i="23"/>
  <c r="E54" i="23" l="1"/>
  <c r="F54" i="23"/>
  <c r="E53" i="23"/>
  <c r="F53" i="23"/>
  <c r="G53" i="23"/>
  <c r="G54" i="2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<sst xmlns="http://schemas.openxmlformats.org/spreadsheetml/2006/main" count="8834" uniqueCount="331">
  <si>
    <t>Model name to be defined</t>
  </si>
  <si>
    <t>DISCLAIMER</t>
  </si>
  <si>
    <t xml:space="preserve">  </t>
  </si>
  <si>
    <t>Instructions</t>
  </si>
  <si>
    <t>Purpose and functionality of the workbook</t>
  </si>
  <si>
    <t>Overall structure</t>
  </si>
  <si>
    <t>Worksheet specific notes</t>
  </si>
  <si>
    <t>Sheet 1</t>
  </si>
  <si>
    <t>Sheet 2</t>
  </si>
  <si>
    <t>Cell formatting guide</t>
  </si>
  <si>
    <t>Throughout the model the following formatting conventions are used:</t>
  </si>
  <si>
    <t>Cells</t>
  </si>
  <si>
    <t>Numerical values in black font are other calculated values which you should not change</t>
  </si>
  <si>
    <t>Numerical values in blue font are 'hard-coded' assumptions which you should not change</t>
  </si>
  <si>
    <t>Numerical values in blue font and blue fill contain variables for you to input</t>
  </si>
  <si>
    <t>Numerical values in white font and cyan fill are final results used in external documents (e.g. PowerPoint, Word)</t>
  </si>
  <si>
    <t>Sheets</t>
  </si>
  <si>
    <t>Grey tabs indicate input sheets</t>
  </si>
  <si>
    <t>Cyan tabs indicate output sheets</t>
  </si>
  <si>
    <t>Contact details</t>
  </si>
  <si>
    <t>If you have any questions about this workbook please contact:</t>
  </si>
  <si>
    <t>Abraão Luiz</t>
  </si>
  <si>
    <t>abraaoufpr@live.com</t>
  </si>
  <si>
    <t>ALL FIGURES IN USD DOLLARS</t>
  </si>
  <si>
    <t>CITY A</t>
  </si>
  <si>
    <t>CURRENCY</t>
  </si>
  <si>
    <t>USD</t>
  </si>
  <si>
    <t>P&amp;L</t>
  </si>
  <si>
    <t>2022-01</t>
  </si>
  <si>
    <t>2022-02</t>
  </si>
  <si>
    <t>2022-03</t>
  </si>
  <si>
    <t>2022-04</t>
  </si>
  <si>
    <t>2022-05</t>
  </si>
  <si>
    <t>2022-06</t>
  </si>
  <si>
    <t>2022-07</t>
  </si>
  <si>
    <t>2022-08</t>
  </si>
  <si>
    <t>2022-09</t>
  </si>
  <si>
    <t>2022-10</t>
  </si>
  <si>
    <t>2022-11</t>
  </si>
  <si>
    <t>2022-12</t>
  </si>
  <si>
    <t>Completed Trips</t>
  </si>
  <si>
    <t>Booking Fee</t>
  </si>
  <si>
    <t>Fares</t>
  </si>
  <si>
    <t>Taxes &amp; Fees - collected</t>
  </si>
  <si>
    <t>Gross Bookings</t>
  </si>
  <si>
    <t>Net Upfront Adjustments</t>
  </si>
  <si>
    <t>Net Bookings</t>
  </si>
  <si>
    <t>Total Contra Revenue</t>
  </si>
  <si>
    <t>Total Other Revenue</t>
  </si>
  <si>
    <t>Adjusted Net Revenue</t>
  </si>
  <si>
    <t>Chargebacks and Fraud</t>
  </si>
  <si>
    <t>Fees and Other</t>
  </si>
  <si>
    <t>Mobile</t>
  </si>
  <si>
    <t>Network (ex-Depr.)</t>
  </si>
  <si>
    <t>Payment Card Fees</t>
  </si>
  <si>
    <t>Ride Insurance</t>
  </si>
  <si>
    <t>Total Cost of Sales</t>
  </si>
  <si>
    <t>Gross Profit</t>
  </si>
  <si>
    <t>Brand Marketing</t>
  </si>
  <si>
    <t>Non-Media Marketing</t>
  </si>
  <si>
    <t>Partner Marketing</t>
  </si>
  <si>
    <t>Rider Marketing</t>
  </si>
  <si>
    <t>Indirect Advertising &amp; Marketing</t>
  </si>
  <si>
    <t>General Insurance</t>
  </si>
  <si>
    <t>Legal Services</t>
  </si>
  <si>
    <t>Support Services</t>
  </si>
  <si>
    <t>Total Other Operating Expenses</t>
  </si>
  <si>
    <t>Promos</t>
  </si>
  <si>
    <t>Total Marketing Credits</t>
  </si>
  <si>
    <t>Fully Loaded Headcount</t>
  </si>
  <si>
    <t>Total Contractors &amp; Outside Services</t>
  </si>
  <si>
    <t>Travel &amp; Entertainment</t>
  </si>
  <si>
    <t>Driver Background Check</t>
  </si>
  <si>
    <t>Facilities &amp; Technology Expenses</t>
  </si>
  <si>
    <t>Total Operating Expenses</t>
  </si>
  <si>
    <t>Contribution excl. D&amp;A and SBC</t>
  </si>
  <si>
    <t>Depreciation and Amortization</t>
  </si>
  <si>
    <t>Contribution</t>
  </si>
  <si>
    <t>Stock Compensation</t>
  </si>
  <si>
    <t>Contribution incl. Stock Comp</t>
  </si>
  <si>
    <t>Corporate Allocation</t>
  </si>
  <si>
    <t>EBIT</t>
  </si>
  <si>
    <t>Operational Metrics</t>
  </si>
  <si>
    <t>Shopping_Sessions</t>
  </si>
  <si>
    <t>Cash Gross Bookings</t>
  </si>
  <si>
    <t>Supply_Hours</t>
  </si>
  <si>
    <t>Cash Trips</t>
  </si>
  <si>
    <t>U4B Gross Bookings</t>
  </si>
  <si>
    <t>Rider Miles</t>
  </si>
  <si>
    <t>Vehicle Miles</t>
  </si>
  <si>
    <t>Vehicle Minutes</t>
  </si>
  <si>
    <t>Active_Hours</t>
  </si>
  <si>
    <t>Rider Paid Acquisition Spend</t>
  </si>
  <si>
    <t>Driver Paid Acquisition Spend</t>
  </si>
  <si>
    <t>Surged Trips</t>
  </si>
  <si>
    <t>New Driver Trips</t>
  </si>
  <si>
    <t>New Rider Trips</t>
  </si>
  <si>
    <t>New Riders</t>
  </si>
  <si>
    <t>New Drivers</t>
  </si>
  <si>
    <t>Requests</t>
  </si>
  <si>
    <t>Active Drivers</t>
  </si>
  <si>
    <t>Active Riders</t>
  </si>
  <si>
    <t>ALL FIGURES IN BRAZILIAN REAIS</t>
  </si>
  <si>
    <t>CITY B</t>
  </si>
  <si>
    <t>BRL</t>
  </si>
  <si>
    <t>P&amp;L City A</t>
  </si>
  <si>
    <r>
      <t xml:space="preserve">Source: </t>
    </r>
    <r>
      <rPr>
        <sz val="8"/>
        <color theme="0"/>
        <rFont val="Aptos Narrow"/>
        <family val="2"/>
        <scheme val="minor"/>
      </rPr>
      <t xml:space="preserve">Recruitment </t>
    </r>
    <r>
      <rPr>
        <b/>
        <sz val="8"/>
        <color theme="0"/>
        <rFont val="Aptos Narrow"/>
        <family val="2"/>
        <scheme val="minor"/>
      </rPr>
      <t xml:space="preserve">- </t>
    </r>
    <r>
      <rPr>
        <sz val="8"/>
        <color theme="0"/>
        <rFont val="Aptos Narrow"/>
        <family val="2"/>
        <scheme val="minor"/>
      </rPr>
      <t>Beatriz Buzati;</t>
    </r>
    <r>
      <rPr>
        <b/>
        <sz val="8"/>
        <color theme="0"/>
        <rFont val="Aptos Narrow"/>
        <family val="2"/>
        <scheme val="minor"/>
      </rPr>
      <t xml:space="preserve"> </t>
    </r>
    <r>
      <rPr>
        <sz val="8"/>
        <color theme="0"/>
        <rFont val="Aptos Narrow"/>
        <family val="2"/>
        <scheme val="minor"/>
      </rPr>
      <t>Strategic Finance Team</t>
    </r>
  </si>
  <si>
    <t>P&amp;L City B</t>
  </si>
  <si>
    <t>Business Case - City A</t>
  </si>
  <si>
    <t>Business Case - City B</t>
  </si>
  <si>
    <t>New riders activation rate</t>
  </si>
  <si>
    <t>New drivers activation rate</t>
  </si>
  <si>
    <t>Operational Efficiency</t>
  </si>
  <si>
    <t>Unit</t>
  </si>
  <si>
    <t>-</t>
  </si>
  <si>
    <t>Hours</t>
  </si>
  <si>
    <t>Miles</t>
  </si>
  <si>
    <t>Minutes</t>
  </si>
  <si>
    <t>units</t>
  </si>
  <si>
    <t>%</t>
  </si>
  <si>
    <t>New riders avg trips</t>
  </si>
  <si>
    <t>Units</t>
  </si>
  <si>
    <t>New drivers avg trips</t>
  </si>
  <si>
    <t>Driver utilization rate</t>
  </si>
  <si>
    <t>Growth</t>
  </si>
  <si>
    <t>Active riders growth rate</t>
  </si>
  <si>
    <t>Financial Performance</t>
  </si>
  <si>
    <t>Revenue per ride</t>
  </si>
  <si>
    <t>Gross profit per ride</t>
  </si>
  <si>
    <t>Rider acquisition cost</t>
  </si>
  <si>
    <t>Drider acquisition cost</t>
  </si>
  <si>
    <t>Demand &amp; Capacity</t>
  </si>
  <si>
    <t>Rides per active driver</t>
  </si>
  <si>
    <t>Rides per active rider</t>
  </si>
  <si>
    <t>Surged trips rate</t>
  </si>
  <si>
    <t>Active drivers growth rate</t>
  </si>
  <si>
    <t>Vehicle utiilization rate</t>
  </si>
  <si>
    <t>Miles/min</t>
  </si>
  <si>
    <t>Act. Riders to act drivers ratio</t>
  </si>
  <si>
    <t>Profitability performance</t>
  </si>
  <si>
    <t>Gross Margin</t>
  </si>
  <si>
    <t>EBITDA Margin</t>
  </si>
  <si>
    <t>EBIT Margin</t>
  </si>
  <si>
    <t>Customer Engagement</t>
  </si>
  <si>
    <t>ARPU - Average Revenue Per Active User</t>
  </si>
  <si>
    <t>Average trip length</t>
  </si>
  <si>
    <t>Average trip duration</t>
  </si>
  <si>
    <t>Churn rate</t>
  </si>
  <si>
    <t>New riders growth rate</t>
  </si>
  <si>
    <t>New driders growth rate</t>
  </si>
  <si>
    <t>Revenue growth rate</t>
  </si>
  <si>
    <t>Gross booking growth</t>
  </si>
  <si>
    <t>Trip growth rate</t>
  </si>
  <si>
    <t>Shopping Sessions Conversion rate</t>
  </si>
  <si>
    <t>Requests convertion rate</t>
  </si>
  <si>
    <t>Requests growth rate</t>
  </si>
  <si>
    <t>Requests per active driver</t>
  </si>
  <si>
    <t>Surge request rate</t>
  </si>
  <si>
    <t>Request to supply ratio</t>
  </si>
  <si>
    <t>Unit/Hours</t>
  </si>
  <si>
    <t>Customer Retention rate</t>
  </si>
  <si>
    <t>Active hours - vehicle hours</t>
  </si>
  <si>
    <t>hours</t>
  </si>
  <si>
    <t>Driver wait time</t>
  </si>
  <si>
    <t>Sum of jan/22</t>
  </si>
  <si>
    <t>Row Labels</t>
  </si>
  <si>
    <t>Sum of fev/22</t>
  </si>
  <si>
    <t>Sum of mar/22</t>
  </si>
  <si>
    <t>Sum of abr/22</t>
  </si>
  <si>
    <t>Sum of mai/22</t>
  </si>
  <si>
    <t>Sum of jun/22</t>
  </si>
  <si>
    <t>Sum of jul/22</t>
  </si>
  <si>
    <t>Sum of ago/22</t>
  </si>
  <si>
    <t>Sum of set/22</t>
  </si>
  <si>
    <t>Sum of out/22</t>
  </si>
  <si>
    <t>Sum of nov/22</t>
  </si>
  <si>
    <t>Sum of dez/22</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</si>
  <si>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</si>
  <si>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</si>
  <si>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</si>
  <si>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</si>
  <si>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</si>
  <si>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</si>
  <si>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</si>
  <si>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</si>
  <si>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</si>
  <si>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</si>
  <si>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</si>
  <si>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</si>
  <si>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</si>
  <si>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</si>
  <si>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</si>
  <si>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</si>
  <si>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</si>
  <si>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</si>
  <si>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</si>
  <si>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</si>
  <si>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</si>
  <si>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</si>
  <si>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2- Regression output</t>
  </si>
  <si>
    <t>REGRESSION</t>
  </si>
  <si>
    <t>Scenario</t>
  </si>
  <si>
    <t>Beta</t>
  </si>
  <si>
    <t>Regression - Scenario equations</t>
  </si>
  <si>
    <t>Base scenario</t>
  </si>
  <si>
    <t>Weak scenario</t>
  </si>
  <si>
    <t>Strong Scenario</t>
  </si>
  <si>
    <t>Live Scenario</t>
  </si>
  <si>
    <t>Auxiliar Sheet</t>
  </si>
  <si>
    <t>Scenarios</t>
  </si>
  <si>
    <t>Key</t>
  </si>
  <si>
    <t>Reported currency</t>
  </si>
  <si>
    <t>Business case currency</t>
  </si>
  <si>
    <t>Rider Paid Acquisition Spend/Revenue</t>
  </si>
  <si>
    <t>Driver Paid Acquisition Spend/Revenue</t>
  </si>
  <si>
    <t>Actuals</t>
  </si>
  <si>
    <t>1 - Modelling impact of Acquisition Spend in New Riders - REGRESSION</t>
  </si>
  <si>
    <t>2 - Modelling impact of Acquisition Spend in New Drivers - REGRESSION</t>
  </si>
  <si>
    <t>3 - Active Riders Projection - PROPHET</t>
  </si>
  <si>
    <t>Ds</t>
  </si>
  <si>
    <t>yhat</t>
  </si>
  <si>
    <t>yhat_lower</t>
  </si>
  <si>
    <t>yhat_upper</t>
  </si>
  <si>
    <t>Prophet projection output</t>
  </si>
  <si>
    <t>ds</t>
  </si>
  <si>
    <t>y</t>
  </si>
  <si>
    <t>Booking Fee/ride</t>
  </si>
  <si>
    <t>Year</t>
  </si>
  <si>
    <t>Jan</t>
  </si>
  <si>
    <t>Feb</t>
  </si>
  <si>
    <t>Mar</t>
  </si>
  <si>
    <t>Apr</t>
  </si>
  <si>
    <t>May</t>
  </si>
  <si>
    <t>June</t>
  </si>
  <si>
    <t>July</t>
  </si>
  <si>
    <t>Aug</t>
  </si>
  <si>
    <t>Sep</t>
  </si>
  <si>
    <t>Oct</t>
  </si>
  <si>
    <t>Nov</t>
  </si>
  <si>
    <t>Dec</t>
  </si>
  <si>
    <t>Avg</t>
  </si>
  <si>
    <t>Dec-Dec</t>
  </si>
  <si>
    <t>Avg-Avg</t>
  </si>
  <si>
    <t>–</t>
  </si>
  <si>
    <t>VG</t>
  </si>
  <si>
    <t>US Price Index - Change</t>
  </si>
  <si>
    <t>Base Case Scenario</t>
  </si>
  <si>
    <t>Weak  Case Scenario</t>
  </si>
  <si>
    <t>Strong Case Scenario</t>
  </si>
  <si>
    <t>Fares/Miles</t>
  </si>
  <si>
    <t>USD/Miles</t>
  </si>
  <si>
    <t>Rider Miles/Trip</t>
  </si>
  <si>
    <t>Taxes &amp; Fees - collected/trip</t>
  </si>
  <si>
    <t>USD/trip</t>
  </si>
  <si>
    <t>Net Upfront Adjustments (% gross booking)</t>
  </si>
  <si>
    <t>Total contra revenue (% Net booking)</t>
  </si>
  <si>
    <t>Total other revenue (% Net Booking)</t>
  </si>
  <si>
    <t>Chargebacks and Fraud (% net revenue)</t>
  </si>
  <si>
    <t>Fees and Other (% net revenue)</t>
  </si>
  <si>
    <t>Mobile (% net revenue)</t>
  </si>
  <si>
    <t>Network (ex-Depr.) (% net revenue)</t>
  </si>
  <si>
    <t>Payment Card Fees (% net revenue)</t>
  </si>
  <si>
    <t>Ride Insurance (% net revenue)</t>
  </si>
  <si>
    <t>Brand Marketing (% Gross Profit)</t>
  </si>
  <si>
    <t>Non-Media Marketing (% Gross Profit)</t>
  </si>
  <si>
    <t>Partner Marketing (% Gross Profit)</t>
  </si>
  <si>
    <t>Rider Marketing (% Gross Profit)</t>
  </si>
  <si>
    <t>General Insurance (%Operating Expenses)</t>
  </si>
  <si>
    <t>Legal Services (%Operating Expenses)</t>
  </si>
  <si>
    <t>Support Services (%Operating Expenses)</t>
  </si>
  <si>
    <t>Total Other Operating Expenses (%Operating Expenses)</t>
  </si>
  <si>
    <t>Promos (%Operating Expenses)</t>
  </si>
  <si>
    <t>Total Marketing Credits (%Operating Expenses)</t>
  </si>
  <si>
    <t>Fully Loaded Headcount (%Operating Expenses)</t>
  </si>
  <si>
    <t>Total Contractors &amp; Outside Services (%Operating Expenses)</t>
  </si>
  <si>
    <t>Travel &amp; Entertainment (%Operating Expenses)</t>
  </si>
  <si>
    <t>Driver Background Check (%Operating Expenses)</t>
  </si>
  <si>
    <t>Facilities &amp; Technology Expenses (%Operating Expenses)</t>
  </si>
  <si>
    <t>Other</t>
  </si>
  <si>
    <t>Cash Gross Bookings (% Gross Bookings)</t>
  </si>
  <si>
    <t>New Riders - Regression coefficients</t>
  </si>
  <si>
    <t>Requests per active rider</t>
  </si>
  <si>
    <t>Shopping Sessions per active user</t>
  </si>
  <si>
    <t>New drivers - Regression coefficients</t>
  </si>
  <si>
    <t>4 - Active drivers Projection - PROPHET</t>
  </si>
  <si>
    <t>Supply hours/active driver</t>
  </si>
  <si>
    <t>% Cash trips</t>
  </si>
  <si>
    <t>% U4B Gross Bookings</t>
  </si>
  <si>
    <t>Vehicle miles per driver</t>
  </si>
  <si>
    <t>Vehicle minutes per driver</t>
  </si>
  <si>
    <t>Miles/vehicle</t>
  </si>
  <si>
    <t>Min/Vehicle</t>
  </si>
  <si>
    <t>Active hours per driver</t>
  </si>
  <si>
    <t>Min/driver</t>
  </si>
  <si>
    <t>Forecast</t>
  </si>
  <si>
    <t>Consolidated</t>
  </si>
  <si>
    <t>Data Analysis - City A</t>
  </si>
  <si>
    <t>Data Analysis - City B</t>
  </si>
  <si>
    <t>foreign exchange rate – USD/BRL - Itau Unibanco</t>
  </si>
  <si>
    <r>
      <t xml:space="preserve">Prophet is a Meta-developed predictive library designed for forecasting time series data based on an additive model where </t>
    </r>
    <r>
      <rPr>
        <b/>
        <sz val="8"/>
        <color rgb="FF0000CC"/>
        <rFont val="Aptos Narrow"/>
        <family val="2"/>
        <scheme val="minor"/>
      </rPr>
      <t>non-linear trends</t>
    </r>
    <r>
      <rPr>
        <sz val="8"/>
        <color theme="0" tint="-0.499984740745262"/>
        <rFont val="Aptos Narrow"/>
        <family val="2"/>
        <scheme val="minor"/>
      </rPr>
      <t xml:space="preserve"> are fit with</t>
    </r>
    <r>
      <rPr>
        <b/>
        <sz val="8"/>
        <color rgb="FF0000CC"/>
        <rFont val="Aptos Narrow"/>
        <family val="2"/>
        <scheme val="minor"/>
      </rPr>
      <t xml:space="preserve"> yearly, monthly, and daily seasonality, plus holiday effects</t>
    </r>
    <r>
      <rPr>
        <sz val="8"/>
        <color theme="0" tint="-0.499984740745262"/>
        <rFont val="Aptos Narrow"/>
        <family val="2"/>
        <scheme val="minor"/>
      </rPr>
      <t>. It works best with time series that have strong seasonal effects and several seasons of historical data. Prophet is robust to missing data and shifts in the trend, and typically handles outliers well</t>
    </r>
  </si>
  <si>
    <t>Model currency</t>
  </si>
  <si>
    <t>Auxiliar - Consolidated P&amp;L</t>
  </si>
  <si>
    <t>Consolidated scenarios</t>
  </si>
  <si>
    <t>Key2</t>
  </si>
  <si>
    <t>n.a</t>
  </si>
  <si>
    <t>Consolidated P&amp;L - Output</t>
  </si>
  <si>
    <t>Output Sheet: This sheet consolidates P&amp;L according to the selected scenario</t>
  </si>
  <si>
    <t>This sheet calculates the assumptions of the Business Case for City A and defines the parameters for each scenario of the model</t>
  </si>
  <si>
    <t>This is a support sheet for predictive modeling and regression analysis</t>
  </si>
  <si>
    <t>Specific  Assumption ( See City A; City B)</t>
  </si>
  <si>
    <t>Summary Worksheet</t>
  </si>
  <si>
    <t>Model Currency</t>
  </si>
  <si>
    <t>CONSOLIDATED P&amp;L</t>
  </si>
  <si>
    <t>1 - P&amp;L</t>
  </si>
  <si>
    <t>2- Operational Metrics</t>
  </si>
  <si>
    <t>CONSOLIDATED OPERATIONS</t>
  </si>
  <si>
    <t>Return on Investment - ROI</t>
  </si>
  <si>
    <t>ROI</t>
  </si>
  <si>
    <t>ROIC</t>
  </si>
  <si>
    <t>3- Financial metrics</t>
  </si>
  <si>
    <t>4- Operations Efficiency</t>
  </si>
  <si>
    <t>Sensivity Analysis</t>
  </si>
  <si>
    <t>1 - Sensivity</t>
  </si>
  <si>
    <t>Metric</t>
  </si>
  <si>
    <t>Change</t>
  </si>
  <si>
    <t>Beta negativo ajustado</t>
  </si>
  <si>
    <t>Selecionar o cenário escolhido na aba "OUTPUT_P&amp;L"</t>
  </si>
  <si>
    <t>U4B Share</t>
  </si>
  <si>
    <t>Strategy Consultant</t>
  </si>
  <si>
    <t>This workbook is designed to forecast future Uber performance in 2 differents cities (City_A, City_B)</t>
  </si>
  <si>
    <t>TBD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</si>
</sst>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00000"/>
    <numFmt numFmtId="166" formatCode="yyyy\-mm\-dd"/>
    <numFmt numFmtId="167" formatCode="0.0000"/>
    <numFmt numFmtId="168" formatCode="#,##0.00000"/>
    <numFmt numFmtId="169" formatCode="#,##0;\(\-#,##0\)"/>
  </numFmts>
  <fonts count="49" x14ac:knownFonts="1">
    <font>
      <sz val="11"/>
      <color theme="1"/>
      <name val="Aptos Narrow"/>
      <family val="2"/>
      <scheme val="minor"/>
    </font>
    <font>
      <sz val="11"/>
      <color theme="1"/>
      <name val="Aptos Narrow"/>
      <family val="2"/>
      <scheme val="minor"/>
    </font>
    <font>
      <b/>
      <sz val="11"/>
      <color theme="0"/>
      <name val="Aptos Narrow"/>
      <family val="2"/>
      <scheme val="minor"/>
    </font>
    <font>
      <sz val="11"/>
      <color rgb="FFFF0000"/>
      <name val="Aptos Narrow"/>
      <family val="2"/>
      <scheme val="minor"/>
    </font>
    <font>
      <b/>
      <sz val="11"/>
      <color theme="1"/>
      <name val="Aptos Narrow"/>
      <family val="2"/>
      <scheme val="minor"/>
    </font>
    <font>
      <sz val="9"/>
      <color theme="1"/>
      <name val="Arial"/>
      <family val="2"/>
    </font>
    <font>
      <sz val="9"/>
      <color theme="1"/>
      <name val="Aptos Narrow"/>
      <family val="2"/>
      <scheme val="minor"/>
    </font>
    <font>
      <b/>
      <sz val="24"/>
      <color theme="1"/>
      <name val="Aptos Narrow"/>
      <family val="2"/>
      <scheme val="minor"/>
    </font>
    <font>
      <u/>
      <sz val="11"/>
      <color theme="10"/>
      <name val="Aptos Narrow"/>
      <family val="2"/>
      <scheme val="minor"/>
    </font>
    <font>
      <b/>
      <sz val="18"/>
      <name val="Aptos Narrow"/>
      <family val="2"/>
      <scheme val="minor"/>
    </font>
    <font>
      <b/>
      <sz val="11"/>
      <color indexed="9"/>
      <name val="Aptos Narrow"/>
      <family val="2"/>
      <scheme val="minor"/>
    </font>
    <font>
      <sz val="11"/>
      <color indexed="9"/>
      <name val="Aptos Narrow"/>
      <family val="2"/>
      <scheme val="minor"/>
    </font>
    <font>
      <sz val="11"/>
      <name val="Aptos Narrow"/>
      <family val="2"/>
      <scheme val="minor"/>
    </font>
    <font>
      <b/>
      <sz val="11"/>
      <name val="Aptos Narrow"/>
      <family val="2"/>
      <scheme val="minor"/>
    </font>
    <font>
      <b/>
      <sz val="11"/>
      <color rgb="FF000000"/>
      <name val="Aptos Narrow"/>
      <family val="2"/>
      <scheme val="minor"/>
    </font>
    <font>
      <sz val="11"/>
      <color rgb="FF000000"/>
      <name val="Aptos Narrow"/>
      <family val="2"/>
      <scheme val="minor"/>
    </font>
    <font>
      <sz val="11"/>
      <color rgb="FF2251FF"/>
      <name val="Aptos Narrow"/>
      <family val="2"/>
      <scheme val="minor"/>
    </font>
    <font>
      <sz val="11"/>
      <color rgb="FFFFFFFF"/>
      <name val="Aptos Narrow"/>
      <family val="2"/>
      <scheme val="minor"/>
    </font>
    <font>
      <sz val="8"/>
      <color theme="1"/>
      <name val="Aptos Narrow"/>
      <family val="2"/>
      <scheme val="minor"/>
    </font>
    <font>
      <b/>
      <sz val="8"/>
      <color theme="1"/>
      <name val="Aptos Narrow"/>
      <family val="2"/>
      <scheme val="minor"/>
    </font>
    <font>
      <b/>
      <sz val="8"/>
      <color indexed="8"/>
      <name val="Calibri"/>
      <family val="2"/>
    </font>
    <font>
      <sz val="8"/>
      <color indexed="8"/>
      <name val="Calibri"/>
      <family val="2"/>
    </font>
    <font>
      <b/>
      <sz val="8"/>
      <color theme="0"/>
      <name val="Aptos Narrow"/>
      <family val="2"/>
      <scheme val="minor"/>
    </font>
    <font>
      <b/>
      <sz val="18"/>
      <color theme="0"/>
      <name val="Calibri"/>
      <family val="2"/>
    </font>
    <font>
      <sz val="8"/>
      <color theme="0"/>
      <name val="Aptos Narrow"/>
      <family val="2"/>
      <scheme val="minor"/>
    </font>
    <font>
      <b/>
      <sz val="8"/>
      <color rgb="FF2251FF"/>
      <name val="Aptos Narrow"/>
      <family val="2"/>
      <scheme val="minor"/>
    </font>
    <font>
      <sz val="8"/>
      <color rgb="FF2251FF"/>
      <name val="Aptos Narrow"/>
      <family val="2"/>
      <scheme val="minor"/>
    </font>
    <font>
      <sz val="8"/>
      <color rgb="FF2251FF"/>
      <name val="Calibri"/>
      <family val="2"/>
    </font>
    <font>
      <sz val="8"/>
      <name val="Aptos Narrow"/>
      <family val="2"/>
      <scheme val="minor"/>
    </font>
    <font>
      <sz val="8"/>
      <color theme="0" tint="-0.34998626667073579"/>
      <name val="Aptos Narrow"/>
      <family val="2"/>
      <scheme val="minor"/>
    </font>
    <font>
      <b/>
      <sz val="8"/>
      <color theme="0" tint="-0.34998626667073579"/>
      <name val="Calibri"/>
      <family val="2"/>
    </font>
    <font>
      <i/>
      <sz val="8"/>
      <color rgb="FFBEBFBE"/>
      <name val="Aptos Narrow"/>
      <family val="2"/>
      <scheme val="minor"/>
    </font>
    <font>
      <i/>
      <sz val="8"/>
      <color theme="1"/>
      <name val="Aptos Narrow"/>
      <family val="2"/>
      <scheme val="minor"/>
    </font>
    <font>
      <i/>
      <sz val="8"/>
      <color theme="0" tint="-0.34998626667073579"/>
      <name val="Aptos Narrow"/>
      <family val="2"/>
      <scheme val="minor"/>
    </font>
    <font>
      <i/>
      <sz val="8"/>
      <color theme="0" tint="-0.34998626667073579"/>
      <name val="Calibri"/>
      <family val="2"/>
    </font>
    <font>
      <b/>
      <i/>
      <sz val="8"/>
      <color theme="0" tint="-0.34998626667073579"/>
      <name val="Calibri"/>
      <family val="2"/>
    </font>
    <font>
      <b/>
      <i/>
      <sz val="8"/>
      <color theme="0" tint="-0.499984740745262"/>
      <name val="Calibri"/>
      <family val="2"/>
    </font>
    <font>
      <b/>
      <sz val="8"/>
      <color theme="0" tint="-0.499984740745262"/>
      <name val="Calibri"/>
      <family val="2"/>
    </font>
    <font>
      <sz val="8"/>
      <color theme="0" tint="-0.499984740745262"/>
      <name val="Aptos Narrow"/>
      <family val="2"/>
      <scheme val="minor"/>
    </font>
    <font>
      <i/>
      <sz val="8"/>
      <color theme="0" tint="-0.499984740745262"/>
      <name val="Aptos Narrow"/>
      <family val="2"/>
      <scheme val="minor"/>
    </font>
    <font>
      <i/>
      <sz val="8"/>
      <color theme="0" tint="-0.499984740745262"/>
      <name val="Calibri"/>
      <family val="2"/>
    </font>
    <font>
      <b/>
      <sz val="8"/>
      <name val="Aptos Narrow"/>
      <family val="2"/>
      <scheme val="minor"/>
    </font>
    <font>
      <b/>
      <sz val="8"/>
      <name val="Calibri"/>
      <family val="2"/>
    </font>
    <font>
      <b/>
      <sz val="8"/>
      <color rgb="FF0000CC"/>
      <name val="Aptos Narrow"/>
      <family val="2"/>
      <scheme val="minor"/>
    </font>
    <font>
      <b/>
      <sz val="10"/>
      <color theme="0"/>
      <name val="Aptos Narrow"/>
      <family val="2"/>
      <scheme val="minor"/>
    </font>
    <font>
      <b/>
      <i/>
      <sz val="8"/>
      <color rgb="FFBEBFBE"/>
      <name val="Aptos Narrow"/>
      <family val="2"/>
      <scheme val="minor"/>
    </font>
    <font>
      <b/>
      <i/>
      <sz val="8"/>
      <color theme="0" tint="-0.34998626667073579"/>
      <name val="Aptos Narrow"/>
      <family val="2"/>
      <scheme val="minor"/>
    </font>
    <font>
      <sz val="8"/>
      <color rgb="FF051C2C"/>
      <name val="Aptos Narrow"/>
      <family val="2"/>
      <scheme val="minor"/>
    </font>
    <font>
      <i/>
      <sz val="8"/>
      <color rgb="FF051C2C"/>
      <name val="Aptos Narrow"/>
      <family val="2"/>
      <scheme val="minor"/>
    </font>
  </fonts>
  <fills count="15">
    <fill>
      <patternFill patternType="none"/>
    </fill>
    <fill>
      <patternFill patternType="gray125"/>
    </fill>
    <fill>
      <patternFill patternType="solid">
        <fgColor rgb="FF051C2C"/>
        <bgColor indexed="64"/>
      </patternFill>
    </fill>
    <fill>
      <patternFill patternType="solid">
        <fgColor rgb="FFE6E6E6"/>
        <bgColor indexed="64"/>
      </patternFill>
    </fill>
    <fill>
      <patternFill patternType="solid">
        <fgColor rgb="FFE6ECFF"/>
        <bgColor indexed="64"/>
      </patternFill>
    </fill>
    <fill>
      <patternFill patternType="solid">
        <fgColor rgb="FF00A9F4"/>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rgb="FF2251FF"/>
        <bgColor indexed="64"/>
      </patternFill>
    </fill>
    <fill>
      <patternFill patternType="solid">
        <fgColor rgb="FFFFFFFF"/>
        <bgColor indexed="64"/>
      </patternFill>
    </fill>
    <fill>
      <patternFill patternType="solid">
        <fgColor theme="7"/>
        <bgColor indexed="64"/>
      </patternFill>
    </fill>
    <fill>
      <patternFill patternType="solid">
        <fgColor rgb="FF33CCCC"/>
        <bgColor indexed="64"/>
      </patternFill>
    </fill>
    <fill>
      <patternFill patternType="solid">
        <fgColor theme="0" tint="-0.499984740745262"/>
        <bgColor indexed="64"/>
      </patternFill>
    </fill>
  </fills>
  <borders count="47">
    <border>
      <left/>
      <right/>
      <top/>
      <bottom/>
      <diagonal/>
    </border>
    <border>
      <left/>
      <right/>
      <top/>
      <bottom style="medium">
        <color auto="1"/>
      </bottom>
      <diagonal/>
    </border>
    <border>
      <left style="thick">
        <color rgb="FFFFFFFF"/>
      </left>
      <right/>
      <top style="thick">
        <color rgb="FFFFFFFF"/>
      </top>
      <bottom/>
      <diagonal/>
    </border>
    <border>
      <left/>
      <right/>
      <top style="thin">
        <color rgb="FFDBDBDB"/>
      </top>
      <bottom style="thin">
        <color rgb="FFDBDBDB"/>
      </bottom>
      <diagonal/>
    </border>
    <border>
      <left style="thick">
        <color rgb="FFFFFFFF"/>
      </left>
      <right/>
      <top/>
      <bottom/>
      <diagonal/>
    </border>
    <border>
      <left style="thick">
        <color rgb="FFFFFFFF"/>
      </left>
      <right/>
      <top/>
      <bottom style="thick">
        <color rgb="FFFFFFFF"/>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theme="0" tint="-0.499984740745262"/>
      </bottom>
      <diagonal/>
    </border>
    <border>
      <left/>
      <right/>
      <top style="medium">
        <color indexed="64"/>
      </top>
      <bottom style="thin">
        <color indexed="64"/>
      </bottom>
      <diagonal/>
    </border>
    <border>
      <left/>
      <right/>
      <top/>
      <bottom style="thin">
        <color theme="0" tint="-0.14999847407452621"/>
      </bottom>
      <diagonal/>
    </border>
    <border>
      <left/>
      <right/>
      <top style="thin">
        <color theme="0" tint="-0.14999847407452621"/>
      </top>
      <bottom style="thin">
        <color theme="0" tint="-0.14999847407452621"/>
      </bottom>
      <diagonal/>
    </border>
    <border>
      <left/>
      <right/>
      <top style="thin">
        <color theme="0" tint="-0.14999847407452621"/>
      </top>
      <bottom/>
      <diagonal/>
    </border>
    <border>
      <left style="medium">
        <color indexed="64"/>
      </left>
      <right/>
      <top style="medium">
        <color indexed="64"/>
      </top>
      <bottom style="thin">
        <color theme="0" tint="-0.14999847407452621"/>
      </bottom>
      <diagonal/>
    </border>
    <border>
      <left/>
      <right/>
      <top style="medium">
        <color indexed="64"/>
      </top>
      <bottom style="thin">
        <color theme="0" tint="-0.14999847407452621"/>
      </bottom>
      <diagonal/>
    </border>
    <border>
      <left/>
      <right style="medium">
        <color indexed="64"/>
      </right>
      <top style="medium">
        <color indexed="64"/>
      </top>
      <bottom style="thin">
        <color theme="0" tint="-0.14999847407452621"/>
      </bottom>
      <diagonal/>
    </border>
    <border>
      <left style="medium">
        <color indexed="64"/>
      </left>
      <right/>
      <top style="thin">
        <color theme="0" tint="-0.14999847407452621"/>
      </top>
      <bottom style="thin">
        <color theme="0" tint="-0.14999847407452621"/>
      </bottom>
      <diagonal/>
    </border>
    <border>
      <left/>
      <right style="medium">
        <color indexed="64"/>
      </right>
      <top style="thin">
        <color theme="0" tint="-0.14999847407452621"/>
      </top>
      <bottom style="thin">
        <color theme="0" tint="-0.14999847407452621"/>
      </bottom>
      <diagonal/>
    </border>
    <border>
      <left style="medium">
        <color indexed="64"/>
      </left>
      <right/>
      <top style="thin">
        <color theme="0" tint="-0.14999847407452621"/>
      </top>
      <bottom/>
      <diagonal/>
    </border>
    <border>
      <left/>
      <right style="medium">
        <color indexed="64"/>
      </right>
      <top style="thin">
        <color theme="0" tint="-0.14999847407452621"/>
      </top>
      <bottom/>
      <diagonal/>
    </border>
    <border>
      <left style="medium">
        <color indexed="64"/>
      </left>
      <right/>
      <top/>
      <bottom/>
      <diagonal/>
    </border>
    <border>
      <left/>
      <right style="medium">
        <color indexed="64"/>
      </right>
      <top/>
      <bottom/>
      <diagonal/>
    </border>
    <border>
      <left style="medium">
        <color indexed="64"/>
      </left>
      <right/>
      <top/>
      <bottom style="thin">
        <color theme="0" tint="-0.14999847407452621"/>
      </bottom>
      <diagonal/>
    </border>
    <border>
      <left/>
      <right style="medium">
        <color indexed="64"/>
      </right>
      <top/>
      <bottom style="thin">
        <color theme="0" tint="-0.14999847407452621"/>
      </bottom>
      <diagonal/>
    </border>
    <border>
      <left style="medium">
        <color indexed="64"/>
      </left>
      <right/>
      <top style="thin">
        <color theme="0" tint="-0.14999847407452621"/>
      </top>
      <bottom style="medium">
        <color indexed="64"/>
      </bottom>
      <diagonal/>
    </border>
    <border>
      <left/>
      <right/>
      <top style="thin">
        <color theme="0" tint="-0.14999847407452621"/>
      </top>
      <bottom style="medium">
        <color indexed="64"/>
      </bottom>
      <diagonal/>
    </border>
    <border>
      <left/>
      <right style="medium">
        <color indexed="64"/>
      </right>
      <top style="thin">
        <color theme="0" tint="-0.14999847407452621"/>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thin">
        <color theme="0" tint="-0.249977111117893"/>
      </top>
      <bottom/>
      <diagonal/>
    </border>
    <border>
      <left/>
      <right/>
      <top/>
      <bottom style="thin">
        <color theme="0" tint="-0.249977111117893"/>
      </bottom>
      <diagonal/>
    </border>
    <border>
      <left style="medium">
        <color indexed="64"/>
      </left>
      <right/>
      <top style="thin">
        <color theme="0" tint="-0.249977111117893"/>
      </top>
      <bottom/>
      <diagonal/>
    </border>
    <border>
      <left/>
      <right style="medium">
        <color indexed="64"/>
      </right>
      <top style="thin">
        <color theme="0" tint="-0.249977111117893"/>
      </top>
      <bottom/>
      <diagonal/>
    </border>
    <border>
      <left style="medium">
        <color indexed="64"/>
      </left>
      <right/>
      <top/>
      <bottom style="thin">
        <color theme="0" tint="-0.249977111117893"/>
      </bottom>
      <diagonal/>
    </border>
    <border>
      <left/>
      <right style="medium">
        <color indexed="64"/>
      </right>
      <top/>
      <bottom style="thin">
        <color theme="0" tint="-0.249977111117893"/>
      </bottom>
      <diagonal/>
    </border>
    <border>
      <left/>
      <right/>
      <top style="medium">
        <color indexed="64"/>
      </top>
      <bottom/>
      <diagonal/>
    </border>
    <border>
      <left style="medium">
        <color indexed="64"/>
      </left>
      <right/>
      <top style="medium">
        <color indexed="64"/>
      </top>
      <bottom/>
      <diagonal/>
    </border>
    <border>
      <left/>
      <right/>
      <top style="thin">
        <color theme="0" tint="-0.249977111117893"/>
      </top>
      <bottom style="thin">
        <color theme="0" tint="-0.249977111117893"/>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theme="0" tint="-0.249977111117893"/>
      </bottom>
      <diagonal/>
    </border>
    <border>
      <left/>
      <right/>
      <top style="medium">
        <color indexed="64"/>
      </top>
      <bottom style="thin">
        <color theme="0" tint="-0.249977111117893"/>
      </bottom>
      <diagonal/>
    </border>
    <border>
      <left/>
      <right style="medium">
        <color indexed="64"/>
      </right>
      <top style="medium">
        <color indexed="64"/>
      </top>
      <bottom style="thin">
        <color theme="0" tint="-0.249977111117893"/>
      </bottom>
      <diagonal/>
    </border>
    <border>
      <left style="medium">
        <color indexed="64"/>
      </left>
      <right/>
      <top style="thin">
        <color theme="0" tint="-0.249977111117893"/>
      </top>
      <bottom style="thin">
        <color theme="0" tint="-0.249977111117893"/>
      </bottom>
      <diagonal/>
    </border>
    <border>
      <left/>
      <right style="medium">
        <color indexed="64"/>
      </right>
      <top style="thin">
        <color theme="0" tint="-0.249977111117893"/>
      </top>
      <bottom style="thin">
        <color theme="0" tint="-0.249977111117893"/>
      </bottom>
      <diagonal/>
    </border>
    <border>
      <left style="thin">
        <color theme="0"/>
      </left>
      <right style="thin">
        <color theme="0"/>
      </right>
      <top style="thin">
        <color theme="0"/>
      </top>
      <bottom style="thin">
        <color theme="0"/>
      </bottom>
      <diagonal/>
    </border>
  </borders>
  <cellStyleXfs count="4">
    <xf numFmtId="0" fontId="0" fillId="0" borderId="0"/>
    <xf numFmtId="9" fontId="1" fillId="0" borderId="0" applyFont="0" applyFill="0" applyBorder="0" applyAlignment="0" applyProtection="0"/>
    <xf numFmtId="0" fontId="5" fillId="0" borderId="0"/>
    <xf numFmtId="0" fontId="8" fillId="0" borderId="0" applyNumberFormat="0" applyFill="0" applyBorder="0" applyAlignment="0" applyProtection="0"/>
  </cellStyleXfs>
  <cellXfs count="299">
    <xf numFmtId="0" fontId="0" fillId="0" borderId="0" xfId="0"/>
    <xf numFmtId="0" fontId="6" fillId="0" borderId="0" xfId="2" applyFont="1"/>
    <xf numFmtId="0" fontId="7" fillId="0" borderId="0" xfId="2" applyFont="1" applyAlignment="1">
      <alignment horizontal="center"/>
    </xf>
    <xf numFmtId="0" fontId="1" fillId="0" borderId="0" xfId="2" applyFont="1"/>
    <xf numFmtId="0" fontId="4" fillId="0" borderId="0" xfId="2" applyFont="1"/>
    <xf numFmtId="0" fontId="0" fillId="0" borderId="0" xfId="2" applyFont="1"/>
    <xf numFmtId="0" fontId="0" fillId="0" borderId="0" xfId="2" applyFont="1" applyAlignment="1">
      <alignment horizontal="left" wrapText="1"/>
    </xf>
    <xf numFmtId="0" fontId="9" fillId="0" borderId="1" xfId="2" applyFont="1" applyBorder="1"/>
    <xf numFmtId="0" fontId="2" fillId="2" borderId="0" xfId="2" applyFont="1" applyFill="1" applyAlignment="1">
      <alignment horizontal="left"/>
    </xf>
    <xf numFmtId="0" fontId="10" fillId="0" borderId="0" xfId="2" applyFont="1"/>
    <xf numFmtId="0" fontId="11" fillId="0" borderId="0" xfId="2" applyFont="1"/>
    <xf numFmtId="0" fontId="12" fillId="0" borderId="0" xfId="2" applyFont="1"/>
    <xf numFmtId="0" fontId="12" fillId="0" borderId="0" xfId="2" quotePrefix="1" applyFont="1" applyAlignment="1">
      <alignment horizontal="left" indent="1"/>
    </xf>
    <xf numFmtId="0" fontId="12" fillId="0" borderId="0" xfId="2" applyFont="1" applyAlignment="1">
      <alignment wrapText="1"/>
    </xf>
    <xf numFmtId="0" fontId="13" fillId="0" borderId="0" xfId="2" applyFont="1" applyAlignment="1">
      <alignment horizontal="left"/>
    </xf>
    <xf numFmtId="0" fontId="13" fillId="0" borderId="0" xfId="2" applyFont="1"/>
    <xf numFmtId="0" fontId="14" fillId="3" borderId="0" xfId="2" applyFont="1" applyFill="1"/>
    <xf numFmtId="0" fontId="12" fillId="0" borderId="0" xfId="2" quotePrefix="1" applyFont="1"/>
    <xf numFmtId="0" fontId="4" fillId="3" borderId="2" xfId="0" applyFont="1" applyFill="1" applyBorder="1" applyAlignment="1">
      <alignment horizontal="left" vertical="center" wrapText="1" indent="1"/>
    </xf>
    <xf numFmtId="0" fontId="15" fillId="0" borderId="3" xfId="2" applyFont="1" applyBorder="1" applyAlignment="1">
      <alignment horizontal="left"/>
    </xf>
    <xf numFmtId="0" fontId="4" fillId="3" borderId="4" xfId="0" applyFont="1" applyFill="1" applyBorder="1" applyAlignment="1">
      <alignment horizontal="left" vertical="center" wrapText="1" indent="1"/>
    </xf>
    <xf numFmtId="0" fontId="16" fillId="0" borderId="3" xfId="2" applyFont="1" applyBorder="1" applyAlignment="1">
      <alignment horizontal="left"/>
    </xf>
    <xf numFmtId="0" fontId="16" fillId="4" borderId="3" xfId="2" applyFont="1" applyFill="1" applyBorder="1"/>
    <xf numFmtId="0" fontId="16" fillId="4" borderId="3" xfId="2" applyFont="1" applyFill="1" applyBorder="1" applyAlignment="1">
      <alignment vertical="center"/>
    </xf>
    <xf numFmtId="0" fontId="4" fillId="3" borderId="5" xfId="0" applyFont="1" applyFill="1" applyBorder="1" applyAlignment="1">
      <alignment horizontal="left" vertical="center" wrapText="1" indent="1"/>
    </xf>
    <xf numFmtId="0" fontId="17" fillId="5" borderId="3" xfId="2" applyFont="1" applyFill="1" applyBorder="1" applyAlignment="1">
      <alignment horizontal="left"/>
    </xf>
    <xf numFmtId="0" fontId="12" fillId="6" borderId="3" xfId="2" applyFont="1" applyFill="1" applyBorder="1" applyAlignment="1">
      <alignment horizontal="left"/>
    </xf>
    <xf numFmtId="0" fontId="1" fillId="5" borderId="3" xfId="2" applyFont="1" applyFill="1" applyBorder="1" applyAlignment="1">
      <alignment horizontal="left"/>
    </xf>
    <xf numFmtId="0" fontId="3" fillId="7" borderId="0" xfId="2" applyFont="1" applyFill="1" applyAlignment="1">
      <alignment horizontal="left"/>
    </xf>
    <xf numFmtId="0" fontId="12" fillId="7" borderId="0" xfId="2" applyFont="1" applyFill="1" applyAlignment="1">
      <alignment horizontal="left"/>
    </xf>
    <xf numFmtId="0" fontId="8" fillId="0" borderId="0" xfId="3"/>
    <xf numFmtId="0" fontId="0" fillId="8" borderId="0" xfId="0" applyFill="1"/>
    <xf numFmtId="0" fontId="18" fillId="0" borderId="0" xfId="0" applyFont="1"/>
    <xf numFmtId="0" fontId="18" fillId="9" borderId="0" xfId="0" applyFont="1" applyFill="1"/>
    <xf numFmtId="4" fontId="18" fillId="0" borderId="0" xfId="0" applyNumberFormat="1" applyFont="1"/>
    <xf numFmtId="0" fontId="19" fillId="0" borderId="0" xfId="0" applyFont="1"/>
    <xf numFmtId="0" fontId="19" fillId="0" borderId="0" xfId="0" applyFont="1" applyAlignment="1">
      <alignment horizontal="right"/>
    </xf>
    <xf numFmtId="3" fontId="18" fillId="0" borderId="0" xfId="0" applyNumberFormat="1" applyFont="1"/>
    <xf numFmtId="0" fontId="19" fillId="0" borderId="0" xfId="0" applyFont="1" applyAlignment="1">
      <alignment horizontal="left" indent="8"/>
    </xf>
    <xf numFmtId="0" fontId="19" fillId="0" borderId="0" xfId="0" applyFont="1" applyAlignment="1">
      <alignment horizontal="left" indent="7"/>
    </xf>
    <xf numFmtId="0" fontId="19" fillId="0" borderId="0" xfId="0" applyFont="1" applyAlignment="1">
      <alignment horizontal="left" indent="6"/>
    </xf>
    <xf numFmtId="0" fontId="19" fillId="0" borderId="0" xfId="0" applyFont="1" applyAlignment="1">
      <alignment horizontal="left" indent="5"/>
    </xf>
    <xf numFmtId="0" fontId="19" fillId="0" borderId="0" xfId="0" applyFont="1" applyAlignment="1">
      <alignment horizontal="left" indent="4"/>
    </xf>
    <xf numFmtId="0" fontId="19" fillId="0" borderId="0" xfId="0" applyFont="1" applyAlignment="1">
      <alignment horizontal="left" indent="3"/>
    </xf>
    <xf numFmtId="0" fontId="19" fillId="0" borderId="0" xfId="0" applyFont="1" applyAlignment="1">
      <alignment horizontal="left" indent="2"/>
    </xf>
    <xf numFmtId="0" fontId="19" fillId="0" borderId="0" xfId="0" applyFont="1" applyAlignment="1">
      <alignment horizontal="left" indent="1"/>
    </xf>
    <xf numFmtId="0" fontId="20" fillId="0" borderId="0" xfId="0" applyFont="1"/>
    <xf numFmtId="3" fontId="21" fillId="0" borderId="0" xfId="0" applyNumberFormat="1" applyFont="1"/>
    <xf numFmtId="0" fontId="21" fillId="0" borderId="0" xfId="0" applyFont="1"/>
    <xf numFmtId="0" fontId="19" fillId="0" borderId="6" xfId="0" applyFont="1" applyBorder="1"/>
    <xf numFmtId="0" fontId="19" fillId="0" borderId="6" xfId="0" applyFont="1" applyBorder="1" applyAlignment="1">
      <alignment horizontal="right"/>
    </xf>
    <xf numFmtId="0" fontId="22" fillId="2" borderId="0" xfId="0" applyFont="1" applyFill="1"/>
    <xf numFmtId="0" fontId="23" fillId="2" borderId="0" xfId="0" applyFont="1" applyFill="1"/>
    <xf numFmtId="0" fontId="22" fillId="10" borderId="0" xfId="0" applyFont="1" applyFill="1"/>
    <xf numFmtId="0" fontId="19" fillId="0" borderId="6" xfId="0" applyFont="1" applyBorder="1" applyAlignment="1">
      <alignment horizontal="left" indent="6"/>
    </xf>
    <xf numFmtId="0" fontId="19" fillId="0" borderId="7" xfId="0" applyFont="1" applyBorder="1" applyAlignment="1">
      <alignment horizontal="left" indent="5"/>
    </xf>
    <xf numFmtId="0" fontId="19" fillId="0" borderId="7" xfId="0" applyFont="1" applyBorder="1" applyAlignment="1">
      <alignment horizontal="left" indent="4"/>
    </xf>
    <xf numFmtId="0" fontId="18" fillId="0" borderId="0" xfId="0" applyFont="1" applyAlignment="1">
      <alignment horizontal="left" indent="1"/>
    </xf>
    <xf numFmtId="0" fontId="18" fillId="0" borderId="6" xfId="0" applyFont="1" applyBorder="1" applyAlignment="1">
      <alignment horizontal="left" indent="1"/>
    </xf>
    <xf numFmtId="0" fontId="19" fillId="0" borderId="7" xfId="0" applyFont="1" applyBorder="1"/>
    <xf numFmtId="0" fontId="18" fillId="0" borderId="0" xfId="0" applyFont="1" applyAlignment="1">
      <alignment horizontal="left" indent="3"/>
    </xf>
    <xf numFmtId="0" fontId="18" fillId="0" borderId="6" xfId="0" applyFont="1" applyBorder="1" applyAlignment="1">
      <alignment horizontal="left" indent="3"/>
    </xf>
    <xf numFmtId="0" fontId="18" fillId="0" borderId="6" xfId="0" applyFont="1" applyBorder="1" applyAlignment="1">
      <alignment horizontal="left" indent="2"/>
    </xf>
    <xf numFmtId="3" fontId="26" fillId="11" borderId="0" xfId="0" applyNumberFormat="1" applyFont="1" applyFill="1"/>
    <xf numFmtId="3" fontId="26" fillId="11" borderId="6" xfId="0" applyNumberFormat="1" applyFont="1" applyFill="1" applyBorder="1"/>
    <xf numFmtId="3" fontId="26" fillId="11" borderId="7" xfId="0" applyNumberFormat="1" applyFont="1" applyFill="1" applyBorder="1"/>
    <xf numFmtId="3" fontId="27" fillId="11" borderId="0" xfId="0" applyNumberFormat="1" applyFont="1" applyFill="1"/>
    <xf numFmtId="3" fontId="28" fillId="11" borderId="0" xfId="0" applyNumberFormat="1" applyFont="1" applyFill="1"/>
    <xf numFmtId="3" fontId="28" fillId="11" borderId="7" xfId="0" applyNumberFormat="1" applyFont="1" applyFill="1" applyBorder="1"/>
    <xf numFmtId="0" fontId="20" fillId="0" borderId="6" xfId="0" applyFont="1" applyBorder="1"/>
    <xf numFmtId="17" fontId="19" fillId="0" borderId="6" xfId="0" applyNumberFormat="1" applyFont="1" applyBorder="1" applyAlignment="1">
      <alignment horizontal="right"/>
    </xf>
    <xf numFmtId="0" fontId="29" fillId="0" borderId="0" xfId="0" applyFont="1"/>
    <xf numFmtId="9" fontId="29" fillId="0" borderId="0" xfId="1" applyFont="1"/>
    <xf numFmtId="0" fontId="30" fillId="0" borderId="9" xfId="0" applyFont="1" applyBorder="1"/>
    <xf numFmtId="9" fontId="29" fillId="0" borderId="9" xfId="0" applyNumberFormat="1" applyFont="1" applyBorder="1"/>
    <xf numFmtId="0" fontId="31" fillId="0" borderId="6" xfId="0" applyFont="1" applyBorder="1" applyAlignment="1">
      <alignment horizontal="left"/>
    </xf>
    <xf numFmtId="0" fontId="31" fillId="0" borderId="7" xfId="0" applyFont="1" applyBorder="1" applyAlignment="1">
      <alignment horizontal="left"/>
    </xf>
    <xf numFmtId="0" fontId="31" fillId="0" borderId="0" xfId="0" applyFont="1" applyAlignment="1">
      <alignment horizontal="left"/>
    </xf>
    <xf numFmtId="0" fontId="33" fillId="0" borderId="0" xfId="0" applyFont="1"/>
    <xf numFmtId="0" fontId="33" fillId="0" borderId="7" xfId="0" applyFont="1" applyBorder="1"/>
    <xf numFmtId="0" fontId="33" fillId="0" borderId="6" xfId="0" applyFont="1" applyBorder="1"/>
    <xf numFmtId="0" fontId="33" fillId="0" borderId="8" xfId="0" applyFont="1" applyBorder="1"/>
    <xf numFmtId="0" fontId="34" fillId="0" borderId="0" xfId="0" applyFont="1"/>
    <xf numFmtId="2" fontId="33" fillId="0" borderId="0" xfId="0" applyNumberFormat="1" applyFont="1"/>
    <xf numFmtId="0" fontId="35" fillId="0" borderId="9" xfId="0" applyFont="1" applyBorder="1"/>
    <xf numFmtId="9" fontId="29" fillId="0" borderId="0" xfId="1" applyFont="1" applyAlignment="1">
      <alignment horizontal="right"/>
    </xf>
    <xf numFmtId="2" fontId="29" fillId="0" borderId="0" xfId="1" applyNumberFormat="1" applyFont="1" applyAlignment="1">
      <alignment horizontal="right"/>
    </xf>
    <xf numFmtId="164" fontId="29" fillId="0" borderId="0" xfId="1" applyNumberFormat="1" applyFont="1" applyAlignment="1">
      <alignment horizontal="right"/>
    </xf>
    <xf numFmtId="0" fontId="36" fillId="0" borderId="9" xfId="0" applyFont="1" applyBorder="1"/>
    <xf numFmtId="0" fontId="37" fillId="0" borderId="9" xfId="0" applyFont="1" applyBorder="1"/>
    <xf numFmtId="9" fontId="38" fillId="0" borderId="9" xfId="0" applyNumberFormat="1" applyFont="1" applyBorder="1"/>
    <xf numFmtId="0" fontId="39" fillId="0" borderId="0" xfId="0" applyFont="1"/>
    <xf numFmtId="0" fontId="38" fillId="0" borderId="0" xfId="0" applyFont="1"/>
    <xf numFmtId="9" fontId="38" fillId="0" borderId="0" xfId="1" applyFont="1"/>
    <xf numFmtId="0" fontId="40" fillId="0" borderId="0" xfId="0" applyFont="1"/>
    <xf numFmtId="2" fontId="39" fillId="0" borderId="0" xfId="0" applyNumberFormat="1" applyFont="1"/>
    <xf numFmtId="9" fontId="38" fillId="0" borderId="0" xfId="1" applyFont="1" applyAlignment="1">
      <alignment horizontal="right"/>
    </xf>
    <xf numFmtId="2" fontId="38" fillId="0" borderId="0" xfId="1" applyNumberFormat="1" applyFont="1" applyAlignment="1">
      <alignment horizontal="right"/>
    </xf>
    <xf numFmtId="164" fontId="38" fillId="0" borderId="0" xfId="1" applyNumberFormat="1" applyFont="1" applyAlignment="1">
      <alignment horizontal="right"/>
    </xf>
    <xf numFmtId="1" fontId="33" fillId="0" borderId="0" xfId="0" applyNumberFormat="1" applyFont="1"/>
    <xf numFmtId="3" fontId="29" fillId="0" borderId="0" xfId="1" applyNumberFormat="1" applyFont="1"/>
    <xf numFmtId="4" fontId="29" fillId="0" borderId="0" xfId="1" applyNumberFormat="1" applyFont="1"/>
    <xf numFmtId="0" fontId="0" fillId="0" borderId="0" xfId="0" applyAlignment="1">
      <alignment horizontal="left"/>
    </xf>
    <xf numFmtId="0" fontId="18" fillId="0" borderId="0" xfId="0" applyFont="1" applyAlignment="1">
      <alignment horizontal="left"/>
    </xf>
    <xf numFmtId="0" fontId="18" fillId="0" borderId="0" xfId="0" pivotButton="1" applyFont="1" applyAlignment="1">
      <alignment horizontal="left"/>
    </xf>
    <xf numFmtId="0" fontId="18" fillId="0" borderId="0" xfId="0" applyFont="1" applyAlignment="1">
      <alignment horizontal="left" vertical="center"/>
    </xf>
    <xf numFmtId="2" fontId="18" fillId="0" borderId="0" xfId="0" applyNumberFormat="1" applyFont="1" applyAlignment="1">
      <alignment horizontal="left" vertical="center"/>
    </xf>
    <xf numFmtId="2" fontId="18" fillId="0" borderId="0" xfId="0" applyNumberFormat="1" applyFont="1" applyAlignment="1">
      <alignment horizontal="left"/>
    </xf>
    <xf numFmtId="3" fontId="18" fillId="0" borderId="0" xfId="0" applyNumberFormat="1" applyFont="1" applyAlignment="1">
      <alignment horizontal="left"/>
    </xf>
    <xf numFmtId="0" fontId="19" fillId="0" borderId="6" xfId="0" applyFont="1" applyBorder="1" applyAlignment="1">
      <alignment horizontal="left" vertical="center"/>
    </xf>
    <xf numFmtId="0" fontId="19" fillId="8" borderId="0" xfId="0" applyFont="1" applyFill="1"/>
    <xf numFmtId="0" fontId="18" fillId="8" borderId="0" xfId="0" applyFont="1" applyFill="1"/>
    <xf numFmtId="0" fontId="32" fillId="0" borderId="10" xfId="0" applyFont="1" applyBorder="1" applyAlignment="1">
      <alignment horizontal="centerContinuous"/>
    </xf>
    <xf numFmtId="0" fontId="18" fillId="0" borderId="1" xfId="0" applyFont="1" applyBorder="1"/>
    <xf numFmtId="0" fontId="32" fillId="0" borderId="10" xfId="0" applyFont="1" applyBorder="1" applyAlignment="1">
      <alignment horizontal="center"/>
    </xf>
    <xf numFmtId="0" fontId="32" fillId="0" borderId="10" xfId="0" applyFont="1" applyBorder="1" applyAlignment="1">
      <alignment horizontal="left"/>
    </xf>
    <xf numFmtId="0" fontId="18" fillId="0" borderId="1" xfId="0" applyFont="1" applyBorder="1" applyAlignment="1">
      <alignment horizontal="left"/>
    </xf>
    <xf numFmtId="9" fontId="18" fillId="0" borderId="0" xfId="1" applyFont="1" applyFill="1" applyBorder="1" applyAlignment="1">
      <alignment horizontal="left"/>
    </xf>
    <xf numFmtId="0" fontId="26" fillId="4" borderId="0" xfId="0" applyFont="1" applyFill="1"/>
    <xf numFmtId="1" fontId="18" fillId="0" borderId="0" xfId="0" applyNumberFormat="1" applyFont="1" applyAlignment="1">
      <alignment horizontal="left"/>
    </xf>
    <xf numFmtId="9" fontId="18" fillId="0" borderId="0" xfId="1" applyFont="1" applyFill="1" applyBorder="1" applyAlignment="1"/>
    <xf numFmtId="165" fontId="26" fillId="4" borderId="0" xfId="0" applyNumberFormat="1" applyFont="1" applyFill="1" applyAlignment="1">
      <alignment horizontal="left"/>
    </xf>
    <xf numFmtId="0" fontId="4" fillId="0" borderId="6" xfId="0" applyFont="1" applyBorder="1"/>
    <xf numFmtId="0" fontId="25" fillId="4" borderId="0" xfId="0" applyFont="1" applyFill="1"/>
    <xf numFmtId="0" fontId="41" fillId="11" borderId="0" xfId="0" applyFont="1" applyFill="1"/>
    <xf numFmtId="3" fontId="38" fillId="0" borderId="0" xfId="1" applyNumberFormat="1" applyFont="1"/>
    <xf numFmtId="4" fontId="38" fillId="0" borderId="0" xfId="1" applyNumberFormat="1" applyFont="1"/>
    <xf numFmtId="1" fontId="39" fillId="0" borderId="0" xfId="0" applyNumberFormat="1" applyFont="1"/>
    <xf numFmtId="10" fontId="38" fillId="0" borderId="0" xfId="1" applyNumberFormat="1" applyFont="1" applyAlignment="1">
      <alignment horizontal="right"/>
    </xf>
    <xf numFmtId="0" fontId="22" fillId="12" borderId="0" xfId="0" applyFont="1" applyFill="1"/>
    <xf numFmtId="0" fontId="19" fillId="0" borderId="6" xfId="0" applyFont="1" applyBorder="1" applyAlignment="1">
      <alignment horizontal="left"/>
    </xf>
    <xf numFmtId="166" fontId="18" fillId="0" borderId="0" xfId="0" applyNumberFormat="1" applyFont="1" applyAlignment="1">
      <alignment horizontal="left"/>
    </xf>
    <xf numFmtId="0" fontId="42" fillId="0" borderId="6" xfId="0" applyFont="1" applyBorder="1" applyAlignment="1">
      <alignment horizontal="left" vertical="top"/>
    </xf>
    <xf numFmtId="0" fontId="24" fillId="2" borderId="0" xfId="0" applyFont="1" applyFill="1"/>
    <xf numFmtId="3" fontId="18" fillId="0" borderId="7" xfId="0" applyNumberFormat="1" applyFont="1" applyBorder="1"/>
    <xf numFmtId="0" fontId="18" fillId="0" borderId="6" xfId="0" applyFont="1" applyBorder="1"/>
    <xf numFmtId="0" fontId="0" fillId="0" borderId="6" xfId="0" applyBorder="1"/>
    <xf numFmtId="2" fontId="0" fillId="0" borderId="0" xfId="0" applyNumberFormat="1" applyAlignment="1">
      <alignment horizontal="left"/>
    </xf>
    <xf numFmtId="3" fontId="0" fillId="0" borderId="0" xfId="0" applyNumberFormat="1" applyAlignment="1">
      <alignment horizontal="left"/>
    </xf>
    <xf numFmtId="9" fontId="26" fillId="4" borderId="0" xfId="0" applyNumberFormat="1" applyFont="1" applyFill="1"/>
    <xf numFmtId="0" fontId="18" fillId="0" borderId="0" xfId="0" applyFont="1" applyAlignment="1">
      <alignment horizontal="right"/>
    </xf>
    <xf numFmtId="10" fontId="26" fillId="4" borderId="0" xfId="0" applyNumberFormat="1" applyFont="1" applyFill="1"/>
    <xf numFmtId="2" fontId="26" fillId="4" borderId="0" xfId="0" applyNumberFormat="1" applyFont="1" applyFill="1"/>
    <xf numFmtId="9" fontId="26" fillId="4" borderId="0" xfId="1" applyFont="1" applyFill="1"/>
    <xf numFmtId="164" fontId="26" fillId="4" borderId="0" xfId="0" applyNumberFormat="1" applyFont="1" applyFill="1"/>
    <xf numFmtId="17" fontId="20" fillId="0" borderId="6" xfId="0" applyNumberFormat="1" applyFont="1" applyBorder="1"/>
    <xf numFmtId="10" fontId="38" fillId="0" borderId="0" xfId="1" applyNumberFormat="1" applyFont="1"/>
    <xf numFmtId="167" fontId="38" fillId="0" borderId="0" xfId="1" applyNumberFormat="1" applyFont="1"/>
    <xf numFmtId="167" fontId="26" fillId="4" borderId="0" xfId="0" applyNumberFormat="1" applyFont="1" applyFill="1"/>
    <xf numFmtId="1" fontId="18" fillId="0" borderId="0" xfId="0" applyNumberFormat="1" applyFont="1"/>
    <xf numFmtId="3" fontId="26" fillId="4" borderId="0" xfId="0" applyNumberFormat="1" applyFont="1" applyFill="1"/>
    <xf numFmtId="3" fontId="28" fillId="11" borderId="8" xfId="0" applyNumberFormat="1" applyFont="1" applyFill="1" applyBorder="1"/>
    <xf numFmtId="3" fontId="26" fillId="4" borderId="6" xfId="0" applyNumberFormat="1" applyFont="1" applyFill="1" applyBorder="1"/>
    <xf numFmtId="3" fontId="26" fillId="11" borderId="0" xfId="0" applyNumberFormat="1" applyFont="1" applyFill="1" applyAlignment="1">
      <alignment horizontal="left"/>
    </xf>
    <xf numFmtId="0" fontId="36" fillId="0" borderId="6" xfId="0" applyFont="1" applyBorder="1"/>
    <xf numFmtId="9" fontId="18" fillId="0" borderId="0" xfId="1" applyFont="1"/>
    <xf numFmtId="0" fontId="39" fillId="0" borderId="0" xfId="0" applyFont="1" applyAlignment="1">
      <alignment horizontal="left" indent="1"/>
    </xf>
    <xf numFmtId="168" fontId="26" fillId="4" borderId="0" xfId="0" applyNumberFormat="1" applyFont="1" applyFill="1"/>
    <xf numFmtId="3" fontId="19" fillId="0" borderId="6" xfId="0" applyNumberFormat="1" applyFont="1" applyBorder="1" applyAlignment="1">
      <alignment horizontal="left"/>
    </xf>
    <xf numFmtId="10" fontId="18" fillId="0" borderId="0" xfId="1" applyNumberFormat="1" applyFont="1"/>
    <xf numFmtId="0" fontId="37" fillId="0" borderId="6" xfId="0" applyFont="1" applyBorder="1"/>
    <xf numFmtId="9" fontId="38" fillId="0" borderId="6" xfId="0" applyNumberFormat="1" applyFont="1" applyBorder="1"/>
    <xf numFmtId="2" fontId="38" fillId="0" borderId="8" xfId="1" applyNumberFormat="1" applyFont="1" applyBorder="1" applyAlignment="1">
      <alignment horizontal="right"/>
    </xf>
    <xf numFmtId="0" fontId="36" fillId="0" borderId="0" xfId="0" applyFont="1"/>
    <xf numFmtId="0" fontId="37" fillId="0" borderId="0" xfId="0" applyFont="1"/>
    <xf numFmtId="9" fontId="38" fillId="0" borderId="0" xfId="0" applyNumberFormat="1" applyFont="1"/>
    <xf numFmtId="0" fontId="39" fillId="0" borderId="8" xfId="0" applyFont="1" applyBorder="1"/>
    <xf numFmtId="0" fontId="38" fillId="0" borderId="8" xfId="0" applyFont="1" applyBorder="1"/>
    <xf numFmtId="9" fontId="38" fillId="0" borderId="8" xfId="1" applyFont="1" applyBorder="1" applyAlignment="1">
      <alignment horizontal="right"/>
    </xf>
    <xf numFmtId="9" fontId="38" fillId="0" borderId="0" xfId="1" applyFont="1" applyBorder="1" applyAlignment="1">
      <alignment horizontal="right"/>
    </xf>
    <xf numFmtId="164" fontId="38" fillId="0" borderId="8" xfId="1" applyNumberFormat="1" applyFont="1" applyBorder="1" applyAlignment="1">
      <alignment horizontal="right"/>
    </xf>
    <xf numFmtId="10" fontId="26" fillId="4" borderId="8" xfId="0" applyNumberFormat="1" applyFont="1" applyFill="1" applyBorder="1"/>
    <xf numFmtId="9" fontId="26" fillId="4" borderId="0" xfId="1" applyFont="1" applyFill="1" applyBorder="1"/>
    <xf numFmtId="49" fontId="19" fillId="0" borderId="0" xfId="0" applyNumberFormat="1" applyFont="1" applyAlignment="1">
      <alignment horizontal="right"/>
    </xf>
    <xf numFmtId="3" fontId="18" fillId="0" borderId="8" xfId="0" applyNumberFormat="1" applyFont="1" applyBorder="1"/>
    <xf numFmtId="3" fontId="18" fillId="0" borderId="6" xfId="0" applyNumberFormat="1" applyFont="1" applyBorder="1"/>
    <xf numFmtId="3" fontId="19" fillId="0" borderId="7" xfId="0" applyNumberFormat="1" applyFont="1" applyBorder="1"/>
    <xf numFmtId="49" fontId="19" fillId="0" borderId="6" xfId="0" applyNumberFormat="1" applyFont="1" applyBorder="1" applyAlignment="1">
      <alignment horizontal="right"/>
    </xf>
    <xf numFmtId="0" fontId="18" fillId="13" borderId="0" xfId="0" applyFont="1" applyFill="1"/>
    <xf numFmtId="0" fontId="22" fillId="13" borderId="0" xfId="0" applyFont="1" applyFill="1"/>
    <xf numFmtId="0" fontId="24" fillId="0" borderId="0" xfId="0" applyFont="1"/>
    <xf numFmtId="0" fontId="18" fillId="0" borderId="0" xfId="0" applyFont="1" applyAlignment="1">
      <alignment horizontal="center"/>
    </xf>
    <xf numFmtId="3" fontId="26" fillId="11" borderId="8" xfId="0" applyNumberFormat="1" applyFont="1" applyFill="1" applyBorder="1"/>
    <xf numFmtId="0" fontId="6" fillId="0" borderId="0" xfId="0" applyFont="1"/>
    <xf numFmtId="0" fontId="0" fillId="6" borderId="0" xfId="0" applyFill="1"/>
    <xf numFmtId="9" fontId="29" fillId="0" borderId="0" xfId="0" applyNumberFormat="1" applyFont="1"/>
    <xf numFmtId="9" fontId="29" fillId="0" borderId="8" xfId="1" applyFont="1" applyBorder="1"/>
    <xf numFmtId="0" fontId="29" fillId="0" borderId="0" xfId="0" applyFont="1" applyAlignment="1">
      <alignment horizontal="center"/>
    </xf>
    <xf numFmtId="0" fontId="35" fillId="0" borderId="0" xfId="0" applyFont="1"/>
    <xf numFmtId="0" fontId="30" fillId="0" borderId="0" xfId="0" applyFont="1"/>
    <xf numFmtId="0" fontId="29" fillId="0" borderId="8" xfId="0" applyFont="1" applyBorder="1"/>
    <xf numFmtId="9" fontId="29" fillId="0" borderId="8" xfId="1" applyFont="1" applyBorder="1" applyAlignment="1">
      <alignment horizontal="right"/>
    </xf>
    <xf numFmtId="2" fontId="29" fillId="0" borderId="8" xfId="1" applyNumberFormat="1" applyFont="1" applyBorder="1" applyAlignment="1">
      <alignment horizontal="right"/>
    </xf>
    <xf numFmtId="10" fontId="29" fillId="0" borderId="0" xfId="1" applyNumberFormat="1" applyFont="1" applyAlignment="1">
      <alignment horizontal="right"/>
    </xf>
    <xf numFmtId="167" fontId="29" fillId="0" borderId="0" xfId="1" applyNumberFormat="1" applyFont="1"/>
    <xf numFmtId="10" fontId="29" fillId="0" borderId="0" xfId="1" applyNumberFormat="1" applyFont="1"/>
    <xf numFmtId="0" fontId="35" fillId="0" borderId="6" xfId="0" applyFont="1" applyBorder="1"/>
    <xf numFmtId="0" fontId="30" fillId="0" borderId="6" xfId="0" applyFont="1" applyBorder="1"/>
    <xf numFmtId="9" fontId="29" fillId="0" borderId="6" xfId="0" applyNumberFormat="1" applyFont="1" applyBorder="1"/>
    <xf numFmtId="0" fontId="29" fillId="0" borderId="6" xfId="0" applyFont="1" applyBorder="1"/>
    <xf numFmtId="9" fontId="29" fillId="0" borderId="0" xfId="1" applyFont="1" applyBorder="1" applyAlignment="1">
      <alignment horizontal="right"/>
    </xf>
    <xf numFmtId="0" fontId="29" fillId="0" borderId="0" xfId="0" applyFont="1" applyAlignment="1">
      <alignment horizontal="right"/>
    </xf>
    <xf numFmtId="0" fontId="33" fillId="0" borderId="0" xfId="0" applyFont="1" applyAlignment="1">
      <alignment horizontal="left" indent="1"/>
    </xf>
    <xf numFmtId="3" fontId="29" fillId="0" borderId="0" xfId="0" applyNumberFormat="1" applyFont="1"/>
    <xf numFmtId="0" fontId="44" fillId="10" borderId="0" xfId="0" applyFont="1" applyFill="1"/>
    <xf numFmtId="0" fontId="45" fillId="0" borderId="0" xfId="0" applyFont="1" applyAlignment="1">
      <alignment horizontal="left"/>
    </xf>
    <xf numFmtId="3" fontId="18" fillId="0" borderId="12" xfId="0" applyNumberFormat="1" applyFont="1" applyBorder="1"/>
    <xf numFmtId="3" fontId="18" fillId="0" borderId="13" xfId="0" applyNumberFormat="1" applyFont="1" applyBorder="1"/>
    <xf numFmtId="3" fontId="18" fillId="0" borderId="11" xfId="0" applyNumberFormat="1" applyFont="1" applyBorder="1"/>
    <xf numFmtId="0" fontId="33" fillId="0" borderId="13" xfId="0" applyFont="1" applyBorder="1"/>
    <xf numFmtId="0" fontId="33" fillId="0" borderId="11" xfId="0" applyFont="1" applyBorder="1"/>
    <xf numFmtId="0" fontId="33" fillId="0" borderId="12" xfId="0" applyFont="1" applyBorder="1"/>
    <xf numFmtId="3" fontId="19" fillId="0" borderId="12" xfId="0" applyNumberFormat="1" applyFont="1" applyBorder="1"/>
    <xf numFmtId="0" fontId="46" fillId="0" borderId="12" xfId="0" applyFont="1" applyBorder="1"/>
    <xf numFmtId="169" fontId="19" fillId="0" borderId="12" xfId="0" applyNumberFormat="1" applyFont="1" applyBorder="1"/>
    <xf numFmtId="0" fontId="19" fillId="0" borderId="14" xfId="0" applyFont="1" applyBorder="1"/>
    <xf numFmtId="0" fontId="19" fillId="0" borderId="15" xfId="0" applyFont="1" applyBorder="1"/>
    <xf numFmtId="0" fontId="19" fillId="0" borderId="16" xfId="0" applyFont="1" applyBorder="1"/>
    <xf numFmtId="0" fontId="18" fillId="0" borderId="17" xfId="0" applyFont="1" applyBorder="1"/>
    <xf numFmtId="3" fontId="18" fillId="0" borderId="18" xfId="0" applyNumberFormat="1" applyFont="1" applyBorder="1"/>
    <xf numFmtId="0" fontId="18" fillId="0" borderId="19" xfId="0" applyFont="1" applyBorder="1" applyAlignment="1">
      <alignment horizontal="left" indent="1"/>
    </xf>
    <xf numFmtId="3" fontId="18" fillId="0" borderId="20" xfId="0" applyNumberFormat="1" applyFont="1" applyBorder="1"/>
    <xf numFmtId="0" fontId="18" fillId="0" borderId="21" xfId="0" applyFont="1" applyBorder="1" applyAlignment="1">
      <alignment horizontal="left" indent="1"/>
    </xf>
    <xf numFmtId="3" fontId="18" fillId="0" borderId="22" xfId="0" applyNumberFormat="1" applyFont="1" applyBorder="1"/>
    <xf numFmtId="0" fontId="18" fillId="0" borderId="23" xfId="0" applyFont="1" applyBorder="1" applyAlignment="1">
      <alignment horizontal="left" indent="1"/>
    </xf>
    <xf numFmtId="3" fontId="18" fillId="0" borderId="24" xfId="0" applyNumberFormat="1" applyFont="1" applyBorder="1"/>
    <xf numFmtId="0" fontId="19" fillId="0" borderId="17" xfId="0" applyFont="1" applyBorder="1"/>
    <xf numFmtId="3" fontId="19" fillId="0" borderId="18" xfId="0" applyNumberFormat="1" applyFont="1" applyBorder="1"/>
    <xf numFmtId="169" fontId="19" fillId="0" borderId="18" xfId="0" applyNumberFormat="1" applyFont="1" applyBorder="1"/>
    <xf numFmtId="0" fontId="18" fillId="0" borderId="21" xfId="0" applyFont="1" applyBorder="1"/>
    <xf numFmtId="0" fontId="19" fillId="0" borderId="25" xfId="0" applyFont="1" applyBorder="1"/>
    <xf numFmtId="0" fontId="33" fillId="0" borderId="26" xfId="0" applyFont="1" applyBorder="1"/>
    <xf numFmtId="169" fontId="19" fillId="0" borderId="26" xfId="0" applyNumberFormat="1" applyFont="1" applyBorder="1"/>
    <xf numFmtId="169" fontId="19" fillId="0" borderId="27" xfId="0" applyNumberFormat="1" applyFont="1" applyBorder="1"/>
    <xf numFmtId="169" fontId="19" fillId="0" borderId="13" xfId="0" applyNumberFormat="1" applyFont="1" applyBorder="1"/>
    <xf numFmtId="169" fontId="19" fillId="0" borderId="20" xfId="0" applyNumberFormat="1" applyFont="1" applyBorder="1"/>
    <xf numFmtId="0" fontId="19" fillId="0" borderId="19" xfId="0" applyFont="1" applyBorder="1"/>
    <xf numFmtId="0" fontId="46" fillId="0" borderId="13" xfId="0" applyFont="1" applyBorder="1"/>
    <xf numFmtId="0" fontId="19" fillId="0" borderId="23" xfId="0" applyFont="1" applyBorder="1"/>
    <xf numFmtId="0" fontId="46" fillId="0" borderId="11" xfId="0" applyFont="1" applyBorder="1"/>
    <xf numFmtId="169" fontId="19" fillId="0" borderId="11" xfId="0" applyNumberFormat="1" applyFont="1" applyBorder="1"/>
    <xf numFmtId="169" fontId="19" fillId="0" borderId="24" xfId="0" applyNumberFormat="1" applyFont="1" applyBorder="1"/>
    <xf numFmtId="0" fontId="18" fillId="0" borderId="28" xfId="0" applyFont="1" applyBorder="1"/>
    <xf numFmtId="0" fontId="33" fillId="0" borderId="30" xfId="0" applyFont="1" applyBorder="1"/>
    <xf numFmtId="3" fontId="18" fillId="0" borderId="30" xfId="0" applyNumberFormat="1" applyFont="1" applyBorder="1"/>
    <xf numFmtId="0" fontId="33" fillId="0" borderId="31" xfId="0" applyFont="1" applyBorder="1"/>
    <xf numFmtId="169" fontId="18" fillId="0" borderId="31" xfId="0" applyNumberFormat="1" applyFont="1" applyBorder="1"/>
    <xf numFmtId="0" fontId="18" fillId="0" borderId="32" xfId="0" applyFont="1" applyBorder="1"/>
    <xf numFmtId="3" fontId="18" fillId="0" borderId="33" xfId="0" applyNumberFormat="1" applyFont="1" applyBorder="1"/>
    <xf numFmtId="0" fontId="18" fillId="0" borderId="34" xfId="0" applyFont="1" applyBorder="1"/>
    <xf numFmtId="169" fontId="18" fillId="0" borderId="35" xfId="0" applyNumberFormat="1" applyFont="1" applyBorder="1"/>
    <xf numFmtId="0" fontId="46" fillId="0" borderId="15" xfId="0" applyFont="1" applyBorder="1" applyAlignment="1">
      <alignment horizontal="left"/>
    </xf>
    <xf numFmtId="0" fontId="19" fillId="0" borderId="36" xfId="0" applyFont="1" applyBorder="1"/>
    <xf numFmtId="0" fontId="19" fillId="0" borderId="37" xfId="0" applyFont="1" applyBorder="1"/>
    <xf numFmtId="3" fontId="18" fillId="0" borderId="17" xfId="0" applyNumberFormat="1" applyFont="1" applyBorder="1"/>
    <xf numFmtId="3" fontId="18" fillId="0" borderId="25" xfId="0" applyNumberFormat="1" applyFont="1" applyBorder="1"/>
    <xf numFmtId="3" fontId="18" fillId="0" borderId="26" xfId="0" applyNumberFormat="1" applyFont="1" applyBorder="1"/>
    <xf numFmtId="3" fontId="18" fillId="0" borderId="27" xfId="0" applyNumberFormat="1" applyFont="1" applyBorder="1"/>
    <xf numFmtId="3" fontId="33" fillId="0" borderId="12" xfId="0" applyNumberFormat="1" applyFont="1" applyBorder="1"/>
    <xf numFmtId="3" fontId="33" fillId="0" borderId="26" xfId="0" applyNumberFormat="1" applyFont="1" applyBorder="1"/>
    <xf numFmtId="169" fontId="18" fillId="0" borderId="30" xfId="0" applyNumberFormat="1" applyFont="1" applyBorder="1"/>
    <xf numFmtId="169" fontId="18" fillId="0" borderId="33" xfId="0" applyNumberFormat="1" applyFont="1" applyBorder="1"/>
    <xf numFmtId="2" fontId="18" fillId="0" borderId="0" xfId="0" applyNumberFormat="1" applyFont="1"/>
    <xf numFmtId="9" fontId="18" fillId="0" borderId="0" xfId="1" applyFont="1" applyBorder="1"/>
    <xf numFmtId="9" fontId="18" fillId="0" borderId="22" xfId="1" applyFont="1" applyBorder="1"/>
    <xf numFmtId="2" fontId="18" fillId="0" borderId="6" xfId="0" applyNumberFormat="1" applyFont="1" applyBorder="1"/>
    <xf numFmtId="2" fontId="18" fillId="0" borderId="29" xfId="0" applyNumberFormat="1" applyFont="1" applyBorder="1"/>
    <xf numFmtId="0" fontId="19" fillId="0" borderId="41" xfId="0" applyFont="1" applyBorder="1"/>
    <xf numFmtId="0" fontId="46" fillId="0" borderId="42" xfId="0" applyFont="1" applyBorder="1" applyAlignment="1">
      <alignment horizontal="left"/>
    </xf>
    <xf numFmtId="0" fontId="19" fillId="0" borderId="42" xfId="0" applyFont="1" applyBorder="1"/>
    <xf numFmtId="0" fontId="19" fillId="0" borderId="43" xfId="0" applyFont="1" applyBorder="1"/>
    <xf numFmtId="0" fontId="18" fillId="0" borderId="44" xfId="0" applyFont="1" applyBorder="1"/>
    <xf numFmtId="0" fontId="18" fillId="0" borderId="38" xfId="0" applyFont="1" applyBorder="1"/>
    <xf numFmtId="9" fontId="18" fillId="0" borderId="38" xfId="1" applyFont="1" applyBorder="1"/>
    <xf numFmtId="9" fontId="18" fillId="0" borderId="45" xfId="1" applyFont="1" applyBorder="1"/>
    <xf numFmtId="0" fontId="33" fillId="0" borderId="38" xfId="0" applyFont="1" applyBorder="1"/>
    <xf numFmtId="0" fontId="29" fillId="0" borderId="1" xfId="0" applyFont="1" applyBorder="1"/>
    <xf numFmtId="9" fontId="18" fillId="0" borderId="1" xfId="1" applyFont="1" applyBorder="1"/>
    <xf numFmtId="9" fontId="18" fillId="0" borderId="40" xfId="1" applyFont="1" applyBorder="1"/>
    <xf numFmtId="3" fontId="18" fillId="0" borderId="46" xfId="0" applyNumberFormat="1" applyFont="1" applyBorder="1" applyAlignment="1">
      <alignment horizontal="center"/>
    </xf>
    <xf numFmtId="3" fontId="24" fillId="0" borderId="46" xfId="0" applyNumberFormat="1" applyFont="1" applyBorder="1" applyAlignment="1">
      <alignment horizontal="center"/>
    </xf>
    <xf numFmtId="0" fontId="18" fillId="0" borderId="46" xfId="0" applyFont="1" applyBorder="1"/>
    <xf numFmtId="0" fontId="19" fillId="0" borderId="46" xfId="0" applyFont="1" applyBorder="1"/>
    <xf numFmtId="0" fontId="33" fillId="0" borderId="46" xfId="0" applyFont="1" applyBorder="1" applyAlignment="1">
      <alignment horizontal="left"/>
    </xf>
    <xf numFmtId="9" fontId="18" fillId="0" borderId="46" xfId="1" applyFont="1" applyBorder="1" applyAlignment="1">
      <alignment horizontal="center"/>
    </xf>
    <xf numFmtId="9" fontId="24" fillId="0" borderId="46" xfId="1" applyFont="1" applyBorder="1" applyAlignment="1">
      <alignment horizontal="center"/>
    </xf>
    <xf numFmtId="9" fontId="28" fillId="0" borderId="46" xfId="1" applyFont="1" applyBorder="1" applyAlignment="1">
      <alignment horizontal="center"/>
    </xf>
    <xf numFmtId="0" fontId="47" fillId="0" borderId="46" xfId="0" applyFont="1" applyBorder="1"/>
    <xf numFmtId="0" fontId="48" fillId="0" borderId="46" xfId="0" applyFont="1" applyBorder="1" applyAlignment="1">
      <alignment horizontal="left"/>
    </xf>
    <xf numFmtId="0" fontId="47" fillId="0" borderId="0" xfId="0" applyFont="1"/>
    <xf numFmtId="0" fontId="32" fillId="0" borderId="0" xfId="0" applyFont="1" applyAlignment="1">
      <alignment horizontal="right"/>
    </xf>
    <xf numFmtId="0" fontId="32" fillId="0" borderId="0" xfId="0" applyFont="1" applyAlignment="1">
      <alignment horizontal="left"/>
    </xf>
    <xf numFmtId="0" fontId="28" fillId="0" borderId="21" xfId="0" applyFont="1" applyBorder="1"/>
    <xf numFmtId="0" fontId="28" fillId="0" borderId="39" xfId="0" applyFont="1" applyBorder="1"/>
    <xf numFmtId="0" fontId="22" fillId="14" borderId="0" xfId="0" applyFont="1" applyFill="1"/>
    <xf numFmtId="0" fontId="24" fillId="14" borderId="0" xfId="0" applyFont="1" applyFill="1"/>
    <xf numFmtId="10" fontId="18" fillId="0" borderId="0" xfId="1" applyNumberFormat="1" applyFont="1" applyBorder="1"/>
    <xf numFmtId="10" fontId="18" fillId="0" borderId="22" xfId="1" applyNumberFormat="1" applyFont="1" applyBorder="1"/>
    <xf numFmtId="0" fontId="38" fillId="0" borderId="0" xfId="0" applyFont="1" applyAlignment="1">
      <alignment horizontal="left" wrapText="1"/>
    </xf>
  </cellXfs>
  <cellStyles count="4">
    <cellStyle name="Hyperlink" xfId="3" builtinId="8"/>
    <cellStyle name="Normal" xfId="0" builtinId="0"/>
    <cellStyle name="Normal 2" xfId="2" xr:uid="{7D05D65F-6A52-425F-9E15-CCFCA16E44EF}"/>
    <cellStyle name="Percent" xfId="1" builtinId="5"/>
  </cellStyles>
  <dxfs count="90">
    <dxf>
      <numFmt numFmtId="2" formatCode="0.00"/>
    </dxf>
    <dxf>
      <numFmt numFmtId="3" formatCode="#,##0"/>
    </dxf>
    <dxf>
      <numFmt numFmtId="2" formatCode="0.00"/>
    </dxf>
    <dxf>
      <alignment horizontal="left"/>
    </dxf>
    <dxf>
      <alignment horizontal="left"/>
    </dxf>
    <dxf>
      <alignment horizontal="left"/>
    </dxf>
    <dxf>
      <alignment horizontal="left"/>
    </dxf>
    <dxf>
      <font>
        <sz val="8"/>
      </font>
    </dxf>
    <dxf>
      <font>
        <sz val="8"/>
      </font>
    </dxf>
    <dxf>
      <font>
        <sz val="8"/>
      </font>
    </dxf>
    <dxf>
      <font>
        <sz val="8"/>
      </font>
    </dxf>
    <dxf>
      <font>
        <sz val="8"/>
      </font>
    </dxf>
    <dxf>
      <numFmt numFmtId="3" formatCode="#,##0"/>
    </dxf>
    <dxf>
      <numFmt numFmtId="2" formatCode="0.00"/>
    </dxf>
    <dxf>
      <alignment horizontal="left"/>
    </dxf>
    <dxf>
      <alignment horizontal="left"/>
    </dxf>
    <dxf>
      <alignment horizontal="left"/>
    </dxf>
    <dxf>
      <alignment horizontal="left"/>
    </dxf>
    <dxf>
      <font>
        <sz val="8"/>
      </font>
    </dxf>
    <dxf>
      <font>
        <sz val="8"/>
      </font>
    </dxf>
    <dxf>
      <font>
        <sz val="8"/>
      </font>
    </dxf>
    <dxf>
      <font>
        <sz val="8"/>
      </font>
    </dxf>
    <dxf>
      <font>
        <sz val="8"/>
      </font>
    </dxf>
    <dxf>
      <numFmt numFmtId="3" formatCode="#,##0"/>
    </dxf>
    <dxf>
      <numFmt numFmtId="2" formatCode="0.00"/>
    </dxf>
    <dxf>
      <alignment horizontal="left"/>
    </dxf>
    <dxf>
      <alignment horizontal="left"/>
    </dxf>
    <dxf>
      <alignment horizontal="left"/>
    </dxf>
    <dxf>
      <alignment horizontal="left"/>
    </dxf>
    <dxf>
      <font>
        <sz val="8"/>
      </font>
    </dxf>
    <dxf>
      <font>
        <sz val="8"/>
      </font>
    </dxf>
    <dxf>
      <font>
        <sz val="8"/>
      </font>
    </dxf>
    <dxf>
      <font>
        <sz val="8"/>
      </font>
    </dxf>
    <dxf>
      <font>
        <sz val="8"/>
      </font>
    </dxf>
    <dxf>
      <numFmt numFmtId="3" formatCode="#,##0"/>
    </dxf>
    <dxf>
      <numFmt numFmtId="2" formatCode="0.00"/>
    </dxf>
    <dxf>
      <alignment horizontal="left"/>
    </dxf>
    <dxf>
      <alignment horizontal="left"/>
    </dxf>
    <dxf>
      <alignment horizontal="left"/>
    </dxf>
    <dxf>
      <alignment horizontal="left"/>
    </dxf>
    <dxf>
      <font>
        <sz val="8"/>
      </font>
    </dxf>
    <dxf>
      <font>
        <sz val="8"/>
      </font>
    </dxf>
    <dxf>
      <font>
        <sz val="8"/>
      </font>
    </dxf>
    <dxf>
      <font>
        <sz val="8"/>
      </font>
    </dxf>
    <dxf>
      <font>
        <sz val="8"/>
      </font>
    </dxf>
    <dxf>
      <numFmt numFmtId="3" formatCode="#,##0"/>
    </dxf>
    <dxf>
      <numFmt numFmtId="2" formatCode="0.00"/>
    </dxf>
    <dxf>
      <alignment horizontal="left"/>
    </dxf>
    <dxf>
      <alignment horizontal="left"/>
    </dxf>
    <dxf>
      <alignment horizontal="left"/>
    </dxf>
    <dxf>
      <alignment horizontal="left"/>
    </dxf>
    <dxf>
      <font>
        <sz val="8"/>
      </font>
    </dxf>
    <dxf>
      <font>
        <sz val="8"/>
      </font>
    </dxf>
    <dxf>
      <font>
        <sz val="8"/>
      </font>
    </dxf>
    <dxf>
      <font>
        <sz val="8"/>
      </font>
    </dxf>
    <dxf>
      <font>
        <sz val="8"/>
      </font>
    </dxf>
    <dxf>
      <numFmt numFmtId="2" formatCode="0.00"/>
    </dxf>
    <dxf>
      <numFmt numFmtId="3" formatCode="#,##0"/>
    </dxf>
    <dxf>
      <numFmt numFmtId="2" formatCode="0.00"/>
    </dxf>
    <dxf>
      <alignment horizontal="left"/>
    </dxf>
    <dxf>
      <alignment horizontal="left"/>
    </dxf>
    <dxf>
      <alignment horizontal="left"/>
    </dxf>
    <dxf>
      <alignment horizontal="left"/>
    </dxf>
    <dxf>
      <font>
        <sz val="8"/>
      </font>
    </dxf>
    <dxf>
      <font>
        <sz val="8"/>
      </font>
    </dxf>
    <dxf>
      <font>
        <sz val="8"/>
      </font>
    </dxf>
    <dxf>
      <font>
        <sz val="8"/>
      </font>
    </dxf>
    <dxf>
      <font>
        <sz val="8"/>
      </font>
    </dxf>
    <dxf>
      <numFmt numFmtId="3" formatCode="#,##0"/>
    </dxf>
    <dxf>
      <numFmt numFmtId="2" formatCode="0.00"/>
    </dxf>
    <dxf>
      <alignment horizontal="left"/>
    </dxf>
    <dxf>
      <alignment horizontal="left"/>
    </dxf>
    <dxf>
      <alignment horizontal="left"/>
    </dxf>
    <dxf>
      <alignment horizontal="left"/>
    </dxf>
    <dxf>
      <font>
        <sz val="8"/>
      </font>
    </dxf>
    <dxf>
      <font>
        <sz val="8"/>
      </font>
    </dxf>
    <dxf>
      <font>
        <sz val="8"/>
      </font>
    </dxf>
    <dxf>
      <font>
        <sz val="8"/>
      </font>
    </dxf>
    <dxf>
      <font>
        <sz val="8"/>
      </font>
    </dxf>
    <dxf>
      <numFmt numFmtId="3" formatCode="#,##0"/>
    </dxf>
    <dxf>
      <numFmt numFmtId="2" formatCode="0.00"/>
    </dxf>
    <dxf>
      <alignment horizontal="left"/>
    </dxf>
    <dxf>
      <alignment horizontal="left"/>
    </dxf>
    <dxf>
      <alignment horizontal="left"/>
    </dxf>
    <dxf>
      <alignment horizontal="left"/>
    </dxf>
    <dxf>
      <font>
        <sz val="8"/>
      </font>
    </dxf>
    <dxf>
      <font>
        <sz val="8"/>
      </font>
    </dxf>
    <dxf>
      <font>
        <sz val="8"/>
      </font>
    </dxf>
    <dxf>
      <font>
        <sz val="8"/>
      </font>
    </dxf>
    <dxf>
      <font>
        <sz val="8"/>
      </font>
    </dxf>
  </dxfs>
  <tableStyles count="0" defaultTableStyle="TableStyleMedium2" defaultPivotStyle="PivotStyleLight16"/>
  <colors>
    <mruColors>
      <color rgb="FF051C2C"/>
      <color rgb="FF00A9F4"/>
      <color rgb="FF99E6FF"/>
      <color rgb="FF33CCCC"/>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212912</xdr:colOff>
      <xdr:row>59</xdr:row>
      <xdr:rowOff>0</xdr:rowOff>
    </xdr:from>
    <xdr:to>
      <xdr:col>2</xdr:col>
      <xdr:colOff>212912</xdr:colOff>
      <xdr:row>92</xdr:row>
      <xdr:rowOff>67982</xdr:rowOff>
    </xdr:to>
    <xdr:pic>
      <xdr:nvPicPr>
        <xdr:cNvPr id="2" name="Picture 1">
          <a:extLst>
            <a:ext uri="{FF2B5EF4-FFF2-40B4-BE49-F238E27FC236}">
              <a16:creationId xmlns:a16="http://schemas.microsoft.com/office/drawing/2014/main" id="{EE734D73-02E8-44B3-AB9B-D2A36373C06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19692" y="8923020"/>
          <a:ext cx="0" cy="57659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212912</xdr:colOff>
      <xdr:row>60</xdr:row>
      <xdr:rowOff>0</xdr:rowOff>
    </xdr:from>
    <xdr:to>
      <xdr:col>2</xdr:col>
      <xdr:colOff>212912</xdr:colOff>
      <xdr:row>92</xdr:row>
      <xdr:rowOff>157634</xdr:rowOff>
    </xdr:to>
    <xdr:pic>
      <xdr:nvPicPr>
        <xdr:cNvPr id="4" name="Picture 3">
          <a:extLst>
            <a:ext uri="{FF2B5EF4-FFF2-40B4-BE49-F238E27FC236}">
              <a16:creationId xmlns:a16="http://schemas.microsoft.com/office/drawing/2014/main" id="{3CDE74F8-FCA7-4C6F-8AC8-8D5E575EB8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19692" y="9098280"/>
          <a:ext cx="0" cy="5765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35858</xdr:colOff>
      <xdr:row>7</xdr:row>
      <xdr:rowOff>89649</xdr:rowOff>
    </xdr:from>
    <xdr:to>
      <xdr:col>3</xdr:col>
      <xdr:colOff>7978589</xdr:colOff>
      <xdr:row>38</xdr:row>
      <xdr:rowOff>154564</xdr:rowOff>
    </xdr:to>
    <xdr:pic>
      <xdr:nvPicPr>
        <xdr:cNvPr id="6" name="Picture 5">
          <a:extLst>
            <a:ext uri="{FF2B5EF4-FFF2-40B4-BE49-F238E27FC236}">
              <a16:creationId xmlns:a16="http://schemas.microsoft.com/office/drawing/2014/main" id="{3C5EC054-5FD5-74EB-4FE7-BCAE9E6FB786}"/>
            </a:ext>
          </a:extLst>
        </xdr:cNvPr>
        <xdr:cNvPicPr>
          <a:picLocks noChangeAspect="1"/>
        </xdr:cNvPicPr>
      </xdr:nvPicPr>
      <xdr:blipFill>
        <a:blip xmlns:r="http://schemas.openxmlformats.org/officeDocument/2006/relationships" r:embed="rId2"/>
        <a:stretch>
          <a:fillRect/>
        </a:stretch>
      </xdr:blipFill>
      <xdr:spPr>
        <a:xfrm>
          <a:off x="35858" y="1828802"/>
          <a:ext cx="10067366" cy="56230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62345</xdr:colOff>
      <xdr:row>10</xdr:row>
      <xdr:rowOff>48490</xdr:rowOff>
    </xdr:from>
    <xdr:to>
      <xdr:col>3</xdr:col>
      <xdr:colOff>705977</xdr:colOff>
      <xdr:row>12</xdr:row>
      <xdr:rowOff>19084</xdr:rowOff>
    </xdr:to>
    <xdr:pic>
      <xdr:nvPicPr>
        <xdr:cNvPr id="3" name="Picture 2">
          <a:extLst>
            <a:ext uri="{FF2B5EF4-FFF2-40B4-BE49-F238E27FC236}">
              <a16:creationId xmlns:a16="http://schemas.microsoft.com/office/drawing/2014/main" id="{1C917B43-575E-ADDB-F304-DA718BFE5C92}"/>
            </a:ext>
          </a:extLst>
        </xdr:cNvPr>
        <xdr:cNvPicPr>
          <a:picLocks noChangeAspect="1"/>
        </xdr:cNvPicPr>
      </xdr:nvPicPr>
      <xdr:blipFill>
        <a:blip xmlns:r="http://schemas.openxmlformats.org/officeDocument/2006/relationships" r:embed="rId1"/>
        <a:stretch>
          <a:fillRect/>
        </a:stretch>
      </xdr:blipFill>
      <xdr:spPr>
        <a:xfrm>
          <a:off x="1662545" y="1676399"/>
          <a:ext cx="1876687" cy="247685"/>
        </a:xfrm>
        <a:prstGeom prst="rect">
          <a:avLst/>
        </a:prstGeom>
      </xdr:spPr>
    </xdr:pic>
    <xdr:clientData/>
  </xdr:twoCellAnchor>
  <xdr:oneCellAnchor>
    <xdr:from>
      <xdr:col>1</xdr:col>
      <xdr:colOff>1152005</xdr:colOff>
      <xdr:row>10</xdr:row>
      <xdr:rowOff>55418</xdr:rowOff>
    </xdr:from>
    <xdr:ext cx="357085" cy="233205"/>
    <xdr:sp macro="" textlink="">
      <xdr:nvSpPr>
        <xdr:cNvPr id="4" name="TextBox 3">
          <a:extLst>
            <a:ext uri="{FF2B5EF4-FFF2-40B4-BE49-F238E27FC236}">
              <a16:creationId xmlns:a16="http://schemas.microsoft.com/office/drawing/2014/main" id="{9BC5577F-E5C4-5B4F-9FC4-AB272A7DD10B}"/>
            </a:ext>
          </a:extLst>
        </xdr:cNvPr>
        <xdr:cNvSpPr txBox="1"/>
      </xdr:nvSpPr>
      <xdr:spPr>
        <a:xfrm>
          <a:off x="1319645" y="1632758"/>
          <a:ext cx="35708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pt-BR" sz="900" b="1" i="1"/>
            <a:t>Min</a:t>
          </a:r>
        </a:p>
      </xdr:txBody>
    </xdr:sp>
    <xdr:clientData/>
  </xdr:oneCellAnchor>
  <xdr:oneCellAnchor>
    <xdr:from>
      <xdr:col>3</xdr:col>
      <xdr:colOff>673330</xdr:colOff>
      <xdr:row>10</xdr:row>
      <xdr:rowOff>55418</xdr:rowOff>
    </xdr:from>
    <xdr:ext cx="377476" cy="233205"/>
    <xdr:sp macro="" textlink="">
      <xdr:nvSpPr>
        <xdr:cNvPr id="5" name="TextBox 4">
          <a:extLst>
            <a:ext uri="{FF2B5EF4-FFF2-40B4-BE49-F238E27FC236}">
              <a16:creationId xmlns:a16="http://schemas.microsoft.com/office/drawing/2014/main" id="{2C675176-F0CC-9FA4-E81D-F765D7F9B8AE}"/>
            </a:ext>
          </a:extLst>
        </xdr:cNvPr>
        <xdr:cNvSpPr txBox="1"/>
      </xdr:nvSpPr>
      <xdr:spPr>
        <a:xfrm>
          <a:off x="3507970" y="1632758"/>
          <a:ext cx="37747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r>
            <a:rPr lang="pt-BR" sz="900" b="1" i="1"/>
            <a:t>Max</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15</xdr:col>
      <xdr:colOff>2310</xdr:colOff>
      <xdr:row>65</xdr:row>
      <xdr:rowOff>45062</xdr:rowOff>
    </xdr:from>
    <xdr:to>
      <xdr:col>15</xdr:col>
      <xdr:colOff>1123949</xdr:colOff>
      <xdr:row>67</xdr:row>
      <xdr:rowOff>51826</xdr:rowOff>
    </xdr:to>
    <xdr:pic>
      <xdr:nvPicPr>
        <xdr:cNvPr id="6" name="Picture 5" descr="Facebook Prophet. (Almost) everything you should know to… | by Moto DEI |  The Startup | Medium">
          <a:extLst>
            <a:ext uri="{FF2B5EF4-FFF2-40B4-BE49-F238E27FC236}">
              <a16:creationId xmlns:a16="http://schemas.microsoft.com/office/drawing/2014/main" id="{268CCFFE-ED6A-421F-A89E-6F2D1DF2CAB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873260" y="11627462"/>
          <a:ext cx="1121639" cy="330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67</xdr:row>
      <xdr:rowOff>91266</xdr:rowOff>
    </xdr:from>
    <xdr:to>
      <xdr:col>15</xdr:col>
      <xdr:colOff>800100</xdr:colOff>
      <xdr:row>69</xdr:row>
      <xdr:rowOff>12453</xdr:rowOff>
    </xdr:to>
    <xdr:pic>
      <xdr:nvPicPr>
        <xdr:cNvPr id="7" name="Picture 6">
          <a:extLst>
            <a:ext uri="{FF2B5EF4-FFF2-40B4-BE49-F238E27FC236}">
              <a16:creationId xmlns:a16="http://schemas.microsoft.com/office/drawing/2014/main" id="{06DA8036-5BE4-4040-A5A1-64517452E1B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870950" y="11997516"/>
          <a:ext cx="800100" cy="245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2310</xdr:colOff>
      <xdr:row>109</xdr:row>
      <xdr:rowOff>32362</xdr:rowOff>
    </xdr:from>
    <xdr:to>
      <xdr:col>15</xdr:col>
      <xdr:colOff>1123949</xdr:colOff>
      <xdr:row>111</xdr:row>
      <xdr:rowOff>83576</xdr:rowOff>
    </xdr:to>
    <xdr:pic>
      <xdr:nvPicPr>
        <xdr:cNvPr id="10" name="Picture 9" descr="Facebook Prophet. (Almost) everything you should know to… | by Moto DEI |  The Startup | Medium">
          <a:extLst>
            <a:ext uri="{FF2B5EF4-FFF2-40B4-BE49-F238E27FC236}">
              <a16:creationId xmlns:a16="http://schemas.microsoft.com/office/drawing/2014/main" id="{871928C9-67EC-57A3-5D87-9DB4468D07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873260" y="17850462"/>
          <a:ext cx="1121639" cy="330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111</xdr:row>
      <xdr:rowOff>123016</xdr:rowOff>
    </xdr:from>
    <xdr:to>
      <xdr:col>15</xdr:col>
      <xdr:colOff>800100</xdr:colOff>
      <xdr:row>113</xdr:row>
      <xdr:rowOff>44203</xdr:rowOff>
    </xdr:to>
    <xdr:pic>
      <xdr:nvPicPr>
        <xdr:cNvPr id="11" name="Picture 10">
          <a:extLst>
            <a:ext uri="{FF2B5EF4-FFF2-40B4-BE49-F238E27FC236}">
              <a16:creationId xmlns:a16="http://schemas.microsoft.com/office/drawing/2014/main" id="{48FF19B8-21D7-843C-EB2A-FAB60A43C62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870950" y="18220516"/>
          <a:ext cx="800100" cy="245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19050</xdr:colOff>
      <xdr:row>65</xdr:row>
      <xdr:rowOff>53584</xdr:rowOff>
    </xdr:from>
    <xdr:to>
      <xdr:col>15</xdr:col>
      <xdr:colOff>1035050</xdr:colOff>
      <xdr:row>67</xdr:row>
      <xdr:rowOff>25400</xdr:rowOff>
    </xdr:to>
    <xdr:pic>
      <xdr:nvPicPr>
        <xdr:cNvPr id="2" name="Picture 1" descr="Facebook Prophet. (Almost) everything you should know to… | by Moto DEI |  The Startup | Medium">
          <a:extLst>
            <a:ext uri="{FF2B5EF4-FFF2-40B4-BE49-F238E27FC236}">
              <a16:creationId xmlns:a16="http://schemas.microsoft.com/office/drawing/2014/main" id="{5A74D643-0FD2-48F8-B46F-1566E60DA7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801100" y="10937484"/>
          <a:ext cx="1016000" cy="295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23089</xdr:colOff>
      <xdr:row>67</xdr:row>
      <xdr:rowOff>72546</xdr:rowOff>
    </xdr:from>
    <xdr:to>
      <xdr:col>15</xdr:col>
      <xdr:colOff>901701</xdr:colOff>
      <xdr:row>69</xdr:row>
      <xdr:rowOff>13968</xdr:rowOff>
    </xdr:to>
    <xdr:pic>
      <xdr:nvPicPr>
        <xdr:cNvPr id="4" name="Picture 3">
          <a:extLst>
            <a:ext uri="{FF2B5EF4-FFF2-40B4-BE49-F238E27FC236}">
              <a16:creationId xmlns:a16="http://schemas.microsoft.com/office/drawing/2014/main" id="{96C8EAF1-1A2C-7FB4-CE7C-CCC9418A480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805139" y="11280296"/>
          <a:ext cx="878612" cy="265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6350</xdr:colOff>
      <xdr:row>109</xdr:row>
      <xdr:rowOff>44450</xdr:rowOff>
    </xdr:from>
    <xdr:to>
      <xdr:col>15</xdr:col>
      <xdr:colOff>1022350</xdr:colOff>
      <xdr:row>111</xdr:row>
      <xdr:rowOff>60716</xdr:rowOff>
    </xdr:to>
    <xdr:pic>
      <xdr:nvPicPr>
        <xdr:cNvPr id="5" name="Picture 4" descr="Facebook Prophet. (Almost) everything you should know to… | by Moto DEI |  The Startup | Medium">
          <a:extLst>
            <a:ext uri="{FF2B5EF4-FFF2-40B4-BE49-F238E27FC236}">
              <a16:creationId xmlns:a16="http://schemas.microsoft.com/office/drawing/2014/main" id="{13E5A244-B5DE-438E-B8AE-585034A59D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788400" y="17208500"/>
          <a:ext cx="1016000" cy="295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4039</xdr:colOff>
      <xdr:row>111</xdr:row>
      <xdr:rowOff>76112</xdr:rowOff>
    </xdr:from>
    <xdr:to>
      <xdr:col>15</xdr:col>
      <xdr:colOff>882651</xdr:colOff>
      <xdr:row>113</xdr:row>
      <xdr:rowOff>17534</xdr:rowOff>
    </xdr:to>
    <xdr:pic>
      <xdr:nvPicPr>
        <xdr:cNvPr id="6" name="Picture 5">
          <a:extLst>
            <a:ext uri="{FF2B5EF4-FFF2-40B4-BE49-F238E27FC236}">
              <a16:creationId xmlns:a16="http://schemas.microsoft.com/office/drawing/2014/main" id="{56F78F9D-2E54-4534-A542-0CA871A1380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786089" y="17519562"/>
          <a:ext cx="878612" cy="265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raão Luiz" refreshedDate="45465.980416319442" createdVersion="8" refreshedVersion="8" minRefreshableVersion="3" recordCount="19" xr:uid="{6C7DC8D7-85C8-4206-99C4-E4E1F8B8111E}">
  <cacheSource type="worksheet">
    <worksheetSource ref="B56:O75" sheet="BC_City_A"/>
  </cacheSource>
  <cacheFields count="14">
    <cacheField name="Operational Metrics" numFmtId="0">
      <sharedItems count="19">
        <s v="Shopping_Sessions"/>
        <s v="Cash Gross Bookings"/>
        <s v="Supply_Hours"/>
        <s v="Cash Trips"/>
        <s v="U4B Gross Bookings"/>
        <s v="Rider Miles"/>
        <s v="Vehicle Miles"/>
        <s v="Vehicle Minutes"/>
        <s v="Active_Hours"/>
        <s v="Rider Paid Acquisition Spend"/>
        <s v="Driver Paid Acquisition Spend"/>
        <s v="Surged Trips"/>
        <s v="New Driver Trips"/>
        <s v="New Rider Trips"/>
        <s v="New Riders"/>
        <s v="New Drivers"/>
        <s v="Requests"/>
        <s v="Active Drivers"/>
        <s v="Active Riders"/>
      </sharedItems>
    </cacheField>
    <cacheField name="Unit" numFmtId="0">
      <sharedItems/>
    </cacheField>
    <cacheField name="jan/22" numFmtId="3">
      <sharedItems containsSemiMixedTypes="0" containsString="0" containsNumber="1" minValue="755" maxValue="17528630.999999993" count="19">
        <n v="1700400"/>
        <n v="575748.04794658639"/>
        <n v="658262.57782556571"/>
        <n v="1019757"/>
        <n v="12134.662437469735"/>
        <n v="5131694.2425131667"/>
        <n v="5131691.6500000041"/>
        <n v="17528630.999999993"/>
        <n v="415632.43898741773"/>
        <n v="13033.580570578715"/>
        <n v="9569.7096782318113"/>
        <n v="82312"/>
        <n v="93315"/>
        <n v="55714"/>
        <n v="15312"/>
        <n v="755"/>
        <n v="1447122"/>
        <n v="6729"/>
        <n v="191899"/>
      </sharedItems>
    </cacheField>
    <cacheField name="fev/22" numFmtId="3">
      <sharedItems containsSemiMixedTypes="0" containsString="0" containsNumber="1" minValue="710" maxValue="17038585.383333351" count="19">
        <n v="1721659"/>
        <n v="576436.57225580676"/>
        <n v="663524.34655195253"/>
        <n v="975449"/>
        <n v="13145.903515944396"/>
        <n v="4990668.0093115261"/>
        <n v="4990667.5799999991"/>
        <n v="17038585.383333351"/>
        <n v="401891.57928518899"/>
        <n v="20729.545652287303"/>
        <n v="3487.6341724463364"/>
        <n v="35617"/>
        <n v="82249"/>
        <n v="48128"/>
        <n v="13675"/>
        <n v="710"/>
        <n v="1405364"/>
        <n v="6888"/>
        <n v="188593"/>
      </sharedItems>
    </cacheField>
    <cacheField name="mar/22" numFmtId="3">
      <sharedItems containsSemiMixedTypes="0" containsString="0" containsNumber="1" minValue="722" maxValue="19410586.300000004"/>
    </cacheField>
    <cacheField name="abr/22" numFmtId="3">
      <sharedItems containsSemiMixedTypes="0" containsString="0" containsNumber="1" minValue="560" maxValue="19324342.299999975"/>
    </cacheField>
    <cacheField name="mai/22" numFmtId="3">
      <sharedItems containsSemiMixedTypes="0" containsString="0" containsNumber="1" minValue="548" maxValue="20650025.616666622"/>
    </cacheField>
    <cacheField name="jun/22" numFmtId="3">
      <sharedItems containsSemiMixedTypes="0" containsString="0" containsNumber="1" minValue="512" maxValue="20617544.816666719"/>
    </cacheField>
    <cacheField name="jul/22" numFmtId="3">
      <sharedItems containsSemiMixedTypes="0" containsString="0" containsNumber="1" minValue="622" maxValue="19392075.466666665"/>
    </cacheField>
    <cacheField name="ago/22" numFmtId="3">
      <sharedItems containsSemiMixedTypes="0" containsString="0" containsNumber="1" minValue="617" maxValue="19806324.066666771"/>
    </cacheField>
    <cacheField name="set/22" numFmtId="3">
      <sharedItems containsSemiMixedTypes="0" containsString="0" containsNumber="1" minValue="565" maxValue="20099995.083333436"/>
    </cacheField>
    <cacheField name="out/22" numFmtId="3">
      <sharedItems containsSemiMixedTypes="0" containsString="0" containsNumber="1" minValue="635" maxValue="20379922.750000101"/>
    </cacheField>
    <cacheField name="nov/22" numFmtId="3">
      <sharedItems containsSemiMixedTypes="0" containsString="0" containsNumber="1" minValue="507" maxValue="20005126.116666753"/>
    </cacheField>
    <cacheField name="dez/22" numFmtId="3">
      <sharedItems containsSemiMixedTypes="0" containsString="0" containsNumber="1" minValue="357" maxValue="19251799.23500004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raão Luiz" refreshedDate="45467.081591435184" createdVersion="8" refreshedVersion="8" minRefreshableVersion="3" recordCount="19" xr:uid="{0A4492AF-84F1-4202-BBE2-4AA81FB7C6D3}">
  <cacheSource type="worksheet">
    <worksheetSource ref="B56:O75" sheet="BC_City_B"/>
  </cacheSource>
  <cacheFields count="14">
    <cacheField name="Operational Metrics" numFmtId="0">
      <sharedItems count="19">
        <s v="Shopping_Sessions"/>
        <s v="Cash Gross Bookings"/>
        <s v="Supply_Hours"/>
        <s v="Cash Trips"/>
        <s v="U4B Gross Bookings"/>
        <s v="Rider Miles"/>
        <s v="Vehicle Miles"/>
        <s v="Vehicle Minutes"/>
        <s v="Active_Hours"/>
        <s v="Rider Paid Acquisition Spend"/>
        <s v="Driver Paid Acquisition Spend"/>
        <s v="Surged Trips"/>
        <s v="New Driver Trips"/>
        <s v="New Rider Trips"/>
        <s v="New Riders"/>
        <s v="New Drivers"/>
        <s v="Requests"/>
        <s v="Active Drivers"/>
        <s v="Active Riders"/>
      </sharedItems>
    </cacheField>
    <cacheField name="Unit" numFmtId="0">
      <sharedItems/>
    </cacheField>
    <cacheField name="jan/22" numFmtId="3">
      <sharedItems containsSemiMixedTypes="0" containsString="0" containsNumber="1" minValue="4538" maxValue="24548679.633333318"/>
    </cacheField>
    <cacheField name="fev/22" numFmtId="3">
      <sharedItems containsSemiMixedTypes="0" containsString="0" containsNumber="1" minValue="4986" maxValue="27908795.616666734"/>
    </cacheField>
    <cacheField name="mar/22" numFmtId="3">
      <sharedItems containsSemiMixedTypes="0" containsString="0" containsNumber="1" minValue="7486" maxValue="38429770.133333273"/>
    </cacheField>
    <cacheField name="abr/22" numFmtId="3">
      <sharedItems containsSemiMixedTypes="0" containsString="0" containsNumber="1" minValue="9224" maxValue="47462553.033333369"/>
    </cacheField>
    <cacheField name="mai/22" numFmtId="3">
      <sharedItems containsSemiMixedTypes="0" containsString="0" containsNumber="1" minValue="9511" maxValue="57064474.416666575"/>
    </cacheField>
    <cacheField name="jun/22" numFmtId="3">
      <sharedItems containsSemiMixedTypes="0" containsString="0" containsNumber="1" minValue="8074" maxValue="63483372.350000024"/>
    </cacheField>
    <cacheField name="jul/22" numFmtId="3">
      <sharedItems containsSemiMixedTypes="0" containsString="0" containsNumber="1" minValue="9763" maxValue="72045664.700000003"/>
    </cacheField>
    <cacheField name="ago/22" numFmtId="3">
      <sharedItems containsSemiMixedTypes="0" containsString="0" containsNumber="1" minValue="14674" maxValue="85923731.883333683"/>
    </cacheField>
    <cacheField name="set/22" numFmtId="3">
      <sharedItems containsSemiMixedTypes="0" containsString="0" containsNumber="1" minValue="15445" maxValue="100218856.73333399"/>
    </cacheField>
    <cacheField name="out/22" numFmtId="3">
      <sharedItems containsSemiMixedTypes="0" containsString="0" containsNumber="1" minValue="13536.940373470705" maxValue="114372055.31666775"/>
    </cacheField>
    <cacheField name="nov/22" numFmtId="3">
      <sharedItems containsSemiMixedTypes="0" containsString="0" containsNumber="1" minValue="11129" maxValue="119411812.68642072"/>
    </cacheField>
    <cacheField name="dez/22" numFmtId="3">
      <sharedItems containsSemiMixedTypes="0" containsString="0" containsNumber="1" minValue="9395" maxValue="123332827.9722228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x v="0"/>
    <s v="units"/>
    <x v="0"/>
    <x v="0"/>
    <n v="2201325"/>
    <n v="2391118"/>
    <n v="2650688"/>
    <n v="2698720"/>
    <n v="2891408"/>
    <n v="2946335"/>
    <n v="3140314"/>
    <n v="3103495"/>
    <n v="3106146"/>
    <n v="3254012"/>
  </r>
  <r>
    <x v="1"/>
    <s v="USD"/>
    <x v="1"/>
    <x v="1"/>
    <n v="648290.82198567269"/>
    <n v="676459.16724026797"/>
    <n v="689829.77334273094"/>
    <n v="3229908.3960220404"/>
    <n v="3053975.7939793924"/>
    <n v="3253064.0361040006"/>
    <n v="3248755.5741827358"/>
    <n v="3188557.6034553433"/>
    <n v="3016257.9560862146"/>
    <n v="3222762.52930832"/>
  </r>
  <r>
    <x v="2"/>
    <s v="Hours"/>
    <x v="2"/>
    <x v="2"/>
    <n v="740442.80738525442"/>
    <n v="688587.42014860932"/>
    <n v="722250.52305415098"/>
    <n v="686957.79113777657"/>
    <n v="664940.00025056268"/>
    <n v="711411.99261915544"/>
    <n v="690832.1681683301"/>
    <n v="708714.40576693439"/>
    <n v="682030.08727972279"/>
    <n v="673514.76200917037"/>
  </r>
  <r>
    <x v="3"/>
    <s v="units"/>
    <x v="3"/>
    <x v="3"/>
    <n v="1104550"/>
    <n v="1114597"/>
    <n v="1213093"/>
    <n v="1212808"/>
    <n v="1153947"/>
    <n v="1175656"/>
    <n v="1195076"/>
    <n v="1191215"/>
    <n v="1141088"/>
    <n v="1092181"/>
  </r>
  <r>
    <x v="4"/>
    <s v="USD"/>
    <x v="4"/>
    <x v="4"/>
    <n v="14857.032068018998"/>
    <n v="18971.134200836881"/>
    <n v="21369.469366557321"/>
    <n v="20132.766960157081"/>
    <n v="18168.684627416889"/>
    <n v="22468.120705914054"/>
    <n v="24410.483025984897"/>
    <n v="25464.241239482755"/>
    <n v="32021.818273803488"/>
    <n v="33030.322391559195"/>
  </r>
  <r>
    <x v="5"/>
    <s v="Miles"/>
    <x v="5"/>
    <x v="5"/>
    <n v="5658338.1639235811"/>
    <n v="5643224.1449714685"/>
    <n v="5973031.6468056208"/>
    <n v="5878218.5563995019"/>
    <n v="5678363.5314352652"/>
    <n v="5720928.7059031045"/>
    <n v="5764145.5076705031"/>
    <n v="5798949.0812902646"/>
    <n v="5755370.7301862482"/>
    <n v="5629453.1340963477"/>
  </r>
  <r>
    <x v="6"/>
    <s v="Miles"/>
    <x v="6"/>
    <x v="6"/>
    <n v="5658336.2300000032"/>
    <n v="5643221.9800000004"/>
    <n v="5973021.5799999991"/>
    <n v="5878219.4999999981"/>
    <n v="5678365.9799999995"/>
    <n v="5720923.5600000033"/>
    <n v="5764143.3500000024"/>
    <n v="5798943.9299999941"/>
    <n v="5755361.7400000039"/>
    <n v="5629350.9800000032"/>
  </r>
  <r>
    <x v="7"/>
    <s v="Minutes"/>
    <x v="7"/>
    <x v="7"/>
    <n v="19410586.300000004"/>
    <n v="19324342.299999975"/>
    <n v="20650025.616666622"/>
    <n v="20617544.816666719"/>
    <n v="19392075.466666665"/>
    <n v="19806324.066666771"/>
    <n v="20099995.083333436"/>
    <n v="20379922.750000101"/>
    <n v="20005126.116666753"/>
    <n v="19251799.235000048"/>
  </r>
  <r>
    <x v="8"/>
    <s v="Hours"/>
    <x v="8"/>
    <x v="8"/>
    <n v="465799.95993660786"/>
    <n v="27039.774963068317"/>
    <n v="502506.99464051437"/>
    <n v="504696.37893968163"/>
    <n v="474360.87272327847"/>
    <n v="480501.95886161487"/>
    <n v="495768.34157217725"/>
    <n v="505301.87631884863"/>
    <n v="503352.33866718144"/>
    <n v="483608.98647772789"/>
  </r>
  <r>
    <x v="9"/>
    <s v="USD"/>
    <x v="9"/>
    <x v="9"/>
    <n v="11386.069601387735"/>
    <n v="11063.780990610305"/>
    <n v="40145.194020867726"/>
    <n v="30049.118931917918"/>
    <n v="47842.01140562482"/>
    <n v="47215.193014008473"/>
    <n v="42620.938890885525"/>
    <n v="20606.205495926926"/>
    <n v="12402.914092603942"/>
    <n v="13687.904838409839"/>
  </r>
  <r>
    <x v="10"/>
    <s v="USD"/>
    <x v="10"/>
    <x v="10"/>
    <n v="5407.4668141245365"/>
    <n v="2653.6563494509173"/>
    <n v="2210.9640279330797"/>
    <n v="3941.1528550514067"/>
    <n v="4431.7224638483885"/>
    <n v="7039.593365858268"/>
    <n v="12244.798205140492"/>
    <n v="11455.825545643609"/>
    <n v="9637.3144803022169"/>
    <n v="7520.1563089046194"/>
  </r>
  <r>
    <x v="11"/>
    <s v="units"/>
    <x v="11"/>
    <x v="11"/>
    <n v="49416"/>
    <n v="127762"/>
    <n v="112985"/>
    <n v="214175"/>
    <n v="204313"/>
    <n v="149791"/>
    <n v="251952"/>
    <n v="226395"/>
    <n v="272012"/>
    <n v="243436"/>
  </r>
  <r>
    <x v="12"/>
    <s v="units"/>
    <x v="12"/>
    <x v="12"/>
    <n v="91703"/>
    <n v="69915"/>
    <n v="74139"/>
    <n v="72339"/>
    <n v="85856"/>
    <n v="87239"/>
    <n v="86126"/>
    <n v="99349"/>
    <n v="75236"/>
    <n v="54426"/>
  </r>
  <r>
    <x v="13"/>
    <s v="units"/>
    <x v="13"/>
    <x v="13"/>
    <n v="63752"/>
    <n v="58143"/>
    <n v="65326"/>
    <n v="62609"/>
    <n v="66976"/>
    <n v="67708"/>
    <n v="61820"/>
    <n v="58070"/>
    <n v="55155"/>
    <n v="53297"/>
  </r>
  <r>
    <x v="14"/>
    <s v="units"/>
    <x v="14"/>
    <x v="14"/>
    <n v="16982"/>
    <n v="15771"/>
    <n v="16874"/>
    <n v="16821"/>
    <n v="17451"/>
    <n v="16709"/>
    <n v="16100"/>
    <n v="15072"/>
    <n v="15418"/>
    <n v="16682"/>
  </r>
  <r>
    <x v="15"/>
    <s v="units"/>
    <x v="15"/>
    <x v="15"/>
    <n v="722"/>
    <n v="560"/>
    <n v="548"/>
    <n v="512"/>
    <n v="622"/>
    <n v="617"/>
    <n v="565"/>
    <n v="635"/>
    <n v="507"/>
    <n v="357"/>
  </r>
  <r>
    <x v="16"/>
    <s v="units"/>
    <x v="16"/>
    <x v="16"/>
    <n v="1595917"/>
    <n v="1599264"/>
    <n v="1727214"/>
    <n v="1731887"/>
    <n v="1652399"/>
    <n v="1683471"/>
    <n v="1738930"/>
    <n v="1764483"/>
    <n v="1726776"/>
    <n v="1635260"/>
  </r>
  <r>
    <x v="17"/>
    <s v="units"/>
    <x v="17"/>
    <x v="17"/>
    <n v="7104"/>
    <n v="6806"/>
    <n v="6719"/>
    <n v="6705"/>
    <n v="6765"/>
    <n v="6954"/>
    <n v="6968"/>
    <n v="6990"/>
    <n v="6869"/>
    <n v="6822"/>
  </r>
  <r>
    <x v="18"/>
    <s v="units"/>
    <x v="18"/>
    <x v="18"/>
    <n v="204191"/>
    <n v="204682"/>
    <n v="209882"/>
    <n v="213912"/>
    <n v="216432"/>
    <n v="216261"/>
    <n v="219581"/>
    <n v="222220"/>
    <n v="229447"/>
    <n v="23689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x v="0"/>
    <s v="units"/>
    <n v="2796592"/>
    <n v="3528766"/>
    <n v="5206040"/>
    <n v="6819183"/>
    <n v="8353469"/>
    <n v="9373781"/>
    <n v="12653373"/>
    <n v="13085161"/>
    <n v="15473871"/>
    <n v="17227719"/>
    <n v="18770028"/>
    <n v="22973636"/>
  </r>
  <r>
    <x v="1"/>
    <s v="USD"/>
    <n v="1864207.2101772917"/>
    <n v="2319329.3047254118"/>
    <n v="3150787.8476903862"/>
    <n v="3773627.7988826744"/>
    <n v="4300225.3061124636"/>
    <n v="18247365.581348725"/>
    <n v="21245195.98070107"/>
    <n v="22620034.052684646"/>
    <n v="22584444.765369497"/>
    <n v="21096865.380601585"/>
    <n v="24462300.98517682"/>
    <n v="30620172.352799725"/>
  </r>
  <r>
    <x v="2"/>
    <s v="Hours"/>
    <n v="749629.19880330656"/>
    <n v="817552.19073827844"/>
    <n v="1176368.7209670213"/>
    <n v="1524982.401400768"/>
    <n v="1805864.8396064879"/>
    <n v="1947692.9977403206"/>
    <n v="2147587.6058494058"/>
    <n v="2691268.988341684"/>
    <n v="3181458.7531864848"/>
    <n v="3518046.0214677388"/>
    <n v="3528074.7136657913"/>
    <n v="3621784.9109204719"/>
  </r>
  <r>
    <x v="3"/>
    <s v="units"/>
    <n v="1180619"/>
    <n v="1362016"/>
    <n v="1875762"/>
    <n v="2435720"/>
    <n v="3076730"/>
    <n v="3576600"/>
    <n v="4150725"/>
    <n v="4863777"/>
    <n v="5783313"/>
    <n v="6543834"/>
    <n v="6904633"/>
    <n v="7106763"/>
  </r>
  <r>
    <x v="4"/>
    <s v="USD"/>
    <n v="12657.483827310878"/>
    <n v="14484.255938697319"/>
    <n v="25022.719101123592"/>
    <n v="29366.914959652364"/>
    <n v="28396.38092909539"/>
    <n v="17601.440581047736"/>
    <n v="16518.593217231901"/>
    <n v="20970.516459400147"/>
    <n v="17014.825227903439"/>
    <n v="13536.940373470705"/>
    <n v="14321.99592833876"/>
    <n v="18624.483778873586"/>
  </r>
  <r>
    <x v="5"/>
    <s v="Miles"/>
    <n v="7024900.1558800088"/>
    <n v="7818002.51284994"/>
    <n v="10152063.992457058"/>
    <n v="12180578.394705255"/>
    <n v="14416901.59936912"/>
    <n v="16400575.061637109"/>
    <n v="18640956.964985073"/>
    <n v="21789734.216166612"/>
    <n v="25978122.523505889"/>
    <n v="29406199.991094451"/>
    <n v="30901294.032280073"/>
    <n v="32060850.817833543"/>
  </r>
  <r>
    <x v="6"/>
    <s v="Miles"/>
    <n v="7024898.8699999936"/>
    <n v="7817995.1500000097"/>
    <n v="10152064.009999989"/>
    <n v="12180578.560000032"/>
    <n v="14416903.809999915"/>
    <n v="16400564.709999988"/>
    <n v="18640949.300000008"/>
    <n v="21789736.920000046"/>
    <n v="25978113.580000006"/>
    <n v="29406193.160000138"/>
    <n v="30901178.149999961"/>
    <n v="32058341.379999984"/>
  </r>
  <r>
    <x v="7"/>
    <s v="Minutes"/>
    <n v="24548679.633333318"/>
    <n v="27908795.616666734"/>
    <n v="38429770.133333273"/>
    <n v="47462553.033333369"/>
    <n v="57064474.416666575"/>
    <n v="63483372.350000024"/>
    <n v="72045664.700000003"/>
    <n v="85923731.883333683"/>
    <n v="100218856.73333399"/>
    <n v="114372055.31666775"/>
    <n v="119411812.68642072"/>
    <n v="123332827.97222282"/>
  </r>
  <r>
    <x v="8"/>
    <s v="Hours"/>
    <n v="611972.8774766773"/>
    <n v="705271.72306894267"/>
    <n v="945995.9818815554"/>
    <n v="68349.118021976436"/>
    <n v="1405748.8274587162"/>
    <n v="1587678.7766432462"/>
    <n v="1819377.3206864106"/>
    <n v="2092023.5021854274"/>
    <n v="2394908.9467086275"/>
    <n v="2740627.8218015619"/>
    <n v="2906147.8166808086"/>
    <n v="2996661.9074908555"/>
  </r>
  <r>
    <x v="9"/>
    <s v="USD"/>
    <n v="23528.779387905437"/>
    <n v="39219.037164268389"/>
    <n v="44252.2452276529"/>
    <n v="38420.474355056765"/>
    <n v="42374.052192344971"/>
    <n v="49909.082668559247"/>
    <n v="57182.159361059661"/>
    <n v="29301.326665010507"/>
    <n v="18096.988120846418"/>
    <n v="29995.669990594382"/>
    <n v="28891.200042906621"/>
    <n v="26612.874000687167"/>
  </r>
  <r>
    <x v="10"/>
    <s v="USD"/>
    <n v="181645.61672137049"/>
    <n v="219540.88213692248"/>
    <n v="257926.48890314312"/>
    <n v="277524.2173235977"/>
    <n v="257671.80358163256"/>
    <n v="268330.12594660034"/>
    <n v="344638.91141989641"/>
    <n v="383924.05515095912"/>
    <n v="474115.40330097266"/>
    <n v="107741.60597663889"/>
    <n v="96900.000339187958"/>
    <n v="101663.71777883155"/>
  </r>
  <r>
    <x v="11"/>
    <s v="units"/>
    <n v="409716"/>
    <n v="668548"/>
    <n v="621966"/>
    <n v="865959"/>
    <n v="849662"/>
    <n v="921473"/>
    <n v="1935891"/>
    <n v="1330641"/>
    <n v="1296237"/>
    <n v="1661951"/>
    <n v="2377549"/>
    <n v="3739983"/>
  </r>
  <r>
    <x v="12"/>
    <s v="units"/>
    <n v="236672"/>
    <n v="240797"/>
    <n v="419273"/>
    <n v="502824"/>
    <n v="538445"/>
    <n v="540070"/>
    <n v="689031"/>
    <n v="994937"/>
    <n v="1076443"/>
    <n v="1008459"/>
    <n v="908004"/>
    <n v="787969"/>
  </r>
  <r>
    <x v="13"/>
    <s v="units"/>
    <n v="228357"/>
    <n v="244895"/>
    <n v="334389"/>
    <n v="445117"/>
    <n v="480526"/>
    <n v="537920"/>
    <n v="576364"/>
    <n v="573562"/>
    <n v="662709"/>
    <n v="700552"/>
    <n v="639984"/>
    <n v="612368"/>
  </r>
  <r>
    <x v="14"/>
    <s v="units"/>
    <n v="76488"/>
    <n v="92851"/>
    <n v="123714"/>
    <n v="155487"/>
    <n v="158286"/>
    <n v="184030"/>
    <n v="206847"/>
    <n v="196306"/>
    <n v="227618"/>
    <n v="242107"/>
    <n v="234770"/>
    <n v="251479"/>
  </r>
  <r>
    <x v="15"/>
    <s v="units"/>
    <n v="4538"/>
    <n v="4986"/>
    <n v="7486"/>
    <n v="9224"/>
    <n v="9511"/>
    <n v="8074"/>
    <n v="9763"/>
    <n v="14674"/>
    <n v="15445"/>
    <n v="13835"/>
    <n v="11129"/>
    <n v="9395"/>
  </r>
  <r>
    <x v="16"/>
    <s v="units"/>
    <n v="1677282"/>
    <n v="1977115"/>
    <n v="2589187"/>
    <n v="3200587"/>
    <n v="4027132"/>
    <n v="4787987"/>
    <n v="5642075"/>
    <n v="6230099"/>
    <n v="7369776"/>
    <n v="8726567"/>
    <n v="9702543"/>
    <n v="9776472"/>
  </r>
  <r>
    <x v="17"/>
    <s v="units"/>
    <n v="14755"/>
    <n v="16669"/>
    <n v="21687"/>
    <n v="27408"/>
    <n v="32307"/>
    <n v="33154"/>
    <n v="37918"/>
    <n v="46044"/>
    <n v="50921"/>
    <n v="53141"/>
    <n v="53696"/>
    <n v="52684"/>
  </r>
  <r>
    <x v="18"/>
    <s v="units"/>
    <n v="317856"/>
    <n v="372480"/>
    <n v="487802"/>
    <n v="593327"/>
    <n v="677618"/>
    <n v="774575"/>
    <n v="910589"/>
    <n v="1003274"/>
    <n v="1154752"/>
    <n v="1290431"/>
    <n v="1406374"/>
    <n v="15549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8381A6-7187-4DAB-995D-C1973C4BBF4E}" name="PivotTable3"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111:N112" firstHeaderRow="0" firstDataRow="1" firstDataCol="1"/>
  <pivotFields count="14">
    <pivotField axis="axisRow" showAll="0">
      <items count="20">
        <item x="17"/>
        <item h="1" x="18"/>
        <item h="1" x="8"/>
        <item h="1" x="1"/>
        <item h="1" x="3"/>
        <item h="1" x="10"/>
        <item h="1" x="12"/>
        <item h="1" x="15"/>
        <item h="1" x="13"/>
        <item h="1" x="14"/>
        <item h="1" x="16"/>
        <item h="1" x="5"/>
        <item h="1" x="9"/>
        <item h="1" x="0"/>
        <item h="1" x="2"/>
        <item h="1" x="11"/>
        <item h="1" x="4"/>
        <item h="1" x="6"/>
        <item h="1" x="7"/>
        <item t="default"/>
      </items>
    </pivotField>
    <pivotField showAll="0"/>
    <pivotField dataField="1" numFmtId="3" showAll="0">
      <items count="20">
        <item x="15"/>
        <item x="17"/>
        <item x="10"/>
        <item x="4"/>
        <item x="9"/>
        <item x="14"/>
        <item x="13"/>
        <item x="11"/>
        <item x="12"/>
        <item x="18"/>
        <item x="8"/>
        <item x="1"/>
        <item x="2"/>
        <item x="3"/>
        <item x="16"/>
        <item x="0"/>
        <item x="6"/>
        <item x="5"/>
        <item x="7"/>
        <item t="default"/>
      </items>
    </pivotField>
    <pivotField dataField="1" numFmtId="3" showAll="0">
      <items count="20">
        <item x="15"/>
        <item x="10"/>
        <item x="17"/>
        <item x="4"/>
        <item x="14"/>
        <item x="9"/>
        <item x="11"/>
        <item x="13"/>
        <item x="12"/>
        <item x="18"/>
        <item x="8"/>
        <item x="1"/>
        <item x="2"/>
        <item x="3"/>
        <item x="16"/>
        <item x="0"/>
        <item x="6"/>
        <item x="5"/>
        <item x="7"/>
        <item t="default"/>
      </items>
    </pivotField>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s>
  <rowFields count="1">
    <field x="0"/>
  </rowFields>
  <rowItems count="1">
    <i>
      <x/>
    </i>
  </rowItems>
  <colFields count="1">
    <field x="-2"/>
  </colFields>
  <colItems count="12">
    <i>
      <x/>
    </i>
    <i i="1">
      <x v="1"/>
    </i>
    <i i="2">
      <x v="2"/>
    </i>
    <i i="3">
      <x v="3"/>
    </i>
    <i i="4">
      <x v="4"/>
    </i>
    <i i="5">
      <x v="5"/>
    </i>
    <i i="6">
      <x v="6"/>
    </i>
    <i i="7">
      <x v="7"/>
    </i>
    <i i="8">
      <x v="8"/>
    </i>
    <i i="9">
      <x v="9"/>
    </i>
    <i i="10">
      <x v="10"/>
    </i>
    <i i="11">
      <x v="11"/>
    </i>
  </colItems>
  <dataFields count="12">
    <dataField name="Sum of jan/22" fld="2" baseField="0" baseItem="0"/>
    <dataField name="Sum of fev/22" fld="3" baseField="0" baseItem="0"/>
    <dataField name="Sum of mar/22" fld="4" baseField="0" baseItem="0"/>
    <dataField name="Sum of abr/22" fld="5" baseField="0" baseItem="0"/>
    <dataField name="Sum of mai/22" fld="6" baseField="0" baseItem="0"/>
    <dataField name="Sum of jun/22" fld="7" baseField="0" baseItem="0"/>
    <dataField name="Sum of jul/22" fld="8" baseField="0" baseItem="0"/>
    <dataField name="Sum of ago/22" fld="9" baseField="0" baseItem="0"/>
    <dataField name="Sum of set/22" fld="10" baseField="0" baseItem="0"/>
    <dataField name="Sum of out/22" fld="11" baseField="0" baseItem="0"/>
    <dataField name="Sum of nov/22" fld="12" baseField="0" baseItem="0"/>
    <dataField name="Sum of dez/22" fld="13" baseField="0" baseItem="0"/>
  </dataFields>
  <formats count="11">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fieldPosition="0">
        <references count="1">
          <reference field="0" count="0"/>
        </references>
      </pivotArea>
    </format>
    <format dxfId="51">
      <pivotArea dataOnly="0" labelOnly="1" outline="0" fieldPosition="0">
        <references count="1">
          <reference field="4294967294" count="12">
            <x v="0"/>
            <x v="1"/>
            <x v="2"/>
            <x v="3"/>
            <x v="4"/>
            <x v="5"/>
            <x v="6"/>
            <x v="7"/>
            <x v="8"/>
            <x v="9"/>
            <x v="10"/>
            <x v="11"/>
          </reference>
        </references>
      </pivotArea>
    </format>
    <format dxfId="50">
      <pivotArea outline="0" collapsedLevelsAreSubtotals="1" fieldPosition="0"/>
    </format>
    <format dxfId="49">
      <pivotArea dataOnly="0" labelOnly="1" outline="0" fieldPosition="0">
        <references count="1">
          <reference field="4294967294" count="12">
            <x v="0"/>
            <x v="1"/>
            <x v="2"/>
            <x v="3"/>
            <x v="4"/>
            <x v="5"/>
            <x v="6"/>
            <x v="7"/>
            <x v="8"/>
            <x v="9"/>
            <x v="10"/>
            <x v="11"/>
          </reference>
        </references>
      </pivotArea>
    </format>
    <format dxfId="48">
      <pivotArea field="0" type="button" dataOnly="0" labelOnly="1" outline="0" axis="axisRow" fieldPosition="0"/>
    </format>
    <format dxfId="47">
      <pivotArea dataOnly="0" labelOnly="1" fieldPosition="0">
        <references count="1">
          <reference field="0" count="0"/>
        </references>
      </pivotArea>
    </format>
    <format dxfId="46">
      <pivotArea collapsedLevelsAreSubtotals="1" fieldPosition="0">
        <references count="1">
          <reference field="0" count="1">
            <x v="12"/>
          </reference>
        </references>
      </pivotArea>
    </format>
    <format dxfId="45">
      <pivotArea collapsedLevelsAreSubtotals="1" fieldPosition="0">
        <references count="1">
          <reference field="0"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4A5A16-8AAA-4B65-A3D6-CB6C817CB508}" name="PivotTable5"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39:N41" firstHeaderRow="0" firstDataRow="1" firstDataCol="1"/>
  <pivotFields count="14">
    <pivotField axis="axisRow" showAll="0" sortType="descending">
      <items count="20">
        <item h="1" x="7"/>
        <item h="1" x="6"/>
        <item h="1" x="4"/>
        <item h="1" x="11"/>
        <item h="1" x="2"/>
        <item h="1" x="0"/>
        <item h="1" x="9"/>
        <item h="1" x="5"/>
        <item h="1" x="16"/>
        <item h="1" x="14"/>
        <item h="1" x="13"/>
        <item x="15"/>
        <item h="1" x="12"/>
        <item x="10"/>
        <item h="1" x="3"/>
        <item h="1" x="1"/>
        <item h="1" x="8"/>
        <item h="1" x="18"/>
        <item h="1" x="17"/>
        <item t="default"/>
      </items>
    </pivotField>
    <pivotField showAll="0"/>
    <pivotField dataField="1" numFmtId="3" showAll="0">
      <items count="20">
        <item x="15"/>
        <item x="17"/>
        <item x="10"/>
        <item x="4"/>
        <item x="9"/>
        <item x="14"/>
        <item x="13"/>
        <item x="11"/>
        <item x="12"/>
        <item x="18"/>
        <item x="8"/>
        <item x="1"/>
        <item x="2"/>
        <item x="3"/>
        <item x="16"/>
        <item x="0"/>
        <item x="6"/>
        <item x="5"/>
        <item x="7"/>
        <item t="default"/>
      </items>
    </pivotField>
    <pivotField dataField="1" numFmtId="3" showAll="0">
      <items count="20">
        <item x="15"/>
        <item x="10"/>
        <item x="17"/>
        <item x="4"/>
        <item x="14"/>
        <item x="9"/>
        <item x="11"/>
        <item x="13"/>
        <item x="12"/>
        <item x="18"/>
        <item x="8"/>
        <item x="1"/>
        <item x="2"/>
        <item x="3"/>
        <item x="16"/>
        <item x="0"/>
        <item x="6"/>
        <item x="5"/>
        <item x="7"/>
        <item t="default"/>
      </items>
    </pivotField>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s>
  <rowFields count="1">
    <field x="0"/>
  </rowFields>
  <rowItems count="2">
    <i>
      <x v="11"/>
    </i>
    <i>
      <x v="13"/>
    </i>
  </rowItems>
  <colFields count="1">
    <field x="-2"/>
  </colFields>
  <colItems count="12">
    <i>
      <x/>
    </i>
    <i i="1">
      <x v="1"/>
    </i>
    <i i="2">
      <x v="2"/>
    </i>
    <i i="3">
      <x v="3"/>
    </i>
    <i i="4">
      <x v="4"/>
    </i>
    <i i="5">
      <x v="5"/>
    </i>
    <i i="6">
      <x v="6"/>
    </i>
    <i i="7">
      <x v="7"/>
    </i>
    <i i="8">
      <x v="8"/>
    </i>
    <i i="9">
      <x v="9"/>
    </i>
    <i i="10">
      <x v="10"/>
    </i>
    <i i="11">
      <x v="11"/>
    </i>
  </colItems>
  <dataFields count="12">
    <dataField name="Sum of jan/22" fld="2" baseField="0" baseItem="0"/>
    <dataField name="Sum of fev/22" fld="3" baseField="0" baseItem="0"/>
    <dataField name="Sum of mar/22" fld="4" baseField="0" baseItem="0"/>
    <dataField name="Sum of abr/22" fld="5" baseField="0" baseItem="0"/>
    <dataField name="Sum of mai/22" fld="6" baseField="0" baseItem="0"/>
    <dataField name="Sum of jun/22" fld="7" baseField="0" baseItem="0"/>
    <dataField name="Sum of jul/22" fld="8" baseField="0" baseItem="0"/>
    <dataField name="Sum of ago/22" fld="9" baseField="0" baseItem="0"/>
    <dataField name="Sum of set/22" fld="10" baseField="0" baseItem="0"/>
    <dataField name="Sum of out/22" fld="11" baseField="0" baseItem="0"/>
    <dataField name="Sum of nov/22" fld="12" baseField="0" baseItem="0"/>
    <dataField name="Sum of dez/22" fld="13" baseField="0" baseItem="0"/>
  </dataFields>
  <formats count="12">
    <format dxfId="67">
      <pivotArea type="all" dataOnly="0" outline="0" fieldPosition="0"/>
    </format>
    <format dxfId="66">
      <pivotArea outline="0" collapsedLevelsAreSubtotals="1" fieldPosition="0"/>
    </format>
    <format dxfId="65">
      <pivotArea field="0" type="button" dataOnly="0" labelOnly="1" outline="0" axis="axisRow" fieldPosition="0"/>
    </format>
    <format dxfId="64">
      <pivotArea dataOnly="0" labelOnly="1" fieldPosition="0">
        <references count="1">
          <reference field="0" count="0"/>
        </references>
      </pivotArea>
    </format>
    <format dxfId="63">
      <pivotArea dataOnly="0" labelOnly="1" outline="0" fieldPosition="0">
        <references count="1">
          <reference field="4294967294" count="12">
            <x v="0"/>
            <x v="1"/>
            <x v="2"/>
            <x v="3"/>
            <x v="4"/>
            <x v="5"/>
            <x v="6"/>
            <x v="7"/>
            <x v="8"/>
            <x v="9"/>
            <x v="10"/>
            <x v="11"/>
          </reference>
        </references>
      </pivotArea>
    </format>
    <format dxfId="62">
      <pivotArea outline="0" collapsedLevelsAreSubtotals="1" fieldPosition="0"/>
    </format>
    <format dxfId="61">
      <pivotArea dataOnly="0" labelOnly="1" outline="0" fieldPosition="0">
        <references count="1">
          <reference field="4294967294" count="12">
            <x v="0"/>
            <x v="1"/>
            <x v="2"/>
            <x v="3"/>
            <x v="4"/>
            <x v="5"/>
            <x v="6"/>
            <x v="7"/>
            <x v="8"/>
            <x v="9"/>
            <x v="10"/>
            <x v="11"/>
          </reference>
        </references>
      </pivotArea>
    </format>
    <format dxfId="60">
      <pivotArea field="0" type="button" dataOnly="0" labelOnly="1" outline="0" axis="axisRow" fieldPosition="0"/>
    </format>
    <format dxfId="59">
      <pivotArea dataOnly="0" labelOnly="1" fieldPosition="0">
        <references count="1">
          <reference field="0" count="0"/>
        </references>
      </pivotArea>
    </format>
    <format dxfId="58">
      <pivotArea collapsedLevelsAreSubtotals="1" fieldPosition="0">
        <references count="1">
          <reference field="0" count="1">
            <x v="6"/>
          </reference>
        </references>
      </pivotArea>
    </format>
    <format dxfId="57">
      <pivotArea collapsedLevelsAreSubtotals="1" fieldPosition="0">
        <references count="1">
          <reference field="0" count="1">
            <x v="9"/>
          </reference>
        </references>
      </pivotArea>
    </format>
    <format dxfId="56">
      <pivotArea collapsedLevelsAreSubtotals="1" fieldPosition="0">
        <references count="1">
          <reference field="0" count="1">
            <x v="1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0E21AB-53BE-4E7A-8AB1-3EFDE4F511DB}" name="PivotTable4"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9:N11" firstHeaderRow="0" firstDataRow="1" firstDataCol="1"/>
  <pivotFields count="14">
    <pivotField axis="axisRow" showAll="0">
      <items count="20">
        <item h="1" x="17"/>
        <item h="1" x="18"/>
        <item h="1" x="8"/>
        <item h="1" x="1"/>
        <item h="1" x="3"/>
        <item h="1" x="10"/>
        <item h="1" x="12"/>
        <item h="1" x="15"/>
        <item h="1" x="13"/>
        <item x="14"/>
        <item h="1" x="16"/>
        <item h="1" x="5"/>
        <item x="9"/>
        <item h="1" x="0"/>
        <item h="1" x="2"/>
        <item h="1" x="11"/>
        <item h="1" x="4"/>
        <item h="1" x="6"/>
        <item h="1" x="7"/>
        <item t="default"/>
      </items>
    </pivotField>
    <pivotField showAll="0"/>
    <pivotField dataField="1" numFmtId="3" showAll="0">
      <items count="20">
        <item x="15"/>
        <item x="17"/>
        <item x="10"/>
        <item x="4"/>
        <item x="9"/>
        <item x="14"/>
        <item x="13"/>
        <item x="11"/>
        <item x="12"/>
        <item x="18"/>
        <item x="8"/>
        <item x="1"/>
        <item x="2"/>
        <item x="3"/>
        <item x="16"/>
        <item x="0"/>
        <item x="6"/>
        <item x="5"/>
        <item x="7"/>
        <item t="default"/>
      </items>
    </pivotField>
    <pivotField dataField="1" numFmtId="3" showAll="0">
      <items count="20">
        <item x="15"/>
        <item x="10"/>
        <item x="17"/>
        <item x="4"/>
        <item x="14"/>
        <item x="9"/>
        <item x="11"/>
        <item x="13"/>
        <item x="12"/>
        <item x="18"/>
        <item x="8"/>
        <item x="1"/>
        <item x="2"/>
        <item x="3"/>
        <item x="16"/>
        <item x="0"/>
        <item x="6"/>
        <item x="5"/>
        <item x="7"/>
        <item t="default"/>
      </items>
    </pivotField>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s>
  <rowFields count="1">
    <field x="0"/>
  </rowFields>
  <rowItems count="2">
    <i>
      <x v="9"/>
    </i>
    <i>
      <x v="12"/>
    </i>
  </rowItems>
  <colFields count="1">
    <field x="-2"/>
  </colFields>
  <colItems count="12">
    <i>
      <x/>
    </i>
    <i i="1">
      <x v="1"/>
    </i>
    <i i="2">
      <x v="2"/>
    </i>
    <i i="3">
      <x v="3"/>
    </i>
    <i i="4">
      <x v="4"/>
    </i>
    <i i="5">
      <x v="5"/>
    </i>
    <i i="6">
      <x v="6"/>
    </i>
    <i i="7">
      <x v="7"/>
    </i>
    <i i="8">
      <x v="8"/>
    </i>
    <i i="9">
      <x v="9"/>
    </i>
    <i i="10">
      <x v="10"/>
    </i>
    <i i="11">
      <x v="11"/>
    </i>
  </colItems>
  <dataFields count="12">
    <dataField name="Sum of jan/22" fld="2" baseField="0" baseItem="0"/>
    <dataField name="Sum of fev/22" fld="3" baseField="0" baseItem="0"/>
    <dataField name="Sum of mar/22" fld="4" baseField="0" baseItem="0"/>
    <dataField name="Sum of abr/22" fld="5" baseField="0" baseItem="0"/>
    <dataField name="Sum of mai/22" fld="6" baseField="0" baseItem="0"/>
    <dataField name="Sum of jun/22" fld="7" baseField="0" baseItem="0"/>
    <dataField name="Sum of jul/22" fld="8" baseField="0" baseItem="0"/>
    <dataField name="Sum of ago/22" fld="9" baseField="0" baseItem="0"/>
    <dataField name="Sum of set/22" fld="10" baseField="0" baseItem="0"/>
    <dataField name="Sum of out/22" fld="11" baseField="0" baseItem="0"/>
    <dataField name="Sum of nov/22" fld="12" baseField="0" baseItem="0"/>
    <dataField name="Sum of dez/22" fld="13" baseField="0" baseItem="0"/>
  </dataFields>
  <formats count="11">
    <format dxfId="78">
      <pivotArea type="all" dataOnly="0" outline="0" fieldPosition="0"/>
    </format>
    <format dxfId="77">
      <pivotArea outline="0" collapsedLevelsAreSubtotals="1" fieldPosition="0"/>
    </format>
    <format dxfId="76">
      <pivotArea field="0" type="button" dataOnly="0" labelOnly="1" outline="0" axis="axisRow" fieldPosition="0"/>
    </format>
    <format dxfId="75">
      <pivotArea dataOnly="0" labelOnly="1" fieldPosition="0">
        <references count="1">
          <reference field="0" count="0"/>
        </references>
      </pivotArea>
    </format>
    <format dxfId="74">
      <pivotArea dataOnly="0" labelOnly="1" outline="0" fieldPosition="0">
        <references count="1">
          <reference field="4294967294" count="12">
            <x v="0"/>
            <x v="1"/>
            <x v="2"/>
            <x v="3"/>
            <x v="4"/>
            <x v="5"/>
            <x v="6"/>
            <x v="7"/>
            <x v="8"/>
            <x v="9"/>
            <x v="10"/>
            <x v="11"/>
          </reference>
        </references>
      </pivotArea>
    </format>
    <format dxfId="73">
      <pivotArea outline="0" collapsedLevelsAreSubtotals="1" fieldPosition="0"/>
    </format>
    <format dxfId="72">
      <pivotArea dataOnly="0" labelOnly="1" outline="0" fieldPosition="0">
        <references count="1">
          <reference field="4294967294" count="12">
            <x v="0"/>
            <x v="1"/>
            <x v="2"/>
            <x v="3"/>
            <x v="4"/>
            <x v="5"/>
            <x v="6"/>
            <x v="7"/>
            <x v="8"/>
            <x v="9"/>
            <x v="10"/>
            <x v="11"/>
          </reference>
        </references>
      </pivotArea>
    </format>
    <format dxfId="71">
      <pivotArea field="0" type="button" dataOnly="0" labelOnly="1" outline="0" axis="axisRow" fieldPosition="0"/>
    </format>
    <format dxfId="70">
      <pivotArea dataOnly="0" labelOnly="1" fieldPosition="0">
        <references count="1">
          <reference field="0" count="0"/>
        </references>
      </pivotArea>
    </format>
    <format dxfId="69">
      <pivotArea collapsedLevelsAreSubtotals="1" fieldPosition="0">
        <references count="1">
          <reference field="0" count="1">
            <x v="12"/>
          </reference>
        </references>
      </pivotArea>
    </format>
    <format dxfId="68">
      <pivotArea collapsedLevelsAreSubtotals="1" fieldPosition="0">
        <references count="1">
          <reference field="0"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05C441-E397-44C5-8786-366B0A3863C0}" name="PivotTable2"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67:N68" firstHeaderRow="0" firstDataRow="1" firstDataCol="1"/>
  <pivotFields count="14">
    <pivotField axis="axisRow" showAll="0">
      <items count="20">
        <item h="1" x="17"/>
        <item x="18"/>
        <item h="1" x="8"/>
        <item h="1" x="1"/>
        <item h="1" x="3"/>
        <item h="1" x="10"/>
        <item h="1" x="12"/>
        <item h="1" x="15"/>
        <item h="1" x="13"/>
        <item h="1" x="14"/>
        <item h="1" x="16"/>
        <item h="1" x="5"/>
        <item h="1" x="9"/>
        <item h="1" x="0"/>
        <item h="1" x="2"/>
        <item h="1" x="11"/>
        <item h="1" x="4"/>
        <item h="1" x="6"/>
        <item h="1" x="7"/>
        <item t="default"/>
      </items>
    </pivotField>
    <pivotField showAll="0"/>
    <pivotField dataField="1" numFmtId="3" showAll="0">
      <items count="20">
        <item x="15"/>
        <item x="17"/>
        <item x="10"/>
        <item x="4"/>
        <item x="9"/>
        <item x="14"/>
        <item x="13"/>
        <item x="11"/>
        <item x="12"/>
        <item x="18"/>
        <item x="8"/>
        <item x="1"/>
        <item x="2"/>
        <item x="3"/>
        <item x="16"/>
        <item x="0"/>
        <item x="6"/>
        <item x="5"/>
        <item x="7"/>
        <item t="default"/>
      </items>
    </pivotField>
    <pivotField dataField="1" numFmtId="3" showAll="0">
      <items count="20">
        <item x="15"/>
        <item x="10"/>
        <item x="17"/>
        <item x="4"/>
        <item x="14"/>
        <item x="9"/>
        <item x="11"/>
        <item x="13"/>
        <item x="12"/>
        <item x="18"/>
        <item x="8"/>
        <item x="1"/>
        <item x="2"/>
        <item x="3"/>
        <item x="16"/>
        <item x="0"/>
        <item x="6"/>
        <item x="5"/>
        <item x="7"/>
        <item t="default"/>
      </items>
    </pivotField>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s>
  <rowFields count="1">
    <field x="0"/>
  </rowFields>
  <rowItems count="1">
    <i>
      <x v="1"/>
    </i>
  </rowItems>
  <colFields count="1">
    <field x="-2"/>
  </colFields>
  <colItems count="12">
    <i>
      <x/>
    </i>
    <i i="1">
      <x v="1"/>
    </i>
    <i i="2">
      <x v="2"/>
    </i>
    <i i="3">
      <x v="3"/>
    </i>
    <i i="4">
      <x v="4"/>
    </i>
    <i i="5">
      <x v="5"/>
    </i>
    <i i="6">
      <x v="6"/>
    </i>
    <i i="7">
      <x v="7"/>
    </i>
    <i i="8">
      <x v="8"/>
    </i>
    <i i="9">
      <x v="9"/>
    </i>
    <i i="10">
      <x v="10"/>
    </i>
    <i i="11">
      <x v="11"/>
    </i>
  </colItems>
  <dataFields count="12">
    <dataField name="Sum of jan/22" fld="2" baseField="0" baseItem="0"/>
    <dataField name="Sum of fev/22" fld="3" baseField="0" baseItem="0"/>
    <dataField name="Sum of mar/22" fld="4" baseField="0" baseItem="0"/>
    <dataField name="Sum of abr/22" fld="5" baseField="0" baseItem="0"/>
    <dataField name="Sum of mai/22" fld="6" baseField="0" baseItem="0"/>
    <dataField name="Sum of jun/22" fld="7" baseField="0" baseItem="0"/>
    <dataField name="Sum of jul/22" fld="8" baseField="0" baseItem="0"/>
    <dataField name="Sum of ago/22" fld="9" baseField="0" baseItem="0"/>
    <dataField name="Sum of set/22" fld="10" baseField="0" baseItem="0"/>
    <dataField name="Sum of out/22" fld="11" baseField="0" baseItem="0"/>
    <dataField name="Sum of nov/22" fld="12" baseField="0" baseItem="0"/>
    <dataField name="Sum of dez/22" fld="13" baseField="0" baseItem="0"/>
  </dataFields>
  <formats count="11">
    <format dxfId="89">
      <pivotArea type="all" dataOnly="0" outline="0" fieldPosition="0"/>
    </format>
    <format dxfId="88">
      <pivotArea outline="0" collapsedLevelsAreSubtotals="1" fieldPosition="0"/>
    </format>
    <format dxfId="87">
      <pivotArea field="0" type="button" dataOnly="0" labelOnly="1" outline="0" axis="axisRow" fieldPosition="0"/>
    </format>
    <format dxfId="86">
      <pivotArea dataOnly="0" labelOnly="1" fieldPosition="0">
        <references count="1">
          <reference field="0" count="0"/>
        </references>
      </pivotArea>
    </format>
    <format dxfId="85">
      <pivotArea dataOnly="0" labelOnly="1" outline="0" fieldPosition="0">
        <references count="1">
          <reference field="4294967294" count="12">
            <x v="0"/>
            <x v="1"/>
            <x v="2"/>
            <x v="3"/>
            <x v="4"/>
            <x v="5"/>
            <x v="6"/>
            <x v="7"/>
            <x v="8"/>
            <x v="9"/>
            <x v="10"/>
            <x v="11"/>
          </reference>
        </references>
      </pivotArea>
    </format>
    <format dxfId="84">
      <pivotArea outline="0" collapsedLevelsAreSubtotals="1" fieldPosition="0"/>
    </format>
    <format dxfId="83">
      <pivotArea dataOnly="0" labelOnly="1" outline="0" fieldPosition="0">
        <references count="1">
          <reference field="4294967294" count="12">
            <x v="0"/>
            <x v="1"/>
            <x v="2"/>
            <x v="3"/>
            <x v="4"/>
            <x v="5"/>
            <x v="6"/>
            <x v="7"/>
            <x v="8"/>
            <x v="9"/>
            <x v="10"/>
            <x v="11"/>
          </reference>
        </references>
      </pivotArea>
    </format>
    <format dxfId="82">
      <pivotArea field="0" type="button" dataOnly="0" labelOnly="1" outline="0" axis="axisRow" fieldPosition="0"/>
    </format>
    <format dxfId="81">
      <pivotArea dataOnly="0" labelOnly="1" fieldPosition="0">
        <references count="1">
          <reference field="0" count="0"/>
        </references>
      </pivotArea>
    </format>
    <format dxfId="80">
      <pivotArea collapsedLevelsAreSubtotals="1" fieldPosition="0">
        <references count="1">
          <reference field="0" count="1">
            <x v="12"/>
          </reference>
        </references>
      </pivotArea>
    </format>
    <format dxfId="79">
      <pivotArea collapsedLevelsAreSubtotals="1" fieldPosition="0">
        <references count="1">
          <reference field="0"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1508D1-9793-4750-BB55-D00A6CED1AD5}" name="PivotTable5"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39:N41" firstHeaderRow="0" firstDataRow="1" firstDataCol="1"/>
  <pivotFields count="14">
    <pivotField axis="axisRow" showAll="0" sortType="descending">
      <items count="20">
        <item h="1" x="7"/>
        <item h="1" x="6"/>
        <item h="1" x="4"/>
        <item h="1" x="11"/>
        <item h="1" x="2"/>
        <item h="1" x="0"/>
        <item h="1" x="9"/>
        <item h="1" x="5"/>
        <item h="1" x="16"/>
        <item h="1" x="14"/>
        <item h="1" x="13"/>
        <item x="15"/>
        <item h="1" x="12"/>
        <item x="10"/>
        <item h="1" x="3"/>
        <item h="1" x="1"/>
        <item h="1" x="8"/>
        <item h="1" x="18"/>
        <item h="1" x="17"/>
        <item t="default"/>
      </items>
    </pivotField>
    <pivotField showAll="0"/>
    <pivotField dataField="1" numFmtId="3" showAll="0">
      <items count="20">
        <item x="15"/>
        <item x="17"/>
        <item x="10"/>
        <item x="4"/>
        <item x="9"/>
        <item x="14"/>
        <item x="13"/>
        <item x="11"/>
        <item x="12"/>
        <item x="18"/>
        <item x="8"/>
        <item x="1"/>
        <item x="2"/>
        <item x="3"/>
        <item x="16"/>
        <item x="0"/>
        <item x="6"/>
        <item x="5"/>
        <item x="7"/>
        <item t="default"/>
      </items>
    </pivotField>
    <pivotField dataField="1" numFmtId="3" showAll="0">
      <items count="20">
        <item x="15"/>
        <item x="10"/>
        <item x="17"/>
        <item x="4"/>
        <item x="14"/>
        <item x="9"/>
        <item x="11"/>
        <item x="13"/>
        <item x="12"/>
        <item x="18"/>
        <item x="8"/>
        <item x="1"/>
        <item x="2"/>
        <item x="3"/>
        <item x="16"/>
        <item x="0"/>
        <item x="6"/>
        <item x="5"/>
        <item x="7"/>
        <item t="default"/>
      </items>
    </pivotField>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s>
  <rowFields count="1">
    <field x="0"/>
  </rowFields>
  <rowItems count="2">
    <i>
      <x v="11"/>
    </i>
    <i>
      <x v="13"/>
    </i>
  </rowItems>
  <colFields count="1">
    <field x="-2"/>
  </colFields>
  <colItems count="12">
    <i>
      <x/>
    </i>
    <i i="1">
      <x v="1"/>
    </i>
    <i i="2">
      <x v="2"/>
    </i>
    <i i="3">
      <x v="3"/>
    </i>
    <i i="4">
      <x v="4"/>
    </i>
    <i i="5">
      <x v="5"/>
    </i>
    <i i="6">
      <x v="6"/>
    </i>
    <i i="7">
      <x v="7"/>
    </i>
    <i i="8">
      <x v="8"/>
    </i>
    <i i="9">
      <x v="9"/>
    </i>
    <i i="10">
      <x v="10"/>
    </i>
    <i i="11">
      <x v="11"/>
    </i>
  </colItems>
  <dataFields count="12">
    <dataField name="Sum of jan/22" fld="2" baseField="0" baseItem="0"/>
    <dataField name="Sum of fev/22" fld="3" baseField="0" baseItem="0"/>
    <dataField name="Sum of mar/22" fld="4" baseField="0" baseItem="0"/>
    <dataField name="Sum of abr/22" fld="5" baseField="0" baseItem="0"/>
    <dataField name="Sum of mai/22" fld="6" baseField="0" baseItem="0"/>
    <dataField name="Sum of jun/22" fld="7" baseField="0" baseItem="0"/>
    <dataField name="Sum of jul/22" fld="8" baseField="0" baseItem="0"/>
    <dataField name="Sum of ago/22" fld="9" baseField="0" baseItem="0"/>
    <dataField name="Sum of set/22" fld="10" baseField="0" baseItem="0"/>
    <dataField name="Sum of out/22" fld="11" baseField="0" baseItem="0"/>
    <dataField name="Sum of nov/22" fld="12" baseField="0" baseItem="0"/>
    <dataField name="Sum of dez/22" fld="13" baseField="0" baseItem="0"/>
  </dataFields>
  <formats count="12">
    <format dxfId="11">
      <pivotArea type="all" dataOnly="0" outline="0" fieldPosition="0"/>
    </format>
    <format dxfId="10">
      <pivotArea outline="0" collapsedLevelsAreSubtotals="1" fieldPosition="0"/>
    </format>
    <format dxfId="9">
      <pivotArea field="0" type="button" dataOnly="0" labelOnly="1" outline="0" axis="axisRow" fieldPosition="0"/>
    </format>
    <format dxfId="8">
      <pivotArea dataOnly="0" labelOnly="1" fieldPosition="0">
        <references count="1">
          <reference field="0" count="0"/>
        </references>
      </pivotArea>
    </format>
    <format dxfId="7">
      <pivotArea dataOnly="0" labelOnly="1" outline="0" fieldPosition="0">
        <references count="1">
          <reference field="4294967294" count="12">
            <x v="0"/>
            <x v="1"/>
            <x v="2"/>
            <x v="3"/>
            <x v="4"/>
            <x v="5"/>
            <x v="6"/>
            <x v="7"/>
            <x v="8"/>
            <x v="9"/>
            <x v="10"/>
            <x v="11"/>
          </reference>
        </references>
      </pivotArea>
    </format>
    <format dxfId="6">
      <pivotArea outline="0" collapsedLevelsAreSubtotals="1" fieldPosition="0"/>
    </format>
    <format dxfId="5">
      <pivotArea dataOnly="0" labelOnly="1" outline="0" fieldPosition="0">
        <references count="1">
          <reference field="4294967294" count="12">
            <x v="0"/>
            <x v="1"/>
            <x v="2"/>
            <x v="3"/>
            <x v="4"/>
            <x v="5"/>
            <x v="6"/>
            <x v="7"/>
            <x v="8"/>
            <x v="9"/>
            <x v="10"/>
            <x v="11"/>
          </reference>
        </references>
      </pivotArea>
    </format>
    <format dxfId="4">
      <pivotArea field="0" type="button" dataOnly="0" labelOnly="1" outline="0" axis="axisRow" fieldPosition="0"/>
    </format>
    <format dxfId="3">
      <pivotArea dataOnly="0" labelOnly="1" fieldPosition="0">
        <references count="1">
          <reference field="0" count="0"/>
        </references>
      </pivotArea>
    </format>
    <format dxfId="2">
      <pivotArea collapsedLevelsAreSubtotals="1" fieldPosition="0">
        <references count="1">
          <reference field="0" count="1">
            <x v="6"/>
          </reference>
        </references>
      </pivotArea>
    </format>
    <format dxfId="1">
      <pivotArea collapsedLevelsAreSubtotals="1" fieldPosition="0">
        <references count="1">
          <reference field="0" count="1">
            <x v="9"/>
          </reference>
        </references>
      </pivotArea>
    </format>
    <format dxfId="0">
      <pivotArea collapsedLevelsAreSubtotals="1" fieldPosition="0">
        <references count="1">
          <reference field="0" count="1">
            <x v="1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B4D9F0-94CF-4619-BC63-2BBAB27578DC}" name="PivotTable3"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111:N112" firstHeaderRow="0" firstDataRow="1" firstDataCol="1"/>
  <pivotFields count="14">
    <pivotField axis="axisRow" showAll="0">
      <items count="20">
        <item x="17"/>
        <item h="1" x="18"/>
        <item h="1" x="8"/>
        <item h="1" x="1"/>
        <item h="1" x="3"/>
        <item h="1" x="10"/>
        <item h="1" x="12"/>
        <item h="1" x="15"/>
        <item h="1" x="13"/>
        <item h="1" x="14"/>
        <item h="1" x="16"/>
        <item h="1" x="5"/>
        <item h="1" x="9"/>
        <item h="1" x="0"/>
        <item h="1" x="2"/>
        <item h="1" x="11"/>
        <item h="1" x="4"/>
        <item h="1" x="6"/>
        <item h="1" x="7"/>
        <item t="default"/>
      </items>
    </pivotField>
    <pivotField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s>
  <rowFields count="1">
    <field x="0"/>
  </rowFields>
  <rowItems count="1">
    <i>
      <x/>
    </i>
  </rowItems>
  <colFields count="1">
    <field x="-2"/>
  </colFields>
  <colItems count="12">
    <i>
      <x/>
    </i>
    <i i="1">
      <x v="1"/>
    </i>
    <i i="2">
      <x v="2"/>
    </i>
    <i i="3">
      <x v="3"/>
    </i>
    <i i="4">
      <x v="4"/>
    </i>
    <i i="5">
      <x v="5"/>
    </i>
    <i i="6">
      <x v="6"/>
    </i>
    <i i="7">
      <x v="7"/>
    </i>
    <i i="8">
      <x v="8"/>
    </i>
    <i i="9">
      <x v="9"/>
    </i>
    <i i="10">
      <x v="10"/>
    </i>
    <i i="11">
      <x v="11"/>
    </i>
  </colItems>
  <dataFields count="12">
    <dataField name="Sum of jan/22" fld="2" baseField="0" baseItem="0"/>
    <dataField name="Sum of fev/22" fld="3" baseField="0" baseItem="0"/>
    <dataField name="Sum of mar/22" fld="4" baseField="0" baseItem="0"/>
    <dataField name="Sum of abr/22" fld="5" baseField="0" baseItem="0"/>
    <dataField name="Sum of mai/22" fld="6" baseField="0" baseItem="0"/>
    <dataField name="Sum of jun/22" fld="7" baseField="0" baseItem="0"/>
    <dataField name="Sum of jul/22" fld="8" baseField="0" baseItem="0"/>
    <dataField name="Sum of ago/22" fld="9" baseField="0" baseItem="0"/>
    <dataField name="Sum of set/22" fld="10" baseField="0" baseItem="0"/>
    <dataField name="Sum of out/22" fld="11" baseField="0" baseItem="0"/>
    <dataField name="Sum of nov/22" fld="12" baseField="0" baseItem="0"/>
    <dataField name="Sum of dez/22" fld="13" baseField="0" baseItem="0"/>
  </dataFields>
  <formats count="11">
    <format dxfId="22">
      <pivotArea type="all" dataOnly="0" outline="0" fieldPosition="0"/>
    </format>
    <format dxfId="21">
      <pivotArea outline="0" collapsedLevelsAreSubtotals="1" fieldPosition="0"/>
    </format>
    <format dxfId="20">
      <pivotArea field="0" type="button" dataOnly="0" labelOnly="1" outline="0" axis="axisRow" fieldPosition="0"/>
    </format>
    <format dxfId="19">
      <pivotArea dataOnly="0" labelOnly="1" fieldPosition="0">
        <references count="1">
          <reference field="0" count="0"/>
        </references>
      </pivotArea>
    </format>
    <format dxfId="18">
      <pivotArea dataOnly="0" labelOnly="1" outline="0" fieldPosition="0">
        <references count="1">
          <reference field="4294967294" count="12">
            <x v="0"/>
            <x v="1"/>
            <x v="2"/>
            <x v="3"/>
            <x v="4"/>
            <x v="5"/>
            <x v="6"/>
            <x v="7"/>
            <x v="8"/>
            <x v="9"/>
            <x v="10"/>
            <x v="11"/>
          </reference>
        </references>
      </pivotArea>
    </format>
    <format dxfId="17">
      <pivotArea outline="0" collapsedLevelsAreSubtotals="1" fieldPosition="0"/>
    </format>
    <format dxfId="16">
      <pivotArea dataOnly="0" labelOnly="1" outline="0" fieldPosition="0">
        <references count="1">
          <reference field="4294967294" count="12">
            <x v="0"/>
            <x v="1"/>
            <x v="2"/>
            <x v="3"/>
            <x v="4"/>
            <x v="5"/>
            <x v="6"/>
            <x v="7"/>
            <x v="8"/>
            <x v="9"/>
            <x v="10"/>
            <x v="11"/>
          </reference>
        </references>
      </pivotArea>
    </format>
    <format dxfId="15">
      <pivotArea field="0" type="button" dataOnly="0" labelOnly="1" outline="0" axis="axisRow" fieldPosition="0"/>
    </format>
    <format dxfId="14">
      <pivotArea dataOnly="0" labelOnly="1" fieldPosition="0">
        <references count="1">
          <reference field="0" count="0"/>
        </references>
      </pivotArea>
    </format>
    <format dxfId="13">
      <pivotArea collapsedLevelsAreSubtotals="1" fieldPosition="0">
        <references count="1">
          <reference field="0" count="1">
            <x v="12"/>
          </reference>
        </references>
      </pivotArea>
    </format>
    <format dxfId="12">
      <pivotArea collapsedLevelsAreSubtotals="1" fieldPosition="0">
        <references count="1">
          <reference field="0"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CEDDF4-1CFF-4A55-A2F0-74D0BAF3510F}" name="PivotTable2"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67:N68" firstHeaderRow="0" firstDataRow="1" firstDataCol="1"/>
  <pivotFields count="14">
    <pivotField axis="axisRow" showAll="0">
      <items count="20">
        <item h="1" x="17"/>
        <item x="18"/>
        <item h="1" x="8"/>
        <item h="1" x="1"/>
        <item h="1" x="3"/>
        <item h="1" x="10"/>
        <item h="1" x="12"/>
        <item h="1" x="15"/>
        <item h="1" x="13"/>
        <item h="1" x="14"/>
        <item h="1" x="16"/>
        <item h="1" x="5"/>
        <item h="1" x="9"/>
        <item h="1" x="0"/>
        <item h="1" x="2"/>
        <item h="1" x="11"/>
        <item h="1" x="4"/>
        <item h="1" x="6"/>
        <item h="1" x="7"/>
        <item t="default"/>
      </items>
    </pivotField>
    <pivotField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s>
  <rowFields count="1">
    <field x="0"/>
  </rowFields>
  <rowItems count="1">
    <i>
      <x v="1"/>
    </i>
  </rowItems>
  <colFields count="1">
    <field x="-2"/>
  </colFields>
  <colItems count="12">
    <i>
      <x/>
    </i>
    <i i="1">
      <x v="1"/>
    </i>
    <i i="2">
      <x v="2"/>
    </i>
    <i i="3">
      <x v="3"/>
    </i>
    <i i="4">
      <x v="4"/>
    </i>
    <i i="5">
      <x v="5"/>
    </i>
    <i i="6">
      <x v="6"/>
    </i>
    <i i="7">
      <x v="7"/>
    </i>
    <i i="8">
      <x v="8"/>
    </i>
    <i i="9">
      <x v="9"/>
    </i>
    <i i="10">
      <x v="10"/>
    </i>
    <i i="11">
      <x v="11"/>
    </i>
  </colItems>
  <dataFields count="12">
    <dataField name="Sum of jan/22" fld="2" baseField="0" baseItem="0"/>
    <dataField name="Sum of fev/22" fld="3" baseField="0" baseItem="0"/>
    <dataField name="Sum of mar/22" fld="4" baseField="0" baseItem="0"/>
    <dataField name="Sum of abr/22" fld="5" baseField="0" baseItem="0"/>
    <dataField name="Sum of mai/22" fld="6" baseField="0" baseItem="0"/>
    <dataField name="Sum of jun/22" fld="7" baseField="0" baseItem="0"/>
    <dataField name="Sum of jul/22" fld="8" baseField="0" baseItem="0"/>
    <dataField name="Sum of ago/22" fld="9" baseField="0" baseItem="0"/>
    <dataField name="Sum of set/22" fld="10" baseField="0" baseItem="0"/>
    <dataField name="Sum of out/22" fld="11" baseField="0" baseItem="0"/>
    <dataField name="Sum of nov/22" fld="12" baseField="0" baseItem="0"/>
    <dataField name="Sum of dez/22" fld="13" baseField="0" baseItem="0"/>
  </dataFields>
  <formats count="11">
    <format dxfId="33">
      <pivotArea type="all" dataOnly="0" outline="0" fieldPosition="0"/>
    </format>
    <format dxfId="32">
      <pivotArea outline="0" collapsedLevelsAreSubtotals="1" fieldPosition="0"/>
    </format>
    <format dxfId="31">
      <pivotArea field="0" type="button" dataOnly="0" labelOnly="1" outline="0" axis="axisRow" fieldPosition="0"/>
    </format>
    <format dxfId="30">
      <pivotArea dataOnly="0" labelOnly="1" fieldPosition="0">
        <references count="1">
          <reference field="0" count="0"/>
        </references>
      </pivotArea>
    </format>
    <format dxfId="29">
      <pivotArea dataOnly="0" labelOnly="1" outline="0" fieldPosition="0">
        <references count="1">
          <reference field="4294967294" count="12">
            <x v="0"/>
            <x v="1"/>
            <x v="2"/>
            <x v="3"/>
            <x v="4"/>
            <x v="5"/>
            <x v="6"/>
            <x v="7"/>
            <x v="8"/>
            <x v="9"/>
            <x v="10"/>
            <x v="11"/>
          </reference>
        </references>
      </pivotArea>
    </format>
    <format dxfId="28">
      <pivotArea outline="0" collapsedLevelsAreSubtotals="1" fieldPosition="0"/>
    </format>
    <format dxfId="27">
      <pivotArea dataOnly="0" labelOnly="1" outline="0" fieldPosition="0">
        <references count="1">
          <reference field="4294967294" count="12">
            <x v="0"/>
            <x v="1"/>
            <x v="2"/>
            <x v="3"/>
            <x v="4"/>
            <x v="5"/>
            <x v="6"/>
            <x v="7"/>
            <x v="8"/>
            <x v="9"/>
            <x v="10"/>
            <x v="11"/>
          </reference>
        </references>
      </pivotArea>
    </format>
    <format dxfId="26">
      <pivotArea field="0" type="button" dataOnly="0" labelOnly="1" outline="0" axis="axisRow" fieldPosition="0"/>
    </format>
    <format dxfId="25">
      <pivotArea dataOnly="0" labelOnly="1" fieldPosition="0">
        <references count="1">
          <reference field="0" count="0"/>
        </references>
      </pivotArea>
    </format>
    <format dxfId="24">
      <pivotArea collapsedLevelsAreSubtotals="1" fieldPosition="0">
        <references count="1">
          <reference field="0" count="1">
            <x v="12"/>
          </reference>
        </references>
      </pivotArea>
    </format>
    <format dxfId="23">
      <pivotArea collapsedLevelsAreSubtotals="1" fieldPosition="0">
        <references count="1">
          <reference field="0"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02DDDB-1697-450B-92B5-691C3E087852}" name="PivotTable4"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9:N11" firstHeaderRow="0" firstDataRow="1" firstDataCol="1"/>
  <pivotFields count="14">
    <pivotField axis="axisRow" showAll="0">
      <items count="20">
        <item h="1" x="17"/>
        <item h="1" x="18"/>
        <item h="1" x="8"/>
        <item h="1" x="1"/>
        <item h="1" x="3"/>
        <item h="1" x="10"/>
        <item h="1" x="12"/>
        <item h="1" x="15"/>
        <item h="1" x="13"/>
        <item x="14"/>
        <item h="1" x="16"/>
        <item h="1" x="5"/>
        <item x="9"/>
        <item h="1" x="0"/>
        <item h="1" x="2"/>
        <item h="1" x="11"/>
        <item h="1" x="4"/>
        <item h="1" x="6"/>
        <item h="1" x="7"/>
        <item t="default"/>
      </items>
    </pivotField>
    <pivotField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 dataField="1" numFmtId="3" showAll="0"/>
  </pivotFields>
  <rowFields count="1">
    <field x="0"/>
  </rowFields>
  <rowItems count="2">
    <i>
      <x v="9"/>
    </i>
    <i>
      <x v="12"/>
    </i>
  </rowItems>
  <colFields count="1">
    <field x="-2"/>
  </colFields>
  <colItems count="12">
    <i>
      <x/>
    </i>
    <i i="1">
      <x v="1"/>
    </i>
    <i i="2">
      <x v="2"/>
    </i>
    <i i="3">
      <x v="3"/>
    </i>
    <i i="4">
      <x v="4"/>
    </i>
    <i i="5">
      <x v="5"/>
    </i>
    <i i="6">
      <x v="6"/>
    </i>
    <i i="7">
      <x v="7"/>
    </i>
    <i i="8">
      <x v="8"/>
    </i>
    <i i="9">
      <x v="9"/>
    </i>
    <i i="10">
      <x v="10"/>
    </i>
    <i i="11">
      <x v="11"/>
    </i>
  </colItems>
  <dataFields count="12">
    <dataField name="Sum of jan/22" fld="2" baseField="0" baseItem="0"/>
    <dataField name="Sum of fev/22" fld="3" baseField="0" baseItem="0"/>
    <dataField name="Sum of mar/22" fld="4" baseField="0" baseItem="0"/>
    <dataField name="Sum of abr/22" fld="5" baseField="0" baseItem="0"/>
    <dataField name="Sum of mai/22" fld="6" baseField="0" baseItem="0"/>
    <dataField name="Sum of jun/22" fld="7" baseField="0" baseItem="0"/>
    <dataField name="Sum of jul/22" fld="8" baseField="0" baseItem="0"/>
    <dataField name="Sum of ago/22" fld="9" baseField="0" baseItem="0"/>
    <dataField name="Sum of set/22" fld="10" baseField="0" baseItem="0"/>
    <dataField name="Sum of out/22" fld="11" baseField="0" baseItem="0"/>
    <dataField name="Sum of nov/22" fld="12" baseField="0" baseItem="0"/>
    <dataField name="Sum of dez/22" fld="13" baseField="0" baseItem="0"/>
  </dataFields>
  <formats count="11">
    <format dxfId="44">
      <pivotArea type="all" dataOnly="0" outline="0" fieldPosition="0"/>
    </format>
    <format dxfId="43">
      <pivotArea outline="0" collapsedLevelsAreSubtotals="1" fieldPosition="0"/>
    </format>
    <format dxfId="42">
      <pivotArea field="0" type="button" dataOnly="0" labelOnly="1" outline="0" axis="axisRow" fieldPosition="0"/>
    </format>
    <format dxfId="41">
      <pivotArea dataOnly="0" labelOnly="1" fieldPosition="0">
        <references count="1">
          <reference field="0" count="0"/>
        </references>
      </pivotArea>
    </format>
    <format dxfId="40">
      <pivotArea dataOnly="0" labelOnly="1" outline="0" fieldPosition="0">
        <references count="1">
          <reference field="4294967294" count="12">
            <x v="0"/>
            <x v="1"/>
            <x v="2"/>
            <x v="3"/>
            <x v="4"/>
            <x v="5"/>
            <x v="6"/>
            <x v="7"/>
            <x v="8"/>
            <x v="9"/>
            <x v="10"/>
            <x v="11"/>
          </reference>
        </references>
      </pivotArea>
    </format>
    <format dxfId="39">
      <pivotArea outline="0" collapsedLevelsAreSubtotals="1" fieldPosition="0"/>
    </format>
    <format dxfId="38">
      <pivotArea dataOnly="0" labelOnly="1" outline="0" fieldPosition="0">
        <references count="1">
          <reference field="4294967294" count="12">
            <x v="0"/>
            <x v="1"/>
            <x v="2"/>
            <x v="3"/>
            <x v="4"/>
            <x v="5"/>
            <x v="6"/>
            <x v="7"/>
            <x v="8"/>
            <x v="9"/>
            <x v="10"/>
            <x v="11"/>
          </reference>
        </references>
      </pivotArea>
    </format>
    <format dxfId="37">
      <pivotArea field="0" type="button" dataOnly="0" labelOnly="1" outline="0" axis="axisRow" fieldPosition="0"/>
    </format>
    <format dxfId="36">
      <pivotArea dataOnly="0" labelOnly="1" fieldPosition="0">
        <references count="1">
          <reference field="0" count="0"/>
        </references>
      </pivotArea>
    </format>
    <format dxfId="35">
      <pivotArea collapsedLevelsAreSubtotals="1" fieldPosition="0">
        <references count="1">
          <reference field="0" count="1">
            <x v="12"/>
          </reference>
        </references>
      </pivotArea>
    </format>
    <format dxfId="34">
      <pivotArea collapsedLevelsAreSubtotals="1" fieldPosition="0">
        <references count="1">
          <reference field="0"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abraaoufpr@live.com" TargetMode="External"/><Relationship Id="rId1" Type="http://schemas.openxmlformats.org/officeDocument/2006/relationships/hyperlink" Target="mailto:name@mckinsey.com"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3.xml"/><Relationship Id="rId4"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4.xml"/><Relationship Id="rId4" Type="http://schemas.openxmlformats.org/officeDocument/2006/relationships/pivotTable" Target="../pivotTables/pivotTable8.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6C84C-BBCF-4425-BF0C-4759E7CF5A2B}">
  <sheetPr codeName="Sheet4"/>
  <dimension ref="A1:XFC65"/>
  <sheetViews>
    <sheetView showGridLines="0" tabSelected="1" zoomScale="85" zoomScaleNormal="85" workbookViewId="0">
      <selection activeCell="B51" sqref="B51"/>
    </sheetView>
  </sheetViews>
  <sheetFormatPr defaultColWidth="0" defaultRowHeight="14.4" x14ac:dyDescent="0.3"/>
  <cols>
    <col min="1" max="1" width="1.88671875" style="3" customWidth="1"/>
    <col min="2" max="2" width="11.33203125" style="3" customWidth="1"/>
    <col min="3" max="3" width="17.77734375" style="3" customWidth="1"/>
    <col min="4" max="4" width="144.77734375" style="3" customWidth="1"/>
    <col min="5" max="5" width="1.88671875" style="3" customWidth="1"/>
    <col min="6" max="6" width="35.6640625" style="3" hidden="1"/>
    <col min="7" max="7" width="1.88671875" style="3" hidden="1"/>
    <col min="8" max="12" width="35.6640625" style="3" hidden="1"/>
    <col min="13" max="16383" width="9.21875" style="3" hidden="1"/>
    <col min="16384" max="16384" width="6.109375" style="3" hidden="1"/>
  </cols>
  <sheetData>
    <row r="1" spans="2:4" s="7" customFormat="1" ht="24" customHeight="1" thickBot="1" x14ac:dyDescent="0.5">
      <c r="B1" s="7" t="s">
        <v>3</v>
      </c>
    </row>
    <row r="3" spans="2:4" x14ac:dyDescent="0.3">
      <c r="B3" s="8" t="s">
        <v>4</v>
      </c>
      <c r="C3" s="8"/>
      <c r="D3" s="8"/>
    </row>
    <row r="4" spans="2:4" x14ac:dyDescent="0.3">
      <c r="B4" s="9"/>
      <c r="C4" s="9"/>
      <c r="D4" s="10"/>
    </row>
    <row r="5" spans="2:4" x14ac:dyDescent="0.3">
      <c r="B5" s="11" t="s">
        <v>329</v>
      </c>
      <c r="C5" s="11"/>
      <c r="D5" s="11"/>
    </row>
    <row r="6" spans="2:4" x14ac:dyDescent="0.3">
      <c r="B6" s="12"/>
      <c r="C6" s="13"/>
      <c r="D6" s="13"/>
    </row>
    <row r="7" spans="2:4" x14ac:dyDescent="0.3">
      <c r="B7" s="8" t="s">
        <v>5</v>
      </c>
      <c r="C7" s="8"/>
      <c r="D7" s="8"/>
    </row>
    <row r="26" spans="2:4" s="11" customFormat="1" x14ac:dyDescent="0.3">
      <c r="B26" s="14"/>
      <c r="C26" s="14"/>
      <c r="D26" s="14"/>
    </row>
    <row r="27" spans="2:4" s="11" customFormat="1" x14ac:dyDescent="0.3">
      <c r="B27" s="14"/>
      <c r="C27" s="14"/>
      <c r="D27" s="14"/>
    </row>
    <row r="28" spans="2:4" s="11" customFormat="1" x14ac:dyDescent="0.3">
      <c r="B28" s="14"/>
      <c r="C28" s="14"/>
      <c r="D28" s="14"/>
    </row>
    <row r="29" spans="2:4" s="11" customFormat="1" x14ac:dyDescent="0.3">
      <c r="B29" s="14"/>
      <c r="C29" s="14"/>
      <c r="D29" s="14"/>
    </row>
    <row r="30" spans="2:4" s="11" customFormat="1" x14ac:dyDescent="0.3">
      <c r="B30" s="14"/>
      <c r="C30" s="14"/>
      <c r="D30" s="14"/>
    </row>
    <row r="31" spans="2:4" s="11" customFormat="1" x14ac:dyDescent="0.3">
      <c r="B31" s="14"/>
      <c r="C31" s="14"/>
      <c r="D31" s="14"/>
    </row>
    <row r="32" spans="2:4" s="11" customFormat="1" x14ac:dyDescent="0.3">
      <c r="B32" s="14"/>
      <c r="C32" s="14"/>
      <c r="D32" s="14"/>
    </row>
    <row r="33" spans="1:4" s="11" customFormat="1" x14ac:dyDescent="0.3">
      <c r="B33" s="14"/>
      <c r="C33" s="14"/>
      <c r="D33" s="14"/>
    </row>
    <row r="34" spans="1:4" s="11" customFormat="1" x14ac:dyDescent="0.3">
      <c r="B34" s="14"/>
      <c r="C34" s="14"/>
      <c r="D34" s="14"/>
    </row>
    <row r="35" spans="1:4" s="11" customFormat="1" x14ac:dyDescent="0.3">
      <c r="B35" s="14"/>
      <c r="C35" s="14"/>
      <c r="D35" s="14"/>
    </row>
    <row r="36" spans="1:4" s="11" customFormat="1" x14ac:dyDescent="0.3">
      <c r="B36" s="14"/>
      <c r="C36" s="14"/>
      <c r="D36" s="14"/>
    </row>
    <row r="37" spans="1:4" s="11" customFormat="1" x14ac:dyDescent="0.3">
      <c r="B37" s="14"/>
      <c r="C37" s="14"/>
      <c r="D37" s="14"/>
    </row>
    <row r="38" spans="1:4" s="11" customFormat="1" x14ac:dyDescent="0.3">
      <c r="B38" s="14"/>
      <c r="C38" s="14"/>
      <c r="D38" s="14"/>
    </row>
    <row r="39" spans="1:4" s="11" customFormat="1" x14ac:dyDescent="0.3">
      <c r="B39" s="14"/>
      <c r="C39" s="14"/>
      <c r="D39" s="14"/>
    </row>
    <row r="40" spans="1:4" s="11" customFormat="1" x14ac:dyDescent="0.3">
      <c r="B40" s="14"/>
      <c r="C40" s="14"/>
      <c r="D40" s="14"/>
    </row>
    <row r="41" spans="1:4" x14ac:dyDescent="0.3">
      <c r="A41" s="11"/>
      <c r="B41" s="8" t="s">
        <v>6</v>
      </c>
      <c r="C41" s="8"/>
      <c r="D41" s="8"/>
    </row>
    <row r="42" spans="1:4" x14ac:dyDescent="0.3">
      <c r="B42" s="11"/>
      <c r="C42" s="15"/>
      <c r="D42" s="11"/>
    </row>
    <row r="43" spans="1:4" x14ac:dyDescent="0.3">
      <c r="B43" s="16" t="s">
        <v>7</v>
      </c>
      <c r="C43" s="16"/>
      <c r="D43" s="16"/>
    </row>
    <row r="44" spans="1:4" x14ac:dyDescent="0.3">
      <c r="B44" s="11" t="s">
        <v>330</v>
      </c>
      <c r="C44" s="11"/>
      <c r="D44" s="17"/>
    </row>
    <row r="45" spans="1:4" x14ac:dyDescent="0.3">
      <c r="B45" s="11"/>
      <c r="C45" s="11"/>
      <c r="D45" s="17"/>
    </row>
    <row r="46" spans="1:4" x14ac:dyDescent="0.3">
      <c r="B46" s="16" t="s">
        <v>8</v>
      </c>
      <c r="C46" s="16"/>
      <c r="D46" s="16"/>
    </row>
    <row r="47" spans="1:4" x14ac:dyDescent="0.3">
      <c r="B47" s="11" t="s">
        <v>330</v>
      </c>
      <c r="C47" s="15"/>
      <c r="D47" s="11"/>
    </row>
    <row r="48" spans="1:4" x14ac:dyDescent="0.3">
      <c r="B48" s="11"/>
      <c r="C48" s="15"/>
      <c r="D48" s="11"/>
    </row>
    <row r="49" spans="2:4" x14ac:dyDescent="0.3">
      <c r="B49" s="11"/>
      <c r="C49" s="11"/>
      <c r="D49" s="11"/>
    </row>
    <row r="50" spans="2:4" x14ac:dyDescent="0.3">
      <c r="B50" s="8" t="s">
        <v>9</v>
      </c>
      <c r="C50" s="8"/>
      <c r="D50" s="8"/>
    </row>
    <row r="51" spans="2:4" x14ac:dyDescent="0.3">
      <c r="B51" s="9"/>
      <c r="C51" s="10"/>
      <c r="D51" s="10"/>
    </row>
    <row r="52" spans="2:4" x14ac:dyDescent="0.3">
      <c r="B52" s="11" t="s">
        <v>10</v>
      </c>
      <c r="C52" s="11"/>
      <c r="D52" s="11"/>
    </row>
    <row r="53" spans="2:4" ht="15" thickBot="1" x14ac:dyDescent="0.35">
      <c r="B53" s="11"/>
      <c r="C53" s="11"/>
      <c r="D53" s="11"/>
    </row>
    <row r="54" spans="2:4" ht="15" thickTop="1" x14ac:dyDescent="0.3">
      <c r="B54" s="18" t="s">
        <v>11</v>
      </c>
      <c r="C54" s="19" t="s">
        <v>12</v>
      </c>
      <c r="D54" s="19"/>
    </row>
    <row r="55" spans="2:4" x14ac:dyDescent="0.3">
      <c r="B55" s="20"/>
      <c r="C55" s="21" t="s">
        <v>13</v>
      </c>
      <c r="D55" s="21"/>
    </row>
    <row r="56" spans="2:4" x14ac:dyDescent="0.3">
      <c r="B56" s="20"/>
      <c r="C56" s="22" t="s">
        <v>14</v>
      </c>
      <c r="D56" s="23"/>
    </row>
    <row r="57" spans="2:4" ht="15" thickBot="1" x14ac:dyDescent="0.35">
      <c r="B57" s="24"/>
      <c r="C57" s="25" t="s">
        <v>15</v>
      </c>
      <c r="D57" s="25"/>
    </row>
    <row r="58" spans="2:4" ht="15" thickTop="1" x14ac:dyDescent="0.3">
      <c r="B58" s="18" t="s">
        <v>16</v>
      </c>
      <c r="C58" s="26" t="s">
        <v>17</v>
      </c>
      <c r="D58" s="26"/>
    </row>
    <row r="59" spans="2:4" x14ac:dyDescent="0.3">
      <c r="B59" s="20"/>
      <c r="C59" s="27" t="s">
        <v>18</v>
      </c>
      <c r="D59" s="27"/>
    </row>
    <row r="60" spans="2:4" ht="7.2" customHeight="1" x14ac:dyDescent="0.3">
      <c r="B60" s="28"/>
      <c r="C60" s="29"/>
      <c r="D60" s="29"/>
    </row>
    <row r="61" spans="2:4" x14ac:dyDescent="0.3">
      <c r="B61" s="8" t="s">
        <v>19</v>
      </c>
      <c r="C61" s="8"/>
      <c r="D61" s="8"/>
    </row>
    <row r="63" spans="2:4" x14ac:dyDescent="0.3">
      <c r="B63" s="11" t="s">
        <v>20</v>
      </c>
      <c r="C63" s="11"/>
      <c r="D63" s="11"/>
    </row>
    <row r="64" spans="2:4" x14ac:dyDescent="0.3">
      <c r="B64" s="11" t="s">
        <v>21</v>
      </c>
      <c r="D64" s="3" t="s">
        <v>328</v>
      </c>
    </row>
    <row r="65" spans="2:2" x14ac:dyDescent="0.3">
      <c r="B65" s="30" t="s">
        <v>22</v>
      </c>
    </row>
  </sheetData>
  <hyperlinks>
    <hyperlink ref="D64" r:id="rId1" display="name@mckinsey.com" xr:uid="{2A59B12E-043F-4986-A743-B7DF06A37505}"/>
    <hyperlink ref="B65" r:id="rId2" xr:uid="{A7EAB6BB-BEB0-4D2F-9704-F23B65527D6B}"/>
  </hyperlinks>
  <pageMargins left="0.7" right="0.7" top="0.75" bottom="0.75" header="0.3" footer="0.3"/>
  <pageSetup paperSize="9" orientation="portrait" verticalDpi="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F00A1-8B3F-42CB-AC97-C555536B89E0}">
  <sheetPr codeName="Sheet5"/>
  <dimension ref="A1:C6"/>
  <sheetViews>
    <sheetView showGridLines="0" zoomScale="85" zoomScaleNormal="85" workbookViewId="0">
      <selection activeCell="B2" sqref="B2"/>
    </sheetView>
  </sheetViews>
  <sheetFormatPr defaultColWidth="0" defaultRowHeight="12" customHeight="1" x14ac:dyDescent="0.3"/>
  <cols>
    <col min="1" max="1" width="1.88671875" style="5" customWidth="1"/>
    <col min="2" max="2" width="135.44140625" style="5" customWidth="1"/>
    <col min="3" max="3" width="1.88671875" style="5" customWidth="1"/>
    <col min="4" max="16384" width="9.21875" style="5" hidden="1"/>
  </cols>
  <sheetData>
    <row r="1" spans="1:3" s="1" customFormat="1" ht="12" customHeight="1" x14ac:dyDescent="0.3">
      <c r="A1"/>
    </row>
    <row r="2" spans="1:3" s="1" customFormat="1" ht="31.2" x14ac:dyDescent="0.6">
      <c r="A2"/>
      <c r="B2" s="2" t="s">
        <v>0</v>
      </c>
    </row>
    <row r="5" spans="1:3" ht="14.4" x14ac:dyDescent="0.3">
      <c r="B5" s="4" t="s">
        <v>1</v>
      </c>
    </row>
    <row r="6" spans="1:3" ht="14.4" x14ac:dyDescent="0.3">
      <c r="B6" s="6"/>
      <c r="C6" s="5" t="s">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6C938-FAD2-434F-A2F7-245874F3B14F}">
  <dimension ref="B2:O8"/>
  <sheetViews>
    <sheetView showGridLines="0" workbookViewId="0">
      <selection activeCell="A27" sqref="A27"/>
    </sheetView>
  </sheetViews>
  <sheetFormatPr defaultRowHeight="14.4" x14ac:dyDescent="0.3"/>
  <cols>
    <col min="1" max="1" width="2.5546875" customWidth="1"/>
    <col min="2" max="2" width="20.5546875" bestFit="1" customWidth="1"/>
  </cols>
  <sheetData>
    <row r="2" spans="2:15" ht="23.4" x14ac:dyDescent="0.45">
      <c r="B2" s="52" t="s">
        <v>208</v>
      </c>
      <c r="C2" s="51"/>
      <c r="D2" s="51"/>
      <c r="E2" s="51"/>
      <c r="F2" s="51"/>
      <c r="G2" s="51"/>
      <c r="H2" s="51"/>
      <c r="I2" s="51"/>
      <c r="J2" s="51"/>
      <c r="K2" s="51"/>
      <c r="L2" s="51"/>
      <c r="M2" s="51"/>
      <c r="N2" s="51"/>
      <c r="O2" s="51"/>
    </row>
    <row r="3" spans="2:15" x14ac:dyDescent="0.3">
      <c r="B3" s="53"/>
      <c r="C3" s="53"/>
      <c r="D3" s="53"/>
      <c r="E3" s="53"/>
      <c r="F3" s="53"/>
      <c r="G3" s="53"/>
      <c r="H3" s="53"/>
      <c r="I3" s="53"/>
      <c r="J3" s="53"/>
      <c r="K3" s="53"/>
      <c r="L3" s="53"/>
      <c r="M3" s="53"/>
      <c r="N3" s="53"/>
      <c r="O3" s="53"/>
    </row>
    <row r="5" spans="2:15" x14ac:dyDescent="0.3">
      <c r="B5" s="122" t="s">
        <v>209</v>
      </c>
      <c r="C5" s="122" t="s">
        <v>210</v>
      </c>
    </row>
    <row r="6" spans="2:15" x14ac:dyDescent="0.3">
      <c r="B6" t="s">
        <v>246</v>
      </c>
      <c r="C6" s="102">
        <v>1</v>
      </c>
    </row>
    <row r="7" spans="2:15" x14ac:dyDescent="0.3">
      <c r="B7" t="s">
        <v>247</v>
      </c>
      <c r="C7" s="102">
        <v>2</v>
      </c>
    </row>
    <row r="8" spans="2:15" x14ac:dyDescent="0.3">
      <c r="B8" t="s">
        <v>248</v>
      </c>
      <c r="C8" s="10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FD4B7-80D5-476A-9E27-D66F8C9D67D5}">
  <sheetPr>
    <tabColor rgb="FF00A9F4"/>
  </sheetPr>
  <dimension ref="B2:XFB172"/>
  <sheetViews>
    <sheetView showGridLines="0" zoomScale="115" zoomScaleNormal="115" workbookViewId="0">
      <pane xSplit="3" ySplit="11" topLeftCell="D27" activePane="bottomRight" state="frozen"/>
      <selection pane="topRight" activeCell="D1" sqref="D1"/>
      <selection pane="bottomLeft" activeCell="A12" sqref="A12"/>
      <selection pane="bottomRight" activeCell="C5" sqref="C5"/>
    </sheetView>
  </sheetViews>
  <sheetFormatPr defaultColWidth="8.88671875" defaultRowHeight="10.8" outlineLevelCol="1" x14ac:dyDescent="0.25"/>
  <cols>
    <col min="1" max="1" width="1.6640625" style="32" customWidth="1"/>
    <col min="2" max="2" width="31.44140625" style="32" customWidth="1"/>
    <col min="3" max="3" width="14.44140625" style="32" customWidth="1"/>
    <col min="4" max="4" width="13.33203125" style="32" customWidth="1" outlineLevel="1"/>
    <col min="5" max="14" width="8.44140625" style="32" customWidth="1" outlineLevel="1"/>
    <col min="15" max="15" width="8.88671875" style="32" customWidth="1" outlineLevel="1"/>
    <col min="16" max="16" width="8.88671875" style="32" customWidth="1" outlineLevel="1" collapsed="1"/>
    <col min="17" max="51" width="8.88671875" style="32" customWidth="1" outlineLevel="1"/>
    <col min="52" max="52" width="2.77734375" style="32" customWidth="1"/>
    <col min="53" max="56" width="8.88671875" style="32" outlineLevel="1"/>
    <col min="57" max="57" width="2.109375" style="32" customWidth="1"/>
    <col min="58" max="58" width="12.77734375" style="32" bestFit="1" customWidth="1"/>
    <col min="59" max="16384" width="8.88671875" style="32"/>
  </cols>
  <sheetData>
    <row r="2" spans="2:58" ht="21.6" customHeight="1" x14ac:dyDescent="0.45">
      <c r="B2" s="52" t="s">
        <v>305</v>
      </c>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row>
    <row r="3" spans="2:58" x14ac:dyDescent="0.25">
      <c r="B3" s="53" t="s">
        <v>306</v>
      </c>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row>
    <row r="5" spans="2:58" x14ac:dyDescent="0.25">
      <c r="B5" s="35" t="s">
        <v>207</v>
      </c>
      <c r="C5" s="123" t="s">
        <v>246</v>
      </c>
    </row>
    <row r="7" spans="2:58" x14ac:dyDescent="0.25">
      <c r="B7" s="32" t="s">
        <v>300</v>
      </c>
      <c r="C7" s="118" t="s">
        <v>26</v>
      </c>
    </row>
    <row r="9" spans="2:58" x14ac:dyDescent="0.25">
      <c r="D9" s="53" t="s">
        <v>215</v>
      </c>
      <c r="E9" s="53"/>
      <c r="F9" s="53"/>
      <c r="G9" s="53"/>
      <c r="H9" s="53"/>
      <c r="I9" s="53"/>
      <c r="J9" s="53"/>
      <c r="K9" s="53"/>
      <c r="L9" s="53"/>
      <c r="M9" s="53"/>
      <c r="N9" s="53"/>
      <c r="O9" s="53"/>
      <c r="P9" s="129" t="s">
        <v>294</v>
      </c>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BA9" s="179" t="s">
        <v>295</v>
      </c>
      <c r="BB9" s="178"/>
      <c r="BC9" s="178"/>
      <c r="BD9" s="178"/>
    </row>
    <row r="10" spans="2:58" ht="3.6" customHeight="1" x14ac:dyDescent="0.25">
      <c r="C10" s="34"/>
      <c r="D10" s="180">
        <v>2022</v>
      </c>
      <c r="E10" s="180">
        <v>2022</v>
      </c>
      <c r="F10" s="180">
        <v>2022</v>
      </c>
      <c r="G10" s="180">
        <v>2022</v>
      </c>
      <c r="H10" s="180">
        <v>2022</v>
      </c>
      <c r="I10" s="180">
        <v>2022</v>
      </c>
      <c r="J10" s="180">
        <v>2022</v>
      </c>
      <c r="K10" s="180">
        <v>2022</v>
      </c>
      <c r="L10" s="180">
        <v>2022</v>
      </c>
      <c r="M10" s="180">
        <v>2022</v>
      </c>
      <c r="N10" s="180">
        <v>2022</v>
      </c>
      <c r="O10" s="180">
        <v>2022</v>
      </c>
      <c r="P10" s="180">
        <v>2023</v>
      </c>
      <c r="Q10" s="180">
        <v>2023</v>
      </c>
      <c r="R10" s="180">
        <v>2023</v>
      </c>
      <c r="S10" s="180">
        <v>2023</v>
      </c>
      <c r="T10" s="180">
        <v>2023</v>
      </c>
      <c r="U10" s="180">
        <v>2023</v>
      </c>
      <c r="V10" s="180">
        <v>2023</v>
      </c>
      <c r="W10" s="180">
        <v>2023</v>
      </c>
      <c r="X10" s="180">
        <v>2023</v>
      </c>
      <c r="Y10" s="180">
        <v>2023</v>
      </c>
      <c r="Z10" s="180">
        <v>2023</v>
      </c>
      <c r="AA10" s="180">
        <v>2023</v>
      </c>
      <c r="AB10" s="180">
        <v>2024</v>
      </c>
      <c r="AC10" s="180">
        <v>2024</v>
      </c>
      <c r="AD10" s="180">
        <v>2024</v>
      </c>
      <c r="AE10" s="180">
        <v>2024</v>
      </c>
      <c r="AF10" s="180">
        <v>2024</v>
      </c>
      <c r="AG10" s="180">
        <v>2024</v>
      </c>
      <c r="AH10" s="180">
        <v>2024</v>
      </c>
      <c r="AI10" s="180">
        <v>2024</v>
      </c>
      <c r="AJ10" s="180">
        <v>2024</v>
      </c>
      <c r="AK10" s="180">
        <v>2024</v>
      </c>
      <c r="AL10" s="180">
        <v>2024</v>
      </c>
      <c r="AM10" s="180">
        <v>2024</v>
      </c>
      <c r="AN10" s="180">
        <v>2025</v>
      </c>
      <c r="AO10" s="180">
        <v>2025</v>
      </c>
      <c r="AP10" s="180">
        <v>2025</v>
      </c>
      <c r="AQ10" s="180">
        <v>2025</v>
      </c>
      <c r="AR10" s="180">
        <v>2025</v>
      </c>
      <c r="AS10" s="180">
        <v>2025</v>
      </c>
      <c r="AT10" s="180">
        <v>2025</v>
      </c>
      <c r="AU10" s="180">
        <v>2025</v>
      </c>
      <c r="AV10" s="180">
        <v>2025</v>
      </c>
      <c r="AW10" s="180">
        <v>2025</v>
      </c>
      <c r="AX10" s="180">
        <v>2025</v>
      </c>
      <c r="AY10" s="180">
        <v>2025</v>
      </c>
    </row>
    <row r="11" spans="2:58" x14ac:dyDescent="0.25">
      <c r="B11" s="49" t="s">
        <v>27</v>
      </c>
      <c r="C11" s="75" t="s">
        <v>113</v>
      </c>
      <c r="D11" s="145">
        <v>44562</v>
      </c>
      <c r="E11" s="145">
        <v>44593</v>
      </c>
      <c r="F11" s="145">
        <v>44621</v>
      </c>
      <c r="G11" s="145">
        <v>44652</v>
      </c>
      <c r="H11" s="145">
        <v>44682</v>
      </c>
      <c r="I11" s="145">
        <v>44713</v>
      </c>
      <c r="J11" s="145">
        <v>44743</v>
      </c>
      <c r="K11" s="145">
        <v>44774</v>
      </c>
      <c r="L11" s="145">
        <v>44805</v>
      </c>
      <c r="M11" s="145">
        <v>44835</v>
      </c>
      <c r="N11" s="145">
        <v>44866</v>
      </c>
      <c r="O11" s="145">
        <v>44896</v>
      </c>
      <c r="P11" s="145">
        <v>44927</v>
      </c>
      <c r="Q11" s="145">
        <v>44958</v>
      </c>
      <c r="R11" s="145">
        <v>44986</v>
      </c>
      <c r="S11" s="145">
        <v>45017</v>
      </c>
      <c r="T11" s="145">
        <v>45047</v>
      </c>
      <c r="U11" s="145">
        <v>45078</v>
      </c>
      <c r="V11" s="145">
        <v>45108</v>
      </c>
      <c r="W11" s="145">
        <v>45139</v>
      </c>
      <c r="X11" s="145">
        <v>45170</v>
      </c>
      <c r="Y11" s="145">
        <v>45200</v>
      </c>
      <c r="Z11" s="145">
        <v>45231</v>
      </c>
      <c r="AA11" s="145">
        <v>45261</v>
      </c>
      <c r="AB11" s="145">
        <v>45292</v>
      </c>
      <c r="AC11" s="145">
        <v>45323</v>
      </c>
      <c r="AD11" s="145">
        <v>45352</v>
      </c>
      <c r="AE11" s="145">
        <v>45383</v>
      </c>
      <c r="AF11" s="145">
        <v>45413</v>
      </c>
      <c r="AG11" s="145">
        <v>45444</v>
      </c>
      <c r="AH11" s="145">
        <v>45474</v>
      </c>
      <c r="AI11" s="145">
        <v>45505</v>
      </c>
      <c r="AJ11" s="145">
        <v>45536</v>
      </c>
      <c r="AK11" s="145">
        <v>45566</v>
      </c>
      <c r="AL11" s="145">
        <v>45597</v>
      </c>
      <c r="AM11" s="145">
        <v>45627</v>
      </c>
      <c r="AN11" s="145">
        <v>45658</v>
      </c>
      <c r="AO11" s="145">
        <v>45689</v>
      </c>
      <c r="AP11" s="145">
        <v>45717</v>
      </c>
      <c r="AQ11" s="145">
        <v>45748</v>
      </c>
      <c r="AR11" s="145">
        <v>45778</v>
      </c>
      <c r="AS11" s="145">
        <v>45809</v>
      </c>
      <c r="AT11" s="145">
        <v>45839</v>
      </c>
      <c r="AU11" s="145">
        <v>45870</v>
      </c>
      <c r="AV11" s="145">
        <v>45901</v>
      </c>
      <c r="AW11" s="145">
        <v>45931</v>
      </c>
      <c r="AX11" s="145">
        <v>45962</v>
      </c>
      <c r="AY11" s="145">
        <v>45992</v>
      </c>
      <c r="BA11" s="173">
        <v>2022</v>
      </c>
      <c r="BB11" s="36">
        <f>BA11+1</f>
        <v>2023</v>
      </c>
      <c r="BC11" s="36">
        <f>BB11+1</f>
        <v>2024</v>
      </c>
      <c r="BD11" s="36">
        <f>BC11+1</f>
        <v>2025</v>
      </c>
      <c r="BF11" s="77"/>
    </row>
    <row r="12" spans="2:58" x14ac:dyDescent="0.25">
      <c r="B12" s="59" t="s">
        <v>40</v>
      </c>
      <c r="C12" s="76" t="s">
        <v>114</v>
      </c>
      <c r="D12" s="65">
        <f>_xlfn.XLOOKUP($B12&amp;$C$5,Scenarios_Consol!$BG$12:$BG$487,Scenarios_Consol!D$12:D$487)</f>
        <v>2675060</v>
      </c>
      <c r="E12" s="65">
        <f>_xlfn.XLOOKUP($B12&amp;$C$5,Scenarios_Consol!$BG$12:$BG$487,Scenarios_Consol!E$12:E$487)</f>
        <v>2799410</v>
      </c>
      <c r="F12" s="65">
        <f>_xlfn.XLOOKUP($B12&amp;$C$5,Scenarios_Consol!$BG$12:$BG$487,Scenarios_Consol!F$12:F$487)</f>
        <v>3547318</v>
      </c>
      <c r="G12" s="65">
        <f>_xlfn.XLOOKUP($B12&amp;$C$5,Scenarios_Consol!$BG$12:$BG$487,Scenarios_Consol!G$12:G$487)</f>
        <v>4131102</v>
      </c>
      <c r="H12" s="65">
        <f>_xlfn.XLOOKUP($B12&amp;$C$5,Scenarios_Consol!$BG$12:$BG$487,Scenarios_Consol!H$12:H$487)</f>
        <v>4873096</v>
      </c>
      <c r="I12" s="65">
        <f>_xlfn.XLOOKUP($B12&amp;$C$5,Scenarios_Consol!$BG$12:$BG$487,Scenarios_Consol!I$12:I$487)</f>
        <v>5356651</v>
      </c>
      <c r="J12" s="65">
        <f>_xlfn.XLOOKUP($B12&amp;$C$5,Scenarios_Consol!$BG$12:$BG$487,Scenarios_Consol!J$12:J$487)</f>
        <v>5866331</v>
      </c>
      <c r="K12" s="65">
        <f>_xlfn.XLOOKUP($B12&amp;$C$5,Scenarios_Consol!$BG$12:$BG$487,Scenarios_Consol!K$12:K$487)</f>
        <v>6644244</v>
      </c>
      <c r="L12" s="65">
        <f>_xlfn.XLOOKUP($B12&amp;$C$5,Scenarios_Consol!$BG$12:$BG$487,Scenarios_Consol!L$12:L$487)</f>
        <v>7636013</v>
      </c>
      <c r="M12" s="65">
        <f>_xlfn.XLOOKUP($B12&amp;$C$5,Scenarios_Consol!$BG$12:$BG$487,Scenarios_Consol!M$12:M$487)</f>
        <v>8430295</v>
      </c>
      <c r="N12" s="65">
        <f>_xlfn.XLOOKUP($B12&amp;$C$5,Scenarios_Consol!$BG$12:$BG$487,Scenarios_Consol!N$12:N$487)</f>
        <v>8756793</v>
      </c>
      <c r="O12" s="65">
        <f>_xlfn.XLOOKUP($B12&amp;$C$5,Scenarios_Consol!$BG$12:$BG$487,Scenarios_Consol!O$12:O$487)</f>
        <v>8937194</v>
      </c>
      <c r="P12" s="134">
        <f>_xlfn.XLOOKUP($B12&amp;$C$5,Scenarios_Consol!$BG$12:$BG$487,Scenarios_Consol!P$12:P$487)</f>
        <v>10288197.594983235</v>
      </c>
      <c r="Q12" s="134">
        <f>_xlfn.XLOOKUP($B12&amp;$C$5,Scenarios_Consol!$BG$12:$BG$487,Scenarios_Consol!Q$12:Q$487)</f>
        <v>10697402.058046572</v>
      </c>
      <c r="R12" s="134">
        <f>_xlfn.XLOOKUP($B12&amp;$C$5,Scenarios_Consol!$BG$12:$BG$487,Scenarios_Consol!R$12:R$487)</f>
        <v>9133777.9824516885</v>
      </c>
      <c r="S12" s="134">
        <f>_xlfn.XLOOKUP($B12&amp;$C$5,Scenarios_Consol!$BG$12:$BG$487,Scenarios_Consol!S$12:S$487)</f>
        <v>11669907.557689408</v>
      </c>
      <c r="T12" s="134">
        <f>_xlfn.XLOOKUP($B12&amp;$C$5,Scenarios_Consol!$BG$12:$BG$487,Scenarios_Consol!T$12:T$487)</f>
        <v>10660461.926867358</v>
      </c>
      <c r="U12" s="134">
        <f>_xlfn.XLOOKUP($B12&amp;$C$5,Scenarios_Consol!$BG$12:$BG$487,Scenarios_Consol!U$12:U$487)</f>
        <v>13158594.63732582</v>
      </c>
      <c r="V12" s="134">
        <f>_xlfn.XLOOKUP($B12&amp;$C$5,Scenarios_Consol!$BG$12:$BG$487,Scenarios_Consol!V$12:V$487)</f>
        <v>12108427.071388088</v>
      </c>
      <c r="W12" s="134">
        <f>_xlfn.XLOOKUP($B12&amp;$C$5,Scenarios_Consol!$BG$12:$BG$487,Scenarios_Consol!W$12:W$487)</f>
        <v>14528269.299134521</v>
      </c>
      <c r="X12" s="134">
        <f>_xlfn.XLOOKUP($B12&amp;$C$5,Scenarios_Consol!$BG$12:$BG$487,Scenarios_Consol!X$12:X$487)</f>
        <v>15704738.350485491</v>
      </c>
      <c r="Y12" s="134">
        <f>_xlfn.XLOOKUP($B12&amp;$C$5,Scenarios_Consol!$BG$12:$BG$487,Scenarios_Consol!Y$12:Y$487)</f>
        <v>15843962.644394942</v>
      </c>
      <c r="Z12" s="134">
        <f>_xlfn.XLOOKUP($B12&amp;$C$5,Scenarios_Consol!$BG$12:$BG$487,Scenarios_Consol!Z$12:Z$487)</f>
        <v>16990202.490405209</v>
      </c>
      <c r="AA12" s="134">
        <f>_xlfn.XLOOKUP($B12&amp;$C$5,Scenarios_Consol!$BG$12:$BG$487,Scenarios_Consol!AA$12:AA$487)</f>
        <v>17141015.060923319</v>
      </c>
      <c r="AB12" s="134">
        <f>_xlfn.XLOOKUP($B12&amp;$C$5,Scenarios_Consol!$BG$12:$BG$487,Scenarios_Consol!AB$12:AB$487)</f>
        <v>22971905.603337288</v>
      </c>
      <c r="AC12" s="134">
        <f>_xlfn.XLOOKUP($B12&amp;$C$5,Scenarios_Consol!$BG$12:$BG$487,Scenarios_Consol!AC$12:AC$487)</f>
        <v>23731934.225588851</v>
      </c>
      <c r="AD12" s="134">
        <f>_xlfn.XLOOKUP($B12&amp;$C$5,Scenarios_Consol!$BG$12:$BG$487,Scenarios_Consol!AD$12:AD$487)</f>
        <v>21698669.773564328</v>
      </c>
      <c r="AE12" s="134">
        <f>_xlfn.XLOOKUP($B12&amp;$C$5,Scenarios_Consol!$BG$12:$BG$487,Scenarios_Consol!AE$12:AE$487)</f>
        <v>24953886.539287563</v>
      </c>
      <c r="AF12" s="134">
        <f>_xlfn.XLOOKUP($B12&amp;$C$5,Scenarios_Consol!$BG$12:$BG$487,Scenarios_Consol!AF$12:AF$487)</f>
        <v>23461823.359818671</v>
      </c>
      <c r="AG12" s="134">
        <f>_xlfn.XLOOKUP($B12&amp;$C$5,Scenarios_Consol!$BG$12:$BG$487,Scenarios_Consol!AG$12:AG$487)</f>
        <v>26687075.217991922</v>
      </c>
      <c r="AH12" s="134">
        <f>_xlfn.XLOOKUP($B12&amp;$C$5,Scenarios_Consol!$BG$12:$BG$487,Scenarios_Consol!AH$12:AH$487)</f>
        <v>25166423.273665212</v>
      </c>
      <c r="AI12" s="134">
        <f>_xlfn.XLOOKUP($B12&amp;$C$5,Scenarios_Consol!$BG$12:$BG$487,Scenarios_Consol!AI$12:AI$487)</f>
        <v>28367298.779310539</v>
      </c>
      <c r="AJ12" s="134">
        <f>_xlfn.XLOOKUP($B12&amp;$C$5,Scenarios_Consol!$BG$12:$BG$487,Scenarios_Consol!AJ$12:AJ$487)</f>
        <v>29870967.541811649</v>
      </c>
      <c r="AK12" s="134">
        <f>_xlfn.XLOOKUP($B12&amp;$C$5,Scenarios_Consol!$BG$12:$BG$487,Scenarios_Consol!AK$12:AK$487)</f>
        <v>30038243.835672773</v>
      </c>
      <c r="AL12" s="134">
        <f>_xlfn.XLOOKUP($B12&amp;$C$5,Scenarios_Consol!$BG$12:$BG$487,Scenarios_Consol!AL$12:AL$487)</f>
        <v>31537994.90609622</v>
      </c>
      <c r="AM12" s="134">
        <f>_xlfn.XLOOKUP($B12&amp;$C$5,Scenarios_Consol!$BG$12:$BG$487,Scenarios_Consol!AM$12:AM$487)</f>
        <v>31706768.772883989</v>
      </c>
      <c r="AN12" s="134">
        <f>_xlfn.XLOOKUP($B12&amp;$C$5,Scenarios_Consol!$BG$12:$BG$487,Scenarios_Consol!AN$12:AN$487)</f>
        <v>35529260.726390049</v>
      </c>
      <c r="AO12" s="134">
        <f>_xlfn.XLOOKUP($B12&amp;$C$5,Scenarios_Consol!$BG$12:$BG$487,Scenarios_Consol!AO$12:AO$487)</f>
        <v>36381993.339115649</v>
      </c>
      <c r="AP12" s="134">
        <f>_xlfn.XLOOKUP($B12&amp;$C$5,Scenarios_Consol!$BG$12:$BG$487,Scenarios_Consol!AP$12:AP$487)</f>
        <v>20945980.251182325</v>
      </c>
      <c r="AQ12" s="134">
        <f>_xlfn.XLOOKUP($B12&amp;$C$5,Scenarios_Consol!$BG$12:$BG$487,Scenarios_Consol!AQ$12:AQ$487)</f>
        <v>29822542.25536117</v>
      </c>
      <c r="AR12" s="134">
        <f>_xlfn.XLOOKUP($B12&amp;$C$5,Scenarios_Consol!$BG$12:$BG$487,Scenarios_Consol!AR$12:AR$487)</f>
        <v>22764469.923964806</v>
      </c>
      <c r="AS12" s="134">
        <f>_xlfn.XLOOKUP($B12&amp;$C$5,Scenarios_Consol!$BG$12:$BG$487,Scenarios_Consol!AS$12:AS$487)</f>
        <v>31635998.304093022</v>
      </c>
      <c r="AT12" s="134">
        <f>_xlfn.XLOOKUP($B12&amp;$C$5,Scenarios_Consol!$BG$12:$BG$487,Scenarios_Consol!AT$12:AT$487)</f>
        <v>24574470.079023384</v>
      </c>
      <c r="AU12" s="134">
        <f>_xlfn.XLOOKUP($B12&amp;$C$5,Scenarios_Consol!$BG$12:$BG$487,Scenarios_Consol!AU$12:AU$487)</f>
        <v>33443056.000512391</v>
      </c>
      <c r="AV12" s="134">
        <f>_xlfn.XLOOKUP($B12&amp;$C$5,Scenarios_Consol!$BG$12:$BG$487,Scenarios_Consol!AV$12:AV$487)</f>
        <v>39534512.572830401</v>
      </c>
      <c r="AW12" s="134">
        <f>_xlfn.XLOOKUP($B12&amp;$C$5,Scenarios_Consol!$BG$12:$BG$487,Scenarios_Consol!AW$12:AW$487)</f>
        <v>35251896.908246711</v>
      </c>
      <c r="AX12" s="134">
        <f>_xlfn.XLOOKUP($B12&amp;$C$5,Scenarios_Consol!$BG$12:$BG$487,Scenarios_Consol!AX$12:AX$487)</f>
        <v>41344382.249079235</v>
      </c>
      <c r="AY12" s="134">
        <f>_xlfn.XLOOKUP($B12&amp;$C$5,Scenarios_Consol!$BG$12:$BG$487,Scenarios_Consol!AY$12:AY$487)</f>
        <v>37064167.854283862</v>
      </c>
      <c r="BA12" s="134">
        <f t="shared" ref="BA12:BB31" si="0">SUMIF($D$10:$AY$10,BA$11,$D12:$AY12)</f>
        <v>69653507</v>
      </c>
      <c r="BB12" s="134">
        <f t="shared" si="0"/>
        <v>157924956.67409563</v>
      </c>
      <c r="BC12" s="134">
        <f t="shared" ref="BC12:BD52" si="1">SUMIF($D$10:$AY$10,BC$11,$D12:$AY12)</f>
        <v>320192991.82902908</v>
      </c>
      <c r="BD12" s="134">
        <f t="shared" si="1"/>
        <v>388292730.46408302</v>
      </c>
      <c r="BF12" s="77"/>
    </row>
    <row r="13" spans="2:58" x14ac:dyDescent="0.25">
      <c r="B13" s="38" t="s">
        <v>41</v>
      </c>
      <c r="C13" s="77" t="s">
        <v>26</v>
      </c>
      <c r="D13" s="63">
        <f>_xlfn.XLOOKUP($B13&amp;$C$5,Scenarios_Consol!$BG$12:$BG$487,Scenarios_Consol!D$12:D$487)</f>
        <v>551272.06884943182</v>
      </c>
      <c r="E13" s="63">
        <f>_xlfn.XLOOKUP($B13&amp;$C$5,Scenarios_Consol!$BG$12:$BG$487,Scenarios_Consol!E$12:E$487)</f>
        <v>579903.25803977274</v>
      </c>
      <c r="F13" s="63">
        <f>_xlfn.XLOOKUP($B13&amp;$C$5,Scenarios_Consol!$BG$12:$BG$487,Scenarios_Consol!F$12:F$487)</f>
        <v>765257.7946022728</v>
      </c>
      <c r="G13" s="63">
        <f>_xlfn.XLOOKUP($B13&amp;$C$5,Scenarios_Consol!$BG$12:$BG$487,Scenarios_Consol!G$12:G$487)</f>
        <v>835921.1172301136</v>
      </c>
      <c r="H13" s="63">
        <f>_xlfn.XLOOKUP($B13&amp;$C$5,Scenarios_Consol!$BG$12:$BG$487,Scenarios_Consol!H$12:H$487)</f>
        <v>921564.90761047974</v>
      </c>
      <c r="I13" s="63">
        <f>_xlfn.XLOOKUP($B13&amp;$C$5,Scenarios_Consol!$BG$12:$BG$487,Scenarios_Consol!I$12:I$487)</f>
        <v>947254.30203993048</v>
      </c>
      <c r="J13" s="63">
        <f>_xlfn.XLOOKUP($B13&amp;$C$5,Scenarios_Consol!$BG$12:$BG$487,Scenarios_Consol!J$12:J$487)</f>
        <v>977737.68159248738</v>
      </c>
      <c r="K13" s="63">
        <f>_xlfn.XLOOKUP($B13&amp;$C$5,Scenarios_Consol!$BG$12:$BG$487,Scenarios_Consol!K$12:K$487)</f>
        <v>1105531.447544192</v>
      </c>
      <c r="L13" s="63">
        <f>_xlfn.XLOOKUP($B13&amp;$C$5,Scenarios_Consol!$BG$12:$BG$487,Scenarios_Consol!L$12:L$487)</f>
        <v>1211427.1996820548</v>
      </c>
      <c r="M13" s="63">
        <f>_xlfn.XLOOKUP($B13&amp;$C$5,Scenarios_Consol!$BG$12:$BG$487,Scenarios_Consol!M$12:M$487)</f>
        <v>1260234.5701167928</v>
      </c>
      <c r="N13" s="63">
        <f>_xlfn.XLOOKUP($B13&amp;$C$5,Scenarios_Consol!$BG$12:$BG$487,Scenarios_Consol!N$12:N$487)</f>
        <v>1327732.8733333335</v>
      </c>
      <c r="O13" s="63">
        <f>_xlfn.XLOOKUP($B13&amp;$C$5,Scenarios_Consol!$BG$12:$BG$487,Scenarios_Consol!O$12:O$487)</f>
        <v>1510332.9335101012</v>
      </c>
      <c r="P13" s="67">
        <f>_xlfn.XLOOKUP($B13&amp;$C$5,Scenarios_Consol!$BG$12:$BG$487,Scenarios_Consol!P$12:P$487)</f>
        <v>7373459.2067457354</v>
      </c>
      <c r="Q13" s="67">
        <f>_xlfn.XLOOKUP($B13&amp;$C$5,Scenarios_Consol!$BG$12:$BG$487,Scenarios_Consol!Q$12:Q$487)</f>
        <v>7662083.598212081</v>
      </c>
      <c r="R13" s="67">
        <f>_xlfn.XLOOKUP($B13&amp;$C$5,Scenarios_Consol!$BG$12:$BG$487,Scenarios_Consol!R$12:R$487)</f>
        <v>6343980.4495058721</v>
      </c>
      <c r="S13" s="67">
        <f>_xlfn.XLOOKUP($B13&amp;$C$5,Scenarios_Consol!$BG$12:$BG$487,Scenarios_Consol!S$12:S$487)</f>
        <v>8339419.1604213109</v>
      </c>
      <c r="T13" s="67">
        <f>_xlfn.XLOOKUP($B13&amp;$C$5,Scenarios_Consol!$BG$12:$BG$487,Scenarios_Consol!T$12:T$487)</f>
        <v>7487280.587134012</v>
      </c>
      <c r="U13" s="67">
        <f>_xlfn.XLOOKUP($B13&amp;$C$5,Scenarios_Consol!$BG$12:$BG$487,Scenarios_Consol!U$12:U$487)</f>
        <v>9461197.0411368944</v>
      </c>
      <c r="V13" s="67">
        <f>_xlfn.XLOOKUP($B13&amp;$C$5,Scenarios_Consol!$BG$12:$BG$487,Scenarios_Consol!V$12:V$487)</f>
        <v>8580495.2619434819</v>
      </c>
      <c r="W13" s="67">
        <f>_xlfn.XLOOKUP($B13&amp;$C$5,Scenarios_Consol!$BG$12:$BG$487,Scenarios_Consol!W$12:W$487)</f>
        <v>10496517.578405365</v>
      </c>
      <c r="X13" s="67">
        <f>_xlfn.XLOOKUP($B13&amp;$C$5,Scenarios_Consol!$BG$12:$BG$487,Scenarios_Consol!X$12:X$487)</f>
        <v>11422121.920765676</v>
      </c>
      <c r="Y13" s="67">
        <f>_xlfn.XLOOKUP($B13&amp;$C$5,Scenarios_Consol!$BG$12:$BG$487,Scenarios_Consol!Y$12:Y$487)</f>
        <v>11500415.204550765</v>
      </c>
      <c r="Z13" s="67">
        <f>_xlfn.XLOOKUP($B13&amp;$C$5,Scenarios_Consol!$BG$12:$BG$487,Scenarios_Consol!Z$12:Z$487)</f>
        <v>12404970.96759107</v>
      </c>
      <c r="AA13" s="67">
        <f>_xlfn.XLOOKUP($B13&amp;$C$5,Scenarios_Consol!$BG$12:$BG$487,Scenarios_Consol!AA$12:AA$487)</f>
        <v>12489208.349838173</v>
      </c>
      <c r="AB13" s="67">
        <f>_xlfn.XLOOKUP($B13&amp;$C$5,Scenarios_Consol!$BG$12:$BG$487,Scenarios_Consol!AB$12:AB$487)</f>
        <v>17767037.840597291</v>
      </c>
      <c r="AC13" s="67">
        <f>_xlfn.XLOOKUP($B13&amp;$C$5,Scenarios_Consol!$BG$12:$BG$487,Scenarios_Consol!AC$12:AC$487)</f>
        <v>18370031.284841646</v>
      </c>
      <c r="AD13" s="67">
        <f>_xlfn.XLOOKUP($B13&amp;$C$5,Scenarios_Consol!$BG$12:$BG$487,Scenarios_Consol!AD$12:AD$487)</f>
        <v>16626765.637349429</v>
      </c>
      <c r="AE13" s="67">
        <f>_xlfn.XLOOKUP($B13&amp;$C$5,Scenarios_Consol!$BG$12:$BG$487,Scenarios_Consol!AE$12:AE$487)</f>
        <v>19301319.644846715</v>
      </c>
      <c r="AF13" s="67">
        <f>_xlfn.XLOOKUP($B13&amp;$C$5,Scenarios_Consol!$BG$12:$BG$487,Scenarios_Consol!AF$12:AF$487)</f>
        <v>18027248.013065301</v>
      </c>
      <c r="AG13" s="67">
        <f>_xlfn.XLOOKUP($B13&amp;$C$5,Scenarios_Consol!$BG$12:$BG$487,Scenarios_Consol!AG$12:AG$487)</f>
        <v>20679197.78432538</v>
      </c>
      <c r="AH13" s="67">
        <f>_xlfn.XLOOKUP($B13&amp;$C$5,Scenarios_Consol!$BG$12:$BG$487,Scenarios_Consol!AH$12:AH$487)</f>
        <v>19382915.706925992</v>
      </c>
      <c r="AI13" s="67">
        <f>_xlfn.XLOOKUP($B13&amp;$C$5,Scenarios_Consol!$BG$12:$BG$487,Scenarios_Consol!AI$12:AI$487)</f>
        <v>22015763.906490449</v>
      </c>
      <c r="AJ13" s="67">
        <f>_xlfn.XLOOKUP($B13&amp;$C$5,Scenarios_Consol!$BG$12:$BG$487,Scenarios_Consol!AJ$12:AJ$487)</f>
        <v>23245711.80194154</v>
      </c>
      <c r="AK13" s="67">
        <f>_xlfn.XLOOKUP($B13&amp;$C$5,Scenarios_Consol!$BG$12:$BG$487,Scenarios_Consol!AK$12:AK$487)</f>
        <v>23345315.931269072</v>
      </c>
      <c r="AL13" s="67">
        <f>_xlfn.XLOOKUP($B13&amp;$C$5,Scenarios_Consol!$BG$12:$BG$487,Scenarios_Consol!AL$12:AL$487)</f>
        <v>24571454.628594115</v>
      </c>
      <c r="AM13" s="67">
        <f>_xlfn.XLOOKUP($B13&amp;$C$5,Scenarios_Consol!$BG$12:$BG$487,Scenarios_Consol!AM$12:AM$487)</f>
        <v>24671345.320113592</v>
      </c>
      <c r="AN13" s="67">
        <f>_xlfn.XLOOKUP($B13&amp;$C$5,Scenarios_Consol!$BG$12:$BG$487,Scenarios_Consol!AN$12:AN$487)</f>
        <v>27793237.59595729</v>
      </c>
      <c r="AO13" s="67">
        <f>_xlfn.XLOOKUP($B13&amp;$C$5,Scenarios_Consol!$BG$12:$BG$487,Scenarios_Consol!AO$12:AO$487)</f>
        <v>28475760.229822099</v>
      </c>
      <c r="AP13" s="67">
        <f>_xlfn.XLOOKUP($B13&amp;$C$5,Scenarios_Consol!$BG$12:$BG$487,Scenarios_Consol!AP$12:AP$487)</f>
        <v>15691276.303115636</v>
      </c>
      <c r="AQ13" s="67">
        <f>_xlfn.XLOOKUP($B13&amp;$C$5,Scenarios_Consol!$BG$12:$BG$487,Scenarios_Consol!AQ$12:AQ$487)</f>
        <v>22971614.852452066</v>
      </c>
      <c r="AR13" s="67">
        <f>_xlfn.XLOOKUP($B13&amp;$C$5,Scenarios_Consol!$BG$12:$BG$487,Scenarios_Consol!AR$12:AR$487)</f>
        <v>17139535.431459121</v>
      </c>
      <c r="AS13" s="67">
        <f>_xlfn.XLOOKUP($B13&amp;$C$5,Scenarios_Consol!$BG$12:$BG$487,Scenarios_Consol!AS$12:AS$487)</f>
        <v>24416034.87271259</v>
      </c>
      <c r="AT13" s="67">
        <f>_xlfn.XLOOKUP($B13&amp;$C$5,Scenarios_Consol!$BG$12:$BG$487,Scenarios_Consol!AT$12:AT$487)</f>
        <v>18581252.810851932</v>
      </c>
      <c r="AU13" s="67">
        <f>_xlfn.XLOOKUP($B13&amp;$C$5,Scenarios_Consol!$BG$12:$BG$487,Scenarios_Consol!AU$12:AU$487)</f>
        <v>25855329.239565384</v>
      </c>
      <c r="AV13" s="67">
        <f>_xlfn.XLOOKUP($B13&amp;$C$5,Scenarios_Consol!$BG$12:$BG$487,Scenarios_Consol!AV$12:AV$487)</f>
        <v>30860545.814630635</v>
      </c>
      <c r="AW13" s="67">
        <f>_xlfn.XLOOKUP($B13&amp;$C$5,Scenarios_Consol!$BG$12:$BG$487,Scenarios_Consol!AW$12:AW$487)</f>
        <v>27295825.790878259</v>
      </c>
      <c r="AX13" s="67">
        <f>_xlfn.XLOOKUP($B13&amp;$C$5,Scenarios_Consol!$BG$12:$BG$487,Scenarios_Consol!AX$12:AX$487)</f>
        <v>32301707.529537965</v>
      </c>
      <c r="AY13" s="67">
        <f>_xlfn.XLOOKUP($B13&amp;$C$5,Scenarios_Consol!$BG$12:$BG$487,Scenarios_Consol!AY$12:AY$487)</f>
        <v>28738816.856363434</v>
      </c>
      <c r="BA13" s="37">
        <f t="shared" si="0"/>
        <v>11994170.154150963</v>
      </c>
      <c r="BB13" s="37">
        <f t="shared" si="0"/>
        <v>113561149.32625043</v>
      </c>
      <c r="BC13" s="37">
        <f t="shared" si="1"/>
        <v>248004107.50036055</v>
      </c>
      <c r="BD13" s="37">
        <f t="shared" si="1"/>
        <v>300120937.32734638</v>
      </c>
      <c r="BF13" s="77"/>
    </row>
    <row r="14" spans="2:58" x14ac:dyDescent="0.25">
      <c r="B14" s="38" t="s">
        <v>42</v>
      </c>
      <c r="C14" s="78" t="s">
        <v>26</v>
      </c>
      <c r="D14" s="63">
        <f>_xlfn.XLOOKUP($B14&amp;$C$5,Scenarios_Consol!$BG$12:$BG$487,Scenarios_Consol!D$12:D$487)</f>
        <v>8477279.4344318174</v>
      </c>
      <c r="E14" s="63">
        <f>_xlfn.XLOOKUP($B14&amp;$C$5,Scenarios_Consol!$BG$12:$BG$487,Scenarios_Consol!E$12:E$487)</f>
        <v>9398230.8653977271</v>
      </c>
      <c r="F14" s="63">
        <f>_xlfn.XLOOKUP($B14&amp;$C$5,Scenarios_Consol!$BG$12:$BG$487,Scenarios_Consol!F$12:F$487)</f>
        <v>12690258.184389202</v>
      </c>
      <c r="G14" s="63">
        <f>_xlfn.XLOOKUP($B14&amp;$C$5,Scenarios_Consol!$BG$12:$BG$487,Scenarios_Consol!G$12:G$487)</f>
        <v>15047010.467187498</v>
      </c>
      <c r="H14" s="63">
        <f>_xlfn.XLOOKUP($B14&amp;$C$5,Scenarios_Consol!$BG$12:$BG$487,Scenarios_Consol!H$12:H$487)</f>
        <v>17047071.938607953</v>
      </c>
      <c r="I14" s="63">
        <f>_xlfn.XLOOKUP($B14&amp;$C$5,Scenarios_Consol!$BG$12:$BG$487,Scenarios_Consol!I$12:I$487)</f>
        <v>18688146.827467013</v>
      </c>
      <c r="J14" s="63">
        <f>_xlfn.XLOOKUP($B14&amp;$C$5,Scenarios_Consol!$BG$12:$BG$487,Scenarios_Consol!J$12:J$487)</f>
        <v>22275763.910673924</v>
      </c>
      <c r="K14" s="63">
        <f>_xlfn.XLOOKUP($B14&amp;$C$5,Scenarios_Consol!$BG$12:$BG$487,Scenarios_Consol!K$12:K$487)</f>
        <v>23716767.563787885</v>
      </c>
      <c r="L14" s="63">
        <f>_xlfn.XLOOKUP($B14&amp;$C$5,Scenarios_Consol!$BG$12:$BG$487,Scenarios_Consol!L$12:L$487)</f>
        <v>26729370.495868128</v>
      </c>
      <c r="M14" s="63">
        <f>_xlfn.XLOOKUP($B14&amp;$C$5,Scenarios_Consol!$BG$12:$BG$487,Scenarios_Consol!M$12:M$487)</f>
        <v>30071254.131674558</v>
      </c>
      <c r="N14" s="63">
        <f>_xlfn.XLOOKUP($B14&amp;$C$5,Scenarios_Consol!$BG$12:$BG$487,Scenarios_Consol!N$12:N$487)</f>
        <v>32580959.575416666</v>
      </c>
      <c r="O14" s="63">
        <f>_xlfn.XLOOKUP($B14&amp;$C$5,Scenarios_Consol!$BG$12:$BG$487,Scenarios_Consol!O$12:O$487)</f>
        <v>42248886.83230114</v>
      </c>
      <c r="P14" s="67">
        <f>_xlfn.XLOOKUP($B14&amp;$C$5,Scenarios_Consol!$BG$12:$BG$487,Scenarios_Consol!P$12:P$487)</f>
        <v>41627475.754305109</v>
      </c>
      <c r="Q14" s="67">
        <f>_xlfn.XLOOKUP($B14&amp;$C$5,Scenarios_Consol!$BG$12:$BG$487,Scenarios_Consol!Q$12:Q$487)</f>
        <v>43266083.688898779</v>
      </c>
      <c r="R14" s="67">
        <f>_xlfn.XLOOKUP($B14&amp;$C$5,Scenarios_Consol!$BG$12:$BG$487,Scenarios_Consol!R$12:R$487)</f>
        <v>36213501.641445935</v>
      </c>
      <c r="S14" s="67">
        <f>_xlfn.XLOOKUP($B14&amp;$C$5,Scenarios_Consol!$BG$12:$BG$487,Scenarios_Consol!S$12:S$487)</f>
        <v>47128735.938697435</v>
      </c>
      <c r="T14" s="67">
        <f>_xlfn.XLOOKUP($B14&amp;$C$5,Scenarios_Consol!$BG$12:$BG$487,Scenarios_Consol!T$12:T$487)</f>
        <v>42571325.854109064</v>
      </c>
      <c r="U14" s="67">
        <f>_xlfn.XLOOKUP($B14&amp;$C$5,Scenarios_Consol!$BG$12:$BG$487,Scenarios_Consol!U$12:U$487)</f>
        <v>53353810.085285358</v>
      </c>
      <c r="V14" s="67">
        <f>_xlfn.XLOOKUP($B14&amp;$C$5,Scenarios_Consol!$BG$12:$BG$487,Scenarios_Consol!V$12:V$487)</f>
        <v>48633919.443683721</v>
      </c>
      <c r="W14" s="67">
        <f>_xlfn.XLOOKUP($B14&amp;$C$5,Scenarios_Consol!$BG$12:$BG$487,Scenarios_Consol!W$12:W$487)</f>
        <v>59093070.89359878</v>
      </c>
      <c r="X14" s="67">
        <f>_xlfn.XLOOKUP($B14&amp;$C$5,Scenarios_Consol!$BG$12:$BG$487,Scenarios_Consol!X$12:X$487)</f>
        <v>64156296.661454625</v>
      </c>
      <c r="Y14" s="67">
        <f>_xlfn.XLOOKUP($B14&amp;$C$5,Scenarios_Consol!$BG$12:$BG$487,Scenarios_Consol!Y$12:Y$487)</f>
        <v>64640623.856159911</v>
      </c>
      <c r="Z14" s="67">
        <f>_xlfn.XLOOKUP($B14&amp;$C$5,Scenarios_Consol!$BG$12:$BG$487,Scenarios_Consol!Z$12:Z$487)</f>
        <v>69583804.186704412</v>
      </c>
      <c r="AA14" s="67">
        <f>_xlfn.XLOOKUP($B14&amp;$C$5,Scenarios_Consol!$BG$12:$BG$487,Scenarios_Consol!AA$12:AA$487)</f>
        <v>70106339.092185706</v>
      </c>
      <c r="AB14" s="67">
        <f>_xlfn.XLOOKUP($B14&amp;$C$5,Scenarios_Consol!$BG$12:$BG$487,Scenarios_Consol!AB$12:AB$487)</f>
        <v>99068028.07656303</v>
      </c>
      <c r="AC14" s="67">
        <f>_xlfn.XLOOKUP($B14&amp;$C$5,Scenarios_Consol!$BG$12:$BG$487,Scenarios_Consol!AC$12:AC$487)</f>
        <v>102401470.84228484</v>
      </c>
      <c r="AD14" s="67">
        <f>_xlfn.XLOOKUP($B14&amp;$C$5,Scenarios_Consol!$BG$12:$BG$487,Scenarios_Consol!AD$12:AD$487)</f>
        <v>93005372.999020293</v>
      </c>
      <c r="AE14" s="67">
        <f>_xlfn.XLOOKUP($B14&amp;$C$5,Scenarios_Consol!$BG$12:$BG$487,Scenarios_Consol!AE$12:AE$487)</f>
        <v>107620498.72185279</v>
      </c>
      <c r="AF14" s="67">
        <f>_xlfn.XLOOKUP($B14&amp;$C$5,Scenarios_Consol!$BG$12:$BG$487,Scenarios_Consol!AF$12:AF$487)</f>
        <v>100744447.01252764</v>
      </c>
      <c r="AG14" s="67">
        <f>_xlfn.XLOOKUP($B14&amp;$C$5,Scenarios_Consol!$BG$12:$BG$487,Scenarios_Consol!AG$12:AG$487)</f>
        <v>115232447.34480365</v>
      </c>
      <c r="AH14" s="67">
        <f>_xlfn.XLOOKUP($B14&amp;$C$5,Scenarios_Consol!$BG$12:$BG$487,Scenarios_Consol!AH$12:AH$487)</f>
        <v>108232739.84046258</v>
      </c>
      <c r="AI14" s="67">
        <f>_xlfn.XLOOKUP($B14&amp;$C$5,Scenarios_Consol!$BG$12:$BG$487,Scenarios_Consol!AI$12:AI$487)</f>
        <v>122614702.55000165</v>
      </c>
      <c r="AJ14" s="67">
        <f>_xlfn.XLOOKUP($B14&amp;$C$5,Scenarios_Consol!$BG$12:$BG$487,Scenarios_Consol!AJ$12:AJ$487)</f>
        <v>129345595.81935717</v>
      </c>
      <c r="AK14" s="67">
        <f>_xlfn.XLOOKUP($B14&amp;$C$5,Scenarios_Consol!$BG$12:$BG$487,Scenarios_Consol!AK$12:AK$487)</f>
        <v>129957539.54214545</v>
      </c>
      <c r="AL14" s="67">
        <f>_xlfn.XLOOKUP($B14&amp;$C$5,Scenarios_Consol!$BG$12:$BG$487,Scenarios_Consol!AL$12:AL$487)</f>
        <v>136668673.09103009</v>
      </c>
      <c r="AM14" s="67">
        <f>_xlfn.XLOOKUP($B14&amp;$C$5,Scenarios_Consol!$BG$12:$BG$487,Scenarios_Consol!AM$12:AM$487)</f>
        <v>137283870.62363714</v>
      </c>
      <c r="AN14" s="67">
        <f>_xlfn.XLOOKUP($B14&amp;$C$5,Scenarios_Consol!$BG$12:$BG$487,Scenarios_Consol!AN$12:AN$487)</f>
        <v>154377004.69892246</v>
      </c>
      <c r="AO14" s="67">
        <f>_xlfn.XLOOKUP($B14&amp;$C$5,Scenarios_Consol!$BG$12:$BG$487,Scenarios_Consol!AO$12:AO$487)</f>
        <v>158139023.97918248</v>
      </c>
      <c r="AP14" s="67">
        <f>_xlfn.XLOOKUP($B14&amp;$C$5,Scenarios_Consol!$BG$12:$BG$487,Scenarios_Consol!AP$12:AP$487)</f>
        <v>88460373.426745847</v>
      </c>
      <c r="AQ14" s="67">
        <f>_xlfn.XLOOKUP($B14&amp;$C$5,Scenarios_Consol!$BG$12:$BG$487,Scenarios_Consol!AQ$12:AQ$487)</f>
        <v>128266795.69671589</v>
      </c>
      <c r="AR14" s="67">
        <f>_xlfn.XLOOKUP($B14&amp;$C$5,Scenarios_Consol!$BG$12:$BG$487,Scenarios_Consol!AR$12:AR$487)</f>
        <v>96456390.463720158</v>
      </c>
      <c r="AS14" s="67">
        <f>_xlfn.XLOOKUP($B14&amp;$C$5,Scenarios_Consol!$BG$12:$BG$487,Scenarios_Consol!AS$12:AS$487)</f>
        <v>136241303.45495513</v>
      </c>
      <c r="AT14" s="67">
        <f>_xlfn.XLOOKUP($B14&amp;$C$5,Scenarios_Consol!$BG$12:$BG$487,Scenarios_Consol!AT$12:AT$487)</f>
        <v>104415884.99387257</v>
      </c>
      <c r="AU14" s="67">
        <f>_xlfn.XLOOKUP($B14&amp;$C$5,Scenarios_Consol!$BG$12:$BG$487,Scenarios_Consol!AU$12:AU$487)</f>
        <v>144187567.11521131</v>
      </c>
      <c r="AV14" s="67">
        <f>_xlfn.XLOOKUP($B14&amp;$C$5,Scenarios_Consol!$BG$12:$BG$487,Scenarios_Consol!AV$12:AV$487)</f>
        <v>171537996.83751425</v>
      </c>
      <c r="AW14" s="67">
        <f>_xlfn.XLOOKUP($B14&amp;$C$5,Scenarios_Consol!$BG$12:$BG$487,Scenarios_Consol!AW$12:AW$487)</f>
        <v>152140870.32579571</v>
      </c>
      <c r="AX14" s="67">
        <f>_xlfn.XLOOKUP($B14&amp;$C$5,Scenarios_Consol!$BG$12:$BG$487,Scenarios_Consol!AX$12:AX$487)</f>
        <v>179495256.89478898</v>
      </c>
      <c r="AY14" s="67">
        <f>_xlfn.XLOOKUP($B14&amp;$C$5,Scenarios_Consol!$BG$12:$BG$487,Scenarios_Consol!AY$12:AY$487)</f>
        <v>160108383.64908943</v>
      </c>
      <c r="BA14" s="37">
        <f t="shared" si="0"/>
        <v>258971000.22720349</v>
      </c>
      <c r="BB14" s="37">
        <f t="shared" si="0"/>
        <v>640374987.09652889</v>
      </c>
      <c r="BC14" s="37">
        <f t="shared" si="1"/>
        <v>1382175386.4636862</v>
      </c>
      <c r="BD14" s="37">
        <f t="shared" si="1"/>
        <v>1673826851.5365138</v>
      </c>
      <c r="BF14" s="77"/>
    </row>
    <row r="15" spans="2:58" x14ac:dyDescent="0.25">
      <c r="B15" s="38" t="s">
        <v>43</v>
      </c>
      <c r="C15" s="78" t="s">
        <v>26</v>
      </c>
      <c r="D15" s="63">
        <f>_xlfn.XLOOKUP($B15&amp;$C$5,Scenarios_Consol!$BG$12:$BG$487,Scenarios_Consol!D$12:D$487)</f>
        <v>178477.33637784093</v>
      </c>
      <c r="E15" s="63">
        <f>_xlfn.XLOOKUP($B15&amp;$C$5,Scenarios_Consol!$BG$12:$BG$487,Scenarios_Consol!E$12:E$487)</f>
        <v>186001.51160511357</v>
      </c>
      <c r="F15" s="63">
        <f>_xlfn.XLOOKUP($B15&amp;$C$5,Scenarios_Consol!$BG$12:$BG$487,Scenarios_Consol!F$12:F$487)</f>
        <v>248968.22498579539</v>
      </c>
      <c r="G15" s="63">
        <f>_xlfn.XLOOKUP($B15&amp;$C$5,Scenarios_Consol!$BG$12:$BG$487,Scenarios_Consol!G$12:G$487)</f>
        <v>288655.77272017038</v>
      </c>
      <c r="H15" s="63">
        <f>_xlfn.XLOOKUP($B15&amp;$C$5,Scenarios_Consol!$BG$12:$BG$487,Scenarios_Consol!H$12:H$487)</f>
        <v>314013.0078882575</v>
      </c>
      <c r="I15" s="63">
        <f>_xlfn.XLOOKUP($B15&amp;$C$5,Scenarios_Consol!$BG$12:$BG$487,Scenarios_Consol!I$12:I$487)</f>
        <v>333162.05656770826</v>
      </c>
      <c r="J15" s="63">
        <f>_xlfn.XLOOKUP($B15&amp;$C$5,Scenarios_Consol!$BG$12:$BG$487,Scenarios_Consol!J$12:J$487)</f>
        <v>368969.86834122468</v>
      </c>
      <c r="K15" s="63">
        <f>_xlfn.XLOOKUP($B15&amp;$C$5,Scenarios_Consol!$BG$12:$BG$487,Scenarios_Consol!K$12:K$487)</f>
        <v>426592.0016603535</v>
      </c>
      <c r="L15" s="63">
        <f>_xlfn.XLOOKUP($B15&amp;$C$5,Scenarios_Consol!$BG$12:$BG$487,Scenarios_Consol!L$12:L$487)</f>
        <v>492121.41910298291</v>
      </c>
      <c r="M15" s="63">
        <f>_xlfn.XLOOKUP($B15&amp;$C$5,Scenarios_Consol!$BG$12:$BG$487,Scenarios_Consol!M$12:M$487)</f>
        <v>561828.84590593434</v>
      </c>
      <c r="N15" s="63">
        <f>_xlfn.XLOOKUP($B15&amp;$C$5,Scenarios_Consol!$BG$12:$BG$487,Scenarios_Consol!N$12:N$487)</f>
        <v>583521.89715909096</v>
      </c>
      <c r="O15" s="63">
        <f>_xlfn.XLOOKUP($B15&amp;$C$5,Scenarios_Consol!$BG$12:$BG$487,Scenarios_Consol!O$12:O$487)</f>
        <v>623687.03751262627</v>
      </c>
      <c r="P15" s="37">
        <f>_xlfn.XLOOKUP($B15&amp;$C$5,Scenarios_Consol!$BG$12:$BG$487,Scenarios_Consol!P$12:P$487)</f>
        <v>833049.93193849176</v>
      </c>
      <c r="Q15" s="37">
        <f>_xlfn.XLOOKUP($B15&amp;$C$5,Scenarios_Consol!$BG$12:$BG$487,Scenarios_Consol!Q$12:Q$487)</f>
        <v>865019.3497762311</v>
      </c>
      <c r="R15" s="37">
        <f>_xlfn.XLOOKUP($B15&amp;$C$5,Scenarios_Consol!$BG$12:$BG$487,Scenarios_Consol!R$12:R$487)</f>
        <v>688947.96971817536</v>
      </c>
      <c r="S15" s="37">
        <f>_xlfn.XLOOKUP($B15&amp;$C$5,Scenarios_Consol!$BG$12:$BG$487,Scenarios_Consol!S$12:S$487)</f>
        <v>938842.37775641796</v>
      </c>
      <c r="T15" s="37">
        <f>_xlfn.XLOOKUP($B15&amp;$C$5,Scenarios_Consol!$BG$12:$BG$487,Scenarios_Consol!T$12:T$487)</f>
        <v>824874.36917812168</v>
      </c>
      <c r="U15" s="37">
        <f>_xlfn.XLOOKUP($B15&amp;$C$5,Scenarios_Consol!$BG$12:$BG$487,Scenarios_Consol!U$12:U$487)</f>
        <v>1073122.3201334665</v>
      </c>
      <c r="V15" s="37">
        <f>_xlfn.XLOOKUP($B15&amp;$C$5,Scenarios_Consol!$BG$12:$BG$487,Scenarios_Consol!V$12:V$487)</f>
        <v>956012.7599927074</v>
      </c>
      <c r="W15" s="37">
        <f>_xlfn.XLOOKUP($B15&amp;$C$5,Scenarios_Consol!$BG$12:$BG$487,Scenarios_Consol!W$12:W$487)</f>
        <v>1197474.5439104305</v>
      </c>
      <c r="X15" s="37">
        <f>_xlfn.XLOOKUP($B15&amp;$C$5,Scenarios_Consol!$BG$12:$BG$487,Scenarios_Consol!X$12:X$487)</f>
        <v>1313384.6879971421</v>
      </c>
      <c r="Y15" s="37">
        <f>_xlfn.XLOOKUP($B15&amp;$C$5,Scenarios_Consol!$BG$12:$BG$487,Scenarios_Consol!Y$12:Y$487)</f>
        <v>1319275.5945836226</v>
      </c>
      <c r="Z15" s="37">
        <f>_xlfn.XLOOKUP($B15&amp;$C$5,Scenarios_Consol!$BG$12:$BG$487,Scenarios_Consol!Z$12:Z$487)</f>
        <v>1432892.4409258419</v>
      </c>
      <c r="AA15" s="37">
        <f>_xlfn.XLOOKUP($B15&amp;$C$5,Scenarios_Consol!$BG$12:$BG$487,Scenarios_Consol!AA$12:AA$487)</f>
        <v>1439130.2448461461</v>
      </c>
      <c r="AB15" s="37">
        <f>_xlfn.XLOOKUP($B15&amp;$C$5,Scenarios_Consol!$BG$12:$BG$487,Scenarios_Consol!AB$12:AB$487)</f>
        <v>2011239.8903490868</v>
      </c>
      <c r="AC15" s="37">
        <f>_xlfn.XLOOKUP($B15&amp;$C$5,Scenarios_Consol!$BG$12:$BG$487,Scenarios_Consol!AC$12:AC$487)</f>
        <v>2081431.8795394057</v>
      </c>
      <c r="AD15" s="37">
        <f>_xlfn.XLOOKUP($B15&amp;$C$5,Scenarios_Consol!$BG$12:$BG$487,Scenarios_Consol!AD$12:AD$487)</f>
        <v>1862344.2714659804</v>
      </c>
      <c r="AE15" s="37">
        <f>_xlfn.XLOOKUP($B15&amp;$C$5,Scenarios_Consol!$BG$12:$BG$487,Scenarios_Consol!AE$12:AE$487)</f>
        <v>2185095.9822985427</v>
      </c>
      <c r="AF15" s="37">
        <f>_xlfn.XLOOKUP($B15&amp;$C$5,Scenarios_Consol!$BG$12:$BG$487,Scenarios_Consol!AF$12:AF$487)</f>
        <v>2025570.7760406306</v>
      </c>
      <c r="AG15" s="37">
        <f>_xlfn.XLOOKUP($B15&amp;$C$5,Scenarios_Consol!$BG$12:$BG$487,Scenarios_Consol!AG$12:AG$487)</f>
        <v>2345836.4748593993</v>
      </c>
      <c r="AH15" s="37">
        <f>_xlfn.XLOOKUP($B15&amp;$C$5,Scenarios_Consol!$BG$12:$BG$487,Scenarios_Consol!AH$12:AH$487)</f>
        <v>2183784.3934969418</v>
      </c>
      <c r="AI15" s="37">
        <f>_xlfn.XLOOKUP($B15&amp;$C$5,Scenarios_Consol!$BG$12:$BG$487,Scenarios_Consol!AI$12:AI$487)</f>
        <v>2501856.1444487409</v>
      </c>
      <c r="AJ15" s="37">
        <f>_xlfn.XLOOKUP($B15&amp;$C$5,Scenarios_Consol!$BG$12:$BG$487,Scenarios_Consol!AJ$12:AJ$487)</f>
        <v>2649620.6452472536</v>
      </c>
      <c r="AK15" s="37">
        <f>_xlfn.XLOOKUP($B15&amp;$C$5,Scenarios_Consol!$BG$12:$BG$487,Scenarios_Consol!AK$12:AK$487)</f>
        <v>2657102.471693642</v>
      </c>
      <c r="AL15" s="37">
        <f>_xlfn.XLOOKUP($B15&amp;$C$5,Scenarios_Consol!$BG$12:$BG$487,Scenarios_Consol!AL$12:AL$487)</f>
        <v>2804336.4899967434</v>
      </c>
      <c r="AM15" s="37">
        <f>_xlfn.XLOOKUP($B15&amp;$C$5,Scenarios_Consol!$BG$12:$BG$487,Scenarios_Consol!AM$12:AM$487)</f>
        <v>2811739.685450552</v>
      </c>
      <c r="AN15" s="37">
        <f>_xlfn.XLOOKUP($B15&amp;$C$5,Scenarios_Consol!$BG$12:$BG$487,Scenarios_Consol!AN$12:AN$487)</f>
        <v>3186225.3578577372</v>
      </c>
      <c r="AO15" s="37">
        <f>_xlfn.XLOOKUP($B15&amp;$C$5,Scenarios_Consol!$BG$12:$BG$487,Scenarios_Consol!AO$12:AO$487)</f>
        <v>3266417.738854527</v>
      </c>
      <c r="AP15" s="37">
        <f>_xlfn.XLOOKUP($B15&amp;$C$5,Scenarios_Consol!$BG$12:$BG$487,Scenarios_Consol!AP$12:AP$487)</f>
        <v>1711424.3029199992</v>
      </c>
      <c r="AQ15" s="37">
        <f>_xlfn.XLOOKUP($B15&amp;$C$5,Scenarios_Consol!$BG$12:$BG$487,Scenarios_Consol!AQ$12:AQ$487)</f>
        <v>2588440.0255586174</v>
      </c>
      <c r="AR15" s="37">
        <f>_xlfn.XLOOKUP($B15&amp;$C$5,Scenarios_Consol!$BG$12:$BG$487,Scenarios_Consol!AR$12:AR$487)</f>
        <v>1880693.5116860184</v>
      </c>
      <c r="AS15" s="37">
        <f>_xlfn.XLOOKUP($B15&amp;$C$5,Scenarios_Consol!$BG$12:$BG$487,Scenarios_Consol!AS$12:AS$487)</f>
        <v>2757281.5280920919</v>
      </c>
      <c r="AT15" s="37">
        <f>_xlfn.XLOOKUP($B15&amp;$C$5,Scenarios_Consol!$BG$12:$BG$487,Scenarios_Consol!AT$12:AT$487)</f>
        <v>2049225.2806459172</v>
      </c>
      <c r="AU15" s="37">
        <f>_xlfn.XLOOKUP($B15&amp;$C$5,Scenarios_Consol!$BG$12:$BG$487,Scenarios_Consol!AU$12:AU$487)</f>
        <v>2925520.2491482305</v>
      </c>
      <c r="AV15" s="37">
        <f>_xlfn.XLOOKUP($B15&amp;$C$5,Scenarios_Consol!$BG$12:$BG$487,Scenarios_Consol!AV$12:AV$487)</f>
        <v>3529566.4162447415</v>
      </c>
      <c r="AW15" s="37">
        <f>_xlfn.XLOOKUP($B15&amp;$C$5,Scenarios_Consol!$BG$12:$BG$487,Scenarios_Consol!AW$12:AW$487)</f>
        <v>3093872.5058709299</v>
      </c>
      <c r="AX15" s="37">
        <f>_xlfn.XLOOKUP($B15&amp;$C$5,Scenarios_Consol!$BG$12:$BG$487,Scenarios_Consol!AX$12:AX$487)</f>
        <v>3697977.3404068863</v>
      </c>
      <c r="AY15" s="37">
        <f>_xlfn.XLOOKUP($B15&amp;$C$5,Scenarios_Consol!$BG$12:$BG$487,Scenarios_Consol!AY$12:AY$487)</f>
        <v>3262486.964997285</v>
      </c>
      <c r="BA15" s="37">
        <f t="shared" si="0"/>
        <v>4605998.9798270995</v>
      </c>
      <c r="BB15" s="37">
        <f t="shared" si="0"/>
        <v>12882026.590756796</v>
      </c>
      <c r="BC15" s="37">
        <f t="shared" si="1"/>
        <v>28119959.104886919</v>
      </c>
      <c r="BD15" s="37">
        <f t="shared" si="1"/>
        <v>33949131.222282983</v>
      </c>
      <c r="BF15" s="77"/>
    </row>
    <row r="16" spans="2:58" x14ac:dyDescent="0.25">
      <c r="B16" s="39" t="s">
        <v>44</v>
      </c>
      <c r="C16" s="78" t="s">
        <v>26</v>
      </c>
      <c r="D16" s="63">
        <f>_xlfn.XLOOKUP($B16&amp;$C$5,Scenarios_Consol!$BG$12:$BG$487,Scenarios_Consol!D$12:D$487)</f>
        <v>9207028.8396590892</v>
      </c>
      <c r="E16" s="63">
        <f>_xlfn.XLOOKUP($B16&amp;$C$5,Scenarios_Consol!$BG$12:$BG$487,Scenarios_Consol!E$12:E$487)</f>
        <v>10164135.635042613</v>
      </c>
      <c r="F16" s="63">
        <f>_xlfn.XLOOKUP($B16&amp;$C$5,Scenarios_Consol!$BG$12:$BG$487,Scenarios_Consol!F$12:F$487)</f>
        <v>13704484.203977272</v>
      </c>
      <c r="G16" s="63">
        <f>_xlfn.XLOOKUP($B16&amp;$C$5,Scenarios_Consol!$BG$12:$BG$487,Scenarios_Consol!G$12:G$487)</f>
        <v>16171587.357137782</v>
      </c>
      <c r="H16" s="63">
        <f>_xlfn.XLOOKUP($B16&amp;$C$5,Scenarios_Consol!$BG$12:$BG$487,Scenarios_Consol!H$12:H$487)</f>
        <v>18282649.854106691</v>
      </c>
      <c r="I16" s="63">
        <f>_xlfn.XLOOKUP($B16&amp;$C$5,Scenarios_Consol!$BG$12:$BG$487,Scenarios_Consol!I$12:I$487)</f>
        <v>19968563.186074652</v>
      </c>
      <c r="J16" s="63">
        <f>_xlfn.XLOOKUP($B16&amp;$C$5,Scenarios_Consol!$BG$12:$BG$487,Scenarios_Consol!J$12:J$487)</f>
        <v>23622471.460607633</v>
      </c>
      <c r="K16" s="63">
        <f>_xlfn.XLOOKUP($B16&amp;$C$5,Scenarios_Consol!$BG$12:$BG$487,Scenarios_Consol!K$12:K$487)</f>
        <v>25248891.012992427</v>
      </c>
      <c r="L16" s="63">
        <f>_xlfn.XLOOKUP($B16&amp;$C$5,Scenarios_Consol!$BG$12:$BG$487,Scenarios_Consol!L$12:L$487)</f>
        <v>28432919.114653166</v>
      </c>
      <c r="M16" s="63">
        <f>_xlfn.XLOOKUP($B16&amp;$C$5,Scenarios_Consol!$BG$12:$BG$487,Scenarios_Consol!M$12:M$487)</f>
        <v>31893317.547697287</v>
      </c>
      <c r="N16" s="63">
        <f>_xlfn.XLOOKUP($B16&amp;$C$5,Scenarios_Consol!$BG$12:$BG$487,Scenarios_Consol!N$12:N$487)</f>
        <v>34492214.345909089</v>
      </c>
      <c r="O16" s="63">
        <f>_xlfn.XLOOKUP($B16&amp;$C$5,Scenarios_Consol!$BG$12:$BG$487,Scenarios_Consol!O$12:O$487)</f>
        <v>44382906.803323865</v>
      </c>
      <c r="P16" s="67">
        <f>_xlfn.XLOOKUP($B16&amp;$C$5,Scenarios_Consol!$BG$12:$BG$487,Scenarios_Consol!P$12:P$487)</f>
        <v>49833984.892989345</v>
      </c>
      <c r="Q16" s="67">
        <f>_xlfn.XLOOKUP($B16&amp;$C$5,Scenarios_Consol!$BG$12:$BG$487,Scenarios_Consol!Q$12:Q$487)</f>
        <v>51793186.636887088</v>
      </c>
      <c r="R16" s="67">
        <f>_xlfn.XLOOKUP($B16&amp;$C$5,Scenarios_Consol!$BG$12:$BG$487,Scenarios_Consol!R$12:R$487)</f>
        <v>43246430.060669988</v>
      </c>
      <c r="S16" s="67">
        <f>_xlfn.XLOOKUP($B16&amp;$C$5,Scenarios_Consol!$BG$12:$BG$487,Scenarios_Consol!S$12:S$487)</f>
        <v>56406997.476875164</v>
      </c>
      <c r="T16" s="67">
        <f>_xlfn.XLOOKUP($B16&amp;$C$5,Scenarios_Consol!$BG$12:$BG$487,Scenarios_Consol!T$12:T$487)</f>
        <v>50883480.810421199</v>
      </c>
      <c r="U16" s="67">
        <f>_xlfn.XLOOKUP($B16&amp;$C$5,Scenarios_Consol!$BG$12:$BG$487,Scenarios_Consol!U$12:U$487)</f>
        <v>63888129.446555711</v>
      </c>
      <c r="V16" s="67">
        <f>_xlfn.XLOOKUP($B16&amp;$C$5,Scenarios_Consol!$BG$12:$BG$487,Scenarios_Consol!V$12:V$487)</f>
        <v>58170427.465619907</v>
      </c>
      <c r="W16" s="67">
        <f>_xlfn.XLOOKUP($B16&amp;$C$5,Scenarios_Consol!$BG$12:$BG$487,Scenarios_Consol!W$12:W$487)</f>
        <v>70787063.015914574</v>
      </c>
      <c r="X16" s="67">
        <f>_xlfn.XLOOKUP($B16&amp;$C$5,Scenarios_Consol!$BG$12:$BG$487,Scenarios_Consol!X$12:X$487)</f>
        <v>76891803.270217448</v>
      </c>
      <c r="Y16" s="67">
        <f>_xlfn.XLOOKUP($B16&amp;$C$5,Scenarios_Consol!$BG$12:$BG$487,Scenarios_Consol!Y$12:Y$487)</f>
        <v>77460314.655294299</v>
      </c>
      <c r="Z16" s="67">
        <f>_xlfn.XLOOKUP($B16&amp;$C$5,Scenarios_Consol!$BG$12:$BG$487,Scenarios_Consol!Z$12:Z$487)</f>
        <v>83421667.595221311</v>
      </c>
      <c r="AA16" s="67">
        <f>_xlfn.XLOOKUP($B16&amp;$C$5,Scenarios_Consol!$BG$12:$BG$487,Scenarios_Consol!AA$12:AA$487)</f>
        <v>84034677.686870024</v>
      </c>
      <c r="AB16" s="67">
        <f>_xlfn.XLOOKUP($B16&amp;$C$5,Scenarios_Consol!$BG$12:$BG$487,Scenarios_Consol!AB$12:AB$487)</f>
        <v>118846305.80750941</v>
      </c>
      <c r="AC16" s="67">
        <f>_xlfn.XLOOKUP($B16&amp;$C$5,Scenarios_Consol!$BG$12:$BG$487,Scenarios_Consol!AC$12:AC$487)</f>
        <v>122852934.0066659</v>
      </c>
      <c r="AD16" s="67">
        <f>_xlfn.XLOOKUP($B16&amp;$C$5,Scenarios_Consol!$BG$12:$BG$487,Scenarios_Consol!AD$12:AD$487)</f>
        <v>111494482.90783571</v>
      </c>
      <c r="AE16" s="67">
        <f>_xlfn.XLOOKUP($B16&amp;$C$5,Scenarios_Consol!$BG$12:$BG$487,Scenarios_Consol!AE$12:AE$487)</f>
        <v>129106914.34899805</v>
      </c>
      <c r="AF16" s="67">
        <f>_xlfn.XLOOKUP($B16&amp;$C$5,Scenarios_Consol!$BG$12:$BG$487,Scenarios_Consol!AF$12:AF$487)</f>
        <v>120797265.80163357</v>
      </c>
      <c r="AG16" s="67">
        <f>_xlfn.XLOOKUP($B16&amp;$C$5,Scenarios_Consol!$BG$12:$BG$487,Scenarios_Consol!AG$12:AG$487)</f>
        <v>138257481.60398844</v>
      </c>
      <c r="AH16" s="67">
        <f>_xlfn.XLOOKUP($B16&amp;$C$5,Scenarios_Consol!$BG$12:$BG$487,Scenarios_Consol!AH$12:AH$487)</f>
        <v>129799439.94088551</v>
      </c>
      <c r="AI16" s="67">
        <f>_xlfn.XLOOKUP($B16&amp;$C$5,Scenarios_Consol!$BG$12:$BG$487,Scenarios_Consol!AI$12:AI$487)</f>
        <v>147132322.60094085</v>
      </c>
      <c r="AJ16" s="67">
        <f>_xlfn.XLOOKUP($B16&amp;$C$5,Scenarios_Consol!$BG$12:$BG$487,Scenarios_Consol!AJ$12:AJ$487)</f>
        <v>155240928.26654595</v>
      </c>
      <c r="AK16" s="67">
        <f>_xlfn.XLOOKUP($B16&amp;$C$5,Scenarios_Consol!$BG$12:$BG$487,Scenarios_Consol!AK$12:AK$487)</f>
        <v>155959957.94510815</v>
      </c>
      <c r="AL16" s="67">
        <f>_xlfn.XLOOKUP($B16&amp;$C$5,Scenarios_Consol!$BG$12:$BG$487,Scenarios_Consol!AL$12:AL$487)</f>
        <v>164044464.20962095</v>
      </c>
      <c r="AM16" s="67">
        <f>_xlfn.XLOOKUP($B16&amp;$C$5,Scenarios_Consol!$BG$12:$BG$487,Scenarios_Consol!AM$12:AM$487)</f>
        <v>164766955.62920129</v>
      </c>
      <c r="AN16" s="67">
        <f>_xlfn.XLOOKUP($B16&amp;$C$5,Scenarios_Consol!$BG$12:$BG$487,Scenarios_Consol!AN$12:AN$487)</f>
        <v>185356467.65273747</v>
      </c>
      <c r="AO16" s="67">
        <f>_xlfn.XLOOKUP($B16&amp;$C$5,Scenarios_Consol!$BG$12:$BG$487,Scenarios_Consol!AO$12:AO$487)</f>
        <v>189881201.94785911</v>
      </c>
      <c r="AP16" s="67">
        <f>_xlfn.XLOOKUP($B16&amp;$C$5,Scenarios_Consol!$BG$12:$BG$487,Scenarios_Consol!AP$12:AP$487)</f>
        <v>105863074.03278148</v>
      </c>
      <c r="AQ16" s="67">
        <f>_xlfn.XLOOKUP($B16&amp;$C$5,Scenarios_Consol!$BG$12:$BG$487,Scenarios_Consol!AQ$12:AQ$487)</f>
        <v>153826850.57472658</v>
      </c>
      <c r="AR16" s="67">
        <f>_xlfn.XLOOKUP($B16&amp;$C$5,Scenarios_Consol!$BG$12:$BG$487,Scenarios_Consol!AR$12:AR$487)</f>
        <v>115476619.40686528</v>
      </c>
      <c r="AS16" s="67">
        <f>_xlfn.XLOOKUP($B16&amp;$C$5,Scenarios_Consol!$BG$12:$BG$487,Scenarios_Consol!AS$12:AS$487)</f>
        <v>163414619.85575977</v>
      </c>
      <c r="AT16" s="67">
        <f>_xlfn.XLOOKUP($B16&amp;$C$5,Scenarios_Consol!$BG$12:$BG$487,Scenarios_Consol!AT$12:AT$487)</f>
        <v>125046363.08537042</v>
      </c>
      <c r="AU16" s="67">
        <f>_xlfn.XLOOKUP($B16&amp;$C$5,Scenarios_Consol!$BG$12:$BG$487,Scenarios_Consol!AU$12:AU$487)</f>
        <v>172968416.60392493</v>
      </c>
      <c r="AV16" s="67">
        <f>_xlfn.XLOOKUP($B16&amp;$C$5,Scenarios_Consol!$BG$12:$BG$487,Scenarios_Consol!AV$12:AV$487)</f>
        <v>205928109.06838959</v>
      </c>
      <c r="AW16" s="67">
        <f>_xlfn.XLOOKUP($B16&amp;$C$5,Scenarios_Consol!$BG$12:$BG$487,Scenarios_Consol!AW$12:AW$487)</f>
        <v>182530568.62254488</v>
      </c>
      <c r="AX16" s="67">
        <f>_xlfn.XLOOKUP($B16&amp;$C$5,Scenarios_Consol!$BG$12:$BG$487,Scenarios_Consol!AX$12:AX$487)</f>
        <v>215494941.76473382</v>
      </c>
      <c r="AY16" s="67">
        <f>_xlfn.XLOOKUP($B16&amp;$C$5,Scenarios_Consol!$BG$12:$BG$487,Scenarios_Consol!AY$12:AY$487)</f>
        <v>192109687.47045013</v>
      </c>
      <c r="BA16" s="37">
        <f t="shared" si="0"/>
        <v>275571169.36118156</v>
      </c>
      <c r="BB16" s="37">
        <f t="shared" si="0"/>
        <v>766818163.01353598</v>
      </c>
      <c r="BC16" s="37">
        <f t="shared" si="1"/>
        <v>1658299453.068934</v>
      </c>
      <c r="BD16" s="37">
        <f t="shared" si="1"/>
        <v>2007896920.0861433</v>
      </c>
      <c r="BF16" s="77"/>
    </row>
    <row r="17" spans="2:58" x14ac:dyDescent="0.25">
      <c r="B17" s="39" t="s">
        <v>45</v>
      </c>
      <c r="C17" s="78" t="s">
        <v>26</v>
      </c>
      <c r="D17" s="63">
        <f>_xlfn.XLOOKUP($B17&amp;$C$5,Scenarios_Consol!$BG$12:$BG$487,Scenarios_Consol!D$12:D$487)</f>
        <v>-16051.49526278409</v>
      </c>
      <c r="E17" s="63">
        <f>_xlfn.XLOOKUP($B17&amp;$C$5,Scenarios_Consol!$BG$12:$BG$487,Scenarios_Consol!E$12:E$487)</f>
        <v>-18211.299630681817</v>
      </c>
      <c r="F17" s="63">
        <f>_xlfn.XLOOKUP($B17&amp;$C$5,Scenarios_Consol!$BG$12:$BG$487,Scenarios_Consol!F$12:F$487)</f>
        <v>-30779.072414772731</v>
      </c>
      <c r="G17" s="63">
        <f>_xlfn.XLOOKUP($B17&amp;$C$5,Scenarios_Consol!$BG$12:$BG$487,Scenarios_Consol!G$12:G$487)</f>
        <v>-39904.974900568181</v>
      </c>
      <c r="H17" s="63">
        <f>_xlfn.XLOOKUP($B17&amp;$C$5,Scenarios_Consol!$BG$12:$BG$487,Scenarios_Consol!H$12:H$487)</f>
        <v>-51155.260280934337</v>
      </c>
      <c r="I17" s="63">
        <f>_xlfn.XLOOKUP($B17&amp;$C$5,Scenarios_Consol!$BG$12:$BG$487,Scenarios_Consol!I$12:I$487)</f>
        <v>-51368.254045138878</v>
      </c>
      <c r="J17" s="63">
        <f>_xlfn.XLOOKUP($B17&amp;$C$5,Scenarios_Consol!$BG$12:$BG$487,Scenarios_Consol!J$12:J$487)</f>
        <v>-70361.360119949502</v>
      </c>
      <c r="K17" s="63">
        <f>_xlfn.XLOOKUP($B17&amp;$C$5,Scenarios_Consol!$BG$12:$BG$487,Scenarios_Consol!K$12:K$487)</f>
        <v>-82027.314103535347</v>
      </c>
      <c r="L17" s="63">
        <f>_xlfn.XLOOKUP($B17&amp;$C$5,Scenarios_Consol!$BG$12:$BG$487,Scenarios_Consol!L$12:L$487)</f>
        <v>-96077.565553345965</v>
      </c>
      <c r="M17" s="63">
        <f>_xlfn.XLOOKUP($B17&amp;$C$5,Scenarios_Consol!$BG$12:$BG$487,Scenarios_Consol!M$12:M$487)</f>
        <v>-114642.96226483586</v>
      </c>
      <c r="N17" s="63">
        <f>_xlfn.XLOOKUP($B17&amp;$C$5,Scenarios_Consol!$BG$12:$BG$487,Scenarios_Consol!N$12:N$487)</f>
        <v>-124222.97617424242</v>
      </c>
      <c r="O17" s="63">
        <f>_xlfn.XLOOKUP($B17&amp;$C$5,Scenarios_Consol!$BG$12:$BG$487,Scenarios_Consol!O$12:O$487)</f>
        <v>-300748.73256944446</v>
      </c>
      <c r="P17" s="67">
        <f>_xlfn.XLOOKUP($B17&amp;$C$5,Scenarios_Consol!$BG$12:$BG$487,Scenarios_Consol!P$12:P$487)</f>
        <v>-172684.73235160715</v>
      </c>
      <c r="Q17" s="67">
        <f>_xlfn.XLOOKUP($B17&amp;$C$5,Scenarios_Consol!$BG$12:$BG$487,Scenarios_Consol!Q$12:Q$487)</f>
        <v>-179315.74981377047</v>
      </c>
      <c r="R17" s="67">
        <f>_xlfn.XLOOKUP($B17&amp;$C$5,Scenarios_Consol!$BG$12:$BG$487,Scenarios_Consol!R$12:R$487)</f>
        <v>-142987.74968386511</v>
      </c>
      <c r="S17" s="67">
        <f>_xlfn.XLOOKUP($B17&amp;$C$5,Scenarios_Consol!$BG$12:$BG$487,Scenarios_Consol!S$12:S$487)</f>
        <v>-194635.62472777395</v>
      </c>
      <c r="T17" s="67">
        <f>_xlfn.XLOOKUP($B17&amp;$C$5,Scenarios_Consol!$BG$12:$BG$487,Scenarios_Consol!T$12:T$487)</f>
        <v>-171121.87001113544</v>
      </c>
      <c r="U17" s="67">
        <f>_xlfn.XLOOKUP($B17&amp;$C$5,Scenarios_Consol!$BG$12:$BG$487,Scenarios_Consol!U$12:U$487)</f>
        <v>-222423.52551721415</v>
      </c>
      <c r="V17" s="67">
        <f>_xlfn.XLOOKUP($B17&amp;$C$5,Scenarios_Consol!$BG$12:$BG$487,Scenarios_Consol!V$12:V$487)</f>
        <v>-198258.01571093537</v>
      </c>
      <c r="W17" s="67">
        <f>_xlfn.XLOOKUP($B17&amp;$C$5,Scenarios_Consol!$BG$12:$BG$487,Scenarios_Consol!W$12:W$487)</f>
        <v>-248154.48975940177</v>
      </c>
      <c r="X17" s="67">
        <f>_xlfn.XLOOKUP($B17&amp;$C$5,Scenarios_Consol!$BG$12:$BG$487,Scenarios_Consol!X$12:X$487)</f>
        <v>-272110.69196015422</v>
      </c>
      <c r="Y17" s="67">
        <f>_xlfn.XLOOKUP($B17&amp;$C$5,Scenarios_Consol!$BG$12:$BG$487,Scenarios_Consol!Y$12:Y$487)</f>
        <v>-273350.35326252686</v>
      </c>
      <c r="Z17" s="67">
        <f>_xlfn.XLOOKUP($B17&amp;$C$5,Scenarios_Consol!$BG$12:$BG$487,Scenarios_Consol!Z$12:Z$487)</f>
        <v>-296830.64142383327</v>
      </c>
      <c r="AA17" s="67">
        <f>_xlfn.XLOOKUP($B17&amp;$C$5,Scenarios_Consol!$BG$12:$BG$487,Scenarios_Consol!AA$12:AA$487)</f>
        <v>-298144.24713483604</v>
      </c>
      <c r="AB17" s="67">
        <f>_xlfn.XLOOKUP($B17&amp;$C$5,Scenarios_Consol!$BG$12:$BG$487,Scenarios_Consol!AB$12:AB$487)</f>
        <v>-433144.00533528824</v>
      </c>
      <c r="AC17" s="67">
        <f>_xlfn.XLOOKUP($B17&amp;$C$5,Scenarios_Consol!$BG$12:$BG$487,Scenarios_Consol!AC$12:AC$487)</f>
        <v>-448248.57497212884</v>
      </c>
      <c r="AD17" s="67">
        <f>_xlfn.XLOOKUP($B17&amp;$C$5,Scenarios_Consol!$BG$12:$BG$487,Scenarios_Consol!AD$12:AD$487)</f>
        <v>-401201.60401901451</v>
      </c>
      <c r="AE17" s="67">
        <f>_xlfn.XLOOKUP($B17&amp;$C$5,Scenarios_Consol!$BG$12:$BG$487,Scenarios_Consol!AE$12:AE$487)</f>
        <v>-470584.85414316703</v>
      </c>
      <c r="AF17" s="67">
        <f>_xlfn.XLOOKUP($B17&amp;$C$5,Scenarios_Consol!$BG$12:$BG$487,Scenarios_Consol!AF$12:AF$487)</f>
        <v>-436324.98206061882</v>
      </c>
      <c r="AG17" s="67">
        <f>_xlfn.XLOOKUP($B17&amp;$C$5,Scenarios_Consol!$BG$12:$BG$487,Scenarios_Consol!AG$12:AG$487)</f>
        <v>-505172.38486097899</v>
      </c>
      <c r="AH17" s="67">
        <f>_xlfn.XLOOKUP($B17&amp;$C$5,Scenarios_Consol!$BG$12:$BG$487,Scenarios_Consol!AH$12:AH$487)</f>
        <v>-470368.39979916572</v>
      </c>
      <c r="AI17" s="67">
        <f>_xlfn.XLOOKUP($B17&amp;$C$5,Scenarios_Consol!$BG$12:$BG$487,Scenarios_Consol!AI$12:AI$487)</f>
        <v>-538743.50828787847</v>
      </c>
      <c r="AJ17" s="67">
        <f>_xlfn.XLOOKUP($B17&amp;$C$5,Scenarios_Consol!$BG$12:$BG$487,Scenarios_Consol!AJ$12:AJ$487)</f>
        <v>-570512.91605773056</v>
      </c>
      <c r="AK17" s="67">
        <f>_xlfn.XLOOKUP($B17&amp;$C$5,Scenarios_Consol!$BG$12:$BG$487,Scenarios_Consol!AK$12:AK$487)</f>
        <v>-572147.95412915491</v>
      </c>
      <c r="AL17" s="67">
        <f>_xlfn.XLOOKUP($B17&amp;$C$5,Scenarios_Consol!$BG$12:$BG$487,Scenarios_Consol!AL$12:AL$487)</f>
        <v>-603803.73758633295</v>
      </c>
      <c r="AM17" s="67">
        <f>_xlfn.XLOOKUP($B17&amp;$C$5,Scenarios_Consol!$BG$12:$BG$487,Scenarios_Consol!AM$12:AM$487)</f>
        <v>-605422.53663398162</v>
      </c>
      <c r="AN17" s="67">
        <f>_xlfn.XLOOKUP($B17&amp;$C$5,Scenarios_Consol!$BG$12:$BG$487,Scenarios_Consol!AN$12:AN$487)</f>
        <v>-685940.44727041048</v>
      </c>
      <c r="AO17" s="67">
        <f>_xlfn.XLOOKUP($B17&amp;$C$5,Scenarios_Consol!$BG$12:$BG$487,Scenarios_Consol!AO$12:AO$487)</f>
        <v>-703192.47486495611</v>
      </c>
      <c r="AP17" s="67">
        <f>_xlfn.XLOOKUP($B17&amp;$C$5,Scenarios_Consol!$BG$12:$BG$487,Scenarios_Consol!AP$12:AP$487)</f>
        <v>-368980.97452933615</v>
      </c>
      <c r="AQ17" s="67">
        <f>_xlfn.XLOOKUP($B17&amp;$C$5,Scenarios_Consol!$BG$12:$BG$487,Scenarios_Consol!AQ$12:AQ$487)</f>
        <v>-557525.65111209243</v>
      </c>
      <c r="AR17" s="67">
        <f>_xlfn.XLOOKUP($B17&amp;$C$5,Scenarios_Consol!$BG$12:$BG$487,Scenarios_Consol!AR$12:AR$487)</f>
        <v>-405401.74975674396</v>
      </c>
      <c r="AS17" s="67">
        <f>_xlfn.XLOOKUP($B17&amp;$C$5,Scenarios_Consol!$BG$12:$BG$487,Scenarios_Consol!AS$12:AS$487)</f>
        <v>-593854.27173053869</v>
      </c>
      <c r="AT17" s="67">
        <f>_xlfn.XLOOKUP($B17&amp;$C$5,Scenarios_Consol!$BG$12:$BG$487,Scenarios_Consol!AT$12:AT$487)</f>
        <v>-441663.68936807622</v>
      </c>
      <c r="AU17" s="67">
        <f>_xlfn.XLOOKUP($B17&amp;$C$5,Scenarios_Consol!$BG$12:$BG$487,Scenarios_Consol!AU$12:AU$487)</f>
        <v>-630053.21746151499</v>
      </c>
      <c r="AV17" s="67">
        <f>_xlfn.XLOOKUP($B17&amp;$C$5,Scenarios_Consol!$BG$12:$BG$487,Scenarios_Consol!AV$12:AV$487)</f>
        <v>-759907.23722765129</v>
      </c>
      <c r="AW17" s="67">
        <f>_xlfn.XLOOKUP($B17&amp;$C$5,Scenarios_Consol!$BG$12:$BG$487,Scenarios_Consol!AW$12:AW$487)</f>
        <v>-666276.75555792241</v>
      </c>
      <c r="AX17" s="67">
        <f>_xlfn.XLOOKUP($B17&amp;$C$5,Scenarios_Consol!$BG$12:$BG$487,Scenarios_Consol!AX$12:AX$487)</f>
        <v>-796143.51411032281</v>
      </c>
      <c r="AY17" s="67">
        <f>_xlfn.XLOOKUP($B17&amp;$C$5,Scenarios_Consol!$BG$12:$BG$487,Scenarios_Consol!AY$12:AY$487)</f>
        <v>-702556.8882804967</v>
      </c>
      <c r="BA17" s="37">
        <f t="shared" si="0"/>
        <v>-995551.26732023363</v>
      </c>
      <c r="BB17" s="37">
        <f t="shared" si="0"/>
        <v>-2670017.6913570534</v>
      </c>
      <c r="BC17" s="37">
        <f t="shared" si="1"/>
        <v>-6055675.4578854404</v>
      </c>
      <c r="BD17" s="37">
        <f t="shared" si="1"/>
        <v>-7311496.8712700624</v>
      </c>
      <c r="BF17" s="77"/>
    </row>
    <row r="18" spans="2:58" x14ac:dyDescent="0.25">
      <c r="B18" s="40" t="s">
        <v>46</v>
      </c>
      <c r="C18" s="78" t="s">
        <v>26</v>
      </c>
      <c r="D18" s="63">
        <f>_xlfn.XLOOKUP($B18&amp;$C$5,Scenarios_Consol!$BG$12:$BG$487,Scenarios_Consol!D$12:D$487)</f>
        <v>9190977.3443963043</v>
      </c>
      <c r="E18" s="63">
        <f>_xlfn.XLOOKUP($B18&amp;$C$5,Scenarios_Consol!$BG$12:$BG$487,Scenarios_Consol!E$12:E$487)</f>
        <v>10145924.335411932</v>
      </c>
      <c r="F18" s="63">
        <f>_xlfn.XLOOKUP($B18&amp;$C$5,Scenarios_Consol!$BG$12:$BG$487,Scenarios_Consol!F$12:F$487)</f>
        <v>13673705.131562499</v>
      </c>
      <c r="G18" s="63">
        <f>_xlfn.XLOOKUP($B18&amp;$C$5,Scenarios_Consol!$BG$12:$BG$487,Scenarios_Consol!G$12:G$487)</f>
        <v>16131682.382237215</v>
      </c>
      <c r="H18" s="63">
        <f>_xlfn.XLOOKUP($B18&amp;$C$5,Scenarios_Consol!$BG$12:$BG$487,Scenarios_Consol!H$12:H$487)</f>
        <v>18231494.593825758</v>
      </c>
      <c r="I18" s="63">
        <f>_xlfn.XLOOKUP($B18&amp;$C$5,Scenarios_Consol!$BG$12:$BG$487,Scenarios_Consol!I$12:I$487)</f>
        <v>19917194.932029512</v>
      </c>
      <c r="J18" s="63">
        <f>_xlfn.XLOOKUP($B18&amp;$C$5,Scenarios_Consol!$BG$12:$BG$487,Scenarios_Consol!J$12:J$487)</f>
        <v>23552110.100487687</v>
      </c>
      <c r="K18" s="63">
        <f>_xlfn.XLOOKUP($B18&amp;$C$5,Scenarios_Consol!$BG$12:$BG$487,Scenarios_Consol!K$12:K$487)</f>
        <v>25166863.69888889</v>
      </c>
      <c r="L18" s="63">
        <f>_xlfn.XLOOKUP($B18&amp;$C$5,Scenarios_Consol!$BG$12:$BG$487,Scenarios_Consol!L$12:L$487)</f>
        <v>28336841.549099818</v>
      </c>
      <c r="M18" s="63">
        <f>_xlfn.XLOOKUP($B18&amp;$C$5,Scenarios_Consol!$BG$12:$BG$487,Scenarios_Consol!M$12:M$487)</f>
        <v>31778674.585432451</v>
      </c>
      <c r="N18" s="63">
        <f>_xlfn.XLOOKUP($B18&amp;$C$5,Scenarios_Consol!$BG$12:$BG$487,Scenarios_Consol!N$12:N$487)</f>
        <v>34367991.369734846</v>
      </c>
      <c r="O18" s="63">
        <f>_xlfn.XLOOKUP($B18&amp;$C$5,Scenarios_Consol!$BG$12:$BG$487,Scenarios_Consol!O$12:O$487)</f>
        <v>44082158.070754416</v>
      </c>
      <c r="P18" s="67">
        <f>_xlfn.XLOOKUP($B18&amp;$C$5,Scenarios_Consol!$BG$12:$BG$487,Scenarios_Consol!P$12:P$487)</f>
        <v>49661300.160637736</v>
      </c>
      <c r="Q18" s="67">
        <f>_xlfn.XLOOKUP($B18&amp;$C$5,Scenarios_Consol!$BG$12:$BG$487,Scenarios_Consol!Q$12:Q$487)</f>
        <v>51613870.887073323</v>
      </c>
      <c r="R18" s="67">
        <f>_xlfn.XLOOKUP($B18&amp;$C$5,Scenarios_Consol!$BG$12:$BG$487,Scenarios_Consol!R$12:R$487)</f>
        <v>43103442.310986124</v>
      </c>
      <c r="S18" s="67">
        <f>_xlfn.XLOOKUP($B18&amp;$C$5,Scenarios_Consol!$BG$12:$BG$487,Scenarios_Consol!S$12:S$487)</f>
        <v>56212361.852147393</v>
      </c>
      <c r="T18" s="67">
        <f>_xlfn.XLOOKUP($B18&amp;$C$5,Scenarios_Consol!$BG$12:$BG$487,Scenarios_Consol!T$12:T$487)</f>
        <v>50712358.940410063</v>
      </c>
      <c r="U18" s="67">
        <f>_xlfn.XLOOKUP($B18&amp;$C$5,Scenarios_Consol!$BG$12:$BG$487,Scenarios_Consol!U$12:U$487)</f>
        <v>63665705.921038501</v>
      </c>
      <c r="V18" s="67">
        <f>_xlfn.XLOOKUP($B18&amp;$C$5,Scenarios_Consol!$BG$12:$BG$487,Scenarios_Consol!V$12:V$487)</f>
        <v>57972169.449908979</v>
      </c>
      <c r="W18" s="67">
        <f>_xlfn.XLOOKUP($B18&amp;$C$5,Scenarios_Consol!$BG$12:$BG$487,Scenarios_Consol!W$12:W$487)</f>
        <v>70538908.526155174</v>
      </c>
      <c r="X18" s="67">
        <f>_xlfn.XLOOKUP($B18&amp;$C$5,Scenarios_Consol!$BG$12:$BG$487,Scenarios_Consol!X$12:X$487)</f>
        <v>76619692.578257293</v>
      </c>
      <c r="Y18" s="67">
        <f>_xlfn.XLOOKUP($B18&amp;$C$5,Scenarios_Consol!$BG$12:$BG$487,Scenarios_Consol!Y$12:Y$487)</f>
        <v>77186964.302031785</v>
      </c>
      <c r="Z18" s="67">
        <f>_xlfn.XLOOKUP($B18&amp;$C$5,Scenarios_Consol!$BG$12:$BG$487,Scenarios_Consol!Z$12:Z$487)</f>
        <v>83124836.953797475</v>
      </c>
      <c r="AA18" s="67">
        <f>_xlfn.XLOOKUP($B18&amp;$C$5,Scenarios_Consol!$BG$12:$BG$487,Scenarios_Consol!AA$12:AA$487)</f>
        <v>83736533.439735189</v>
      </c>
      <c r="AB18" s="67">
        <f>_xlfn.XLOOKUP($B18&amp;$C$5,Scenarios_Consol!$BG$12:$BG$487,Scenarios_Consol!AB$12:AB$487)</f>
        <v>118413161.80217412</v>
      </c>
      <c r="AC18" s="67">
        <f>_xlfn.XLOOKUP($B18&amp;$C$5,Scenarios_Consol!$BG$12:$BG$487,Scenarios_Consol!AC$12:AC$487)</f>
        <v>122404685.43169376</v>
      </c>
      <c r="AD18" s="67">
        <f>_xlfn.XLOOKUP($B18&amp;$C$5,Scenarios_Consol!$BG$12:$BG$487,Scenarios_Consol!AD$12:AD$487)</f>
        <v>111093281.30381669</v>
      </c>
      <c r="AE18" s="67">
        <f>_xlfn.XLOOKUP($B18&amp;$C$5,Scenarios_Consol!$BG$12:$BG$487,Scenarios_Consol!AE$12:AE$487)</f>
        <v>128636329.49485488</v>
      </c>
      <c r="AF18" s="67">
        <f>_xlfn.XLOOKUP($B18&amp;$C$5,Scenarios_Consol!$BG$12:$BG$487,Scenarios_Consol!AF$12:AF$487)</f>
        <v>120360940.81957294</v>
      </c>
      <c r="AG18" s="67">
        <f>_xlfn.XLOOKUP($B18&amp;$C$5,Scenarios_Consol!$BG$12:$BG$487,Scenarios_Consol!AG$12:AG$487)</f>
        <v>137752309.21912745</v>
      </c>
      <c r="AH18" s="67">
        <f>_xlfn.XLOOKUP($B18&amp;$C$5,Scenarios_Consol!$BG$12:$BG$487,Scenarios_Consol!AH$12:AH$487)</f>
        <v>129329071.54108636</v>
      </c>
      <c r="AI18" s="67">
        <f>_xlfn.XLOOKUP($B18&amp;$C$5,Scenarios_Consol!$BG$12:$BG$487,Scenarios_Consol!AI$12:AI$487)</f>
        <v>146593579.09265298</v>
      </c>
      <c r="AJ18" s="67">
        <f>_xlfn.XLOOKUP($B18&amp;$C$5,Scenarios_Consol!$BG$12:$BG$487,Scenarios_Consol!AJ$12:AJ$487)</f>
        <v>154670415.35048825</v>
      </c>
      <c r="AK18" s="67">
        <f>_xlfn.XLOOKUP($B18&amp;$C$5,Scenarios_Consol!$BG$12:$BG$487,Scenarios_Consol!AK$12:AK$487)</f>
        <v>155387809.99097902</v>
      </c>
      <c r="AL18" s="67">
        <f>_xlfn.XLOOKUP($B18&amp;$C$5,Scenarios_Consol!$BG$12:$BG$487,Scenarios_Consol!AL$12:AL$487)</f>
        <v>163440660.47203463</v>
      </c>
      <c r="AM18" s="67">
        <f>_xlfn.XLOOKUP($B18&amp;$C$5,Scenarios_Consol!$BG$12:$BG$487,Scenarios_Consol!AM$12:AM$487)</f>
        <v>164161533.09256732</v>
      </c>
      <c r="AN18" s="67">
        <f>_xlfn.XLOOKUP($B18&amp;$C$5,Scenarios_Consol!$BG$12:$BG$487,Scenarios_Consol!AN$12:AN$487)</f>
        <v>184670527.20546705</v>
      </c>
      <c r="AO18" s="67">
        <f>_xlfn.XLOOKUP($B18&amp;$C$5,Scenarios_Consol!$BG$12:$BG$487,Scenarios_Consol!AO$12:AO$487)</f>
        <v>189178009.47299415</v>
      </c>
      <c r="AP18" s="67">
        <f>_xlfn.XLOOKUP($B18&amp;$C$5,Scenarios_Consol!$BG$12:$BG$487,Scenarios_Consol!AP$12:AP$487)</f>
        <v>105494093.05825214</v>
      </c>
      <c r="AQ18" s="67">
        <f>_xlfn.XLOOKUP($B18&amp;$C$5,Scenarios_Consol!$BG$12:$BG$487,Scenarios_Consol!AQ$12:AQ$487)</f>
        <v>153269324.92361447</v>
      </c>
      <c r="AR18" s="67">
        <f>_xlfn.XLOOKUP($B18&amp;$C$5,Scenarios_Consol!$BG$12:$BG$487,Scenarios_Consol!AR$12:AR$487)</f>
        <v>115071217.65710855</v>
      </c>
      <c r="AS18" s="67">
        <f>_xlfn.XLOOKUP($B18&amp;$C$5,Scenarios_Consol!$BG$12:$BG$487,Scenarios_Consol!AS$12:AS$487)</f>
        <v>162820765.58402923</v>
      </c>
      <c r="AT18" s="67">
        <f>_xlfn.XLOOKUP($B18&amp;$C$5,Scenarios_Consol!$BG$12:$BG$487,Scenarios_Consol!AT$12:AT$487)</f>
        <v>124604699.39600234</v>
      </c>
      <c r="AU18" s="67">
        <f>_xlfn.XLOOKUP($B18&amp;$C$5,Scenarios_Consol!$BG$12:$BG$487,Scenarios_Consol!AU$12:AU$487)</f>
        <v>172338363.3864634</v>
      </c>
      <c r="AV18" s="67">
        <f>_xlfn.XLOOKUP($B18&amp;$C$5,Scenarios_Consol!$BG$12:$BG$487,Scenarios_Consol!AV$12:AV$487)</f>
        <v>205168201.83116195</v>
      </c>
      <c r="AW18" s="67">
        <f>_xlfn.XLOOKUP($B18&amp;$C$5,Scenarios_Consol!$BG$12:$BG$487,Scenarios_Consol!AW$12:AW$487)</f>
        <v>181864291.86698699</v>
      </c>
      <c r="AX18" s="67">
        <f>_xlfn.XLOOKUP($B18&amp;$C$5,Scenarios_Consol!$BG$12:$BG$487,Scenarios_Consol!AX$12:AX$487)</f>
        <v>214698798.25062349</v>
      </c>
      <c r="AY18" s="67">
        <f>_xlfn.XLOOKUP($B18&amp;$C$5,Scenarios_Consol!$BG$12:$BG$487,Scenarios_Consol!AY$12:AY$487)</f>
        <v>191407130.58216962</v>
      </c>
      <c r="BA18" s="37">
        <f t="shared" si="0"/>
        <v>274575618.09386134</v>
      </c>
      <c r="BB18" s="37">
        <f t="shared" si="0"/>
        <v>764148145.32217896</v>
      </c>
      <c r="BC18" s="37">
        <f t="shared" si="1"/>
        <v>1652243777.6110482</v>
      </c>
      <c r="BD18" s="37">
        <f t="shared" si="1"/>
        <v>2000585423.2148733</v>
      </c>
      <c r="BF18" s="77"/>
    </row>
    <row r="19" spans="2:58" x14ac:dyDescent="0.25">
      <c r="B19" s="40" t="s">
        <v>47</v>
      </c>
      <c r="C19" s="78" t="s">
        <v>26</v>
      </c>
      <c r="D19" s="63">
        <f>_xlfn.XLOOKUP($B19&amp;$C$5,Scenarios_Consol!$BG$12:$BG$487,Scenarios_Consol!D$12:D$487)</f>
        <v>6879054.1886931825</v>
      </c>
      <c r="E19" s="63">
        <f>_xlfn.XLOOKUP($B19&amp;$C$5,Scenarios_Consol!$BG$12:$BG$487,Scenarios_Consol!E$12:E$487)</f>
        <v>7693171.1652840897</v>
      </c>
      <c r="F19" s="63">
        <f>_xlfn.XLOOKUP($B19&amp;$C$5,Scenarios_Consol!$BG$12:$BG$487,Scenarios_Consol!F$12:F$487)</f>
        <v>10283859.075710226</v>
      </c>
      <c r="G19" s="63">
        <f>_xlfn.XLOOKUP($B19&amp;$C$5,Scenarios_Consol!$BG$12:$BG$487,Scenarios_Consol!G$12:G$487)</f>
        <v>12037876.125383522</v>
      </c>
      <c r="H19" s="63">
        <f>_xlfn.XLOOKUP($B19&amp;$C$5,Scenarios_Consol!$BG$12:$BG$487,Scenarios_Consol!H$12:H$487)</f>
        <v>13526785.138304923</v>
      </c>
      <c r="I19" s="63">
        <f>_xlfn.XLOOKUP($B19&amp;$C$5,Scenarios_Consol!$BG$12:$BG$487,Scenarios_Consol!I$12:I$487)</f>
        <v>14769477.988538194</v>
      </c>
      <c r="J19" s="63">
        <f>_xlfn.XLOOKUP($B19&amp;$C$5,Scenarios_Consol!$BG$12:$BG$487,Scenarios_Consol!J$12:J$487)</f>
        <v>17498619.892299559</v>
      </c>
      <c r="K19" s="63">
        <f>_xlfn.XLOOKUP($B19&amp;$C$5,Scenarios_Consol!$BG$12:$BG$487,Scenarios_Consol!K$12:K$487)</f>
        <v>18798952.857121214</v>
      </c>
      <c r="L19" s="63">
        <f>_xlfn.XLOOKUP($B19&amp;$C$5,Scenarios_Consol!$BG$12:$BG$487,Scenarios_Consol!L$12:L$487)</f>
        <v>21000630.942261759</v>
      </c>
      <c r="M19" s="63">
        <f>_xlfn.XLOOKUP($B19&amp;$C$5,Scenarios_Consol!$BG$12:$BG$487,Scenarios_Consol!M$12:M$487)</f>
        <v>23573227.710397728</v>
      </c>
      <c r="N19" s="63">
        <f>_xlfn.XLOOKUP($B19&amp;$C$5,Scenarios_Consol!$BG$12:$BG$487,Scenarios_Consol!N$12:N$487)</f>
        <v>25422369.240909092</v>
      </c>
      <c r="O19" s="63">
        <f>_xlfn.XLOOKUP($B19&amp;$C$5,Scenarios_Consol!$BG$12:$BG$487,Scenarios_Consol!O$12:O$487)</f>
        <v>33120232.424498107</v>
      </c>
      <c r="P19" s="67">
        <f>_xlfn.XLOOKUP($B19&amp;$C$5,Scenarios_Consol!$BG$12:$BG$487,Scenarios_Consol!P$12:P$487)</f>
        <v>37257839.612234347</v>
      </c>
      <c r="Q19" s="67">
        <f>_xlfn.XLOOKUP($B19&amp;$C$5,Scenarios_Consol!$BG$12:$BG$487,Scenarios_Consol!Q$12:Q$487)</f>
        <v>38721512.220452711</v>
      </c>
      <c r="R19" s="67">
        <f>_xlfn.XLOOKUP($B19&amp;$C$5,Scenarios_Consol!$BG$12:$BG$487,Scenarios_Consol!R$12:R$487)</f>
        <v>32284753.689409304</v>
      </c>
      <c r="S19" s="67">
        <f>_xlfn.XLOOKUP($B19&amp;$C$5,Scenarios_Consol!$BG$12:$BG$487,Scenarios_Consol!S$12:S$487)</f>
        <v>42166313.996359766</v>
      </c>
      <c r="T19" s="67">
        <f>_xlfn.XLOOKUP($B19&amp;$C$5,Scenarios_Consol!$BG$12:$BG$487,Scenarios_Consol!T$12:T$487)</f>
        <v>38006175.159995236</v>
      </c>
      <c r="U19" s="67">
        <f>_xlfn.XLOOKUP($B19&amp;$C$5,Scenarios_Consol!$BG$12:$BG$487,Scenarios_Consol!U$12:U$487)</f>
        <v>47772519.673607185</v>
      </c>
      <c r="V19" s="67">
        <f>_xlfn.XLOOKUP($B19&amp;$C$5,Scenarios_Consol!$BG$12:$BG$487,Scenarios_Consol!V$12:V$487)</f>
        <v>43467347.880187273</v>
      </c>
      <c r="W19" s="67">
        <f>_xlfn.XLOOKUP($B19&amp;$C$5,Scenarios_Consol!$BG$12:$BG$487,Scenarios_Consol!W$12:W$487)</f>
        <v>52943175.169128686</v>
      </c>
      <c r="X19" s="67">
        <f>_xlfn.XLOOKUP($B19&amp;$C$5,Scenarios_Consol!$BG$12:$BG$487,Scenarios_Consol!X$12:X$487)</f>
        <v>57526884.964685813</v>
      </c>
      <c r="Y19" s="67">
        <f>_xlfn.XLOOKUP($B19&amp;$C$5,Scenarios_Consol!$BG$12:$BG$487,Scenarios_Consol!Y$12:Y$487)</f>
        <v>57946826.343822055</v>
      </c>
      <c r="Z19" s="67">
        <f>_xlfn.XLOOKUP($B19&amp;$C$5,Scenarios_Consol!$BG$12:$BG$487,Scenarios_Consol!Z$12:Z$487)</f>
        <v>62423480.471293084</v>
      </c>
      <c r="AA19" s="67">
        <f>_xlfn.XLOOKUP($B19&amp;$C$5,Scenarios_Consol!$BG$12:$BG$487,Scenarios_Consol!AA$12:AA$487)</f>
        <v>62876130.422342554</v>
      </c>
      <c r="AB19" s="67">
        <f>_xlfn.XLOOKUP($B19&amp;$C$5,Scenarios_Consol!$BG$12:$BG$487,Scenarios_Consol!AB$12:AB$487)</f>
        <v>89003016.953128487</v>
      </c>
      <c r="AC19" s="67">
        <f>_xlfn.XLOOKUP($B19&amp;$C$5,Scenarios_Consol!$BG$12:$BG$487,Scenarios_Consol!AC$12:AC$487)</f>
        <v>92007054.047782287</v>
      </c>
      <c r="AD19" s="67">
        <f>_xlfn.XLOOKUP($B19&amp;$C$5,Scenarios_Consol!$BG$12:$BG$487,Scenarios_Consol!AD$12:AD$487)</f>
        <v>83461347.897884145</v>
      </c>
      <c r="AE19" s="67">
        <f>_xlfn.XLOOKUP($B19&amp;$C$5,Scenarios_Consol!$BG$12:$BG$487,Scenarios_Consol!AE$12:AE$487)</f>
        <v>96687418.388225317</v>
      </c>
      <c r="AF19" s="67">
        <f>_xlfn.XLOOKUP($B19&amp;$C$5,Scenarios_Consol!$BG$12:$BG$487,Scenarios_Consol!AF$12:AF$487)</f>
        <v>90436635.447522566</v>
      </c>
      <c r="AG19" s="67">
        <f>_xlfn.XLOOKUP($B19&amp;$C$5,Scenarios_Consol!$BG$12:$BG$487,Scenarios_Consol!AG$12:AG$487)</f>
        <v>103548844.97726534</v>
      </c>
      <c r="AH19" s="67">
        <f>_xlfn.XLOOKUP($B19&amp;$C$5,Scenarios_Consol!$BG$12:$BG$487,Scenarios_Consol!AH$12:AH$487)</f>
        <v>97186908.729092151</v>
      </c>
      <c r="AI19" s="67">
        <f>_xlfn.XLOOKUP($B19&amp;$C$5,Scenarios_Consol!$BG$12:$BG$487,Scenarios_Consol!AI$12:AI$487)</f>
        <v>110203702.12382568</v>
      </c>
      <c r="AJ19" s="67">
        <f>_xlfn.XLOOKUP($B19&amp;$C$5,Scenarios_Consol!$BG$12:$BG$487,Scenarios_Consol!AJ$12:AJ$487)</f>
        <v>116291651.32228313</v>
      </c>
      <c r="AK19" s="67">
        <f>_xlfn.XLOOKUP($B19&amp;$C$5,Scenarios_Consol!$BG$12:$BG$487,Scenarios_Consol!AK$12:AK$487)</f>
        <v>116823244.8236459</v>
      </c>
      <c r="AL19" s="67">
        <f>_xlfn.XLOOKUP($B19&amp;$C$5,Scenarios_Consol!$BG$12:$BG$487,Scenarios_Consol!AL$12:AL$487)</f>
        <v>122892966.07165855</v>
      </c>
      <c r="AM19" s="67">
        <f>_xlfn.XLOOKUP($B19&amp;$C$5,Scenarios_Consol!$BG$12:$BG$487,Scenarios_Consol!AM$12:AM$487)</f>
        <v>123426950.54323663</v>
      </c>
      <c r="AN19" s="67">
        <f>_xlfn.XLOOKUP($B19&amp;$C$5,Scenarios_Consol!$BG$12:$BG$487,Scenarios_Consol!AN$12:AN$487)</f>
        <v>138884518.58121079</v>
      </c>
      <c r="AO19" s="67">
        <f>_xlfn.XLOOKUP($B19&amp;$C$5,Scenarios_Consol!$BG$12:$BG$487,Scenarios_Consol!AO$12:AO$487)</f>
        <v>142278370.92871314</v>
      </c>
      <c r="AP19" s="67">
        <f>_xlfn.XLOOKUP($B19&amp;$C$5,Scenarios_Consol!$BG$12:$BG$487,Scenarios_Consol!AP$12:AP$487)</f>
        <v>79162355.102016702</v>
      </c>
      <c r="AQ19" s="67">
        <f>_xlfn.XLOOKUP($B19&amp;$C$5,Scenarios_Consol!$BG$12:$BG$487,Scenarios_Consol!AQ$12:AQ$487)</f>
        <v>115177958.37190574</v>
      </c>
      <c r="AR19" s="67">
        <f>_xlfn.XLOOKUP($B19&amp;$C$5,Scenarios_Consol!$BG$12:$BG$487,Scenarios_Consol!AR$12:AR$487)</f>
        <v>86371520.912836179</v>
      </c>
      <c r="AS19" s="67">
        <f>_xlfn.XLOOKUP($B19&amp;$C$5,Scenarios_Consol!$BG$12:$BG$487,Scenarios_Consol!AS$12:AS$487)</f>
        <v>122367833.1667922</v>
      </c>
      <c r="AT19" s="67">
        <f>_xlfn.XLOOKUP($B19&amp;$C$5,Scenarios_Consol!$BG$12:$BG$487,Scenarios_Consol!AT$12:AT$487)</f>
        <v>93547889.601872116</v>
      </c>
      <c r="AU19" s="67">
        <f>_xlfn.XLOOKUP($B19&amp;$C$5,Scenarios_Consol!$BG$12:$BG$487,Scenarios_Consol!AU$12:AU$487)</f>
        <v>129532225.29524384</v>
      </c>
      <c r="AV19" s="67">
        <f>_xlfn.XLOOKUP($B19&amp;$C$5,Scenarios_Consol!$BG$12:$BG$487,Scenarios_Consol!AV$12:AV$487)</f>
        <v>154283411.69835109</v>
      </c>
      <c r="AW19" s="67">
        <f>_xlfn.XLOOKUP($B19&amp;$C$5,Scenarios_Consol!$BG$12:$BG$487,Scenarios_Consol!AW$12:AW$487)</f>
        <v>136702833.70307189</v>
      </c>
      <c r="AX19" s="67">
        <f>_xlfn.XLOOKUP($B19&amp;$C$5,Scenarios_Consol!$BG$12:$BG$487,Scenarios_Consol!AX$12:AX$487)</f>
        <v>161457495.25846022</v>
      </c>
      <c r="AY19" s="67">
        <f>_xlfn.XLOOKUP($B19&amp;$C$5,Scenarios_Consol!$BG$12:$BG$487,Scenarios_Consol!AY$12:AY$487)</f>
        <v>143886111.82274956</v>
      </c>
      <c r="BA19" s="37">
        <f t="shared" si="0"/>
        <v>204604256.7494016</v>
      </c>
      <c r="BB19" s="37">
        <f t="shared" si="0"/>
        <v>573392959.60351801</v>
      </c>
      <c r="BC19" s="37">
        <f t="shared" si="1"/>
        <v>1241969741.3255503</v>
      </c>
      <c r="BD19" s="37">
        <f t="shared" si="1"/>
        <v>1503652524.4432235</v>
      </c>
      <c r="BF19" s="77"/>
    </row>
    <row r="20" spans="2:58" x14ac:dyDescent="0.25">
      <c r="B20" s="54" t="s">
        <v>48</v>
      </c>
      <c r="C20" s="78" t="s">
        <v>26</v>
      </c>
      <c r="D20" s="64">
        <f>_xlfn.XLOOKUP($B20&amp;$C$5,Scenarios_Consol!$BG$12:$BG$487,Scenarios_Consol!D$12:D$487)</f>
        <v>-795138.62117897731</v>
      </c>
      <c r="E20" s="64">
        <f>_xlfn.XLOOKUP($B20&amp;$C$5,Scenarios_Consol!$BG$12:$BG$487,Scenarios_Consol!E$12:E$487)</f>
        <v>-1028118.9456392044</v>
      </c>
      <c r="F20" s="64">
        <f>_xlfn.XLOOKUP($B20&amp;$C$5,Scenarios_Consol!$BG$12:$BG$487,Scenarios_Consol!F$12:F$487)</f>
        <v>-1407404.1752281818</v>
      </c>
      <c r="G20" s="64">
        <f>_xlfn.XLOOKUP($B20&amp;$C$5,Scenarios_Consol!$BG$12:$BG$487,Scenarios_Consol!G$12:G$487)</f>
        <v>-1930675.4230965907</v>
      </c>
      <c r="H20" s="64">
        <f>_xlfn.XLOOKUP($B20&amp;$C$5,Scenarios_Consol!$BG$12:$BG$487,Scenarios_Consol!H$12:H$487)</f>
        <v>-2654889.808642677</v>
      </c>
      <c r="I20" s="64">
        <f>_xlfn.XLOOKUP($B20&amp;$C$5,Scenarios_Consol!$BG$12:$BG$487,Scenarios_Consol!I$12:I$487)</f>
        <v>-2995165.7932957634</v>
      </c>
      <c r="J20" s="64">
        <f>_xlfn.XLOOKUP($B20&amp;$C$5,Scenarios_Consol!$BG$12:$BG$487,Scenarios_Consol!J$12:J$487)</f>
        <v>-3913664.0724691665</v>
      </c>
      <c r="K20" s="64">
        <f>_xlfn.XLOOKUP($B20&amp;$C$5,Scenarios_Consol!$BG$12:$BG$487,Scenarios_Consol!K$12:K$487)</f>
        <v>-3244041.0892550508</v>
      </c>
      <c r="L20" s="64">
        <f>_xlfn.XLOOKUP($B20&amp;$C$5,Scenarios_Consol!$BG$12:$BG$487,Scenarios_Consol!L$12:L$487)</f>
        <v>-5824881.4136261838</v>
      </c>
      <c r="M20" s="64">
        <f>_xlfn.XLOOKUP($B20&amp;$C$5,Scenarios_Consol!$BG$12:$BG$487,Scenarios_Consol!M$12:M$487)</f>
        <v>-5901037.9920012625</v>
      </c>
      <c r="N20" s="64">
        <f>_xlfn.XLOOKUP($B20&amp;$C$5,Scenarios_Consol!$BG$12:$BG$487,Scenarios_Consol!N$12:N$487)</f>
        <v>-6232968.2046548482</v>
      </c>
      <c r="O20" s="64">
        <f>_xlfn.XLOOKUP($B20&amp;$C$5,Scenarios_Consol!$BG$12:$BG$487,Scenarios_Consol!O$12:O$487)</f>
        <v>-6729582.5529568186</v>
      </c>
      <c r="P20" s="67">
        <f>_xlfn.XLOOKUP($B20&amp;$C$5,Scenarios_Consol!$BG$12:$BG$487,Scenarios_Consol!P$12:P$487)</f>
        <v>-7806402.3880043812</v>
      </c>
      <c r="Q20" s="67">
        <f>_xlfn.XLOOKUP($B20&amp;$C$5,Scenarios_Consol!$BG$12:$BG$487,Scenarios_Consol!Q$12:Q$487)</f>
        <v>-8107277.6570592485</v>
      </c>
      <c r="R20" s="67">
        <f>_xlfn.XLOOKUP($B20&amp;$C$5,Scenarios_Consol!$BG$12:$BG$487,Scenarios_Consol!R$12:R$487)</f>
        <v>-6512302.0838503819</v>
      </c>
      <c r="S20" s="67">
        <f>_xlfn.XLOOKUP($B20&amp;$C$5,Scenarios_Consol!$BG$12:$BG$487,Scenarios_Consol!S$12:S$487)</f>
        <v>-8804533.4564065076</v>
      </c>
      <c r="T20" s="67">
        <f>_xlfn.XLOOKUP($B20&amp;$C$5,Scenarios_Consol!$BG$12:$BG$487,Scenarios_Consol!T$12:T$487)</f>
        <v>-7772372.4023834448</v>
      </c>
      <c r="U20" s="67">
        <f>_xlfn.XLOOKUP($B20&amp;$C$5,Scenarios_Consol!$BG$12:$BG$487,Scenarios_Consol!U$12:U$487)</f>
        <v>-10047585.693549529</v>
      </c>
      <c r="V20" s="67">
        <f>_xlfn.XLOOKUP($B20&amp;$C$5,Scenarios_Consol!$BG$12:$BG$487,Scenarios_Consol!V$12:V$487)</f>
        <v>-8985812.4757967349</v>
      </c>
      <c r="W20" s="67">
        <f>_xlfn.XLOOKUP($B20&amp;$C$5,Scenarios_Consol!$BG$12:$BG$487,Scenarios_Consol!W$12:W$487)</f>
        <v>-11197930.08089678</v>
      </c>
      <c r="X20" s="67">
        <f>_xlfn.XLOOKUP($B20&amp;$C$5,Scenarios_Consol!$BG$12:$BG$487,Scenarios_Consol!X$12:X$487)</f>
        <v>-12261161.389445147</v>
      </c>
      <c r="Y20" s="67">
        <f>_xlfn.XLOOKUP($B20&amp;$C$5,Scenarios_Consol!$BG$12:$BG$487,Scenarios_Consol!Y$12:Y$487)</f>
        <v>-12322345.4946444</v>
      </c>
      <c r="Z20" s="67">
        <f>_xlfn.XLOOKUP($B20&amp;$C$5,Scenarios_Consol!$BG$12:$BG$487,Scenarios_Consol!Z$12:Z$487)</f>
        <v>-13363915.02390046</v>
      </c>
      <c r="AA20" s="67">
        <f>_xlfn.XLOOKUP($B20&amp;$C$5,Scenarios_Consol!$BG$12:$BG$487,Scenarios_Consol!AA$12:AA$487)</f>
        <v>-13429007.09023736</v>
      </c>
      <c r="AB20" s="67">
        <f>_xlfn.XLOOKUP($B20&amp;$C$5,Scenarios_Consol!$BG$12:$BG$487,Scenarios_Consol!AB$12:AB$487)</f>
        <v>-19430606.694567513</v>
      </c>
      <c r="AC20" s="67">
        <f>_xlfn.XLOOKUP($B20&amp;$C$5,Scenarios_Consol!$BG$12:$BG$487,Scenarios_Consol!AC$12:AC$487)</f>
        <v>-20104827.129151229</v>
      </c>
      <c r="AD20" s="67">
        <f>_xlfn.XLOOKUP($B20&amp;$C$5,Scenarios_Consol!$BG$12:$BG$487,Scenarios_Consol!AD$12:AD$487)</f>
        <v>-18032161.970407102</v>
      </c>
      <c r="AE20" s="67">
        <f>_xlfn.XLOOKUP($B20&amp;$C$5,Scenarios_Consol!$BG$12:$BG$487,Scenarios_Consol!AE$12:AE$487)</f>
        <v>-21109879.551789753</v>
      </c>
      <c r="AF20" s="67">
        <f>_xlfn.XLOOKUP($B20&amp;$C$5,Scenarios_Consol!$BG$12:$BG$487,Scenarios_Consol!AF$12:AF$487)</f>
        <v>-19599616.789563313</v>
      </c>
      <c r="AG20" s="67">
        <f>_xlfn.XLOOKUP($B20&amp;$C$5,Scenarios_Consol!$BG$12:$BG$487,Scenarios_Consol!AG$12:AG$487)</f>
        <v>-22653169.894932263</v>
      </c>
      <c r="AH20" s="67">
        <f>_xlfn.XLOOKUP($B20&amp;$C$5,Scenarios_Consol!$BG$12:$BG$487,Scenarios_Consol!AH$12:AH$487)</f>
        <v>-21118520.505184785</v>
      </c>
      <c r="AI20" s="67">
        <f>_xlfn.XLOOKUP($B20&amp;$C$5,Scenarios_Consol!$BG$12:$BG$487,Scenarios_Consol!AI$12:AI$487)</f>
        <v>-24150941.782899387</v>
      </c>
      <c r="AJ20" s="67">
        <f>_xlfn.XLOOKUP($B20&amp;$C$5,Scenarios_Consol!$BG$12:$BG$487,Scenarios_Consol!AJ$12:AJ$487)</f>
        <v>-25561254.291861698</v>
      </c>
      <c r="AK20" s="67">
        <f>_xlfn.XLOOKUP($B20&amp;$C$5,Scenarios_Consol!$BG$12:$BG$487,Scenarios_Consol!AK$12:AK$487)</f>
        <v>-25641200.665479787</v>
      </c>
      <c r="AL20" s="67">
        <f>_xlfn.XLOOKUP($B20&amp;$C$5,Scenarios_Consol!$BG$12:$BG$487,Scenarios_Consol!AL$12:AL$487)</f>
        <v>-27046588.765153706</v>
      </c>
      <c r="AM20" s="67">
        <f>_xlfn.XLOOKUP($B20&amp;$C$5,Scenarios_Consol!$BG$12:$BG$487,Scenarios_Consol!AM$12:AM$487)</f>
        <v>-27125999.894216772</v>
      </c>
      <c r="AN20" s="67">
        <f>_xlfn.XLOOKUP($B20&amp;$C$5,Scenarios_Consol!$BG$12:$BG$487,Scenarios_Consol!AN$12:AN$487)</f>
        <v>-30701307.389133211</v>
      </c>
      <c r="AO20" s="67">
        <f>_xlfn.XLOOKUP($B20&amp;$C$5,Scenarios_Consol!$BG$12:$BG$487,Scenarios_Consol!AO$12:AO$487)</f>
        <v>-31470126.033691023</v>
      </c>
      <c r="AP20" s="67">
        <f>_xlfn.XLOOKUP($B20&amp;$C$5,Scenarios_Consol!$BG$12:$BG$487,Scenarios_Consol!AP$12:AP$487)</f>
        <v>-16665086.965230865</v>
      </c>
      <c r="AQ20" s="67">
        <f>_xlfn.XLOOKUP($B20&amp;$C$5,Scenarios_Consol!$BG$12:$BG$487,Scenarios_Consol!AQ$12:AQ$487)</f>
        <v>-25031109.404807627</v>
      </c>
      <c r="AR20" s="67">
        <f>_xlfn.XLOOKUP($B20&amp;$C$5,Scenarios_Consol!$BG$12:$BG$487,Scenarios_Consol!AR$12:AR$487)</f>
        <v>-18289638.747378014</v>
      </c>
      <c r="AS20" s="67">
        <f>_xlfn.XLOOKUP($B20&amp;$C$5,Scenarios_Consol!$BG$12:$BG$487,Scenarios_Consol!AS$12:AS$487)</f>
        <v>-26651515.206056744</v>
      </c>
      <c r="AT20" s="67">
        <f>_xlfn.XLOOKUP($B20&amp;$C$5,Scenarios_Consol!$BG$12:$BG$487,Scenarios_Consol!AT$12:AT$487)</f>
        <v>-19907059.873151552</v>
      </c>
      <c r="AU20" s="67">
        <f>_xlfn.XLOOKUP($B20&amp;$C$5,Scenarios_Consol!$BG$12:$BG$487,Scenarios_Consol!AU$12:AU$487)</f>
        <v>-28266143.09956545</v>
      </c>
      <c r="AV20" s="67">
        <f>_xlfn.XLOOKUP($B20&amp;$C$5,Scenarios_Consol!$BG$12:$BG$487,Scenarios_Consol!AV$12:AV$487)</f>
        <v>-34026168.086101472</v>
      </c>
      <c r="AW20" s="67">
        <f>_xlfn.XLOOKUP($B20&amp;$C$5,Scenarios_Consol!$BG$12:$BG$487,Scenarios_Consol!AW$12:AW$487)</f>
        <v>-29881913.427861575</v>
      </c>
      <c r="AX20" s="67">
        <f>_xlfn.XLOOKUP($B20&amp;$C$5,Scenarios_Consol!$BG$12:$BG$487,Scenarios_Consol!AX$12:AX$487)</f>
        <v>-35642538.799944639</v>
      </c>
      <c r="AY20" s="67">
        <f>_xlfn.XLOOKUP($B20&amp;$C$5,Scenarios_Consol!$BG$12:$BG$487,Scenarios_Consol!AY$12:AY$487)</f>
        <v>-31500257.664708152</v>
      </c>
      <c r="BA20" s="175">
        <f t="shared" si="0"/>
        <v>-42657568.092044726</v>
      </c>
      <c r="BB20" s="175">
        <f t="shared" si="0"/>
        <v>-120610645.23617439</v>
      </c>
      <c r="BC20" s="175">
        <f t="shared" si="1"/>
        <v>-271574767.93520731</v>
      </c>
      <c r="BD20" s="175">
        <f t="shared" si="1"/>
        <v>-328032864.69763029</v>
      </c>
      <c r="BF20" s="77"/>
    </row>
    <row r="21" spans="2:58" x14ac:dyDescent="0.25">
      <c r="B21" s="55" t="s">
        <v>49</v>
      </c>
      <c r="C21" s="79" t="s">
        <v>26</v>
      </c>
      <c r="D21" s="65">
        <f>_xlfn.XLOOKUP($B21&amp;$C$5,Scenarios_Consol!$BG$12:$BG$487,Scenarios_Consol!D$12:D$487)</f>
        <v>1516784.5345241455</v>
      </c>
      <c r="E21" s="65">
        <f>_xlfn.XLOOKUP($B21&amp;$C$5,Scenarios_Consol!$BG$12:$BG$487,Scenarios_Consol!E$12:E$487)</f>
        <v>1424634.2244886374</v>
      </c>
      <c r="F21" s="65">
        <f>_xlfn.XLOOKUP($B21&amp;$C$5,Scenarios_Consol!$BG$12:$BG$487,Scenarios_Consol!F$12:F$487)</f>
        <v>1982441.8806240917</v>
      </c>
      <c r="G21" s="65">
        <f>_xlfn.XLOOKUP($B21&amp;$C$5,Scenarios_Consol!$BG$12:$BG$487,Scenarios_Consol!G$12:G$487)</f>
        <v>2163130.8337571006</v>
      </c>
      <c r="H21" s="65">
        <f>_xlfn.XLOOKUP($B21&amp;$C$5,Scenarios_Consol!$BG$12:$BG$487,Scenarios_Consol!H$12:H$487)</f>
        <v>2049819.6468781561</v>
      </c>
      <c r="I21" s="65">
        <f>_xlfn.XLOOKUP($B21&amp;$C$5,Scenarios_Consol!$BG$12:$BG$487,Scenarios_Consol!I$12:I$487)</f>
        <v>2152551.1501955558</v>
      </c>
      <c r="J21" s="65">
        <f>_xlfn.XLOOKUP($B21&amp;$C$5,Scenarios_Consol!$BG$12:$BG$487,Scenarios_Consol!J$12:J$487)</f>
        <v>2139826.1357189594</v>
      </c>
      <c r="K21" s="65">
        <f>_xlfn.XLOOKUP($B21&amp;$C$5,Scenarios_Consol!$BG$12:$BG$487,Scenarios_Consol!K$12:K$487)</f>
        <v>3123869.7525126263</v>
      </c>
      <c r="L21" s="65">
        <f>_xlfn.XLOOKUP($B21&amp;$C$5,Scenarios_Consol!$BG$12:$BG$487,Scenarios_Consol!L$12:L$487)</f>
        <v>1511329.1932118759</v>
      </c>
      <c r="M21" s="65">
        <f>_xlfn.XLOOKUP($B21&amp;$C$5,Scenarios_Consol!$BG$12:$BG$487,Scenarios_Consol!M$12:M$487)</f>
        <v>2304408.88303346</v>
      </c>
      <c r="N21" s="65">
        <f>_xlfn.XLOOKUP($B21&amp;$C$5,Scenarios_Consol!$BG$12:$BG$487,Scenarios_Consol!N$12:N$487)</f>
        <v>2712653.9241709029</v>
      </c>
      <c r="O21" s="65">
        <f>_xlfn.XLOOKUP($B21&amp;$C$5,Scenarios_Consol!$BG$12:$BG$487,Scenarios_Consol!O$12:O$487)</f>
        <v>4232343.0932994923</v>
      </c>
      <c r="P21" s="68">
        <f>_xlfn.XLOOKUP($B21&amp;$C$5,Scenarios_Consol!$BG$12:$BG$487,Scenarios_Consol!P$12:P$487)</f>
        <v>4597058.1603990104</v>
      </c>
      <c r="Q21" s="68">
        <f>_xlfn.XLOOKUP($B21&amp;$C$5,Scenarios_Consol!$BG$12:$BG$487,Scenarios_Consol!Q$12:Q$487)</f>
        <v>4785081.0095613571</v>
      </c>
      <c r="R21" s="68">
        <f>_xlfn.XLOOKUP($B21&amp;$C$5,Scenarios_Consol!$BG$12:$BG$487,Scenarios_Consol!R$12:R$487)</f>
        <v>4306386.5377264339</v>
      </c>
      <c r="S21" s="68">
        <f>_xlfn.XLOOKUP($B21&amp;$C$5,Scenarios_Consol!$BG$12:$BG$487,Scenarios_Consol!S$12:S$487)</f>
        <v>5241514.3993811188</v>
      </c>
      <c r="T21" s="68">
        <f>_xlfn.XLOOKUP($B21&amp;$C$5,Scenarios_Consol!$BG$12:$BG$487,Scenarios_Consol!T$12:T$487)</f>
        <v>4933811.3780313805</v>
      </c>
      <c r="U21" s="68">
        <f>_xlfn.XLOOKUP($B21&amp;$C$5,Scenarios_Consol!$BG$12:$BG$487,Scenarios_Consol!U$12:U$487)</f>
        <v>5845600.553881783</v>
      </c>
      <c r="V21" s="68">
        <f>_xlfn.XLOOKUP($B21&amp;$C$5,Scenarios_Consol!$BG$12:$BG$487,Scenarios_Consol!V$12:V$487)</f>
        <v>5519009.0939249676</v>
      </c>
      <c r="W21" s="68">
        <f>_xlfn.XLOOKUP($B21&amp;$C$5,Scenarios_Consol!$BG$12:$BG$487,Scenarios_Consol!W$12:W$487)</f>
        <v>6397803.2761297096</v>
      </c>
      <c r="X21" s="68">
        <f>_xlfn.XLOOKUP($B21&amp;$C$5,Scenarios_Consol!$BG$12:$BG$487,Scenarios_Consol!X$12:X$487)</f>
        <v>6831646.2241263278</v>
      </c>
      <c r="Y21" s="68">
        <f>_xlfn.XLOOKUP($B21&amp;$C$5,Scenarios_Consol!$BG$12:$BG$487,Scenarios_Consol!Y$12:Y$487)</f>
        <v>6917792.4635653337</v>
      </c>
      <c r="Z21" s="68">
        <f>_xlfn.XLOOKUP($B21&amp;$C$5,Scenarios_Consol!$BG$12:$BG$487,Scenarios_Consol!Z$12:Z$487)</f>
        <v>7337441.4586039335</v>
      </c>
      <c r="AA21" s="68">
        <f>_xlfn.XLOOKUP($B21&amp;$C$5,Scenarios_Consol!$BG$12:$BG$487,Scenarios_Consol!AA$12:AA$487)</f>
        <v>7431395.9271552656</v>
      </c>
      <c r="AB21" s="68">
        <f>_xlfn.XLOOKUP($B21&amp;$C$5,Scenarios_Consol!$BG$12:$BG$487,Scenarios_Consol!AB$12:AB$487)</f>
        <v>9979538.1544781253</v>
      </c>
      <c r="AC21" s="68">
        <f>_xlfn.XLOOKUP($B21&amp;$C$5,Scenarios_Consol!$BG$12:$BG$487,Scenarios_Consol!AC$12:AC$487)</f>
        <v>10292804.254760243</v>
      </c>
      <c r="AD21" s="68">
        <f>_xlfn.XLOOKUP($B21&amp;$C$5,Scenarios_Consol!$BG$12:$BG$487,Scenarios_Consol!AD$12:AD$487)</f>
        <v>9599771.4355254322</v>
      </c>
      <c r="AE21" s="68">
        <f>_xlfn.XLOOKUP($B21&amp;$C$5,Scenarios_Consol!$BG$12:$BG$487,Scenarios_Consol!AE$12:AE$487)</f>
        <v>10839031.554839812</v>
      </c>
      <c r="AF21" s="68">
        <f>_xlfn.XLOOKUP($B21&amp;$C$5,Scenarios_Consol!$BG$12:$BG$487,Scenarios_Consol!AF$12:AF$487)</f>
        <v>10324688.582487067</v>
      </c>
      <c r="AG21" s="68">
        <f>_xlfn.XLOOKUP($B21&amp;$C$5,Scenarios_Consol!$BG$12:$BG$487,Scenarios_Consol!AG$12:AG$487)</f>
        <v>11550294.346929861</v>
      </c>
      <c r="AH21" s="68">
        <f>_xlfn.XLOOKUP($B21&amp;$C$5,Scenarios_Consol!$BG$12:$BG$487,Scenarios_Consol!AH$12:AH$487)</f>
        <v>11023642.306809422</v>
      </c>
      <c r="AI21" s="68">
        <f>_xlfn.XLOOKUP($B21&amp;$C$5,Scenarios_Consol!$BG$12:$BG$487,Scenarios_Consol!AI$12:AI$487)</f>
        <v>12238935.18592792</v>
      </c>
      <c r="AJ21" s="68">
        <f>_xlfn.XLOOKUP($B21&amp;$C$5,Scenarios_Consol!$BG$12:$BG$487,Scenarios_Consol!AJ$12:AJ$487)</f>
        <v>12817509.736343415</v>
      </c>
      <c r="AK21" s="68">
        <f>_xlfn.XLOOKUP($B21&amp;$C$5,Scenarios_Consol!$BG$12:$BG$487,Scenarios_Consol!AK$12:AK$487)</f>
        <v>12923364.50185331</v>
      </c>
      <c r="AL21" s="68">
        <f>_xlfn.XLOOKUP($B21&amp;$C$5,Scenarios_Consol!$BG$12:$BG$487,Scenarios_Consol!AL$12:AL$487)</f>
        <v>13501105.635222377</v>
      </c>
      <c r="AM21" s="68">
        <f>_xlfn.XLOOKUP($B21&amp;$C$5,Scenarios_Consol!$BG$12:$BG$487,Scenarios_Consol!AM$12:AM$487)</f>
        <v>13608582.655113922</v>
      </c>
      <c r="AN21" s="68">
        <f>_xlfn.XLOOKUP($B21&amp;$C$5,Scenarios_Consol!$BG$12:$BG$487,Scenarios_Consol!AN$12:AN$487)</f>
        <v>15084701.235123046</v>
      </c>
      <c r="AO21" s="68">
        <f>_xlfn.XLOOKUP($B21&amp;$C$5,Scenarios_Consol!$BG$12:$BG$487,Scenarios_Consol!AO$12:AO$487)</f>
        <v>15429512.510589978</v>
      </c>
      <c r="AP21" s="68">
        <f>_xlfn.XLOOKUP($B21&amp;$C$5,Scenarios_Consol!$BG$12:$BG$487,Scenarios_Consol!AP$12:AP$487)</f>
        <v>9666650.9910045639</v>
      </c>
      <c r="AQ21" s="68">
        <f>_xlfn.XLOOKUP($B21&amp;$C$5,Scenarios_Consol!$BG$12:$BG$487,Scenarios_Consol!AQ$12:AQ$487)</f>
        <v>13060257.146901105</v>
      </c>
      <c r="AR21" s="68">
        <f>_xlfn.XLOOKUP($B21&amp;$C$5,Scenarios_Consol!$BG$12:$BG$487,Scenarios_Consol!AR$12:AR$487)</f>
        <v>10410057.996894352</v>
      </c>
      <c r="AS21" s="68">
        <f>_xlfn.XLOOKUP($B21&amp;$C$5,Scenarios_Consol!$BG$12:$BG$487,Scenarios_Consol!AS$12:AS$487)</f>
        <v>13801417.21118029</v>
      </c>
      <c r="AT21" s="68">
        <f>_xlfn.XLOOKUP($B21&amp;$C$5,Scenarios_Consol!$BG$12:$BG$487,Scenarios_Consol!AT$12:AT$487)</f>
        <v>11149749.920978663</v>
      </c>
      <c r="AU21" s="68">
        <f>_xlfn.XLOOKUP($B21&amp;$C$5,Scenarios_Consol!$BG$12:$BG$487,Scenarios_Consol!AU$12:AU$487)</f>
        <v>14539994.991654124</v>
      </c>
      <c r="AV21" s="68">
        <f>_xlfn.XLOOKUP($B21&amp;$C$5,Scenarios_Consol!$BG$12:$BG$487,Scenarios_Consol!AV$12:AV$487)</f>
        <v>16858622.046709385</v>
      </c>
      <c r="AW21" s="68">
        <f>_xlfn.XLOOKUP($B21&amp;$C$5,Scenarios_Consol!$BG$12:$BG$487,Scenarios_Consol!AW$12:AW$487)</f>
        <v>15279544.73605351</v>
      </c>
      <c r="AX21" s="68">
        <f>_xlfn.XLOOKUP($B21&amp;$C$5,Scenarios_Consol!$BG$12:$BG$487,Scenarios_Consol!AX$12:AX$487)</f>
        <v>17598764.192218632</v>
      </c>
      <c r="AY21" s="68">
        <f>_xlfn.XLOOKUP($B21&amp;$C$5,Scenarios_Consol!$BG$12:$BG$487,Scenarios_Consol!AY$12:AY$487)</f>
        <v>16020761.094711939</v>
      </c>
      <c r="BA21" s="134">
        <f t="shared" si="0"/>
        <v>27313793.252415009</v>
      </c>
      <c r="BB21" s="134">
        <f t="shared" si="0"/>
        <v>70144540.482486621</v>
      </c>
      <c r="BC21" s="134">
        <f t="shared" si="1"/>
        <v>138699268.35029092</v>
      </c>
      <c r="BD21" s="134">
        <f t="shared" si="1"/>
        <v>168900034.07401958</v>
      </c>
      <c r="BF21" s="77"/>
    </row>
    <row r="22" spans="2:58" x14ac:dyDescent="0.25">
      <c r="B22" s="40" t="s">
        <v>50</v>
      </c>
      <c r="C22" s="78" t="s">
        <v>26</v>
      </c>
      <c r="D22" s="63">
        <f>_xlfn.XLOOKUP($B22&amp;$C$5,Scenarios_Consol!$BG$12:$BG$487,Scenarios_Consol!D$12:D$487)</f>
        <v>17345.691484374998</v>
      </c>
      <c r="E22" s="63">
        <f>_xlfn.XLOOKUP($B22&amp;$C$5,Scenarios_Consol!$BG$12:$BG$487,Scenarios_Consol!E$12:E$487)</f>
        <v>18282.856519886362</v>
      </c>
      <c r="F22" s="63">
        <f>_xlfn.XLOOKUP($B22&amp;$C$5,Scenarios_Consol!$BG$12:$BG$487,Scenarios_Consol!F$12:F$487)</f>
        <v>-4417.9392187500007</v>
      </c>
      <c r="G22" s="63">
        <f>_xlfn.XLOOKUP($B22&amp;$C$5,Scenarios_Consol!$BG$12:$BG$487,Scenarios_Consol!G$12:G$487)</f>
        <v>12935.490298295454</v>
      </c>
      <c r="H22" s="63">
        <f>_xlfn.XLOOKUP($B22&amp;$C$5,Scenarios_Consol!$BG$12:$BG$487,Scenarios_Consol!H$12:H$487)</f>
        <v>17239.994987373735</v>
      </c>
      <c r="I22" s="63">
        <f>_xlfn.XLOOKUP($B22&amp;$C$5,Scenarios_Consol!$BG$12:$BG$487,Scenarios_Consol!I$12:I$487)</f>
        <v>65553.311190972221</v>
      </c>
      <c r="J22" s="63">
        <f>_xlfn.XLOOKUP($B22&amp;$C$5,Scenarios_Consol!$BG$12:$BG$487,Scenarios_Consol!J$12:J$487)</f>
        <v>9129.0616145833337</v>
      </c>
      <c r="K22" s="63">
        <f>_xlfn.XLOOKUP($B22&amp;$C$5,Scenarios_Consol!$BG$12:$BG$487,Scenarios_Consol!K$12:K$487)</f>
        <v>9854.6370959595952</v>
      </c>
      <c r="L22" s="63">
        <f>_xlfn.XLOOKUP($B22&amp;$C$5,Scenarios_Consol!$BG$12:$BG$487,Scenarios_Consol!L$12:L$487)</f>
        <v>55965.022215672347</v>
      </c>
      <c r="M22" s="63">
        <f>_xlfn.XLOOKUP($B22&amp;$C$5,Scenarios_Consol!$BG$12:$BG$487,Scenarios_Consol!M$12:M$487)</f>
        <v>10832.417558396464</v>
      </c>
      <c r="N22" s="63">
        <f>_xlfn.XLOOKUP($B22&amp;$C$5,Scenarios_Consol!$BG$12:$BG$487,Scenarios_Consol!N$12:N$487)</f>
        <v>14635.74143939394</v>
      </c>
      <c r="O22" s="63">
        <f>_xlfn.XLOOKUP($B22&amp;$C$5,Scenarios_Consol!$BG$12:$BG$487,Scenarios_Consol!O$12:O$487)</f>
        <v>-146289.10995896466</v>
      </c>
      <c r="P22" s="37">
        <f>_xlfn.XLOOKUP($B22&amp;$C$5,Scenarios_Consol!$BG$12:$BG$487,Scenarios_Consol!P$12:P$487)</f>
        <v>51983.115620984783</v>
      </c>
      <c r="Q22" s="37">
        <f>_xlfn.XLOOKUP($B22&amp;$C$5,Scenarios_Consol!$BG$12:$BG$487,Scenarios_Consol!Q$12:Q$487)</f>
        <v>54131.647061252443</v>
      </c>
      <c r="R22" s="37">
        <f>_xlfn.XLOOKUP($B22&amp;$C$5,Scenarios_Consol!$BG$12:$BG$487,Scenarios_Consol!R$12:R$487)</f>
        <v>49669.516265763712</v>
      </c>
      <c r="S22" s="37">
        <f>_xlfn.XLOOKUP($B22&amp;$C$5,Scenarios_Consol!$BG$12:$BG$487,Scenarios_Consol!S$12:S$487)</f>
        <v>59387.580659695668</v>
      </c>
      <c r="T22" s="37">
        <f>_xlfn.XLOOKUP($B22&amp;$C$5,Scenarios_Consol!$BG$12:$BG$487,Scenarios_Consol!T$12:T$487)</f>
        <v>56527.749285050391</v>
      </c>
      <c r="U22" s="37">
        <f>_xlfn.XLOOKUP($B22&amp;$C$5,Scenarios_Consol!$BG$12:$BG$487,Scenarios_Consol!U$12:U$487)</f>
        <v>65954.406704365014</v>
      </c>
      <c r="V22" s="37">
        <f>_xlfn.XLOOKUP($B22&amp;$C$5,Scenarios_Consol!$BG$12:$BG$487,Scenarios_Consol!V$12:V$487)</f>
        <v>62877.992119426635</v>
      </c>
      <c r="W22" s="37">
        <f>_xlfn.XLOOKUP($B22&amp;$C$5,Scenarios_Consol!$BG$12:$BG$487,Scenarios_Consol!W$12:W$487)</f>
        <v>71940.136208764248</v>
      </c>
      <c r="X22" s="37">
        <f>_xlfn.XLOOKUP($B22&amp;$C$5,Scenarios_Consol!$BG$12:$BG$487,Scenarios_Consol!X$12:X$487)</f>
        <v>76449.00677161428</v>
      </c>
      <c r="Y22" s="37">
        <f>_xlfn.XLOOKUP($B22&amp;$C$5,Scenarios_Consol!$BG$12:$BG$487,Scenarios_Consol!Y$12:Y$487)</f>
        <v>77526.61342672212</v>
      </c>
      <c r="Z22" s="37">
        <f>_xlfn.XLOOKUP($B22&amp;$C$5,Scenarios_Consol!$BG$12:$BG$487,Scenarios_Consol!Z$12:Z$487)</f>
        <v>81872.011691211112</v>
      </c>
      <c r="AA22" s="37">
        <f>_xlfn.XLOOKUP($B22&amp;$C$5,Scenarios_Consol!$BG$12:$BG$487,Scenarios_Consol!AA$12:AA$487)</f>
        <v>83049.283005334495</v>
      </c>
      <c r="AB22" s="37">
        <f>_xlfn.XLOOKUP($B22&amp;$C$5,Scenarios_Consol!$BG$12:$BG$487,Scenarios_Consol!AB$12:AB$487)</f>
        <v>109827.4782542632</v>
      </c>
      <c r="AC22" s="37">
        <f>_xlfn.XLOOKUP($B22&amp;$C$5,Scenarios_Consol!$BG$12:$BG$487,Scenarios_Consol!AC$12:AC$487)</f>
        <v>113196.90373606881</v>
      </c>
      <c r="AD22" s="37">
        <f>_xlfn.XLOOKUP($B22&amp;$C$5,Scenarios_Consol!$BG$12:$BG$487,Scenarios_Consol!AD$12:AD$487)</f>
        <v>106449.31481313054</v>
      </c>
      <c r="AE22" s="37">
        <f>_xlfn.XLOOKUP($B22&amp;$C$5,Scenarios_Consol!$BG$12:$BG$487,Scenarios_Consol!AE$12:AE$487)</f>
        <v>119279.37939907664</v>
      </c>
      <c r="AF22" s="37">
        <f>_xlfn.XLOOKUP($B22&amp;$C$5,Scenarios_Consol!$BG$12:$BG$487,Scenarios_Consol!AF$12:AF$487)</f>
        <v>114237.53837502275</v>
      </c>
      <c r="AG22" s="37">
        <f>_xlfn.XLOOKUP($B22&amp;$C$5,Scenarios_Consol!$BG$12:$BG$487,Scenarios_Consol!AG$12:AG$487)</f>
        <v>126914.38937856627</v>
      </c>
      <c r="AH22" s="37">
        <f>_xlfn.XLOOKUP($B22&amp;$C$5,Scenarios_Consol!$BG$12:$BG$487,Scenarios_Consol!AH$12:AH$487)</f>
        <v>121737.59483012915</v>
      </c>
      <c r="AI22" s="37">
        <f>_xlfn.XLOOKUP($B22&amp;$C$5,Scenarios_Consol!$BG$12:$BG$487,Scenarios_Consol!AI$12:AI$487)</f>
        <v>134302.22907087428</v>
      </c>
      <c r="AJ22" s="37">
        <f>_xlfn.XLOOKUP($B22&amp;$C$5,Scenarios_Consol!$BG$12:$BG$487,Scenarios_Consol!AJ$12:AJ$487)</f>
        <v>140324.5361467413</v>
      </c>
      <c r="AK22" s="37">
        <f>_xlfn.XLOOKUP($B22&amp;$C$5,Scenarios_Consol!$BG$12:$BG$487,Scenarios_Consol!AK$12:AK$487)</f>
        <v>141642.88451908075</v>
      </c>
      <c r="AL22" s="37">
        <f>_xlfn.XLOOKUP($B22&amp;$C$5,Scenarios_Consol!$BG$12:$BG$487,Scenarios_Consol!AL$12:AL$487)</f>
        <v>147660.03399466744</v>
      </c>
      <c r="AM22" s="37">
        <f>_xlfn.XLOOKUP($B22&amp;$C$5,Scenarios_Consol!$BG$12:$BG$487,Scenarios_Consol!AM$12:AM$487)</f>
        <v>149000.72686487951</v>
      </c>
      <c r="AN22" s="37">
        <f>_xlfn.XLOOKUP($B22&amp;$C$5,Scenarios_Consol!$BG$12:$BG$487,Scenarios_Consol!AN$12:AN$487)</f>
        <v>164393.20575495774</v>
      </c>
      <c r="AO22" s="37">
        <f>_xlfn.XLOOKUP($B22&amp;$C$5,Scenarios_Consol!$BG$12:$BG$487,Scenarios_Consol!AO$12:AO$487)</f>
        <v>168069.45447521782</v>
      </c>
      <c r="AP22" s="37">
        <f>_xlfn.XLOOKUP($B22&amp;$C$5,Scenarios_Consol!$BG$12:$BG$487,Scenarios_Consol!AP$12:AP$487)</f>
        <v>109005.8223092877</v>
      </c>
      <c r="AQ22" s="37">
        <f>_xlfn.XLOOKUP($B22&amp;$C$5,Scenarios_Consol!$BG$12:$BG$487,Scenarios_Consol!AQ$12:AQ$487)</f>
        <v>144215.27024304128</v>
      </c>
      <c r="AR22" s="37">
        <f>_xlfn.XLOOKUP($B22&amp;$C$5,Scenarios_Consol!$BG$12:$BG$487,Scenarios_Consol!AR$12:AR$487)</f>
        <v>116971.88170431863</v>
      </c>
      <c r="AS22" s="37">
        <f>_xlfn.XLOOKUP($B22&amp;$C$5,Scenarios_Consol!$BG$12:$BG$487,Scenarios_Consol!AS$12:AS$487)</f>
        <v>152156.32312090753</v>
      </c>
      <c r="AT22" s="37">
        <f>_xlfn.XLOOKUP($B22&amp;$C$5,Scenarios_Consol!$BG$12:$BG$487,Scenarios_Consol!AT$12:AT$487)</f>
        <v>124896.93067607474</v>
      </c>
      <c r="AU22" s="37">
        <f>_xlfn.XLOOKUP($B22&amp;$C$5,Scenarios_Consol!$BG$12:$BG$487,Scenarios_Consol!AU$12:AU$487)</f>
        <v>160069.86926732265</v>
      </c>
      <c r="AV22" s="37">
        <f>_xlfn.XLOOKUP($B22&amp;$C$5,Scenarios_Consol!$BG$12:$BG$487,Scenarios_Consol!AV$12:AV$487)</f>
        <v>184072.57320412027</v>
      </c>
      <c r="AW22" s="37">
        <f>_xlfn.XLOOKUP($B22&amp;$C$5,Scenarios_Consol!$BG$12:$BG$487,Scenarios_Consol!AW$12:AW$487)</f>
        <v>167995.02404917587</v>
      </c>
      <c r="AX22" s="37">
        <f>_xlfn.XLOOKUP($B22&amp;$C$5,Scenarios_Consol!$BG$12:$BG$487,Scenarios_Consol!AX$12:AX$487)</f>
        <v>192004.91993790132</v>
      </c>
      <c r="AY22" s="37">
        <f>_xlfn.XLOOKUP($B22&amp;$C$5,Scenarios_Consol!$BG$12:$BG$487,Scenarios_Consol!AY$12:AY$487)</f>
        <v>175939.33627703419</v>
      </c>
      <c r="BA22" s="37">
        <f t="shared" si="0"/>
        <v>81067.175227193831</v>
      </c>
      <c r="BB22" s="37">
        <f t="shared" si="0"/>
        <v>791369.05882018502</v>
      </c>
      <c r="BC22" s="37">
        <f t="shared" si="1"/>
        <v>1524573.0093825005</v>
      </c>
      <c r="BD22" s="37">
        <f t="shared" si="1"/>
        <v>1859790.6110193594</v>
      </c>
      <c r="BF22" s="77"/>
    </row>
    <row r="23" spans="2:58" x14ac:dyDescent="0.25">
      <c r="B23" s="40" t="s">
        <v>51</v>
      </c>
      <c r="C23" s="78" t="s">
        <v>26</v>
      </c>
      <c r="D23" s="63">
        <f>_xlfn.XLOOKUP($B23&amp;$C$5,Scenarios_Consol!$BG$12:$BG$487,Scenarios_Consol!D$12:D$487)</f>
        <v>20658.067748579546</v>
      </c>
      <c r="E23" s="63">
        <f>_xlfn.XLOOKUP($B23&amp;$C$5,Scenarios_Consol!$BG$12:$BG$487,Scenarios_Consol!E$12:E$487)</f>
        <v>22778.777499999997</v>
      </c>
      <c r="F23" s="63">
        <f>_xlfn.XLOOKUP($B23&amp;$C$5,Scenarios_Consol!$BG$12:$BG$487,Scenarios_Consol!F$12:F$487)</f>
        <v>33650.291889204535</v>
      </c>
      <c r="G23" s="63">
        <f>_xlfn.XLOOKUP($B23&amp;$C$5,Scenarios_Consol!$BG$12:$BG$487,Scenarios_Consol!G$12:G$487)</f>
        <v>38139.393664772724</v>
      </c>
      <c r="H23" s="63">
        <f>_xlfn.XLOOKUP($B23&amp;$C$5,Scenarios_Consol!$BG$12:$BG$487,Scenarios_Consol!H$12:H$487)</f>
        <v>52542.762525252518</v>
      </c>
      <c r="I23" s="63">
        <f>_xlfn.XLOOKUP($B23&amp;$C$5,Scenarios_Consol!$BG$12:$BG$487,Scenarios_Consol!I$12:I$487)</f>
        <v>56682.577447916665</v>
      </c>
      <c r="J23" s="63">
        <f>_xlfn.XLOOKUP($B23&amp;$C$5,Scenarios_Consol!$BG$12:$BG$487,Scenarios_Consol!J$12:J$487)</f>
        <v>43073.815860164141</v>
      </c>
      <c r="K23" s="63">
        <f>_xlfn.XLOOKUP($B23&amp;$C$5,Scenarios_Consol!$BG$12:$BG$487,Scenarios_Consol!K$12:K$487)</f>
        <v>47249.925681818175</v>
      </c>
      <c r="L23" s="63">
        <f>_xlfn.XLOOKUP($B23&amp;$C$5,Scenarios_Consol!$BG$12:$BG$487,Scenarios_Consol!L$12:L$487)</f>
        <v>70334.864837042303</v>
      </c>
      <c r="M23" s="63">
        <f>_xlfn.XLOOKUP($B23&amp;$C$5,Scenarios_Consol!$BG$12:$BG$487,Scenarios_Consol!M$12:M$487)</f>
        <v>74591.018636363631</v>
      </c>
      <c r="N23" s="63">
        <f>_xlfn.XLOOKUP($B23&amp;$C$5,Scenarios_Consol!$BG$12:$BG$487,Scenarios_Consol!N$12:N$487)</f>
        <v>64433.178636363642</v>
      </c>
      <c r="O23" s="63">
        <f>_xlfn.XLOOKUP($B23&amp;$C$5,Scenarios_Consol!$BG$12:$BG$487,Scenarios_Consol!O$12:O$487)</f>
        <v>72178.155789141412</v>
      </c>
      <c r="P23" s="37">
        <f>_xlfn.XLOOKUP($B23&amp;$C$5,Scenarios_Consol!$BG$12:$BG$487,Scenarios_Consol!P$12:P$487)</f>
        <v>236384.54277170601</v>
      </c>
      <c r="Q23" s="37">
        <f>_xlfn.XLOOKUP($B23&amp;$C$5,Scenarios_Consol!$BG$12:$BG$487,Scenarios_Consol!Q$12:Q$487)</f>
        <v>245557.56022131955</v>
      </c>
      <c r="R23" s="37">
        <f>_xlfn.XLOOKUP($B23&amp;$C$5,Scenarios_Consol!$BG$12:$BG$487,Scenarios_Consol!R$12:R$487)</f>
        <v>199904.83786537044</v>
      </c>
      <c r="S23" s="37">
        <f>_xlfn.XLOOKUP($B23&amp;$C$5,Scenarios_Consol!$BG$12:$BG$487,Scenarios_Consol!S$12:S$487)</f>
        <v>266934.22234575049</v>
      </c>
      <c r="T23" s="37">
        <f>_xlfn.XLOOKUP($B23&amp;$C$5,Scenarios_Consol!$BG$12:$BG$487,Scenarios_Consol!T$12:T$487)</f>
        <v>237402.76659966228</v>
      </c>
      <c r="U23" s="37">
        <f>_xlfn.XLOOKUP($B23&amp;$C$5,Scenarios_Consol!$BG$12:$BG$487,Scenarios_Consol!U$12:U$487)</f>
        <v>303840.36354676232</v>
      </c>
      <c r="V23" s="37">
        <f>_xlfn.XLOOKUP($B23&amp;$C$5,Scenarios_Consol!$BG$12:$BG$487,Scenarios_Consol!V$12:V$487)</f>
        <v>273403.89841226459</v>
      </c>
      <c r="W23" s="37">
        <f>_xlfn.XLOOKUP($B23&amp;$C$5,Scenarios_Consol!$BG$12:$BG$487,Scenarios_Consol!W$12:W$487)</f>
        <v>337954.79611638503</v>
      </c>
      <c r="X23" s="37">
        <f>_xlfn.XLOOKUP($B23&amp;$C$5,Scenarios_Consol!$BG$12:$BG$487,Scenarios_Consol!X$12:X$487)</f>
        <v>369046.31405811023</v>
      </c>
      <c r="Y23" s="37">
        <f>_xlfn.XLOOKUP($B23&amp;$C$5,Scenarios_Consol!$BG$12:$BG$487,Scenarios_Consol!Y$12:Y$487)</f>
        <v>371186.78356639191</v>
      </c>
      <c r="Z23" s="37">
        <f>_xlfn.XLOOKUP($B23&amp;$C$5,Scenarios_Consol!$BG$12:$BG$487,Scenarios_Consol!Z$12:Z$487)</f>
        <v>401614.10913381929</v>
      </c>
      <c r="AA23" s="37">
        <f>_xlfn.XLOOKUP($B23&amp;$C$5,Scenarios_Consol!$BG$12:$BG$487,Scenarios_Consol!AA$12:AA$487)</f>
        <v>403904.53528184874</v>
      </c>
      <c r="AB23" s="37">
        <f>_xlfn.XLOOKUP($B23&amp;$C$5,Scenarios_Consol!$BG$12:$BG$487,Scenarios_Consol!AB$12:AB$487)</f>
        <v>579975.99634480907</v>
      </c>
      <c r="AC23" s="37">
        <f>_xlfn.XLOOKUP($B23&amp;$C$5,Scenarios_Consol!$BG$12:$BG$487,Scenarios_Consol!AC$12:AC$487)</f>
        <v>599910.96104337007</v>
      </c>
      <c r="AD23" s="37">
        <f>_xlfn.XLOOKUP($B23&amp;$C$5,Scenarios_Consol!$BG$12:$BG$487,Scenarios_Consol!AD$12:AD$487)</f>
        <v>540177.897676163</v>
      </c>
      <c r="AE23" s="37">
        <f>_xlfn.XLOOKUP($B23&amp;$C$5,Scenarios_Consol!$BG$12:$BG$487,Scenarios_Consol!AE$12:AE$487)</f>
        <v>630082.79780229041</v>
      </c>
      <c r="AF23" s="37">
        <f>_xlfn.XLOOKUP($B23&amp;$C$5,Scenarios_Consol!$BG$12:$BG$487,Scenarios_Consol!AF$12:AF$487)</f>
        <v>586504.11881539284</v>
      </c>
      <c r="AG23" s="37">
        <f>_xlfn.XLOOKUP($B23&amp;$C$5,Scenarios_Consol!$BG$12:$BG$487,Scenarios_Consol!AG$12:AG$487)</f>
        <v>675680.60354160832</v>
      </c>
      <c r="AH23" s="37">
        <f>_xlfn.XLOOKUP($B23&amp;$C$5,Scenarios_Consol!$BG$12:$BG$487,Scenarios_Consol!AH$12:AH$487)</f>
        <v>631375.25793234899</v>
      </c>
      <c r="AI23" s="37">
        <f>_xlfn.XLOOKUP($B23&amp;$C$5,Scenarios_Consol!$BG$12:$BG$487,Scenarios_Consol!AI$12:AI$487)</f>
        <v>719924.09056352754</v>
      </c>
      <c r="AJ23" s="37">
        <f>_xlfn.XLOOKUP($B23&amp;$C$5,Scenarios_Consol!$BG$12:$BG$487,Scenarios_Consol!AJ$12:AJ$487)</f>
        <v>761182.96828388621</v>
      </c>
      <c r="AK23" s="37">
        <f>_xlfn.XLOOKUP($B23&amp;$C$5,Scenarios_Consol!$BG$12:$BG$487,Scenarios_Consol!AK$12:AK$487)</f>
        <v>763941.29900027765</v>
      </c>
      <c r="AL23" s="37">
        <f>_xlfn.XLOOKUP($B23&amp;$C$5,Scenarios_Consol!$BG$12:$BG$487,Scenarios_Consol!AL$12:AL$487)</f>
        <v>805062.92700812186</v>
      </c>
      <c r="AM23" s="37">
        <f>_xlfn.XLOOKUP($B23&amp;$C$5,Scenarios_Consol!$BG$12:$BG$487,Scenarios_Consol!AM$12:AM$487)</f>
        <v>807816.17477425642</v>
      </c>
      <c r="AN23" s="37">
        <f>_xlfn.XLOOKUP($B23&amp;$C$5,Scenarios_Consol!$BG$12:$BG$487,Scenarios_Consol!AN$12:AN$487)</f>
        <v>912466.03433109017</v>
      </c>
      <c r="AO23" s="37">
        <f>_xlfn.XLOOKUP($B23&amp;$C$5,Scenarios_Consol!$BG$12:$BG$487,Scenarios_Consol!AO$12:AO$487)</f>
        <v>935126.77655015711</v>
      </c>
      <c r="AP23" s="37">
        <f>_xlfn.XLOOKUP($B23&amp;$C$5,Scenarios_Consol!$BG$12:$BG$487,Scenarios_Consol!AP$12:AP$487)</f>
        <v>503788.24261278013</v>
      </c>
      <c r="AQ23" s="37">
        <f>_xlfn.XLOOKUP($B23&amp;$C$5,Scenarios_Consol!$BG$12:$BG$487,Scenarios_Consol!AQ$12:AQ$487)</f>
        <v>748316.16016895848</v>
      </c>
      <c r="AR23" s="37">
        <f>_xlfn.XLOOKUP($B23&amp;$C$5,Scenarios_Consol!$BG$12:$BG$487,Scenarios_Consol!AR$12:AR$487)</f>
        <v>551756.51266212354</v>
      </c>
      <c r="AS23" s="37">
        <f>_xlfn.XLOOKUP($B23&amp;$C$5,Scenarios_Consol!$BG$12:$BG$487,Scenarios_Consol!AS$12:AS$487)</f>
        <v>796160.0034991533</v>
      </c>
      <c r="AT23" s="37">
        <f>_xlfn.XLOOKUP($B23&amp;$C$5,Scenarios_Consol!$BG$12:$BG$487,Scenarios_Consol!AT$12:AT$487)</f>
        <v>599511.63966691785</v>
      </c>
      <c r="AU23" s="37">
        <f>_xlfn.XLOOKUP($B23&amp;$C$5,Scenarios_Consol!$BG$12:$BG$487,Scenarios_Consol!AU$12:AU$487)</f>
        <v>843833.59653528908</v>
      </c>
      <c r="AV23" s="37">
        <f>_xlfn.XLOOKUP($B23&amp;$C$5,Scenarios_Consol!$BG$12:$BG$487,Scenarios_Consol!AV$12:AV$487)</f>
        <v>1012088.9535670134</v>
      </c>
      <c r="AW23" s="37">
        <f>_xlfn.XLOOKUP($B23&amp;$C$5,Scenarios_Consol!$BG$12:$BG$487,Scenarios_Consol!AW$12:AW$487)</f>
        <v>891543.50148016866</v>
      </c>
      <c r="AX23" s="37">
        <f>_xlfn.XLOOKUP($B23&amp;$C$5,Scenarios_Consol!$BG$12:$BG$487,Scenarios_Consol!AX$12:AX$487)</f>
        <v>1059818.4101274388</v>
      </c>
      <c r="AY23" s="37">
        <f>_xlfn.XLOOKUP($B23&amp;$C$5,Scenarios_Consol!$BG$12:$BG$487,Scenarios_Consol!AY$12:AY$487)</f>
        <v>939332.21293863002</v>
      </c>
      <c r="BA23" s="37">
        <f t="shared" si="0"/>
        <v>596312.83021661919</v>
      </c>
      <c r="BB23" s="37">
        <f t="shared" si="0"/>
        <v>3647134.7299193908</v>
      </c>
      <c r="BC23" s="37">
        <f t="shared" si="1"/>
        <v>8101635.0927860523</v>
      </c>
      <c r="BD23" s="37">
        <f t="shared" si="1"/>
        <v>9793742.0441397205</v>
      </c>
      <c r="BF23" s="77"/>
    </row>
    <row r="24" spans="2:58" x14ac:dyDescent="0.25">
      <c r="B24" s="40" t="s">
        <v>52</v>
      </c>
      <c r="C24" s="78" t="s">
        <v>26</v>
      </c>
      <c r="D24" s="63">
        <f>_xlfn.XLOOKUP($B24&amp;$C$5,Scenarios_Consol!$BG$12:$BG$487,Scenarios_Consol!D$12:D$487)</f>
        <v>23656.172982954544</v>
      </c>
      <c r="E24" s="63">
        <f>_xlfn.XLOOKUP($B24&amp;$C$5,Scenarios_Consol!$BG$12:$BG$487,Scenarios_Consol!E$12:E$487)</f>
        <v>29917.669076704544</v>
      </c>
      <c r="F24" s="63">
        <f>_xlfn.XLOOKUP($B24&amp;$C$5,Scenarios_Consol!$BG$12:$BG$487,Scenarios_Consol!F$12:F$487)</f>
        <v>23696.900213068177</v>
      </c>
      <c r="G24" s="63">
        <f>_xlfn.XLOOKUP($B24&amp;$C$5,Scenarios_Consol!$BG$12:$BG$487,Scenarios_Consol!G$12:G$487)</f>
        <v>18977.870362215908</v>
      </c>
      <c r="H24" s="63">
        <f>_xlfn.XLOOKUP($B24&amp;$C$5,Scenarios_Consol!$BG$12:$BG$487,Scenarios_Consol!H$12:H$487)</f>
        <v>5882.5596338383839</v>
      </c>
      <c r="I24" s="63">
        <f>_xlfn.XLOOKUP($B24&amp;$C$5,Scenarios_Consol!$BG$12:$BG$487,Scenarios_Consol!I$12:I$487)</f>
        <v>30826.450673611111</v>
      </c>
      <c r="J24" s="63">
        <f>_xlfn.XLOOKUP($B24&amp;$C$5,Scenarios_Consol!$BG$12:$BG$487,Scenarios_Consol!J$12:J$487)</f>
        <v>46086.440307765144</v>
      </c>
      <c r="K24" s="63">
        <f>_xlfn.XLOOKUP($B24&amp;$C$5,Scenarios_Consol!$BG$12:$BG$487,Scenarios_Consol!K$12:K$487)</f>
        <v>57960.030202020207</v>
      </c>
      <c r="L24" s="63">
        <f>_xlfn.XLOOKUP($B24&amp;$C$5,Scenarios_Consol!$BG$12:$BG$487,Scenarios_Consol!L$12:L$487)</f>
        <v>86249.058778251259</v>
      </c>
      <c r="M24" s="63">
        <f>_xlfn.XLOOKUP($B24&amp;$C$5,Scenarios_Consol!$BG$12:$BG$487,Scenarios_Consol!M$12:M$487)</f>
        <v>47324.37430397726</v>
      </c>
      <c r="N24" s="63">
        <f>_xlfn.XLOOKUP($B24&amp;$C$5,Scenarios_Consol!$BG$12:$BG$487,Scenarios_Consol!N$12:N$487)</f>
        <v>110417.66412878787</v>
      </c>
      <c r="O24" s="63">
        <f>_xlfn.XLOOKUP($B24&amp;$C$5,Scenarios_Consol!$BG$12:$BG$487,Scenarios_Consol!O$12:O$487)</f>
        <v>90074.237316919171</v>
      </c>
      <c r="P24" s="37">
        <f>_xlfn.XLOOKUP($B24&amp;$C$5,Scenarios_Consol!$BG$12:$BG$487,Scenarios_Consol!P$12:P$487)</f>
        <v>232683.20324525679</v>
      </c>
      <c r="Q24" s="37">
        <f>_xlfn.XLOOKUP($B24&amp;$C$5,Scenarios_Consol!$BG$12:$BG$487,Scenarios_Consol!Q$12:Q$487)</f>
        <v>241711.66452166089</v>
      </c>
      <c r="R24" s="37">
        <f>_xlfn.XLOOKUP($B24&amp;$C$5,Scenarios_Consol!$BG$12:$BG$487,Scenarios_Consol!R$12:R$487)</f>
        <v>196734.53412399031</v>
      </c>
      <c r="S24" s="37">
        <f>_xlfn.XLOOKUP($B24&amp;$C$5,Scenarios_Consol!$BG$12:$BG$487,Scenarios_Consol!S$12:S$487)</f>
        <v>262749.70284942916</v>
      </c>
      <c r="T24" s="37">
        <f>_xlfn.XLOOKUP($B24&amp;$C$5,Scenarios_Consol!$BG$12:$BG$487,Scenarios_Consol!T$12:T$487)</f>
        <v>233655.081313562</v>
      </c>
      <c r="U24" s="37">
        <f>_xlfn.XLOOKUP($B24&amp;$C$5,Scenarios_Consol!$BG$12:$BG$487,Scenarios_Consol!U$12:U$487)</f>
        <v>299088.86353309045</v>
      </c>
      <c r="V24" s="37">
        <f>_xlfn.XLOOKUP($B24&amp;$C$5,Scenarios_Consol!$BG$12:$BG$487,Scenarios_Consol!V$12:V$487)</f>
        <v>269103.52694506792</v>
      </c>
      <c r="W24" s="37">
        <f>_xlfn.XLOOKUP($B24&amp;$C$5,Scenarios_Consol!$BG$12:$BG$487,Scenarios_Consol!W$12:W$487)</f>
        <v>332679.79754341691</v>
      </c>
      <c r="X24" s="37">
        <f>_xlfn.XLOOKUP($B24&amp;$C$5,Scenarios_Consol!$BG$12:$BG$487,Scenarios_Consol!X$12:X$487)</f>
        <v>363300.86431629688</v>
      </c>
      <c r="Y24" s="37">
        <f>_xlfn.XLOOKUP($B24&amp;$C$5,Scenarios_Consol!$BG$12:$BG$487,Scenarios_Consol!Y$12:Y$487)</f>
        <v>365403.54770354042</v>
      </c>
      <c r="Z24" s="37">
        <f>_xlfn.XLOOKUP($B24&amp;$C$5,Scenarios_Consol!$BG$12:$BG$487,Scenarios_Consol!Z$12:Z$487)</f>
        <v>395370.94461768569</v>
      </c>
      <c r="AA24" s="37">
        <f>_xlfn.XLOOKUP($B24&amp;$C$5,Scenarios_Consol!$BG$12:$BG$487,Scenarios_Consol!AA$12:AA$487)</f>
        <v>397620.76736232371</v>
      </c>
      <c r="AB24" s="37">
        <f>_xlfn.XLOOKUP($B24&amp;$C$5,Scenarios_Consol!$BG$12:$BG$487,Scenarios_Consol!AB$12:AB$487)</f>
        <v>571019.30418158509</v>
      </c>
      <c r="AC24" s="37">
        <f>_xlfn.XLOOKUP($B24&amp;$C$5,Scenarios_Consol!$BG$12:$BG$487,Scenarios_Consol!AC$12:AC$487)</f>
        <v>590649.26275085541</v>
      </c>
      <c r="AD24" s="37">
        <f>_xlfn.XLOOKUP($B24&amp;$C$5,Scenarios_Consol!$BG$12:$BG$487,Scenarios_Consol!AD$12:AD$487)</f>
        <v>531806.55705346016</v>
      </c>
      <c r="AE24" s="37">
        <f>_xlfn.XLOOKUP($B24&amp;$C$5,Scenarios_Consol!$BG$12:$BG$487,Scenarios_Consol!AE$12:AE$487)</f>
        <v>620352.5532315732</v>
      </c>
      <c r="AF24" s="37">
        <f>_xlfn.XLOOKUP($B24&amp;$C$5,Scenarios_Consol!$BG$12:$BG$487,Scenarios_Consol!AF$12:AF$487)</f>
        <v>577424.27894493251</v>
      </c>
      <c r="AG24" s="37">
        <f>_xlfn.XLOOKUP($B24&amp;$C$5,Scenarios_Consol!$BG$12:$BG$487,Scenarios_Consol!AG$12:AG$487)</f>
        <v>665253.21629003482</v>
      </c>
      <c r="AH24" s="37">
        <f>_xlfn.XLOOKUP($B24&amp;$C$5,Scenarios_Consol!$BG$12:$BG$487,Scenarios_Consol!AH$12:AH$487)</f>
        <v>621609.4787863337</v>
      </c>
      <c r="AI24" s="37">
        <f>_xlfn.XLOOKUP($B24&amp;$C$5,Scenarios_Consol!$BG$12:$BG$487,Scenarios_Consol!AI$12:AI$487)</f>
        <v>708820.41028653015</v>
      </c>
      <c r="AJ24" s="37">
        <f>_xlfn.XLOOKUP($B24&amp;$C$5,Scenarios_Consol!$BG$12:$BG$487,Scenarios_Consol!AJ$12:AJ$487)</f>
        <v>749454.71851839963</v>
      </c>
      <c r="AK24" s="37">
        <f>_xlfn.XLOOKUP($B24&amp;$C$5,Scenarios_Consol!$BG$12:$BG$487,Scenarios_Consol!AK$12:AK$487)</f>
        <v>752164.85066786956</v>
      </c>
      <c r="AL24" s="37">
        <f>_xlfn.XLOOKUP($B24&amp;$C$5,Scenarios_Consol!$BG$12:$BG$487,Scenarios_Consol!AL$12:AL$487)</f>
        <v>792663.88217597851</v>
      </c>
      <c r="AM24" s="37">
        <f>_xlfn.XLOOKUP($B24&amp;$C$5,Scenarios_Consol!$BG$12:$BG$487,Scenarios_Consol!AM$12:AM$487)</f>
        <v>795368.84587472607</v>
      </c>
      <c r="AN24" s="37">
        <f>_xlfn.XLOOKUP($B24&amp;$C$5,Scenarios_Consol!$BG$12:$BG$487,Scenarios_Consol!AN$12:AN$487)</f>
        <v>898433.70872699842</v>
      </c>
      <c r="AO24" s="37">
        <f>_xlfn.XLOOKUP($B24&amp;$C$5,Scenarios_Consol!$BG$12:$BG$487,Scenarios_Consol!AO$12:AO$487)</f>
        <v>920748.82309269835</v>
      </c>
      <c r="AP24" s="37">
        <f>_xlfn.XLOOKUP($B24&amp;$C$5,Scenarios_Consol!$BG$12:$BG$487,Scenarios_Consol!AP$12:AP$487)</f>
        <v>495912.39909777563</v>
      </c>
      <c r="AQ24" s="37">
        <f>_xlfn.XLOOKUP($B24&amp;$C$5,Scenarios_Consol!$BG$12:$BG$487,Scenarios_Consol!AQ$12:AQ$487)</f>
        <v>736742.09410197916</v>
      </c>
      <c r="AR24" s="37">
        <f>_xlfn.XLOOKUP($B24&amp;$C$5,Scenarios_Consol!$BG$12:$BG$487,Scenarios_Consol!AR$12:AR$487)</f>
        <v>543147.7480168225</v>
      </c>
      <c r="AS24" s="37">
        <f>_xlfn.XLOOKUP($B24&amp;$C$5,Scenarios_Consol!$BG$12:$BG$487,Scenarios_Consol!AS$12:AS$487)</f>
        <v>783854.94801330322</v>
      </c>
      <c r="AT24" s="37">
        <f>_xlfn.XLOOKUP($B24&amp;$C$5,Scenarios_Consol!$BG$12:$BG$487,Scenarios_Consol!AT$12:AT$487)</f>
        <v>590173.25006740983</v>
      </c>
      <c r="AU24" s="37">
        <f>_xlfn.XLOOKUP($B24&amp;$C$5,Scenarios_Consol!$BG$12:$BG$487,Scenarios_Consol!AU$12:AU$487)</f>
        <v>830800.14753998816</v>
      </c>
      <c r="AV24" s="37">
        <f>_xlfn.XLOOKUP($B24&amp;$C$5,Scenarios_Consol!$BG$12:$BG$487,Scenarios_Consol!AV$12:AV$487)</f>
        <v>996512.40095947962</v>
      </c>
      <c r="AW24" s="37">
        <f>_xlfn.XLOOKUP($B24&amp;$C$5,Scenarios_Consol!$BG$12:$BG$487,Scenarios_Consol!AW$12:AW$487)</f>
        <v>877781.0649037984</v>
      </c>
      <c r="AX24" s="37">
        <f>_xlfn.XLOOKUP($B24&amp;$C$5,Scenarios_Consol!$BG$12:$BG$487,Scenarios_Consol!AX$12:AX$487)</f>
        <v>1043512.5434452408</v>
      </c>
      <c r="AY24" s="37">
        <f>_xlfn.XLOOKUP($B24&amp;$C$5,Scenarios_Consol!$BG$12:$BG$487,Scenarios_Consol!AY$12:AY$487)</f>
        <v>924839.54196194978</v>
      </c>
      <c r="BA24" s="37">
        <f t="shared" si="0"/>
        <v>571069.42798011354</v>
      </c>
      <c r="BB24" s="37">
        <f t="shared" si="0"/>
        <v>3590102.4980753213</v>
      </c>
      <c r="BC24" s="37">
        <f t="shared" si="1"/>
        <v>7976587.3587622782</v>
      </c>
      <c r="BD24" s="37">
        <f t="shared" si="1"/>
        <v>9642458.6699274443</v>
      </c>
      <c r="BF24" s="77"/>
    </row>
    <row r="25" spans="2:58" x14ac:dyDescent="0.25">
      <c r="B25" s="40" t="s">
        <v>53</v>
      </c>
      <c r="C25" s="78" t="s">
        <v>26</v>
      </c>
      <c r="D25" s="63">
        <f>_xlfn.XLOOKUP($B25&amp;$C$5,Scenarios_Consol!$BG$12:$BG$487,Scenarios_Consol!D$12:D$487)</f>
        <v>49545.086583806813</v>
      </c>
      <c r="E25" s="63">
        <f>_xlfn.XLOOKUP($B25&amp;$C$5,Scenarios_Consol!$BG$12:$BG$487,Scenarios_Consol!E$12:E$487)</f>
        <v>39296.193224431816</v>
      </c>
      <c r="F25" s="63">
        <f>_xlfn.XLOOKUP($B25&amp;$C$5,Scenarios_Consol!$BG$12:$BG$487,Scenarios_Consol!F$12:F$487)</f>
        <v>71325.203551136365</v>
      </c>
      <c r="G25" s="63">
        <f>_xlfn.XLOOKUP($B25&amp;$C$5,Scenarios_Consol!$BG$12:$BG$487,Scenarios_Consol!G$12:G$487)</f>
        <v>68205.896938920443</v>
      </c>
      <c r="H25" s="63">
        <f>_xlfn.XLOOKUP($B25&amp;$C$5,Scenarios_Consol!$BG$12:$BG$487,Scenarios_Consol!H$12:H$487)</f>
        <v>124053.86930555555</v>
      </c>
      <c r="I25" s="63">
        <f>_xlfn.XLOOKUP($B25&amp;$C$5,Scenarios_Consol!$BG$12:$BG$487,Scenarios_Consol!I$12:I$487)</f>
        <v>99626.087991319422</v>
      </c>
      <c r="J25" s="63">
        <f>_xlfn.XLOOKUP($B25&amp;$C$5,Scenarios_Consol!$BG$12:$BG$487,Scenarios_Consol!J$12:J$487)</f>
        <v>141432.14450757572</v>
      </c>
      <c r="K25" s="63">
        <f>_xlfn.XLOOKUP($B25&amp;$C$5,Scenarios_Consol!$BG$12:$BG$487,Scenarios_Consol!K$12:K$487)</f>
        <v>130570.14706439394</v>
      </c>
      <c r="L25" s="63">
        <f>_xlfn.XLOOKUP($B25&amp;$C$5,Scenarios_Consol!$BG$12:$BG$487,Scenarios_Consol!L$12:L$487)</f>
        <v>278044.808653488</v>
      </c>
      <c r="M25" s="63">
        <f>_xlfn.XLOOKUP($B25&amp;$C$5,Scenarios_Consol!$BG$12:$BG$487,Scenarios_Consol!M$12:M$487)</f>
        <v>350994.75813762634</v>
      </c>
      <c r="N25" s="63">
        <f>_xlfn.XLOOKUP($B25&amp;$C$5,Scenarios_Consol!$BG$12:$BG$487,Scenarios_Consol!N$12:N$487)</f>
        <v>223246.51125000001</v>
      </c>
      <c r="O25" s="63">
        <f>_xlfn.XLOOKUP($B25&amp;$C$5,Scenarios_Consol!$BG$12:$BG$487,Scenarios_Consol!O$12:O$487)</f>
        <v>234844.5889457071</v>
      </c>
      <c r="P25" s="37">
        <f>_xlfn.XLOOKUP($B25&amp;$C$5,Scenarios_Consol!$BG$12:$BG$487,Scenarios_Consol!P$12:P$487)</f>
        <v>745584.67457014171</v>
      </c>
      <c r="Q25" s="37">
        <f>_xlfn.XLOOKUP($B25&amp;$C$5,Scenarios_Consol!$BG$12:$BG$487,Scenarios_Consol!Q$12:Q$487)</f>
        <v>774615.07957424188</v>
      </c>
      <c r="R25" s="37">
        <f>_xlfn.XLOOKUP($B25&amp;$C$5,Scenarios_Consol!$BG$12:$BG$487,Scenarios_Consol!R$12:R$487)</f>
        <v>634767.99498820654</v>
      </c>
      <c r="S25" s="37">
        <f>_xlfn.XLOOKUP($B25&amp;$C$5,Scenarios_Consol!$BG$12:$BG$487,Scenarios_Consol!S$12:S$487)</f>
        <v>842452.26262229914</v>
      </c>
      <c r="T25" s="37">
        <f>_xlfn.XLOOKUP($B25&amp;$C$5,Scenarios_Consol!$BG$12:$BG$487,Scenarios_Consol!T$12:T$487)</f>
        <v>752008.91075682372</v>
      </c>
      <c r="U25" s="37">
        <f>_xlfn.XLOOKUP($B25&amp;$C$5,Scenarios_Consol!$BG$12:$BG$487,Scenarios_Consol!U$12:U$487)</f>
        <v>957706.70154290809</v>
      </c>
      <c r="V25" s="37">
        <f>_xlfn.XLOOKUP($B25&amp;$C$5,Scenarios_Consol!$BG$12:$BG$487,Scenarios_Consol!V$12:V$487)</f>
        <v>864395.78439208155</v>
      </c>
      <c r="W25" s="37">
        <f>_xlfn.XLOOKUP($B25&amp;$C$5,Scenarios_Consol!$BG$12:$BG$487,Scenarios_Consol!W$12:W$487)</f>
        <v>1064180.1700733588</v>
      </c>
      <c r="X25" s="37">
        <f>_xlfn.XLOOKUP($B25&amp;$C$5,Scenarios_Consol!$BG$12:$BG$487,Scenarios_Consol!X$12:X$487)</f>
        <v>1160515.1844427385</v>
      </c>
      <c r="Y25" s="37">
        <f>_xlfn.XLOOKUP($B25&amp;$C$5,Scenarios_Consol!$BG$12:$BG$487,Scenarios_Consol!Y$12:Y$487)</f>
        <v>1167717.7318604407</v>
      </c>
      <c r="Z25" s="37">
        <f>_xlfn.XLOOKUP($B25&amp;$C$5,Scenarios_Consol!$BG$12:$BG$487,Scenarios_Consol!Z$12:Z$487)</f>
        <v>1261944.8599587255</v>
      </c>
      <c r="AA25" s="37">
        <f>_xlfn.XLOOKUP($B25&amp;$C$5,Scenarios_Consol!$BG$12:$BG$487,Scenarios_Consol!AA$12:AA$487)</f>
        <v>1269669.9735303095</v>
      </c>
      <c r="AB25" s="37">
        <f>_xlfn.XLOOKUP($B25&amp;$C$5,Scenarios_Consol!$BG$12:$BG$487,Scenarios_Consol!AB$12:AB$487)</f>
        <v>1816141.0532628605</v>
      </c>
      <c r="AC25" s="37">
        <f>_xlfn.XLOOKUP($B25&amp;$C$5,Scenarios_Consol!$BG$12:$BG$487,Scenarios_Consol!AC$12:AC$487)</f>
        <v>1878263.987848076</v>
      </c>
      <c r="AD25" s="37">
        <f>_xlfn.XLOOKUP($B25&amp;$C$5,Scenarios_Consol!$BG$12:$BG$487,Scenarios_Consol!AD$12:AD$487)</f>
        <v>1694608.8167969943</v>
      </c>
      <c r="AE25" s="37">
        <f>_xlfn.XLOOKUP($B25&amp;$C$5,Scenarios_Consol!$BG$12:$BG$487,Scenarios_Consol!AE$12:AE$487)</f>
        <v>1973018.6411647615</v>
      </c>
      <c r="AF25" s="37">
        <f>_xlfn.XLOOKUP($B25&amp;$C$5,Scenarios_Consol!$BG$12:$BG$487,Scenarios_Consol!AF$12:AF$487)</f>
        <v>1838943.1634127393</v>
      </c>
      <c r="AG25" s="37">
        <f>_xlfn.XLOOKUP($B25&amp;$C$5,Scenarios_Consol!$BG$12:$BG$487,Scenarios_Consol!AG$12:AG$487)</f>
        <v>2115060.6635480076</v>
      </c>
      <c r="AH25" s="37">
        <f>_xlfn.XLOOKUP($B25&amp;$C$5,Scenarios_Consol!$BG$12:$BG$487,Scenarios_Consol!AH$12:AH$487)</f>
        <v>1978711.6686041562</v>
      </c>
      <c r="AI25" s="37">
        <f>_xlfn.XLOOKUP($B25&amp;$C$5,Scenarios_Consol!$BG$12:$BG$487,Scenarios_Consol!AI$12:AI$487)</f>
        <v>2252868.6707305382</v>
      </c>
      <c r="AJ25" s="37">
        <f>_xlfn.XLOOKUP($B25&amp;$C$5,Scenarios_Consol!$BG$12:$BG$487,Scenarios_Consol!AJ$12:AJ$487)</f>
        <v>2380735.5557826939</v>
      </c>
      <c r="AK25" s="37">
        <f>_xlfn.XLOOKUP($B25&amp;$C$5,Scenarios_Consol!$BG$12:$BG$487,Scenarios_Consol!AK$12:AK$487)</f>
        <v>2389964.8843413079</v>
      </c>
      <c r="AL25" s="37">
        <f>_xlfn.XLOOKUP($B25&amp;$C$5,Scenarios_Consol!$BG$12:$BG$487,Scenarios_Consol!AL$12:AL$487)</f>
        <v>2517417.4747020337</v>
      </c>
      <c r="AM25" s="37">
        <f>_xlfn.XLOOKUP($B25&amp;$C$5,Scenarios_Consol!$BG$12:$BG$487,Scenarios_Consol!AM$12:AM$487)</f>
        <v>2526648.2162523135</v>
      </c>
      <c r="AN25" s="37">
        <f>_xlfn.XLOOKUP($B25&amp;$C$5,Scenarios_Consol!$BG$12:$BG$487,Scenarios_Consol!AN$12:AN$487)</f>
        <v>2851059.6676200065</v>
      </c>
      <c r="AO25" s="37">
        <f>_xlfn.XLOOKUP($B25&amp;$C$5,Scenarios_Consol!$BG$12:$BG$487,Scenarios_Consol!AO$12:AO$487)</f>
        <v>2921562.4646658553</v>
      </c>
      <c r="AP25" s="37">
        <f>_xlfn.XLOOKUP($B25&amp;$C$5,Scenarios_Consol!$BG$12:$BG$487,Scenarios_Consol!AP$12:AP$487)</f>
        <v>1587682.5741175832</v>
      </c>
      <c r="AQ25" s="37">
        <f>_xlfn.XLOOKUP($B25&amp;$C$5,Scenarios_Consol!$BG$12:$BG$487,Scenarios_Consol!AQ$12:AQ$487)</f>
        <v>2345148.9317124509</v>
      </c>
      <c r="AR25" s="37">
        <f>_xlfn.XLOOKUP($B25&amp;$C$5,Scenarios_Consol!$BG$12:$BG$487,Scenarios_Consol!AR$12:AR$487)</f>
        <v>1737059.8703940304</v>
      </c>
      <c r="AS25" s="37">
        <f>_xlfn.XLOOKUP($B25&amp;$C$5,Scenarios_Consol!$BG$12:$BG$487,Scenarios_Consol!AS$12:AS$487)</f>
        <v>2494135.523295572</v>
      </c>
      <c r="AT25" s="37">
        <f>_xlfn.XLOOKUP($B25&amp;$C$5,Scenarios_Consol!$BG$12:$BG$487,Scenarios_Consol!AT$12:AT$487)</f>
        <v>1885769.2468240287</v>
      </c>
      <c r="AU25" s="37">
        <f>_xlfn.XLOOKUP($B25&amp;$C$5,Scenarios_Consol!$BG$12:$BG$487,Scenarios_Consol!AU$12:AU$487)</f>
        <v>2642592.5109171984</v>
      </c>
      <c r="AV25" s="37">
        <f>_xlfn.XLOOKUP($B25&amp;$C$5,Scenarios_Consol!$BG$12:$BG$487,Scenarios_Consol!AV$12:AV$487)</f>
        <v>3163625.0073111155</v>
      </c>
      <c r="AW25" s="37">
        <f>_xlfn.XLOOKUP($B25&amp;$C$5,Scenarios_Consol!$BG$12:$BG$487,Scenarios_Consol!AW$12:AW$487)</f>
        <v>2791166.7246641945</v>
      </c>
      <c r="AX25" s="37">
        <f>_xlfn.XLOOKUP($B25&amp;$C$5,Scenarios_Consol!$BG$12:$BG$487,Scenarios_Consol!AX$12:AX$487)</f>
        <v>3312263.0397588303</v>
      </c>
      <c r="AY25" s="37">
        <f>_xlfn.XLOOKUP($B25&amp;$C$5,Scenarios_Consol!$BG$12:$BG$487,Scenarios_Consol!AY$12:AY$487)</f>
        <v>2939990.8620151877</v>
      </c>
      <c r="BA25" s="37">
        <f t="shared" si="0"/>
        <v>1811185.2961539614</v>
      </c>
      <c r="BB25" s="37">
        <f t="shared" si="0"/>
        <v>11495559.328312274</v>
      </c>
      <c r="BC25" s="37">
        <f t="shared" si="1"/>
        <v>25362382.79644648</v>
      </c>
      <c r="BD25" s="37">
        <f t="shared" si="1"/>
        <v>30672056.423296057</v>
      </c>
      <c r="BF25" s="77"/>
    </row>
    <row r="26" spans="2:58" x14ac:dyDescent="0.25">
      <c r="B26" s="40" t="s">
        <v>54</v>
      </c>
      <c r="C26" s="78" t="s">
        <v>26</v>
      </c>
      <c r="D26" s="63">
        <f>_xlfn.XLOOKUP($B26&amp;$C$5,Scenarios_Consol!$BG$12:$BG$487,Scenarios_Consol!D$12:D$487)</f>
        <v>80648.098295454562</v>
      </c>
      <c r="E26" s="63">
        <f>_xlfn.XLOOKUP($B26&amp;$C$5,Scenarios_Consol!$BG$12:$BG$487,Scenarios_Consol!E$12:E$487)</f>
        <v>80992.088849431821</v>
      </c>
      <c r="F26" s="63">
        <f>_xlfn.XLOOKUP($B26&amp;$C$5,Scenarios_Consol!$BG$12:$BG$487,Scenarios_Consol!F$12:F$487)</f>
        <v>65660.956235795456</v>
      </c>
      <c r="G26" s="63">
        <f>_xlfn.XLOOKUP($B26&amp;$C$5,Scenarios_Consol!$BG$12:$BG$487,Scenarios_Consol!G$12:G$487)</f>
        <v>114205.76360085225</v>
      </c>
      <c r="H26" s="63">
        <f>_xlfn.XLOOKUP($B26&amp;$C$5,Scenarios_Consol!$BG$12:$BG$487,Scenarios_Consol!H$12:H$487)</f>
        <v>120572.58001578283</v>
      </c>
      <c r="I26" s="63">
        <f>_xlfn.XLOOKUP($B26&amp;$C$5,Scenarios_Consol!$BG$12:$BG$487,Scenarios_Consol!I$12:I$487)</f>
        <v>88883.878163194458</v>
      </c>
      <c r="J26" s="63">
        <f>_xlfn.XLOOKUP($B26&amp;$C$5,Scenarios_Consol!$BG$12:$BG$487,Scenarios_Consol!J$12:J$487)</f>
        <v>148982.8629971591</v>
      </c>
      <c r="K26" s="63">
        <f>_xlfn.XLOOKUP($B26&amp;$C$5,Scenarios_Consol!$BG$12:$BG$487,Scenarios_Consol!K$12:K$487)</f>
        <v>130351.45306186867</v>
      </c>
      <c r="L26" s="63">
        <f>_xlfn.XLOOKUP($B26&amp;$C$5,Scenarios_Consol!$BG$12:$BG$487,Scenarios_Consol!L$12:L$487)</f>
        <v>92399.247989188763</v>
      </c>
      <c r="M26" s="63">
        <f>_xlfn.XLOOKUP($B26&amp;$C$5,Scenarios_Consol!$BG$12:$BG$487,Scenarios_Consol!M$12:M$487)</f>
        <v>139021.92869160356</v>
      </c>
      <c r="N26" s="63">
        <f>_xlfn.XLOOKUP($B26&amp;$C$5,Scenarios_Consol!$BG$12:$BG$487,Scenarios_Consol!N$12:N$487)</f>
        <v>165851.55075757578</v>
      </c>
      <c r="O26" s="63">
        <f>_xlfn.XLOOKUP($B26&amp;$C$5,Scenarios_Consol!$BG$12:$BG$487,Scenarios_Consol!O$12:O$487)</f>
        <v>-80178.780527146446</v>
      </c>
      <c r="P26" s="37">
        <f>_xlfn.XLOOKUP($B26&amp;$C$5,Scenarios_Consol!$BG$12:$BG$487,Scenarios_Consol!P$12:P$487)</f>
        <v>54005.032634206626</v>
      </c>
      <c r="Q26" s="37">
        <f>_xlfn.XLOOKUP($B26&amp;$C$5,Scenarios_Consol!$BG$12:$BG$487,Scenarios_Consol!Q$12:Q$487)</f>
        <v>57090.381987932837</v>
      </c>
      <c r="R26" s="37">
        <f>_xlfn.XLOOKUP($B26&amp;$C$5,Scenarios_Consol!$BG$12:$BG$487,Scenarios_Consol!R$12:R$487)</f>
        <v>88698.389433965553</v>
      </c>
      <c r="S26" s="37">
        <f>_xlfn.XLOOKUP($B26&amp;$C$5,Scenarios_Consol!$BG$12:$BG$487,Scenarios_Consol!S$12:S$487)</f>
        <v>66157.43495713576</v>
      </c>
      <c r="T26" s="37">
        <f>_xlfn.XLOOKUP($B26&amp;$C$5,Scenarios_Consol!$BG$12:$BG$487,Scenarios_Consol!T$12:T$487)</f>
        <v>86804.215569436725</v>
      </c>
      <c r="U26" s="37">
        <f>_xlfn.XLOOKUP($B26&amp;$C$5,Scenarios_Consol!$BG$12:$BG$487,Scenarios_Consol!U$12:U$487)</f>
        <v>62912.537588734252</v>
      </c>
      <c r="V26" s="37">
        <f>_xlfn.XLOOKUP($B26&amp;$C$5,Scenarios_Consol!$BG$12:$BG$487,Scenarios_Consol!V$12:V$487)</f>
        <v>83220.176725095094</v>
      </c>
      <c r="W26" s="37">
        <f>_xlfn.XLOOKUP($B26&amp;$C$5,Scenarios_Consol!$BG$12:$BG$487,Scenarios_Consol!W$12:W$487)</f>
        <v>59277.255926982107</v>
      </c>
      <c r="X26" s="37">
        <f>_xlfn.XLOOKUP($B26&amp;$C$5,Scenarios_Consol!$BG$12:$BG$487,Scenarios_Consol!X$12:X$487)</f>
        <v>48830.363583213184</v>
      </c>
      <c r="Y26" s="37">
        <f>_xlfn.XLOOKUP($B26&amp;$C$5,Scenarios_Consol!$BG$12:$BG$487,Scenarios_Consol!Y$12:Y$487)</f>
        <v>53893.754771742417</v>
      </c>
      <c r="Z26" s="37">
        <f>_xlfn.XLOOKUP($B26&amp;$C$5,Scenarios_Consol!$BG$12:$BG$487,Scenarios_Consol!Z$12:Z$487)</f>
        <v>43163.892264220398</v>
      </c>
      <c r="AA26" s="37">
        <f>_xlfn.XLOOKUP($B26&amp;$C$5,Scenarios_Consol!$BG$12:$BG$487,Scenarios_Consol!AA$12:AA$487)</f>
        <v>48764.189359507305</v>
      </c>
      <c r="AB26" s="37">
        <f>_xlfn.XLOOKUP($B26&amp;$C$5,Scenarios_Consol!$BG$12:$BG$487,Scenarios_Consol!AB$12:AB$487)</f>
        <v>-1016.9579375208414</v>
      </c>
      <c r="AC26" s="37">
        <f>_xlfn.XLOOKUP($B26&amp;$C$5,Scenarios_Consol!$BG$12:$BG$487,Scenarios_Consol!AC$12:AC$487)</f>
        <v>-4108.8189833493088</v>
      </c>
      <c r="AD26" s="37">
        <f>_xlfn.XLOOKUP($B26&amp;$C$5,Scenarios_Consol!$BG$12:$BG$487,Scenarios_Consol!AD$12:AD$487)</f>
        <v>30394.636984912504</v>
      </c>
      <c r="AE26" s="37">
        <f>_xlfn.XLOOKUP($B26&amp;$C$5,Scenarios_Consol!$BG$12:$BG$487,Scenarios_Consol!AE$12:AE$487)</f>
        <v>-1380.6925927546981</v>
      </c>
      <c r="AF26" s="37">
        <f>_xlfn.XLOOKUP($B26&amp;$C$5,Scenarios_Consol!$BG$12:$BG$487,Scenarios_Consol!AF$12:AF$487)</f>
        <v>22893.931904670288</v>
      </c>
      <c r="AG26" s="37">
        <f>_xlfn.XLOOKUP($B26&amp;$C$5,Scenarios_Consol!$BG$12:$BG$487,Scenarios_Consol!AG$12:AG$487)</f>
        <v>-8995.2662706488627</v>
      </c>
      <c r="AH26" s="37">
        <f>_xlfn.XLOOKUP($B26&amp;$C$5,Scenarios_Consol!$BG$12:$BG$487,Scenarios_Consol!AH$12:AH$487)</f>
        <v>15300.622129119671</v>
      </c>
      <c r="AI26" s="37">
        <f>_xlfn.XLOOKUP($B26&amp;$C$5,Scenarios_Consol!$BG$12:$BG$487,Scenarios_Consol!AI$12:AI$487)</f>
        <v>-16537.435884078237</v>
      </c>
      <c r="AJ26" s="37">
        <f>_xlfn.XLOOKUP($B26&amp;$C$5,Scenarios_Consol!$BG$12:$BG$487,Scenarios_Consol!AJ$12:AJ$487)</f>
        <v>-30106.856413664646</v>
      </c>
      <c r="AK26" s="37">
        <f>_xlfn.XLOOKUP($B26&amp;$C$5,Scenarios_Consol!$BG$12:$BG$487,Scenarios_Consol!AK$12:AK$487)</f>
        <v>-24111.881988870882</v>
      </c>
      <c r="AL26" s="37">
        <f>_xlfn.XLOOKUP($B26&amp;$C$5,Scenarios_Consol!$BG$12:$BG$487,Scenarios_Consol!AL$12:AL$487)</f>
        <v>-37524.038953518553</v>
      </c>
      <c r="AM26" s="37">
        <f>_xlfn.XLOOKUP($B26&amp;$C$5,Scenarios_Consol!$BG$12:$BG$487,Scenarios_Consol!AM$12:AM$487)</f>
        <v>-31353.383420723199</v>
      </c>
      <c r="AN26" s="37">
        <f>_xlfn.XLOOKUP($B26&amp;$C$5,Scenarios_Consol!$BG$12:$BG$487,Scenarios_Consol!AN$12:AN$487)</f>
        <v>-64886.437721109105</v>
      </c>
      <c r="AO26" s="37">
        <f>_xlfn.XLOOKUP($B26&amp;$C$5,Scenarios_Consol!$BG$12:$BG$487,Scenarios_Consol!AO$12:AO$487)</f>
        <v>-69560.976241859375</v>
      </c>
      <c r="AP26" s="37">
        <f>_xlfn.XLOOKUP($B26&amp;$C$5,Scenarios_Consol!$BG$12:$BG$487,Scenarios_Consol!AP$12:AP$487)</f>
        <v>101666.7826277834</v>
      </c>
      <c r="AQ26" s="37">
        <f>_xlfn.XLOOKUP($B26&amp;$C$5,Scenarios_Consol!$BG$12:$BG$487,Scenarios_Consol!AQ$12:AQ$487)</f>
        <v>17606.219528026006</v>
      </c>
      <c r="AR26" s="37">
        <f>_xlfn.XLOOKUP($B26&amp;$C$5,Scenarios_Consol!$BG$12:$BG$487,Scenarios_Consol!AR$12:AR$487)</f>
        <v>93159.895149918244</v>
      </c>
      <c r="AS26" s="37">
        <f>_xlfn.XLOOKUP($B26&amp;$C$5,Scenarios_Consol!$BG$12:$BG$487,Scenarios_Consol!AS$12:AS$487)</f>
        <v>9088.6634795445716</v>
      </c>
      <c r="AT26" s="37">
        <f>_xlfn.XLOOKUP($B26&amp;$C$5,Scenarios_Consol!$BG$12:$BG$487,Scenarios_Consol!AT$12:AT$487)</f>
        <v>84648.493679234438</v>
      </c>
      <c r="AU26" s="37">
        <f>_xlfn.XLOOKUP($B26&amp;$C$5,Scenarios_Consol!$BG$12:$BG$487,Scenarios_Consol!AU$12:AU$487)</f>
        <v>607.07858727866551</v>
      </c>
      <c r="AV26" s="37">
        <f>_xlfn.XLOOKUP($B26&amp;$C$5,Scenarios_Consol!$BG$12:$BG$487,Scenarios_Consol!AV$12:AV$487)</f>
        <v>-58924.114772645349</v>
      </c>
      <c r="AW26" s="37">
        <f>_xlfn.XLOOKUP($B26&amp;$C$5,Scenarios_Consol!$BG$12:$BG$487,Scenarios_Consol!AW$12:AW$487)</f>
        <v>-7838.9003593478119</v>
      </c>
      <c r="AX26" s="37">
        <f>_xlfn.XLOOKUP($B26&amp;$C$5,Scenarios_Consol!$BG$12:$BG$487,Scenarios_Consol!AX$12:AX$487)</f>
        <v>-67343.82620816282</v>
      </c>
      <c r="AY26" s="37">
        <f>_xlfn.XLOOKUP($B26&amp;$C$5,Scenarios_Consol!$BG$12:$BG$487,Scenarios_Consol!AY$12:AY$487)</f>
        <v>-16253.102987355262</v>
      </c>
      <c r="BA26" s="37">
        <f t="shared" si="0"/>
        <v>1147391.6281307607</v>
      </c>
      <c r="BB26" s="37">
        <f t="shared" si="0"/>
        <v>752817.62480217218</v>
      </c>
      <c r="BC26" s="37">
        <f t="shared" si="1"/>
        <v>-86546.141426426766</v>
      </c>
      <c r="BD26" s="37">
        <f t="shared" si="1"/>
        <v>21969.774761305598</v>
      </c>
      <c r="BF26" s="77"/>
    </row>
    <row r="27" spans="2:58" x14ac:dyDescent="0.25">
      <c r="B27" s="40" t="s">
        <v>55</v>
      </c>
      <c r="C27" s="78" t="s">
        <v>26</v>
      </c>
      <c r="D27" s="63">
        <f>_xlfn.XLOOKUP($B27&amp;$C$5,Scenarios_Consol!$BG$12:$BG$487,Scenarios_Consol!D$12:D$487)</f>
        <v>43620.372923352261</v>
      </c>
      <c r="E27" s="63">
        <f>_xlfn.XLOOKUP($B27&amp;$C$5,Scenarios_Consol!$BG$12:$BG$487,Scenarios_Consol!E$12:E$487)</f>
        <v>177269.04546875</v>
      </c>
      <c r="F27" s="63">
        <f>_xlfn.XLOOKUP($B27&amp;$C$5,Scenarios_Consol!$BG$12:$BG$487,Scenarios_Consol!F$12:F$487)</f>
        <v>199883.77592329544</v>
      </c>
      <c r="G27" s="63">
        <f>_xlfn.XLOOKUP($B27&amp;$C$5,Scenarios_Consol!$BG$12:$BG$487,Scenarios_Consol!G$12:G$487)</f>
        <v>203308.22864346587</v>
      </c>
      <c r="H27" s="63">
        <f>_xlfn.XLOOKUP($B27&amp;$C$5,Scenarios_Consol!$BG$12:$BG$487,Scenarios_Consol!H$12:H$487)</f>
        <v>210469.29734848486</v>
      </c>
      <c r="I27" s="63">
        <f>_xlfn.XLOOKUP($B27&amp;$C$5,Scenarios_Consol!$BG$12:$BG$487,Scenarios_Consol!I$12:I$487)</f>
        <v>203927.85011104165</v>
      </c>
      <c r="J27" s="63">
        <f>_xlfn.XLOOKUP($B27&amp;$C$5,Scenarios_Consol!$BG$12:$BG$487,Scenarios_Consol!J$12:J$487)</f>
        <v>236322.71323232324</v>
      </c>
      <c r="K27" s="63">
        <f>_xlfn.XLOOKUP($B27&amp;$C$5,Scenarios_Consol!$BG$12:$BG$487,Scenarios_Consol!K$12:K$487)</f>
        <v>242158.46747474748</v>
      </c>
      <c r="L27" s="63">
        <f>_xlfn.XLOOKUP($B27&amp;$C$5,Scenarios_Consol!$BG$12:$BG$487,Scenarios_Consol!L$12:L$487)</f>
        <v>252353.34555326705</v>
      </c>
      <c r="M27" s="63">
        <f>_xlfn.XLOOKUP($B27&amp;$C$5,Scenarios_Consol!$BG$12:$BG$487,Scenarios_Consol!M$12:M$487)</f>
        <v>285551.58549084596</v>
      </c>
      <c r="N27" s="63">
        <f>_xlfn.XLOOKUP($B27&amp;$C$5,Scenarios_Consol!$BG$12:$BG$487,Scenarios_Consol!N$12:N$487)</f>
        <v>264776.03761363635</v>
      </c>
      <c r="O27" s="63">
        <f>_xlfn.XLOOKUP($B27&amp;$C$5,Scenarios_Consol!$BG$12:$BG$487,Scenarios_Consol!O$12:O$487)</f>
        <v>261315.29044823232</v>
      </c>
      <c r="P27" s="37">
        <f>_xlfn.XLOOKUP($B27&amp;$C$5,Scenarios_Consol!$BG$12:$BG$487,Scenarios_Consol!P$12:P$487)</f>
        <v>519923.95344796928</v>
      </c>
      <c r="Q27" s="37">
        <f>_xlfn.XLOOKUP($B27&amp;$C$5,Scenarios_Consol!$BG$12:$BG$487,Scenarios_Consol!Q$12:Q$487)</f>
        <v>541569.11589942314</v>
      </c>
      <c r="R27" s="37">
        <f>_xlfn.XLOOKUP($B27&amp;$C$5,Scenarios_Consol!$BG$12:$BG$487,Scenarios_Consol!R$12:R$487)</f>
        <v>503566.83075218776</v>
      </c>
      <c r="S27" s="37">
        <f>_xlfn.XLOOKUP($B27&amp;$C$5,Scenarios_Consol!$BG$12:$BG$487,Scenarios_Consol!S$12:S$487)</f>
        <v>594797.30002554634</v>
      </c>
      <c r="T27" s="37">
        <f>_xlfn.XLOOKUP($B27&amp;$C$5,Scenarios_Consol!$BG$12:$BG$487,Scenarios_Consol!T$12:T$487)</f>
        <v>570512.2926930692</v>
      </c>
      <c r="U27" s="37">
        <f>_xlfn.XLOOKUP($B27&amp;$C$5,Scenarios_Consol!$BG$12:$BG$487,Scenarios_Consol!U$12:U$487)</f>
        <v>658636.5534532069</v>
      </c>
      <c r="V27" s="37">
        <f>_xlfn.XLOOKUP($B27&amp;$C$5,Scenarios_Consol!$BG$12:$BG$487,Scenarios_Consol!V$12:V$487)</f>
        <v>632164.45850178762</v>
      </c>
      <c r="W27" s="37">
        <f>_xlfn.XLOOKUP($B27&amp;$C$5,Scenarios_Consol!$BG$12:$BG$487,Scenarios_Consol!W$12:W$487)</f>
        <v>716702.80766276713</v>
      </c>
      <c r="X27" s="37">
        <f>_xlfn.XLOOKUP($B27&amp;$C$5,Scenarios_Consol!$BG$12:$BG$487,Scenarios_Consol!X$12:X$487)</f>
        <v>759032.90518097696</v>
      </c>
      <c r="Y27" s="37">
        <f>_xlfn.XLOOKUP($B27&amp;$C$5,Scenarios_Consol!$BG$12:$BG$487,Scenarios_Consol!Y$12:Y$487)</f>
        <v>770532.0134486719</v>
      </c>
      <c r="Z27" s="37">
        <f>_xlfn.XLOOKUP($B27&amp;$C$5,Scenarios_Consol!$BG$12:$BG$487,Scenarios_Consol!Z$12:Z$487)</f>
        <v>811206.40913876588</v>
      </c>
      <c r="AA27" s="37">
        <f>_xlfn.XLOOKUP($B27&amp;$C$5,Scenarios_Consol!$BG$12:$BG$487,Scenarios_Consol!AA$12:AA$487)</f>
        <v>823781.58060272573</v>
      </c>
      <c r="AB27" s="37">
        <f>_xlfn.XLOOKUP($B27&amp;$C$5,Scenarios_Consol!$BG$12:$BG$487,Scenarios_Consol!AB$12:AB$487)</f>
        <v>1077422.3788217292</v>
      </c>
      <c r="AC27" s="37">
        <f>_xlfn.XLOOKUP($B27&amp;$C$5,Scenarios_Consol!$BG$12:$BG$487,Scenarios_Consol!AC$12:AC$487)</f>
        <v>1109917.2698919063</v>
      </c>
      <c r="AD27" s="37">
        <f>_xlfn.XLOOKUP($B27&amp;$C$5,Scenarios_Consol!$BG$12:$BG$487,Scenarios_Consol!AD$12:AD$487)</f>
        <v>1050019.8817969193</v>
      </c>
      <c r="AE27" s="37">
        <f>_xlfn.XLOOKUP($B27&amp;$C$5,Scenarios_Consol!$BG$12:$BG$487,Scenarios_Consol!AE$12:AE$487)</f>
        <v>1170096.2998342447</v>
      </c>
      <c r="AF27" s="37">
        <f>_xlfn.XLOOKUP($B27&amp;$C$5,Scenarios_Consol!$BG$12:$BG$487,Scenarios_Consol!AF$12:AF$487)</f>
        <v>1125065.1232541625</v>
      </c>
      <c r="AG27" s="37">
        <f>_xlfn.XLOOKUP($B27&amp;$C$5,Scenarios_Consol!$BG$12:$BG$487,Scenarios_Consol!AG$12:AG$487)</f>
        <v>1243617.4156412978</v>
      </c>
      <c r="AH27" s="37">
        <f>_xlfn.XLOOKUP($B27&amp;$C$5,Scenarios_Consol!$BG$12:$BG$487,Scenarios_Consol!AH$12:AH$487)</f>
        <v>1197265.9862978328</v>
      </c>
      <c r="AI27" s="37">
        <f>_xlfn.XLOOKUP($B27&amp;$C$5,Scenarios_Consol!$BG$12:$BG$487,Scenarios_Consol!AI$12:AI$487)</f>
        <v>1314726.5778480137</v>
      </c>
      <c r="AJ27" s="37">
        <f>_xlfn.XLOOKUP($B27&amp;$C$5,Scenarios_Consol!$BG$12:$BG$487,Scenarios_Consol!AJ$12:AJ$487)</f>
        <v>1371335.3145891635</v>
      </c>
      <c r="AK27" s="37">
        <f>_xlfn.XLOOKUP($B27&amp;$C$5,Scenarios_Consol!$BG$12:$BG$487,Scenarios_Consol!AK$12:AK$487)</f>
        <v>1385366.8747641623</v>
      </c>
      <c r="AL27" s="37">
        <f>_xlfn.XLOOKUP($B27&amp;$C$5,Scenarios_Consol!$BG$12:$BG$487,Scenarios_Consol!AL$12:AL$487)</f>
        <v>1441953.7609176009</v>
      </c>
      <c r="AM27" s="37">
        <f>_xlfn.XLOOKUP($B27&amp;$C$5,Scenarios_Consol!$BG$12:$BG$487,Scenarios_Consol!AM$12:AM$487)</f>
        <v>1456236.6839218629</v>
      </c>
      <c r="AN27" s="37">
        <f>_xlfn.XLOOKUP($B27&amp;$C$5,Scenarios_Consol!$BG$12:$BG$487,Scenarios_Consol!AN$12:AN$487)</f>
        <v>1601133.6786880174</v>
      </c>
      <c r="AO27" s="37">
        <f>_xlfn.XLOOKUP($B27&amp;$C$5,Scenarios_Consol!$BG$12:$BG$487,Scenarios_Consol!AO$12:AO$487)</f>
        <v>1636349.6815051187</v>
      </c>
      <c r="AP27" s="37">
        <f>_xlfn.XLOOKUP($B27&amp;$C$5,Scenarios_Consol!$BG$12:$BG$487,Scenarios_Consol!AP$12:AP$487)</f>
        <v>1088135.6683385693</v>
      </c>
      <c r="AQ27" s="37">
        <f>_xlfn.XLOOKUP($B27&amp;$C$5,Scenarios_Consol!$BG$12:$BG$487,Scenarios_Consol!AQ$12:AQ$487)</f>
        <v>1418234.6385551661</v>
      </c>
      <c r="AR27" s="37">
        <f>_xlfn.XLOOKUP($B27&amp;$C$5,Scenarios_Consol!$BG$12:$BG$487,Scenarios_Consol!AR$12:AR$487)</f>
        <v>1164741.8287077255</v>
      </c>
      <c r="AS27" s="37">
        <f>_xlfn.XLOOKUP($B27&amp;$C$5,Scenarios_Consol!$BG$12:$BG$487,Scenarios_Consol!AS$12:AS$487)</f>
        <v>1494593.4885816933</v>
      </c>
      <c r="AT27" s="37">
        <f>_xlfn.XLOOKUP($B27&amp;$C$5,Scenarios_Consol!$BG$12:$BG$487,Scenarios_Consol!AT$12:AT$487)</f>
        <v>1240944.7764958367</v>
      </c>
      <c r="AU27" s="37">
        <f>_xlfn.XLOOKUP($B27&amp;$C$5,Scenarios_Consol!$BG$12:$BG$487,Scenarios_Consol!AU$12:AU$487)</f>
        <v>1570689.0244465494</v>
      </c>
      <c r="AV27" s="37">
        <f>_xlfn.XLOOKUP($B27&amp;$C$5,Scenarios_Consol!$BG$12:$BG$487,Scenarios_Consol!AV$12:AV$487)</f>
        <v>1795314.4295250922</v>
      </c>
      <c r="AW27" s="37">
        <f>_xlfn.XLOOKUP($B27&amp;$C$5,Scenarios_Consol!$BG$12:$BG$487,Scenarios_Consol!AW$12:AW$487)</f>
        <v>1646904.9726242365</v>
      </c>
      <c r="AX27" s="37">
        <f>_xlfn.XLOOKUP($B27&amp;$C$5,Scenarios_Consol!$BG$12:$BG$487,Scenarios_Consol!AX$12:AX$487)</f>
        <v>1871605.7467881516</v>
      </c>
      <c r="AY27" s="37">
        <f>_xlfn.XLOOKUP($B27&amp;$C$5,Scenarios_Consol!$BG$12:$BG$487,Scenarios_Consol!AY$12:AY$487)</f>
        <v>1723314.7005163485</v>
      </c>
      <c r="BA27" s="37">
        <f t="shared" si="0"/>
        <v>2580956.0102314427</v>
      </c>
      <c r="BB27" s="37">
        <f t="shared" si="0"/>
        <v>7902426.2208070988</v>
      </c>
      <c r="BC27" s="37">
        <f t="shared" si="1"/>
        <v>14943023.567578895</v>
      </c>
      <c r="BD27" s="37">
        <f t="shared" si="1"/>
        <v>18251962.634772506</v>
      </c>
      <c r="BF27" s="77"/>
    </row>
    <row r="28" spans="2:58" x14ac:dyDescent="0.25">
      <c r="B28" s="55" t="s">
        <v>56</v>
      </c>
      <c r="C28" s="79" t="s">
        <v>26</v>
      </c>
      <c r="D28" s="65">
        <f>_xlfn.XLOOKUP($B28&amp;$C$5,Scenarios_Consol!$BG$12:$BG$487,Scenarios_Consol!D$12:D$487)</f>
        <v>235473.49001852272</v>
      </c>
      <c r="E28" s="65">
        <f>_xlfn.XLOOKUP($B28&amp;$C$5,Scenarios_Consol!$BG$12:$BG$487,Scenarios_Consol!E$12:E$487)</f>
        <v>368536.63063920452</v>
      </c>
      <c r="F28" s="65">
        <f>_xlfn.XLOOKUP($B28&amp;$C$5,Scenarios_Consol!$BG$12:$BG$487,Scenarios_Consol!F$12:F$487)</f>
        <v>389799.18859375</v>
      </c>
      <c r="G28" s="65">
        <f>_xlfn.XLOOKUP($B28&amp;$C$5,Scenarios_Consol!$BG$12:$BG$487,Scenarios_Consol!G$12:G$487)</f>
        <v>455772.64350852265</v>
      </c>
      <c r="H28" s="65">
        <f>_xlfn.XLOOKUP($B28&amp;$C$5,Scenarios_Consol!$BG$12:$BG$487,Scenarios_Consol!H$12:H$487)</f>
        <v>530761.0638162879</v>
      </c>
      <c r="I28" s="65">
        <f>_xlfn.XLOOKUP($B28&amp;$C$5,Scenarios_Consol!$BG$12:$BG$487,Scenarios_Consol!I$12:I$487)</f>
        <v>545500.15557805554</v>
      </c>
      <c r="J28" s="65">
        <f>_xlfn.XLOOKUP($B28&amp;$C$5,Scenarios_Consol!$BG$12:$BG$487,Scenarios_Consol!J$12:J$487)</f>
        <v>625027.0385195706</v>
      </c>
      <c r="K28" s="65">
        <f>_xlfn.XLOOKUP($B28&amp;$C$5,Scenarios_Consol!$BG$12:$BG$487,Scenarios_Consol!K$12:K$487)</f>
        <v>618144.66058080806</v>
      </c>
      <c r="L28" s="65">
        <f>_xlfn.XLOOKUP($B28&amp;$C$5,Scenarios_Consol!$BG$12:$BG$487,Scenarios_Consol!L$12:L$487)</f>
        <v>835346.34802690975</v>
      </c>
      <c r="M28" s="65">
        <f>_xlfn.XLOOKUP($B28&amp;$C$5,Scenarios_Consol!$BG$12:$BG$487,Scenarios_Consol!M$12:M$487)</f>
        <v>908316.08281881316</v>
      </c>
      <c r="N28" s="65">
        <f>_xlfn.XLOOKUP($B28&amp;$C$5,Scenarios_Consol!$BG$12:$BG$487,Scenarios_Consol!N$12:N$487)</f>
        <v>843360.68382575759</v>
      </c>
      <c r="O28" s="65">
        <f>_xlfn.XLOOKUP($B28&amp;$C$5,Scenarios_Consol!$BG$12:$BG$487,Scenarios_Consol!O$12:O$487)</f>
        <v>431944.38201388891</v>
      </c>
      <c r="P28" s="68">
        <f>_xlfn.XLOOKUP($B28&amp;$C$5,Scenarios_Consol!$BG$12:$BG$487,Scenarios_Consol!P$12:P$487)</f>
        <v>1840564.5222902652</v>
      </c>
      <c r="Q28" s="68">
        <f>_xlfn.XLOOKUP($B28&amp;$C$5,Scenarios_Consol!$BG$12:$BG$487,Scenarios_Consol!Q$12:Q$487)</f>
        <v>1914675.4492658307</v>
      </c>
      <c r="R28" s="68">
        <f>_xlfn.XLOOKUP($B28&amp;$C$5,Scenarios_Consol!$BG$12:$BG$487,Scenarios_Consol!R$12:R$487)</f>
        <v>1673342.1034294842</v>
      </c>
      <c r="S28" s="68">
        <f>_xlfn.XLOOKUP($B28&amp;$C$5,Scenarios_Consol!$BG$12:$BG$487,Scenarios_Consol!S$12:S$487)</f>
        <v>2092478.5034598564</v>
      </c>
      <c r="T28" s="68">
        <f>_xlfn.XLOOKUP($B28&amp;$C$5,Scenarios_Consol!$BG$12:$BG$487,Scenarios_Consol!T$12:T$487)</f>
        <v>1936911.0162176043</v>
      </c>
      <c r="U28" s="68">
        <f>_xlfn.XLOOKUP($B28&amp;$C$5,Scenarios_Consol!$BG$12:$BG$487,Scenarios_Consol!U$12:U$487)</f>
        <v>2348139.4263690668</v>
      </c>
      <c r="V28" s="68">
        <f>_xlfn.XLOOKUP($B28&amp;$C$5,Scenarios_Consol!$BG$12:$BG$487,Scenarios_Consol!V$12:V$487)</f>
        <v>2185165.8370957235</v>
      </c>
      <c r="W28" s="68">
        <f>_xlfn.XLOOKUP($B28&amp;$C$5,Scenarios_Consol!$BG$12:$BG$487,Scenarios_Consol!W$12:W$487)</f>
        <v>2582734.9635316739</v>
      </c>
      <c r="X28" s="68">
        <f>_xlfn.XLOOKUP($B28&amp;$C$5,Scenarios_Consol!$BG$12:$BG$487,Scenarios_Consol!X$12:X$487)</f>
        <v>2777174.6383529501</v>
      </c>
      <c r="Y28" s="68">
        <f>_xlfn.XLOOKUP($B28&amp;$C$5,Scenarios_Consol!$BG$12:$BG$487,Scenarios_Consol!Y$12:Y$487)</f>
        <v>2806260.4447775092</v>
      </c>
      <c r="Z28" s="68">
        <f>_xlfn.XLOOKUP($B28&amp;$C$5,Scenarios_Consol!$BG$12:$BG$487,Scenarios_Consol!Z$12:Z$487)</f>
        <v>2995172.2268044278</v>
      </c>
      <c r="AA28" s="68">
        <f>_xlfn.XLOOKUP($B28&amp;$C$5,Scenarios_Consol!$BG$12:$BG$487,Scenarios_Consol!AA$12:AA$487)</f>
        <v>3026790.3291420499</v>
      </c>
      <c r="AB28" s="68">
        <f>_xlfn.XLOOKUP($B28&amp;$C$5,Scenarios_Consol!$BG$12:$BG$487,Scenarios_Consol!AB$12:AB$487)</f>
        <v>4153369.2529277266</v>
      </c>
      <c r="AC28" s="68">
        <f>_xlfn.XLOOKUP($B28&amp;$C$5,Scenarios_Consol!$BG$12:$BG$487,Scenarios_Consol!AC$12:AC$487)</f>
        <v>4287829.5662869271</v>
      </c>
      <c r="AD28" s="68">
        <f>_xlfn.XLOOKUP($B28&amp;$C$5,Scenarios_Consol!$BG$12:$BG$487,Scenarios_Consol!AD$12:AD$487)</f>
        <v>3953457.1051215795</v>
      </c>
      <c r="AE28" s="68">
        <f>_xlfn.XLOOKUP($B28&amp;$C$5,Scenarios_Consol!$BG$12:$BG$487,Scenarios_Consol!AE$12:AE$487)</f>
        <v>4511448.9788391916</v>
      </c>
      <c r="AF28" s="68">
        <f>_xlfn.XLOOKUP($B28&amp;$C$5,Scenarios_Consol!$BG$12:$BG$487,Scenarios_Consol!AF$12:AF$487)</f>
        <v>4265068.1547069205</v>
      </c>
      <c r="AG28" s="68">
        <f>_xlfn.XLOOKUP($B28&amp;$C$5,Scenarios_Consol!$BG$12:$BG$487,Scenarios_Consol!AG$12:AG$487)</f>
        <v>4817531.0221288661</v>
      </c>
      <c r="AH28" s="68">
        <f>_xlfn.XLOOKUP($B28&amp;$C$5,Scenarios_Consol!$BG$12:$BG$487,Scenarios_Consol!AH$12:AH$487)</f>
        <v>4566000.6085799206</v>
      </c>
      <c r="AI28" s="68">
        <f>_xlfn.XLOOKUP($B28&amp;$C$5,Scenarios_Consol!$BG$12:$BG$487,Scenarios_Consol!AI$12:AI$487)</f>
        <v>5114104.5426154062</v>
      </c>
      <c r="AJ28" s="68">
        <f>_xlfn.XLOOKUP($B28&amp;$C$5,Scenarios_Consol!$BG$12:$BG$487,Scenarios_Consol!AJ$12:AJ$487)</f>
        <v>5372926.2369072204</v>
      </c>
      <c r="AK28" s="68">
        <f>_xlfn.XLOOKUP($B28&amp;$C$5,Scenarios_Consol!$BG$12:$BG$487,Scenarios_Consol!AK$12:AK$487)</f>
        <v>5408968.9113038275</v>
      </c>
      <c r="AL28" s="68">
        <f>_xlfn.XLOOKUP($B28&amp;$C$5,Scenarios_Consol!$BG$12:$BG$487,Scenarios_Consol!AL$12:AL$487)</f>
        <v>5667234.0398448845</v>
      </c>
      <c r="AM28" s="68">
        <f>_xlfn.XLOOKUP($B28&amp;$C$5,Scenarios_Consol!$BG$12:$BG$487,Scenarios_Consol!AM$12:AM$487)</f>
        <v>5703717.2642673152</v>
      </c>
      <c r="AN28" s="68">
        <f>_xlfn.XLOOKUP($B28&amp;$C$5,Scenarios_Consol!$BG$12:$BG$487,Scenarios_Consol!AN$12:AN$487)</f>
        <v>6362599.857399961</v>
      </c>
      <c r="AO28" s="68">
        <f>_xlfn.XLOOKUP($B28&amp;$C$5,Scenarios_Consol!$BG$12:$BG$487,Scenarios_Consol!AO$12:AO$487)</f>
        <v>6512296.2240471877</v>
      </c>
      <c r="AP28" s="68">
        <f>_xlfn.XLOOKUP($B28&amp;$C$5,Scenarios_Consol!$BG$12:$BG$487,Scenarios_Consol!AP$12:AP$487)</f>
        <v>3886191.4891037797</v>
      </c>
      <c r="AQ28" s="68">
        <f>_xlfn.XLOOKUP($B28&amp;$C$5,Scenarios_Consol!$BG$12:$BG$487,Scenarios_Consol!AQ$12:AQ$487)</f>
        <v>5410263.3143096212</v>
      </c>
      <c r="AR28" s="68">
        <f>_xlfn.XLOOKUP($B28&amp;$C$5,Scenarios_Consol!$BG$12:$BG$487,Scenarios_Consol!AR$12:AR$487)</f>
        <v>4206837.736634938</v>
      </c>
      <c r="AS28" s="68">
        <f>_xlfn.XLOOKUP($B28&amp;$C$5,Scenarios_Consol!$BG$12:$BG$487,Scenarios_Consol!AS$12:AS$487)</f>
        <v>5729988.9499901738</v>
      </c>
      <c r="AT28" s="68">
        <f>_xlfn.XLOOKUP($B28&amp;$C$5,Scenarios_Consol!$BG$12:$BG$487,Scenarios_Consol!AT$12:AT$487)</f>
        <v>4525944.3374095019</v>
      </c>
      <c r="AU28" s="68">
        <f>_xlfn.XLOOKUP($B28&amp;$C$5,Scenarios_Consol!$BG$12:$BG$487,Scenarios_Consol!AU$12:AU$487)</f>
        <v>6048592.2272936255</v>
      </c>
      <c r="AV28" s="68">
        <f>_xlfn.XLOOKUP($B28&amp;$C$5,Scenarios_Consol!$BG$12:$BG$487,Scenarios_Consol!AV$12:AV$487)</f>
        <v>7092689.2497941758</v>
      </c>
      <c r="AW28" s="68">
        <f>_xlfn.XLOOKUP($B28&amp;$C$5,Scenarios_Consol!$BG$12:$BG$487,Scenarios_Consol!AW$12:AW$487)</f>
        <v>6367552.3873622259</v>
      </c>
      <c r="AX28" s="68">
        <f>_xlfn.XLOOKUP($B28&amp;$C$5,Scenarios_Consol!$BG$12:$BG$487,Scenarios_Consol!AX$12:AX$487)</f>
        <v>7411860.8338494003</v>
      </c>
      <c r="AY28" s="68">
        <f>_xlfn.XLOOKUP($B28&amp;$C$5,Scenarios_Consol!$BG$12:$BG$487,Scenarios_Consol!AY$12:AY$487)</f>
        <v>6687163.5507217953</v>
      </c>
      <c r="BA28" s="134">
        <f t="shared" si="0"/>
        <v>6787982.3679400906</v>
      </c>
      <c r="BB28" s="134">
        <f t="shared" si="0"/>
        <v>28179409.460736439</v>
      </c>
      <c r="BC28" s="134">
        <f t="shared" si="1"/>
        <v>57821655.683529787</v>
      </c>
      <c r="BD28" s="134">
        <f t="shared" si="1"/>
        <v>70241980.157916397</v>
      </c>
      <c r="BF28" s="77"/>
    </row>
    <row r="29" spans="2:58" x14ac:dyDescent="0.25">
      <c r="B29" s="56" t="s">
        <v>57</v>
      </c>
      <c r="C29" s="79" t="s">
        <v>26</v>
      </c>
      <c r="D29" s="65">
        <f>_xlfn.XLOOKUP($B29&amp;$C$5,Scenarios_Consol!$BG$12:$BG$487,Scenarios_Consol!D$12:D$487)</f>
        <v>1281311.0445056227</v>
      </c>
      <c r="E29" s="65">
        <f>_xlfn.XLOOKUP($B29&amp;$C$5,Scenarios_Consol!$BG$12:$BG$487,Scenarios_Consol!E$12:E$487)</f>
        <v>1056097.5938494327</v>
      </c>
      <c r="F29" s="65">
        <f>_xlfn.XLOOKUP($B29&amp;$C$5,Scenarios_Consol!$BG$12:$BG$487,Scenarios_Consol!F$12:F$487)</f>
        <v>1592642.6920303418</v>
      </c>
      <c r="G29" s="65">
        <f>_xlfn.XLOOKUP($B29&amp;$C$5,Scenarios_Consol!$BG$12:$BG$487,Scenarios_Consol!G$12:G$487)</f>
        <v>1707358.1902485779</v>
      </c>
      <c r="H29" s="65">
        <f>_xlfn.XLOOKUP($B29&amp;$C$5,Scenarios_Consol!$BG$12:$BG$487,Scenarios_Consol!H$12:H$487)</f>
        <v>1519058.5830618683</v>
      </c>
      <c r="I29" s="65">
        <f>_xlfn.XLOOKUP($B29&amp;$C$5,Scenarios_Consol!$BG$12:$BG$487,Scenarios_Consol!I$12:I$487)</f>
        <v>1607050.9946174999</v>
      </c>
      <c r="J29" s="65">
        <f>_xlfn.XLOOKUP($B29&amp;$C$5,Scenarios_Consol!$BG$12:$BG$487,Scenarios_Consol!J$12:J$487)</f>
        <v>1514799.0971993888</v>
      </c>
      <c r="K29" s="65">
        <f>_xlfn.XLOOKUP($B29&amp;$C$5,Scenarios_Consol!$BG$12:$BG$487,Scenarios_Consol!K$12:K$487)</f>
        <v>2505725.0919318181</v>
      </c>
      <c r="L29" s="65">
        <f>_xlfn.XLOOKUP($B29&amp;$C$5,Scenarios_Consol!$BG$12:$BG$487,Scenarios_Consol!L$12:L$487)</f>
        <v>675982.84518496622</v>
      </c>
      <c r="M29" s="65">
        <f>_xlfn.XLOOKUP($B29&amp;$C$5,Scenarios_Consol!$BG$12:$BG$487,Scenarios_Consol!M$12:M$487)</f>
        <v>1396092.8002146468</v>
      </c>
      <c r="N29" s="65">
        <f>_xlfn.XLOOKUP($B29&amp;$C$5,Scenarios_Consol!$BG$12:$BG$487,Scenarios_Consol!N$12:N$487)</f>
        <v>1869293.2403451456</v>
      </c>
      <c r="O29" s="65">
        <f>_xlfn.XLOOKUP($B29&amp;$C$5,Scenarios_Consol!$BG$12:$BG$487,Scenarios_Consol!O$12:O$487)</f>
        <v>3800398.7112856032</v>
      </c>
      <c r="P29" s="68">
        <f>_xlfn.XLOOKUP($B29&amp;$C$5,Scenarios_Consol!$BG$12:$BG$487,Scenarios_Consol!P$12:P$487)</f>
        <v>2756493.6381087457</v>
      </c>
      <c r="Q29" s="68">
        <f>_xlfn.XLOOKUP($B29&amp;$C$5,Scenarios_Consol!$BG$12:$BG$487,Scenarios_Consol!Q$12:Q$487)</f>
        <v>2870405.5602955264</v>
      </c>
      <c r="R29" s="68">
        <f>_xlfn.XLOOKUP($B29&amp;$C$5,Scenarios_Consol!$BG$12:$BG$487,Scenarios_Consol!R$12:R$487)</f>
        <v>2633044.4342969498</v>
      </c>
      <c r="S29" s="68">
        <f>_xlfn.XLOOKUP($B29&amp;$C$5,Scenarios_Consol!$BG$12:$BG$487,Scenarios_Consol!S$12:S$487)</f>
        <v>3149035.895921262</v>
      </c>
      <c r="T29" s="68">
        <f>_xlfn.XLOOKUP($B29&amp;$C$5,Scenarios_Consol!$BG$12:$BG$487,Scenarios_Consol!T$12:T$487)</f>
        <v>2996900.3618137762</v>
      </c>
      <c r="U29" s="68">
        <f>_xlfn.XLOOKUP($B29&amp;$C$5,Scenarios_Consol!$BG$12:$BG$487,Scenarios_Consol!U$12:U$487)</f>
        <v>3497461.1275127167</v>
      </c>
      <c r="V29" s="68">
        <f>_xlfn.XLOOKUP($B29&amp;$C$5,Scenarios_Consol!$BG$12:$BG$487,Scenarios_Consol!V$12:V$487)</f>
        <v>3333843.2568292441</v>
      </c>
      <c r="W29" s="68">
        <f>_xlfn.XLOOKUP($B29&amp;$C$5,Scenarios_Consol!$BG$12:$BG$487,Scenarios_Consol!W$12:W$487)</f>
        <v>3815068.3125980357</v>
      </c>
      <c r="X29" s="68">
        <f>_xlfn.XLOOKUP($B29&amp;$C$5,Scenarios_Consol!$BG$12:$BG$487,Scenarios_Consol!X$12:X$487)</f>
        <v>4054471.5857733781</v>
      </c>
      <c r="Y29" s="68">
        <f>_xlfn.XLOOKUP($B29&amp;$C$5,Scenarios_Consol!$BG$12:$BG$487,Scenarios_Consol!Y$12:Y$487)</f>
        <v>4111532.0187878245</v>
      </c>
      <c r="Z29" s="68">
        <f>_xlfn.XLOOKUP($B29&amp;$C$5,Scenarios_Consol!$BG$12:$BG$487,Scenarios_Consol!Z$12:Z$487)</f>
        <v>4342269.2317995057</v>
      </c>
      <c r="AA29" s="68">
        <f>_xlfn.XLOOKUP($B29&amp;$C$5,Scenarios_Consol!$BG$12:$BG$487,Scenarios_Consol!AA$12:AA$487)</f>
        <v>4404605.5980132166</v>
      </c>
      <c r="AB29" s="68">
        <f>_xlfn.XLOOKUP($B29&amp;$C$5,Scenarios_Consol!$BG$12:$BG$487,Scenarios_Consol!AB$12:AB$487)</f>
        <v>5826168.9015503991</v>
      </c>
      <c r="AC29" s="68">
        <f>_xlfn.XLOOKUP($B29&amp;$C$5,Scenarios_Consol!$BG$12:$BG$487,Scenarios_Consol!AC$12:AC$487)</f>
        <v>6004974.6884733159</v>
      </c>
      <c r="AD29" s="68">
        <f>_xlfn.XLOOKUP($B29&amp;$C$5,Scenarios_Consol!$BG$12:$BG$487,Scenarios_Consol!AD$12:AD$487)</f>
        <v>5646314.3304038532</v>
      </c>
      <c r="AE29" s="68">
        <f>_xlfn.XLOOKUP($B29&amp;$C$5,Scenarios_Consol!$BG$12:$BG$487,Scenarios_Consol!AE$12:AE$487)</f>
        <v>6327582.5760006215</v>
      </c>
      <c r="AF29" s="68">
        <f>_xlfn.XLOOKUP($B29&amp;$C$5,Scenarios_Consol!$BG$12:$BG$487,Scenarios_Consol!AF$12:AF$487)</f>
        <v>6059620.4277801467</v>
      </c>
      <c r="AG29" s="68">
        <f>_xlfn.XLOOKUP($B29&amp;$C$5,Scenarios_Consol!$BG$12:$BG$487,Scenarios_Consol!AG$12:AG$487)</f>
        <v>6732763.3248009942</v>
      </c>
      <c r="AH29" s="68">
        <f>_xlfn.XLOOKUP($B29&amp;$C$5,Scenarios_Consol!$BG$12:$BG$487,Scenarios_Consol!AH$12:AH$487)</f>
        <v>6457641.698229501</v>
      </c>
      <c r="AI29" s="68">
        <f>_xlfn.XLOOKUP($B29&amp;$C$5,Scenarios_Consol!$BG$12:$BG$487,Scenarios_Consol!AI$12:AI$487)</f>
        <v>7124830.6433125138</v>
      </c>
      <c r="AJ29" s="68">
        <f>_xlfn.XLOOKUP($B29&amp;$C$5,Scenarios_Consol!$BG$12:$BG$487,Scenarios_Consol!AJ$12:AJ$487)</f>
        <v>7444583.4994361959</v>
      </c>
      <c r="AK29" s="68">
        <f>_xlfn.XLOOKUP($B29&amp;$C$5,Scenarios_Consol!$BG$12:$BG$487,Scenarios_Consol!AK$12:AK$487)</f>
        <v>7514395.590549482</v>
      </c>
      <c r="AL29" s="68">
        <f>_xlfn.XLOOKUP($B29&amp;$C$5,Scenarios_Consol!$BG$12:$BG$487,Scenarios_Consol!AL$12:AL$487)</f>
        <v>7833871.5953774936</v>
      </c>
      <c r="AM29" s="68">
        <f>_xlfn.XLOOKUP($B29&amp;$C$5,Scenarios_Consol!$BG$12:$BG$487,Scenarios_Consol!AM$12:AM$487)</f>
        <v>7904865.3908466073</v>
      </c>
      <c r="AN29" s="68">
        <f>_xlfn.XLOOKUP($B29&amp;$C$5,Scenarios_Consol!$BG$12:$BG$487,Scenarios_Consol!AN$12:AN$487)</f>
        <v>8722101.3777230848</v>
      </c>
      <c r="AO29" s="68">
        <f>_xlfn.XLOOKUP($B29&amp;$C$5,Scenarios_Consol!$BG$12:$BG$487,Scenarios_Consol!AO$12:AO$487)</f>
        <v>8917216.2865427881</v>
      </c>
      <c r="AP29" s="68">
        <f>_xlfn.XLOOKUP($B29&amp;$C$5,Scenarios_Consol!$BG$12:$BG$487,Scenarios_Consol!AP$12:AP$487)</f>
        <v>5780459.5019007847</v>
      </c>
      <c r="AQ29" s="68">
        <f>_xlfn.XLOOKUP($B29&amp;$C$5,Scenarios_Consol!$BG$12:$BG$487,Scenarios_Consol!AQ$12:AQ$487)</f>
        <v>7649993.8325914824</v>
      </c>
      <c r="AR29" s="68">
        <f>_xlfn.XLOOKUP($B29&amp;$C$5,Scenarios_Consol!$BG$12:$BG$487,Scenarios_Consol!AR$12:AR$487)</f>
        <v>6203220.2602594141</v>
      </c>
      <c r="AS29" s="68">
        <f>_xlfn.XLOOKUP($B29&amp;$C$5,Scenarios_Consol!$BG$12:$BG$487,Scenarios_Consol!AS$12:AS$487)</f>
        <v>8071428.2611901164</v>
      </c>
      <c r="AT29" s="68">
        <f>_xlfn.XLOOKUP($B29&amp;$C$5,Scenarios_Consol!$BG$12:$BG$487,Scenarios_Consol!AT$12:AT$487)</f>
        <v>6623805.5835691616</v>
      </c>
      <c r="AU29" s="68">
        <f>_xlfn.XLOOKUP($B29&amp;$C$5,Scenarios_Consol!$BG$12:$BG$487,Scenarios_Consol!AU$12:AU$487)</f>
        <v>8491402.7643604986</v>
      </c>
      <c r="AV29" s="68">
        <f>_xlfn.XLOOKUP($B29&amp;$C$5,Scenarios_Consol!$BG$12:$BG$487,Scenarios_Consol!AV$12:AV$487)</f>
        <v>9765932.7969152089</v>
      </c>
      <c r="AW29" s="68">
        <f>_xlfn.XLOOKUP($B29&amp;$C$5,Scenarios_Consol!$BG$12:$BG$487,Scenarios_Consol!AW$12:AW$487)</f>
        <v>8911992.3486912847</v>
      </c>
      <c r="AX29" s="68">
        <f>_xlfn.XLOOKUP($B29&amp;$C$5,Scenarios_Consol!$BG$12:$BG$487,Scenarios_Consol!AX$12:AX$487)</f>
        <v>10186903.358369229</v>
      </c>
      <c r="AY29" s="68">
        <f>_xlfn.XLOOKUP($B29&amp;$C$5,Scenarios_Consol!$BG$12:$BG$487,Scenarios_Consol!AY$12:AY$487)</f>
        <v>9333597.5439901426</v>
      </c>
      <c r="BA29" s="134">
        <f t="shared" si="0"/>
        <v>20525810.884474911</v>
      </c>
      <c r="BB29" s="134">
        <f t="shared" si="0"/>
        <v>41965131.021750174</v>
      </c>
      <c r="BC29" s="134">
        <f t="shared" si="1"/>
        <v>80877612.66676113</v>
      </c>
      <c r="BD29" s="134">
        <f t="shared" si="1"/>
        <v>98658053.916103184</v>
      </c>
      <c r="BF29" s="77"/>
    </row>
    <row r="30" spans="2:58" x14ac:dyDescent="0.25">
      <c r="B30" s="40" t="s">
        <v>58</v>
      </c>
      <c r="C30" s="78" t="s">
        <v>26</v>
      </c>
      <c r="D30" s="63">
        <f>_xlfn.XLOOKUP($B30&amp;$C$5,Scenarios_Consol!$BG$12:$BG$487,Scenarios_Consol!D$12:D$487)</f>
        <v>40613.735704573861</v>
      </c>
      <c r="E30" s="63">
        <f>_xlfn.XLOOKUP($B30&amp;$C$5,Scenarios_Consol!$BG$12:$BG$487,Scenarios_Consol!E$12:E$487)</f>
        <v>24277.502215355114</v>
      </c>
      <c r="F30" s="63">
        <f>_xlfn.XLOOKUP($B30&amp;$C$5,Scenarios_Consol!$BG$12:$BG$487,Scenarios_Consol!F$12:F$487)</f>
        <v>96942.440877059649</v>
      </c>
      <c r="G30" s="63">
        <f>_xlfn.XLOOKUP($B30&amp;$C$5,Scenarios_Consol!$BG$12:$BG$487,Scenarios_Consol!G$12:G$487)</f>
        <v>146072.5998025568</v>
      </c>
      <c r="H30" s="63">
        <f>_xlfn.XLOOKUP($B30&amp;$C$5,Scenarios_Consol!$BG$12:$BG$487,Scenarios_Consol!H$12:H$487)</f>
        <v>177318.82435481378</v>
      </c>
      <c r="I30" s="63">
        <f>_xlfn.XLOOKUP($B30&amp;$C$5,Scenarios_Consol!$BG$12:$BG$487,Scenarios_Consol!I$12:I$487)</f>
        <v>138627.45187161458</v>
      </c>
      <c r="J30" s="63">
        <f>_xlfn.XLOOKUP($B30&amp;$C$5,Scenarios_Consol!$BG$12:$BG$487,Scenarios_Consol!J$12:J$487)</f>
        <v>64930.66041772411</v>
      </c>
      <c r="K30" s="63">
        <f>_xlfn.XLOOKUP($B30&amp;$C$5,Scenarios_Consol!$BG$12:$BG$487,Scenarios_Consol!K$12:K$487)</f>
        <v>57349.04869656566</v>
      </c>
      <c r="L30" s="63">
        <f>_xlfn.XLOOKUP($B30&amp;$C$5,Scenarios_Consol!$BG$12:$BG$487,Scenarios_Consol!L$12:L$487)</f>
        <v>58358.659931661539</v>
      </c>
      <c r="M30" s="63">
        <f>_xlfn.XLOOKUP($B30&amp;$C$5,Scenarios_Consol!$BG$12:$BG$487,Scenarios_Consol!M$12:M$487)</f>
        <v>523091.95664769574</v>
      </c>
      <c r="N30" s="63">
        <f>_xlfn.XLOOKUP($B30&amp;$C$5,Scenarios_Consol!$BG$12:$BG$487,Scenarios_Consol!N$12:N$487)</f>
        <v>1036454.3522162499</v>
      </c>
      <c r="O30" s="63">
        <f>_xlfn.XLOOKUP($B30&amp;$C$5,Scenarios_Consol!$BG$12:$BG$487,Scenarios_Consol!O$12:O$487)</f>
        <v>12930.559284965278</v>
      </c>
      <c r="P30" s="37">
        <f>_xlfn.XLOOKUP($B30&amp;$C$5,Scenarios_Consol!$BG$12:$BG$487,Scenarios_Consol!P$12:P$487)</f>
        <v>357614.86339028709</v>
      </c>
      <c r="Q30" s="37">
        <f>_xlfn.XLOOKUP($B30&amp;$C$5,Scenarios_Consol!$BG$12:$BG$487,Scenarios_Consol!Q$12:Q$487)</f>
        <v>371735.82826015353</v>
      </c>
      <c r="R30" s="37">
        <f>_xlfn.XLOOKUP($B30&amp;$C$5,Scenarios_Consol!$BG$12:$BG$487,Scenarios_Consol!R$12:R$487)</f>
        <v>313015.16363644181</v>
      </c>
      <c r="S30" s="37">
        <f>_xlfn.XLOOKUP($B30&amp;$C$5,Scenarios_Consol!$BG$12:$BG$487,Scenarios_Consol!S$12:S$487)</f>
        <v>405105.02557118359</v>
      </c>
      <c r="T30" s="37">
        <f>_xlfn.XLOOKUP($B30&amp;$C$5,Scenarios_Consol!$BG$12:$BG$487,Scenarios_Consol!T$12:T$487)</f>
        <v>367169.61721920181</v>
      </c>
      <c r="U30" s="37">
        <f>_xlfn.XLOOKUP($B30&amp;$C$5,Scenarios_Consol!$BG$12:$BG$487,Scenarios_Consol!U$12:U$487)</f>
        <v>458065.06322584214</v>
      </c>
      <c r="V30" s="37">
        <f>_xlfn.XLOOKUP($B30&amp;$C$5,Scenarios_Consol!$BG$12:$BG$487,Scenarios_Consol!V$12:V$487)</f>
        <v>418727.93180747383</v>
      </c>
      <c r="W30" s="37">
        <f>_xlfn.XLOOKUP($B30&amp;$C$5,Scenarios_Consol!$BG$12:$BG$487,Scenarios_Consol!W$12:W$487)</f>
        <v>506862.54548655142</v>
      </c>
      <c r="X30" s="37">
        <f>_xlfn.XLOOKUP($B30&amp;$C$5,Scenarios_Consol!$BG$12:$BG$487,Scenarios_Consol!X$12:X$487)</f>
        <v>549580.48578494415</v>
      </c>
      <c r="Y30" s="37">
        <f>_xlfn.XLOOKUP($B30&amp;$C$5,Scenarios_Consol!$BG$12:$BG$487,Scenarios_Consol!Y$12:Y$487)</f>
        <v>553944.41125246685</v>
      </c>
      <c r="Z30" s="37">
        <f>_xlfn.XLOOKUP($B30&amp;$C$5,Scenarios_Consol!$BG$12:$BG$487,Scenarios_Consol!Z$12:Z$487)</f>
        <v>595625.23291834095</v>
      </c>
      <c r="AA30" s="37">
        <f>_xlfn.XLOOKUP($B30&amp;$C$5,Scenarios_Consol!$BG$12:$BG$487,Scenarios_Consol!AA$12:AA$487)</f>
        <v>600339.71729614038</v>
      </c>
      <c r="AB30" s="37">
        <f>_xlfn.XLOOKUP($B30&amp;$C$5,Scenarios_Consol!$BG$12:$BG$487,Scenarios_Consol!AB$12:AB$487)</f>
        <v>844559.93194042647</v>
      </c>
      <c r="AC30" s="37">
        <f>_xlfn.XLOOKUP($B30&amp;$C$5,Scenarios_Consol!$BG$12:$BG$487,Scenarios_Consol!AC$12:AC$487)</f>
        <v>872836.91261559934</v>
      </c>
      <c r="AD30" s="37">
        <f>_xlfn.XLOOKUP($B30&amp;$C$5,Scenarios_Consol!$BG$12:$BG$487,Scenarios_Consol!AD$12:AD$487)</f>
        <v>794318.95007470343</v>
      </c>
      <c r="AE30" s="37">
        <f>_xlfn.XLOOKUP($B30&amp;$C$5,Scenarios_Consol!$BG$12:$BG$487,Scenarios_Consol!AE$12:AE$487)</f>
        <v>917457.46967865701</v>
      </c>
      <c r="AF30" s="37">
        <f>_xlfn.XLOOKUP($B30&amp;$C$5,Scenarios_Consol!$BG$12:$BG$487,Scenarios_Consol!AF$12:AF$487)</f>
        <v>859953.23953267012</v>
      </c>
      <c r="AG30" s="37">
        <f>_xlfn.XLOOKUP($B30&amp;$C$5,Scenarios_Consol!$BG$12:$BG$487,Scenarios_Consol!AG$12:AG$487)</f>
        <v>982002.70569331769</v>
      </c>
      <c r="AH30" s="37">
        <f>_xlfn.XLOOKUP($B30&amp;$C$5,Scenarios_Consol!$BG$12:$BG$487,Scenarios_Consol!AH$12:AH$487)</f>
        <v>923445.22429720906</v>
      </c>
      <c r="AI30" s="37">
        <f>_xlfn.XLOOKUP($B30&amp;$C$5,Scenarios_Consol!$BG$12:$BG$487,Scenarios_Consol!AI$12:AI$487)</f>
        <v>1044593.0189719971</v>
      </c>
      <c r="AJ30" s="37">
        <f>_xlfn.XLOOKUP($B30&amp;$C$5,Scenarios_Consol!$BG$12:$BG$487,Scenarios_Consol!AJ$12:AJ$487)</f>
        <v>1101352.6107231316</v>
      </c>
      <c r="AK30" s="37">
        <f>_xlfn.XLOOKUP($B30&amp;$C$5,Scenarios_Consol!$BG$12:$BG$487,Scenarios_Consol!AK$12:AK$487)</f>
        <v>1106845.7852193695</v>
      </c>
      <c r="AL30" s="37">
        <f>_xlfn.XLOOKUP($B30&amp;$C$5,Scenarios_Consol!$BG$12:$BG$487,Scenarios_Consol!AL$12:AL$487)</f>
        <v>1163444.1561031491</v>
      </c>
      <c r="AM30" s="37">
        <f>_xlfn.XLOOKUP($B30&amp;$C$5,Scenarios_Consol!$BG$12:$BG$487,Scenarios_Consol!AM$12:AM$487)</f>
        <v>1168973.1601372107</v>
      </c>
      <c r="AN30" s="37">
        <f>_xlfn.XLOOKUP($B30&amp;$C$5,Scenarios_Consol!$BG$12:$BG$487,Scenarios_Consol!AN$12:AN$487)</f>
        <v>1313157.0639313529</v>
      </c>
      <c r="AO30" s="37">
        <f>_xlfn.XLOOKUP($B30&amp;$C$5,Scenarios_Consol!$BG$12:$BG$487,Scenarios_Consol!AO$12:AO$487)</f>
        <v>1345015.010341967</v>
      </c>
      <c r="AP30" s="37">
        <f>_xlfn.XLOOKUP($B30&amp;$C$5,Scenarios_Consol!$BG$12:$BG$487,Scenarios_Consol!AP$12:AP$487)</f>
        <v>758852.12489967153</v>
      </c>
      <c r="AQ30" s="37">
        <f>_xlfn.XLOOKUP($B30&amp;$C$5,Scenarios_Consol!$BG$12:$BG$487,Scenarios_Consol!AQ$12:AQ$487)</f>
        <v>1094352.1888458624</v>
      </c>
      <c r="AR30" s="37">
        <f>_xlfn.XLOOKUP($B30&amp;$C$5,Scenarios_Consol!$BG$12:$BG$487,Scenarios_Consol!AR$12:AR$487)</f>
        <v>826630.65909975162</v>
      </c>
      <c r="AS30" s="37">
        <f>_xlfn.XLOOKUP($B30&amp;$C$5,Scenarios_Consol!$BG$12:$BG$487,Scenarios_Consol!AS$12:AS$487)</f>
        <v>1161946.8539677926</v>
      </c>
      <c r="AT30" s="37">
        <f>_xlfn.XLOOKUP($B30&amp;$C$5,Scenarios_Consol!$BG$12:$BG$487,Scenarios_Consol!AT$12:AT$487)</f>
        <v>894097.61198255396</v>
      </c>
      <c r="AU30" s="37">
        <f>_xlfn.XLOOKUP($B30&amp;$C$5,Scenarios_Consol!$BG$12:$BG$487,Scenarios_Consol!AU$12:AU$487)</f>
        <v>1229302.3796466955</v>
      </c>
      <c r="AV30" s="37">
        <f>_xlfn.XLOOKUP($B30&amp;$C$5,Scenarios_Consol!$BG$12:$BG$487,Scenarios_Consol!AV$12:AV$487)</f>
        <v>1459738.0287614295</v>
      </c>
      <c r="AW30" s="37">
        <f>_xlfn.XLOOKUP($B30&amp;$C$5,Scenarios_Consol!$BG$12:$BG$487,Scenarios_Consol!AW$12:AW$487)</f>
        <v>1296719.5606237319</v>
      </c>
      <c r="AX30" s="37">
        <f>_xlfn.XLOOKUP($B30&amp;$C$5,Scenarios_Consol!$BG$12:$BG$487,Scenarios_Consol!AX$12:AX$487)</f>
        <v>1527190.1533943326</v>
      </c>
      <c r="AY30" s="37">
        <f>_xlfn.XLOOKUP($B30&amp;$C$5,Scenarios_Consol!$BG$12:$BG$487,Scenarios_Consol!AY$12:AY$487)</f>
        <v>1364259.3533614192</v>
      </c>
      <c r="BA30" s="174">
        <f t="shared" si="0"/>
        <v>2376967.7920208364</v>
      </c>
      <c r="BB30" s="174">
        <f t="shared" si="0"/>
        <v>5497785.885849027</v>
      </c>
      <c r="BC30" s="174">
        <f t="shared" si="1"/>
        <v>11779783.164987441</v>
      </c>
      <c r="BD30" s="174">
        <f t="shared" si="1"/>
        <v>14271260.98885656</v>
      </c>
      <c r="BF30" s="77"/>
    </row>
    <row r="31" spans="2:58" x14ac:dyDescent="0.25">
      <c r="B31" s="40" t="s">
        <v>59</v>
      </c>
      <c r="C31" s="78" t="s">
        <v>26</v>
      </c>
      <c r="D31" s="63">
        <f>_xlfn.XLOOKUP($B31&amp;$C$5,Scenarios_Consol!$BG$12:$BG$487,Scenarios_Consol!D$12:D$487)</f>
        <v>25188.550568181818</v>
      </c>
      <c r="E31" s="63">
        <f>_xlfn.XLOOKUP($B31&amp;$C$5,Scenarios_Consol!$BG$12:$BG$487,Scenarios_Consol!E$12:E$487)</f>
        <v>39192.950923295452</v>
      </c>
      <c r="F31" s="63">
        <f>_xlfn.XLOOKUP($B31&amp;$C$5,Scenarios_Consol!$BG$12:$BG$487,Scenarios_Consol!F$12:F$487)</f>
        <v>33138.551576704544</v>
      </c>
      <c r="G31" s="63">
        <f>_xlfn.XLOOKUP($B31&amp;$C$5,Scenarios_Consol!$BG$12:$BG$487,Scenarios_Consol!G$12:G$487)</f>
        <v>53312.279659090906</v>
      </c>
      <c r="H31" s="63">
        <f>_xlfn.XLOOKUP($B31&amp;$C$5,Scenarios_Consol!$BG$12:$BG$487,Scenarios_Consol!H$12:H$487)</f>
        <v>20531.419668560608</v>
      </c>
      <c r="I31" s="63">
        <f>_xlfn.XLOOKUP($B31&amp;$C$5,Scenarios_Consol!$BG$12:$BG$487,Scenarios_Consol!I$12:I$487)</f>
        <v>45945.176248263888</v>
      </c>
      <c r="J31" s="63">
        <f>_xlfn.XLOOKUP($B31&amp;$C$5,Scenarios_Consol!$BG$12:$BG$487,Scenarios_Consol!J$12:J$487)</f>
        <v>6654.5859895833328</v>
      </c>
      <c r="K31" s="63">
        <f>_xlfn.XLOOKUP($B31&amp;$C$5,Scenarios_Consol!$BG$12:$BG$487,Scenarios_Consol!K$12:K$487)</f>
        <v>11831.254867424244</v>
      </c>
      <c r="L31" s="63">
        <f>_xlfn.XLOOKUP($B31&amp;$C$5,Scenarios_Consol!$BG$12:$BG$487,Scenarios_Consol!L$12:L$487)</f>
        <v>13651.953496054291</v>
      </c>
      <c r="M31" s="63">
        <f>_xlfn.XLOOKUP($B31&amp;$C$5,Scenarios_Consol!$BG$12:$BG$487,Scenarios_Consol!M$12:M$487)</f>
        <v>16821.750400883837</v>
      </c>
      <c r="N31" s="63">
        <f>_xlfn.XLOOKUP($B31&amp;$C$5,Scenarios_Consol!$BG$12:$BG$487,Scenarios_Consol!N$12:N$487)</f>
        <v>40825.928471212123</v>
      </c>
      <c r="O31" s="63">
        <f>_xlfn.XLOOKUP($B31&amp;$C$5,Scenarios_Consol!$BG$12:$BG$487,Scenarios_Consol!O$12:O$487)</f>
        <v>-264.39332000000002</v>
      </c>
      <c r="P31" s="37">
        <f>_xlfn.XLOOKUP($B31&amp;$C$5,Scenarios_Consol!$BG$12:$BG$487,Scenarios_Consol!P$12:P$487)</f>
        <v>41608.634048505737</v>
      </c>
      <c r="Q31" s="37">
        <f>_xlfn.XLOOKUP($B31&amp;$C$5,Scenarios_Consol!$BG$12:$BG$487,Scenarios_Consol!Q$12:Q$487)</f>
        <v>43304.172517360224</v>
      </c>
      <c r="R31" s="37">
        <f>_xlfn.XLOOKUP($B31&amp;$C$5,Scenarios_Consol!$BG$12:$BG$487,Scenarios_Consol!R$12:R$487)</f>
        <v>38704.540168303836</v>
      </c>
      <c r="S31" s="37">
        <f>_xlfn.XLOOKUP($B31&amp;$C$5,Scenarios_Consol!$BG$12:$BG$487,Scenarios_Consol!S$12:S$487)</f>
        <v>47408.856952386486</v>
      </c>
      <c r="T31" s="37">
        <f>_xlfn.XLOOKUP($B31&amp;$C$5,Scenarios_Consol!$BG$12:$BG$487,Scenarios_Consol!T$12:T$487)</f>
        <v>44449.870003359552</v>
      </c>
      <c r="U31" s="37">
        <f>_xlfn.XLOOKUP($B31&amp;$C$5,Scenarios_Consol!$BG$12:$BG$487,Scenarios_Consol!U$12:U$487)</f>
        <v>52950.66236624826</v>
      </c>
      <c r="V31" s="37">
        <f>_xlfn.XLOOKUP($B31&amp;$C$5,Scenarios_Consol!$BG$12:$BG$487,Scenarios_Consol!V$12:V$487)</f>
        <v>49821.553932763563</v>
      </c>
      <c r="W31" s="37">
        <f>_xlfn.XLOOKUP($B31&amp;$C$5,Scenarios_Consol!$BG$12:$BG$487,Scenarios_Consol!W$12:W$487)</f>
        <v>58021.292523875149</v>
      </c>
      <c r="X31" s="37">
        <f>_xlfn.XLOOKUP($B31&amp;$C$5,Scenarios_Consol!$BG$12:$BG$487,Scenarios_Consol!X$12:X$487)</f>
        <v>62059.493645796247</v>
      </c>
      <c r="Y31" s="37">
        <f>_xlfn.XLOOKUP($B31&amp;$C$5,Scenarios_Consol!$BG$12:$BG$487,Scenarios_Consol!Y$12:Y$487)</f>
        <v>62810.172834631514</v>
      </c>
      <c r="Z31" s="37">
        <f>_xlfn.XLOOKUP($B31&amp;$C$5,Scenarios_Consol!$BG$12:$BG$487,Scenarios_Consol!Z$12:Z$487)</f>
        <v>66720.73561194964</v>
      </c>
      <c r="AA31" s="37">
        <f>_xlfn.XLOOKUP($B31&amp;$C$5,Scenarios_Consol!$BG$12:$BG$487,Scenarios_Consol!AA$12:AA$487)</f>
        <v>67538.89689100848</v>
      </c>
      <c r="AB31" s="37">
        <f>_xlfn.XLOOKUP($B31&amp;$C$5,Scenarios_Consol!$BG$12:$BG$487,Scenarios_Consol!AB$12:AB$487)</f>
        <v>91173.95421192098</v>
      </c>
      <c r="AC31" s="37">
        <f>_xlfn.XLOOKUP($B31&amp;$C$5,Scenarios_Consol!$BG$12:$BG$487,Scenarios_Consol!AC$12:AC$487)</f>
        <v>94057.91695450469</v>
      </c>
      <c r="AD31" s="37">
        <f>_xlfn.XLOOKUP($B31&amp;$C$5,Scenarios_Consol!$BG$12:$BG$487,Scenarios_Consol!AD$12:AD$487)</f>
        <v>87479.470414596581</v>
      </c>
      <c r="AE31" s="37">
        <f>_xlfn.XLOOKUP($B31&amp;$C$5,Scenarios_Consol!$BG$12:$BG$487,Scenarios_Consol!AE$12:AE$487)</f>
        <v>99028.342492449243</v>
      </c>
      <c r="AF31" s="37">
        <f>_xlfn.XLOOKUP($B31&amp;$C$5,Scenarios_Consol!$BG$12:$BG$487,Scenarios_Consol!AF$12:AF$487)</f>
        <v>94155.618687622831</v>
      </c>
      <c r="AG31" s="37">
        <f>_xlfn.XLOOKUP($B31&amp;$C$5,Scenarios_Consol!$BG$12:$BG$487,Scenarios_Consol!AG$12:AG$487)</f>
        <v>105580.56961457309</v>
      </c>
      <c r="AH31" s="37">
        <f>_xlfn.XLOOKUP($B31&amp;$C$5,Scenarios_Consol!$BG$12:$BG$487,Scenarios_Consol!AH$12:AH$487)</f>
        <v>100595.24562305317</v>
      </c>
      <c r="AI31" s="37">
        <f>_xlfn.XLOOKUP($B31&amp;$C$5,Scenarios_Consol!$BG$12:$BG$487,Scenarios_Consol!AI$12:AI$487)</f>
        <v>111925.61803441771</v>
      </c>
      <c r="AJ31" s="37">
        <f>_xlfn.XLOOKUP($B31&amp;$C$5,Scenarios_Consol!$BG$12:$BG$487,Scenarios_Consol!AJ$12:AJ$487)</f>
        <v>117308.37859357272</v>
      </c>
      <c r="AK31" s="37">
        <f>_xlfn.XLOOKUP($B31&amp;$C$5,Scenarios_Consol!$BG$12:$BG$487,Scenarios_Consol!AK$12:AK$487)</f>
        <v>118232.42405753056</v>
      </c>
      <c r="AL31" s="37">
        <f>_xlfn.XLOOKUP($B31&amp;$C$5,Scenarios_Consol!$BG$12:$BG$487,Scenarios_Consol!AL$12:AL$487)</f>
        <v>123606.44368658215</v>
      </c>
      <c r="AM31" s="37">
        <f>_xlfn.XLOOKUP($B31&amp;$C$5,Scenarios_Consol!$BG$12:$BG$487,Scenarios_Consol!AM$12:AM$487)</f>
        <v>124544.04963182563</v>
      </c>
      <c r="AN31" s="37">
        <f>_xlfn.XLOOKUP($B31&amp;$C$5,Scenarios_Consol!$BG$12:$BG$487,Scenarios_Consol!AN$12:AN$487)</f>
        <v>138269.30928653679</v>
      </c>
      <c r="AO31" s="37">
        <f>_xlfn.XLOOKUP($B31&amp;$C$5,Scenarios_Consol!$BG$12:$BG$487,Scenarios_Consol!AO$12:AO$487)</f>
        <v>141452.79417799704</v>
      </c>
      <c r="AP31" s="37">
        <f>_xlfn.XLOOKUP($B31&amp;$C$5,Scenarios_Consol!$BG$12:$BG$487,Scenarios_Consol!AP$12:AP$487)</f>
        <v>87579.514684890819</v>
      </c>
      <c r="AQ31" s="37">
        <f>_xlfn.XLOOKUP($B31&amp;$C$5,Scenarios_Consol!$BG$12:$BG$487,Scenarios_Consol!AQ$12:AQ$487)</f>
        <v>119183.92539332579</v>
      </c>
      <c r="AR31" s="37">
        <f>_xlfn.XLOOKUP($B31&amp;$C$5,Scenarios_Consol!$BG$12:$BG$487,Scenarios_Consol!AR$12:AR$487)</f>
        <v>94431.787418829976</v>
      </c>
      <c r="AS31" s="37">
        <f>_xlfn.XLOOKUP($B31&amp;$C$5,Scenarios_Consol!$BG$12:$BG$487,Scenarios_Consol!AS$12:AS$487)</f>
        <v>126015.7479880914</v>
      </c>
      <c r="AT31" s="37">
        <f>_xlfn.XLOOKUP($B31&amp;$C$5,Scenarios_Consol!$BG$12:$BG$487,Scenarios_Consol!AT$12:AT$487)</f>
        <v>101250.15390584405</v>
      </c>
      <c r="AU31" s="37">
        <f>_xlfn.XLOOKUP($B31&amp;$C$5,Scenarios_Consol!$BG$12:$BG$487,Scenarios_Consol!AU$12:AU$487)</f>
        <v>132823.72262884193</v>
      </c>
      <c r="AV31" s="37">
        <f>_xlfn.XLOOKUP($B31&amp;$C$5,Scenarios_Consol!$BG$12:$BG$487,Scenarios_Consol!AV$12:AV$487)</f>
        <v>154431.9710355681</v>
      </c>
      <c r="AW31" s="37">
        <f>_xlfn.XLOOKUP($B31&amp;$C$5,Scenarios_Consol!$BG$12:$BG$487,Scenarios_Consol!AW$12:AW$487)</f>
        <v>139640.32126274816</v>
      </c>
      <c r="AX31" s="37">
        <f>_xlfn.XLOOKUP($B31&amp;$C$5,Scenarios_Consol!$BG$12:$BG$487,Scenarios_Consol!AX$12:AX$487)</f>
        <v>161253.79316392567</v>
      </c>
      <c r="AY31" s="37">
        <f>_xlfn.XLOOKUP($B31&amp;$C$5,Scenarios_Consol!$BG$12:$BG$487,Scenarios_Consol!AY$12:AY$487)</f>
        <v>146471.91722323169</v>
      </c>
      <c r="BA31" s="37">
        <f t="shared" si="0"/>
        <v>306830.00854925509</v>
      </c>
      <c r="BB31" s="37">
        <f t="shared" si="0"/>
        <v>635398.8814961887</v>
      </c>
      <c r="BC31" s="37">
        <f t="shared" si="1"/>
        <v>1267688.0320026493</v>
      </c>
      <c r="BD31" s="37">
        <f t="shared" si="1"/>
        <v>1542804.9581698314</v>
      </c>
      <c r="BF31" s="77"/>
    </row>
    <row r="32" spans="2:58" x14ac:dyDescent="0.25">
      <c r="B32" s="40" t="s">
        <v>60</v>
      </c>
      <c r="C32" s="78" t="s">
        <v>26</v>
      </c>
      <c r="D32" s="63">
        <f>_xlfn.XLOOKUP($B32&amp;$C$5,Scenarios_Consol!$BG$12:$BG$487,Scenarios_Consol!D$12:D$487)</f>
        <v>139658.35748855822</v>
      </c>
      <c r="E32" s="63">
        <f>_xlfn.XLOOKUP($B32&amp;$C$5,Scenarios_Consol!$BG$12:$BG$487,Scenarios_Consol!E$12:E$487)</f>
        <v>141048.02082805394</v>
      </c>
      <c r="F32" s="63">
        <f>_xlfn.XLOOKUP($B32&amp;$C$5,Scenarios_Consol!$BG$12:$BG$487,Scenarios_Consol!F$12:F$487)</f>
        <v>170033.31850474433</v>
      </c>
      <c r="G32" s="63">
        <f>_xlfn.XLOOKUP($B32&amp;$C$5,Scenarios_Consol!$BG$12:$BG$487,Scenarios_Consol!G$12:G$487)</f>
        <v>186739.27734374997</v>
      </c>
      <c r="H32" s="63">
        <f>_xlfn.XLOOKUP($B32&amp;$C$5,Scenarios_Consol!$BG$12:$BG$487,Scenarios_Consol!H$12:H$487)</f>
        <v>282703.34782646777</v>
      </c>
      <c r="I32" s="63">
        <f>_xlfn.XLOOKUP($B32&amp;$C$5,Scenarios_Consol!$BG$12:$BG$487,Scenarios_Consol!I$12:I$487)</f>
        <v>286933.94191123085</v>
      </c>
      <c r="J32" s="63">
        <f>_xlfn.XLOOKUP($B32&amp;$C$5,Scenarios_Consol!$BG$12:$BG$487,Scenarios_Consol!J$12:J$487)</f>
        <v>244978.39841066915</v>
      </c>
      <c r="K32" s="63">
        <f>_xlfn.XLOOKUP($B32&amp;$C$5,Scenarios_Consol!$BG$12:$BG$487,Scenarios_Consol!K$12:K$487)</f>
        <v>361127.62037042936</v>
      </c>
      <c r="L32" s="63">
        <f>_xlfn.XLOOKUP($B32&amp;$C$5,Scenarios_Consol!$BG$12:$BG$487,Scenarios_Consol!L$12:L$487)</f>
        <v>421597.16230908263</v>
      </c>
      <c r="M32" s="63">
        <f>_xlfn.XLOOKUP($B32&amp;$C$5,Scenarios_Consol!$BG$12:$BG$487,Scenarios_Consol!M$12:M$487)</f>
        <v>192854.60098169197</v>
      </c>
      <c r="N32" s="63">
        <f>_xlfn.XLOOKUP($B32&amp;$C$5,Scenarios_Consol!$BG$12:$BG$487,Scenarios_Consol!N$12:N$487)</f>
        <v>210688.07015151513</v>
      </c>
      <c r="O32" s="63">
        <f>_xlfn.XLOOKUP($B32&amp;$C$5,Scenarios_Consol!$BG$12:$BG$487,Scenarios_Consol!O$12:O$487)</f>
        <v>126483.17784130051</v>
      </c>
      <c r="P32" s="37">
        <f>_xlfn.XLOOKUP($B32&amp;$C$5,Scenarios_Consol!$BG$12:$BG$487,Scenarios_Consol!P$12:P$487)</f>
        <v>190936.44944779467</v>
      </c>
      <c r="Q32" s="37">
        <f>_xlfn.XLOOKUP($B32&amp;$C$5,Scenarios_Consol!$BG$12:$BG$487,Scenarios_Consol!Q$12:Q$487)</f>
        <v>198355.43756769391</v>
      </c>
      <c r="R32" s="37">
        <f>_xlfn.XLOOKUP($B32&amp;$C$5,Scenarios_Consol!$BG$12:$BG$487,Scenarios_Consol!R$12:R$487)</f>
        <v>161888.1028562015</v>
      </c>
      <c r="S32" s="37">
        <f>_xlfn.XLOOKUP($B32&amp;$C$5,Scenarios_Consol!$BG$12:$BG$487,Scenarios_Consol!S$12:S$487)</f>
        <v>215662.75515545267</v>
      </c>
      <c r="T32" s="37">
        <f>_xlfn.XLOOKUP($B32&amp;$C$5,Scenarios_Consol!$BG$12:$BG$487,Scenarios_Consol!T$12:T$487)</f>
        <v>192075.01275986637</v>
      </c>
      <c r="U32" s="37">
        <f>_xlfn.XLOOKUP($B32&amp;$C$5,Scenarios_Consol!$BG$12:$BG$487,Scenarios_Consol!U$12:U$487)</f>
        <v>245359.85816038624</v>
      </c>
      <c r="V32" s="37">
        <f>_xlfn.XLOOKUP($B32&amp;$C$5,Scenarios_Consol!$BG$12:$BG$487,Scenarios_Consol!V$12:V$487)</f>
        <v>221039.82159830641</v>
      </c>
      <c r="W32" s="37">
        <f>_xlfn.XLOOKUP($B32&amp;$C$5,Scenarios_Consol!$BG$12:$BG$487,Scenarios_Consol!W$12:W$487)</f>
        <v>272804.39744294871</v>
      </c>
      <c r="X32" s="37">
        <f>_xlfn.XLOOKUP($B32&amp;$C$5,Scenarios_Consol!$BG$12:$BG$487,Scenarios_Consol!X$12:X$487)</f>
        <v>297747.80466155987</v>
      </c>
      <c r="Y32" s="37">
        <f>_xlfn.XLOOKUP($B32&amp;$C$5,Scenarios_Consol!$BG$12:$BG$487,Scenarios_Consol!Y$12:Y$487)</f>
        <v>299521.14131895761</v>
      </c>
      <c r="Z32" s="37">
        <f>_xlfn.XLOOKUP($B32&amp;$C$5,Scenarios_Consol!$BG$12:$BG$487,Scenarios_Consol!Z$12:Z$487)</f>
        <v>323926.78228754469</v>
      </c>
      <c r="AA32" s="37">
        <f>_xlfn.XLOOKUP($B32&amp;$C$5,Scenarios_Consol!$BG$12:$BG$487,Scenarios_Consol!AA$12:AA$487)</f>
        <v>325826.1233405706</v>
      </c>
      <c r="AB32" s="37">
        <f>_xlfn.XLOOKUP($B32&amp;$C$5,Scenarios_Consol!$BG$12:$BG$487,Scenarios_Consol!AB$12:AB$487)</f>
        <v>467171.83840624691</v>
      </c>
      <c r="AC32" s="37">
        <f>_xlfn.XLOOKUP($B32&amp;$C$5,Scenarios_Consol!$BG$12:$BG$487,Scenarios_Consol!AC$12:AC$487)</f>
        <v>483199.82100188301</v>
      </c>
      <c r="AD32" s="37">
        <f>_xlfn.XLOOKUP($B32&amp;$C$5,Scenarios_Consol!$BG$12:$BG$487,Scenarios_Consol!AD$12:AD$487)</f>
        <v>435418.60808964592</v>
      </c>
      <c r="AE32" s="37">
        <f>_xlfn.XLOOKUP($B32&amp;$C$5,Scenarios_Consol!$BG$12:$BG$487,Scenarios_Consol!AE$12:AE$487)</f>
        <v>507530.29057641729</v>
      </c>
      <c r="AF32" s="37">
        <f>_xlfn.XLOOKUP($B32&amp;$C$5,Scenarios_Consol!$BG$12:$BG$487,Scenarios_Consol!AF$12:AF$487)</f>
        <v>472662.45595613017</v>
      </c>
      <c r="AG32" s="37">
        <f>_xlfn.XLOOKUP($B32&amp;$C$5,Scenarios_Consol!$BG$12:$BG$487,Scenarios_Consol!AG$12:AG$487)</f>
        <v>544186.28070380096</v>
      </c>
      <c r="AH32" s="37">
        <f>_xlfn.XLOOKUP($B32&amp;$C$5,Scenarios_Consol!$BG$12:$BG$487,Scenarios_Consol!AH$12:AH$487)</f>
        <v>508733.30867900472</v>
      </c>
      <c r="AI32" s="37">
        <f>_xlfn.XLOOKUP($B32&amp;$C$5,Scenarios_Consol!$BG$12:$BG$487,Scenarios_Consol!AI$12:AI$487)</f>
        <v>579752.0441027839</v>
      </c>
      <c r="AJ32" s="37">
        <f>_xlfn.XLOOKUP($B32&amp;$C$5,Scenarios_Consol!$BG$12:$BG$487,Scenarios_Consol!AJ$12:AJ$487)</f>
        <v>612855.14448037616</v>
      </c>
      <c r="AK32" s="37">
        <f>_xlfn.XLOOKUP($B32&amp;$C$5,Scenarios_Consol!$BG$12:$BG$487,Scenarios_Consol!AK$12:AK$487)</f>
        <v>615135.22250127618</v>
      </c>
      <c r="AL32" s="37">
        <f>_xlfn.XLOOKUP($B32&amp;$C$5,Scenarios_Consol!$BG$12:$BG$487,Scenarios_Consol!AL$12:AL$487)</f>
        <v>648129.29209752567</v>
      </c>
      <c r="AM32" s="37">
        <f>_xlfn.XLOOKUP($B32&amp;$C$5,Scenarios_Consol!$BG$12:$BG$487,Scenarios_Consol!AM$12:AM$487)</f>
        <v>650406.98095044401</v>
      </c>
      <c r="AN32" s="37">
        <f>_xlfn.XLOOKUP($B32&amp;$C$5,Scenarios_Consol!$BG$12:$BG$487,Scenarios_Consol!AN$12:AN$487)</f>
        <v>734378.94772494119</v>
      </c>
      <c r="AO32" s="37">
        <f>_xlfn.XLOOKUP($B32&amp;$C$5,Scenarios_Consol!$BG$12:$BG$487,Scenarios_Consol!AO$12:AO$487)</f>
        <v>752587.23379208497</v>
      </c>
      <c r="AP32" s="37">
        <f>_xlfn.XLOOKUP($B32&amp;$C$5,Scenarios_Consol!$BG$12:$BG$487,Scenarios_Consol!AP$12:AP$487)</f>
        <v>406797.84966100898</v>
      </c>
      <c r="AQ32" s="37">
        <f>_xlfn.XLOOKUP($B32&amp;$C$5,Scenarios_Consol!$BG$12:$BG$487,Scenarios_Consol!AQ$12:AQ$487)</f>
        <v>602953.81156223884</v>
      </c>
      <c r="AR32" s="37">
        <f>_xlfn.XLOOKUP($B32&amp;$C$5,Scenarios_Consol!$BG$12:$BG$487,Scenarios_Consol!AR$12:AR$487)</f>
        <v>445354.63270419021</v>
      </c>
      <c r="AS32" s="37">
        <f>_xlfn.XLOOKUP($B32&amp;$C$5,Scenarios_Consol!$BG$12:$BG$487,Scenarios_Consol!AS$12:AS$487)</f>
        <v>641410.26295942639</v>
      </c>
      <c r="AT32" s="37">
        <f>_xlfn.XLOOKUP($B32&amp;$C$5,Scenarios_Consol!$BG$12:$BG$487,Scenarios_Consol!AT$12:AT$487)</f>
        <v>483739.68115113949</v>
      </c>
      <c r="AU32" s="37">
        <f>_xlfn.XLOOKUP($B32&amp;$C$5,Scenarios_Consol!$BG$12:$BG$487,Scenarios_Consol!AU$12:AU$487)</f>
        <v>679729.9236560131</v>
      </c>
      <c r="AV32" s="37">
        <f>_xlfn.XLOOKUP($B32&amp;$C$5,Scenarios_Consol!$BG$12:$BG$487,Scenarios_Consol!AV$12:AV$487)</f>
        <v>814684.97945140966</v>
      </c>
      <c r="AW32" s="37">
        <f>_xlfn.XLOOKUP($B32&amp;$C$5,Scenarios_Consol!$BG$12:$BG$487,Scenarios_Consol!AW$12:AW$487)</f>
        <v>718079.17989499343</v>
      </c>
      <c r="AX32" s="37">
        <f>_xlfn.XLOOKUP($B32&amp;$C$5,Scenarios_Consol!$BG$12:$BG$487,Scenarios_Consol!AX$12:AX$487)</f>
        <v>853050.23985411576</v>
      </c>
      <c r="AY32" s="37">
        <f>_xlfn.XLOOKUP($B32&amp;$C$5,Scenarios_Consol!$BG$12:$BG$487,Scenarios_Consol!AY$12:AY$487)</f>
        <v>756492.22471758584</v>
      </c>
      <c r="BA32" s="37">
        <f t="shared" ref="BA32:BB53" si="2">SUMIF($D$10:$AY$10,BA$11,$D32:$AY32)</f>
        <v>2764845.2939674938</v>
      </c>
      <c r="BB32" s="37">
        <f t="shared" si="2"/>
        <v>2945143.686597283</v>
      </c>
      <c r="BC32" s="37">
        <f t="shared" si="1"/>
        <v>6525181.2875455348</v>
      </c>
      <c r="BD32" s="37">
        <f t="shared" si="1"/>
        <v>7889258.9671291467</v>
      </c>
      <c r="BF32" s="77"/>
    </row>
    <row r="33" spans="2:58" x14ac:dyDescent="0.25">
      <c r="B33" s="54" t="s">
        <v>61</v>
      </c>
      <c r="C33" s="80" t="s">
        <v>26</v>
      </c>
      <c r="D33" s="64">
        <f>_xlfn.XLOOKUP($B33&amp;$C$5,Scenarios_Consol!$BG$12:$BG$487,Scenarios_Consol!D$12:D$487)</f>
        <v>29759.421306818178</v>
      </c>
      <c r="E33" s="64">
        <f>_xlfn.XLOOKUP($B33&amp;$C$5,Scenarios_Consol!$BG$12:$BG$487,Scenarios_Consol!E$12:E$487)</f>
        <v>65003.636174545449</v>
      </c>
      <c r="F33" s="64">
        <f>_xlfn.XLOOKUP($B33&amp;$C$5,Scenarios_Consol!$BG$12:$BG$487,Scenarios_Consol!F$12:F$487)</f>
        <v>62143.032116477276</v>
      </c>
      <c r="G33" s="64">
        <f>_xlfn.XLOOKUP($B33&amp;$C$5,Scenarios_Consol!$BG$12:$BG$487,Scenarios_Consol!G$12:G$487)</f>
        <v>91052.909460227253</v>
      </c>
      <c r="H33" s="64">
        <f>_xlfn.XLOOKUP($B33&amp;$C$5,Scenarios_Consol!$BG$12:$BG$487,Scenarios_Consol!H$12:H$487)</f>
        <v>6144.3887847222213</v>
      </c>
      <c r="I33" s="64">
        <f>_xlfn.XLOOKUP($B33&amp;$C$5,Scenarios_Consol!$BG$12:$BG$487,Scenarios_Consol!I$12:I$487)</f>
        <v>70149.245291666652</v>
      </c>
      <c r="J33" s="64">
        <f>_xlfn.XLOOKUP($B33&amp;$C$5,Scenarios_Consol!$BG$12:$BG$487,Scenarios_Consol!J$12:J$487)</f>
        <v>64771.36565498737</v>
      </c>
      <c r="K33" s="64">
        <f>_xlfn.XLOOKUP($B33&amp;$C$5,Scenarios_Consol!$BG$12:$BG$487,Scenarios_Consol!K$12:K$487)</f>
        <v>52260.534614898992</v>
      </c>
      <c r="L33" s="64">
        <f>_xlfn.XLOOKUP($B33&amp;$C$5,Scenarios_Consol!$BG$12:$BG$487,Scenarios_Consol!L$12:L$487)</f>
        <v>605.95505452966518</v>
      </c>
      <c r="M33" s="64">
        <f>_xlfn.XLOOKUP($B33&amp;$C$5,Scenarios_Consol!$BG$12:$BG$487,Scenarios_Consol!M$12:M$487)</f>
        <v>82824.073732638877</v>
      </c>
      <c r="N33" s="64">
        <f>_xlfn.XLOOKUP($B33&amp;$C$5,Scenarios_Consol!$BG$12:$BG$487,Scenarios_Consol!N$12:N$487)</f>
        <v>52554.177159090905</v>
      </c>
      <c r="O33" s="64">
        <f>_xlfn.XLOOKUP($B33&amp;$C$5,Scenarios_Consol!$BG$12:$BG$487,Scenarios_Consol!O$12:O$487)</f>
        <v>57167.592310606065</v>
      </c>
      <c r="P33" s="37">
        <f>_xlfn.XLOOKUP($B33&amp;$C$5,Scenarios_Consol!$BG$12:$BG$487,Scenarios_Consol!P$12:P$487)</f>
        <v>97715.206691521715</v>
      </c>
      <c r="Q33" s="37">
        <f>_xlfn.XLOOKUP($B33&amp;$C$5,Scenarios_Consol!$BG$12:$BG$487,Scenarios_Consol!Q$12:Q$487)</f>
        <v>101685.60102175444</v>
      </c>
      <c r="R33" s="37">
        <f>_xlfn.XLOOKUP($B33&amp;$C$5,Scenarios_Consol!$BG$12:$BG$487,Scenarios_Consol!R$12:R$487)</f>
        <v>90396.490204574584</v>
      </c>
      <c r="S33" s="37">
        <f>_xlfn.XLOOKUP($B33&amp;$C$5,Scenarios_Consol!$BG$12:$BG$487,Scenarios_Consol!S$12:S$487)</f>
        <v>111276.7097294901</v>
      </c>
      <c r="T33" s="37">
        <f>_xlfn.XLOOKUP($B33&amp;$C$5,Scenarios_Consol!$BG$12:$BG$487,Scenarios_Consol!T$12:T$487)</f>
        <v>104010.25961859466</v>
      </c>
      <c r="U33" s="37">
        <f>_xlfn.XLOOKUP($B33&amp;$C$5,Scenarios_Consol!$BG$12:$BG$487,Scenarios_Consol!U$12:U$487)</f>
        <v>124426.60154751851</v>
      </c>
      <c r="V33" s="37">
        <f>_xlfn.XLOOKUP($B33&amp;$C$5,Scenarios_Consol!$BG$12:$BG$487,Scenarios_Consol!V$12:V$487)</f>
        <v>116762.16618166027</v>
      </c>
      <c r="W33" s="37">
        <f>_xlfn.XLOOKUP($B33&amp;$C$5,Scenarios_Consol!$BG$12:$BG$487,Scenarios_Consol!W$12:W$487)</f>
        <v>136467.10125149056</v>
      </c>
      <c r="X33" s="37">
        <f>_xlfn.XLOOKUP($B33&amp;$C$5,Scenarios_Consol!$BG$12:$BG$487,Scenarios_Consol!X$12:X$487)</f>
        <v>146153.94253664452</v>
      </c>
      <c r="Y33" s="37">
        <f>_xlfn.XLOOKUP($B33&amp;$C$5,Scenarios_Consol!$BG$12:$BG$487,Scenarios_Consol!Y$12:Y$487)</f>
        <v>147863.85292246242</v>
      </c>
      <c r="Z33" s="37">
        <f>_xlfn.XLOOKUP($B33&amp;$C$5,Scenarios_Consol!$BG$12:$BG$487,Scenarios_Consol!Z$12:Z$487)</f>
        <v>157252.46451096953</v>
      </c>
      <c r="AA33" s="37">
        <f>_xlfn.XLOOKUP($B33&amp;$C$5,Scenarios_Consol!$BG$12:$BG$487,Scenarios_Consol!AA$12:AA$487)</f>
        <v>159115.0271851439</v>
      </c>
      <c r="AB33" s="37">
        <f>_xlfn.XLOOKUP($B33&amp;$C$5,Scenarios_Consol!$BG$12:$BG$487,Scenarios_Consol!AB$12:AB$487)</f>
        <v>215663.51449840353</v>
      </c>
      <c r="AC33" s="37">
        <f>_xlfn.XLOOKUP($B33&amp;$C$5,Scenarios_Consol!$BG$12:$BG$487,Scenarios_Consol!AC$12:AC$487)</f>
        <v>222524.92684821779</v>
      </c>
      <c r="AD33" s="37">
        <f>_xlfn.XLOOKUP($B33&amp;$C$5,Scenarios_Consol!$BG$12:$BG$487,Scenarios_Consol!AD$12:AD$487)</f>
        <v>206517.86389845324</v>
      </c>
      <c r="AE33" s="37">
        <f>_xlfn.XLOOKUP($B33&amp;$C$5,Scenarios_Consol!$BG$12:$BG$487,Scenarios_Consol!AE$12:AE$487)</f>
        <v>234245.91971192224</v>
      </c>
      <c r="AF33" s="37">
        <f>_xlfn.XLOOKUP($B33&amp;$C$5,Scenarios_Consol!$BG$12:$BG$487,Scenarios_Consol!AF$12:AF$487)</f>
        <v>222405.94751155615</v>
      </c>
      <c r="AG33" s="37">
        <f>_xlfn.XLOOKUP($B33&amp;$C$5,Scenarios_Consol!$BG$12:$BG$487,Scenarios_Consol!AG$12:AG$487)</f>
        <v>249842.37349731801</v>
      </c>
      <c r="AH33" s="37">
        <f>_xlfn.XLOOKUP($B33&amp;$C$5,Scenarios_Consol!$BG$12:$BG$487,Scenarios_Consol!AH$12:AH$487)</f>
        <v>237735.7966334699</v>
      </c>
      <c r="AI33" s="37">
        <f>_xlfn.XLOOKUP($B33&amp;$C$5,Scenarios_Consol!$BG$12:$BG$487,Scenarios_Consol!AI$12:AI$487)</f>
        <v>264947.85661535437</v>
      </c>
      <c r="AJ33" s="37">
        <f>_xlfn.XLOOKUP($B33&amp;$C$5,Scenarios_Consol!$BG$12:$BG$487,Scenarios_Consol!AJ$12:AJ$487)</f>
        <v>277855.41499030992</v>
      </c>
      <c r="AK33" s="37">
        <f>_xlfn.XLOOKUP($B33&amp;$C$5,Scenarios_Consol!$BG$12:$BG$487,Scenarios_Consol!AK$12:AK$487)</f>
        <v>279963.30486785795</v>
      </c>
      <c r="AL33" s="37">
        <f>_xlfn.XLOOKUP($B33&amp;$C$5,Scenarios_Consol!$BG$12:$BG$487,Scenarios_Consol!AL$12:AL$487)</f>
        <v>292848.14984974632</v>
      </c>
      <c r="AM33" s="37">
        <f>_xlfn.XLOOKUP($B33&amp;$C$5,Scenarios_Consol!$BG$12:$BG$487,Scenarios_Consol!AM$12:AM$487)</f>
        <v>294985.83625613374</v>
      </c>
      <c r="AN33" s="37">
        <f>_xlfn.XLOOKUP($B33&amp;$C$5,Scenarios_Consol!$BG$12:$BG$487,Scenarios_Consol!AN$12:AN$487)</f>
        <v>327884.40741292923</v>
      </c>
      <c r="AO33" s="37">
        <f>_xlfn.XLOOKUP($B33&amp;$C$5,Scenarios_Consol!$BG$12:$BG$487,Scenarios_Consol!AO$12:AO$487)</f>
        <v>335474.78643227887</v>
      </c>
      <c r="AP33" s="37">
        <f>_xlfn.XLOOKUP($B33&amp;$C$5,Scenarios_Consol!$BG$12:$BG$487,Scenarios_Consol!AP$12:AP$487)</f>
        <v>205830.50714625645</v>
      </c>
      <c r="AQ33" s="37">
        <f>_xlfn.XLOOKUP($B33&amp;$C$5,Scenarios_Consol!$BG$12:$BG$487,Scenarios_Consol!AQ$12:AQ$487)</f>
        <v>281673.01264340099</v>
      </c>
      <c r="AR33" s="37">
        <f>_xlfn.XLOOKUP($B33&amp;$C$5,Scenarios_Consol!$BG$12:$BG$487,Scenarios_Consol!AR$12:AR$487)</f>
        <v>222148.21570251591</v>
      </c>
      <c r="AS33" s="37">
        <f>_xlfn.XLOOKUP($B33&amp;$C$5,Scenarios_Consol!$BG$12:$BG$487,Scenarios_Consol!AS$12:AS$487)</f>
        <v>297942.48956303601</v>
      </c>
      <c r="AT33" s="37">
        <f>_xlfn.XLOOKUP($B33&amp;$C$5,Scenarios_Consol!$BG$12:$BG$487,Scenarios_Consol!AT$12:AT$487)</f>
        <v>238385.78560645101</v>
      </c>
      <c r="AU33" s="37">
        <f>_xlfn.XLOOKUP($B33&amp;$C$5,Scenarios_Consol!$BG$12:$BG$487,Scenarios_Consol!AU$12:AU$487)</f>
        <v>314155.09347455058</v>
      </c>
      <c r="AV33" s="37">
        <f>_xlfn.XLOOKUP($B33&amp;$C$5,Scenarios_Consol!$BG$12:$BG$487,Scenarios_Consol!AV$12:AV$487)</f>
        <v>366036.04750004376</v>
      </c>
      <c r="AW33" s="37">
        <f>_xlfn.XLOOKUP($B33&amp;$C$5,Scenarios_Consol!$BG$12:$BG$487,Scenarios_Consol!AW$12:AW$487)</f>
        <v>330387.63378997764</v>
      </c>
      <c r="AX33" s="37">
        <f>_xlfn.XLOOKUP($B33&amp;$C$5,Scenarios_Consol!$BG$12:$BG$487,Scenarios_Consol!AX$12:AX$487)</f>
        <v>382280.60221299325</v>
      </c>
      <c r="AY33" s="37">
        <f>_xlfn.XLOOKUP($B33&amp;$C$5,Scenarios_Consol!$BG$12:$BG$487,Scenarios_Consol!AY$12:AY$487)</f>
        <v>346655.23476367263</v>
      </c>
      <c r="BA33" s="175">
        <f t="shared" si="2"/>
        <v>634436.33166120888</v>
      </c>
      <c r="BB33" s="175">
        <f t="shared" si="2"/>
        <v>1493125.4234018251</v>
      </c>
      <c r="BC33" s="175">
        <f t="shared" si="1"/>
        <v>2999536.9051787434</v>
      </c>
      <c r="BD33" s="175">
        <f t="shared" si="1"/>
        <v>3648853.8162481063</v>
      </c>
      <c r="BF33" s="77"/>
    </row>
    <row r="34" spans="2:58" x14ac:dyDescent="0.25">
      <c r="B34" s="41" t="s">
        <v>62</v>
      </c>
      <c r="C34" s="78" t="s">
        <v>26</v>
      </c>
      <c r="D34" s="63">
        <f>_xlfn.XLOOKUP($B34&amp;$C$5,Scenarios_Consol!$BG$12:$BG$487,Scenarios_Consol!D$12:D$487)</f>
        <v>235220.0650681321</v>
      </c>
      <c r="E34" s="63">
        <f>_xlfn.XLOOKUP($B34&amp;$C$5,Scenarios_Consol!$BG$12:$BG$487,Scenarios_Consol!E$12:E$487)</f>
        <v>269522.11014124996</v>
      </c>
      <c r="F34" s="63">
        <f>_xlfn.XLOOKUP($B34&amp;$C$5,Scenarios_Consol!$BG$12:$BG$487,Scenarios_Consol!F$12:F$487)</f>
        <v>362257.34307498578</v>
      </c>
      <c r="G34" s="63">
        <f>_xlfn.XLOOKUP($B34&amp;$C$5,Scenarios_Consol!$BG$12:$BG$487,Scenarios_Consol!G$12:G$487)</f>
        <v>477177.06626562489</v>
      </c>
      <c r="H34" s="63">
        <f>_xlfn.XLOOKUP($B34&amp;$C$5,Scenarios_Consol!$BG$12:$BG$487,Scenarios_Consol!H$12:H$487)</f>
        <v>486697.98063456442</v>
      </c>
      <c r="I34" s="63">
        <f>_xlfn.XLOOKUP($B34&amp;$C$5,Scenarios_Consol!$BG$12:$BG$487,Scenarios_Consol!I$12:I$487)</f>
        <v>541655.81532277598</v>
      </c>
      <c r="J34" s="63">
        <f>_xlfn.XLOOKUP($B34&amp;$C$5,Scenarios_Consol!$BG$12:$BG$487,Scenarios_Consol!J$12:J$487)</f>
        <v>381335.01047296391</v>
      </c>
      <c r="K34" s="63">
        <f>_xlfn.XLOOKUP($B34&amp;$C$5,Scenarios_Consol!$BG$12:$BG$487,Scenarios_Consol!K$12:K$487)</f>
        <v>482568.45854931825</v>
      </c>
      <c r="L34" s="63">
        <f>_xlfn.XLOOKUP($B34&amp;$C$5,Scenarios_Consol!$BG$12:$BG$487,Scenarios_Consol!L$12:L$487)</f>
        <v>494213.73079132813</v>
      </c>
      <c r="M34" s="63">
        <f>_xlfn.XLOOKUP($B34&amp;$C$5,Scenarios_Consol!$BG$12:$BG$487,Scenarios_Consol!M$12:M$487)</f>
        <v>815592.3817629104</v>
      </c>
      <c r="N34" s="63">
        <f>_xlfn.XLOOKUP($B34&amp;$C$5,Scenarios_Consol!$BG$12:$BG$487,Scenarios_Consol!N$12:N$487)</f>
        <v>1340522.5279980681</v>
      </c>
      <c r="O34" s="63">
        <f>_xlfn.XLOOKUP($B34&amp;$C$5,Scenarios_Consol!$BG$12:$BG$487,Scenarios_Consol!O$12:O$487)</f>
        <v>196316.93611687186</v>
      </c>
      <c r="P34" s="151">
        <f>_xlfn.XLOOKUP($B34&amp;$C$5,Scenarios_Consol!$BG$12:$BG$487,Scenarios_Consol!P$12:P$487)</f>
        <v>687875.15357810922</v>
      </c>
      <c r="Q34" s="151">
        <f>_xlfn.XLOOKUP($B34&amp;$C$5,Scenarios_Consol!$BG$12:$BG$487,Scenarios_Consol!Q$12:Q$487)</f>
        <v>715081.03936696204</v>
      </c>
      <c r="R34" s="151">
        <f>_xlfn.XLOOKUP($B34&amp;$C$5,Scenarios_Consol!$BG$12:$BG$487,Scenarios_Consol!R$12:R$487)</f>
        <v>604004.2968655217</v>
      </c>
      <c r="S34" s="151">
        <f>_xlfn.XLOOKUP($B34&amp;$C$5,Scenarios_Consol!$BG$12:$BG$487,Scenarios_Consol!S$12:S$487)</f>
        <v>779453.34740851284</v>
      </c>
      <c r="T34" s="151">
        <f>_xlfn.XLOOKUP($B34&amp;$C$5,Scenarios_Consol!$BG$12:$BG$487,Scenarios_Consol!T$12:T$487)</f>
        <v>707704.75960102235</v>
      </c>
      <c r="U34" s="151">
        <f>_xlfn.XLOOKUP($B34&amp;$C$5,Scenarios_Consol!$BG$12:$BG$487,Scenarios_Consol!U$12:U$487)</f>
        <v>880802.18529999512</v>
      </c>
      <c r="V34" s="151">
        <f>_xlfn.XLOOKUP($B34&amp;$C$5,Scenarios_Consol!$BG$12:$BG$487,Scenarios_Consol!V$12:V$487)</f>
        <v>806351.47352020408</v>
      </c>
      <c r="W34" s="151">
        <f>_xlfn.XLOOKUP($B34&amp;$C$5,Scenarios_Consol!$BG$12:$BG$487,Scenarios_Consol!W$12:W$487)</f>
        <v>974155.3367048658</v>
      </c>
      <c r="X34" s="151">
        <f>_xlfn.XLOOKUP($B34&amp;$C$5,Scenarios_Consol!$BG$12:$BG$487,Scenarios_Consol!X$12:X$487)</f>
        <v>1055541.7266289447</v>
      </c>
      <c r="Y34" s="151">
        <f>_xlfn.XLOOKUP($B34&amp;$C$5,Scenarios_Consol!$BG$12:$BG$487,Scenarios_Consol!Y$12:Y$487)</f>
        <v>1064139.5783285184</v>
      </c>
      <c r="Z34" s="151">
        <f>_xlfn.XLOOKUP($B34&amp;$C$5,Scenarios_Consol!$BG$12:$BG$487,Scenarios_Consol!Z$12:Z$487)</f>
        <v>1143525.2153288047</v>
      </c>
      <c r="AA34" s="151">
        <f>_xlfn.XLOOKUP($B34&amp;$C$5,Scenarios_Consol!$BG$12:$BG$487,Scenarios_Consol!AA$12:AA$487)</f>
        <v>1152819.7647128634</v>
      </c>
      <c r="AB34" s="151">
        <f>_xlfn.XLOOKUP($B34&amp;$C$5,Scenarios_Consol!$BG$12:$BG$487,Scenarios_Consol!AB$12:AB$487)</f>
        <v>1618569.2390569979</v>
      </c>
      <c r="AC34" s="151">
        <f>_xlfn.XLOOKUP($B34&amp;$C$5,Scenarios_Consol!$BG$12:$BG$487,Scenarios_Consol!AC$12:AC$487)</f>
        <v>1672619.5774202049</v>
      </c>
      <c r="AD34" s="151">
        <f>_xlfn.XLOOKUP($B34&amp;$C$5,Scenarios_Consol!$BG$12:$BG$487,Scenarios_Consol!AD$12:AD$487)</f>
        <v>1523734.8924773992</v>
      </c>
      <c r="AE34" s="151">
        <f>_xlfn.XLOOKUP($B34&amp;$C$5,Scenarios_Consol!$BG$12:$BG$487,Scenarios_Consol!AE$12:AE$487)</f>
        <v>1758262.022459446</v>
      </c>
      <c r="AF34" s="151">
        <f>_xlfn.XLOOKUP($B34&amp;$C$5,Scenarios_Consol!$BG$12:$BG$487,Scenarios_Consol!AF$12:AF$487)</f>
        <v>1649177.2616879791</v>
      </c>
      <c r="AG34" s="151">
        <f>_xlfn.XLOOKUP($B34&amp;$C$5,Scenarios_Consol!$BG$12:$BG$487,Scenarios_Consol!AG$12:AG$487)</f>
        <v>1881611.9295090097</v>
      </c>
      <c r="AH34" s="151">
        <f>_xlfn.XLOOKUP($B34&amp;$C$5,Scenarios_Consol!$BG$12:$BG$487,Scenarios_Consol!AH$12:AH$487)</f>
        <v>1770509.5752327368</v>
      </c>
      <c r="AI34" s="151">
        <f>_xlfn.XLOOKUP($B34&amp;$C$5,Scenarios_Consol!$BG$12:$BG$487,Scenarios_Consol!AI$12:AI$487)</f>
        <v>2001218.5377245531</v>
      </c>
      <c r="AJ34" s="151">
        <f>_xlfn.XLOOKUP($B34&amp;$C$5,Scenarios_Consol!$BG$12:$BG$487,Scenarios_Consol!AJ$12:AJ$487)</f>
        <v>2109371.5487873903</v>
      </c>
      <c r="AK34" s="151">
        <f>_xlfn.XLOOKUP($B34&amp;$C$5,Scenarios_Consol!$BG$12:$BG$487,Scenarios_Consol!AK$12:AK$487)</f>
        <v>2120176.7366460338</v>
      </c>
      <c r="AL34" s="151">
        <f>_xlfn.XLOOKUP($B34&amp;$C$5,Scenarios_Consol!$BG$12:$BG$487,Scenarios_Consol!AL$12:AL$487)</f>
        <v>2228028.0417370033</v>
      </c>
      <c r="AM34" s="151">
        <f>_xlfn.XLOOKUP($B34&amp;$C$5,Scenarios_Consol!$BG$12:$BG$487,Scenarios_Consol!AM$12:AM$487)</f>
        <v>2238910.026975614</v>
      </c>
      <c r="AN34" s="151">
        <f>_xlfn.XLOOKUP($B34&amp;$C$5,Scenarios_Consol!$BG$12:$BG$487,Scenarios_Consol!AN$12:AN$487)</f>
        <v>2513689.7283557602</v>
      </c>
      <c r="AO34" s="151">
        <f>_xlfn.XLOOKUP($B34&amp;$C$5,Scenarios_Consol!$BG$12:$BG$487,Scenarios_Consol!AO$12:AO$487)</f>
        <v>2574529.8247443279</v>
      </c>
      <c r="AP34" s="151">
        <f>_xlfn.XLOOKUP($B34&amp;$C$5,Scenarios_Consol!$BG$12:$BG$487,Scenarios_Consol!AP$12:AP$487)</f>
        <v>1459059.9963918277</v>
      </c>
      <c r="AQ34" s="151">
        <f>_xlfn.XLOOKUP($B34&amp;$C$5,Scenarios_Consol!$BG$12:$BG$487,Scenarios_Consol!AQ$12:AQ$487)</f>
        <v>2098162.9384448281</v>
      </c>
      <c r="AR34" s="151">
        <f>_xlfn.XLOOKUP($B34&amp;$C$5,Scenarios_Consol!$BG$12:$BG$487,Scenarios_Consol!AR$12:AR$487)</f>
        <v>1588565.2949252878</v>
      </c>
      <c r="AS34" s="151">
        <f>_xlfn.XLOOKUP($B34&amp;$C$5,Scenarios_Consol!$BG$12:$BG$487,Scenarios_Consol!AS$12:AS$487)</f>
        <v>2227315.3544783462</v>
      </c>
      <c r="AT34" s="151">
        <f>_xlfn.XLOOKUP($B34&amp;$C$5,Scenarios_Consol!$BG$12:$BG$487,Scenarios_Consol!AT$12:AT$487)</f>
        <v>1717473.2326459885</v>
      </c>
      <c r="AU34" s="151">
        <f>_xlfn.XLOOKUP($B34&amp;$C$5,Scenarios_Consol!$BG$12:$BG$487,Scenarios_Consol!AU$12:AU$487)</f>
        <v>2356011.1194061008</v>
      </c>
      <c r="AV34" s="151">
        <f>_xlfn.XLOOKUP($B34&amp;$C$5,Scenarios_Consol!$BG$12:$BG$487,Scenarios_Consol!AV$12:AV$487)</f>
        <v>2794891.0267484509</v>
      </c>
      <c r="AW34" s="151">
        <f>_xlfn.XLOOKUP($B34&amp;$C$5,Scenarios_Consol!$BG$12:$BG$487,Scenarios_Consol!AW$12:AW$487)</f>
        <v>2484826.6955714514</v>
      </c>
      <c r="AX34" s="151">
        <f>_xlfn.XLOOKUP($B34&amp;$C$5,Scenarios_Consol!$BG$12:$BG$487,Scenarios_Consol!AX$12:AX$487)</f>
        <v>2923774.7886253675</v>
      </c>
      <c r="AY34" s="151">
        <f>_xlfn.XLOOKUP($B34&amp;$C$5,Scenarios_Consol!$BG$12:$BG$487,Scenarios_Consol!AY$12:AY$487)</f>
        <v>2613878.7300659092</v>
      </c>
      <c r="BA34" s="37">
        <f t="shared" si="2"/>
        <v>6083079.4261987936</v>
      </c>
      <c r="BB34" s="37">
        <f t="shared" si="2"/>
        <v>10571453.877344325</v>
      </c>
      <c r="BC34" s="37">
        <f t="shared" si="1"/>
        <v>22572189.389714371</v>
      </c>
      <c r="BD34" s="37">
        <f t="shared" si="1"/>
        <v>27352178.730403647</v>
      </c>
      <c r="BF34" s="77"/>
    </row>
    <row r="35" spans="2:58" x14ac:dyDescent="0.25">
      <c r="B35" s="41" t="s">
        <v>63</v>
      </c>
      <c r="C35" s="78" t="s">
        <v>26</v>
      </c>
      <c r="D35" s="63">
        <f>_xlfn.XLOOKUP($B35&amp;$C$5,Scenarios_Consol!$BG$12:$BG$487,Scenarios_Consol!D$12:D$487)</f>
        <v>3026.5537286931813</v>
      </c>
      <c r="E35" s="63">
        <f>_xlfn.XLOOKUP($B35&amp;$C$5,Scenarios_Consol!$BG$12:$BG$487,Scenarios_Consol!E$12:E$487)</f>
        <v>5223.422940340909</v>
      </c>
      <c r="F35" s="63">
        <f>_xlfn.XLOOKUP($B35&amp;$C$5,Scenarios_Consol!$BG$12:$BG$487,Scenarios_Consol!F$12:F$487)</f>
        <v>7655.9963636363627</v>
      </c>
      <c r="G35" s="63">
        <f>_xlfn.XLOOKUP($B35&amp;$C$5,Scenarios_Consol!$BG$12:$BG$487,Scenarios_Consol!G$12:G$487)</f>
        <v>5241.502663352273</v>
      </c>
      <c r="H35" s="63">
        <f>_xlfn.XLOOKUP($B35&amp;$C$5,Scenarios_Consol!$BG$12:$BG$487,Scenarios_Consol!H$12:H$487)</f>
        <v>2304.1043402777773</v>
      </c>
      <c r="I35" s="63">
        <f>_xlfn.XLOOKUP($B35&amp;$C$5,Scenarios_Consol!$BG$12:$BG$487,Scenarios_Consol!I$12:I$487)</f>
        <v>6264.3749548611113</v>
      </c>
      <c r="J35" s="63">
        <f>_xlfn.XLOOKUP($B35&amp;$C$5,Scenarios_Consol!$BG$12:$BG$487,Scenarios_Consol!J$12:J$487)</f>
        <v>74.516403093434349</v>
      </c>
      <c r="K35" s="63">
        <f>_xlfn.XLOOKUP($B35&amp;$C$5,Scenarios_Consol!$BG$12:$BG$487,Scenarios_Consol!K$12:K$487)</f>
        <v>9.0739457070707061</v>
      </c>
      <c r="L35" s="63">
        <f>_xlfn.XLOOKUP($B35&amp;$C$5,Scenarios_Consol!$BG$12:$BG$487,Scenarios_Consol!L$12:L$487)</f>
        <v>-86.847395359848491</v>
      </c>
      <c r="M35" s="63">
        <f>_xlfn.XLOOKUP($B35&amp;$C$5,Scenarios_Consol!$BG$12:$BG$487,Scenarios_Consol!M$12:M$487)</f>
        <v>0</v>
      </c>
      <c r="N35" s="63">
        <f>_xlfn.XLOOKUP($B35&amp;$C$5,Scenarios_Consol!$BG$12:$BG$487,Scenarios_Consol!N$12:N$487)</f>
        <v>0</v>
      </c>
      <c r="O35" s="63">
        <f>_xlfn.XLOOKUP($B35&amp;$C$5,Scenarios_Consol!$BG$12:$BG$487,Scenarios_Consol!O$12:O$487)</f>
        <v>0</v>
      </c>
      <c r="P35" s="37">
        <f>_xlfn.XLOOKUP($B35&amp;$C$5,Scenarios_Consol!$BG$12:$BG$487,Scenarios_Consol!P$12:P$487)</f>
        <v>5278.922217937501</v>
      </c>
      <c r="Q35" s="37">
        <f>_xlfn.XLOOKUP($B35&amp;$C$5,Scenarios_Consol!$BG$12:$BG$487,Scenarios_Consol!Q$12:Q$487)</f>
        <v>5489.9586609802254</v>
      </c>
      <c r="R35" s="37">
        <f>_xlfn.XLOOKUP($B35&amp;$C$5,Scenarios_Consol!$BG$12:$BG$487,Scenarios_Consol!R$12:R$487)</f>
        <v>4733.1796873828343</v>
      </c>
      <c r="S35" s="37">
        <f>_xlfn.XLOOKUP($B35&amp;$C$5,Scenarios_Consol!$BG$12:$BG$487,Scenarios_Consol!S$12:S$487)</f>
        <v>5993.4859461984288</v>
      </c>
      <c r="T35" s="37">
        <f>_xlfn.XLOOKUP($B35&amp;$C$5,Scenarios_Consol!$BG$12:$BG$487,Scenarios_Consol!T$12:T$487)</f>
        <v>5505.1998415315611</v>
      </c>
      <c r="U35" s="37">
        <f>_xlfn.XLOOKUP($B35&amp;$C$5,Scenarios_Consol!$BG$12:$BG$487,Scenarios_Consol!U$12:U$487)</f>
        <v>6744.6934153342563</v>
      </c>
      <c r="V35" s="37">
        <f>_xlfn.XLOOKUP($B35&amp;$C$5,Scenarios_Consol!$BG$12:$BG$487,Scenarios_Consol!V$12:V$487)</f>
        <v>6235.3693376516994</v>
      </c>
      <c r="W35" s="37">
        <f>_xlfn.XLOOKUP($B35&amp;$C$5,Scenarios_Consol!$BG$12:$BG$487,Scenarios_Consol!W$12:W$487)</f>
        <v>7435.1029904550023</v>
      </c>
      <c r="X35" s="37">
        <f>_xlfn.XLOOKUP($B35&amp;$C$5,Scenarios_Consol!$BG$12:$BG$487,Scenarios_Consol!X$12:X$487)</f>
        <v>8019.7493096053568</v>
      </c>
      <c r="Y35" s="37">
        <f>_xlfn.XLOOKUP($B35&amp;$C$5,Scenarios_Consol!$BG$12:$BG$487,Scenarios_Consol!Y$12:Y$487)</f>
        <v>8096.1396371988158</v>
      </c>
      <c r="Z35" s="37">
        <f>_xlfn.XLOOKUP($B35&amp;$C$5,Scenarios_Consol!$BG$12:$BG$487,Scenarios_Consol!Z$12:Z$487)</f>
        <v>8665.1331012548781</v>
      </c>
      <c r="AA35" s="37">
        <f>_xlfn.XLOOKUP($B35&amp;$C$5,Scenarios_Consol!$BG$12:$BG$487,Scenarios_Consol!AA$12:AA$487)</f>
        <v>8748.0137547915801</v>
      </c>
      <c r="AB35" s="37">
        <f>_xlfn.XLOOKUP($B35&amp;$C$5,Scenarios_Consol!$BG$12:$BG$487,Scenarios_Consol!AB$12:AB$487)</f>
        <v>12117.491811006385</v>
      </c>
      <c r="AC35" s="37">
        <f>_xlfn.XLOOKUP($B35&amp;$C$5,Scenarios_Consol!$BG$12:$BG$487,Scenarios_Consol!AC$12:AC$487)</f>
        <v>12514.889409721376</v>
      </c>
      <c r="AD35" s="37">
        <f>_xlfn.XLOOKUP($B35&amp;$C$5,Scenarios_Consol!$BG$12:$BG$487,Scenarios_Consol!AD$12:AD$487)</f>
        <v>11481.870624095289</v>
      </c>
      <c r="AE35" s="37">
        <f>_xlfn.XLOOKUP($B35&amp;$C$5,Scenarios_Consol!$BG$12:$BG$487,Scenarios_Consol!AE$12:AE$487)</f>
        <v>13162.653620925908</v>
      </c>
      <c r="AF35" s="37">
        <f>_xlfn.XLOOKUP($B35&amp;$C$5,Scenarios_Consol!$BG$12:$BG$487,Scenarios_Consol!AF$12:AF$487)</f>
        <v>12403.397420063495</v>
      </c>
      <c r="AG35" s="37">
        <f>_xlfn.XLOOKUP($B35&amp;$C$5,Scenarios_Consol!$BG$12:$BG$487,Scenarios_Consol!AG$12:AG$487)</f>
        <v>14068.24191347791</v>
      </c>
      <c r="AH35" s="37">
        <f>_xlfn.XLOOKUP($B35&amp;$C$5,Scenarios_Consol!$BG$12:$BG$487,Scenarios_Consol!AH$12:AH$487)</f>
        <v>13293.928334496683</v>
      </c>
      <c r="AI35" s="37">
        <f>_xlfn.XLOOKUP($B35&amp;$C$5,Scenarios_Consol!$BG$12:$BG$487,Scenarios_Consol!AI$12:AI$487)</f>
        <v>14945.971979061462</v>
      </c>
      <c r="AJ35" s="37">
        <f>_xlfn.XLOOKUP($B35&amp;$C$5,Scenarios_Consol!$BG$12:$BG$487,Scenarios_Consol!AJ$12:AJ$487)</f>
        <v>15723.641719358178</v>
      </c>
      <c r="AK35" s="37">
        <f>_xlfn.XLOOKUP($B35&amp;$C$5,Scenarios_Consol!$BG$12:$BG$487,Scenarios_Consol!AK$12:AK$487)</f>
        <v>15818.770179756344</v>
      </c>
      <c r="AL35" s="37">
        <f>_xlfn.XLOOKUP($B35&amp;$C$5,Scenarios_Consol!$BG$12:$BG$487,Scenarios_Consol!AL$12:AL$487)</f>
        <v>16594.553731466644</v>
      </c>
      <c r="AM35" s="37">
        <f>_xlfn.XLOOKUP($B35&amp;$C$5,Scenarios_Consol!$BG$12:$BG$487,Scenarios_Consol!AM$12:AM$487)</f>
        <v>16690.673932367306</v>
      </c>
      <c r="AN35" s="37">
        <f>_xlfn.XLOOKUP($B35&amp;$C$5,Scenarios_Consol!$BG$12:$BG$487,Scenarios_Consol!AN$12:AN$487)</f>
        <v>18668.700653393582</v>
      </c>
      <c r="AO35" s="37">
        <f>_xlfn.XLOOKUP($B35&amp;$C$5,Scenarios_Consol!$BG$12:$BG$487,Scenarios_Consol!AO$12:AO$487)</f>
        <v>19113.186419477122</v>
      </c>
      <c r="AP35" s="37">
        <f>_xlfn.XLOOKUP($B35&amp;$C$5,Scenarios_Consol!$BG$12:$BG$487,Scenarios_Consol!AP$12:AP$487)</f>
        <v>11166.625396001225</v>
      </c>
      <c r="AQ35" s="37">
        <f>_xlfn.XLOOKUP($B35&amp;$C$5,Scenarios_Consol!$BG$12:$BG$487,Scenarios_Consol!AQ$12:AQ$487)</f>
        <v>15752.87672696972</v>
      </c>
      <c r="AR35" s="37">
        <f>_xlfn.XLOOKUP($B35&amp;$C$5,Scenarios_Consol!$BG$12:$BG$487,Scenarios_Consol!AR$12:AR$487)</f>
        <v>12116.18909563478</v>
      </c>
      <c r="AS35" s="37">
        <f>_xlfn.XLOOKUP($B35&amp;$C$5,Scenarios_Consol!$BG$12:$BG$487,Scenarios_Consol!AS$12:AS$487)</f>
        <v>16699.772726310119</v>
      </c>
      <c r="AT35" s="37">
        <f>_xlfn.XLOOKUP($B35&amp;$C$5,Scenarios_Consol!$BG$12:$BG$487,Scenarios_Consol!AT$12:AT$487)</f>
        <v>13061.269030081341</v>
      </c>
      <c r="AU35" s="37">
        <f>_xlfn.XLOOKUP($B35&amp;$C$5,Scenarios_Consol!$BG$12:$BG$487,Scenarios_Consol!AU$12:AU$487)</f>
        <v>17643.334622077993</v>
      </c>
      <c r="AV35" s="37">
        <f>_xlfn.XLOOKUP($B35&amp;$C$5,Scenarios_Consol!$BG$12:$BG$487,Scenarios_Consol!AV$12:AV$487)</f>
        <v>20788.487329687428</v>
      </c>
      <c r="AW35" s="37">
        <f>_xlfn.XLOOKUP($B35&amp;$C$5,Scenarios_Consol!$BG$12:$BG$487,Scenarios_Consol!AW$12:AW$487)</f>
        <v>18587.878118526562</v>
      </c>
      <c r="AX35" s="37">
        <f>_xlfn.XLOOKUP($B35&amp;$C$5,Scenarios_Consol!$BG$12:$BG$487,Scenarios_Consol!AX$12:AX$487)</f>
        <v>21733.603704226378</v>
      </c>
      <c r="AY35" s="37">
        <f>_xlfn.XLOOKUP($B35&amp;$C$5,Scenarios_Consol!$BG$12:$BG$487,Scenarios_Consol!AY$12:AY$487)</f>
        <v>19534.26759013328</v>
      </c>
      <c r="BA35" s="37">
        <f t="shared" si="2"/>
        <v>29712.697944602274</v>
      </c>
      <c r="BB35" s="37">
        <f t="shared" si="2"/>
        <v>80944.94790032215</v>
      </c>
      <c r="BC35" s="37">
        <f t="shared" si="1"/>
        <v>168816.08467579694</v>
      </c>
      <c r="BD35" s="37">
        <f t="shared" si="1"/>
        <v>204866.19141251952</v>
      </c>
      <c r="BF35" s="77"/>
    </row>
    <row r="36" spans="2:58" x14ac:dyDescent="0.25">
      <c r="B36" s="41" t="s">
        <v>64</v>
      </c>
      <c r="C36" s="78" t="s">
        <v>26</v>
      </c>
      <c r="D36" s="63">
        <f>_xlfn.XLOOKUP($B36&amp;$C$5,Scenarios_Consol!$BG$12:$BG$487,Scenarios_Consol!D$12:D$487)</f>
        <v>166588.53192528407</v>
      </c>
      <c r="E36" s="63">
        <f>_xlfn.XLOOKUP($B36&amp;$C$5,Scenarios_Consol!$BG$12:$BG$487,Scenarios_Consol!E$12:E$487)</f>
        <v>97511.861096235778</v>
      </c>
      <c r="F36" s="63">
        <f>_xlfn.XLOOKUP($B36&amp;$C$5,Scenarios_Consol!$BG$12:$BG$487,Scenarios_Consol!F$12:F$487)</f>
        <v>-21294.213525710227</v>
      </c>
      <c r="G36" s="63">
        <f>_xlfn.XLOOKUP($B36&amp;$C$5,Scenarios_Consol!$BG$12:$BG$487,Scenarios_Consol!G$12:G$487)</f>
        <v>110236.99785078125</v>
      </c>
      <c r="H36" s="63">
        <f>_xlfn.XLOOKUP($B36&amp;$C$5,Scenarios_Consol!$BG$12:$BG$487,Scenarios_Consol!H$12:H$487)</f>
        <v>85881.083068181819</v>
      </c>
      <c r="I36" s="63">
        <f>_xlfn.XLOOKUP($B36&amp;$C$5,Scenarios_Consol!$BG$12:$BG$487,Scenarios_Consol!I$12:I$487)</f>
        <v>70817.280442083327</v>
      </c>
      <c r="J36" s="63">
        <f>_xlfn.XLOOKUP($B36&amp;$C$5,Scenarios_Consol!$BG$12:$BG$487,Scenarios_Consol!J$12:J$487)</f>
        <v>447766.07522236428</v>
      </c>
      <c r="K36" s="63">
        <f>_xlfn.XLOOKUP($B36&amp;$C$5,Scenarios_Consol!$BG$12:$BG$487,Scenarios_Consol!K$12:K$487)</f>
        <v>94938.502299968444</v>
      </c>
      <c r="L36" s="63">
        <f>_xlfn.XLOOKUP($B36&amp;$C$5,Scenarios_Consol!$BG$12:$BG$487,Scenarios_Consol!L$12:L$487)</f>
        <v>411491.96061603539</v>
      </c>
      <c r="M36" s="63">
        <f>_xlfn.XLOOKUP($B36&amp;$C$5,Scenarios_Consol!$BG$12:$BG$487,Scenarios_Consol!M$12:M$487)</f>
        <v>720354.7646831834</v>
      </c>
      <c r="N36" s="63">
        <f>_xlfn.XLOOKUP($B36&amp;$C$5,Scenarios_Consol!$BG$12:$BG$487,Scenarios_Consol!N$12:N$487)</f>
        <v>405489.84688246204</v>
      </c>
      <c r="O36" s="63">
        <f>_xlfn.XLOOKUP($B36&amp;$C$5,Scenarios_Consol!$BG$12:$BG$487,Scenarios_Consol!O$12:O$487)</f>
        <v>242657.53466866477</v>
      </c>
      <c r="P36" s="37">
        <f>_xlfn.XLOOKUP($B36&amp;$C$5,Scenarios_Consol!$BG$12:$BG$487,Scenarios_Consol!P$12:P$487)</f>
        <v>242071.20777487868</v>
      </c>
      <c r="Q36" s="37">
        <f>_xlfn.XLOOKUP($B36&amp;$C$5,Scenarios_Consol!$BG$12:$BG$487,Scenarios_Consol!Q$12:Q$487)</f>
        <v>251512.15800834005</v>
      </c>
      <c r="R36" s="37">
        <f>_xlfn.XLOOKUP($B36&amp;$C$5,Scenarios_Consol!$BG$12:$BG$487,Scenarios_Consol!R$12:R$487)</f>
        <v>206768.60720165505</v>
      </c>
      <c r="S36" s="37">
        <f>_xlfn.XLOOKUP($B36&amp;$C$5,Scenarios_Consol!$BG$12:$BG$487,Scenarios_Consol!S$12:S$487)</f>
        <v>273602.83882102167</v>
      </c>
      <c r="T36" s="37">
        <f>_xlfn.XLOOKUP($B36&amp;$C$5,Scenarios_Consol!$BG$12:$BG$487,Scenarios_Consol!T$12:T$487)</f>
        <v>244669.07270131473</v>
      </c>
      <c r="U36" s="37">
        <f>_xlfn.XLOOKUP($B36&amp;$C$5,Scenarios_Consol!$BG$12:$BG$487,Scenarios_Consol!U$12:U$487)</f>
        <v>310839.23560373223</v>
      </c>
      <c r="V36" s="37">
        <f>_xlfn.XLOOKUP($B36&amp;$C$5,Scenarios_Consol!$BG$12:$BG$487,Scenarios_Consol!V$12:V$487)</f>
        <v>280972.36687656242</v>
      </c>
      <c r="W36" s="37">
        <f>_xlfn.XLOOKUP($B36&amp;$C$5,Scenarios_Consol!$BG$12:$BG$487,Scenarios_Consol!W$12:W$487)</f>
        <v>345228.57892471779</v>
      </c>
      <c r="X36" s="37">
        <f>_xlfn.XLOOKUP($B36&amp;$C$5,Scenarios_Consol!$BG$12:$BG$487,Scenarios_Consol!X$12:X$487)</f>
        <v>376229.99124934291</v>
      </c>
      <c r="Y36" s="37">
        <f>_xlfn.XLOOKUP($B36&amp;$C$5,Scenarios_Consol!$BG$12:$BG$487,Scenarios_Consol!Y$12:Y$487)</f>
        <v>378640.39307277894</v>
      </c>
      <c r="Z36" s="37">
        <f>_xlfn.XLOOKUP($B36&amp;$C$5,Scenarios_Consol!$BG$12:$BG$487,Scenarios_Consol!Z$12:Z$487)</f>
        <v>408955.36818921223</v>
      </c>
      <c r="AA36" s="37">
        <f>_xlfn.XLOOKUP($B36&amp;$C$5,Scenarios_Consol!$BG$12:$BG$487,Scenarios_Consol!AA$12:AA$487)</f>
        <v>411543.33693346678</v>
      </c>
      <c r="AB36" s="37">
        <f>_xlfn.XLOOKUP($B36&amp;$C$5,Scenarios_Consol!$BG$12:$BG$487,Scenarios_Consol!AB$12:AB$487)</f>
        <v>587552.43525974324</v>
      </c>
      <c r="AC36" s="37">
        <f>_xlfn.XLOOKUP($B36&amp;$C$5,Scenarios_Consol!$BG$12:$BG$487,Scenarios_Consol!AC$12:AC$487)</f>
        <v>607601.84173112665</v>
      </c>
      <c r="AD36" s="37">
        <f>_xlfn.XLOOKUP($B36&amp;$C$5,Scenarios_Consol!$BG$12:$BG$487,Scenarios_Consol!AD$12:AD$487)</f>
        <v>548731.10019721603</v>
      </c>
      <c r="AE36" s="37">
        <f>_xlfn.XLOOKUP($B36&amp;$C$5,Scenarios_Consol!$BG$12:$BG$487,Scenarios_Consol!AE$12:AE$487)</f>
        <v>638300.62640579976</v>
      </c>
      <c r="AF36" s="37">
        <f>_xlfn.XLOOKUP($B36&amp;$C$5,Scenarios_Consol!$BG$12:$BG$487,Scenarios_Consol!AF$12:AF$487)</f>
        <v>595308.19669662043</v>
      </c>
      <c r="AG36" s="37">
        <f>_xlfn.XLOOKUP($B36&amp;$C$5,Scenarios_Consol!$BG$12:$BG$487,Scenarios_Consol!AG$12:AG$487)</f>
        <v>684134.29340640025</v>
      </c>
      <c r="AH36" s="37">
        <f>_xlfn.XLOOKUP($B36&amp;$C$5,Scenarios_Consol!$BG$12:$BG$487,Scenarios_Consol!AH$12:AH$487)</f>
        <v>640406.65892910108</v>
      </c>
      <c r="AI36" s="37">
        <f>_xlfn.XLOOKUP($B36&amp;$C$5,Scenarios_Consol!$BG$12:$BG$487,Scenarios_Consol!AI$12:AI$487)</f>
        <v>728599.29382833291</v>
      </c>
      <c r="AJ36" s="37">
        <f>_xlfn.XLOOKUP($B36&amp;$C$5,Scenarios_Consol!$BG$12:$BG$487,Scenarios_Consol!AJ$12:AJ$487)</f>
        <v>769752.62759711058</v>
      </c>
      <c r="AK36" s="37">
        <f>_xlfn.XLOOKUP($B36&amp;$C$5,Scenarios_Consol!$BG$12:$BG$487,Scenarios_Consol!AK$12:AK$487)</f>
        <v>772833.49946384993</v>
      </c>
      <c r="AL36" s="37">
        <f>_xlfn.XLOOKUP($B36&amp;$C$5,Scenarios_Consol!$BG$12:$BG$487,Scenarios_Consol!AL$12:AL$487)</f>
        <v>813855.28886779444</v>
      </c>
      <c r="AM36" s="37">
        <f>_xlfn.XLOOKUP($B36&amp;$C$5,Scenarios_Consol!$BG$12:$BG$487,Scenarios_Consol!AM$12:AM$487)</f>
        <v>816939.40023154183</v>
      </c>
      <c r="AN36" s="37">
        <f>_xlfn.XLOOKUP($B36&amp;$C$5,Scenarios_Consol!$BG$12:$BG$487,Scenarios_Consol!AN$12:AN$487)</f>
        <v>921363.80294271722</v>
      </c>
      <c r="AO36" s="37">
        <f>_xlfn.XLOOKUP($B36&amp;$C$5,Scenarios_Consol!$BG$12:$BG$487,Scenarios_Consol!AO$12:AO$487)</f>
        <v>944099.24564267928</v>
      </c>
      <c r="AP36" s="37">
        <f>_xlfn.XLOOKUP($B36&amp;$C$5,Scenarios_Consol!$BG$12:$BG$487,Scenarios_Consol!AP$12:AP$487)</f>
        <v>515266.47471845115</v>
      </c>
      <c r="AQ36" s="37">
        <f>_xlfn.XLOOKUP($B36&amp;$C$5,Scenarios_Consol!$BG$12:$BG$487,Scenarios_Consol!AQ$12:AQ$487)</f>
        <v>758995.09356940887</v>
      </c>
      <c r="AR36" s="37">
        <f>_xlfn.XLOOKUP($B36&amp;$C$5,Scenarios_Consol!$BG$12:$BG$487,Scenarios_Consol!AR$12:AR$487)</f>
        <v>563459.16023126582</v>
      </c>
      <c r="AS36" s="37">
        <f>_xlfn.XLOOKUP($B36&amp;$C$5,Scenarios_Consol!$BG$12:$BG$487,Scenarios_Consol!AS$12:AS$487)</f>
        <v>807061.20705810678</v>
      </c>
      <c r="AT36" s="37">
        <f>_xlfn.XLOOKUP($B36&amp;$C$5,Scenarios_Consol!$BG$12:$BG$487,Scenarios_Consol!AT$12:AT$487)</f>
        <v>611435.6849309149</v>
      </c>
      <c r="AU36" s="37">
        <f>_xlfn.XLOOKUP($B36&amp;$C$5,Scenarios_Consol!$BG$12:$BG$487,Scenarios_Consol!AU$12:AU$487)</f>
        <v>854956.54968052858</v>
      </c>
      <c r="AV36" s="37">
        <f>_xlfn.XLOOKUP($B36&amp;$C$5,Scenarios_Consol!$BG$12:$BG$487,Scenarios_Consol!AV$12:AV$487)</f>
        <v>1022581.1924146765</v>
      </c>
      <c r="AW36" s="37">
        <f>_xlfn.XLOOKUP($B36&amp;$C$5,Scenarios_Consol!$BG$12:$BG$487,Scenarios_Consol!AW$12:AW$487)</f>
        <v>902890.38189325819</v>
      </c>
      <c r="AX36" s="37">
        <f>_xlfn.XLOOKUP($B36&amp;$C$5,Scenarios_Consol!$BG$12:$BG$487,Scenarios_Consol!AX$12:AX$487)</f>
        <v>1070536.0876384429</v>
      </c>
      <c r="AY36" s="37">
        <f>_xlfn.XLOOKUP($B36&amp;$C$5,Scenarios_Consol!$BG$12:$BG$487,Scenarios_Consol!AY$12:AY$487)</f>
        <v>950905.57410629129</v>
      </c>
      <c r="BA36" s="37">
        <f t="shared" si="2"/>
        <v>2832440.2252295343</v>
      </c>
      <c r="BB36" s="37">
        <f t="shared" si="2"/>
        <v>3731033.1553570232</v>
      </c>
      <c r="BC36" s="37">
        <f t="shared" si="1"/>
        <v>8204015.2626146376</v>
      </c>
      <c r="BD36" s="37">
        <f t="shared" si="1"/>
        <v>9923550.4548267424</v>
      </c>
      <c r="BF36" s="77"/>
    </row>
    <row r="37" spans="2:58" x14ac:dyDescent="0.25">
      <c r="B37" s="41" t="s">
        <v>65</v>
      </c>
      <c r="C37" s="78" t="s">
        <v>26</v>
      </c>
      <c r="D37" s="63">
        <f>_xlfn.XLOOKUP($B37&amp;$C$5,Scenarios_Consol!$BG$12:$BG$487,Scenarios_Consol!D$12:D$487)</f>
        <v>184258.75977272727</v>
      </c>
      <c r="E37" s="63">
        <f>_xlfn.XLOOKUP($B37&amp;$C$5,Scenarios_Consol!$BG$12:$BG$487,Scenarios_Consol!E$12:E$487)</f>
        <v>216369.46776988637</v>
      </c>
      <c r="F37" s="63">
        <f>_xlfn.XLOOKUP($B37&amp;$C$5,Scenarios_Consol!$BG$12:$BG$487,Scenarios_Consol!F$12:F$487)</f>
        <v>256969.26727272727</v>
      </c>
      <c r="G37" s="63">
        <f>_xlfn.XLOOKUP($B37&amp;$C$5,Scenarios_Consol!$BG$12:$BG$487,Scenarios_Consol!G$12:G$487)</f>
        <v>267335.73421875003</v>
      </c>
      <c r="H37" s="63">
        <f>_xlfn.XLOOKUP($B37&amp;$C$5,Scenarios_Consol!$BG$12:$BG$487,Scenarios_Consol!H$12:H$487)</f>
        <v>323619.91470643936</v>
      </c>
      <c r="I37" s="63">
        <f>_xlfn.XLOOKUP($B37&amp;$C$5,Scenarios_Consol!$BG$12:$BG$487,Scenarios_Consol!I$12:I$487)</f>
        <v>389690.98755555553</v>
      </c>
      <c r="J37" s="63">
        <f>_xlfn.XLOOKUP($B37&amp;$C$5,Scenarios_Consol!$BG$12:$BG$487,Scenarios_Consol!J$12:J$487)</f>
        <v>409360.72763731069</v>
      </c>
      <c r="K37" s="63">
        <f>_xlfn.XLOOKUP($B37&amp;$C$5,Scenarios_Consol!$BG$12:$BG$487,Scenarios_Consol!K$12:K$487)</f>
        <v>474733.41005681816</v>
      </c>
      <c r="L37" s="63">
        <f>_xlfn.XLOOKUP($B37&amp;$C$5,Scenarios_Consol!$BG$12:$BG$487,Scenarios_Consol!L$12:L$487)</f>
        <v>459418.25478795765</v>
      </c>
      <c r="M37" s="63">
        <f>_xlfn.XLOOKUP($B37&amp;$C$5,Scenarios_Consol!$BG$12:$BG$487,Scenarios_Consol!M$12:M$487)</f>
        <v>647583.84711489896</v>
      </c>
      <c r="N37" s="63">
        <f>_xlfn.XLOOKUP($B37&amp;$C$5,Scenarios_Consol!$BG$12:$BG$487,Scenarios_Consol!N$12:N$487)</f>
        <v>726066.01803030306</v>
      </c>
      <c r="O37" s="63">
        <f>_xlfn.XLOOKUP($B37&amp;$C$5,Scenarios_Consol!$BG$12:$BG$487,Scenarios_Consol!O$12:O$487)</f>
        <v>923761.83836805541</v>
      </c>
      <c r="P37" s="37">
        <f>_xlfn.XLOOKUP($B37&amp;$C$5,Scenarios_Consol!$BG$12:$BG$487,Scenarios_Consol!P$12:P$487)</f>
        <v>508751.6331828821</v>
      </c>
      <c r="Q37" s="37">
        <f>_xlfn.XLOOKUP($B37&amp;$C$5,Scenarios_Consol!$BG$12:$BG$487,Scenarios_Consol!Q$12:Q$487)</f>
        <v>529508.30354730587</v>
      </c>
      <c r="R37" s="37">
        <f>_xlfn.XLOOKUP($B37&amp;$C$5,Scenarios_Consol!$BG$12:$BG$487,Scenarios_Consol!R$12:R$487)</f>
        <v>474338.91175039281</v>
      </c>
      <c r="S37" s="37">
        <f>_xlfn.XLOOKUP($B37&amp;$C$5,Scenarios_Consol!$BG$12:$BG$487,Scenarios_Consol!S$12:S$487)</f>
        <v>579803.10333906021</v>
      </c>
      <c r="T37" s="37">
        <f>_xlfn.XLOOKUP($B37&amp;$C$5,Scenarios_Consol!$BG$12:$BG$487,Scenarios_Consol!T$12:T$487)</f>
        <v>544321.03142326407</v>
      </c>
      <c r="U37" s="37">
        <f>_xlfn.XLOOKUP($B37&amp;$C$5,Scenarios_Consol!$BG$12:$BG$487,Scenarios_Consol!U$12:U$487)</f>
        <v>647265.75877639954</v>
      </c>
      <c r="V37" s="37">
        <f>_xlfn.XLOOKUP($B37&amp;$C$5,Scenarios_Consol!$BG$12:$BG$487,Scenarios_Consol!V$12:V$487)</f>
        <v>609700.22826452169</v>
      </c>
      <c r="W37" s="37">
        <f>_xlfn.XLOOKUP($B37&amp;$C$5,Scenarios_Consol!$BG$12:$BG$487,Scenarios_Consol!W$12:W$487)</f>
        <v>708973.62316896347</v>
      </c>
      <c r="X37" s="37">
        <f>_xlfn.XLOOKUP($B37&amp;$C$5,Scenarios_Consol!$BG$12:$BG$487,Scenarios_Consol!X$12:X$487)</f>
        <v>757902.01630637492</v>
      </c>
      <c r="Y37" s="37">
        <f>_xlfn.XLOOKUP($B37&amp;$C$5,Scenarios_Consol!$BG$12:$BG$487,Scenarios_Consol!Y$12:Y$487)</f>
        <v>767197.12336354482</v>
      </c>
      <c r="Z37" s="37">
        <f>_xlfn.XLOOKUP($B37&amp;$C$5,Scenarios_Consol!$BG$12:$BG$487,Scenarios_Consol!Z$12:Z$487)</f>
        <v>814561.53156149003</v>
      </c>
      <c r="AA37" s="37">
        <f>_xlfn.XLOOKUP($B37&amp;$C$5,Scenarios_Consol!$BG$12:$BG$487,Scenarios_Consol!AA$12:AA$487)</f>
        <v>824694.54826630605</v>
      </c>
      <c r="AB37" s="37">
        <f>_xlfn.XLOOKUP($B37&amp;$C$5,Scenarios_Consol!$BG$12:$BG$487,Scenarios_Consol!AB$12:AB$487)</f>
        <v>1111389.7104482374</v>
      </c>
      <c r="AC37" s="37">
        <f>_xlfn.XLOOKUP($B37&amp;$C$5,Scenarios_Consol!$BG$12:$BG$487,Scenarios_Consol!AC$12:AC$487)</f>
        <v>1146457.3853251899</v>
      </c>
      <c r="AD37" s="37">
        <f>_xlfn.XLOOKUP($B37&amp;$C$5,Scenarios_Consol!$BG$12:$BG$487,Scenarios_Consol!AD$12:AD$487)</f>
        <v>1067248.5647696515</v>
      </c>
      <c r="AE37" s="37">
        <f>_xlfn.XLOOKUP($B37&amp;$C$5,Scenarios_Consol!$BG$12:$BG$487,Scenarios_Consol!AE$12:AE$487)</f>
        <v>1207125.0453842019</v>
      </c>
      <c r="AF37" s="37">
        <f>_xlfn.XLOOKUP($B37&amp;$C$5,Scenarios_Consol!$BG$12:$BG$487,Scenarios_Consol!AF$12:AF$487)</f>
        <v>1148417.709838964</v>
      </c>
      <c r="AG37" s="37">
        <f>_xlfn.XLOOKUP($B37&amp;$C$5,Scenarios_Consol!$BG$12:$BG$487,Scenarios_Consol!AG$12:AG$487)</f>
        <v>1286780.336288058</v>
      </c>
      <c r="AH37" s="37">
        <f>_xlfn.XLOOKUP($B37&amp;$C$5,Scenarios_Consol!$BG$12:$BG$487,Scenarios_Consol!AH$12:AH$487)</f>
        <v>1226701.0001883516</v>
      </c>
      <c r="AI37" s="37">
        <f>_xlfn.XLOOKUP($B37&amp;$C$5,Scenarios_Consol!$BG$12:$BG$487,Scenarios_Consol!AI$12:AI$487)</f>
        <v>1363912.1630715379</v>
      </c>
      <c r="AJ37" s="37">
        <f>_xlfn.XLOOKUP($B37&amp;$C$5,Scenarios_Consol!$BG$12:$BG$487,Scenarios_Consol!AJ$12:AJ$487)</f>
        <v>1429141.8929032495</v>
      </c>
      <c r="AK37" s="37">
        <f>_xlfn.XLOOKUP($B37&amp;$C$5,Scenarios_Consol!$BG$12:$BG$487,Scenarios_Consol!AK$12:AK$487)</f>
        <v>1440576.8920216823</v>
      </c>
      <c r="AL37" s="37">
        <f>_xlfn.XLOOKUP($B37&amp;$C$5,Scenarios_Consol!$BG$12:$BG$487,Scenarios_Consol!AL$12:AL$487)</f>
        <v>1505704.5497053072</v>
      </c>
      <c r="AM37" s="37">
        <f>_xlfn.XLOOKUP($B37&amp;$C$5,Scenarios_Consol!$BG$12:$BG$487,Scenarios_Consol!AM$12:AM$487)</f>
        <v>1517309.8576136329</v>
      </c>
      <c r="AN37" s="37">
        <f>_xlfn.XLOOKUP($B37&amp;$C$5,Scenarios_Consol!$BG$12:$BG$487,Scenarios_Consol!AN$12:AN$487)</f>
        <v>1683666.6190243778</v>
      </c>
      <c r="AO37" s="37">
        <f>_xlfn.XLOOKUP($B37&amp;$C$5,Scenarios_Consol!$BG$12:$BG$487,Scenarios_Consol!AO$12:AO$487)</f>
        <v>1722340.403933689</v>
      </c>
      <c r="AP37" s="37">
        <f>_xlfn.XLOOKUP($B37&amp;$C$5,Scenarios_Consol!$BG$12:$BG$487,Scenarios_Consol!AP$12:AP$487)</f>
        <v>1070498.7181885059</v>
      </c>
      <c r="AQ37" s="37">
        <f>_xlfn.XLOOKUP($B37&amp;$C$5,Scenarios_Consol!$BG$12:$BG$487,Scenarios_Consol!AQ$12:AQ$487)</f>
        <v>1453364.3633256496</v>
      </c>
      <c r="AR37" s="37">
        <f>_xlfn.XLOOKUP($B37&amp;$C$5,Scenarios_Consol!$BG$12:$BG$487,Scenarios_Consol!AR$12:AR$487)</f>
        <v>1153786.169240335</v>
      </c>
      <c r="AS37" s="37">
        <f>_xlfn.XLOOKUP($B37&amp;$C$5,Scenarios_Consol!$BG$12:$BG$487,Scenarios_Consol!AS$12:AS$487)</f>
        <v>1536402.2213888483</v>
      </c>
      <c r="AT37" s="37">
        <f>_xlfn.XLOOKUP($B37&amp;$C$5,Scenarios_Consol!$BG$12:$BG$487,Scenarios_Consol!AT$12:AT$487)</f>
        <v>1236660.1714916131</v>
      </c>
      <c r="AU37" s="37">
        <f>_xlfn.XLOOKUP($B37&amp;$C$5,Scenarios_Consol!$BG$12:$BG$487,Scenarios_Consol!AU$12:AU$487)</f>
        <v>1619150.3956015217</v>
      </c>
      <c r="AV37" s="37">
        <f>_xlfn.XLOOKUP($B37&amp;$C$5,Scenarios_Consol!$BG$12:$BG$487,Scenarios_Consol!AV$12:AV$487)</f>
        <v>1880860.7880131528</v>
      </c>
      <c r="AW37" s="37">
        <f>_xlfn.XLOOKUP($B37&amp;$C$5,Scenarios_Consol!$BG$12:$BG$487,Scenarios_Consol!AW$12:AW$487)</f>
        <v>1702004.7115087856</v>
      </c>
      <c r="AX37" s="37">
        <f>_xlfn.XLOOKUP($B37&amp;$C$5,Scenarios_Consol!$BG$12:$BG$487,Scenarios_Consol!AX$12:AX$487)</f>
        <v>1963779.5271705778</v>
      </c>
      <c r="AY37" s="37">
        <f>_xlfn.XLOOKUP($B37&amp;$C$5,Scenarios_Consol!$BG$12:$BG$487,Scenarios_Consol!AY$12:AY$487)</f>
        <v>1785042.751507669</v>
      </c>
      <c r="BA37" s="37">
        <f t="shared" si="2"/>
        <v>5279168.2272914303</v>
      </c>
      <c r="BB37" s="37">
        <f t="shared" si="2"/>
        <v>7767017.8129505068</v>
      </c>
      <c r="BC37" s="37">
        <f t="shared" si="1"/>
        <v>15450765.107558064</v>
      </c>
      <c r="BD37" s="37">
        <f t="shared" si="1"/>
        <v>18807556.840394728</v>
      </c>
      <c r="BF37" s="77"/>
    </row>
    <row r="38" spans="2:58" x14ac:dyDescent="0.25">
      <c r="B38" s="41" t="s">
        <v>66</v>
      </c>
      <c r="C38" s="78" t="s">
        <v>26</v>
      </c>
      <c r="D38" s="63">
        <f>_xlfn.XLOOKUP($B38&amp;$C$5,Scenarios_Consol!$BG$12:$BG$487,Scenarios_Consol!D$12:D$487)</f>
        <v>32252.30987215909</v>
      </c>
      <c r="E38" s="63">
        <f>_xlfn.XLOOKUP($B38&amp;$C$5,Scenarios_Consol!$BG$12:$BG$487,Scenarios_Consol!E$12:E$487)</f>
        <v>33120.937357954543</v>
      </c>
      <c r="F38" s="63">
        <f>_xlfn.XLOOKUP($B38&amp;$C$5,Scenarios_Consol!$BG$12:$BG$487,Scenarios_Consol!F$12:F$487)</f>
        <v>41746.238011363632</v>
      </c>
      <c r="G38" s="63">
        <f>_xlfn.XLOOKUP($B38&amp;$C$5,Scenarios_Consol!$BG$12:$BG$487,Scenarios_Consol!G$12:G$487)</f>
        <v>85958.113664772725</v>
      </c>
      <c r="H38" s="63">
        <f>_xlfn.XLOOKUP($B38&amp;$C$5,Scenarios_Consol!$BG$12:$BG$487,Scenarios_Consol!H$12:H$487)</f>
        <v>75162.354409722204</v>
      </c>
      <c r="I38" s="63">
        <f>_xlfn.XLOOKUP($B38&amp;$C$5,Scenarios_Consol!$BG$12:$BG$487,Scenarios_Consol!I$12:I$487)</f>
        <v>79786.661633951386</v>
      </c>
      <c r="J38" s="63">
        <f>_xlfn.XLOOKUP($B38&amp;$C$5,Scenarios_Consol!$BG$12:$BG$487,Scenarios_Consol!J$12:J$487)</f>
        <v>59083.86732450757</v>
      </c>
      <c r="K38" s="63">
        <f>_xlfn.XLOOKUP($B38&amp;$C$5,Scenarios_Consol!$BG$12:$BG$487,Scenarios_Consol!K$12:K$487)</f>
        <v>82323.682933686854</v>
      </c>
      <c r="L38" s="63">
        <f>_xlfn.XLOOKUP($B38&amp;$C$5,Scenarios_Consol!$BG$12:$BG$487,Scenarios_Consol!L$12:L$487)</f>
        <v>62661.023331808719</v>
      </c>
      <c r="M38" s="63">
        <f>_xlfn.XLOOKUP($B38&amp;$C$5,Scenarios_Consol!$BG$12:$BG$487,Scenarios_Consol!M$12:M$487)</f>
        <v>151131.56363636363</v>
      </c>
      <c r="N38" s="63">
        <f>_xlfn.XLOOKUP($B38&amp;$C$5,Scenarios_Consol!$BG$12:$BG$487,Scenarios_Consol!N$12:N$487)</f>
        <v>65203.135558181842</v>
      </c>
      <c r="O38" s="63">
        <f>_xlfn.XLOOKUP($B38&amp;$C$5,Scenarios_Consol!$BG$12:$BG$487,Scenarios_Consol!O$12:O$487)</f>
        <v>289261.15767618688</v>
      </c>
      <c r="P38" s="37">
        <f>_xlfn.XLOOKUP($B38&amp;$C$5,Scenarios_Consol!$BG$12:$BG$487,Scenarios_Consol!P$12:P$487)</f>
        <v>109186.83010242315</v>
      </c>
      <c r="Q38" s="37">
        <f>_xlfn.XLOOKUP($B38&amp;$C$5,Scenarios_Consol!$BG$12:$BG$487,Scenarios_Consol!Q$12:Q$487)</f>
        <v>113600.65493958475</v>
      </c>
      <c r="R38" s="37">
        <f>_xlfn.XLOOKUP($B38&amp;$C$5,Scenarios_Consol!$BG$12:$BG$487,Scenarios_Consol!R$12:R$487)</f>
        <v>100022.49383680083</v>
      </c>
      <c r="S38" s="37">
        <f>_xlfn.XLOOKUP($B38&amp;$C$5,Scenarios_Consol!$BG$12:$BG$487,Scenarios_Consol!S$12:S$487)</f>
        <v>124221.84357707543</v>
      </c>
      <c r="T38" s="37">
        <f>_xlfn.XLOOKUP($B38&amp;$C$5,Scenarios_Consol!$BG$12:$BG$487,Scenarios_Consol!T$12:T$487)</f>
        <v>115474.32083527256</v>
      </c>
      <c r="U38" s="37">
        <f>_xlfn.XLOOKUP($B38&amp;$C$5,Scenarios_Consol!$BG$12:$BG$487,Scenarios_Consol!U$12:U$487)</f>
        <v>139183.20041655499</v>
      </c>
      <c r="V38" s="37">
        <f>_xlfn.XLOOKUP($B38&amp;$C$5,Scenarios_Consol!$BG$12:$BG$487,Scenarios_Consol!V$12:V$487)</f>
        <v>129994.00437125943</v>
      </c>
      <c r="W38" s="37">
        <f>_xlfn.XLOOKUP($B38&amp;$C$5,Scenarios_Consol!$BG$12:$BG$487,Scenarios_Consol!W$12:W$487)</f>
        <v>152899.2520585306</v>
      </c>
      <c r="X38" s="37">
        <f>_xlfn.XLOOKUP($B38&amp;$C$5,Scenarios_Consol!$BG$12:$BG$487,Scenarios_Consol!X$12:X$487)</f>
        <v>164125.65358573815</v>
      </c>
      <c r="Y38" s="37">
        <f>_xlfn.XLOOKUP($B38&amp;$C$5,Scenarios_Consol!$BG$12:$BG$487,Scenarios_Consol!Y$12:Y$487)</f>
        <v>165931.43689133253</v>
      </c>
      <c r="Z38" s="37">
        <f>_xlfn.XLOOKUP($B38&amp;$C$5,Scenarios_Consol!$BG$12:$BG$487,Scenarios_Consol!Z$12:Z$487)</f>
        <v>176827.60538408774</v>
      </c>
      <c r="AA38" s="37">
        <f>_xlfn.XLOOKUP($B38&amp;$C$5,Scenarios_Consol!$BG$12:$BG$487,Scenarios_Consol!AA$12:AA$487)</f>
        <v>178792.43890489649</v>
      </c>
      <c r="AB38" s="37">
        <f>_xlfn.XLOOKUP($B38&amp;$C$5,Scenarios_Consol!$BG$12:$BG$487,Scenarios_Consol!AB$12:AB$487)</f>
        <v>244043.05553299462</v>
      </c>
      <c r="AC38" s="37">
        <f>_xlfn.XLOOKUP($B38&amp;$C$5,Scenarios_Consol!$BG$12:$BG$487,Scenarios_Consol!AC$12:AC$487)</f>
        <v>251885.27906436729</v>
      </c>
      <c r="AD38" s="37">
        <f>_xlfn.XLOOKUP($B38&amp;$C$5,Scenarios_Consol!$BG$12:$BG$487,Scenarios_Consol!AD$12:AD$487)</f>
        <v>232895.16033308377</v>
      </c>
      <c r="AE38" s="37">
        <f>_xlfn.XLOOKUP($B38&amp;$C$5,Scenarios_Consol!$BG$12:$BG$487,Scenarios_Consol!AE$12:AE$487)</f>
        <v>265077.78284766967</v>
      </c>
      <c r="AF38" s="37">
        <f>_xlfn.XLOOKUP($B38&amp;$C$5,Scenarios_Consol!$BG$12:$BG$487,Scenarios_Consol!AF$12:AF$487)</f>
        <v>251063.07160069438</v>
      </c>
      <c r="AG38" s="37">
        <f>_xlfn.XLOOKUP($B38&amp;$C$5,Scenarios_Consol!$BG$12:$BG$487,Scenarios_Consol!AG$12:AG$487)</f>
        <v>282918.6227206295</v>
      </c>
      <c r="AH38" s="37">
        <f>_xlfn.XLOOKUP($B38&amp;$C$5,Scenarios_Consol!$BG$12:$BG$487,Scenarios_Consol!AH$12:AH$487)</f>
        <v>268601.71439149271</v>
      </c>
      <c r="AI38" s="37">
        <f>_xlfn.XLOOKUP($B38&amp;$C$5,Scenarios_Consol!$BG$12:$BG$487,Scenarios_Consol!AI$12:AI$487)</f>
        <v>300202.09952119808</v>
      </c>
      <c r="AJ38" s="37">
        <f>_xlfn.XLOOKUP($B38&amp;$C$5,Scenarios_Consol!$BG$12:$BG$487,Scenarios_Consol!AJ$12:AJ$487)</f>
        <v>315152.16187276016</v>
      </c>
      <c r="AK38" s="37">
        <f>_xlfn.XLOOKUP($B38&amp;$C$5,Scenarios_Consol!$BG$12:$BG$487,Scenarios_Consol!AK$12:AK$487)</f>
        <v>317384.52629456908</v>
      </c>
      <c r="AL38" s="37">
        <f>_xlfn.XLOOKUP($B38&amp;$C$5,Scenarios_Consol!$BG$12:$BG$487,Scenarios_Consol!AL$12:AL$487)</f>
        <v>332304.88459742541</v>
      </c>
      <c r="AM38" s="37">
        <f>_xlfn.XLOOKUP($B38&amp;$C$5,Scenarios_Consol!$BG$12:$BG$487,Scenarios_Consol!AM$12:AM$487)</f>
        <v>334566.48948445381</v>
      </c>
      <c r="AN38" s="37">
        <f>_xlfn.XLOOKUP($B38&amp;$C$5,Scenarios_Consol!$BG$12:$BG$487,Scenarios_Consol!AN$12:AN$487)</f>
        <v>372644.16160715476</v>
      </c>
      <c r="AO38" s="37">
        <f>_xlfn.XLOOKUP($B38&amp;$C$5,Scenarios_Consol!$BG$12:$BG$487,Scenarios_Consol!AO$12:AO$487)</f>
        <v>381351.49086076126</v>
      </c>
      <c r="AP38" s="37">
        <f>_xlfn.XLOOKUP($B38&amp;$C$5,Scenarios_Consol!$BG$12:$BG$487,Scenarios_Consol!AP$12:AP$487)</f>
        <v>230302.59427250479</v>
      </c>
      <c r="AQ38" s="37">
        <f>_xlfn.XLOOKUP($B38&amp;$C$5,Scenarios_Consol!$BG$12:$BG$487,Scenarios_Consol!AQ$12:AQ$487)</f>
        <v>318256.72155330877</v>
      </c>
      <c r="AR38" s="37">
        <f>_xlfn.XLOOKUP($B38&amp;$C$5,Scenarios_Consol!$BG$12:$BG$487,Scenarios_Consol!AR$12:AR$487)</f>
        <v>248982.23496746796</v>
      </c>
      <c r="AS38" s="37">
        <f>_xlfn.XLOOKUP($B38&amp;$C$5,Scenarios_Consol!$BG$12:$BG$487,Scenarios_Consol!AS$12:AS$487)</f>
        <v>336882.06117671018</v>
      </c>
      <c r="AT38" s="37">
        <f>_xlfn.XLOOKUP($B38&amp;$C$5,Scenarios_Consol!$BG$12:$BG$487,Scenarios_Consol!AT$12:AT$487)</f>
        <v>267571.31598868885</v>
      </c>
      <c r="AU38" s="37">
        <f>_xlfn.XLOOKUP($B38&amp;$C$5,Scenarios_Consol!$BG$12:$BG$487,Scenarios_Consol!AU$12:AU$487)</f>
        <v>355442.13464868302</v>
      </c>
      <c r="AV38" s="37">
        <f>_xlfn.XLOOKUP($B38&amp;$C$5,Scenarios_Consol!$BG$12:$BG$487,Scenarios_Consol!AV$12:AV$487)</f>
        <v>415659.84024094814</v>
      </c>
      <c r="AW38" s="37">
        <f>_xlfn.XLOOKUP($B38&amp;$C$5,Scenarios_Consol!$BG$12:$BG$487,Scenarios_Consol!AW$12:AW$487)</f>
        <v>374023.85894365294</v>
      </c>
      <c r="AX38" s="37">
        <f>_xlfn.XLOOKUP($B38&amp;$C$5,Scenarios_Consol!$BG$12:$BG$487,Scenarios_Consol!AX$12:AX$487)</f>
        <v>434254.48962262599</v>
      </c>
      <c r="AY38" s="37">
        <f>_xlfn.XLOOKUP($B38&amp;$C$5,Scenarios_Consol!$BG$12:$BG$487,Scenarios_Consol!AY$12:AY$487)</f>
        <v>392644.44424305565</v>
      </c>
      <c r="BA38" s="37">
        <f t="shared" si="2"/>
        <v>1057691.0454106592</v>
      </c>
      <c r="BB38" s="37">
        <f t="shared" si="2"/>
        <v>1670259.7349035568</v>
      </c>
      <c r="BC38" s="37">
        <f t="shared" si="1"/>
        <v>3396094.8482613387</v>
      </c>
      <c r="BD38" s="37">
        <f t="shared" si="1"/>
        <v>4128015.3481255621</v>
      </c>
      <c r="BF38" s="77"/>
    </row>
    <row r="39" spans="2:58" x14ac:dyDescent="0.25">
      <c r="B39" s="41" t="s">
        <v>67</v>
      </c>
      <c r="C39" s="78" t="s">
        <v>26</v>
      </c>
      <c r="D39" s="63">
        <f>_xlfn.XLOOKUP($B39&amp;$C$5,Scenarios_Consol!$BG$12:$BG$487,Scenarios_Consol!D$12:D$487)</f>
        <v>39493.326654829543</v>
      </c>
      <c r="E39" s="63">
        <f>_xlfn.XLOOKUP($B39&amp;$C$5,Scenarios_Consol!$BG$12:$BG$487,Scenarios_Consol!E$12:E$487)</f>
        <v>104787.54275568183</v>
      </c>
      <c r="F39" s="63">
        <f>_xlfn.XLOOKUP($B39&amp;$C$5,Scenarios_Consol!$BG$12:$BG$487,Scenarios_Consol!F$12:F$487)</f>
        <v>90266.383508522704</v>
      </c>
      <c r="G39" s="63">
        <f>_xlfn.XLOOKUP($B39&amp;$C$5,Scenarios_Consol!$BG$12:$BG$487,Scenarios_Consol!G$12:G$487)</f>
        <v>82013.457634943174</v>
      </c>
      <c r="H39" s="63">
        <f>_xlfn.XLOOKUP($B39&amp;$C$5,Scenarios_Consol!$BG$12:$BG$487,Scenarios_Consol!H$12:H$487)</f>
        <v>64703.492392676766</v>
      </c>
      <c r="I39" s="63">
        <f>_xlfn.XLOOKUP($B39&amp;$C$5,Scenarios_Consol!$BG$12:$BG$487,Scenarios_Consol!I$12:I$487)</f>
        <v>58937.282420138894</v>
      </c>
      <c r="J39" s="63">
        <f>_xlfn.XLOOKUP($B39&amp;$C$5,Scenarios_Consol!$BG$12:$BG$487,Scenarios_Consol!J$12:J$487)</f>
        <v>68700.419409722221</v>
      </c>
      <c r="K39" s="63">
        <f>_xlfn.XLOOKUP($B39&amp;$C$5,Scenarios_Consol!$BG$12:$BG$487,Scenarios_Consol!K$12:K$487)</f>
        <v>41939.234722222216</v>
      </c>
      <c r="L39" s="63">
        <f>_xlfn.XLOOKUP($B39&amp;$C$5,Scenarios_Consol!$BG$12:$BG$487,Scenarios_Consol!L$12:L$487)</f>
        <v>37288.914991003789</v>
      </c>
      <c r="M39" s="63">
        <f>_xlfn.XLOOKUP($B39&amp;$C$5,Scenarios_Consol!$BG$12:$BG$487,Scenarios_Consol!M$12:M$487)</f>
        <v>59899.199853614264</v>
      </c>
      <c r="N39" s="63">
        <f>_xlfn.XLOOKUP($B39&amp;$C$5,Scenarios_Consol!$BG$12:$BG$487,Scenarios_Consol!N$12:N$487)</f>
        <v>58851.09437765152</v>
      </c>
      <c r="O39" s="63">
        <f>_xlfn.XLOOKUP($B39&amp;$C$5,Scenarios_Consol!$BG$12:$BG$487,Scenarios_Consol!O$12:O$487)</f>
        <v>161328.05647197916</v>
      </c>
      <c r="P39" s="37">
        <f>_xlfn.XLOOKUP($B39&amp;$C$5,Scenarios_Consol!$BG$12:$BG$487,Scenarios_Consol!P$12:P$487)</f>
        <v>119113.92334423302</v>
      </c>
      <c r="Q39" s="37">
        <f>_xlfn.XLOOKUP($B39&amp;$C$5,Scenarios_Consol!$BG$12:$BG$487,Scenarios_Consol!Q$12:Q$487)</f>
        <v>123997.41652758908</v>
      </c>
      <c r="R39" s="37">
        <f>_xlfn.XLOOKUP($B39&amp;$C$5,Scenarios_Consol!$BG$12:$BG$487,Scenarios_Consol!R$12:R$487)</f>
        <v>112088.9377823431</v>
      </c>
      <c r="S39" s="37">
        <f>_xlfn.XLOOKUP($B39&amp;$C$5,Scenarios_Consol!$BG$12:$BG$487,Scenarios_Consol!S$12:S$487)</f>
        <v>135873.26855309826</v>
      </c>
      <c r="T39" s="37">
        <f>_xlfn.XLOOKUP($B39&amp;$C$5,Scenarios_Consol!$BG$12:$BG$487,Scenarios_Consol!T$12:T$487)</f>
        <v>128222.91989295947</v>
      </c>
      <c r="U39" s="37">
        <f>_xlfn.XLOOKUP($B39&amp;$C$5,Scenarios_Consol!$BG$12:$BG$487,Scenarios_Consol!U$12:U$487)</f>
        <v>151388.21351568232</v>
      </c>
      <c r="V39" s="37">
        <f>_xlfn.XLOOKUP($B39&amp;$C$5,Scenarios_Consol!$BG$12:$BG$487,Scenarios_Consol!V$12:V$487)</f>
        <v>143246.88981278607</v>
      </c>
      <c r="W39" s="37">
        <f>_xlfn.XLOOKUP($B39&amp;$C$5,Scenarios_Consol!$BG$12:$BG$487,Scenarios_Consol!W$12:W$487)</f>
        <v>165561.72487162706</v>
      </c>
      <c r="X39" s="37">
        <f>_xlfn.XLOOKUP($B39&amp;$C$5,Scenarios_Consol!$BG$12:$BG$487,Scenarios_Consol!X$12:X$487)</f>
        <v>176596.36328975786</v>
      </c>
      <c r="Y39" s="37">
        <f>_xlfn.XLOOKUP($B39&amp;$C$5,Scenarios_Consol!$BG$12:$BG$487,Scenarios_Consol!Y$12:Y$487)</f>
        <v>178882.34568508717</v>
      </c>
      <c r="Z39" s="37">
        <f>_xlfn.XLOOKUP($B39&amp;$C$5,Scenarios_Consol!$BG$12:$BG$487,Scenarios_Consol!Z$12:Z$487)</f>
        <v>189547.66099993081</v>
      </c>
      <c r="AA39" s="37">
        <f>_xlfn.XLOOKUP($B39&amp;$C$5,Scenarios_Consol!$BG$12:$BG$487,Scenarios_Consol!AA$12:AA$487)</f>
        <v>192041.87947833783</v>
      </c>
      <c r="AB39" s="37">
        <f>_xlfn.XLOOKUP($B39&amp;$C$5,Scenarios_Consol!$BG$12:$BG$487,Scenarios_Consol!AB$12:AB$487)</f>
        <v>257006.86173206088</v>
      </c>
      <c r="AC39" s="37">
        <f>_xlfn.XLOOKUP($B39&amp;$C$5,Scenarios_Consol!$BG$12:$BG$487,Scenarios_Consol!AC$12:AC$487)</f>
        <v>265033.84703161428</v>
      </c>
      <c r="AD39" s="37">
        <f>_xlfn.XLOOKUP($B39&amp;$C$5,Scenarios_Consol!$BG$12:$BG$487,Scenarios_Consol!AD$12:AD$487)</f>
        <v>247643.63029198116</v>
      </c>
      <c r="AE39" s="37">
        <f>_xlfn.XLOOKUP($B39&amp;$C$5,Scenarios_Consol!$BG$12:$BG$487,Scenarios_Consol!AE$12:AE$487)</f>
        <v>279138.05299831275</v>
      </c>
      <c r="AF39" s="37">
        <f>_xlfn.XLOOKUP($B39&amp;$C$5,Scenarios_Consol!$BG$12:$BG$487,Scenarios_Consol!AF$12:AF$487)</f>
        <v>266213.97239402472</v>
      </c>
      <c r="AG39" s="37">
        <f>_xlfn.XLOOKUP($B39&amp;$C$5,Scenarios_Consol!$BG$12:$BG$487,Scenarios_Consol!AG$12:AG$487)</f>
        <v>297355.21710429719</v>
      </c>
      <c r="AH39" s="37">
        <f>_xlfn.XLOOKUP($B39&amp;$C$5,Scenarios_Consol!$BG$12:$BG$487,Scenarios_Consol!AH$12:AH$487)</f>
        <v>284114.40236242214</v>
      </c>
      <c r="AI39" s="37">
        <f>_xlfn.XLOOKUP($B39&amp;$C$5,Scenarios_Consol!$BG$12:$BG$487,Scenarios_Consol!AI$12:AI$487)</f>
        <v>314990.72123990994</v>
      </c>
      <c r="AJ39" s="37">
        <f>_xlfn.XLOOKUP($B39&amp;$C$5,Scenarios_Consol!$BG$12:$BG$487,Scenarios_Consol!AJ$12:AJ$487)</f>
        <v>329711.37562867085</v>
      </c>
      <c r="AK39" s="37">
        <f>_xlfn.XLOOKUP($B39&amp;$C$5,Scenarios_Consol!$BG$12:$BG$487,Scenarios_Consol!AK$12:AK$487)</f>
        <v>332517.32964874001</v>
      </c>
      <c r="AL39" s="37">
        <f>_xlfn.XLOOKUP($B39&amp;$C$5,Scenarios_Consol!$BG$12:$BG$487,Scenarios_Consol!AL$12:AL$487)</f>
        <v>347218.61013623013</v>
      </c>
      <c r="AM39" s="37">
        <f>_xlfn.XLOOKUP($B39&amp;$C$5,Scenarios_Consol!$BG$12:$BG$487,Scenarios_Consol!AM$12:AM$487)</f>
        <v>350068.6802547978</v>
      </c>
      <c r="AN39" s="37">
        <f>_xlfn.XLOOKUP($B39&amp;$C$5,Scenarios_Consol!$BG$12:$BG$487,Scenarios_Consol!AN$12:AN$487)</f>
        <v>387639.96453683102</v>
      </c>
      <c r="AO39" s="37">
        <f>_xlfn.XLOOKUP($B39&amp;$C$5,Scenarios_Consol!$BG$12:$BG$487,Scenarios_Consol!AO$12:AO$487)</f>
        <v>396458.34868275432</v>
      </c>
      <c r="AP39" s="37">
        <f>_xlfn.XLOOKUP($B39&amp;$C$5,Scenarios_Consol!$BG$12:$BG$487,Scenarios_Consol!AP$12:AP$487)</f>
        <v>250313.53032776533</v>
      </c>
      <c r="AQ39" s="37">
        <f>_xlfn.XLOOKUP($B39&amp;$C$5,Scenarios_Consol!$BG$12:$BG$487,Scenarios_Consol!AQ$12:AQ$487)</f>
        <v>336597.53065983637</v>
      </c>
      <c r="AR39" s="37">
        <f>_xlfn.XLOOKUP($B39&amp;$C$5,Scenarios_Consol!$BG$12:$BG$487,Scenarios_Consol!AR$12:AR$487)</f>
        <v>269346.69850244443</v>
      </c>
      <c r="AS39" s="37">
        <f>_xlfn.XLOOKUP($B39&amp;$C$5,Scenarios_Consol!$BG$12:$BG$487,Scenarios_Consol!AS$12:AS$487)</f>
        <v>355572.68762491277</v>
      </c>
      <c r="AT39" s="37">
        <f>_xlfn.XLOOKUP($B39&amp;$C$5,Scenarios_Consol!$BG$12:$BG$487,Scenarios_Consol!AT$12:AT$487)</f>
        <v>288284.12571696693</v>
      </c>
      <c r="AU39" s="37">
        <f>_xlfn.XLOOKUP($B39&amp;$C$5,Scenarios_Consol!$BG$12:$BG$487,Scenarios_Consol!AU$12:AU$487)</f>
        <v>374481.81672144087</v>
      </c>
      <c r="AV39" s="37">
        <f>_xlfn.XLOOKUP($B39&amp;$C$5,Scenarios_Consol!$BG$12:$BG$487,Scenarios_Consol!AV$12:AV$487)</f>
        <v>433406.08679700125</v>
      </c>
      <c r="AW39" s="37">
        <f>_xlfn.XLOOKUP($B39&amp;$C$5,Scenarios_Consol!$BG$12:$BG$487,Scenarios_Consol!AW$12:AW$487)</f>
        <v>393416.45181007683</v>
      </c>
      <c r="AX39" s="37">
        <f>_xlfn.XLOOKUP($B39&amp;$C$5,Scenarios_Consol!$BG$12:$BG$487,Scenarios_Consol!AX$12:AX$487)</f>
        <v>452356.3281996093</v>
      </c>
      <c r="AY39" s="37">
        <f>_xlfn.XLOOKUP($B39&amp;$C$5,Scenarios_Consol!$BG$12:$BG$487,Scenarios_Consol!AY$12:AY$487)</f>
        <v>412394.43251946662</v>
      </c>
      <c r="BA39" s="37">
        <f t="shared" si="2"/>
        <v>868208.40519298601</v>
      </c>
      <c r="BB39" s="37">
        <f t="shared" si="2"/>
        <v>1816561.5437534321</v>
      </c>
      <c r="BC39" s="37">
        <f t="shared" si="1"/>
        <v>3571012.7008230616</v>
      </c>
      <c r="BD39" s="37">
        <f t="shared" si="1"/>
        <v>4350268.0020991061</v>
      </c>
      <c r="BF39" s="77"/>
    </row>
    <row r="40" spans="2:58" x14ac:dyDescent="0.25">
      <c r="B40" s="41" t="s">
        <v>68</v>
      </c>
      <c r="C40" s="78" t="s">
        <v>26</v>
      </c>
      <c r="D40" s="63">
        <f>_xlfn.XLOOKUP($B40&amp;$C$5,Scenarios_Consol!$BG$12:$BG$487,Scenarios_Consol!D$12:D$487)</f>
        <v>39020.219190340904</v>
      </c>
      <c r="E40" s="63">
        <f>_xlfn.XLOOKUP($B40&amp;$C$5,Scenarios_Consol!$BG$12:$BG$487,Scenarios_Consol!E$12:E$487)</f>
        <v>51917.036960227269</v>
      </c>
      <c r="F40" s="63">
        <f>_xlfn.XLOOKUP($B40&amp;$C$5,Scenarios_Consol!$BG$12:$BG$487,Scenarios_Consol!F$12:F$487)</f>
        <v>60688.898210227271</v>
      </c>
      <c r="G40" s="63">
        <f>_xlfn.XLOOKUP($B40&amp;$C$5,Scenarios_Consol!$BG$12:$BG$487,Scenarios_Consol!G$12:G$487)</f>
        <v>48879.252755681824</v>
      </c>
      <c r="H40" s="63">
        <f>_xlfn.XLOOKUP($B40&amp;$C$5,Scenarios_Consol!$BG$12:$BG$487,Scenarios_Consol!H$12:H$487)</f>
        <v>45206.26902777778</v>
      </c>
      <c r="I40" s="63">
        <f>_xlfn.XLOOKUP($B40&amp;$C$5,Scenarios_Consol!$BG$12:$BG$487,Scenarios_Consol!I$12:I$487)</f>
        <v>47040.661723958328</v>
      </c>
      <c r="J40" s="63">
        <f>_xlfn.XLOOKUP($B40&amp;$C$5,Scenarios_Consol!$BG$12:$BG$487,Scenarios_Consol!J$12:J$487)</f>
        <v>57095.318661616162</v>
      </c>
      <c r="K40" s="63">
        <f>_xlfn.XLOOKUP($B40&amp;$C$5,Scenarios_Consol!$BG$12:$BG$487,Scenarios_Consol!K$12:K$487)</f>
        <v>76339.689154040403</v>
      </c>
      <c r="L40" s="63">
        <f>_xlfn.XLOOKUP($B40&amp;$C$5,Scenarios_Consol!$BG$12:$BG$487,Scenarios_Consol!L$12:L$487)</f>
        <v>73368.102053740527</v>
      </c>
      <c r="M40" s="63">
        <f>_xlfn.XLOOKUP($B40&amp;$C$5,Scenarios_Consol!$BG$12:$BG$487,Scenarios_Consol!M$12:M$487)</f>
        <v>91580.012428977265</v>
      </c>
      <c r="N40" s="63">
        <f>_xlfn.XLOOKUP($B40&amp;$C$5,Scenarios_Consol!$BG$12:$BG$487,Scenarios_Consol!N$12:N$487)</f>
        <v>113019.80106060607</v>
      </c>
      <c r="O40" s="63">
        <f>_xlfn.XLOOKUP($B40&amp;$C$5,Scenarios_Consol!$BG$12:$BG$487,Scenarios_Consol!O$12:O$487)</f>
        <v>127664.35458964645</v>
      </c>
      <c r="P40" s="37">
        <f>_xlfn.XLOOKUP($B40&amp;$C$5,Scenarios_Consol!$BG$12:$BG$487,Scenarios_Consol!P$12:P$487)</f>
        <v>82138.825632848733</v>
      </c>
      <c r="Q40" s="37">
        <f>_xlfn.XLOOKUP($B40&amp;$C$5,Scenarios_Consol!$BG$12:$BG$487,Scenarios_Consol!Q$12:Q$487)</f>
        <v>85445.696067965924</v>
      </c>
      <c r="R40" s="37">
        <f>_xlfn.XLOOKUP($B40&amp;$C$5,Scenarios_Consol!$BG$12:$BG$487,Scenarios_Consol!R$12:R$487)</f>
        <v>74655.499940926296</v>
      </c>
      <c r="S40" s="37">
        <f>_xlfn.XLOOKUP($B40&amp;$C$5,Scenarios_Consol!$BG$12:$BG$487,Scenarios_Consol!S$12:S$487)</f>
        <v>93378.496352196875</v>
      </c>
      <c r="T40" s="37">
        <f>_xlfn.XLOOKUP($B40&amp;$C$5,Scenarios_Consol!$BG$12:$BG$487,Scenarios_Consol!T$12:T$487)</f>
        <v>86422.814516904633</v>
      </c>
      <c r="U40" s="37">
        <f>_xlfn.XLOOKUP($B40&amp;$C$5,Scenarios_Consol!$BG$12:$BG$487,Scenarios_Consol!U$12:U$487)</f>
        <v>104793.48590005096</v>
      </c>
      <c r="V40" s="37">
        <f>_xlfn.XLOOKUP($B40&amp;$C$5,Scenarios_Consol!$BG$12:$BG$487,Scenarios_Consol!V$12:V$487)</f>
        <v>97507.355811237823</v>
      </c>
      <c r="W40" s="37">
        <f>_xlfn.XLOOKUP($B40&amp;$C$5,Scenarios_Consol!$BG$12:$BG$487,Scenarios_Consol!W$12:W$487)</f>
        <v>115268.27201886768</v>
      </c>
      <c r="X40" s="37">
        <f>_xlfn.XLOOKUP($B40&amp;$C$5,Scenarios_Consol!$BG$12:$BG$487,Scenarios_Consol!X$12:X$487)</f>
        <v>123953.96752888088</v>
      </c>
      <c r="Y40" s="37">
        <f>_xlfn.XLOOKUP($B40&amp;$C$5,Scenarios_Consol!$BG$12:$BG$487,Scenarios_Consol!Y$12:Y$487)</f>
        <v>125249.77891576853</v>
      </c>
      <c r="Z40" s="37">
        <f>_xlfn.XLOOKUP($B40&amp;$C$5,Scenarios_Consol!$BG$12:$BG$487,Scenarios_Consol!Z$12:Z$487)</f>
        <v>133688.84441273531</v>
      </c>
      <c r="AA40" s="37">
        <f>_xlfn.XLOOKUP($B40&amp;$C$5,Scenarios_Consol!$BG$12:$BG$487,Scenarios_Consol!AA$12:AA$487)</f>
        <v>135097.42274505596</v>
      </c>
      <c r="AB40" s="37">
        <f>_xlfn.XLOOKUP($B40&amp;$C$5,Scenarios_Consol!$BG$12:$BG$487,Scenarios_Consol!AB$12:AB$487)</f>
        <v>185416.52228121529</v>
      </c>
      <c r="AC40" s="37">
        <f>_xlfn.XLOOKUP($B40&amp;$C$5,Scenarios_Consol!$BG$12:$BG$487,Scenarios_Consol!AC$12:AC$487)</f>
        <v>191420.75686977486</v>
      </c>
      <c r="AD40" s="37">
        <f>_xlfn.XLOOKUP($B40&amp;$C$5,Scenarios_Consol!$BG$12:$BG$487,Scenarios_Consol!AD$12:AD$487)</f>
        <v>176475.56669429847</v>
      </c>
      <c r="AE40" s="37">
        <f>_xlfn.XLOOKUP($B40&amp;$C$5,Scenarios_Consol!$BG$12:$BG$487,Scenarios_Consol!AE$12:AE$487)</f>
        <v>201402.21790293467</v>
      </c>
      <c r="AF40" s="37">
        <f>_xlfn.XLOOKUP($B40&amp;$C$5,Scenarios_Consol!$BG$12:$BG$487,Scenarios_Consol!AF$12:AF$487)</f>
        <v>190390.52315335674</v>
      </c>
      <c r="AG40" s="37">
        <f>_xlfn.XLOOKUP($B40&amp;$C$5,Scenarios_Consol!$BG$12:$BG$487,Scenarios_Consol!AG$12:AG$487)</f>
        <v>215070.40626641695</v>
      </c>
      <c r="AH40" s="37">
        <f>_xlfn.XLOOKUP($B40&amp;$C$5,Scenarios_Consol!$BG$12:$BG$487,Scenarios_Consol!AH$12:AH$487)</f>
        <v>203828.81084569247</v>
      </c>
      <c r="AI40" s="37">
        <f>_xlfn.XLOOKUP($B40&amp;$C$5,Scenarios_Consol!$BG$12:$BG$487,Scenarios_Consol!AI$12:AI$487)</f>
        <v>228314.07438442152</v>
      </c>
      <c r="AJ40" s="37">
        <f>_xlfn.XLOOKUP($B40&amp;$C$5,Scenarios_Consol!$BG$12:$BG$487,Scenarios_Consol!AJ$12:AJ$487)</f>
        <v>239875.56370648288</v>
      </c>
      <c r="AK40" s="37">
        <f>_xlfn.XLOOKUP($B40&amp;$C$5,Scenarios_Consol!$BG$12:$BG$487,Scenarios_Consol!AK$12:AK$487)</f>
        <v>241481.4588887085</v>
      </c>
      <c r="AL40" s="37">
        <f>_xlfn.XLOOKUP($B40&amp;$C$5,Scenarios_Consol!$BG$12:$BG$487,Scenarios_Consol!AL$12:AL$487)</f>
        <v>253018.01964424973</v>
      </c>
      <c r="AM40" s="37">
        <f>_xlfn.XLOOKUP($B40&amp;$C$5,Scenarios_Consol!$BG$12:$BG$487,Scenarios_Consol!AM$12:AM$487)</f>
        <v>254643.49018480489</v>
      </c>
      <c r="AN40" s="37">
        <f>_xlfn.XLOOKUP($B40&amp;$C$5,Scenarios_Consol!$BG$12:$BG$487,Scenarios_Consol!AN$12:AN$487)</f>
        <v>284075.05459268193</v>
      </c>
      <c r="AO40" s="37">
        <f>_xlfn.XLOOKUP($B40&amp;$C$5,Scenarios_Consol!$BG$12:$BG$487,Scenarios_Consol!AO$12:AO$487)</f>
        <v>290760.28888449015</v>
      </c>
      <c r="AP40" s="37">
        <f>_xlfn.XLOOKUP($B40&amp;$C$5,Scenarios_Consol!$BG$12:$BG$487,Scenarios_Consol!AP$12:AP$487)</f>
        <v>173435.42717069085</v>
      </c>
      <c r="AQ40" s="37">
        <f>_xlfn.XLOOKUP($B40&amp;$C$5,Scenarios_Consol!$BG$12:$BG$487,Scenarios_Consol!AQ$12:AQ$487)</f>
        <v>241517.44195393502</v>
      </c>
      <c r="AR40" s="37">
        <f>_xlfn.XLOOKUP($B40&amp;$C$5,Scenarios_Consol!$BG$12:$BG$487,Scenarios_Consol!AR$12:AR$487)</f>
        <v>187754.26155788166</v>
      </c>
      <c r="AS40" s="37">
        <f>_xlfn.XLOOKUP($B40&amp;$C$5,Scenarios_Consol!$BG$12:$BG$487,Scenarios_Consol!AS$12:AS$487)</f>
        <v>255795.1836784794</v>
      </c>
      <c r="AT40" s="37">
        <f>_xlfn.XLOOKUP($B40&amp;$C$5,Scenarios_Consol!$BG$12:$BG$487,Scenarios_Consol!AT$12:AT$487)</f>
        <v>202004.36491887254</v>
      </c>
      <c r="AU40" s="37">
        <f>_xlfn.XLOOKUP($B40&amp;$C$5,Scenarios_Consol!$BG$12:$BG$487,Scenarios_Consol!AU$12:AU$487)</f>
        <v>270022.80193559936</v>
      </c>
      <c r="AV40" s="37">
        <f>_xlfn.XLOOKUP($B40&amp;$C$5,Scenarios_Consol!$BG$12:$BG$487,Scenarios_Consol!AV$12:AV$487)</f>
        <v>316664.81442179298</v>
      </c>
      <c r="AW40" s="37">
        <f>_xlfn.XLOOKUP($B40&amp;$C$5,Scenarios_Consol!$BG$12:$BG$487,Scenarios_Consol!AW$12:AW$487)</f>
        <v>284266.3336553282</v>
      </c>
      <c r="AX40" s="37">
        <f>_xlfn.XLOOKUP($B40&amp;$C$5,Scenarios_Consol!$BG$12:$BG$487,Scenarios_Consol!AX$12:AX$487)</f>
        <v>330917.77086879907</v>
      </c>
      <c r="AY40" s="37">
        <f>_xlfn.XLOOKUP($B40&amp;$C$5,Scenarios_Consol!$BG$12:$BG$487,Scenarios_Consol!AY$12:AY$487)</f>
        <v>298538.91105824779</v>
      </c>
      <c r="BA40" s="37">
        <f t="shared" si="2"/>
        <v>831819.6158168402</v>
      </c>
      <c r="BB40" s="37">
        <f t="shared" si="2"/>
        <v>1257600.4598434395</v>
      </c>
      <c r="BC40" s="37">
        <f t="shared" si="1"/>
        <v>2581337.4108223571</v>
      </c>
      <c r="BD40" s="37">
        <f t="shared" si="1"/>
        <v>3135752.6546967989</v>
      </c>
      <c r="BF40" s="77"/>
    </row>
    <row r="41" spans="2:58" x14ac:dyDescent="0.25">
      <c r="B41" s="41" t="s">
        <v>69</v>
      </c>
      <c r="C41" s="78" t="s">
        <v>26</v>
      </c>
      <c r="D41" s="63">
        <f>_xlfn.XLOOKUP($B41&amp;$C$5,Scenarios_Consol!$BG$12:$BG$487,Scenarios_Consol!D$12:D$487)</f>
        <v>6226.9102202201702</v>
      </c>
      <c r="E41" s="63">
        <f>_xlfn.XLOOKUP($B41&amp;$C$5,Scenarios_Consol!$BG$12:$BG$487,Scenarios_Consol!E$12:E$487)</f>
        <v>6884.7402057954523</v>
      </c>
      <c r="F41" s="63">
        <f>_xlfn.XLOOKUP($B41&amp;$C$5,Scenarios_Consol!$BG$12:$BG$487,Scenarios_Consol!F$12:F$487)</f>
        <v>-88994.134036761345</v>
      </c>
      <c r="G41" s="63">
        <f>_xlfn.XLOOKUP($B41&amp;$C$5,Scenarios_Consol!$BG$12:$BG$487,Scenarios_Consol!G$12:G$487)</f>
        <v>42304.326481669035</v>
      </c>
      <c r="H41" s="63">
        <f>_xlfn.XLOOKUP($B41&amp;$C$5,Scenarios_Consol!$BG$12:$BG$487,Scenarios_Consol!H$12:H$487)</f>
        <v>9654.0475586458342</v>
      </c>
      <c r="I41" s="63">
        <f>_xlfn.XLOOKUP($B41&amp;$C$5,Scenarios_Consol!$BG$12:$BG$487,Scenarios_Consol!I$12:I$487)</f>
        <v>13944.112779645833</v>
      </c>
      <c r="J41" s="63">
        <f>_xlfn.XLOOKUP($B41&amp;$C$5,Scenarios_Consol!$BG$12:$BG$487,Scenarios_Consol!J$12:J$487)</f>
        <v>-106.75802869317653</v>
      </c>
      <c r="K41" s="63">
        <f>_xlfn.XLOOKUP($B41&amp;$C$5,Scenarios_Consol!$BG$12:$BG$487,Scenarios_Consol!K$12:K$487)</f>
        <v>27993.855764696968</v>
      </c>
      <c r="L41" s="63">
        <f>_xlfn.XLOOKUP($B41&amp;$C$5,Scenarios_Consol!$BG$12:$BG$487,Scenarios_Consol!L$12:L$487)</f>
        <v>9520.2933476640646</v>
      </c>
      <c r="M41" s="63">
        <f>_xlfn.XLOOKUP($B41&amp;$C$5,Scenarios_Consol!$BG$12:$BG$487,Scenarios_Consol!M$12:M$487)</f>
        <v>87558.011578716847</v>
      </c>
      <c r="N41" s="63">
        <f>_xlfn.XLOOKUP($B41&amp;$C$5,Scenarios_Consol!$BG$12:$BG$487,Scenarios_Consol!N$12:N$487)</f>
        <v>74420.336863371194</v>
      </c>
      <c r="O41" s="63">
        <f>_xlfn.XLOOKUP($B41&amp;$C$5,Scenarios_Consol!$BG$12:$BG$487,Scenarios_Consol!O$12:O$487)</f>
        <v>53485.305905965921</v>
      </c>
      <c r="P41" s="37">
        <f>_xlfn.XLOOKUP($B41&amp;$C$5,Scenarios_Consol!$BG$12:$BG$487,Scenarios_Consol!P$12:P$487)</f>
        <v>31058.832698339174</v>
      </c>
      <c r="Q41" s="37">
        <f>_xlfn.XLOOKUP($B41&amp;$C$5,Scenarios_Consol!$BG$12:$BG$487,Scenarios_Consol!Q$12:Q$487)</f>
        <v>32249.742607032491</v>
      </c>
      <c r="R41" s="37">
        <f>_xlfn.XLOOKUP($B41&amp;$C$5,Scenarios_Consol!$BG$12:$BG$487,Scenarios_Consol!R$12:R$487)</f>
        <v>25642.118234036356</v>
      </c>
      <c r="S41" s="37">
        <f>_xlfn.XLOOKUP($B41&amp;$C$5,Scenarios_Consol!$BG$12:$BG$487,Scenarios_Consol!S$12:S$487)</f>
        <v>34997.817551697626</v>
      </c>
      <c r="T41" s="37">
        <f>_xlfn.XLOOKUP($B41&amp;$C$5,Scenarios_Consol!$BG$12:$BG$487,Scenarios_Consol!T$12:T$487)</f>
        <v>30720.626899451549</v>
      </c>
      <c r="U41" s="37">
        <f>_xlfn.XLOOKUP($B41&amp;$C$5,Scenarios_Consol!$BG$12:$BG$487,Scenarios_Consol!U$12:U$487)</f>
        <v>40016.187305407642</v>
      </c>
      <c r="V41" s="37">
        <f>_xlfn.XLOOKUP($B41&amp;$C$5,Scenarios_Consol!$BG$12:$BG$487,Scenarios_Consol!V$12:V$487)</f>
        <v>35622.005055242014</v>
      </c>
      <c r="W41" s="37">
        <f>_xlfn.XLOOKUP($B41&amp;$C$5,Scenarios_Consol!$BG$12:$BG$487,Scenarios_Consol!W$12:W$487)</f>
        <v>44664.165457509574</v>
      </c>
      <c r="X41" s="37">
        <f>_xlfn.XLOOKUP($B41&amp;$C$5,Scenarios_Consol!$BG$12:$BG$487,Scenarios_Consol!X$12:X$487)</f>
        <v>49003.671711599476</v>
      </c>
      <c r="Y41" s="37">
        <f>_xlfn.XLOOKUP($B41&amp;$C$5,Scenarios_Consol!$BG$12:$BG$487,Scenarios_Consol!Y$12:Y$487)</f>
        <v>49218.613422488459</v>
      </c>
      <c r="Z41" s="37">
        <f>_xlfn.XLOOKUP($B41&amp;$C$5,Scenarios_Consol!$BG$12:$BG$487,Scenarios_Consol!Z$12:Z$487)</f>
        <v>53472.752579138665</v>
      </c>
      <c r="AA41" s="37">
        <f>_xlfn.XLOOKUP($B41&amp;$C$5,Scenarios_Consol!$BG$12:$BG$487,Scenarios_Consol!AA$12:AA$487)</f>
        <v>53700.112342203553</v>
      </c>
      <c r="AB41" s="37">
        <f>_xlfn.XLOOKUP($B41&amp;$C$5,Scenarios_Consol!$BG$12:$BG$487,Scenarios_Consol!AB$12:AB$487)</f>
        <v>78138.822688697648</v>
      </c>
      <c r="AC41" s="37">
        <f>_xlfn.XLOOKUP($B41&amp;$C$5,Scenarios_Consol!$BG$12:$BG$487,Scenarios_Consol!AC$12:AC$487)</f>
        <v>80868.918451928112</v>
      </c>
      <c r="AD41" s="37">
        <f>_xlfn.XLOOKUP($B41&amp;$C$5,Scenarios_Consol!$BG$12:$BG$487,Scenarios_Consol!AD$12:AD$487)</f>
        <v>72322.676054204247</v>
      </c>
      <c r="AE41" s="37">
        <f>_xlfn.XLOOKUP($B41&amp;$C$5,Scenarios_Consol!$BG$12:$BG$487,Scenarios_Consol!AE$12:AE$487)</f>
        <v>84893.594287385888</v>
      </c>
      <c r="AF41" s="37">
        <f>_xlfn.XLOOKUP($B41&amp;$C$5,Scenarios_Consol!$BG$12:$BG$487,Scenarios_Consol!AF$12:AF$487)</f>
        <v>78671.631947230489</v>
      </c>
      <c r="AG41" s="37">
        <f>_xlfn.XLOOKUP($B41&amp;$C$5,Scenarios_Consol!$BG$12:$BG$487,Scenarios_Consol!AG$12:AG$487)</f>
        <v>91146.081284397238</v>
      </c>
      <c r="AH41" s="37">
        <f>_xlfn.XLOOKUP($B41&amp;$C$5,Scenarios_Consol!$BG$12:$BG$487,Scenarios_Consol!AH$12:AH$487)</f>
        <v>84825.927119485525</v>
      </c>
      <c r="AI41" s="37">
        <f>_xlfn.XLOOKUP($B41&amp;$C$5,Scenarios_Consol!$BG$12:$BG$487,Scenarios_Consol!AI$12:AI$487)</f>
        <v>97215.089113028094</v>
      </c>
      <c r="AJ41" s="37">
        <f>_xlfn.XLOOKUP($B41&amp;$C$5,Scenarios_Consol!$BG$12:$BG$487,Scenarios_Consol!AJ$12:AJ$487)</f>
        <v>102969.41702911521</v>
      </c>
      <c r="AK41" s="37">
        <f>_xlfn.XLOOKUP($B41&amp;$C$5,Scenarios_Consol!$BG$12:$BG$487,Scenarios_Consol!AK$12:AK$487)</f>
        <v>103254.08448980047</v>
      </c>
      <c r="AL41" s="37">
        <f>_xlfn.XLOOKUP($B41&amp;$C$5,Scenarios_Consol!$BG$12:$BG$487,Scenarios_Consol!AL$12:AL$487)</f>
        <v>108987.64531645324</v>
      </c>
      <c r="AM41" s="37">
        <f>_xlfn.XLOOKUP($B41&amp;$C$5,Scenarios_Consol!$BG$12:$BG$487,Scenarios_Consol!AM$12:AM$487)</f>
        <v>109269.08192285217</v>
      </c>
      <c r="AN41" s="37">
        <f>_xlfn.XLOOKUP($B41&amp;$C$5,Scenarios_Consol!$BG$12:$BG$487,Scenarios_Consol!AN$12:AN$487)</f>
        <v>123851.65461088259</v>
      </c>
      <c r="AO41" s="37">
        <f>_xlfn.XLOOKUP($B41&amp;$C$5,Scenarios_Consol!$BG$12:$BG$487,Scenarios_Consol!AO$12:AO$487)</f>
        <v>126971.85674839119</v>
      </c>
      <c r="AP41" s="37">
        <f>_xlfn.XLOOKUP($B41&amp;$C$5,Scenarios_Consol!$BG$12:$BG$487,Scenarios_Consol!AP$12:AP$487)</f>
        <v>66387.950323205223</v>
      </c>
      <c r="AQ41" s="37">
        <f>_xlfn.XLOOKUP($B41&amp;$C$5,Scenarios_Consol!$BG$12:$BG$487,Scenarios_Consol!AQ$12:AQ$487)</f>
        <v>100544.71688807402</v>
      </c>
      <c r="AR41" s="37">
        <f>_xlfn.XLOOKUP($B41&amp;$C$5,Scenarios_Consol!$BG$12:$BG$487,Scenarios_Consol!AR$12:AR$487)</f>
        <v>72972.676666855259</v>
      </c>
      <c r="AS41" s="37">
        <f>_xlfn.XLOOKUP($B41&amp;$C$5,Scenarios_Consol!$BG$12:$BG$487,Scenarios_Consol!AS$12:AS$487)</f>
        <v>107112.83729108566</v>
      </c>
      <c r="AT41" s="37">
        <f>_xlfn.XLOOKUP($B41&amp;$C$5,Scenarios_Consol!$BG$12:$BG$487,Scenarios_Consol!AT$12:AT$487)</f>
        <v>79528.75758026485</v>
      </c>
      <c r="AU41" s="37">
        <f>_xlfn.XLOOKUP($B41&amp;$C$5,Scenarios_Consol!$BG$12:$BG$487,Scenarios_Consol!AU$12:AU$487)</f>
        <v>113657.50325817794</v>
      </c>
      <c r="AV41" s="37">
        <f>_xlfn.XLOOKUP($B41&amp;$C$5,Scenarios_Consol!$BG$12:$BG$487,Scenarios_Consol!AV$12:AV$487)</f>
        <v>137184.67533853732</v>
      </c>
      <c r="AW41" s="37">
        <f>_xlfn.XLOOKUP($B41&amp;$C$5,Scenarios_Consol!$BG$12:$BG$487,Scenarios_Consol!AW$12:AW$487)</f>
        <v>120206.54448019837</v>
      </c>
      <c r="AX41" s="37">
        <f>_xlfn.XLOOKUP($B41&amp;$C$5,Scenarios_Consol!$BG$12:$BG$487,Scenarios_Consol!AX$12:AX$487)</f>
        <v>143735.96950908759</v>
      </c>
      <c r="AY41" s="37">
        <f>_xlfn.XLOOKUP($B41&amp;$C$5,Scenarios_Consol!$BG$12:$BG$487,Scenarios_Consol!AY$12:AY$487)</f>
        <v>126765.74058020709</v>
      </c>
      <c r="BA41" s="37">
        <f t="shared" si="2"/>
        <v>242891.04864093679</v>
      </c>
      <c r="BB41" s="37">
        <f t="shared" si="2"/>
        <v>480366.64586414653</v>
      </c>
      <c r="BC41" s="37">
        <f t="shared" si="1"/>
        <v>1092562.9697045784</v>
      </c>
      <c r="BD41" s="37">
        <f t="shared" si="1"/>
        <v>1318920.8832749669</v>
      </c>
      <c r="BF41" s="77"/>
    </row>
    <row r="42" spans="2:58" x14ac:dyDescent="0.25">
      <c r="B42" s="41" t="s">
        <v>70</v>
      </c>
      <c r="C42" s="78" t="s">
        <v>26</v>
      </c>
      <c r="D42" s="63">
        <f>_xlfn.XLOOKUP($B42&amp;$C$5,Scenarios_Consol!$BG$12:$BG$487,Scenarios_Consol!D$12:D$487)</f>
        <v>150154.47440034803</v>
      </c>
      <c r="E42" s="63">
        <f>_xlfn.XLOOKUP($B42&amp;$C$5,Scenarios_Consol!$BG$12:$BG$487,Scenarios_Consol!E$12:E$487)</f>
        <v>108375.99744211648</v>
      </c>
      <c r="F42" s="63">
        <f>_xlfn.XLOOKUP($B42&amp;$C$5,Scenarios_Consol!$BG$12:$BG$487,Scenarios_Consol!F$12:F$487)</f>
        <v>109371.83505715907</v>
      </c>
      <c r="G42" s="63">
        <f>_xlfn.XLOOKUP($B42&amp;$C$5,Scenarios_Consol!$BG$12:$BG$487,Scenarios_Consol!G$12:G$487)</f>
        <v>381965.0410425142</v>
      </c>
      <c r="H42" s="63">
        <f>_xlfn.XLOOKUP($B42&amp;$C$5,Scenarios_Consol!$BG$12:$BG$487,Scenarios_Consol!H$12:H$487)</f>
        <v>181388.47354856372</v>
      </c>
      <c r="I42" s="63">
        <f>_xlfn.XLOOKUP($B42&amp;$C$5,Scenarios_Consol!$BG$12:$BG$487,Scenarios_Consol!I$12:I$487)</f>
        <v>124309.43460564237</v>
      </c>
      <c r="J42" s="63">
        <f>_xlfn.XLOOKUP($B42&amp;$C$5,Scenarios_Consol!$BG$12:$BG$487,Scenarios_Consol!J$12:J$487)</f>
        <v>149306.66067498736</v>
      </c>
      <c r="K42" s="63">
        <f>_xlfn.XLOOKUP($B42&amp;$C$5,Scenarios_Consol!$BG$12:$BG$487,Scenarios_Consol!K$12:K$487)</f>
        <v>241492.1776277652</v>
      </c>
      <c r="L42" s="63">
        <f>_xlfn.XLOOKUP($B42&amp;$C$5,Scenarios_Consol!$BG$12:$BG$487,Scenarios_Consol!L$12:L$487)</f>
        <v>259819.35768090445</v>
      </c>
      <c r="M42" s="63">
        <f>_xlfn.XLOOKUP($B42&amp;$C$5,Scenarios_Consol!$BG$12:$BG$487,Scenarios_Consol!M$12:M$487)</f>
        <v>25907.323782488951</v>
      </c>
      <c r="N42" s="63">
        <f>_xlfn.XLOOKUP($B42&amp;$C$5,Scenarios_Consol!$BG$12:$BG$487,Scenarios_Consol!N$12:N$487)</f>
        <v>53364.239609393946</v>
      </c>
      <c r="O42" s="63">
        <f>_xlfn.XLOOKUP($B42&amp;$C$5,Scenarios_Consol!$BG$12:$BG$487,Scenarios_Consol!O$12:O$487)</f>
        <v>-764.40866467487035</v>
      </c>
      <c r="P42" s="37">
        <f>_xlfn.XLOOKUP($B42&amp;$C$5,Scenarios_Consol!$BG$12:$BG$487,Scenarios_Consol!P$12:P$487)</f>
        <v>137424.70636878241</v>
      </c>
      <c r="Q42" s="37">
        <f>_xlfn.XLOOKUP($B42&amp;$C$5,Scenarios_Consol!$BG$12:$BG$487,Scenarios_Consol!Q$12:Q$487)</f>
        <v>142709.32862085159</v>
      </c>
      <c r="R42" s="37">
        <f>_xlfn.XLOOKUP($B42&amp;$C$5,Scenarios_Consol!$BG$12:$BG$487,Scenarios_Consol!R$12:R$487)</f>
        <v>114120.77601566493</v>
      </c>
      <c r="S42" s="37">
        <f>_xlfn.XLOOKUP($B42&amp;$C$5,Scenarios_Consol!$BG$12:$BG$487,Scenarios_Consol!S$12:S$487)</f>
        <v>154933.0961531178</v>
      </c>
      <c r="T42" s="37">
        <f>_xlfn.XLOOKUP($B42&amp;$C$5,Scenarios_Consol!$BG$12:$BG$487,Scenarios_Consol!T$12:T$487)</f>
        <v>136430.20453402909</v>
      </c>
      <c r="U42" s="37">
        <f>_xlfn.XLOOKUP($B42&amp;$C$5,Scenarios_Consol!$BG$12:$BG$487,Scenarios_Consol!U$12:U$487)</f>
        <v>176957.69591939126</v>
      </c>
      <c r="V42" s="37">
        <f>_xlfn.XLOOKUP($B42&amp;$C$5,Scenarios_Consol!$BG$12:$BG$487,Scenarios_Consol!V$12:V$487)</f>
        <v>157935.11615225681</v>
      </c>
      <c r="W42" s="37">
        <f>_xlfn.XLOOKUP($B42&amp;$C$5,Scenarios_Consol!$BG$12:$BG$487,Scenarios_Consol!W$12:W$487)</f>
        <v>197347.25299141332</v>
      </c>
      <c r="X42" s="37">
        <f>_xlfn.XLOOKUP($B42&amp;$C$5,Scenarios_Consol!$BG$12:$BG$487,Scenarios_Consol!X$12:X$487)</f>
        <v>216277.58567725064</v>
      </c>
      <c r="Y42" s="37">
        <f>_xlfn.XLOOKUP($B42&amp;$C$5,Scenarios_Consol!$BG$12:$BG$487,Scenarios_Consol!Y$12:Y$487)</f>
        <v>217299.13328271516</v>
      </c>
      <c r="Z42" s="37">
        <f>_xlfn.XLOOKUP($B42&amp;$C$5,Scenarios_Consol!$BG$12:$BG$487,Scenarios_Consol!Z$12:Z$487)</f>
        <v>235849.72319388168</v>
      </c>
      <c r="AA42" s="37">
        <f>_xlfn.XLOOKUP($B42&amp;$C$5,Scenarios_Consol!$BG$12:$BG$487,Scenarios_Consol!AA$12:AA$487)</f>
        <v>236933.96363901609</v>
      </c>
      <c r="AB42" s="37">
        <f>_xlfn.XLOOKUP($B42&amp;$C$5,Scenarios_Consol!$BG$12:$BG$487,Scenarios_Consol!AB$12:AB$487)</f>
        <v>343679.63223818288</v>
      </c>
      <c r="AC42" s="37">
        <f>_xlfn.XLOOKUP($B42&amp;$C$5,Scenarios_Consol!$BG$12:$BG$487,Scenarios_Consol!AC$12:AC$487)</f>
        <v>355641.52125119889</v>
      </c>
      <c r="AD42" s="37">
        <f>_xlfn.XLOOKUP($B42&amp;$C$5,Scenarios_Consol!$BG$12:$BG$487,Scenarios_Consol!AD$12:AD$487)</f>
        <v>318569.45486986754</v>
      </c>
      <c r="AE42" s="37">
        <f>_xlfn.XLOOKUP($B42&amp;$C$5,Scenarios_Consol!$BG$12:$BG$487,Scenarios_Consol!AE$12:AE$487)</f>
        <v>373385.13994389866</v>
      </c>
      <c r="AF42" s="37">
        <f>_xlfn.XLOOKUP($B42&amp;$C$5,Scenarios_Consol!$BG$12:$BG$487,Scenarios_Consol!AF$12:AF$487)</f>
        <v>346382.67837034393</v>
      </c>
      <c r="AG42" s="37">
        <f>_xlfn.XLOOKUP($B42&amp;$C$5,Scenarios_Consol!$BG$12:$BG$487,Scenarios_Consol!AG$12:AG$487)</f>
        <v>400772.33149103768</v>
      </c>
      <c r="AH42" s="37">
        <f>_xlfn.XLOOKUP($B42&amp;$C$5,Scenarios_Consol!$BG$12:$BG$487,Scenarios_Consol!AH$12:AH$487)</f>
        <v>373338.29121159494</v>
      </c>
      <c r="AI42" s="37">
        <f>_xlfn.XLOOKUP($B42&amp;$C$5,Scenarios_Consol!$BG$12:$BG$487,Scenarios_Consol!AI$12:AI$487)</f>
        <v>427353.5753618232</v>
      </c>
      <c r="AJ42" s="37">
        <f>_xlfn.XLOOKUP($B42&amp;$C$5,Scenarios_Consol!$BG$12:$BG$487,Scenarios_Consol!AJ$12:AJ$487)</f>
        <v>452460.08083422383</v>
      </c>
      <c r="AK42" s="37">
        <f>_xlfn.XLOOKUP($B42&amp;$C$5,Scenarios_Consol!$BG$12:$BG$487,Scenarios_Consol!AK$12:AK$487)</f>
        <v>453802.32371620962</v>
      </c>
      <c r="AL42" s="37">
        <f>_xlfn.XLOOKUP($B42&amp;$C$5,Scenarios_Consol!$BG$12:$BG$487,Scenarios_Consol!AL$12:AL$487)</f>
        <v>478819.84909392195</v>
      </c>
      <c r="AM42" s="37">
        <f>_xlfn.XLOOKUP($B42&amp;$C$5,Scenarios_Consol!$BG$12:$BG$487,Scenarios_Consol!AM$12:AM$487)</f>
        <v>480150.52219426533</v>
      </c>
      <c r="AN42" s="37">
        <f>_xlfn.XLOOKUP($B42&amp;$C$5,Scenarios_Consol!$BG$12:$BG$487,Scenarios_Consol!AN$12:AN$487)</f>
        <v>543788.07751557522</v>
      </c>
      <c r="AO42" s="37">
        <f>_xlfn.XLOOKUP($B42&amp;$C$5,Scenarios_Consol!$BG$12:$BG$487,Scenarios_Consol!AO$12:AO$487)</f>
        <v>557442.06202294002</v>
      </c>
      <c r="AP42" s="37">
        <f>_xlfn.XLOOKUP($B42&amp;$C$5,Scenarios_Consol!$BG$12:$BG$487,Scenarios_Consol!AP$12:AP$487)</f>
        <v>293536.96781262732</v>
      </c>
      <c r="AQ42" s="37">
        <f>_xlfn.XLOOKUP($B42&amp;$C$5,Scenarios_Consol!$BG$12:$BG$487,Scenarios_Consol!AQ$12:AQ$487)</f>
        <v>442512.31373602577</v>
      </c>
      <c r="AR42" s="37">
        <f>_xlfn.XLOOKUP($B42&amp;$C$5,Scenarios_Consol!$BG$12:$BG$487,Scenarios_Consol!AR$12:AR$487)</f>
        <v>322372.10467226716</v>
      </c>
      <c r="AS42" s="37">
        <f>_xlfn.XLOOKUP($B42&amp;$C$5,Scenarios_Consol!$BG$12:$BG$487,Scenarios_Consol!AS$12:AS$487)</f>
        <v>471274.2486964562</v>
      </c>
      <c r="AT42" s="37">
        <f>_xlfn.XLOOKUP($B42&amp;$C$5,Scenarios_Consol!$BG$12:$BG$487,Scenarios_Consol!AT$12:AT$487)</f>
        <v>351081.17626366642</v>
      </c>
      <c r="AU42" s="37">
        <f>_xlfn.XLOOKUP($B42&amp;$C$5,Scenarios_Consol!$BG$12:$BG$487,Scenarios_Consol!AU$12:AU$487)</f>
        <v>499933.55971681431</v>
      </c>
      <c r="AV42" s="37">
        <f>_xlfn.XLOOKUP($B42&amp;$C$5,Scenarios_Consol!$BG$12:$BG$487,Scenarios_Consol!AV$12:AV$487)</f>
        <v>602523.23004357854</v>
      </c>
      <c r="AW42" s="37">
        <f>_xlfn.XLOOKUP($B42&amp;$C$5,Scenarios_Consol!$BG$12:$BG$487,Scenarios_Consol!AW$12:AW$487)</f>
        <v>528612.65066813573</v>
      </c>
      <c r="AX42" s="37">
        <f>_xlfn.XLOOKUP($B42&amp;$C$5,Scenarios_Consol!$BG$12:$BG$487,Scenarios_Consol!AX$12:AX$487)</f>
        <v>631212.62553182698</v>
      </c>
      <c r="AY42" s="37">
        <f>_xlfn.XLOOKUP($B42&amp;$C$5,Scenarios_Consol!$BG$12:$BG$487,Scenarios_Consol!AY$12:AY$487)</f>
        <v>557336.88574480347</v>
      </c>
      <c r="BA42" s="37">
        <f t="shared" si="2"/>
        <v>1784690.6068072089</v>
      </c>
      <c r="BB42" s="37">
        <f t="shared" si="2"/>
        <v>2124218.5825483711</v>
      </c>
      <c r="BC42" s="37">
        <f t="shared" si="1"/>
        <v>4804355.4005765682</v>
      </c>
      <c r="BD42" s="37">
        <f t="shared" si="1"/>
        <v>5801625.9024247173</v>
      </c>
      <c r="BF42" s="77"/>
    </row>
    <row r="43" spans="2:58" x14ac:dyDescent="0.25">
      <c r="B43" s="41" t="s">
        <v>71</v>
      </c>
      <c r="C43" s="78" t="s">
        <v>26</v>
      </c>
      <c r="D43" s="63">
        <f>_xlfn.XLOOKUP($B43&amp;$C$5,Scenarios_Consol!$BG$12:$BG$487,Scenarios_Consol!D$12:D$487)</f>
        <v>2416.0529148508526</v>
      </c>
      <c r="E43" s="63">
        <f>_xlfn.XLOOKUP($B43&amp;$C$5,Scenarios_Consol!$BG$12:$BG$487,Scenarios_Consol!E$12:E$487)</f>
        <v>134.61208558238636</v>
      </c>
      <c r="F43" s="63">
        <f>_xlfn.XLOOKUP($B43&amp;$C$5,Scenarios_Consol!$BG$12:$BG$487,Scenarios_Consol!F$12:F$487)</f>
        <v>1311.5488521732955</v>
      </c>
      <c r="G43" s="63">
        <f>_xlfn.XLOOKUP($B43&amp;$C$5,Scenarios_Consol!$BG$12:$BG$487,Scenarios_Consol!G$12:G$487)</f>
        <v>-5.2400000000005775E-3</v>
      </c>
      <c r="H43" s="63">
        <f>_xlfn.XLOOKUP($B43&amp;$C$5,Scenarios_Consol!$BG$12:$BG$487,Scenarios_Consol!H$12:H$487)</f>
        <v>101.73941162878789</v>
      </c>
      <c r="I43" s="63">
        <f>_xlfn.XLOOKUP($B43&amp;$C$5,Scenarios_Consol!$BG$12:$BG$487,Scenarios_Consol!I$12:I$487)</f>
        <v>67854.440181921891</v>
      </c>
      <c r="J43" s="63">
        <f>_xlfn.XLOOKUP($B43&amp;$C$5,Scenarios_Consol!$BG$12:$BG$487,Scenarios_Consol!J$12:J$487)</f>
        <v>23490.044949319759</v>
      </c>
      <c r="K43" s="63">
        <f>_xlfn.XLOOKUP($B43&amp;$C$5,Scenarios_Consol!$BG$12:$BG$487,Scenarios_Consol!K$12:K$487)</f>
        <v>13582.409705246211</v>
      </c>
      <c r="L43" s="63">
        <f>_xlfn.XLOOKUP($B43&amp;$C$5,Scenarios_Consol!$BG$12:$BG$487,Scenarios_Consol!L$12:L$487)</f>
        <v>-92655.95618387888</v>
      </c>
      <c r="M43" s="63">
        <f>_xlfn.XLOOKUP($B43&amp;$C$5,Scenarios_Consol!$BG$12:$BG$487,Scenarios_Consol!M$12:M$487)</f>
        <v>179572.51712862062</v>
      </c>
      <c r="N43" s="63">
        <f>_xlfn.XLOOKUP($B43&amp;$C$5,Scenarios_Consol!$BG$12:$BG$487,Scenarios_Consol!N$12:N$487)</f>
        <v>29166.522875871215</v>
      </c>
      <c r="O43" s="63">
        <f>_xlfn.XLOOKUP($B43&amp;$C$5,Scenarios_Consol!$BG$12:$BG$487,Scenarios_Consol!O$12:O$487)</f>
        <v>-183605.77907714961</v>
      </c>
      <c r="P43" s="37">
        <f>_xlfn.XLOOKUP($B43&amp;$C$5,Scenarios_Consol!$BG$12:$BG$487,Scenarios_Consol!P$12:P$487)</f>
        <v>103366.34652115866</v>
      </c>
      <c r="Q43" s="37">
        <f>_xlfn.XLOOKUP($B43&amp;$C$5,Scenarios_Consol!$BG$12:$BG$487,Scenarios_Consol!Q$12:Q$487)</f>
        <v>107332.47246398281</v>
      </c>
      <c r="R43" s="37">
        <f>_xlfn.XLOOKUP($B43&amp;$C$5,Scenarios_Consol!$BG$12:$BG$487,Scenarios_Consol!R$12:R$487)</f>
        <v>85455.592297837618</v>
      </c>
      <c r="S43" s="37">
        <f>_xlfn.XLOOKUP($B43&amp;$C$5,Scenarios_Consol!$BG$12:$BG$487,Scenarios_Consol!S$12:S$487)</f>
        <v>116489.61973019314</v>
      </c>
      <c r="T43" s="37">
        <f>_xlfn.XLOOKUP($B43&amp;$C$5,Scenarios_Consol!$BG$12:$BG$487,Scenarios_Consol!T$12:T$487)</f>
        <v>102328.95834244191</v>
      </c>
      <c r="U43" s="37">
        <f>_xlfn.XLOOKUP($B43&amp;$C$5,Scenarios_Consol!$BG$12:$BG$487,Scenarios_Consol!U$12:U$487)</f>
        <v>133159.546967275</v>
      </c>
      <c r="V43" s="37">
        <f>_xlfn.XLOOKUP($B43&amp;$C$5,Scenarios_Consol!$BG$12:$BG$487,Scenarios_Consol!V$12:V$487)</f>
        <v>118609.16945170313</v>
      </c>
      <c r="W43" s="37">
        <f>_xlfn.XLOOKUP($B43&amp;$C$5,Scenarios_Consol!$BG$12:$BG$487,Scenarios_Consol!W$12:W$487)</f>
        <v>148597.45052017711</v>
      </c>
      <c r="X43" s="37">
        <f>_xlfn.XLOOKUP($B43&amp;$C$5,Scenarios_Consol!$BG$12:$BG$487,Scenarios_Consol!X$12:X$487)</f>
        <v>162992.15894868059</v>
      </c>
      <c r="Y43" s="37">
        <f>_xlfn.XLOOKUP($B43&amp;$C$5,Scenarios_Consol!$BG$12:$BG$487,Scenarios_Consol!Y$12:Y$487)</f>
        <v>163719.88977966135</v>
      </c>
      <c r="Z43" s="37">
        <f>_xlfn.XLOOKUP($B43&amp;$C$5,Scenarios_Consol!$BG$12:$BG$487,Scenarios_Consol!Z$12:Z$487)</f>
        <v>177830.13413966494</v>
      </c>
      <c r="AA43" s="37">
        <f>_xlfn.XLOOKUP($B43&amp;$C$5,Scenarios_Consol!$BG$12:$BG$487,Scenarios_Consol!AA$12:AA$487)</f>
        <v>178600.5544080929</v>
      </c>
      <c r="AB43" s="37">
        <f>_xlfn.XLOOKUP($B43&amp;$C$5,Scenarios_Consol!$BG$12:$BG$487,Scenarios_Consol!AB$12:AB$487)</f>
        <v>259690.856059485</v>
      </c>
      <c r="AC43" s="37">
        <f>_xlfn.XLOOKUP($B43&amp;$C$5,Scenarios_Consol!$BG$12:$BG$487,Scenarios_Consol!AC$12:AC$487)</f>
        <v>268756.13336855406</v>
      </c>
      <c r="AD43" s="37">
        <f>_xlfn.XLOOKUP($B43&amp;$C$5,Scenarios_Consol!$BG$12:$BG$487,Scenarios_Consol!AD$12:AD$487)</f>
        <v>240443.92489916697</v>
      </c>
      <c r="AE43" s="37">
        <f>_xlfn.XLOOKUP($B43&amp;$C$5,Scenarios_Consol!$BG$12:$BG$487,Scenarios_Consol!AE$12:AE$487)</f>
        <v>282139.30652567476</v>
      </c>
      <c r="AF43" s="37">
        <f>_xlfn.XLOOKUP($B43&amp;$C$5,Scenarios_Consol!$BG$12:$BG$487,Scenarios_Consol!AF$12:AF$487)</f>
        <v>261524.79973697205</v>
      </c>
      <c r="AG43" s="37">
        <f>_xlfn.XLOOKUP($B43&amp;$C$5,Scenarios_Consol!$BG$12:$BG$487,Scenarios_Consol!AG$12:AG$487)</f>
        <v>302899.26724792301</v>
      </c>
      <c r="AH43" s="37">
        <f>_xlfn.XLOOKUP($B43&amp;$C$5,Scenarios_Consol!$BG$12:$BG$487,Scenarios_Consol!AH$12:AH$487)</f>
        <v>281958.47714499012</v>
      </c>
      <c r="AI43" s="37">
        <f>_xlfn.XLOOKUP($B43&amp;$C$5,Scenarios_Consol!$BG$12:$BG$487,Scenarios_Consol!AI$12:AI$487)</f>
        <v>323049.62816148216</v>
      </c>
      <c r="AJ43" s="37">
        <f>_xlfn.XLOOKUP($B43&amp;$C$5,Scenarios_Consol!$BG$12:$BG$487,Scenarios_Consol!AJ$12:AJ$487)</f>
        <v>342138.23347465374</v>
      </c>
      <c r="AK43" s="37">
        <f>_xlfn.XLOOKUP($B43&amp;$C$5,Scenarios_Consol!$BG$12:$BG$487,Scenarios_Consol!AK$12:AK$487)</f>
        <v>343100.15775744343</v>
      </c>
      <c r="AL43" s="37">
        <f>_xlfn.XLOOKUP($B43&amp;$C$5,Scenarios_Consol!$BG$12:$BG$487,Scenarios_Consol!AL$12:AL$487)</f>
        <v>362120.15926398215</v>
      </c>
      <c r="AM43" s="37">
        <f>_xlfn.XLOOKUP($B43&amp;$C$5,Scenarios_Consol!$BG$12:$BG$487,Scenarios_Consol!AM$12:AM$487)</f>
        <v>363071.80987803719</v>
      </c>
      <c r="AN43" s="37">
        <f>_xlfn.XLOOKUP($B43&amp;$C$5,Scenarios_Consol!$BG$12:$BG$487,Scenarios_Consol!AN$12:AN$487)</f>
        <v>411448.26076630468</v>
      </c>
      <c r="AO43" s="37">
        <f>_xlfn.XLOOKUP($B43&amp;$C$5,Scenarios_Consol!$BG$12:$BG$487,Scenarios_Consol!AO$12:AO$487)</f>
        <v>421805.87198550534</v>
      </c>
      <c r="AP43" s="37">
        <f>_xlfn.XLOOKUP($B43&amp;$C$5,Scenarios_Consol!$BG$12:$BG$487,Scenarios_Consol!AP$12:AP$487)</f>
        <v>220908.18433021312</v>
      </c>
      <c r="AQ43" s="37">
        <f>_xlfn.XLOOKUP($B43&amp;$C$5,Scenarios_Consol!$BG$12:$BG$487,Scenarios_Consol!AQ$12:AQ$487)</f>
        <v>334205.79693793692</v>
      </c>
      <c r="AR43" s="37">
        <f>_xlfn.XLOOKUP($B43&amp;$C$5,Scenarios_Consol!$BG$12:$BG$487,Scenarios_Consol!AR$12:AR$487)</f>
        <v>242769.98202894878</v>
      </c>
      <c r="AS43" s="37">
        <f>_xlfn.XLOOKUP($B43&amp;$C$5,Scenarios_Consol!$BG$12:$BG$487,Scenarios_Consol!AS$12:AS$487)</f>
        <v>356012.37679063459</v>
      </c>
      <c r="AT43" s="37">
        <f>_xlfn.XLOOKUP($B43&amp;$C$5,Scenarios_Consol!$BG$12:$BG$487,Scenarios_Consol!AT$12:AT$487)</f>
        <v>264536.5650231975</v>
      </c>
      <c r="AU43" s="37">
        <f>_xlfn.XLOOKUP($B43&amp;$C$5,Scenarios_Consol!$BG$12:$BG$487,Scenarios_Consol!AU$12:AU$487)</f>
        <v>377741.1010897563</v>
      </c>
      <c r="AV43" s="37">
        <f>_xlfn.XLOOKUP($B43&amp;$C$5,Scenarios_Consol!$BG$12:$BG$487,Scenarios_Consol!AV$12:AV$487)</f>
        <v>455776.16145542567</v>
      </c>
      <c r="AW43" s="37">
        <f>_xlfn.XLOOKUP($B43&amp;$C$5,Scenarios_Consol!$BG$12:$BG$487,Scenarios_Consol!AW$12:AW$487)</f>
        <v>399484.46055079193</v>
      </c>
      <c r="AX43" s="37">
        <f>_xlfn.XLOOKUP($B43&amp;$C$5,Scenarios_Consol!$BG$12:$BG$487,Scenarios_Consol!AX$12:AX$487)</f>
        <v>477527.07794936374</v>
      </c>
      <c r="AY43" s="37">
        <f>_xlfn.XLOOKUP($B43&amp;$C$5,Scenarios_Consol!$BG$12:$BG$487,Scenarios_Consol!AY$12:AY$487)</f>
        <v>421261.65357371344</v>
      </c>
      <c r="BA43" s="37">
        <f t="shared" si="2"/>
        <v>41368.147604186524</v>
      </c>
      <c r="BB43" s="37">
        <f t="shared" si="2"/>
        <v>1598481.8935708692</v>
      </c>
      <c r="BC43" s="37">
        <f t="shared" si="1"/>
        <v>3630892.7535183644</v>
      </c>
      <c r="BD43" s="37">
        <f t="shared" si="1"/>
        <v>4383477.4924817923</v>
      </c>
      <c r="BF43" s="77"/>
    </row>
    <row r="44" spans="2:58" x14ac:dyDescent="0.25">
      <c r="B44" s="41" t="s">
        <v>72</v>
      </c>
      <c r="C44" s="78" t="s">
        <v>26</v>
      </c>
      <c r="D44" s="63">
        <f>_xlfn.XLOOKUP($B44&amp;$C$5,Scenarios_Consol!$BG$12:$BG$487,Scenarios_Consol!D$12:D$487)</f>
        <v>20155.607814545456</v>
      </c>
      <c r="E44" s="63">
        <f>_xlfn.XLOOKUP($B44&amp;$C$5,Scenarios_Consol!$BG$12:$BG$487,Scenarios_Consol!E$12:E$487)</f>
        <v>10797.120946250001</v>
      </c>
      <c r="F44" s="63">
        <f>_xlfn.XLOOKUP($B44&amp;$C$5,Scenarios_Consol!$BG$12:$BG$487,Scenarios_Consol!F$12:F$487)</f>
        <v>10772.098593750001</v>
      </c>
      <c r="G44" s="63">
        <f>_xlfn.XLOOKUP($B44&amp;$C$5,Scenarios_Consol!$BG$12:$BG$487,Scenarios_Consol!G$12:G$487)</f>
        <v>14379.978179999998</v>
      </c>
      <c r="H44" s="63">
        <f>_xlfn.XLOOKUP($B44&amp;$C$5,Scenarios_Consol!$BG$12:$BG$487,Scenarios_Consol!H$12:H$487)</f>
        <v>5619.26</v>
      </c>
      <c r="I44" s="63">
        <f>_xlfn.XLOOKUP($B44&amp;$C$5,Scenarios_Consol!$BG$12:$BG$487,Scenarios_Consol!I$12:I$487)</f>
        <v>2039.5099999999993</v>
      </c>
      <c r="J44" s="63">
        <f>_xlfn.XLOOKUP($B44&amp;$C$5,Scenarios_Consol!$BG$12:$BG$487,Scenarios_Consol!J$12:J$487)</f>
        <v>6145.21</v>
      </c>
      <c r="K44" s="63">
        <f>_xlfn.XLOOKUP($B44&amp;$C$5,Scenarios_Consol!$BG$12:$BG$487,Scenarios_Consol!K$12:K$487)</f>
        <v>7357.25</v>
      </c>
      <c r="L44" s="63">
        <f>_xlfn.XLOOKUP($B44&amp;$C$5,Scenarios_Consol!$BG$12:$BG$487,Scenarios_Consol!L$12:L$487)</f>
        <v>8273.3799999999992</v>
      </c>
      <c r="M44" s="63">
        <f>_xlfn.XLOOKUP($B44&amp;$C$5,Scenarios_Consol!$BG$12:$BG$487,Scenarios_Consol!M$12:M$487)</f>
        <v>10106.120000000001</v>
      </c>
      <c r="N44" s="63">
        <f>_xlfn.XLOOKUP($B44&amp;$C$5,Scenarios_Consol!$BG$12:$BG$487,Scenarios_Consol!N$12:N$487)</f>
        <v>10268.959999999999</v>
      </c>
      <c r="O44" s="63">
        <f>_xlfn.XLOOKUP($B44&amp;$C$5,Scenarios_Consol!$BG$12:$BG$487,Scenarios_Consol!O$12:O$487)</f>
        <v>1873.61</v>
      </c>
      <c r="P44" s="37">
        <f>_xlfn.XLOOKUP($B44&amp;$C$5,Scenarios_Consol!$BG$12:$BG$487,Scenarios_Consol!P$12:P$487)</f>
        <v>14930.988346243448</v>
      </c>
      <c r="Q44" s="37">
        <f>_xlfn.XLOOKUP($B44&amp;$C$5,Scenarios_Consol!$BG$12:$BG$487,Scenarios_Consol!Q$12:Q$487)</f>
        <v>15582.41226624748</v>
      </c>
      <c r="R44" s="37">
        <f>_xlfn.XLOOKUP($B44&amp;$C$5,Scenarios_Consol!$BG$12:$BG$487,Scenarios_Consol!R$12:R$487)</f>
        <v>15758.001448444904</v>
      </c>
      <c r="S44" s="37">
        <f>_xlfn.XLOOKUP($B44&amp;$C$5,Scenarios_Consol!$BG$12:$BG$487,Scenarios_Consol!S$12:S$487)</f>
        <v>17237.074417769571</v>
      </c>
      <c r="T44" s="37">
        <f>_xlfn.XLOOKUP($B44&amp;$C$5,Scenarios_Consol!$BG$12:$BG$487,Scenarios_Consol!T$12:T$487)</f>
        <v>17365.24558710607</v>
      </c>
      <c r="U44" s="37">
        <f>_xlfn.XLOOKUP($B44&amp;$C$5,Scenarios_Consol!$BG$12:$BG$487,Scenarios_Consol!U$12:U$487)</f>
        <v>18718.482596873273</v>
      </c>
      <c r="V44" s="37">
        <f>_xlfn.XLOOKUP($B44&amp;$C$5,Scenarios_Consol!$BG$12:$BG$487,Scenarios_Consol!V$12:V$487)</f>
        <v>18779.85613145832</v>
      </c>
      <c r="W44" s="37">
        <f>_xlfn.XLOOKUP($B44&amp;$C$5,Scenarios_Consol!$BG$12:$BG$487,Scenarios_Consol!W$12:W$487)</f>
        <v>20041.560430196954</v>
      </c>
      <c r="X44" s="37">
        <f>_xlfn.XLOOKUP($B44&amp;$C$5,Scenarios_Consol!$BG$12:$BG$487,Scenarios_Consol!X$12:X$487)</f>
        <v>20728.260796866743</v>
      </c>
      <c r="Y44" s="37">
        <f>_xlfn.XLOOKUP($B44&amp;$C$5,Scenarios_Consol!$BG$12:$BG$487,Scenarios_Consol!Y$12:Y$487)</f>
        <v>21196.348928242165</v>
      </c>
      <c r="Z44" s="37">
        <f>_xlfn.XLOOKUP($B44&amp;$C$5,Scenarios_Consol!$BG$12:$BG$487,Scenarios_Consol!Z$12:Z$487)</f>
        <v>21831.54657297911</v>
      </c>
      <c r="AA44" s="37">
        <f>_xlfn.XLOOKUP($B44&amp;$C$5,Scenarios_Consol!$BG$12:$BG$487,Scenarios_Consol!AA$12:AA$487)</f>
        <v>22345.685281908467</v>
      </c>
      <c r="AB44" s="37">
        <f>_xlfn.XLOOKUP($B44&amp;$C$5,Scenarios_Consol!$BG$12:$BG$487,Scenarios_Consol!AB$12:AB$487)</f>
        <v>26917.053581918175</v>
      </c>
      <c r="AC44" s="37">
        <f>_xlfn.XLOOKUP($B44&amp;$C$5,Scenarios_Consol!$BG$12:$BG$487,Scenarios_Consol!AC$12:AC$487)</f>
        <v>27619.789940251612</v>
      </c>
      <c r="AD44" s="37">
        <f>_xlfn.XLOOKUP($B44&amp;$C$5,Scenarios_Consol!$BG$12:$BG$487,Scenarios_Consol!AD$12:AD$487)</f>
        <v>27350.813239600444</v>
      </c>
      <c r="AE44" s="37">
        <f>_xlfn.XLOOKUP($B44&amp;$C$5,Scenarios_Consol!$BG$12:$BG$487,Scenarios_Consol!AE$12:AE$487)</f>
        <v>29222.465948621953</v>
      </c>
      <c r="AF44" s="37">
        <f>_xlfn.XLOOKUP($B44&amp;$C$5,Scenarios_Consol!$BG$12:$BG$487,Scenarios_Consol!AF$12:AF$487)</f>
        <v>28960.910548674321</v>
      </c>
      <c r="AG44" s="37">
        <f>_xlfn.XLOOKUP($B44&amp;$C$5,Scenarios_Consol!$BG$12:$BG$487,Scenarios_Consol!AG$12:AG$487)</f>
        <v>30790.377613754754</v>
      </c>
      <c r="AH44" s="37">
        <f>_xlfn.XLOOKUP($B44&amp;$C$5,Scenarios_Consol!$BG$12:$BG$487,Scenarios_Consol!AH$12:AH$487)</f>
        <v>30496.551853266621</v>
      </c>
      <c r="AI44" s="37">
        <f>_xlfn.XLOOKUP($B44&amp;$C$5,Scenarios_Consol!$BG$12:$BG$487,Scenarios_Consol!AI$12:AI$487)</f>
        <v>32300.530682423079</v>
      </c>
      <c r="AJ44" s="37">
        <f>_xlfn.XLOOKUP($B44&amp;$C$5,Scenarios_Consol!$BG$12:$BG$487,Scenarios_Consol!AJ$12:AJ$487)</f>
        <v>33233.168585113337</v>
      </c>
      <c r="AK44" s="37">
        <f>_xlfn.XLOOKUP($B44&amp;$C$5,Scenarios_Consol!$BG$12:$BG$487,Scenarios_Consol!AK$12:AK$487)</f>
        <v>33797.80431139539</v>
      </c>
      <c r="AL44" s="37">
        <f>_xlfn.XLOOKUP($B44&amp;$C$5,Scenarios_Consol!$BG$12:$BG$487,Scenarios_Consol!AL$12:AL$487)</f>
        <v>34735.499280690456</v>
      </c>
      <c r="AM44" s="37">
        <f>_xlfn.XLOOKUP($B44&amp;$C$5,Scenarios_Consol!$BG$12:$BG$487,Scenarios_Consol!AM$12:AM$487)</f>
        <v>35312.683167941286</v>
      </c>
      <c r="AN44" s="37">
        <f>_xlfn.XLOOKUP($B44&amp;$C$5,Scenarios_Consol!$BG$12:$BG$487,Scenarios_Consol!AN$12:AN$487)</f>
        <v>37742.626668983998</v>
      </c>
      <c r="AO44" s="37">
        <f>_xlfn.XLOOKUP($B44&amp;$C$5,Scenarios_Consol!$BG$12:$BG$487,Scenarios_Consol!AO$12:AO$487)</f>
        <v>38457.040877563166</v>
      </c>
      <c r="AP44" s="37">
        <f>_xlfn.XLOOKUP($B44&amp;$C$5,Scenarios_Consol!$BG$12:$BG$487,Scenarios_Consol!AP$12:AP$487)</f>
        <v>30843.938493003814</v>
      </c>
      <c r="AQ44" s="37">
        <f>_xlfn.XLOOKUP($B44&amp;$C$5,Scenarios_Consol!$BG$12:$BG$487,Scenarios_Consol!AQ$12:AQ$487)</f>
        <v>36106.558734311213</v>
      </c>
      <c r="AR44" s="37">
        <f>_xlfn.XLOOKUP($B44&amp;$C$5,Scenarios_Consol!$BG$12:$BG$487,Scenarios_Consol!AR$12:AR$487)</f>
        <v>32457.231687983425</v>
      </c>
      <c r="AS44" s="37">
        <f>_xlfn.XLOOKUP($B44&amp;$C$5,Scenarios_Consol!$BG$12:$BG$487,Scenarios_Consol!AS$12:AS$487)</f>
        <v>37713.284953173708</v>
      </c>
      <c r="AT44" s="37">
        <f>_xlfn.XLOOKUP($B44&amp;$C$5,Scenarios_Consol!$BG$12:$BG$487,Scenarios_Consol!AT$12:AT$487)</f>
        <v>34060.277088117473</v>
      </c>
      <c r="AU44" s="37">
        <f>_xlfn.XLOOKUP($B44&amp;$C$5,Scenarios_Consol!$BG$12:$BG$487,Scenarios_Consol!AU$12:AU$487)</f>
        <v>39314.705726222215</v>
      </c>
      <c r="AV44" s="37">
        <f>_xlfn.XLOOKUP($B44&amp;$C$5,Scenarios_Consol!$BG$12:$BG$487,Scenarios_Consol!AV$12:AV$487)</f>
        <v>42812.793374636211</v>
      </c>
      <c r="AW44" s="37">
        <f>_xlfn.XLOOKUP($B44&amp;$C$5,Scenarios_Consol!$BG$12:$BG$487,Scenarios_Consol!AW$12:AW$487)</f>
        <v>40920.40751684214</v>
      </c>
      <c r="AX44" s="37">
        <f>_xlfn.XLOOKUP($B44&amp;$C$5,Scenarios_Consol!$BG$12:$BG$487,Scenarios_Consol!AX$12:AX$487)</f>
        <v>44421.31660929216</v>
      </c>
      <c r="AY44" s="37">
        <f>_xlfn.XLOOKUP($B44&amp;$C$5,Scenarios_Consol!$BG$12:$BG$487,Scenarios_Consol!AY$12:AY$487)</f>
        <v>42532.089258351029</v>
      </c>
      <c r="BA44" s="37">
        <f t="shared" si="2"/>
        <v>107788.10553454545</v>
      </c>
      <c r="BB44" s="37">
        <f t="shared" si="2"/>
        <v>224515.46280433651</v>
      </c>
      <c r="BC44" s="37">
        <f t="shared" si="1"/>
        <v>370737.64875365142</v>
      </c>
      <c r="BD44" s="37">
        <f t="shared" si="1"/>
        <v>457382.27098848054</v>
      </c>
      <c r="BF44" s="77"/>
    </row>
    <row r="45" spans="2:58" x14ac:dyDescent="0.25">
      <c r="B45" s="41" t="s">
        <v>73</v>
      </c>
      <c r="C45" s="78" t="s">
        <v>26</v>
      </c>
      <c r="D45" s="63">
        <f>_xlfn.XLOOKUP($B45&amp;$C$5,Scenarios_Consol!$BG$12:$BG$487,Scenarios_Consol!D$12:D$487)</f>
        <v>10911.990626427552</v>
      </c>
      <c r="E45" s="63">
        <f>_xlfn.XLOOKUP($B45&amp;$C$5,Scenarios_Consol!$BG$12:$BG$487,Scenarios_Consol!E$12:E$487)</f>
        <v>21829.825916534093</v>
      </c>
      <c r="F45" s="63">
        <f>_xlfn.XLOOKUP($B45&amp;$C$5,Scenarios_Consol!$BG$12:$BG$487,Scenarios_Consol!F$12:F$487)</f>
        <v>2426.6682794460226</v>
      </c>
      <c r="G45" s="63">
        <f>_xlfn.XLOOKUP($B45&amp;$C$5,Scenarios_Consol!$BG$12:$BG$487,Scenarios_Consol!G$12:G$487)</f>
        <v>8839.755965163351</v>
      </c>
      <c r="H45" s="63">
        <f>_xlfn.XLOOKUP($B45&amp;$C$5,Scenarios_Consol!$BG$12:$BG$487,Scenarios_Consol!H$12:H$487)</f>
        <v>11844.133139273987</v>
      </c>
      <c r="I45" s="63">
        <f>_xlfn.XLOOKUP($B45&amp;$C$5,Scenarios_Consol!$BG$12:$BG$487,Scenarios_Consol!I$12:I$487)</f>
        <v>9267.3517726493046</v>
      </c>
      <c r="J45" s="63">
        <f>_xlfn.XLOOKUP($B45&amp;$C$5,Scenarios_Consol!$BG$12:$BG$487,Scenarios_Consol!J$12:J$487)</f>
        <v>23094.184298570075</v>
      </c>
      <c r="K45" s="63">
        <f>_xlfn.XLOOKUP($B45&amp;$C$5,Scenarios_Consol!$BG$12:$BG$487,Scenarios_Consol!K$12:K$487)</f>
        <v>-39.37692214015096</v>
      </c>
      <c r="L45" s="63">
        <f>_xlfn.XLOOKUP($B45&amp;$C$5,Scenarios_Consol!$BG$12:$BG$487,Scenarios_Consol!L$12:L$487)</f>
        <v>12554.3855755363</v>
      </c>
      <c r="M45" s="63">
        <f>_xlfn.XLOOKUP($B45&amp;$C$5,Scenarios_Consol!$BG$12:$BG$487,Scenarios_Consol!M$12:M$487)</f>
        <v>18287.490623374364</v>
      </c>
      <c r="N45" s="63">
        <f>_xlfn.XLOOKUP($B45&amp;$C$5,Scenarios_Consol!$BG$12:$BG$487,Scenarios_Consol!N$12:N$487)</f>
        <v>12108.001180946971</v>
      </c>
      <c r="O45" s="63">
        <f>_xlfn.XLOOKUP($B45&amp;$C$5,Scenarios_Consol!$BG$12:$BG$487,Scenarios_Consol!O$12:O$487)</f>
        <v>15547.669507556824</v>
      </c>
      <c r="P45" s="37">
        <f>_xlfn.XLOOKUP($B45&amp;$C$5,Scenarios_Consol!$BG$12:$BG$487,Scenarios_Consol!P$12:P$487)</f>
        <v>19689.979033118747</v>
      </c>
      <c r="Q45" s="37">
        <f>_xlfn.XLOOKUP($B45&amp;$C$5,Scenarios_Consol!$BG$12:$BG$487,Scenarios_Consol!Q$12:Q$487)</f>
        <v>20445.343493154403</v>
      </c>
      <c r="R45" s="37">
        <f>_xlfn.XLOOKUP($B45&amp;$C$5,Scenarios_Consol!$BG$12:$BG$487,Scenarios_Consol!R$12:R$487)</f>
        <v>16272.456659489017</v>
      </c>
      <c r="S45" s="37">
        <f>_xlfn.XLOOKUP($B45&amp;$C$5,Scenarios_Consol!$BG$12:$BG$487,Scenarios_Consol!S$12:S$487)</f>
        <v>22189.104897352554</v>
      </c>
      <c r="T45" s="37">
        <f>_xlfn.XLOOKUP($B45&amp;$C$5,Scenarios_Consol!$BG$12:$BG$487,Scenarios_Consol!T$12:T$487)</f>
        <v>19488.017181034942</v>
      </c>
      <c r="U45" s="37">
        <f>_xlfn.XLOOKUP($B45&amp;$C$5,Scenarios_Consol!$BG$12:$BG$487,Scenarios_Consol!U$12:U$487)</f>
        <v>25366.075359964347</v>
      </c>
      <c r="V45" s="37">
        <f>_xlfn.XLOOKUP($B45&amp;$C$5,Scenarios_Consol!$BG$12:$BG$487,Scenarios_Consol!V$12:V$487)</f>
        <v>22590.769353034888</v>
      </c>
      <c r="W45" s="37">
        <f>_xlfn.XLOOKUP($B45&amp;$C$5,Scenarios_Consol!$BG$12:$BG$487,Scenarios_Consol!W$12:W$487)</f>
        <v>28308.327856897733</v>
      </c>
      <c r="X45" s="37">
        <f>_xlfn.XLOOKUP($B45&amp;$C$5,Scenarios_Consol!$BG$12:$BG$487,Scenarios_Consol!X$12:X$487)</f>
        <v>31052.68297899645</v>
      </c>
      <c r="Y45" s="37">
        <f>_xlfn.XLOOKUP($B45&amp;$C$5,Scenarios_Consol!$BG$12:$BG$487,Scenarios_Consol!Y$12:Y$487)</f>
        <v>31190.69511025571</v>
      </c>
      <c r="Z45" s="37">
        <f>_xlfn.XLOOKUP($B45&amp;$C$5,Scenarios_Consol!$BG$12:$BG$487,Scenarios_Consol!Z$12:Z$487)</f>
        <v>33880.880970982937</v>
      </c>
      <c r="AA45" s="37">
        <f>_xlfn.XLOOKUP($B45&amp;$C$5,Scenarios_Consol!$BG$12:$BG$487,Scenarios_Consol!AA$12:AA$487)</f>
        <v>34026.957719897458</v>
      </c>
      <c r="AB45" s="37">
        <f>_xlfn.XLOOKUP($B45&amp;$C$5,Scenarios_Consol!$BG$12:$BG$487,Scenarios_Consol!AB$12:AB$487)</f>
        <v>49485.66201981117</v>
      </c>
      <c r="AC45" s="37">
        <f>_xlfn.XLOOKUP($B45&amp;$C$5,Scenarios_Consol!$BG$12:$BG$487,Scenarios_Consol!AC$12:AC$487)</f>
        <v>51213.504390639217</v>
      </c>
      <c r="AD45" s="37">
        <f>_xlfn.XLOOKUP($B45&amp;$C$5,Scenarios_Consol!$BG$12:$BG$487,Scenarios_Consol!AD$12:AD$487)</f>
        <v>45813.952159201021</v>
      </c>
      <c r="AE45" s="37">
        <f>_xlfn.XLOOKUP($B45&amp;$C$5,Scenarios_Consol!$BG$12:$BG$487,Scenarios_Consol!AE$12:AE$487)</f>
        <v>53763.385927448093</v>
      </c>
      <c r="AF45" s="37">
        <f>_xlfn.XLOOKUP($B45&amp;$C$5,Scenarios_Consol!$BG$12:$BG$487,Scenarios_Consol!AF$12:AF$487)</f>
        <v>49832.008666809503</v>
      </c>
      <c r="AG45" s="37">
        <f>_xlfn.XLOOKUP($B45&amp;$C$5,Scenarios_Consol!$BG$12:$BG$487,Scenarios_Consol!AG$12:AG$487)</f>
        <v>57720.305340072955</v>
      </c>
      <c r="AH45" s="37">
        <f>_xlfn.XLOOKUP($B45&amp;$C$5,Scenarios_Consol!$BG$12:$BG$487,Scenarios_Consol!AH$12:AH$487)</f>
        <v>53726.750212959763</v>
      </c>
      <c r="AI45" s="37">
        <f>_xlfn.XLOOKUP($B45&amp;$C$5,Scenarios_Consol!$BG$12:$BG$487,Scenarios_Consol!AI$12:AI$487)</f>
        <v>61561.052684732822</v>
      </c>
      <c r="AJ45" s="37">
        <f>_xlfn.XLOOKUP($B45&amp;$C$5,Scenarios_Consol!$BG$12:$BG$487,Scenarios_Consol!AJ$12:AJ$487)</f>
        <v>65200.263458304049</v>
      </c>
      <c r="AK45" s="37">
        <f>_xlfn.XLOOKUP($B45&amp;$C$5,Scenarios_Consol!$BG$12:$BG$487,Scenarios_Consol!AK$12:AK$487)</f>
        <v>65382.780833107223</v>
      </c>
      <c r="AL45" s="37">
        <f>_xlfn.XLOOKUP($B45&amp;$C$5,Scenarios_Consol!$BG$12:$BG$487,Scenarios_Consol!AL$12:AL$487)</f>
        <v>69008.898241702409</v>
      </c>
      <c r="AM45" s="37">
        <f>_xlfn.XLOOKUP($B45&amp;$C$5,Scenarios_Consol!$BG$12:$BG$487,Scenarios_Consol!AM$12:AM$487)</f>
        <v>69189.43497766176</v>
      </c>
      <c r="AN45" s="37">
        <f>_xlfn.XLOOKUP($B45&amp;$C$5,Scenarios_Consol!$BG$12:$BG$487,Scenarios_Consol!AN$12:AN$487)</f>
        <v>78412.21291772557</v>
      </c>
      <c r="AO45" s="37">
        <f>_xlfn.XLOOKUP($B45&amp;$C$5,Scenarios_Consol!$BG$12:$BG$487,Scenarios_Consol!AO$12:AO$487)</f>
        <v>80386.523276363441</v>
      </c>
      <c r="AP45" s="37">
        <f>_xlfn.XLOOKUP($B45&amp;$C$5,Scenarios_Consol!$BG$12:$BG$487,Scenarios_Consol!AP$12:AP$487)</f>
        <v>42082.00444043507</v>
      </c>
      <c r="AQ45" s="37">
        <f>_xlfn.XLOOKUP($B45&amp;$C$5,Scenarios_Consol!$BG$12:$BG$487,Scenarios_Consol!AQ$12:AQ$487)</f>
        <v>63682.465051301857</v>
      </c>
      <c r="AR45" s="37">
        <f>_xlfn.XLOOKUP($B45&amp;$C$5,Scenarios_Consol!$BG$12:$BG$487,Scenarios_Consol!AR$12:AR$487)</f>
        <v>46249.00147223354</v>
      </c>
      <c r="AS45" s="37">
        <f>_xlfn.XLOOKUP($B45&amp;$C$5,Scenarios_Consol!$BG$12:$BG$487,Scenarios_Consol!AS$12:AS$487)</f>
        <v>67838.941409803781</v>
      </c>
      <c r="AT45" s="37">
        <f>_xlfn.XLOOKUP($B45&amp;$C$5,Scenarios_Consol!$BG$12:$BG$487,Scenarios_Consol!AT$12:AT$487)</f>
        <v>50397.85540463675</v>
      </c>
      <c r="AU45" s="37">
        <f>_xlfn.XLOOKUP($B45&amp;$C$5,Scenarios_Consol!$BG$12:$BG$487,Scenarios_Consol!AU$12:AU$487)</f>
        <v>71980.577265982924</v>
      </c>
      <c r="AV45" s="37">
        <f>_xlfn.XLOOKUP($B45&amp;$C$5,Scenarios_Consol!$BG$12:$BG$487,Scenarios_Consol!AV$12:AV$487)</f>
        <v>86858.361264570602</v>
      </c>
      <c r="AW45" s="37">
        <f>_xlfn.XLOOKUP($B45&amp;$C$5,Scenarios_Consol!$BG$12:$BG$487,Scenarios_Consol!AW$12:AW$487)</f>
        <v>76124.997285021294</v>
      </c>
      <c r="AX45" s="37">
        <f>_xlfn.XLOOKUP($B45&amp;$C$5,Scenarios_Consol!$BG$12:$BG$487,Scenarios_Consol!AX$12:AX$487)</f>
        <v>91004.217888921543</v>
      </c>
      <c r="AY45" s="37">
        <f>_xlfn.XLOOKUP($B45&amp;$C$5,Scenarios_Consol!$BG$12:$BG$487,Scenarios_Consol!AY$12:AY$487)</f>
        <v>80275.860328182927</v>
      </c>
      <c r="BA45" s="175">
        <f t="shared" si="2"/>
        <v>146672.07996333871</v>
      </c>
      <c r="BB45" s="175">
        <f t="shared" si="2"/>
        <v>304501.29061417916</v>
      </c>
      <c r="BC45" s="175">
        <f t="shared" si="1"/>
        <v>691897.99891244993</v>
      </c>
      <c r="BD45" s="175">
        <f t="shared" si="1"/>
        <v>835293.01800517936</v>
      </c>
      <c r="BF45" s="77"/>
    </row>
    <row r="46" spans="2:58" x14ac:dyDescent="0.25">
      <c r="B46" s="56" t="s">
        <v>74</v>
      </c>
      <c r="C46" s="79" t="s">
        <v>26</v>
      </c>
      <c r="D46" s="65">
        <f>_xlfn.XLOOKUP($B46&amp;$C$5,Scenarios_Consol!$BG$12:$BG$487,Scenarios_Consol!D$12:D$487)</f>
        <v>889724.80218855815</v>
      </c>
      <c r="E46" s="65">
        <f>_xlfn.XLOOKUP($B46&amp;$C$5,Scenarios_Consol!$BG$12:$BG$487,Scenarios_Consol!E$12:E$487)</f>
        <v>926474.67561785504</v>
      </c>
      <c r="F46" s="65">
        <f>_xlfn.XLOOKUP($B46&amp;$C$5,Scenarios_Consol!$BG$12:$BG$487,Scenarios_Consol!F$12:F$487)</f>
        <v>833177.92966151971</v>
      </c>
      <c r="G46" s="65">
        <f>_xlfn.XLOOKUP($B46&amp;$C$5,Scenarios_Consol!$BG$12:$BG$487,Scenarios_Consol!G$12:G$487)</f>
        <v>1524331.2214832525</v>
      </c>
      <c r="H46" s="65">
        <f>_xlfn.XLOOKUP($B46&amp;$C$5,Scenarios_Consol!$BG$12:$BG$487,Scenarios_Consol!H$12:H$487)</f>
        <v>1292182.8522377526</v>
      </c>
      <c r="I46" s="65">
        <f>_xlfn.XLOOKUP($B46&amp;$C$5,Scenarios_Consol!$BG$12:$BG$487,Scenarios_Consol!I$12:I$487)</f>
        <v>1411607.9133931841</v>
      </c>
      <c r="J46" s="65">
        <f>_xlfn.XLOOKUP($B46&amp;$C$5,Scenarios_Consol!$BG$12:$BG$487,Scenarios_Consol!J$12:J$487)</f>
        <v>1625345.277025762</v>
      </c>
      <c r="K46" s="65">
        <f>_xlfn.XLOOKUP($B46&amp;$C$5,Scenarios_Consol!$BG$12:$BG$487,Scenarios_Consol!K$12:K$487)</f>
        <v>1543238.3678373296</v>
      </c>
      <c r="L46" s="65">
        <f>_xlfn.XLOOKUP($B46&amp;$C$5,Scenarios_Consol!$BG$12:$BG$487,Scenarios_Consol!L$12:L$487)</f>
        <v>1735866.5995967407</v>
      </c>
      <c r="M46" s="65">
        <f>_xlfn.XLOOKUP($B46&amp;$C$5,Scenarios_Consol!$BG$12:$BG$487,Scenarios_Consol!M$12:M$487)</f>
        <v>2807573.2325931489</v>
      </c>
      <c r="N46" s="65">
        <f>_xlfn.XLOOKUP($B46&amp;$C$5,Scenarios_Consol!$BG$12:$BG$487,Scenarios_Consol!N$12:N$487)</f>
        <v>2888480.4844368561</v>
      </c>
      <c r="O46" s="65">
        <f>_xlfn.XLOOKUP($B46&amp;$C$5,Scenarios_Consol!$BG$12:$BG$487,Scenarios_Consol!O$12:O$487)</f>
        <v>1827526.2755631027</v>
      </c>
      <c r="P46" s="68">
        <f>_xlfn.XLOOKUP($B46&amp;$C$5,Scenarios_Consol!$BG$12:$BG$487,Scenarios_Consol!P$12:P$487)</f>
        <v>2060887.3488009551</v>
      </c>
      <c r="Q46" s="68">
        <f>_xlfn.XLOOKUP($B46&amp;$C$5,Scenarios_Consol!$BG$12:$BG$487,Scenarios_Consol!Q$12:Q$487)</f>
        <v>2142954.526569997</v>
      </c>
      <c r="R46" s="68">
        <f>_xlfn.XLOOKUP($B46&amp;$C$5,Scenarios_Consol!$BG$12:$BG$487,Scenarios_Consol!R$12:R$487)</f>
        <v>1833860.8717204956</v>
      </c>
      <c r="S46" s="68">
        <f>_xlfn.XLOOKUP($B46&amp;$C$5,Scenarios_Consol!$BG$12:$BG$487,Scenarios_Consol!S$12:S$487)</f>
        <v>2338173.0967472941</v>
      </c>
      <c r="T46" s="68">
        <f>_xlfn.XLOOKUP($B46&amp;$C$5,Scenarios_Consol!$BG$12:$BG$487,Scenarios_Consol!T$12:T$487)</f>
        <v>2138653.1713563325</v>
      </c>
      <c r="U46" s="68">
        <f>_xlfn.XLOOKUP($B46&amp;$C$5,Scenarios_Consol!$BG$12:$BG$487,Scenarios_Consol!U$12:U$487)</f>
        <v>2635234.7610766608</v>
      </c>
      <c r="V46" s="68">
        <f>_xlfn.XLOOKUP($B46&amp;$C$5,Scenarios_Consol!$BG$12:$BG$487,Scenarios_Consol!V$12:V$487)</f>
        <v>2427544.604137918</v>
      </c>
      <c r="W46" s="68">
        <f>_xlfn.XLOOKUP($B46&amp;$C$5,Scenarios_Consol!$BG$12:$BG$487,Scenarios_Consol!W$12:W$487)</f>
        <v>2908480.6479942221</v>
      </c>
      <c r="X46" s="68">
        <f>_xlfn.XLOOKUP($B46&amp;$C$5,Scenarios_Consol!$BG$12:$BG$487,Scenarios_Consol!X$12:X$487)</f>
        <v>3142423.8280120385</v>
      </c>
      <c r="Y46" s="68">
        <f>_xlfn.XLOOKUP($B46&amp;$C$5,Scenarios_Consol!$BG$12:$BG$487,Scenarios_Consol!Y$12:Y$487)</f>
        <v>3170761.4764175918</v>
      </c>
      <c r="Z46" s="68">
        <f>_xlfn.XLOOKUP($B46&amp;$C$5,Scenarios_Consol!$BG$12:$BG$487,Scenarios_Consol!Z$12:Z$487)</f>
        <v>3398636.3964341627</v>
      </c>
      <c r="AA46" s="68">
        <f>_xlfn.XLOOKUP($B46&amp;$C$5,Scenarios_Consol!$BG$12:$BG$487,Scenarios_Consol!AA$12:AA$487)</f>
        <v>3429344.6781868362</v>
      </c>
      <c r="AB46" s="68">
        <f>_xlfn.XLOOKUP($B46&amp;$C$5,Scenarios_Consol!$BG$12:$BG$487,Scenarios_Consol!AB$12:AB$487)</f>
        <v>4774007.3427103506</v>
      </c>
      <c r="AC46" s="68">
        <f>_xlfn.XLOOKUP($B46&amp;$C$5,Scenarios_Consol!$BG$12:$BG$487,Scenarios_Consol!AC$12:AC$487)</f>
        <v>4931633.4442545697</v>
      </c>
      <c r="AD46" s="68">
        <f>_xlfn.XLOOKUP($B46&amp;$C$5,Scenarios_Consol!$BG$12:$BG$487,Scenarios_Consol!AD$12:AD$487)</f>
        <v>4512711.6066097654</v>
      </c>
      <c r="AE46" s="68">
        <f>_xlfn.XLOOKUP($B46&amp;$C$5,Scenarios_Consol!$BG$12:$BG$487,Scenarios_Consol!AE$12:AE$487)</f>
        <v>5185872.2942523202</v>
      </c>
      <c r="AF46" s="68">
        <f>_xlfn.XLOOKUP($B46&amp;$C$5,Scenarios_Consol!$BG$12:$BG$487,Scenarios_Consol!AF$12:AF$487)</f>
        <v>4878346.1620617323</v>
      </c>
      <c r="AG46" s="68">
        <f>_xlfn.XLOOKUP($B46&amp;$C$5,Scenarios_Consol!$BG$12:$BG$487,Scenarios_Consol!AG$12:AG$487)</f>
        <v>5545267.410185474</v>
      </c>
      <c r="AH46" s="68">
        <f>_xlfn.XLOOKUP($B46&amp;$C$5,Scenarios_Consol!$BG$12:$BG$487,Scenarios_Consol!AH$12:AH$487)</f>
        <v>5231802.087826591</v>
      </c>
      <c r="AI46" s="68">
        <f>_xlfn.XLOOKUP($B46&amp;$C$5,Scenarios_Consol!$BG$12:$BG$487,Scenarios_Consol!AI$12:AI$487)</f>
        <v>5893662.7377525037</v>
      </c>
      <c r="AJ46" s="68">
        <f>_xlfn.XLOOKUP($B46&amp;$C$5,Scenarios_Consol!$BG$12:$BG$487,Scenarios_Consol!AJ$12:AJ$487)</f>
        <v>6204729.9755964335</v>
      </c>
      <c r="AK46" s="68">
        <f>_xlfn.XLOOKUP($B46&amp;$C$5,Scenarios_Consol!$BG$12:$BG$487,Scenarios_Consol!AK$12:AK$487)</f>
        <v>6240126.364251297</v>
      </c>
      <c r="AL46" s="68">
        <f>_xlfn.XLOOKUP($B46&amp;$C$5,Scenarios_Consol!$BG$12:$BG$487,Scenarios_Consol!AL$12:AL$487)</f>
        <v>6550395.9996162262</v>
      </c>
      <c r="AM46" s="68">
        <f>_xlfn.XLOOKUP($B46&amp;$C$5,Scenarios_Consol!$BG$12:$BG$487,Scenarios_Consol!AM$12:AM$487)</f>
        <v>6586122.1508179707</v>
      </c>
      <c r="AN46" s="68">
        <f>_xlfn.XLOOKUP($B46&amp;$C$5,Scenarios_Consol!$BG$12:$BG$487,Scenarios_Consol!AN$12:AN$487)</f>
        <v>7376990.8641923871</v>
      </c>
      <c r="AO46" s="68">
        <f>_xlfn.XLOOKUP($B46&amp;$C$5,Scenarios_Consol!$BG$12:$BG$487,Scenarios_Consol!AO$12:AO$487)</f>
        <v>7553716.144078942</v>
      </c>
      <c r="AP46" s="68">
        <f>_xlfn.XLOOKUP($B46&amp;$C$5,Scenarios_Consol!$BG$12:$BG$487,Scenarios_Consol!AP$12:AP$487)</f>
        <v>4363802.4118652316</v>
      </c>
      <c r="AQ46" s="68">
        <f>_xlfn.XLOOKUP($B46&amp;$C$5,Scenarios_Consol!$BG$12:$BG$487,Scenarios_Consol!AQ$12:AQ$487)</f>
        <v>6199698.8175815875</v>
      </c>
      <c r="AR46" s="68">
        <f>_xlfn.XLOOKUP($B46&amp;$C$5,Scenarios_Consol!$BG$12:$BG$487,Scenarios_Consol!AR$12:AR$487)</f>
        <v>4740831.0050486056</v>
      </c>
      <c r="AS46" s="68">
        <f>_xlfn.XLOOKUP($B46&amp;$C$5,Scenarios_Consol!$BG$12:$BG$487,Scenarios_Consol!AS$12:AS$487)</f>
        <v>6575680.1772728683</v>
      </c>
      <c r="AT46" s="68">
        <f>_xlfn.XLOOKUP($B46&amp;$C$5,Scenarios_Consol!$BG$12:$BG$487,Scenarios_Consol!AT$12:AT$487)</f>
        <v>5116094.7960830089</v>
      </c>
      <c r="AU46" s="68">
        <f>_xlfn.XLOOKUP($B46&amp;$C$5,Scenarios_Consol!$BG$12:$BG$487,Scenarios_Consol!AU$12:AU$487)</f>
        <v>6950335.5996729042</v>
      </c>
      <c r="AV46" s="68">
        <f>_xlfn.XLOOKUP($B46&amp;$C$5,Scenarios_Consol!$BG$12:$BG$487,Scenarios_Consol!AV$12:AV$487)</f>
        <v>8210007.4574424578</v>
      </c>
      <c r="AW46" s="68">
        <f>_xlfn.XLOOKUP($B46&amp;$C$5,Scenarios_Consol!$BG$12:$BG$487,Scenarios_Consol!AW$12:AW$487)</f>
        <v>7325365.3720020689</v>
      </c>
      <c r="AX46" s="68">
        <f>_xlfn.XLOOKUP($B46&amp;$C$5,Scenarios_Consol!$BG$12:$BG$487,Scenarios_Consol!AX$12:AX$487)</f>
        <v>8585253.803318141</v>
      </c>
      <c r="AY46" s="68">
        <f>_xlfn.XLOOKUP($B46&amp;$C$5,Scenarios_Consol!$BG$12:$BG$487,Scenarios_Consol!AY$12:AY$487)</f>
        <v>7701111.3405760294</v>
      </c>
      <c r="BA46" s="175">
        <f t="shared" si="2"/>
        <v>19305529.631635062</v>
      </c>
      <c r="BB46" s="175">
        <f t="shared" si="2"/>
        <v>31626955.407454506</v>
      </c>
      <c r="BC46" s="175">
        <f t="shared" si="1"/>
        <v>66534677.575935245</v>
      </c>
      <c r="BD46" s="175">
        <f t="shared" si="1"/>
        <v>80698887.789134234</v>
      </c>
      <c r="BF46" s="77"/>
    </row>
    <row r="47" spans="2:58" x14ac:dyDescent="0.25">
      <c r="B47" s="60" t="s">
        <v>75</v>
      </c>
      <c r="C47" s="81" t="s">
        <v>26</v>
      </c>
      <c r="D47" s="63">
        <f>_xlfn.XLOOKUP($B47&amp;$C$5,Scenarios_Consol!$BG$12:$BG$487,Scenarios_Consol!D$12:D$487)</f>
        <v>391586.24231706513</v>
      </c>
      <c r="E47" s="63">
        <f>_xlfn.XLOOKUP($B47&amp;$C$5,Scenarios_Consol!$BG$12:$BG$487,Scenarios_Consol!E$12:E$487)</f>
        <v>129622.9182315775</v>
      </c>
      <c r="F47" s="63">
        <f>_xlfn.XLOOKUP($B47&amp;$C$5,Scenarios_Consol!$BG$12:$BG$487,Scenarios_Consol!F$12:F$487)</f>
        <v>759464.76236881828</v>
      </c>
      <c r="G47" s="63">
        <f>_xlfn.XLOOKUP($B47&amp;$C$5,Scenarios_Consol!$BG$12:$BG$487,Scenarios_Consol!G$12:G$487)</f>
        <v>183026.96876532934</v>
      </c>
      <c r="H47" s="63">
        <f>_xlfn.XLOOKUP($B47&amp;$C$5,Scenarios_Consol!$BG$12:$BG$487,Scenarios_Consol!H$12:H$487)</f>
        <v>226875.73082411691</v>
      </c>
      <c r="I47" s="63">
        <f>_xlfn.XLOOKUP($B47&amp;$C$5,Scenarios_Consol!$BG$12:$BG$487,Scenarios_Consol!I$12:I$487)</f>
        <v>195443.08122431015</v>
      </c>
      <c r="J47" s="63">
        <f>_xlfn.XLOOKUP($B47&amp;$C$5,Scenarios_Consol!$BG$12:$BG$487,Scenarios_Consol!J$12:J$487)</f>
        <v>-110546.17982638028</v>
      </c>
      <c r="K47" s="63">
        <f>_xlfn.XLOOKUP($B47&amp;$C$5,Scenarios_Consol!$BG$12:$BG$487,Scenarios_Consol!K$12:K$487)</f>
        <v>962486.72409448947</v>
      </c>
      <c r="L47" s="63">
        <f>_xlfn.XLOOKUP($B47&amp;$C$5,Scenarios_Consol!$BG$12:$BG$487,Scenarios_Consol!L$12:L$487)</f>
        <v>-1059883.7544117672</v>
      </c>
      <c r="M47" s="63">
        <f>_xlfn.XLOOKUP($B47&amp;$C$5,Scenarios_Consol!$BG$12:$BG$487,Scenarios_Consol!M$12:M$487)</f>
        <v>-1411480.4323785091</v>
      </c>
      <c r="N47" s="63">
        <f>_xlfn.XLOOKUP($B47&amp;$C$5,Scenarios_Consol!$BG$12:$BG$487,Scenarios_Consol!N$12:N$487)</f>
        <v>-1019187.2440917088</v>
      </c>
      <c r="O47" s="63">
        <f>_xlfn.XLOOKUP($B47&amp;$C$5,Scenarios_Consol!$BG$12:$BG$487,Scenarios_Consol!O$12:O$487)</f>
        <v>1972872.4357224971</v>
      </c>
      <c r="P47" s="37">
        <f>_xlfn.XLOOKUP($B47&amp;$C$5,Scenarios_Consol!$BG$12:$BG$487,Scenarios_Consol!P$12:P$487)</f>
        <v>426056.45493466</v>
      </c>
      <c r="Q47" s="37">
        <f>_xlfn.XLOOKUP($B47&amp;$C$5,Scenarios_Consol!$BG$12:$BG$487,Scenarios_Consol!Q$12:Q$487)</f>
        <v>446692.65384850174</v>
      </c>
      <c r="R47" s="37">
        <f>_xlfn.XLOOKUP($B47&amp;$C$5,Scenarios_Consol!$BG$12:$BG$487,Scenarios_Consol!R$12:R$487)</f>
        <v>505861.70845643559</v>
      </c>
      <c r="S47" s="37">
        <f>_xlfn.XLOOKUP($B47&amp;$C$5,Scenarios_Consol!$BG$12:$BG$487,Scenarios_Consol!S$12:S$487)</f>
        <v>507102.24575574696</v>
      </c>
      <c r="T47" s="37">
        <f>_xlfn.XLOOKUP($B47&amp;$C$5,Scenarios_Consol!$BG$12:$BG$487,Scenarios_Consol!T$12:T$487)</f>
        <v>546918.6428407724</v>
      </c>
      <c r="U47" s="37">
        <f>_xlfn.XLOOKUP($B47&amp;$C$5,Scenarios_Consol!$BG$12:$BG$487,Scenarios_Consol!U$12:U$487)</f>
        <v>546140.7124088112</v>
      </c>
      <c r="V47" s="37">
        <f>_xlfn.XLOOKUP($B47&amp;$C$5,Scenarios_Consol!$BG$12:$BG$487,Scenarios_Consol!V$12:V$487)</f>
        <v>594272.09150810784</v>
      </c>
      <c r="W47" s="37">
        <f>_xlfn.XLOOKUP($B47&amp;$C$5,Scenarios_Consol!$BG$12:$BG$487,Scenarios_Consol!W$12:W$487)</f>
        <v>607511.16477500217</v>
      </c>
      <c r="X47" s="37">
        <f>_xlfn.XLOOKUP($B47&amp;$C$5,Scenarios_Consol!$BG$12:$BG$487,Scenarios_Consol!X$12:X$487)</f>
        <v>626749.17613990419</v>
      </c>
      <c r="Y47" s="37">
        <f>_xlfn.XLOOKUP($B47&amp;$C$5,Scenarios_Consol!$BG$12:$BG$487,Scenarios_Consol!Y$12:Y$487)</f>
        <v>681901.53695804859</v>
      </c>
      <c r="Z47" s="37">
        <f>_xlfn.XLOOKUP($B47&amp;$C$5,Scenarios_Consol!$BG$12:$BG$487,Scenarios_Consol!Z$12:Z$487)</f>
        <v>709854.71787165361</v>
      </c>
      <c r="AA47" s="37">
        <f>_xlfn.XLOOKUP($B47&amp;$C$5,Scenarios_Consol!$BG$12:$BG$487,Scenarios_Consol!AA$12:AA$487)</f>
        <v>786947.68344247213</v>
      </c>
      <c r="AB47" s="37">
        <f>_xlfn.XLOOKUP($B47&amp;$C$5,Scenarios_Consol!$BG$12:$BG$487,Scenarios_Consol!AB$12:AB$487)</f>
        <v>772814.32339375163</v>
      </c>
      <c r="AC47" s="37">
        <f>_xlfn.XLOOKUP($B47&amp;$C$5,Scenarios_Consol!$BG$12:$BG$487,Scenarios_Consol!AC$12:AC$487)</f>
        <v>793177.55868301843</v>
      </c>
      <c r="AD47" s="37">
        <f>_xlfn.XLOOKUP($B47&amp;$C$5,Scenarios_Consol!$BG$12:$BG$487,Scenarios_Consol!AD$12:AD$487)</f>
        <v>853488.59612013574</v>
      </c>
      <c r="AE47" s="37">
        <f>_xlfn.XLOOKUP($B47&amp;$C$5,Scenarios_Consol!$BG$12:$BG$487,Scenarios_Consol!AE$12:AE$487)</f>
        <v>862696.79794485494</v>
      </c>
      <c r="AF47" s="37">
        <f>_xlfn.XLOOKUP($B47&amp;$C$5,Scenarios_Consol!$BG$12:$BG$487,Scenarios_Consol!AF$12:AF$487)</f>
        <v>904323.03771619918</v>
      </c>
      <c r="AG47" s="37">
        <f>_xlfn.XLOOKUP($B47&amp;$C$5,Scenarios_Consol!$BG$12:$BG$487,Scenarios_Consol!AG$12:AG$487)</f>
        <v>913409.46324784274</v>
      </c>
      <c r="AH47" s="37">
        <f>_xlfn.XLOOKUP($B47&amp;$C$5,Scenarios_Consol!$BG$12:$BG$487,Scenarios_Consol!AH$12:AH$487)</f>
        <v>955253.09259019606</v>
      </c>
      <c r="AI47" s="37">
        <f>_xlfn.XLOOKUP($B47&amp;$C$5,Scenarios_Consol!$BG$12:$BG$487,Scenarios_Consol!AI$12:AI$487)</f>
        <v>964034.72469483828</v>
      </c>
      <c r="AJ47" s="37">
        <f>_xlfn.XLOOKUP($B47&amp;$C$5,Scenarios_Consol!$BG$12:$BG$487,Scenarios_Consol!AJ$12:AJ$487)</f>
        <v>975382.28622156044</v>
      </c>
      <c r="AK47" s="37">
        <f>_xlfn.XLOOKUP($B47&amp;$C$5,Scenarios_Consol!$BG$12:$BG$487,Scenarios_Consol!AK$12:AK$487)</f>
        <v>1011533.6006802532</v>
      </c>
      <c r="AL47" s="37">
        <f>_xlfn.XLOOKUP($B47&amp;$C$5,Scenarios_Consol!$BG$12:$BG$487,Scenarios_Consol!AL$12:AL$487)</f>
        <v>1020417.7517928561</v>
      </c>
      <c r="AM47" s="37">
        <f>_xlfn.XLOOKUP($B47&amp;$C$5,Scenarios_Consol!$BG$12:$BG$487,Scenarios_Consol!AM$12:AM$487)</f>
        <v>1053245.4188539993</v>
      </c>
      <c r="AN47" s="37">
        <f>_xlfn.XLOOKUP($B47&amp;$C$5,Scenarios_Consol!$BG$12:$BG$487,Scenarios_Consol!AN$12:AN$487)</f>
        <v>1073180.6436234985</v>
      </c>
      <c r="AO47" s="37">
        <f>_xlfn.XLOOKUP($B47&amp;$C$5,Scenarios_Consol!$BG$12:$BG$487,Scenarios_Consol!AO$12:AO$487)</f>
        <v>1092188.386351573</v>
      </c>
      <c r="AP47" s="37">
        <f>_xlfn.XLOOKUP($B47&amp;$C$5,Scenarios_Consol!$BG$12:$BG$487,Scenarios_Consol!AP$12:AP$487)</f>
        <v>1146082.9947085667</v>
      </c>
      <c r="AQ47" s="37">
        <f>_xlfn.XLOOKUP($B47&amp;$C$5,Scenarios_Consol!$BG$12:$BG$487,Scenarios_Consol!AQ$12:AQ$487)</f>
        <v>1180515.9223784902</v>
      </c>
      <c r="AR47" s="37">
        <f>_xlfn.XLOOKUP($B47&amp;$C$5,Scenarios_Consol!$BG$12:$BG$487,Scenarios_Consol!AR$12:AR$487)</f>
        <v>1193379.6951770736</v>
      </c>
      <c r="AS47" s="37">
        <f>_xlfn.XLOOKUP($B47&amp;$C$5,Scenarios_Consol!$BG$12:$BG$487,Scenarios_Consol!AS$12:AS$487)</f>
        <v>1227400.3295475524</v>
      </c>
      <c r="AT47" s="37">
        <f>_xlfn.XLOOKUP($B47&amp;$C$5,Scenarios_Consol!$BG$12:$BG$487,Scenarios_Consol!AT$12:AT$487)</f>
        <v>1239841.2578662897</v>
      </c>
      <c r="AU47" s="37">
        <f>_xlfn.XLOOKUP($B47&amp;$C$5,Scenarios_Consol!$BG$12:$BG$487,Scenarios_Consol!AU$12:AU$487)</f>
        <v>1273424.0507504672</v>
      </c>
      <c r="AV47" s="37">
        <f>_xlfn.XLOOKUP($B47&amp;$C$5,Scenarios_Consol!$BG$12:$BG$487,Scenarios_Consol!AV$12:AV$487)</f>
        <v>1288239.7311129635</v>
      </c>
      <c r="AW47" s="37">
        <f>_xlfn.XLOOKUP($B47&amp;$C$5,Scenarios_Consol!$BG$12:$BG$487,Scenarios_Consol!AW$12:AW$487)</f>
        <v>1318673.5041009609</v>
      </c>
      <c r="AX47" s="37">
        <f>_xlfn.XLOOKUP($B47&amp;$C$5,Scenarios_Consol!$BG$12:$BG$487,Scenarios_Consol!AX$12:AX$487)</f>
        <v>1333261.2618819736</v>
      </c>
      <c r="AY47" s="37">
        <f>_xlfn.XLOOKUP($B47&amp;$C$5,Scenarios_Consol!$BG$12:$BG$487,Scenarios_Consol!AY$12:AY$487)</f>
        <v>1363653.7061449413</v>
      </c>
      <c r="BA47" s="174">
        <f t="shared" si="2"/>
        <v>1220281.2528398386</v>
      </c>
      <c r="BB47" s="174">
        <f t="shared" si="2"/>
        <v>6986008.7889401168</v>
      </c>
      <c r="BC47" s="174">
        <f t="shared" si="1"/>
        <v>11079776.651939506</v>
      </c>
      <c r="BD47" s="174">
        <f t="shared" si="1"/>
        <v>14729841.483644351</v>
      </c>
      <c r="BF47" s="77"/>
    </row>
    <row r="48" spans="2:58" x14ac:dyDescent="0.25">
      <c r="B48" s="61" t="s">
        <v>76</v>
      </c>
      <c r="C48" s="80" t="s">
        <v>26</v>
      </c>
      <c r="D48" s="64">
        <f>_xlfn.XLOOKUP($B48&amp;$C$5,Scenarios_Consol!$BG$12:$BG$487,Scenarios_Consol!D$12:D$487)</f>
        <v>67523.644163181816</v>
      </c>
      <c r="E48" s="64">
        <f>_xlfn.XLOOKUP($B48&amp;$C$5,Scenarios_Consol!$BG$12:$BG$487,Scenarios_Consol!E$12:E$487)</f>
        <v>64998.344480568172</v>
      </c>
      <c r="F48" s="64">
        <f>_xlfn.XLOOKUP($B48&amp;$C$5,Scenarios_Consol!$BG$12:$BG$487,Scenarios_Consol!F$12:F$487)</f>
        <v>84028.731270795455</v>
      </c>
      <c r="G48" s="64">
        <f>_xlfn.XLOOKUP($B48&amp;$C$5,Scenarios_Consol!$BG$12:$BG$487,Scenarios_Consol!G$12:G$487)</f>
        <v>106472.31151840909</v>
      </c>
      <c r="H48" s="64">
        <f>_xlfn.XLOOKUP($B48&amp;$C$5,Scenarios_Consol!$BG$12:$BG$487,Scenarios_Consol!H$12:H$487)</f>
        <v>127121.63534489897</v>
      </c>
      <c r="I48" s="64">
        <f>_xlfn.XLOOKUP($B48&amp;$C$5,Scenarios_Consol!$BG$12:$BG$487,Scenarios_Consol!I$12:I$487)</f>
        <v>182397.38407777777</v>
      </c>
      <c r="J48" s="64">
        <f>_xlfn.XLOOKUP($B48&amp;$C$5,Scenarios_Consol!$BG$12:$BG$487,Scenarios_Consol!J$12:J$487)</f>
        <v>233713.6487180508</v>
      </c>
      <c r="K48" s="64">
        <f>_xlfn.XLOOKUP($B48&amp;$C$5,Scenarios_Consol!$BG$12:$BG$487,Scenarios_Consol!K$12:K$487)</f>
        <v>232205.75915866162</v>
      </c>
      <c r="L48" s="64">
        <f>_xlfn.XLOOKUP($B48&amp;$C$5,Scenarios_Consol!$BG$12:$BG$487,Scenarios_Consol!L$12:L$487)</f>
        <v>301226.74806622503</v>
      </c>
      <c r="M48" s="64">
        <f>_xlfn.XLOOKUP($B48&amp;$C$5,Scenarios_Consol!$BG$12:$BG$487,Scenarios_Consol!M$12:M$487)</f>
        <v>279979.83021706122</v>
      </c>
      <c r="N48" s="64">
        <f>_xlfn.XLOOKUP($B48&amp;$C$5,Scenarios_Consol!$BG$12:$BG$487,Scenarios_Consol!N$12:N$487)</f>
        <v>389678.34540553024</v>
      </c>
      <c r="O48" s="63">
        <f>_xlfn.XLOOKUP($B48&amp;$C$5,Scenarios_Consol!$BG$12:$BG$487,Scenarios_Consol!O$12:O$487)</f>
        <v>-452047.37618237687</v>
      </c>
      <c r="P48" s="37">
        <f>_xlfn.XLOOKUP($B48&amp;$C$5,Scenarios_Consol!$BG$12:$BG$487,Scenarios_Consol!P$12:P$487)</f>
        <v>134774.91718656529</v>
      </c>
      <c r="Q48" s="37">
        <f>_xlfn.XLOOKUP($B48&amp;$C$5,Scenarios_Consol!$BG$12:$BG$487,Scenarios_Consol!Q$12:Q$487)</f>
        <v>140379.18993851391</v>
      </c>
      <c r="R48" s="37">
        <f>_xlfn.XLOOKUP($B48&amp;$C$5,Scenarios_Consol!$BG$12:$BG$487,Scenarios_Consol!R$12:R$487)</f>
        <v>146660.92706000939</v>
      </c>
      <c r="S48" s="37">
        <f>_xlfn.XLOOKUP($B48&amp;$C$5,Scenarios_Consol!$BG$12:$BG$487,Scenarios_Consol!S$12:S$487)</f>
        <v>151880.27670911053</v>
      </c>
      <c r="T48" s="37">
        <f>_xlfn.XLOOKUP($B48&amp;$C$5,Scenarios_Consol!$BG$12:$BG$487,Scenarios_Consol!T$12:T$487)</f>
        <v>155664.27380833568</v>
      </c>
      <c r="U48" s="37">
        <f>_xlfn.XLOOKUP($B48&amp;$C$5,Scenarios_Consol!$BG$12:$BG$487,Scenarios_Consol!U$12:U$487)</f>
        <v>158042.82701362207</v>
      </c>
      <c r="V48" s="37">
        <f>_xlfn.XLOOKUP($B48&amp;$C$5,Scenarios_Consol!$BG$12:$BG$487,Scenarios_Consol!V$12:V$487)</f>
        <v>156013.28059160907</v>
      </c>
      <c r="W48" s="37">
        <f>_xlfn.XLOOKUP($B48&amp;$C$5,Scenarios_Consol!$BG$12:$BG$487,Scenarios_Consol!W$12:W$487)</f>
        <v>149538.24991440561</v>
      </c>
      <c r="X48" s="37">
        <f>_xlfn.XLOOKUP($B48&amp;$C$5,Scenarios_Consol!$BG$12:$BG$487,Scenarios_Consol!X$12:X$487)</f>
        <v>142649.29081071759</v>
      </c>
      <c r="Y48" s="37">
        <f>_xlfn.XLOOKUP($B48&amp;$C$5,Scenarios_Consol!$BG$12:$BG$487,Scenarios_Consol!Y$12:Y$487)</f>
        <v>129434.50270609197</v>
      </c>
      <c r="Z48" s="37">
        <f>_xlfn.XLOOKUP($B48&amp;$C$5,Scenarios_Consol!$BG$12:$BG$487,Scenarios_Consol!Z$12:Z$487)</f>
        <v>116889.05874684453</v>
      </c>
      <c r="AA48" s="37">
        <f>_xlfn.XLOOKUP($B48&amp;$C$5,Scenarios_Consol!$BG$12:$BG$487,Scenarios_Consol!AA$12:AA$487)</f>
        <v>94156.618191954069</v>
      </c>
      <c r="AB48" s="37">
        <f>_xlfn.XLOOKUP($B48&amp;$C$5,Scenarios_Consol!$BG$12:$BG$487,Scenarios_Consol!AB$12:AB$487)</f>
        <v>139673.61772314832</v>
      </c>
      <c r="AC48" s="37">
        <f>_xlfn.XLOOKUP($B48&amp;$C$5,Scenarios_Consol!$BG$12:$BG$487,Scenarios_Consol!AC$12:AC$487)</f>
        <v>140081.84276786353</v>
      </c>
      <c r="AD48" s="37">
        <f>_xlfn.XLOOKUP($B48&amp;$C$5,Scenarios_Consol!$BG$12:$BG$487,Scenarios_Consol!AD$12:AD$487)</f>
        <v>140057.06383697604</v>
      </c>
      <c r="AE48" s="37">
        <f>_xlfn.XLOOKUP($B48&amp;$C$5,Scenarios_Consol!$BG$12:$BG$487,Scenarios_Consol!AE$12:AE$487)</f>
        <v>139506.74190172326</v>
      </c>
      <c r="AF48" s="37">
        <f>_xlfn.XLOOKUP($B48&amp;$C$5,Scenarios_Consol!$BG$12:$BG$487,Scenarios_Consol!AF$12:AF$487)</f>
        <v>138475.61400110766</v>
      </c>
      <c r="AG48" s="37">
        <f>_xlfn.XLOOKUP($B48&amp;$C$5,Scenarios_Consol!$BG$12:$BG$487,Scenarios_Consol!AG$12:AG$487)</f>
        <v>137043.22568383862</v>
      </c>
      <c r="AH48" s="37">
        <f>_xlfn.XLOOKUP($B48&amp;$C$5,Scenarios_Consol!$BG$12:$BG$487,Scenarios_Consol!AH$12:AH$487)</f>
        <v>135293.2589063567</v>
      </c>
      <c r="AI48" s="37">
        <f>_xlfn.XLOOKUP($B48&amp;$C$5,Scenarios_Consol!$BG$12:$BG$487,Scenarios_Consol!AI$12:AI$487)</f>
        <v>133566.59043258565</v>
      </c>
      <c r="AJ48" s="37">
        <f>_xlfn.XLOOKUP($B48&amp;$C$5,Scenarios_Consol!$BG$12:$BG$487,Scenarios_Consol!AJ$12:AJ$487)</f>
        <v>132235.61880910065</v>
      </c>
      <c r="AK48" s="37">
        <f>_xlfn.XLOOKUP($B48&amp;$C$5,Scenarios_Consol!$BG$12:$BG$487,Scenarios_Consol!AK$12:AK$487)</f>
        <v>131367.81280896591</v>
      </c>
      <c r="AL48" s="37">
        <f>_xlfn.XLOOKUP($B48&amp;$C$5,Scenarios_Consol!$BG$12:$BG$487,Scenarios_Consol!AL$12:AL$487)</f>
        <v>131528.9219842054</v>
      </c>
      <c r="AM48" s="37">
        <f>_xlfn.XLOOKUP($B48&amp;$C$5,Scenarios_Consol!$BG$12:$BG$487,Scenarios_Consol!AM$12:AM$487)</f>
        <v>132748.91058731882</v>
      </c>
      <c r="AN48" s="37">
        <f>_xlfn.XLOOKUP($B48&amp;$C$5,Scenarios_Consol!$BG$12:$BG$487,Scenarios_Consol!AN$12:AN$487)</f>
        <v>135964.93495359921</v>
      </c>
      <c r="AO48" s="37">
        <f>_xlfn.XLOOKUP($B48&amp;$C$5,Scenarios_Consol!$BG$12:$BG$487,Scenarios_Consol!AO$12:AO$487)</f>
        <v>135655.87805613677</v>
      </c>
      <c r="AP48" s="37">
        <f>_xlfn.XLOOKUP($B48&amp;$C$5,Scenarios_Consol!$BG$12:$BG$487,Scenarios_Consol!AP$12:AP$487)</f>
        <v>135287.04766349291</v>
      </c>
      <c r="AQ48" s="37">
        <f>_xlfn.XLOOKUP($B48&amp;$C$5,Scenarios_Consol!$BG$12:$BG$487,Scenarios_Consol!AQ$12:AQ$487)</f>
        <v>134889.54631570264</v>
      </c>
      <c r="AR48" s="37">
        <f>_xlfn.XLOOKUP($B48&amp;$C$5,Scenarios_Consol!$BG$12:$BG$487,Scenarios_Consol!AR$12:AR$487)</f>
        <v>134504.78001686759</v>
      </c>
      <c r="AS48" s="37">
        <f>_xlfn.XLOOKUP($B48&amp;$C$5,Scenarios_Consol!$BG$12:$BG$487,Scenarios_Consol!AS$12:AS$487)</f>
        <v>134173.87718484757</v>
      </c>
      <c r="AT48" s="37">
        <f>_xlfn.XLOOKUP($B48&amp;$C$5,Scenarios_Consol!$BG$12:$BG$487,Scenarios_Consol!AT$12:AT$487)</f>
        <v>133934.76480993166</v>
      </c>
      <c r="AU48" s="37">
        <f>_xlfn.XLOOKUP($B48&amp;$C$5,Scenarios_Consol!$BG$12:$BG$487,Scenarios_Consol!AU$12:AU$487)</f>
        <v>133821.55696856289</v>
      </c>
      <c r="AV48" s="37">
        <f>_xlfn.XLOOKUP($B48&amp;$C$5,Scenarios_Consol!$BG$12:$BG$487,Scenarios_Consol!AV$12:AV$487)</f>
        <v>133842.80417989433</v>
      </c>
      <c r="AW48" s="37">
        <f>_xlfn.XLOOKUP($B48&amp;$C$5,Scenarios_Consol!$BG$12:$BG$487,Scenarios_Consol!AW$12:AW$487)</f>
        <v>133976.73629412713</v>
      </c>
      <c r="AX48" s="37">
        <f>_xlfn.XLOOKUP($B48&amp;$C$5,Scenarios_Consol!$BG$12:$BG$487,Scenarios_Consol!AX$12:AX$487)</f>
        <v>134194.14658455725</v>
      </c>
      <c r="AY48" s="37">
        <f>_xlfn.XLOOKUP($B48&amp;$C$5,Scenarios_Consol!$BG$12:$BG$487,Scenarios_Consol!AY$12:AY$487)</f>
        <v>134416.24863458655</v>
      </c>
      <c r="BA48" s="175">
        <f t="shared" si="2"/>
        <v>1617299.0062387832</v>
      </c>
      <c r="BB48" s="175">
        <f t="shared" si="2"/>
        <v>1676083.4126777796</v>
      </c>
      <c r="BC48" s="175">
        <f t="shared" si="1"/>
        <v>1631579.2194431908</v>
      </c>
      <c r="BD48" s="175">
        <f t="shared" si="1"/>
        <v>1614662.3216623063</v>
      </c>
      <c r="BF48" s="77"/>
    </row>
    <row r="49" spans="2:58" x14ac:dyDescent="0.25">
      <c r="B49" s="44" t="s">
        <v>77</v>
      </c>
      <c r="C49" s="81" t="s">
        <v>26</v>
      </c>
      <c r="D49" s="63">
        <f>_xlfn.XLOOKUP($B49&amp;$C$5,Scenarios_Consol!$BG$12:$BG$487,Scenarios_Consol!D$12:D$487)</f>
        <v>324062.59815388272</v>
      </c>
      <c r="E49" s="63">
        <f>_xlfn.XLOOKUP($B49&amp;$C$5,Scenarios_Consol!$BG$12:$BG$487,Scenarios_Consol!E$12:E$487)</f>
        <v>64624.573751009506</v>
      </c>
      <c r="F49" s="63">
        <f>_xlfn.XLOOKUP($B49&amp;$C$5,Scenarios_Consol!$BG$12:$BG$487,Scenarios_Consol!F$12:F$487)</f>
        <v>675436.03109802667</v>
      </c>
      <c r="G49" s="63">
        <f>_xlfn.XLOOKUP($B49&amp;$C$5,Scenarios_Consol!$BG$12:$BG$487,Scenarios_Consol!G$12:G$487)</f>
        <v>76554.65724691638</v>
      </c>
      <c r="H49" s="63">
        <f>_xlfn.XLOOKUP($B49&amp;$C$5,Scenarios_Consol!$BG$12:$BG$487,Scenarios_Consol!H$12:H$487)</f>
        <v>99754.095479216543</v>
      </c>
      <c r="I49" s="63">
        <f>_xlfn.XLOOKUP($B49&amp;$C$5,Scenarios_Consol!$BG$12:$BG$487,Scenarios_Consol!I$12:I$487)</f>
        <v>13045.697146538121</v>
      </c>
      <c r="J49" s="63">
        <f>_xlfn.XLOOKUP($B49&amp;$C$5,Scenarios_Consol!$BG$12:$BG$487,Scenarios_Consol!J$12:J$487)</f>
        <v>-344259.82854442426</v>
      </c>
      <c r="K49" s="63">
        <f>_xlfn.XLOOKUP($B49&amp;$C$5,Scenarios_Consol!$BG$12:$BG$487,Scenarios_Consol!K$12:K$487)</f>
        <v>730280.96493582707</v>
      </c>
      <c r="L49" s="63">
        <f>_xlfn.XLOOKUP($B49&amp;$C$5,Scenarios_Consol!$BG$12:$BG$487,Scenarios_Consol!L$12:L$487)</f>
        <v>-1361110.5024779993</v>
      </c>
      <c r="M49" s="63">
        <f>_xlfn.XLOOKUP($B49&amp;$C$5,Scenarios_Consol!$BG$12:$BG$487,Scenarios_Consol!M$12:M$487)</f>
        <v>-1691460.2625955634</v>
      </c>
      <c r="N49" s="63">
        <f>_xlfn.XLOOKUP($B49&amp;$C$5,Scenarios_Consol!$BG$12:$BG$487,Scenarios_Consol!N$12:N$487)</f>
        <v>-1408865.589497241</v>
      </c>
      <c r="O49" s="182">
        <f>_xlfn.XLOOKUP($B49&amp;$C$5,Scenarios_Consol!$BG$12:$BG$487,Scenarios_Consol!O$12:O$487)</f>
        <v>2424919.8119048774</v>
      </c>
      <c r="P49" s="151">
        <f>_xlfn.XLOOKUP($B49&amp;$C$5,Scenarios_Consol!$BG$12:$BG$487,Scenarios_Consol!P$12:P$487)</f>
        <v>560831.37212122534</v>
      </c>
      <c r="Q49" s="151">
        <f>_xlfn.XLOOKUP($B49&amp;$C$5,Scenarios_Consol!$BG$12:$BG$487,Scenarios_Consol!Q$12:Q$487)</f>
        <v>587071.84378701565</v>
      </c>
      <c r="R49" s="151">
        <f>_xlfn.XLOOKUP($B49&amp;$C$5,Scenarios_Consol!$BG$12:$BG$487,Scenarios_Consol!R$12:R$487)</f>
        <v>652522.63551644492</v>
      </c>
      <c r="S49" s="151">
        <f>_xlfn.XLOOKUP($B49&amp;$C$5,Scenarios_Consol!$BG$12:$BG$487,Scenarios_Consol!S$12:S$487)</f>
        <v>658982.52246485744</v>
      </c>
      <c r="T49" s="151">
        <f>_xlfn.XLOOKUP($B49&amp;$C$5,Scenarios_Consol!$BG$12:$BG$487,Scenarios_Consol!T$12:T$487)</f>
        <v>702582.91664910805</v>
      </c>
      <c r="U49" s="151">
        <f>_xlfn.XLOOKUP($B49&amp;$C$5,Scenarios_Consol!$BG$12:$BG$487,Scenarios_Consol!U$12:U$487)</f>
        <v>704183.53942243324</v>
      </c>
      <c r="V49" s="151">
        <f>_xlfn.XLOOKUP($B49&amp;$C$5,Scenarios_Consol!$BG$12:$BG$487,Scenarios_Consol!V$12:V$487)</f>
        <v>750285.37209971703</v>
      </c>
      <c r="W49" s="151">
        <f>_xlfn.XLOOKUP($B49&amp;$C$5,Scenarios_Consol!$BG$12:$BG$487,Scenarios_Consol!W$12:W$487)</f>
        <v>757049.4146894078</v>
      </c>
      <c r="X49" s="151">
        <f>_xlfn.XLOOKUP($B49&amp;$C$5,Scenarios_Consol!$BG$12:$BG$487,Scenarios_Consol!X$12:X$487)</f>
        <v>769398.46695062181</v>
      </c>
      <c r="Y49" s="151">
        <f>_xlfn.XLOOKUP($B49&amp;$C$5,Scenarios_Consol!$BG$12:$BG$487,Scenarios_Consol!Y$12:Y$487)</f>
        <v>811336.03966414044</v>
      </c>
      <c r="Z49" s="151">
        <f>_xlfn.XLOOKUP($B49&amp;$C$5,Scenarios_Consol!$BG$12:$BG$487,Scenarios_Consol!Z$12:Z$487)</f>
        <v>826743.77661849814</v>
      </c>
      <c r="AA49" s="151">
        <f>_xlfn.XLOOKUP($B49&amp;$C$5,Scenarios_Consol!$BG$12:$BG$487,Scenarios_Consol!AA$12:AA$487)</f>
        <v>881104.30163442623</v>
      </c>
      <c r="AB49" s="151">
        <f>_xlfn.XLOOKUP($B49&amp;$C$5,Scenarios_Consol!$BG$12:$BG$487,Scenarios_Consol!AB$12:AB$487)</f>
        <v>912487.94111689995</v>
      </c>
      <c r="AC49" s="151">
        <f>_xlfn.XLOOKUP($B49&amp;$C$5,Scenarios_Consol!$BG$12:$BG$487,Scenarios_Consol!AC$12:AC$487)</f>
        <v>933259.40145088197</v>
      </c>
      <c r="AD49" s="151">
        <f>_xlfn.XLOOKUP($B49&amp;$C$5,Scenarios_Consol!$BG$12:$BG$487,Scenarios_Consol!AD$12:AD$487)</f>
        <v>993545.65995711181</v>
      </c>
      <c r="AE49" s="151">
        <f>_xlfn.XLOOKUP($B49&amp;$C$5,Scenarios_Consol!$BG$12:$BG$487,Scenarios_Consol!AE$12:AE$487)</f>
        <v>1002203.5398465781</v>
      </c>
      <c r="AF49" s="151">
        <f>_xlfn.XLOOKUP($B49&amp;$C$5,Scenarios_Consol!$BG$12:$BG$487,Scenarios_Consol!AF$12:AF$487)</f>
        <v>1042798.6517173068</v>
      </c>
      <c r="AG49" s="151">
        <f>_xlfn.XLOOKUP($B49&amp;$C$5,Scenarios_Consol!$BG$12:$BG$487,Scenarios_Consol!AG$12:AG$487)</f>
        <v>1050452.6889316812</v>
      </c>
      <c r="AH49" s="151">
        <f>_xlfn.XLOOKUP($B49&amp;$C$5,Scenarios_Consol!$BG$12:$BG$487,Scenarios_Consol!AH$12:AH$487)</f>
        <v>1090546.3514965528</v>
      </c>
      <c r="AI49" s="151">
        <f>_xlfn.XLOOKUP($B49&amp;$C$5,Scenarios_Consol!$BG$12:$BG$487,Scenarios_Consol!AI$12:AI$487)</f>
        <v>1097601.315127424</v>
      </c>
      <c r="AJ49" s="151">
        <f>_xlfn.XLOOKUP($B49&amp;$C$5,Scenarios_Consol!$BG$12:$BG$487,Scenarios_Consol!AJ$12:AJ$487)</f>
        <v>1107617.905030661</v>
      </c>
      <c r="AK49" s="151">
        <f>_xlfn.XLOOKUP($B49&amp;$C$5,Scenarios_Consol!$BG$12:$BG$487,Scenarios_Consol!AK$12:AK$487)</f>
        <v>1142901.413489219</v>
      </c>
      <c r="AL49" s="151">
        <f>_xlfn.XLOOKUP($B49&amp;$C$5,Scenarios_Consol!$BG$12:$BG$487,Scenarios_Consol!AL$12:AL$487)</f>
        <v>1151946.6737770615</v>
      </c>
      <c r="AM49" s="151">
        <f>_xlfn.XLOOKUP($B49&amp;$C$5,Scenarios_Consol!$BG$12:$BG$487,Scenarios_Consol!AM$12:AM$487)</f>
        <v>1185994.3294413183</v>
      </c>
      <c r="AN49" s="151">
        <f>_xlfn.XLOOKUP($B49&amp;$C$5,Scenarios_Consol!$BG$12:$BG$487,Scenarios_Consol!AN$12:AN$487)</f>
        <v>1209145.5785770977</v>
      </c>
      <c r="AO49" s="151">
        <f>_xlfn.XLOOKUP($B49&amp;$C$5,Scenarios_Consol!$BG$12:$BG$487,Scenarios_Consol!AO$12:AO$487)</f>
        <v>1227844.2644077099</v>
      </c>
      <c r="AP49" s="151">
        <f>_xlfn.XLOOKUP($B49&amp;$C$5,Scenarios_Consol!$BG$12:$BG$487,Scenarios_Consol!AP$12:AP$487)</f>
        <v>1281370.0423720595</v>
      </c>
      <c r="AQ49" s="151">
        <f>_xlfn.XLOOKUP($B49&amp;$C$5,Scenarios_Consol!$BG$12:$BG$487,Scenarios_Consol!AQ$12:AQ$487)</f>
        <v>1315405.4686941928</v>
      </c>
      <c r="AR49" s="151">
        <f>_xlfn.XLOOKUP($B49&amp;$C$5,Scenarios_Consol!$BG$12:$BG$487,Scenarios_Consol!AR$12:AR$487)</f>
        <v>1327884.4751939413</v>
      </c>
      <c r="AS49" s="151">
        <f>_xlfn.XLOOKUP($B49&amp;$C$5,Scenarios_Consol!$BG$12:$BG$487,Scenarios_Consol!AS$12:AS$487)</f>
        <v>1361574.2067324</v>
      </c>
      <c r="AT49" s="151">
        <f>_xlfn.XLOOKUP($B49&amp;$C$5,Scenarios_Consol!$BG$12:$BG$487,Scenarios_Consol!AT$12:AT$487)</f>
        <v>1373776.0226762216</v>
      </c>
      <c r="AU49" s="151">
        <f>_xlfn.XLOOKUP($B49&amp;$C$5,Scenarios_Consol!$BG$12:$BG$487,Scenarios_Consol!AU$12:AU$487)</f>
        <v>1407245.6077190302</v>
      </c>
      <c r="AV49" s="151">
        <f>_xlfn.XLOOKUP($B49&amp;$C$5,Scenarios_Consol!$BG$12:$BG$487,Scenarios_Consol!AV$12:AV$487)</f>
        <v>1422082.5352928578</v>
      </c>
      <c r="AW49" s="151">
        <f>_xlfn.XLOOKUP($B49&amp;$C$5,Scenarios_Consol!$BG$12:$BG$487,Scenarios_Consol!AW$12:AW$487)</f>
        <v>1452650.240395088</v>
      </c>
      <c r="AX49" s="151">
        <f>_xlfn.XLOOKUP($B49&amp;$C$5,Scenarios_Consol!$BG$12:$BG$487,Scenarios_Consol!AX$12:AX$487)</f>
        <v>1467455.408466531</v>
      </c>
      <c r="AY49" s="151">
        <f>_xlfn.XLOOKUP($B49&amp;$C$5,Scenarios_Consol!$BG$12:$BG$487,Scenarios_Consol!AY$12:AY$487)</f>
        <v>1498069.9547795276</v>
      </c>
      <c r="BA49" s="174">
        <f t="shared" si="2"/>
        <v>-397017.75339893345</v>
      </c>
      <c r="BB49" s="174">
        <f t="shared" si="2"/>
        <v>8662092.2016178947</v>
      </c>
      <c r="BC49" s="174">
        <f t="shared" si="1"/>
        <v>12711355.871382697</v>
      </c>
      <c r="BD49" s="174">
        <f t="shared" si="1"/>
        <v>16344503.805306658</v>
      </c>
      <c r="BF49" s="77"/>
    </row>
    <row r="50" spans="2:58" x14ac:dyDescent="0.25">
      <c r="B50" s="62" t="s">
        <v>78</v>
      </c>
      <c r="C50" s="80" t="s">
        <v>26</v>
      </c>
      <c r="D50" s="64">
        <f>_xlfn.XLOOKUP($B50&amp;$C$5,Scenarios_Consol!$BG$12:$BG$487,Scenarios_Consol!D$12:D$487)</f>
        <v>308.28223011363639</v>
      </c>
      <c r="E50" s="64">
        <f>_xlfn.XLOOKUP($B50&amp;$C$5,Scenarios_Consol!$BG$12:$BG$487,Scenarios_Consol!E$12:E$487)</f>
        <v>1440.7305397727273</v>
      </c>
      <c r="F50" s="64">
        <f>_xlfn.XLOOKUP($B50&amp;$C$5,Scenarios_Consol!$BG$12:$BG$487,Scenarios_Consol!F$12:F$487)</f>
        <v>474.88132102272732</v>
      </c>
      <c r="G50" s="64">
        <f>_xlfn.XLOOKUP($B50&amp;$C$5,Scenarios_Consol!$BG$12:$BG$487,Scenarios_Consol!G$12:G$487)</f>
        <v>364.60398437499992</v>
      </c>
      <c r="H50" s="64">
        <f>_xlfn.XLOOKUP($B50&amp;$C$5,Scenarios_Consol!$BG$12:$BG$487,Scenarios_Consol!H$12:H$487)</f>
        <v>432.45720643939387</v>
      </c>
      <c r="I50" s="64">
        <f>_xlfn.XLOOKUP($B50&amp;$C$5,Scenarios_Consol!$BG$12:$BG$487,Scenarios_Consol!I$12:I$487)</f>
        <v>385.67779687500001</v>
      </c>
      <c r="J50" s="64">
        <f>_xlfn.XLOOKUP($B50&amp;$C$5,Scenarios_Consol!$BG$12:$BG$487,Scenarios_Consol!J$12:J$487)</f>
        <v>373.14038510101011</v>
      </c>
      <c r="K50" s="64">
        <f>_xlfn.XLOOKUP($B50&amp;$C$5,Scenarios_Consol!$BG$12:$BG$487,Scenarios_Consol!K$12:K$487)</f>
        <v>363.24537247474746</v>
      </c>
      <c r="L50" s="64">
        <f>_xlfn.XLOOKUP($B50&amp;$C$5,Scenarios_Consol!$BG$12:$BG$487,Scenarios_Consol!L$12:L$487)</f>
        <v>348.9273841540404</v>
      </c>
      <c r="M50" s="64">
        <f>_xlfn.XLOOKUP($B50&amp;$C$5,Scenarios_Consol!$BG$12:$BG$487,Scenarios_Consol!M$12:M$487)</f>
        <v>300.5311710858586</v>
      </c>
      <c r="N50" s="64">
        <f>_xlfn.XLOOKUP($B50&amp;$C$5,Scenarios_Consol!$BG$12:$BG$487,Scenarios_Consol!N$12:N$487)</f>
        <v>278.85625000000005</v>
      </c>
      <c r="O50" s="64">
        <f>_xlfn.XLOOKUP($B50&amp;$C$5,Scenarios_Consol!$BG$12:$BG$487,Scenarios_Consol!O$12:O$487)</f>
        <v>0</v>
      </c>
      <c r="P50" s="175">
        <f>_xlfn.XLOOKUP($B50&amp;$C$5,Scenarios_Consol!$BG$12:$BG$487,Scenarios_Consol!P$12:P$487)</f>
        <v>422.6111367845117</v>
      </c>
      <c r="Q50" s="175">
        <f>_xlfn.XLOOKUP($B50&amp;$C$5,Scenarios_Consol!$BG$12:$BG$487,Scenarios_Consol!Q$12:Q$487)</f>
        <v>422.6111367845117</v>
      </c>
      <c r="R50" s="175">
        <f>_xlfn.XLOOKUP($B50&amp;$C$5,Scenarios_Consol!$BG$12:$BG$487,Scenarios_Consol!R$12:R$487)</f>
        <v>422.6111367845117</v>
      </c>
      <c r="S50" s="175">
        <f>_xlfn.XLOOKUP($B50&amp;$C$5,Scenarios_Consol!$BG$12:$BG$487,Scenarios_Consol!S$12:S$487)</f>
        <v>422.6111367845117</v>
      </c>
      <c r="T50" s="175">
        <f>_xlfn.XLOOKUP($B50&amp;$C$5,Scenarios_Consol!$BG$12:$BG$487,Scenarios_Consol!T$12:T$487)</f>
        <v>422.6111367845117</v>
      </c>
      <c r="U50" s="175">
        <f>_xlfn.XLOOKUP($B50&amp;$C$5,Scenarios_Consol!$BG$12:$BG$487,Scenarios_Consol!U$12:U$487)</f>
        <v>422.6111367845117</v>
      </c>
      <c r="V50" s="175">
        <f>_xlfn.XLOOKUP($B50&amp;$C$5,Scenarios_Consol!$BG$12:$BG$487,Scenarios_Consol!V$12:V$487)</f>
        <v>422.6111367845117</v>
      </c>
      <c r="W50" s="175">
        <f>_xlfn.XLOOKUP($B50&amp;$C$5,Scenarios_Consol!$BG$12:$BG$487,Scenarios_Consol!W$12:W$487)</f>
        <v>422.6111367845117</v>
      </c>
      <c r="X50" s="175">
        <f>_xlfn.XLOOKUP($B50&amp;$C$5,Scenarios_Consol!$BG$12:$BG$487,Scenarios_Consol!X$12:X$487)</f>
        <v>422.6111367845117</v>
      </c>
      <c r="Y50" s="175">
        <f>_xlfn.XLOOKUP($B50&amp;$C$5,Scenarios_Consol!$BG$12:$BG$487,Scenarios_Consol!Y$12:Y$487)</f>
        <v>422.6111367845117</v>
      </c>
      <c r="Z50" s="175">
        <f>_xlfn.XLOOKUP($B50&amp;$C$5,Scenarios_Consol!$BG$12:$BG$487,Scenarios_Consol!Z$12:Z$487)</f>
        <v>422.6111367845117</v>
      </c>
      <c r="AA50" s="175">
        <f>_xlfn.XLOOKUP($B50&amp;$C$5,Scenarios_Consol!$BG$12:$BG$487,Scenarios_Consol!AA$12:AA$487)</f>
        <v>422.6111367845117</v>
      </c>
      <c r="AB50" s="175">
        <f>_xlfn.XLOOKUP($B50&amp;$C$5,Scenarios_Consol!$BG$12:$BG$487,Scenarios_Consol!AB$12:AB$487)</f>
        <v>422.6111367845117</v>
      </c>
      <c r="AC50" s="175">
        <f>_xlfn.XLOOKUP($B50&amp;$C$5,Scenarios_Consol!$BG$12:$BG$487,Scenarios_Consol!AC$12:AC$487)</f>
        <v>422.6111367845117</v>
      </c>
      <c r="AD50" s="175">
        <f>_xlfn.XLOOKUP($B50&amp;$C$5,Scenarios_Consol!$BG$12:$BG$487,Scenarios_Consol!AD$12:AD$487)</f>
        <v>422.6111367845117</v>
      </c>
      <c r="AE50" s="175">
        <f>_xlfn.XLOOKUP($B50&amp;$C$5,Scenarios_Consol!$BG$12:$BG$487,Scenarios_Consol!AE$12:AE$487)</f>
        <v>422.6111367845117</v>
      </c>
      <c r="AF50" s="175">
        <f>_xlfn.XLOOKUP($B50&amp;$C$5,Scenarios_Consol!$BG$12:$BG$487,Scenarios_Consol!AF$12:AF$487)</f>
        <v>422.6111367845117</v>
      </c>
      <c r="AG50" s="175">
        <f>_xlfn.XLOOKUP($B50&amp;$C$5,Scenarios_Consol!$BG$12:$BG$487,Scenarios_Consol!AG$12:AG$487)</f>
        <v>422.6111367845117</v>
      </c>
      <c r="AH50" s="175">
        <f>_xlfn.XLOOKUP($B50&amp;$C$5,Scenarios_Consol!$BG$12:$BG$487,Scenarios_Consol!AH$12:AH$487)</f>
        <v>422.6111367845117</v>
      </c>
      <c r="AI50" s="175">
        <f>_xlfn.XLOOKUP($B50&amp;$C$5,Scenarios_Consol!$BG$12:$BG$487,Scenarios_Consol!AI$12:AI$487)</f>
        <v>422.6111367845117</v>
      </c>
      <c r="AJ50" s="175">
        <f>_xlfn.XLOOKUP($B50&amp;$C$5,Scenarios_Consol!$BG$12:$BG$487,Scenarios_Consol!AJ$12:AJ$487)</f>
        <v>422.6111367845117</v>
      </c>
      <c r="AK50" s="175">
        <f>_xlfn.XLOOKUP($B50&amp;$C$5,Scenarios_Consol!$BG$12:$BG$487,Scenarios_Consol!AK$12:AK$487)</f>
        <v>422.6111367845117</v>
      </c>
      <c r="AL50" s="175">
        <f>_xlfn.XLOOKUP($B50&amp;$C$5,Scenarios_Consol!$BG$12:$BG$487,Scenarios_Consol!AL$12:AL$487)</f>
        <v>422.6111367845117</v>
      </c>
      <c r="AM50" s="175">
        <f>_xlfn.XLOOKUP($B50&amp;$C$5,Scenarios_Consol!$BG$12:$BG$487,Scenarios_Consol!AM$12:AM$487)</f>
        <v>422.6111367845117</v>
      </c>
      <c r="AN50" s="175">
        <f>_xlfn.XLOOKUP($B50&amp;$C$5,Scenarios_Consol!$BG$12:$BG$487,Scenarios_Consol!AN$12:AN$487)</f>
        <v>422.6111367845117</v>
      </c>
      <c r="AO50" s="175">
        <f>_xlfn.XLOOKUP($B50&amp;$C$5,Scenarios_Consol!$BG$12:$BG$487,Scenarios_Consol!AO$12:AO$487)</f>
        <v>422.6111367845117</v>
      </c>
      <c r="AP50" s="175">
        <f>_xlfn.XLOOKUP($B50&amp;$C$5,Scenarios_Consol!$BG$12:$BG$487,Scenarios_Consol!AP$12:AP$487)</f>
        <v>422.6111367845117</v>
      </c>
      <c r="AQ50" s="175">
        <f>_xlfn.XLOOKUP($B50&amp;$C$5,Scenarios_Consol!$BG$12:$BG$487,Scenarios_Consol!AQ$12:AQ$487)</f>
        <v>422.6111367845117</v>
      </c>
      <c r="AR50" s="175">
        <f>_xlfn.XLOOKUP($B50&amp;$C$5,Scenarios_Consol!$BG$12:$BG$487,Scenarios_Consol!AR$12:AR$487)</f>
        <v>422.6111367845117</v>
      </c>
      <c r="AS50" s="175">
        <f>_xlfn.XLOOKUP($B50&amp;$C$5,Scenarios_Consol!$BG$12:$BG$487,Scenarios_Consol!AS$12:AS$487)</f>
        <v>422.6111367845117</v>
      </c>
      <c r="AT50" s="175">
        <f>_xlfn.XLOOKUP($B50&amp;$C$5,Scenarios_Consol!$BG$12:$BG$487,Scenarios_Consol!AT$12:AT$487)</f>
        <v>422.6111367845117</v>
      </c>
      <c r="AU50" s="175">
        <f>_xlfn.XLOOKUP($B50&amp;$C$5,Scenarios_Consol!$BG$12:$BG$487,Scenarios_Consol!AU$12:AU$487)</f>
        <v>422.6111367845117</v>
      </c>
      <c r="AV50" s="175">
        <f>_xlfn.XLOOKUP($B50&amp;$C$5,Scenarios_Consol!$BG$12:$BG$487,Scenarios_Consol!AV$12:AV$487)</f>
        <v>422.6111367845117</v>
      </c>
      <c r="AW50" s="175">
        <f>_xlfn.XLOOKUP($B50&amp;$C$5,Scenarios_Consol!$BG$12:$BG$487,Scenarios_Consol!AW$12:AW$487)</f>
        <v>422.6111367845117</v>
      </c>
      <c r="AX50" s="175">
        <f>_xlfn.XLOOKUP($B50&amp;$C$5,Scenarios_Consol!$BG$12:$BG$487,Scenarios_Consol!AX$12:AX$487)</f>
        <v>422.6111367845117</v>
      </c>
      <c r="AY50" s="175">
        <f>_xlfn.XLOOKUP($B50&amp;$C$5,Scenarios_Consol!$BG$12:$BG$487,Scenarios_Consol!AY$12:AY$487)</f>
        <v>422.6111367845117</v>
      </c>
      <c r="BA50" s="175">
        <f t="shared" si="2"/>
        <v>5071.3336414141413</v>
      </c>
      <c r="BB50" s="175">
        <f t="shared" si="2"/>
        <v>5071.3336414141386</v>
      </c>
      <c r="BC50" s="175">
        <f t="shared" si="1"/>
        <v>5071.3336414141386</v>
      </c>
      <c r="BD50" s="175">
        <f t="shared" si="1"/>
        <v>5071.3336414141386</v>
      </c>
      <c r="BF50" s="77"/>
    </row>
    <row r="51" spans="2:58" x14ac:dyDescent="0.25">
      <c r="B51" s="57" t="s">
        <v>79</v>
      </c>
      <c r="C51" s="81" t="s">
        <v>26</v>
      </c>
      <c r="D51" s="63">
        <f>_xlfn.XLOOKUP($B51&amp;$C$5,Scenarios_Consol!$BG$12:$BG$487,Scenarios_Consol!D$12:D$487)</f>
        <v>323754.31592376903</v>
      </c>
      <c r="E51" s="63">
        <f>_xlfn.XLOOKUP($B51&amp;$C$5,Scenarios_Consol!$BG$12:$BG$487,Scenarios_Consol!E$12:E$487)</f>
        <v>63183.843211236788</v>
      </c>
      <c r="F51" s="63">
        <f>_xlfn.XLOOKUP($B51&amp;$C$5,Scenarios_Consol!$BG$12:$BG$487,Scenarios_Consol!F$12:F$487)</f>
        <v>674961.14977700391</v>
      </c>
      <c r="G51" s="63">
        <f>_xlfn.XLOOKUP($B51&amp;$C$5,Scenarios_Consol!$BG$12:$BG$487,Scenarios_Consol!G$12:G$487)</f>
        <v>76190.053262541362</v>
      </c>
      <c r="H51" s="63">
        <f>_xlfn.XLOOKUP($B51&amp;$C$5,Scenarios_Consol!$BG$12:$BG$487,Scenarios_Consol!H$12:H$487)</f>
        <v>99321.638272777142</v>
      </c>
      <c r="I51" s="63">
        <f>_xlfn.XLOOKUP($B51&amp;$C$5,Scenarios_Consol!$BG$12:$BG$487,Scenarios_Consol!I$12:I$487)</f>
        <v>12660.019349663111</v>
      </c>
      <c r="J51" s="63">
        <f>_xlfn.XLOOKUP($B51&amp;$C$5,Scenarios_Consol!$BG$12:$BG$487,Scenarios_Consol!J$12:J$487)</f>
        <v>-344632.96892952529</v>
      </c>
      <c r="K51" s="63">
        <f>_xlfn.XLOOKUP($B51&amp;$C$5,Scenarios_Consol!$BG$12:$BG$487,Scenarios_Consol!K$12:K$487)</f>
        <v>729917.71956335229</v>
      </c>
      <c r="L51" s="63">
        <f>_xlfn.XLOOKUP($B51&amp;$C$5,Scenarios_Consol!$BG$12:$BG$487,Scenarios_Consol!L$12:L$487)</f>
        <v>-1361459.4298621535</v>
      </c>
      <c r="M51" s="63">
        <f>_xlfn.XLOOKUP($B51&amp;$C$5,Scenarios_Consol!$BG$12:$BG$487,Scenarios_Consol!M$12:M$487)</f>
        <v>-1691760.7937666494</v>
      </c>
      <c r="N51" s="63">
        <f>_xlfn.XLOOKUP($B51&amp;$C$5,Scenarios_Consol!$BG$12:$BG$487,Scenarios_Consol!N$12:N$487)</f>
        <v>-1409144.4457472409</v>
      </c>
      <c r="O51" s="63">
        <f>_xlfn.XLOOKUP($B51&amp;$C$5,Scenarios_Consol!$BG$12:$BG$487,Scenarios_Consol!O$12:O$487)</f>
        <v>2424919.8119048774</v>
      </c>
      <c r="P51" s="67">
        <f>_xlfn.XLOOKUP($B51&amp;$C$5,Scenarios_Consol!$BG$12:$BG$487,Scenarios_Consol!P$12:P$487)</f>
        <v>560408.7609844408</v>
      </c>
      <c r="Q51" s="67">
        <f>_xlfn.XLOOKUP($B51&amp;$C$5,Scenarios_Consol!$BG$12:$BG$487,Scenarios_Consol!Q$12:Q$487)</f>
        <v>586649.23265023122</v>
      </c>
      <c r="R51" s="67">
        <f>_xlfn.XLOOKUP($B51&amp;$C$5,Scenarios_Consol!$BG$12:$BG$487,Scenarios_Consol!R$12:R$487)</f>
        <v>652100.02437966049</v>
      </c>
      <c r="S51" s="67">
        <f>_xlfn.XLOOKUP($B51&amp;$C$5,Scenarios_Consol!$BG$12:$BG$487,Scenarios_Consol!S$12:S$487)</f>
        <v>658559.91132807301</v>
      </c>
      <c r="T51" s="67">
        <f>_xlfn.XLOOKUP($B51&amp;$C$5,Scenarios_Consol!$BG$12:$BG$487,Scenarios_Consol!T$12:T$487)</f>
        <v>702160.30551232363</v>
      </c>
      <c r="U51" s="67">
        <f>_xlfn.XLOOKUP($B51&amp;$C$5,Scenarios_Consol!$BG$12:$BG$487,Scenarios_Consol!U$12:U$487)</f>
        <v>703760.92828564881</v>
      </c>
      <c r="V51" s="67">
        <f>_xlfn.XLOOKUP($B51&amp;$C$5,Scenarios_Consol!$BG$12:$BG$487,Scenarios_Consol!V$12:V$487)</f>
        <v>749862.76096293249</v>
      </c>
      <c r="W51" s="67">
        <f>_xlfn.XLOOKUP($B51&amp;$C$5,Scenarios_Consol!$BG$12:$BG$487,Scenarios_Consol!W$12:W$487)</f>
        <v>756626.80355262326</v>
      </c>
      <c r="X51" s="67">
        <f>_xlfn.XLOOKUP($B51&amp;$C$5,Scenarios_Consol!$BG$12:$BG$487,Scenarios_Consol!X$12:X$487)</f>
        <v>768975.85581383738</v>
      </c>
      <c r="Y51" s="67">
        <f>_xlfn.XLOOKUP($B51&amp;$C$5,Scenarios_Consol!$BG$12:$BG$487,Scenarios_Consol!Y$12:Y$487)</f>
        <v>810913.42852735601</v>
      </c>
      <c r="Z51" s="67">
        <f>_xlfn.XLOOKUP($B51&amp;$C$5,Scenarios_Consol!$BG$12:$BG$487,Scenarios_Consol!Z$12:Z$487)</f>
        <v>826321.16548171372</v>
      </c>
      <c r="AA51" s="67">
        <f>_xlfn.XLOOKUP($B51&amp;$C$5,Scenarios_Consol!$BG$12:$BG$487,Scenarios_Consol!AA$12:AA$487)</f>
        <v>880681.6904976418</v>
      </c>
      <c r="AB51" s="67">
        <f>_xlfn.XLOOKUP($B51&amp;$C$5,Scenarios_Consol!$BG$12:$BG$487,Scenarios_Consol!AB$12:AB$487)</f>
        <v>912065.32998011541</v>
      </c>
      <c r="AC51" s="67">
        <f>_xlfn.XLOOKUP($B51&amp;$C$5,Scenarios_Consol!$BG$12:$BG$487,Scenarios_Consol!AC$12:AC$487)</f>
        <v>932836.79031409754</v>
      </c>
      <c r="AD51" s="67">
        <f>_xlfn.XLOOKUP($B51&amp;$C$5,Scenarios_Consol!$BG$12:$BG$487,Scenarios_Consol!AD$12:AD$487)</f>
        <v>993123.04882032739</v>
      </c>
      <c r="AE51" s="67">
        <f>_xlfn.XLOOKUP($B51&amp;$C$5,Scenarios_Consol!$BG$12:$BG$487,Scenarios_Consol!AE$12:AE$487)</f>
        <v>1001780.9287097937</v>
      </c>
      <c r="AF51" s="67">
        <f>_xlfn.XLOOKUP($B51&amp;$C$5,Scenarios_Consol!$BG$12:$BG$487,Scenarios_Consol!AF$12:AF$487)</f>
        <v>1042376.0405805224</v>
      </c>
      <c r="AG51" s="67">
        <f>_xlfn.XLOOKUP($B51&amp;$C$5,Scenarios_Consol!$BG$12:$BG$487,Scenarios_Consol!AG$12:AG$487)</f>
        <v>1050030.0777948969</v>
      </c>
      <c r="AH51" s="67">
        <f>_xlfn.XLOOKUP($B51&amp;$C$5,Scenarios_Consol!$BG$12:$BG$487,Scenarios_Consol!AH$12:AH$487)</f>
        <v>1090123.7403597683</v>
      </c>
      <c r="AI51" s="67">
        <f>_xlfn.XLOOKUP($B51&amp;$C$5,Scenarios_Consol!$BG$12:$BG$487,Scenarios_Consol!AI$12:AI$487)</f>
        <v>1097178.7039906394</v>
      </c>
      <c r="AJ51" s="67">
        <f>_xlfn.XLOOKUP($B51&amp;$C$5,Scenarios_Consol!$BG$12:$BG$487,Scenarios_Consol!AJ$12:AJ$487)</f>
        <v>1107195.2938938767</v>
      </c>
      <c r="AK51" s="67">
        <f>_xlfn.XLOOKUP($B51&amp;$C$5,Scenarios_Consol!$BG$12:$BG$487,Scenarios_Consol!AK$12:AK$487)</f>
        <v>1142478.8023524347</v>
      </c>
      <c r="AL51" s="67">
        <f>_xlfn.XLOOKUP($B51&amp;$C$5,Scenarios_Consol!$BG$12:$BG$487,Scenarios_Consol!AL$12:AL$487)</f>
        <v>1151524.0626402772</v>
      </c>
      <c r="AM51" s="67">
        <f>_xlfn.XLOOKUP($B51&amp;$C$5,Scenarios_Consol!$BG$12:$BG$487,Scenarios_Consol!AM$12:AM$487)</f>
        <v>1185571.7183045335</v>
      </c>
      <c r="AN51" s="67">
        <f>_xlfn.XLOOKUP($B51&amp;$C$5,Scenarios_Consol!$BG$12:$BG$487,Scenarios_Consol!AN$12:AN$487)</f>
        <v>1208722.9674403132</v>
      </c>
      <c r="AO51" s="67">
        <f>_xlfn.XLOOKUP($B51&amp;$C$5,Scenarios_Consol!$BG$12:$BG$487,Scenarios_Consol!AO$12:AO$487)</f>
        <v>1227421.6532709254</v>
      </c>
      <c r="AP51" s="67">
        <f>_xlfn.XLOOKUP($B51&amp;$C$5,Scenarios_Consol!$BG$12:$BG$487,Scenarios_Consol!AP$12:AP$487)</f>
        <v>1280947.431235275</v>
      </c>
      <c r="AQ51" s="67">
        <f>_xlfn.XLOOKUP($B51&amp;$C$5,Scenarios_Consol!$BG$12:$BG$487,Scenarios_Consol!AQ$12:AQ$487)</f>
        <v>1314982.8575574083</v>
      </c>
      <c r="AR51" s="67">
        <f>_xlfn.XLOOKUP($B51&amp;$C$5,Scenarios_Consol!$BG$12:$BG$487,Scenarios_Consol!AR$12:AR$487)</f>
        <v>1327461.8640571567</v>
      </c>
      <c r="AS51" s="67">
        <f>_xlfn.XLOOKUP($B51&amp;$C$5,Scenarios_Consol!$BG$12:$BG$487,Scenarios_Consol!AS$12:AS$487)</f>
        <v>1361151.5955956155</v>
      </c>
      <c r="AT51" s="67">
        <f>_xlfn.XLOOKUP($B51&amp;$C$5,Scenarios_Consol!$BG$12:$BG$487,Scenarios_Consol!AT$12:AT$487)</f>
        <v>1373353.4115394368</v>
      </c>
      <c r="AU51" s="67">
        <f>_xlfn.XLOOKUP($B51&amp;$C$5,Scenarios_Consol!$BG$12:$BG$487,Scenarios_Consol!AU$12:AU$487)</f>
        <v>1406822.9965822455</v>
      </c>
      <c r="AV51" s="67">
        <f>_xlfn.XLOOKUP($B51&amp;$C$5,Scenarios_Consol!$BG$12:$BG$487,Scenarios_Consol!AV$12:AV$487)</f>
        <v>1421659.9241560732</v>
      </c>
      <c r="AW51" s="67">
        <f>_xlfn.XLOOKUP($B51&amp;$C$5,Scenarios_Consol!$BG$12:$BG$487,Scenarios_Consol!AW$12:AW$487)</f>
        <v>1452227.6292583034</v>
      </c>
      <c r="AX51" s="67">
        <f>_xlfn.XLOOKUP($B51&amp;$C$5,Scenarios_Consol!$BG$12:$BG$487,Scenarios_Consol!AX$12:AX$487)</f>
        <v>1467032.7973297464</v>
      </c>
      <c r="AY51" s="67">
        <f>_xlfn.XLOOKUP($B51&amp;$C$5,Scenarios_Consol!$BG$12:$BG$487,Scenarios_Consol!AY$12:AY$487)</f>
        <v>1497647.3436427431</v>
      </c>
      <c r="BA51" s="37">
        <f t="shared" si="2"/>
        <v>-402089.08704034798</v>
      </c>
      <c r="BB51" s="37">
        <f t="shared" si="2"/>
        <v>8657020.867976483</v>
      </c>
      <c r="BC51" s="37">
        <f t="shared" si="1"/>
        <v>12706284.537741283</v>
      </c>
      <c r="BD51" s="37">
        <f t="shared" si="1"/>
        <v>16339432.471665243</v>
      </c>
      <c r="BF51" s="77"/>
    </row>
    <row r="52" spans="2:58" x14ac:dyDescent="0.25">
      <c r="B52" s="58" t="s">
        <v>80</v>
      </c>
      <c r="C52" s="80" t="s">
        <v>26</v>
      </c>
      <c r="D52" s="64">
        <f>_xlfn.XLOOKUP($B52&amp;$C$5,Scenarios_Consol!$BG$12:$BG$487,Scenarios_Consol!D$12:D$487)</f>
        <v>0</v>
      </c>
      <c r="E52" s="64">
        <f>_xlfn.XLOOKUP($B52&amp;$C$5,Scenarios_Consol!$BG$12:$BG$487,Scenarios_Consol!E$12:E$487)</f>
        <v>0</v>
      </c>
      <c r="F52" s="64">
        <f>_xlfn.XLOOKUP($B52&amp;$C$5,Scenarios_Consol!$BG$12:$BG$487,Scenarios_Consol!F$12:F$487)</f>
        <v>0</v>
      </c>
      <c r="G52" s="64">
        <f>_xlfn.XLOOKUP($B52&amp;$C$5,Scenarios_Consol!$BG$12:$BG$487,Scenarios_Consol!G$12:G$487)</f>
        <v>0</v>
      </c>
      <c r="H52" s="64">
        <f>_xlfn.XLOOKUP($B52&amp;$C$5,Scenarios_Consol!$BG$12:$BG$487,Scenarios_Consol!H$12:H$487)</f>
        <v>0</v>
      </c>
      <c r="I52" s="64">
        <f>_xlfn.XLOOKUP($B52&amp;$C$5,Scenarios_Consol!$BG$12:$BG$487,Scenarios_Consol!I$12:I$487)</f>
        <v>0</v>
      </c>
      <c r="J52" s="64">
        <f>_xlfn.XLOOKUP($B52&amp;$C$5,Scenarios_Consol!$BG$12:$BG$487,Scenarios_Consol!J$12:J$487)</f>
        <v>0</v>
      </c>
      <c r="K52" s="64">
        <f>_xlfn.XLOOKUP($B52&amp;$C$5,Scenarios_Consol!$BG$12:$BG$487,Scenarios_Consol!K$12:K$487)</f>
        <v>0</v>
      </c>
      <c r="L52" s="64">
        <f>_xlfn.XLOOKUP($B52&amp;$C$5,Scenarios_Consol!$BG$12:$BG$487,Scenarios_Consol!L$12:L$487)</f>
        <v>0</v>
      </c>
      <c r="M52" s="64">
        <f>_xlfn.XLOOKUP($B52&amp;$C$5,Scenarios_Consol!$BG$12:$BG$487,Scenarios_Consol!M$12:M$487)</f>
        <v>0</v>
      </c>
      <c r="N52" s="64">
        <f>_xlfn.XLOOKUP($B52&amp;$C$5,Scenarios_Consol!$BG$12:$BG$487,Scenarios_Consol!N$12:N$487)</f>
        <v>0</v>
      </c>
      <c r="O52" s="64">
        <f>_xlfn.XLOOKUP($B52&amp;$C$5,Scenarios_Consol!$BG$12:$BG$487,Scenarios_Consol!O$12:O$487)</f>
        <v>0</v>
      </c>
      <c r="P52" s="175">
        <f>_xlfn.XLOOKUP($B52&amp;$C$5,Scenarios_Consol!$BG$12:$BG$487,Scenarios_Consol!P$12:P$487)</f>
        <v>0</v>
      </c>
      <c r="Q52" s="175">
        <f>_xlfn.XLOOKUP($B52&amp;$C$5,Scenarios_Consol!$BG$12:$BG$487,Scenarios_Consol!Q$12:Q$487)</f>
        <v>0</v>
      </c>
      <c r="R52" s="175">
        <f>_xlfn.XLOOKUP($B52&amp;$C$5,Scenarios_Consol!$BG$12:$BG$487,Scenarios_Consol!R$12:R$487)</f>
        <v>0</v>
      </c>
      <c r="S52" s="175">
        <f>_xlfn.XLOOKUP($B52&amp;$C$5,Scenarios_Consol!$BG$12:$BG$487,Scenarios_Consol!S$12:S$487)</f>
        <v>0</v>
      </c>
      <c r="T52" s="175">
        <f>_xlfn.XLOOKUP($B52&amp;$C$5,Scenarios_Consol!$BG$12:$BG$487,Scenarios_Consol!T$12:T$487)</f>
        <v>0</v>
      </c>
      <c r="U52" s="175">
        <f>_xlfn.XLOOKUP($B52&amp;$C$5,Scenarios_Consol!$BG$12:$BG$487,Scenarios_Consol!U$12:U$487)</f>
        <v>0</v>
      </c>
      <c r="V52" s="175">
        <f>_xlfn.XLOOKUP($B52&amp;$C$5,Scenarios_Consol!$BG$12:$BG$487,Scenarios_Consol!V$12:V$487)</f>
        <v>0</v>
      </c>
      <c r="W52" s="175">
        <f>_xlfn.XLOOKUP($B52&amp;$C$5,Scenarios_Consol!$BG$12:$BG$487,Scenarios_Consol!W$12:W$487)</f>
        <v>0</v>
      </c>
      <c r="X52" s="175">
        <f>_xlfn.XLOOKUP($B52&amp;$C$5,Scenarios_Consol!$BG$12:$BG$487,Scenarios_Consol!X$12:X$487)</f>
        <v>0</v>
      </c>
      <c r="Y52" s="175">
        <f>_xlfn.XLOOKUP($B52&amp;$C$5,Scenarios_Consol!$BG$12:$BG$487,Scenarios_Consol!Y$12:Y$487)</f>
        <v>0</v>
      </c>
      <c r="Z52" s="175">
        <f>_xlfn.XLOOKUP($B52&amp;$C$5,Scenarios_Consol!$BG$12:$BG$487,Scenarios_Consol!Z$12:Z$487)</f>
        <v>0</v>
      </c>
      <c r="AA52" s="175">
        <f>_xlfn.XLOOKUP($B52&amp;$C$5,Scenarios_Consol!$BG$12:$BG$487,Scenarios_Consol!AA$12:AA$487)</f>
        <v>0</v>
      </c>
      <c r="AB52" s="175">
        <f>_xlfn.XLOOKUP($B52&amp;$C$5,Scenarios_Consol!$BG$12:$BG$487,Scenarios_Consol!AB$12:AB$487)</f>
        <v>0</v>
      </c>
      <c r="AC52" s="175">
        <f>_xlfn.XLOOKUP($B52&amp;$C$5,Scenarios_Consol!$BG$12:$BG$487,Scenarios_Consol!AC$12:AC$487)</f>
        <v>0</v>
      </c>
      <c r="AD52" s="175">
        <f>_xlfn.XLOOKUP($B52&amp;$C$5,Scenarios_Consol!$BG$12:$BG$487,Scenarios_Consol!AD$12:AD$487)</f>
        <v>0</v>
      </c>
      <c r="AE52" s="175">
        <f>_xlfn.XLOOKUP($B52&amp;$C$5,Scenarios_Consol!$BG$12:$BG$487,Scenarios_Consol!AE$12:AE$487)</f>
        <v>0</v>
      </c>
      <c r="AF52" s="175">
        <f>_xlfn.XLOOKUP($B52&amp;$C$5,Scenarios_Consol!$BG$12:$BG$487,Scenarios_Consol!AF$12:AF$487)</f>
        <v>0</v>
      </c>
      <c r="AG52" s="175">
        <f>_xlfn.XLOOKUP($B52&amp;$C$5,Scenarios_Consol!$BG$12:$BG$487,Scenarios_Consol!AG$12:AG$487)</f>
        <v>0</v>
      </c>
      <c r="AH52" s="175">
        <f>_xlfn.XLOOKUP($B52&amp;$C$5,Scenarios_Consol!$BG$12:$BG$487,Scenarios_Consol!AH$12:AH$487)</f>
        <v>0</v>
      </c>
      <c r="AI52" s="175">
        <f>_xlfn.XLOOKUP($B52&amp;$C$5,Scenarios_Consol!$BG$12:$BG$487,Scenarios_Consol!AI$12:AI$487)</f>
        <v>0</v>
      </c>
      <c r="AJ52" s="175">
        <f>_xlfn.XLOOKUP($B52&amp;$C$5,Scenarios_Consol!$BG$12:$BG$487,Scenarios_Consol!AJ$12:AJ$487)</f>
        <v>0</v>
      </c>
      <c r="AK52" s="175">
        <f>_xlfn.XLOOKUP($B52&amp;$C$5,Scenarios_Consol!$BG$12:$BG$487,Scenarios_Consol!AK$12:AK$487)</f>
        <v>0</v>
      </c>
      <c r="AL52" s="175">
        <f>_xlfn.XLOOKUP($B52&amp;$C$5,Scenarios_Consol!$BG$12:$BG$487,Scenarios_Consol!AL$12:AL$487)</f>
        <v>0</v>
      </c>
      <c r="AM52" s="175">
        <f>_xlfn.XLOOKUP($B52&amp;$C$5,Scenarios_Consol!$BG$12:$BG$487,Scenarios_Consol!AM$12:AM$487)</f>
        <v>0</v>
      </c>
      <c r="AN52" s="175">
        <f>_xlfn.XLOOKUP($B52&amp;$C$5,Scenarios_Consol!$BG$12:$BG$487,Scenarios_Consol!AN$12:AN$487)</f>
        <v>0</v>
      </c>
      <c r="AO52" s="175">
        <f>_xlfn.XLOOKUP($B52&amp;$C$5,Scenarios_Consol!$BG$12:$BG$487,Scenarios_Consol!AO$12:AO$487)</f>
        <v>0</v>
      </c>
      <c r="AP52" s="175">
        <f>_xlfn.XLOOKUP($B52&amp;$C$5,Scenarios_Consol!$BG$12:$BG$487,Scenarios_Consol!AP$12:AP$487)</f>
        <v>0</v>
      </c>
      <c r="AQ52" s="175">
        <f>_xlfn.XLOOKUP($B52&amp;$C$5,Scenarios_Consol!$BG$12:$BG$487,Scenarios_Consol!AQ$12:AQ$487)</f>
        <v>0</v>
      </c>
      <c r="AR52" s="175">
        <f>_xlfn.XLOOKUP($B52&amp;$C$5,Scenarios_Consol!$BG$12:$BG$487,Scenarios_Consol!AR$12:AR$487)</f>
        <v>0</v>
      </c>
      <c r="AS52" s="175">
        <f>_xlfn.XLOOKUP($B52&amp;$C$5,Scenarios_Consol!$BG$12:$BG$487,Scenarios_Consol!AS$12:AS$487)</f>
        <v>0</v>
      </c>
      <c r="AT52" s="175">
        <f>_xlfn.XLOOKUP($B52&amp;$C$5,Scenarios_Consol!$BG$12:$BG$487,Scenarios_Consol!AT$12:AT$487)</f>
        <v>0</v>
      </c>
      <c r="AU52" s="175">
        <f>_xlfn.XLOOKUP($B52&amp;$C$5,Scenarios_Consol!$BG$12:$BG$487,Scenarios_Consol!AU$12:AU$487)</f>
        <v>0</v>
      </c>
      <c r="AV52" s="175">
        <f>_xlfn.XLOOKUP($B52&amp;$C$5,Scenarios_Consol!$BG$12:$BG$487,Scenarios_Consol!AV$12:AV$487)</f>
        <v>0</v>
      </c>
      <c r="AW52" s="175">
        <f>_xlfn.XLOOKUP($B52&amp;$C$5,Scenarios_Consol!$BG$12:$BG$487,Scenarios_Consol!AW$12:AW$487)</f>
        <v>0</v>
      </c>
      <c r="AX52" s="175">
        <f>_xlfn.XLOOKUP($B52&amp;$C$5,Scenarios_Consol!$BG$12:$BG$487,Scenarios_Consol!AX$12:AX$487)</f>
        <v>0</v>
      </c>
      <c r="AY52" s="175">
        <f>_xlfn.XLOOKUP($B52&amp;$C$5,Scenarios_Consol!$BG$12:$BG$487,Scenarios_Consol!AY$12:AY$487)</f>
        <v>0</v>
      </c>
      <c r="BA52" s="37">
        <f t="shared" si="2"/>
        <v>0</v>
      </c>
      <c r="BB52" s="37">
        <f t="shared" si="2"/>
        <v>0</v>
      </c>
      <c r="BC52" s="37">
        <f t="shared" si="1"/>
        <v>0</v>
      </c>
      <c r="BD52" s="37">
        <f t="shared" si="1"/>
        <v>0</v>
      </c>
      <c r="BF52" s="77"/>
    </row>
    <row r="53" spans="2:58" x14ac:dyDescent="0.25">
      <c r="B53" s="59" t="s">
        <v>81</v>
      </c>
      <c r="C53" s="79" t="s">
        <v>26</v>
      </c>
      <c r="D53" s="65">
        <f>_xlfn.XLOOKUP($B53&amp;$C$5,Scenarios_Consol!$BG$12:$BG$487,Scenarios_Consol!D$12:D$487)</f>
        <v>323754.31592376903</v>
      </c>
      <c r="E53" s="65">
        <f>_xlfn.XLOOKUP($B53&amp;$C$5,Scenarios_Consol!$BG$12:$BG$487,Scenarios_Consol!E$12:E$487)</f>
        <v>63183.843211236788</v>
      </c>
      <c r="F53" s="65">
        <f>_xlfn.XLOOKUP($B53&amp;$C$5,Scenarios_Consol!$BG$12:$BG$487,Scenarios_Consol!F$12:F$487)</f>
        <v>674961.14977700391</v>
      </c>
      <c r="G53" s="65">
        <f>_xlfn.XLOOKUP($B53&amp;$C$5,Scenarios_Consol!$BG$12:$BG$487,Scenarios_Consol!G$12:G$487)</f>
        <v>76190.053262541362</v>
      </c>
      <c r="H53" s="65">
        <f>_xlfn.XLOOKUP($B53&amp;$C$5,Scenarios_Consol!$BG$12:$BG$487,Scenarios_Consol!H$12:H$487)</f>
        <v>99321.638272777142</v>
      </c>
      <c r="I53" s="65">
        <f>_xlfn.XLOOKUP($B53&amp;$C$5,Scenarios_Consol!$BG$12:$BG$487,Scenarios_Consol!I$12:I$487)</f>
        <v>12660.019349663111</v>
      </c>
      <c r="J53" s="65">
        <f>_xlfn.XLOOKUP($B53&amp;$C$5,Scenarios_Consol!$BG$12:$BG$487,Scenarios_Consol!J$12:J$487)</f>
        <v>-344632.96892952529</v>
      </c>
      <c r="K53" s="65">
        <f>_xlfn.XLOOKUP($B53&amp;$C$5,Scenarios_Consol!$BG$12:$BG$487,Scenarios_Consol!K$12:K$487)</f>
        <v>729917.71956335229</v>
      </c>
      <c r="L53" s="65">
        <f>_xlfn.XLOOKUP($B53&amp;$C$5,Scenarios_Consol!$BG$12:$BG$487,Scenarios_Consol!L$12:L$487)</f>
        <v>-1361459.4298621535</v>
      </c>
      <c r="M53" s="65">
        <f>_xlfn.XLOOKUP($B53&amp;$C$5,Scenarios_Consol!$BG$12:$BG$487,Scenarios_Consol!M$12:M$487)</f>
        <v>-1691760.7937666494</v>
      </c>
      <c r="N53" s="65">
        <f>_xlfn.XLOOKUP($B53&amp;$C$5,Scenarios_Consol!$BG$12:$BG$487,Scenarios_Consol!N$12:N$487)</f>
        <v>-1409144.4457472409</v>
      </c>
      <c r="O53" s="65">
        <f>_xlfn.XLOOKUP($B53&amp;$C$5,Scenarios_Consol!$BG$12:$BG$487,Scenarios_Consol!O$12:O$487)</f>
        <v>2424919.8119048774</v>
      </c>
      <c r="P53" s="68">
        <f>_xlfn.XLOOKUP($B53&amp;$C$5,Scenarios_Consol!$BG$12:$BG$487,Scenarios_Consol!P$12:P$487)</f>
        <v>560408.7609844408</v>
      </c>
      <c r="Q53" s="68">
        <f>_xlfn.XLOOKUP($B53&amp;$C$5,Scenarios_Consol!$BG$12:$BG$487,Scenarios_Consol!Q$12:Q$487)</f>
        <v>586649.23265023122</v>
      </c>
      <c r="R53" s="68">
        <f>_xlfn.XLOOKUP($B53&amp;$C$5,Scenarios_Consol!$BG$12:$BG$487,Scenarios_Consol!R$12:R$487)</f>
        <v>652100.02437966049</v>
      </c>
      <c r="S53" s="68">
        <f>_xlfn.XLOOKUP($B53&amp;$C$5,Scenarios_Consol!$BG$12:$BG$487,Scenarios_Consol!S$12:S$487)</f>
        <v>658559.91132807301</v>
      </c>
      <c r="T53" s="68">
        <f>_xlfn.XLOOKUP($B53&amp;$C$5,Scenarios_Consol!$BG$12:$BG$487,Scenarios_Consol!T$12:T$487)</f>
        <v>702160.30551232363</v>
      </c>
      <c r="U53" s="68">
        <f>_xlfn.XLOOKUP($B53&amp;$C$5,Scenarios_Consol!$BG$12:$BG$487,Scenarios_Consol!U$12:U$487)</f>
        <v>703760.92828564881</v>
      </c>
      <c r="V53" s="68">
        <f>_xlfn.XLOOKUP($B53&amp;$C$5,Scenarios_Consol!$BG$12:$BG$487,Scenarios_Consol!V$12:V$487)</f>
        <v>749862.76096293249</v>
      </c>
      <c r="W53" s="68">
        <f>_xlfn.XLOOKUP($B53&amp;$C$5,Scenarios_Consol!$BG$12:$BG$487,Scenarios_Consol!W$12:W$487)</f>
        <v>756626.80355262326</v>
      </c>
      <c r="X53" s="68">
        <f>_xlfn.XLOOKUP($B53&amp;$C$5,Scenarios_Consol!$BG$12:$BG$487,Scenarios_Consol!X$12:X$487)</f>
        <v>768975.85581383738</v>
      </c>
      <c r="Y53" s="68">
        <f>_xlfn.XLOOKUP($B53&amp;$C$5,Scenarios_Consol!$BG$12:$BG$487,Scenarios_Consol!Y$12:Y$487)</f>
        <v>810913.42852735601</v>
      </c>
      <c r="Z53" s="68">
        <f>_xlfn.XLOOKUP($B53&amp;$C$5,Scenarios_Consol!$BG$12:$BG$487,Scenarios_Consol!Z$12:Z$487)</f>
        <v>826321.16548171372</v>
      </c>
      <c r="AA53" s="68">
        <f>_xlfn.XLOOKUP($B53&amp;$C$5,Scenarios_Consol!$BG$12:$BG$487,Scenarios_Consol!AA$12:AA$487)</f>
        <v>880681.6904976418</v>
      </c>
      <c r="AB53" s="68">
        <f>_xlfn.XLOOKUP($B53&amp;$C$5,Scenarios_Consol!$BG$12:$BG$487,Scenarios_Consol!AB$12:AB$487)</f>
        <v>912065.32998011541</v>
      </c>
      <c r="AC53" s="68">
        <f>_xlfn.XLOOKUP($B53&amp;$C$5,Scenarios_Consol!$BG$12:$BG$487,Scenarios_Consol!AC$12:AC$487)</f>
        <v>932836.79031409754</v>
      </c>
      <c r="AD53" s="68">
        <f>_xlfn.XLOOKUP($B53&amp;$C$5,Scenarios_Consol!$BG$12:$BG$487,Scenarios_Consol!AD$12:AD$487)</f>
        <v>993123.04882032739</v>
      </c>
      <c r="AE53" s="68">
        <f>_xlfn.XLOOKUP($B53&amp;$C$5,Scenarios_Consol!$BG$12:$BG$487,Scenarios_Consol!AE$12:AE$487)</f>
        <v>1001780.9287097937</v>
      </c>
      <c r="AF53" s="68">
        <f>_xlfn.XLOOKUP($B53&amp;$C$5,Scenarios_Consol!$BG$12:$BG$487,Scenarios_Consol!AF$12:AF$487)</f>
        <v>1042376.0405805224</v>
      </c>
      <c r="AG53" s="68">
        <f>_xlfn.XLOOKUP($B53&amp;$C$5,Scenarios_Consol!$BG$12:$BG$487,Scenarios_Consol!AG$12:AG$487)</f>
        <v>1050030.0777948969</v>
      </c>
      <c r="AH53" s="68">
        <f>_xlfn.XLOOKUP($B53&amp;$C$5,Scenarios_Consol!$BG$12:$BG$487,Scenarios_Consol!AH$12:AH$487)</f>
        <v>1090123.7403597683</v>
      </c>
      <c r="AI53" s="68">
        <f>_xlfn.XLOOKUP($B53&amp;$C$5,Scenarios_Consol!$BG$12:$BG$487,Scenarios_Consol!AI$12:AI$487)</f>
        <v>1097178.7039906394</v>
      </c>
      <c r="AJ53" s="68">
        <f>_xlfn.XLOOKUP($B53&amp;$C$5,Scenarios_Consol!$BG$12:$BG$487,Scenarios_Consol!AJ$12:AJ$487)</f>
        <v>1107195.2938938767</v>
      </c>
      <c r="AK53" s="68">
        <f>_xlfn.XLOOKUP($B53&amp;$C$5,Scenarios_Consol!$BG$12:$BG$487,Scenarios_Consol!AK$12:AK$487)</f>
        <v>1142478.8023524347</v>
      </c>
      <c r="AL53" s="68">
        <f>_xlfn.XLOOKUP($B53&amp;$C$5,Scenarios_Consol!$BG$12:$BG$487,Scenarios_Consol!AL$12:AL$487)</f>
        <v>1151524.0626402772</v>
      </c>
      <c r="AM53" s="68">
        <f>_xlfn.XLOOKUP($B53&amp;$C$5,Scenarios_Consol!$BG$12:$BG$487,Scenarios_Consol!AM$12:AM$487)</f>
        <v>1185571.7183045335</v>
      </c>
      <c r="AN53" s="68">
        <f>_xlfn.XLOOKUP($B53&amp;$C$5,Scenarios_Consol!$BG$12:$BG$487,Scenarios_Consol!AN$12:AN$487)</f>
        <v>1208722.9674403132</v>
      </c>
      <c r="AO53" s="68">
        <f>_xlfn.XLOOKUP($B53&amp;$C$5,Scenarios_Consol!$BG$12:$BG$487,Scenarios_Consol!AO$12:AO$487)</f>
        <v>1227421.6532709254</v>
      </c>
      <c r="AP53" s="68">
        <f>_xlfn.XLOOKUP($B53&amp;$C$5,Scenarios_Consol!$BG$12:$BG$487,Scenarios_Consol!AP$12:AP$487)</f>
        <v>1280947.431235275</v>
      </c>
      <c r="AQ53" s="68">
        <f>_xlfn.XLOOKUP($B53&amp;$C$5,Scenarios_Consol!$BG$12:$BG$487,Scenarios_Consol!AQ$12:AQ$487)</f>
        <v>1314982.8575574083</v>
      </c>
      <c r="AR53" s="68">
        <f>_xlfn.XLOOKUP($B53&amp;$C$5,Scenarios_Consol!$BG$12:$BG$487,Scenarios_Consol!AR$12:AR$487)</f>
        <v>1327461.8640571567</v>
      </c>
      <c r="AS53" s="68">
        <f>_xlfn.XLOOKUP($B53&amp;$C$5,Scenarios_Consol!$BG$12:$BG$487,Scenarios_Consol!AS$12:AS$487)</f>
        <v>1361151.5955956155</v>
      </c>
      <c r="AT53" s="68">
        <f>_xlfn.XLOOKUP($B53&amp;$C$5,Scenarios_Consol!$BG$12:$BG$487,Scenarios_Consol!AT$12:AT$487)</f>
        <v>1373353.4115394368</v>
      </c>
      <c r="AU53" s="68">
        <f>_xlfn.XLOOKUP($B53&amp;$C$5,Scenarios_Consol!$BG$12:$BG$487,Scenarios_Consol!AU$12:AU$487)</f>
        <v>1406822.9965822455</v>
      </c>
      <c r="AV53" s="68">
        <f>_xlfn.XLOOKUP($B53&amp;$C$5,Scenarios_Consol!$BG$12:$BG$487,Scenarios_Consol!AV$12:AV$487)</f>
        <v>1421659.9241560732</v>
      </c>
      <c r="AW53" s="68">
        <f>_xlfn.XLOOKUP($B53&amp;$C$5,Scenarios_Consol!$BG$12:$BG$487,Scenarios_Consol!AW$12:AW$487)</f>
        <v>1452227.6292583034</v>
      </c>
      <c r="AX53" s="68">
        <f>_xlfn.XLOOKUP($B53&amp;$C$5,Scenarios_Consol!$BG$12:$BG$487,Scenarios_Consol!AX$12:AX$487)</f>
        <v>1467032.7973297464</v>
      </c>
      <c r="AY53" s="68">
        <f>_xlfn.XLOOKUP($B53&amp;$C$5,Scenarios_Consol!$BG$12:$BG$487,Scenarios_Consol!AY$12:AY$487)</f>
        <v>1497647.3436427431</v>
      </c>
      <c r="BA53" s="176">
        <f t="shared" si="2"/>
        <v>-402089.08704034798</v>
      </c>
      <c r="BB53" s="176">
        <f t="shared" si="2"/>
        <v>8657020.867976483</v>
      </c>
      <c r="BC53" s="176">
        <f>SUMIF($D$10:$AY$10,BC$11,$D53:$AY53)</f>
        <v>12706284.537741283</v>
      </c>
      <c r="BD53" s="176">
        <f>SUMIF($D$10:$AY$10,BD$11,$D53:$AY53)</f>
        <v>16339432.471665243</v>
      </c>
      <c r="BF53" s="77"/>
    </row>
    <row r="54" spans="2:58" x14ac:dyDescent="0.25">
      <c r="B54" s="35"/>
      <c r="C54" s="35"/>
    </row>
    <row r="55" spans="2:58" x14ac:dyDescent="0.25">
      <c r="B55" s="35"/>
      <c r="C55" s="35"/>
      <c r="D55" s="37"/>
    </row>
    <row r="56" spans="2:58" x14ac:dyDescent="0.25">
      <c r="B56" s="69" t="s">
        <v>82</v>
      </c>
      <c r="C56" s="69" t="s">
        <v>113</v>
      </c>
      <c r="D56" s="145">
        <f>D11</f>
        <v>44562</v>
      </c>
      <c r="E56" s="145">
        <f t="shared" ref="E56:AY56" si="3">E11</f>
        <v>44593</v>
      </c>
      <c r="F56" s="145">
        <f t="shared" si="3"/>
        <v>44621</v>
      </c>
      <c r="G56" s="145">
        <f t="shared" si="3"/>
        <v>44652</v>
      </c>
      <c r="H56" s="145">
        <f t="shared" si="3"/>
        <v>44682</v>
      </c>
      <c r="I56" s="145">
        <f t="shared" si="3"/>
        <v>44713</v>
      </c>
      <c r="J56" s="145">
        <f t="shared" si="3"/>
        <v>44743</v>
      </c>
      <c r="K56" s="145">
        <f t="shared" si="3"/>
        <v>44774</v>
      </c>
      <c r="L56" s="145">
        <f t="shared" si="3"/>
        <v>44805</v>
      </c>
      <c r="M56" s="145">
        <f t="shared" si="3"/>
        <v>44835</v>
      </c>
      <c r="N56" s="145">
        <f t="shared" si="3"/>
        <v>44866</v>
      </c>
      <c r="O56" s="145">
        <f t="shared" si="3"/>
        <v>44896</v>
      </c>
      <c r="P56" s="145">
        <f t="shared" si="3"/>
        <v>44927</v>
      </c>
      <c r="Q56" s="145">
        <f t="shared" si="3"/>
        <v>44958</v>
      </c>
      <c r="R56" s="145">
        <f t="shared" si="3"/>
        <v>44986</v>
      </c>
      <c r="S56" s="145">
        <f t="shared" si="3"/>
        <v>45017</v>
      </c>
      <c r="T56" s="145">
        <f t="shared" si="3"/>
        <v>45047</v>
      </c>
      <c r="U56" s="145">
        <f t="shared" si="3"/>
        <v>45078</v>
      </c>
      <c r="V56" s="145">
        <f t="shared" si="3"/>
        <v>45108</v>
      </c>
      <c r="W56" s="145">
        <f t="shared" si="3"/>
        <v>45139</v>
      </c>
      <c r="X56" s="145">
        <f t="shared" si="3"/>
        <v>45170</v>
      </c>
      <c r="Y56" s="145">
        <f t="shared" si="3"/>
        <v>45200</v>
      </c>
      <c r="Z56" s="145">
        <f t="shared" si="3"/>
        <v>45231</v>
      </c>
      <c r="AA56" s="145">
        <f t="shared" si="3"/>
        <v>45261</v>
      </c>
      <c r="AB56" s="145">
        <f t="shared" si="3"/>
        <v>45292</v>
      </c>
      <c r="AC56" s="145">
        <f t="shared" si="3"/>
        <v>45323</v>
      </c>
      <c r="AD56" s="145">
        <f t="shared" si="3"/>
        <v>45352</v>
      </c>
      <c r="AE56" s="145">
        <f t="shared" si="3"/>
        <v>45383</v>
      </c>
      <c r="AF56" s="145">
        <f t="shared" si="3"/>
        <v>45413</v>
      </c>
      <c r="AG56" s="145">
        <f t="shared" si="3"/>
        <v>45444</v>
      </c>
      <c r="AH56" s="145">
        <f t="shared" si="3"/>
        <v>45474</v>
      </c>
      <c r="AI56" s="145">
        <f t="shared" si="3"/>
        <v>45505</v>
      </c>
      <c r="AJ56" s="145">
        <f t="shared" si="3"/>
        <v>45536</v>
      </c>
      <c r="AK56" s="145">
        <f t="shared" si="3"/>
        <v>45566</v>
      </c>
      <c r="AL56" s="145">
        <f t="shared" si="3"/>
        <v>45597</v>
      </c>
      <c r="AM56" s="145">
        <f t="shared" si="3"/>
        <v>45627</v>
      </c>
      <c r="AN56" s="145">
        <f t="shared" si="3"/>
        <v>45658</v>
      </c>
      <c r="AO56" s="145">
        <f t="shared" si="3"/>
        <v>45689</v>
      </c>
      <c r="AP56" s="145">
        <f t="shared" si="3"/>
        <v>45717</v>
      </c>
      <c r="AQ56" s="145">
        <f t="shared" si="3"/>
        <v>45748</v>
      </c>
      <c r="AR56" s="145">
        <f t="shared" si="3"/>
        <v>45778</v>
      </c>
      <c r="AS56" s="145">
        <f t="shared" si="3"/>
        <v>45809</v>
      </c>
      <c r="AT56" s="145">
        <f t="shared" si="3"/>
        <v>45839</v>
      </c>
      <c r="AU56" s="145">
        <f t="shared" si="3"/>
        <v>45870</v>
      </c>
      <c r="AV56" s="145">
        <f t="shared" si="3"/>
        <v>45901</v>
      </c>
      <c r="AW56" s="145">
        <f t="shared" si="3"/>
        <v>45931</v>
      </c>
      <c r="AX56" s="145">
        <f t="shared" si="3"/>
        <v>45962</v>
      </c>
      <c r="AY56" s="145">
        <f t="shared" si="3"/>
        <v>45992</v>
      </c>
      <c r="BA56" s="177">
        <v>2022</v>
      </c>
      <c r="BB56" s="50">
        <f>BA56+1</f>
        <v>2023</v>
      </c>
      <c r="BC56" s="50">
        <f>BB56+1</f>
        <v>2024</v>
      </c>
      <c r="BD56" s="50">
        <f>BC56+1</f>
        <v>2025</v>
      </c>
      <c r="BF56" s="77"/>
    </row>
    <row r="57" spans="2:58" x14ac:dyDescent="0.25">
      <c r="B57" s="48" t="s">
        <v>83</v>
      </c>
      <c r="C57" s="82" t="s">
        <v>118</v>
      </c>
      <c r="D57" s="66">
        <f>_xlfn.XLOOKUP($B57&amp;$C$5,Scenarios_Consol!$BG$12:$BG$487,Scenarios_Consol!D$12:D$487)</f>
        <v>4497024.9000000004</v>
      </c>
      <c r="E57" s="66">
        <f>_xlfn.XLOOKUP($B57&amp;$C$5,Scenarios_Consol!$BG$12:$BG$487,Scenarios_Consol!E$12:E$487)</f>
        <v>5250458</v>
      </c>
      <c r="F57" s="66">
        <f>_xlfn.XLOOKUP($B57&amp;$C$5,Scenarios_Consol!$BG$12:$BG$487,Scenarios_Consol!F$12:F$487)</f>
        <v>7407398.0999999996</v>
      </c>
      <c r="G57" s="66">
        <f>_xlfn.XLOOKUP($B57&amp;$C$5,Scenarios_Consol!$BG$12:$BG$487,Scenarios_Consol!G$12:G$487)</f>
        <v>9210334.1999999993</v>
      </c>
      <c r="H57" s="66">
        <f>_xlfn.XLOOKUP($B57&amp;$C$5,Scenarios_Consol!$BG$12:$BG$487,Scenarios_Consol!H$12:H$487)</f>
        <v>11004190.300000001</v>
      </c>
      <c r="I57" s="66">
        <f>_xlfn.XLOOKUP($B57&amp;$C$5,Scenarios_Consol!$BG$12:$BG$487,Scenarios_Consol!I$12:I$487)</f>
        <v>12072534.4</v>
      </c>
      <c r="J57" s="66">
        <f>_xlfn.XLOOKUP($B57&amp;$C$5,Scenarios_Consol!$BG$12:$BG$487,Scenarios_Consol!J$12:J$487)</f>
        <v>15544814.5</v>
      </c>
      <c r="K57" s="66">
        <f>_xlfn.XLOOKUP($B57&amp;$C$5,Scenarios_Consol!$BG$12:$BG$487,Scenarios_Consol!K$12:K$487)</f>
        <v>16031529.6</v>
      </c>
      <c r="L57" s="66">
        <f>_xlfn.XLOOKUP($B57&amp;$C$5,Scenarios_Consol!$BG$12:$BG$487,Scenarios_Consol!L$12:L$487)</f>
        <v>18614218.699999999</v>
      </c>
      <c r="M57" s="66">
        <f>_xlfn.XLOOKUP($B57&amp;$C$5,Scenarios_Consol!$BG$12:$BG$487,Scenarios_Consol!M$12:M$487)</f>
        <v>20331247.800000001</v>
      </c>
      <c r="N57" s="66">
        <f>_xlfn.XLOOKUP($B57&amp;$C$5,Scenarios_Consol!$BG$12:$BG$487,Scenarios_Consol!N$12:N$487)</f>
        <v>21876207.899999999</v>
      </c>
      <c r="O57" s="66">
        <f>_xlfn.XLOOKUP($B57&amp;$C$5,Scenarios_Consol!$BG$12:$BG$487,Scenarios_Consol!O$12:O$487)</f>
        <v>26227681.399999999</v>
      </c>
      <c r="P57" s="37">
        <f>_xlfn.XLOOKUP($B57&amp;$C$5,Scenarios_Consol!$BG$12:$BG$487,Scenarios_Consol!P$12:P$487)</f>
        <v>24978832.721060187</v>
      </c>
      <c r="Q57" s="37">
        <f>_xlfn.XLOOKUP($B57&amp;$C$5,Scenarios_Consol!$BG$12:$BG$487,Scenarios_Consol!Q$12:Q$487)</f>
        <v>25961395.139442567</v>
      </c>
      <c r="R57" s="37">
        <f>_xlfn.XLOOKUP($B57&amp;$C$5,Scenarios_Consol!$BG$12:$BG$487,Scenarios_Consol!R$12:R$487)</f>
        <v>21699935.786832418</v>
      </c>
      <c r="S57" s="37">
        <f>_xlfn.XLOOKUP($B57&amp;$C$5,Scenarios_Consol!$BG$12:$BG$487,Scenarios_Consol!S$12:S$487)</f>
        <v>28276264.328406002</v>
      </c>
      <c r="T57" s="37">
        <f>_xlfn.XLOOKUP($B57&amp;$C$5,Scenarios_Consol!$BG$12:$BG$487,Scenarios_Consol!T$12:T$487)</f>
        <v>25522331.819105938</v>
      </c>
      <c r="U57" s="37">
        <f>_xlfn.XLOOKUP($B57&amp;$C$5,Scenarios_Consol!$BG$12:$BG$487,Scenarios_Consol!U$12:U$487)</f>
        <v>32019856.119039975</v>
      </c>
      <c r="V57" s="37">
        <f>_xlfn.XLOOKUP($B57&amp;$C$5,Scenarios_Consol!$BG$12:$BG$487,Scenarios_Consol!V$12:V$487)</f>
        <v>29168519.054123309</v>
      </c>
      <c r="W57" s="37">
        <f>_xlfn.XLOOKUP($B57&amp;$C$5,Scenarios_Consol!$BG$12:$BG$487,Scenarios_Consol!W$12:W$487)</f>
        <v>35471758.865966491</v>
      </c>
      <c r="X57" s="37">
        <f>_xlfn.XLOOKUP($B57&amp;$C$5,Scenarios_Consol!$BG$12:$BG$487,Scenarios_Consol!X$12:X$487)</f>
        <v>38522299.336544752</v>
      </c>
      <c r="Y57" s="37">
        <f>_xlfn.XLOOKUP($B57&amp;$C$5,Scenarios_Consol!$BG$12:$BG$487,Scenarios_Consol!Y$12:Y$487)</f>
        <v>38809711.803336374</v>
      </c>
      <c r="Z57" s="37">
        <f>_xlfn.XLOOKUP($B57&amp;$C$5,Scenarios_Consol!$BG$12:$BG$487,Scenarios_Consol!Z$12:Z$487)</f>
        <v>41788310.370046876</v>
      </c>
      <c r="AA57" s="37">
        <f>_xlfn.XLOOKUP($B57&amp;$C$5,Scenarios_Consol!$BG$12:$BG$487,Scenarios_Consol!AA$12:AA$487)</f>
        <v>42098296.766581088</v>
      </c>
      <c r="AB57" s="37">
        <f>_xlfn.XLOOKUP($B57&amp;$C$5,Scenarios_Consol!$BG$12:$BG$487,Scenarios_Consol!AB$12:AB$487)</f>
        <v>44711216.299452536</v>
      </c>
      <c r="AC57" s="37">
        <f>_xlfn.XLOOKUP($B57&amp;$C$5,Scenarios_Consol!$BG$12:$BG$487,Scenarios_Consol!AC$12:AC$487)</f>
        <v>46202057.706259243</v>
      </c>
      <c r="AD57" s="37">
        <f>_xlfn.XLOOKUP($B57&amp;$C$5,Scenarios_Consol!$BG$12:$BG$487,Scenarios_Consol!AD$12:AD$487)</f>
        <v>42114491.423191562</v>
      </c>
      <c r="AE57" s="37">
        <f>_xlfn.XLOOKUP($B57&amp;$C$5,Scenarios_Consol!$BG$12:$BG$487,Scenarios_Consol!AE$12:AE$487)</f>
        <v>48569875.441223845</v>
      </c>
      <c r="AF57" s="37">
        <f>_xlfn.XLOOKUP($B57&amp;$C$5,Scenarios_Consol!$BG$12:$BG$487,Scenarios_Consol!AF$12:AF$487)</f>
        <v>45574262.706452772</v>
      </c>
      <c r="AG57" s="37">
        <f>_xlfn.XLOOKUP($B57&amp;$C$5,Scenarios_Consol!$BG$12:$BG$487,Scenarios_Consol!AG$12:AG$487)</f>
        <v>51971760.339070901</v>
      </c>
      <c r="AH57" s="37">
        <f>_xlfn.XLOOKUP($B57&amp;$C$5,Scenarios_Consol!$BG$12:$BG$487,Scenarios_Consol!AH$12:AH$487)</f>
        <v>48920428.42706313</v>
      </c>
      <c r="AI57" s="37">
        <f>_xlfn.XLOOKUP($B57&amp;$C$5,Scenarios_Consol!$BG$12:$BG$487,Scenarios_Consol!AI$12:AI$487)</f>
        <v>55270292.000106342</v>
      </c>
      <c r="AJ57" s="37">
        <f>_xlfn.XLOOKUP($B57&amp;$C$5,Scenarios_Consol!$BG$12:$BG$487,Scenarios_Consol!AJ$12:AJ$487)</f>
        <v>58248009.187208086</v>
      </c>
      <c r="AK57" s="37">
        <f>_xlfn.XLOOKUP($B57&amp;$C$5,Scenarios_Consol!$BG$12:$BG$487,Scenarios_Consol!AK$12:AK$487)</f>
        <v>58550888.112303525</v>
      </c>
      <c r="AL57" s="37">
        <f>_xlfn.XLOOKUP($B57&amp;$C$5,Scenarios_Consol!$BG$12:$BG$487,Scenarios_Consol!AL$12:AL$487)</f>
        <v>61520386.084275708</v>
      </c>
      <c r="AM57" s="37">
        <f>_xlfn.XLOOKUP($B57&amp;$C$5,Scenarios_Consol!$BG$12:$BG$487,Scenarios_Consol!AM$12:AM$487)</f>
        <v>61825515.206358112</v>
      </c>
      <c r="AN57" s="37">
        <f>_xlfn.XLOOKUP($B57&amp;$C$5,Scenarios_Consol!$BG$12:$BG$487,Scenarios_Consol!AN$12:AN$487)</f>
        <v>64792678.662303127</v>
      </c>
      <c r="AO57" s="37">
        <f>_xlfn.XLOOKUP($B57&amp;$C$5,Scenarios_Consol!$BG$12:$BG$487,Scenarios_Consol!AO$12:AO$487)</f>
        <v>66354153.059112541</v>
      </c>
      <c r="AP57" s="37">
        <f>_xlfn.XLOOKUP($B57&amp;$C$5,Scenarios_Consol!$BG$12:$BG$487,Scenarios_Consol!AP$12:AP$487)</f>
        <v>37910948.06902229</v>
      </c>
      <c r="AQ57" s="37">
        <f>_xlfn.XLOOKUP($B57&amp;$C$5,Scenarios_Consol!$BG$12:$BG$487,Scenarios_Consol!AQ$12:AQ$487)</f>
        <v>54237814.772668265</v>
      </c>
      <c r="AR57" s="37">
        <f>_xlfn.XLOOKUP($B57&amp;$C$5,Scenarios_Consol!$BG$12:$BG$487,Scenarios_Consol!AR$12:AR$487)</f>
        <v>41237861.933012247</v>
      </c>
      <c r="AS57" s="37">
        <f>_xlfn.XLOOKUP($B57&amp;$C$5,Scenarios_Consol!$BG$12:$BG$487,Scenarios_Consol!AS$12:AS$487)</f>
        <v>57555589.849010803</v>
      </c>
      <c r="AT57" s="37">
        <f>_xlfn.XLOOKUP($B57&amp;$C$5,Scenarios_Consol!$BG$12:$BG$487,Scenarios_Consol!AT$12:AT$487)</f>
        <v>44549335.015702933</v>
      </c>
      <c r="AU57" s="37">
        <f>_xlfn.XLOOKUP($B57&amp;$C$5,Scenarios_Consol!$BG$12:$BG$487,Scenarios_Consol!AU$12:AU$487)</f>
        <v>60861646.795479104</v>
      </c>
      <c r="AV57" s="37">
        <f>_xlfn.XLOOKUP($B57&amp;$C$5,Scenarios_Consol!$BG$12:$BG$487,Scenarios_Consol!AV$12:AV$487)</f>
        <v>72069590.155088335</v>
      </c>
      <c r="AW57" s="37">
        <f>_xlfn.XLOOKUP($B57&amp;$C$5,Scenarios_Consol!$BG$12:$BG$487,Scenarios_Consol!AW$12:AW$487)</f>
        <v>64170875.958237365</v>
      </c>
      <c r="AX57" s="37">
        <f>_xlfn.XLOOKUP($B57&amp;$C$5,Scenarios_Consol!$BG$12:$BG$487,Scenarios_Consol!AX$12:AX$487)</f>
        <v>75380637.683708012</v>
      </c>
      <c r="AY57" s="37">
        <f>_xlfn.XLOOKUP($B57&amp;$C$5,Scenarios_Consol!$BG$12:$BG$487,Scenarios_Consol!AY$12:AY$487)</f>
        <v>67486282.247776031</v>
      </c>
      <c r="BA57" s="37">
        <f t="shared" ref="BA57:BD75" si="4">SUMIF($D$10:$AY$10,BA$11,$D57:$AY57)</f>
        <v>168067639.80000001</v>
      </c>
      <c r="BB57" s="37">
        <f t="shared" si="4"/>
        <v>384317512.11048591</v>
      </c>
      <c r="BC57" s="37">
        <f t="shared" si="4"/>
        <v>623479182.93296576</v>
      </c>
      <c r="BD57" s="37">
        <f t="shared" si="4"/>
        <v>706607414.20112109</v>
      </c>
      <c r="BF57" s="77"/>
    </row>
    <row r="58" spans="2:58" x14ac:dyDescent="0.25">
      <c r="B58" s="48" t="s">
        <v>84</v>
      </c>
      <c r="C58" s="82" t="s">
        <v>26</v>
      </c>
      <c r="D58" s="66">
        <f>_xlfn.XLOOKUP($B58&amp;$C$5,Scenarios_Consol!$BG$12:$BG$487,Scenarios_Consol!D$12:D$487)</f>
        <v>2439989.4581238781</v>
      </c>
      <c r="E58" s="66">
        <f>_xlfn.XLOOKUP($B58&amp;$C$5,Scenarios_Consol!$BG$12:$BG$487,Scenarios_Consol!E$12:E$487)</f>
        <v>2895800.1769812182</v>
      </c>
      <c r="F58" s="66">
        <f>_xlfn.XLOOKUP($B58&amp;$C$5,Scenarios_Consol!$BG$12:$BG$487,Scenarios_Consol!F$12:F$487)</f>
        <v>3799113.0696760588</v>
      </c>
      <c r="G58" s="66">
        <f>_xlfn.XLOOKUP($B58&amp;$C$5,Scenarios_Consol!$BG$12:$BG$487,Scenarios_Consol!G$12:G$487)</f>
        <v>4450121.466122942</v>
      </c>
      <c r="H58" s="66">
        <f>_xlfn.XLOOKUP($B58&amp;$C$5,Scenarios_Consol!$BG$12:$BG$487,Scenarios_Consol!H$12:H$487)</f>
        <v>4990089.7794551952</v>
      </c>
      <c r="I58" s="66">
        <f>_xlfn.XLOOKUP($B58&amp;$C$5,Scenarios_Consol!$BG$12:$BG$487,Scenarios_Consol!I$12:I$487)</f>
        <v>21477308.877370764</v>
      </c>
      <c r="J58" s="66">
        <f>_xlfn.XLOOKUP($B58&amp;$C$5,Scenarios_Consol!$BG$12:$BG$487,Scenarios_Consol!J$12:J$487)</f>
        <v>24299206.774680462</v>
      </c>
      <c r="K58" s="66">
        <f>_xlfn.XLOOKUP($B58&amp;$C$5,Scenarios_Consol!$BG$12:$BG$487,Scenarios_Consol!K$12:K$487)</f>
        <v>25873133.188788649</v>
      </c>
      <c r="L58" s="66">
        <f>_xlfn.XLOOKUP($B58&amp;$C$5,Scenarios_Consol!$BG$12:$BG$487,Scenarios_Consol!L$12:L$487)</f>
        <v>25833235.639552232</v>
      </c>
      <c r="M58" s="66">
        <f>_xlfn.XLOOKUP($B58&amp;$C$5,Scenarios_Consol!$BG$12:$BG$487,Scenarios_Consol!M$12:M$487)</f>
        <v>24285458.384056926</v>
      </c>
      <c r="N58" s="66">
        <f>_xlfn.XLOOKUP($B58&amp;$C$5,Scenarios_Consol!$BG$12:$BG$487,Scenarios_Consol!N$12:N$487)</f>
        <v>27478594.441263035</v>
      </c>
      <c r="O58" s="66">
        <f>_xlfn.XLOOKUP($B58&amp;$C$5,Scenarios_Consol!$BG$12:$BG$487,Scenarios_Consol!O$12:O$487)</f>
        <v>33842969.682108045</v>
      </c>
      <c r="P58" s="37">
        <f>_xlfn.XLOOKUP($B58&amp;$C$5,Scenarios_Consol!$BG$12:$BG$487,Scenarios_Consol!P$12:P$487)</f>
        <v>33430118.298083484</v>
      </c>
      <c r="Q58" s="37">
        <f>_xlfn.XLOOKUP($B58&amp;$C$5,Scenarios_Consol!$BG$12:$BG$487,Scenarios_Consol!Q$12:Q$487)</f>
        <v>34734823.432658873</v>
      </c>
      <c r="R58" s="37">
        <f>_xlfn.XLOOKUP($B58&amp;$C$5,Scenarios_Consol!$BG$12:$BG$487,Scenarios_Consol!R$12:R$487)</f>
        <v>28594259.516708799</v>
      </c>
      <c r="S58" s="37">
        <f>_xlfn.XLOOKUP($B58&amp;$C$5,Scenarios_Consol!$BG$12:$BG$487,Scenarios_Consol!S$12:S$487)</f>
        <v>37789384.672500417</v>
      </c>
      <c r="T58" s="37">
        <f>_xlfn.XLOOKUP($B58&amp;$C$5,Scenarios_Consol!$BG$12:$BG$487,Scenarios_Consol!T$12:T$487)</f>
        <v>33818735.853513695</v>
      </c>
      <c r="U58" s="37">
        <f>_xlfn.XLOOKUP($B58&amp;$C$5,Scenarios_Consol!$BG$12:$BG$487,Scenarios_Consol!U$12:U$487)</f>
        <v>42921038.538457416</v>
      </c>
      <c r="V58" s="37">
        <f>_xlfn.XLOOKUP($B58&amp;$C$5,Scenarios_Consol!$BG$12:$BG$487,Scenarios_Consol!V$12:V$487)</f>
        <v>38821406.578290969</v>
      </c>
      <c r="W58" s="37">
        <f>_xlfn.XLOOKUP($B58&amp;$C$5,Scenarios_Consol!$BG$12:$BG$487,Scenarios_Consol!W$12:W$487)</f>
        <v>47659740.208634958</v>
      </c>
      <c r="X58" s="37">
        <f>_xlfn.XLOOKUP($B58&amp;$C$5,Scenarios_Consol!$BG$12:$BG$487,Scenarios_Consol!X$12:X$487)</f>
        <v>51924955.913901635</v>
      </c>
      <c r="Y58" s="37">
        <f>_xlfn.XLOOKUP($B58&amp;$C$5,Scenarios_Consol!$BG$12:$BG$487,Scenarios_Consol!Y$12:Y$487)</f>
        <v>52262026.878675006</v>
      </c>
      <c r="Z58" s="37">
        <f>_xlfn.XLOOKUP($B58&amp;$C$5,Scenarios_Consol!$BG$12:$BG$487,Scenarios_Consol!Z$12:Z$487)</f>
        <v>56432325.073337071</v>
      </c>
      <c r="AA58" s="37">
        <f>_xlfn.XLOOKUP($B58&amp;$C$5,Scenarios_Consol!$BG$12:$BG$487,Scenarios_Consol!AA$12:AA$487)</f>
        <v>56794378.902818732</v>
      </c>
      <c r="AB58" s="37">
        <f>_xlfn.XLOOKUP($B58&amp;$C$5,Scenarios_Consol!$BG$12:$BG$487,Scenarios_Consol!AB$12:AB$487)</f>
        <v>81018777.204651594</v>
      </c>
      <c r="AC58" s="37">
        <f>_xlfn.XLOOKUP($B58&amp;$C$5,Scenarios_Consol!$BG$12:$BG$487,Scenarios_Consol!AC$12:AC$487)</f>
        <v>83780596.94118689</v>
      </c>
      <c r="AD58" s="37">
        <f>_xlfn.XLOOKUP($B58&amp;$C$5,Scenarios_Consol!$BG$12:$BG$487,Scenarios_Consol!AD$12:AD$487)</f>
        <v>75694671.123008013</v>
      </c>
      <c r="AE58" s="37">
        <f>_xlfn.XLOOKUP($B58&amp;$C$5,Scenarios_Consol!$BG$12:$BG$487,Scenarios_Consol!AE$12:AE$487)</f>
        <v>88016290.84168458</v>
      </c>
      <c r="AF58" s="37">
        <f>_xlfn.XLOOKUP($B58&amp;$C$5,Scenarios_Consol!$BG$12:$BG$487,Scenarios_Consol!AF$12:AF$487)</f>
        <v>82110404.047122195</v>
      </c>
      <c r="AG58" s="37">
        <f>_xlfn.XLOOKUP($B58&amp;$C$5,Scenarios_Consol!$BG$12:$BG$487,Scenarios_Consol!AG$12:AG$487)</f>
        <v>94329404.080864966</v>
      </c>
      <c r="AH58" s="37">
        <f>_xlfn.XLOOKUP($B58&amp;$C$5,Scenarios_Consol!$BG$12:$BG$487,Scenarios_Consol!AH$12:AH$487)</f>
        <v>88322156.959402412</v>
      </c>
      <c r="AI58" s="37">
        <f>_xlfn.XLOOKUP($B58&amp;$C$5,Scenarios_Consol!$BG$12:$BG$487,Scenarios_Consol!AI$12:AI$487)</f>
        <v>100453854.05357024</v>
      </c>
      <c r="AJ58" s="37">
        <f>_xlfn.XLOOKUP($B58&amp;$C$5,Scenarios_Consol!$BG$12:$BG$487,Scenarios_Consol!AJ$12:AJ$487)</f>
        <v>106116061.25185359</v>
      </c>
      <c r="AK58" s="37">
        <f>_xlfn.XLOOKUP($B58&amp;$C$5,Scenarios_Consol!$BG$12:$BG$487,Scenarios_Consol!AK$12:AK$487)</f>
        <v>106546448.99371551</v>
      </c>
      <c r="AL58" s="37">
        <f>_xlfn.XLOOKUP($B58&amp;$C$5,Scenarios_Consol!$BG$12:$BG$487,Scenarios_Consol!AL$12:AL$487)</f>
        <v>112190662.7942189</v>
      </c>
      <c r="AM58" s="37">
        <f>_xlfn.XLOOKUP($B58&amp;$C$5,Scenarios_Consol!$BG$12:$BG$487,Scenarios_Consol!AM$12:AM$487)</f>
        <v>112621660.03660938</v>
      </c>
      <c r="AN58" s="37">
        <f>_xlfn.XLOOKUP($B58&amp;$C$5,Scenarios_Consol!$BG$12:$BG$487,Scenarios_Consol!AN$12:AN$487)</f>
        <v>126990043.33762065</v>
      </c>
      <c r="AO58" s="37">
        <f>_xlfn.XLOOKUP($B58&amp;$C$5,Scenarios_Consol!$BG$12:$BG$487,Scenarios_Consol!AO$12:AO$487)</f>
        <v>130120783.68959051</v>
      </c>
      <c r="AP58" s="37">
        <f>_xlfn.XLOOKUP($B58&amp;$C$5,Scenarios_Consol!$BG$12:$BG$487,Scenarios_Consol!AP$12:AP$487)</f>
        <v>71146157.719725877</v>
      </c>
      <c r="AQ58" s="37">
        <f>_xlfn.XLOOKUP($B58&amp;$C$5,Scenarios_Consol!$BG$12:$BG$487,Scenarios_Consol!AQ$12:AQ$487)</f>
        <v>104676879.42300533</v>
      </c>
      <c r="AR58" s="37">
        <f>_xlfn.XLOOKUP($B58&amp;$C$5,Scenarios_Consol!$BG$12:$BG$487,Scenarios_Consol!AR$12:AR$487)</f>
        <v>77783737.649118096</v>
      </c>
      <c r="AS58" s="37">
        <f>_xlfn.XLOOKUP($B58&amp;$C$5,Scenarios_Consol!$BG$12:$BG$487,Scenarios_Consol!AS$12:AS$487)</f>
        <v>111296995.99451634</v>
      </c>
      <c r="AT58" s="37">
        <f>_xlfn.XLOOKUP($B58&amp;$C$5,Scenarios_Consol!$BG$12:$BG$487,Scenarios_Consol!AT$12:AT$487)</f>
        <v>84391506.203257784</v>
      </c>
      <c r="AU58" s="37">
        <f>_xlfn.XLOOKUP($B58&amp;$C$5,Scenarios_Consol!$BG$12:$BG$487,Scenarios_Consol!AU$12:AU$487)</f>
        <v>117893597.68938535</v>
      </c>
      <c r="AV58" s="37">
        <f>_xlfn.XLOOKUP($B58&amp;$C$5,Scenarios_Consol!$BG$12:$BG$487,Scenarios_Consol!AV$12:AV$487)</f>
        <v>140952798.37349701</v>
      </c>
      <c r="AW58" s="37">
        <f>_xlfn.XLOOKUP($B58&amp;$C$5,Scenarios_Consol!$BG$12:$BG$487,Scenarios_Consol!AW$12:AW$487)</f>
        <v>124495539.84655896</v>
      </c>
      <c r="AX58" s="37">
        <f>_xlfn.XLOOKUP($B58&amp;$C$5,Scenarios_Consol!$BG$12:$BG$487,Scenarios_Consol!AX$12:AX$487)</f>
        <v>147557669.32580543</v>
      </c>
      <c r="AY58" s="37">
        <f>_xlfn.XLOOKUP($B58&amp;$C$5,Scenarios_Consol!$BG$12:$BG$487,Scenarios_Consol!AY$12:AY$487)</f>
        <v>131108730.47241992</v>
      </c>
      <c r="BA58" s="37">
        <f t="shared" si="4"/>
        <v>201665020.93817943</v>
      </c>
      <c r="BB58" s="37">
        <f t="shared" si="4"/>
        <v>515183193.86758101</v>
      </c>
      <c r="BC58" s="37">
        <f t="shared" si="4"/>
        <v>1131200988.3278883</v>
      </c>
      <c r="BD58" s="37">
        <f t="shared" si="4"/>
        <v>1368414439.7245014</v>
      </c>
      <c r="BF58" s="77"/>
    </row>
    <row r="59" spans="2:58" x14ac:dyDescent="0.25">
      <c r="B59" s="48" t="s">
        <v>85</v>
      </c>
      <c r="C59" s="82" t="s">
        <v>115</v>
      </c>
      <c r="D59" s="66">
        <f>_xlfn.XLOOKUP($B59&amp;$C$5,Scenarios_Consol!$BG$12:$BG$487,Scenarios_Consol!D$12:D$487)</f>
        <v>1407927.5766288724</v>
      </c>
      <c r="E59" s="66">
        <f>_xlfn.XLOOKUP($B59&amp;$C$5,Scenarios_Consol!$BG$12:$BG$487,Scenarios_Consol!E$12:E$487)</f>
        <v>1481112.637290231</v>
      </c>
      <c r="F59" s="66">
        <f>_xlfn.XLOOKUP($B59&amp;$C$5,Scenarios_Consol!$BG$12:$BG$487,Scenarios_Consol!F$12:F$487)</f>
        <v>1916847.8283522758</v>
      </c>
      <c r="G59" s="66">
        <f>_xlfn.XLOOKUP($B59&amp;$C$5,Scenarios_Consol!$BG$12:$BG$487,Scenarios_Consol!G$12:G$487)</f>
        <v>2213606.2215493773</v>
      </c>
      <c r="H59" s="66">
        <f>_xlfn.XLOOKUP($B59&amp;$C$5,Scenarios_Consol!$BG$12:$BG$487,Scenarios_Consol!H$12:H$487)</f>
        <v>2528151.9626606391</v>
      </c>
      <c r="I59" s="66">
        <f>_xlfn.XLOOKUP($B59&amp;$C$5,Scenarios_Consol!$BG$12:$BG$487,Scenarios_Consol!I$12:I$487)</f>
        <v>2634687.588878097</v>
      </c>
      <c r="J59" s="66">
        <f>_xlfn.XLOOKUP($B59&amp;$C$5,Scenarios_Consol!$BG$12:$BG$487,Scenarios_Consol!J$12:J$487)</f>
        <v>2812564.6060999683</v>
      </c>
      <c r="K59" s="66">
        <f>_xlfn.XLOOKUP($B59&amp;$C$5,Scenarios_Consol!$BG$12:$BG$487,Scenarios_Consol!K$12:K$487)</f>
        <v>3402718.0809608395</v>
      </c>
      <c r="L59" s="66">
        <f>_xlfn.XLOOKUP($B59&amp;$C$5,Scenarios_Consol!$BG$12:$BG$487,Scenarios_Consol!L$12:L$487)</f>
        <v>3872328.2213548147</v>
      </c>
      <c r="M59" s="66">
        <f>_xlfn.XLOOKUP($B59&amp;$C$5,Scenarios_Consol!$BG$12:$BG$487,Scenarios_Consol!M$12:M$487)</f>
        <v>4226797.9272346729</v>
      </c>
      <c r="N59" s="66">
        <f>_xlfn.XLOOKUP($B59&amp;$C$5,Scenarios_Consol!$BG$12:$BG$487,Scenarios_Consol!N$12:N$487)</f>
        <v>4210142.5009455141</v>
      </c>
      <c r="O59" s="66">
        <f>_xlfn.XLOOKUP($B59&amp;$C$5,Scenarios_Consol!$BG$12:$BG$487,Scenarios_Consol!O$12:O$487)</f>
        <v>4295336.3729296429</v>
      </c>
      <c r="P59" s="37">
        <f>_xlfn.XLOOKUP($B59&amp;$C$5,Scenarios_Consol!$BG$12:$BG$487,Scenarios_Consol!P$12:P$487)</f>
        <v>4642662.4017402828</v>
      </c>
      <c r="Q59" s="37">
        <f>_xlfn.XLOOKUP($B59&amp;$C$5,Scenarios_Consol!$BG$12:$BG$487,Scenarios_Consol!Q$12:Q$487)</f>
        <v>4797825.1675690273</v>
      </c>
      <c r="R59" s="37">
        <f>_xlfn.XLOOKUP($B59&amp;$C$5,Scenarios_Consol!$BG$12:$BG$487,Scenarios_Consol!R$12:R$487)</f>
        <v>6871758.1769657843</v>
      </c>
      <c r="S59" s="37">
        <f>_xlfn.XLOOKUP($B59&amp;$C$5,Scenarios_Consol!$BG$12:$BG$487,Scenarios_Consol!S$12:S$487)</f>
        <v>5554752.893046381</v>
      </c>
      <c r="T59" s="37">
        <f>_xlfn.XLOOKUP($B59&amp;$C$5,Scenarios_Consol!$BG$12:$BG$487,Scenarios_Consol!T$12:T$487)</f>
        <v>7320456.5551386252</v>
      </c>
      <c r="U59" s="37">
        <f>_xlfn.XLOOKUP($B59&amp;$C$5,Scenarios_Consol!$BG$12:$BG$487,Scenarios_Consol!U$12:U$487)</f>
        <v>6003451.2712076139</v>
      </c>
      <c r="V59" s="37">
        <f>_xlfn.XLOOKUP($B59&amp;$C$5,Scenarios_Consol!$BG$12:$BG$487,Scenarios_Consol!V$12:V$487)</f>
        <v>7769154.9332808834</v>
      </c>
      <c r="W59" s="37">
        <f>_xlfn.XLOOKUP($B59&amp;$C$5,Scenarios_Consol!$BG$12:$BG$487,Scenarios_Consol!W$12:W$487)</f>
        <v>6452149.6493634786</v>
      </c>
      <c r="X59" s="37">
        <f>_xlfn.XLOOKUP($B59&amp;$C$5,Scenarios_Consol!$BG$12:$BG$487,Scenarios_Consol!X$12:X$487)</f>
        <v>6202235.8453460531</v>
      </c>
      <c r="Y59" s="37">
        <f>_xlfn.XLOOKUP($B59&amp;$C$5,Scenarios_Consol!$BG$12:$BG$487,Scenarios_Consol!Y$12:Y$487)</f>
        <v>6900848.0275335256</v>
      </c>
      <c r="Z59" s="37">
        <f>_xlfn.XLOOKUP($B59&amp;$C$5,Scenarios_Consol!$BG$12:$BG$487,Scenarios_Consol!Z$12:Z$487)</f>
        <v>6650934.2235024851</v>
      </c>
      <c r="AA59" s="37">
        <f>_xlfn.XLOOKUP($B59&amp;$C$5,Scenarios_Consol!$BG$12:$BG$487,Scenarios_Consol!AA$12:AA$487)</f>
        <v>7349546.4057241846</v>
      </c>
      <c r="AB59" s="37">
        <f>_xlfn.XLOOKUP($B59&amp;$C$5,Scenarios_Consol!$BG$12:$BG$487,Scenarios_Consol!AB$12:AB$487)</f>
        <v>7099632.601681388</v>
      </c>
      <c r="AC59" s="37">
        <f>_xlfn.XLOOKUP($B59&amp;$C$5,Scenarios_Consol!$BG$12:$BG$487,Scenarios_Consol!AC$12:AC$487)</f>
        <v>7408648.3505706117</v>
      </c>
      <c r="AD59" s="37">
        <f>_xlfn.XLOOKUP($B59&amp;$C$5,Scenarios_Consol!$BG$12:$BG$487,Scenarios_Consol!AD$12:AD$487)</f>
        <v>9563948.44595154</v>
      </c>
      <c r="AE59" s="37">
        <f>_xlfn.XLOOKUP($B59&amp;$C$5,Scenarios_Consol!$BG$12:$BG$487,Scenarios_Consol!AE$12:AE$487)</f>
        <v>8246943.1620359113</v>
      </c>
      <c r="AF59" s="37">
        <f>_xlfn.XLOOKUP($B59&amp;$C$5,Scenarios_Consol!$BG$12:$BG$487,Scenarios_Consol!AF$12:AF$487)</f>
        <v>10012646.824108483</v>
      </c>
      <c r="AG59" s="37">
        <f>_xlfn.XLOOKUP($B59&amp;$C$5,Scenarios_Consol!$BG$12:$BG$487,Scenarios_Consol!AG$12:AG$487)</f>
        <v>8695641.5402059574</v>
      </c>
      <c r="AH59" s="37">
        <f>_xlfn.XLOOKUP($B59&amp;$C$5,Scenarios_Consol!$BG$12:$BG$487,Scenarios_Consol!AH$12:AH$487)</f>
        <v>10461345.202277724</v>
      </c>
      <c r="AI59" s="37">
        <f>_xlfn.XLOOKUP($B59&amp;$C$5,Scenarios_Consol!$BG$12:$BG$487,Scenarios_Consol!AI$12:AI$487)</f>
        <v>9144339.9183618184</v>
      </c>
      <c r="AJ59" s="37">
        <f>_xlfn.XLOOKUP($B59&amp;$C$5,Scenarios_Consol!$BG$12:$BG$487,Scenarios_Consol!AJ$12:AJ$487)</f>
        <v>8894426.1143051125</v>
      </c>
      <c r="AK59" s="37">
        <f>_xlfn.XLOOKUP($B59&amp;$C$5,Scenarios_Consol!$BG$12:$BG$487,Scenarios_Consol!AK$12:AK$487)</f>
        <v>9593038.296488259</v>
      </c>
      <c r="AL59" s="37">
        <f>_xlfn.XLOOKUP($B59&amp;$C$5,Scenarios_Consol!$BG$12:$BG$487,Scenarios_Consol!AL$12:AL$487)</f>
        <v>9343124.4924857914</v>
      </c>
      <c r="AM59" s="37">
        <f>_xlfn.XLOOKUP($B59&amp;$C$5,Scenarios_Consol!$BG$12:$BG$487,Scenarios_Consol!AM$12:AM$487)</f>
        <v>10041736.674708353</v>
      </c>
      <c r="AN59" s="37">
        <f>_xlfn.XLOOKUP($B59&amp;$C$5,Scenarios_Consol!$BG$12:$BG$487,Scenarios_Consol!AN$12:AN$487)</f>
        <v>9791822.8706626892</v>
      </c>
      <c r="AO59" s="37">
        <f>_xlfn.XLOOKUP($B59&amp;$C$5,Scenarios_Consol!$BG$12:$BG$487,Scenarios_Consol!AO$12:AO$487)</f>
        <v>10100838.619537028</v>
      </c>
      <c r="AP59" s="37">
        <f>_xlfn.XLOOKUP($B59&amp;$C$5,Scenarios_Consol!$BG$12:$BG$487,Scenarios_Consol!AP$12:AP$487)</f>
        <v>19381245.536180153</v>
      </c>
      <c r="AQ59" s="37">
        <f>_xlfn.XLOOKUP($B59&amp;$C$5,Scenarios_Consol!$BG$12:$BG$487,Scenarios_Consol!AQ$12:AQ$487)</f>
        <v>15393915.882209959</v>
      </c>
      <c r="AR59" s="37">
        <f>_xlfn.XLOOKUP($B59&amp;$C$5,Scenarios_Consol!$BG$12:$BG$487,Scenarios_Consol!AR$12:AR$487)</f>
        <v>19829943.914336387</v>
      </c>
      <c r="AS59" s="37">
        <f>_xlfn.XLOOKUP($B59&amp;$C$5,Scenarios_Consol!$BG$12:$BG$487,Scenarios_Consol!AS$12:AS$487)</f>
        <v>15842614.260380771</v>
      </c>
      <c r="AT59" s="37">
        <f>_xlfn.XLOOKUP($B59&amp;$C$5,Scenarios_Consol!$BG$12:$BG$487,Scenarios_Consol!AT$12:AT$487)</f>
        <v>20278642.29249011</v>
      </c>
      <c r="AU59" s="37">
        <f>_xlfn.XLOOKUP($B59&amp;$C$5,Scenarios_Consol!$BG$12:$BG$487,Scenarios_Consol!AU$12:AU$487)</f>
        <v>16291312.638556898</v>
      </c>
      <c r="AV59" s="37">
        <f>_xlfn.XLOOKUP($B59&amp;$C$5,Scenarios_Consol!$BG$12:$BG$487,Scenarios_Consol!AV$12:AV$487)</f>
        <v>13602233.849420423</v>
      </c>
      <c r="AW59" s="37">
        <f>_xlfn.XLOOKUP($B59&amp;$C$5,Scenarios_Consol!$BG$12:$BG$487,Scenarios_Consol!AW$12:AW$487)</f>
        <v>16740011.016704747</v>
      </c>
      <c r="AX59" s="37">
        <f>_xlfn.XLOOKUP($B59&amp;$C$5,Scenarios_Consol!$BG$12:$BG$487,Scenarios_Consol!AX$12:AX$487)</f>
        <v>14050932.22757615</v>
      </c>
      <c r="AY59" s="37">
        <f>_xlfn.XLOOKUP($B59&amp;$C$5,Scenarios_Consol!$BG$12:$BG$487,Scenarios_Consol!AY$12:AY$487)</f>
        <v>17188709.394875564</v>
      </c>
      <c r="BA59" s="37">
        <f t="shared" si="4"/>
        <v>35002221.524884939</v>
      </c>
      <c r="BB59" s="37">
        <f t="shared" si="4"/>
        <v>76515775.550418332</v>
      </c>
      <c r="BC59" s="37">
        <f t="shared" si="4"/>
        <v>108505471.62318094</v>
      </c>
      <c r="BD59" s="37">
        <f t="shared" si="4"/>
        <v>188492222.50293085</v>
      </c>
      <c r="BF59" s="77"/>
    </row>
    <row r="60" spans="2:58" x14ac:dyDescent="0.25">
      <c r="B60" s="48" t="s">
        <v>86</v>
      </c>
      <c r="C60" s="82" t="s">
        <v>118</v>
      </c>
      <c r="D60" s="66">
        <f>_xlfn.XLOOKUP($B60&amp;$C$5,Scenarios_Consol!$BG$12:$BG$487,Scenarios_Consol!D$12:D$487)</f>
        <v>2200414</v>
      </c>
      <c r="E60" s="66">
        <f>_xlfn.XLOOKUP($B60&amp;$C$5,Scenarios_Consol!$BG$12:$BG$487,Scenarios_Consol!E$12:E$487)</f>
        <v>2337503.2000000002</v>
      </c>
      <c r="F60" s="66">
        <f>_xlfn.XLOOKUP($B60&amp;$C$5,Scenarios_Consol!$BG$12:$BG$487,Scenarios_Consol!F$12:F$487)</f>
        <v>2980350.5</v>
      </c>
      <c r="G60" s="66">
        <f>_xlfn.XLOOKUP($B60&amp;$C$5,Scenarios_Consol!$BG$12:$BG$487,Scenarios_Consol!G$12:G$487)</f>
        <v>3550355.6</v>
      </c>
      <c r="H60" s="66">
        <f>_xlfn.XLOOKUP($B60&amp;$C$5,Scenarios_Consol!$BG$12:$BG$487,Scenarios_Consol!H$12:H$487)</f>
        <v>4289861.8</v>
      </c>
      <c r="I60" s="66">
        <f>_xlfn.XLOOKUP($B60&amp;$C$5,Scenarios_Consol!$BG$12:$BG$487,Scenarios_Consol!I$12:I$487)</f>
        <v>4789447</v>
      </c>
      <c r="J60" s="66">
        <f>_xlfn.XLOOKUP($B60&amp;$C$5,Scenarios_Consol!$BG$12:$BG$487,Scenarios_Consol!J$12:J$487)</f>
        <v>5304711</v>
      </c>
      <c r="K60" s="66">
        <f>_xlfn.XLOOKUP($B60&amp;$C$5,Scenarios_Consol!$BG$12:$BG$487,Scenarios_Consol!K$12:K$487)</f>
        <v>6039472.2000000002</v>
      </c>
      <c r="L60" s="66">
        <f>_xlfn.XLOOKUP($B60&amp;$C$5,Scenarios_Consol!$BG$12:$BG$487,Scenarios_Consol!L$12:L$487)</f>
        <v>6978428.4000000004</v>
      </c>
      <c r="M60" s="66">
        <f>_xlfn.XLOOKUP($B60&amp;$C$5,Scenarios_Consol!$BG$12:$BG$487,Scenarios_Consol!M$12:M$487)</f>
        <v>7735088.5999999996</v>
      </c>
      <c r="N60" s="66">
        <f>_xlfn.XLOOKUP($B60&amp;$C$5,Scenarios_Consol!$BG$12:$BG$487,Scenarios_Consol!N$12:N$487)</f>
        <v>8045760.7999999998</v>
      </c>
      <c r="O60" s="66">
        <f>_xlfn.XLOOKUP($B60&amp;$C$5,Scenarios_Consol!$BG$12:$BG$487,Scenarios_Consol!O$12:O$487)</f>
        <v>8198982.7999999998</v>
      </c>
      <c r="P60" s="37">
        <f>_xlfn.XLOOKUP($B60&amp;$C$5,Scenarios_Consol!$BG$12:$BG$487,Scenarios_Consol!P$12:P$487)</f>
        <v>9339804.471500434</v>
      </c>
      <c r="Q60" s="37">
        <f>_xlfn.XLOOKUP($B60&amp;$C$5,Scenarios_Consol!$BG$12:$BG$487,Scenarios_Consol!Q$12:Q$487)</f>
        <v>9708821.6196285225</v>
      </c>
      <c r="R60" s="37">
        <f>_xlfn.XLOOKUP($B60&amp;$C$5,Scenarios_Consol!$BG$12:$BG$487,Scenarios_Consol!R$12:R$487)</f>
        <v>8184597.7005386939</v>
      </c>
      <c r="S60" s="37">
        <f>_xlfn.XLOOKUP($B60&amp;$C$5,Scenarios_Consol!$BG$12:$BG$487,Scenarios_Consol!S$12:S$487)</f>
        <v>10581250.475896493</v>
      </c>
      <c r="T60" s="37">
        <f>_xlfn.XLOOKUP($B60&amp;$C$5,Scenarios_Consol!$BG$12:$BG$487,Scenarios_Consol!T$12:T$487)</f>
        <v>9596609.8858890496</v>
      </c>
      <c r="U60" s="37">
        <f>_xlfn.XLOOKUP($B60&amp;$C$5,Scenarios_Consol!$BG$12:$BG$487,Scenarios_Consol!U$12:U$487)</f>
        <v>11961796.83832976</v>
      </c>
      <c r="V60" s="37">
        <f>_xlfn.XLOOKUP($B60&amp;$C$5,Scenarios_Consol!$BG$12:$BG$487,Scenarios_Consol!V$12:V$487)</f>
        <v>10940518.00565402</v>
      </c>
      <c r="W60" s="37">
        <f>_xlfn.XLOOKUP($B60&amp;$C$5,Scenarios_Consol!$BG$12:$BG$487,Scenarios_Consol!W$12:W$487)</f>
        <v>13233685.307631353</v>
      </c>
      <c r="X60" s="37">
        <f>_xlfn.XLOOKUP($B60&amp;$C$5,Scenarios_Consol!$BG$12:$BG$487,Scenarios_Consol!X$12:X$487)</f>
        <v>14345428.393867195</v>
      </c>
      <c r="Y60" s="37">
        <f>_xlfn.XLOOKUP($B60&amp;$C$5,Scenarios_Consol!$BG$12:$BG$487,Scenarios_Consol!Y$12:Y$487)</f>
        <v>14460421.886345183</v>
      </c>
      <c r="Z60" s="37">
        <f>_xlfn.XLOOKUP($B60&amp;$C$5,Scenarios_Consol!$BG$12:$BG$487,Scenarios_Consol!Z$12:Z$487)</f>
        <v>15545049.332378427</v>
      </c>
      <c r="AA60" s="37">
        <f>_xlfn.XLOOKUP($B60&amp;$C$5,Scenarios_Consol!$BG$12:$BG$487,Scenarios_Consol!AA$12:AA$487)</f>
        <v>15669310.556484139</v>
      </c>
      <c r="AB60" s="37">
        <f>_xlfn.XLOOKUP($B60&amp;$C$5,Scenarios_Consol!$BG$12:$BG$487,Scenarios_Consol!AB$12:AB$487)</f>
        <v>21174380.518963438</v>
      </c>
      <c r="AC60" s="37">
        <f>_xlfn.XLOOKUP($B60&amp;$C$5,Scenarios_Consol!$BG$12:$BG$487,Scenarios_Consol!AC$12:AC$487)</f>
        <v>21882666.108111542</v>
      </c>
      <c r="AD60" s="37">
        <f>_xlfn.XLOOKUP($B60&amp;$C$5,Scenarios_Consol!$BG$12:$BG$487,Scenarios_Consol!AD$12:AD$487)</f>
        <v>19921537.003275719</v>
      </c>
      <c r="AE60" s="37">
        <f>_xlfn.XLOOKUP($B60&amp;$C$5,Scenarios_Consol!$BG$12:$BG$487,Scenarios_Consol!AE$12:AE$487)</f>
        <v>23001971.189919353</v>
      </c>
      <c r="AF60" s="37">
        <f>_xlfn.XLOOKUP($B60&amp;$C$5,Scenarios_Consol!$BG$12:$BG$487,Scenarios_Consol!AF$12:AF$487)</f>
        <v>21565483.430234723</v>
      </c>
      <c r="AG60" s="37">
        <f>_xlfn.XLOOKUP($B60&amp;$C$5,Scenarios_Consol!$BG$12:$BG$487,Scenarios_Consol!AG$12:AG$487)</f>
        <v>24618588.535125248</v>
      </c>
      <c r="AH60" s="37">
        <f>_xlfn.XLOOKUP($B60&amp;$C$5,Scenarios_Consol!$BG$12:$BG$487,Scenarios_Consol!AH$12:AH$487)</f>
        <v>23155698.511305042</v>
      </c>
      <c r="AI60" s="37">
        <f>_xlfn.XLOOKUP($B60&amp;$C$5,Scenarios_Consol!$BG$12:$BG$487,Scenarios_Consol!AI$12:AI$487)</f>
        <v>26186208.177279409</v>
      </c>
      <c r="AJ60" s="37">
        <f>_xlfn.XLOOKUP($B60&amp;$C$5,Scenarios_Consol!$BG$12:$BG$487,Scenarios_Consol!AJ$12:AJ$487)</f>
        <v>27606339.277884003</v>
      </c>
      <c r="AK60" s="37">
        <f>_xlfn.XLOOKUP($B60&amp;$C$5,Scenarios_Consol!$BG$12:$BG$487,Scenarios_Consol!AK$12:AK$487)</f>
        <v>27745357.949799683</v>
      </c>
      <c r="AL60" s="37">
        <f>_xlfn.XLOOKUP($B60&amp;$C$5,Scenarios_Consol!$BG$12:$BG$487,Scenarios_Consol!AL$12:AL$487)</f>
        <v>29161480.935151298</v>
      </c>
      <c r="AM60" s="37">
        <f>_xlfn.XLOOKUP($B60&amp;$C$5,Scenarios_Consol!$BG$12:$BG$487,Scenarios_Consol!AM$12:AM$487)</f>
        <v>29301435.870310165</v>
      </c>
      <c r="AN60" s="37">
        <f>_xlfn.XLOOKUP($B60&amp;$C$5,Scenarios_Consol!$BG$12:$BG$487,Scenarios_Consol!AN$12:AN$487)</f>
        <v>32909135.050665449</v>
      </c>
      <c r="AO60" s="37">
        <f>_xlfn.XLOOKUP($B60&amp;$C$5,Scenarios_Consol!$BG$12:$BG$487,Scenarios_Consol!AO$12:AO$487)</f>
        <v>33706859.818857685</v>
      </c>
      <c r="AP60" s="37">
        <f>_xlfn.XLOOKUP($B60&amp;$C$5,Scenarios_Consol!$BG$12:$BG$487,Scenarios_Consol!AP$12:AP$487)</f>
        <v>19047718.934470639</v>
      </c>
      <c r="AQ60" s="37">
        <f>_xlfn.XLOOKUP($B60&amp;$C$5,Scenarios_Consol!$BG$12:$BG$487,Scenarios_Consol!AQ$12:AQ$487)</f>
        <v>27441134.257422466</v>
      </c>
      <c r="AR60" s="37">
        <f>_xlfn.XLOOKUP($B60&amp;$C$5,Scenarios_Consol!$BG$12:$BG$487,Scenarios_Consol!AR$12:AR$487)</f>
        <v>20745207.967781104</v>
      </c>
      <c r="AS60" s="37">
        <f>_xlfn.XLOOKUP($B60&amp;$C$5,Scenarios_Consol!$BG$12:$BG$487,Scenarios_Consol!AS$12:AS$487)</f>
        <v>29134011.065320767</v>
      </c>
      <c r="AT60" s="37">
        <f>_xlfn.XLOOKUP($B60&amp;$C$5,Scenarios_Consol!$BG$12:$BG$487,Scenarios_Consol!AT$12:AT$487)</f>
        <v>22434884.135253992</v>
      </c>
      <c r="AU60" s="37">
        <f>_xlfn.XLOOKUP($B60&amp;$C$5,Scenarios_Consol!$BG$12:$BG$487,Scenarios_Consol!AU$12:AU$487)</f>
        <v>30820899.998687312</v>
      </c>
      <c r="AV60" s="37">
        <f>_xlfn.XLOOKUP($B60&amp;$C$5,Scenarios_Consol!$BG$12:$BG$487,Scenarios_Consol!AV$12:AV$487)</f>
        <v>36585465.268940143</v>
      </c>
      <c r="AW60" s="37">
        <f>_xlfn.XLOOKUP($B60&amp;$C$5,Scenarios_Consol!$BG$12:$BG$487,Scenarios_Consol!AW$12:AW$487)</f>
        <v>32509342.430865083</v>
      </c>
      <c r="AX60" s="37">
        <f>_xlfn.XLOOKUP($B60&amp;$C$5,Scenarios_Consol!$BG$12:$BG$487,Scenarios_Consol!AX$12:AX$487)</f>
        <v>38274789.47470367</v>
      </c>
      <c r="AY60" s="37">
        <f>_xlfn.XLOOKUP($B60&amp;$C$5,Scenarios_Consol!$BG$12:$BG$487,Scenarios_Consol!AY$12:AY$487)</f>
        <v>34200865.820040151</v>
      </c>
      <c r="BA60" s="37">
        <f t="shared" si="4"/>
        <v>62450375.899999999</v>
      </c>
      <c r="BB60" s="37">
        <f t="shared" si="4"/>
        <v>143567294.4741433</v>
      </c>
      <c r="BC60" s="37">
        <f t="shared" si="4"/>
        <v>295321147.50735962</v>
      </c>
      <c r="BD60" s="37">
        <f t="shared" si="4"/>
        <v>357810314.22300851</v>
      </c>
      <c r="BF60" s="77"/>
    </row>
    <row r="61" spans="2:58" x14ac:dyDescent="0.25">
      <c r="B61" s="48" t="s">
        <v>87</v>
      </c>
      <c r="C61" s="82" t="s">
        <v>26</v>
      </c>
      <c r="D61" s="66">
        <f>_xlfn.XLOOKUP($B61&amp;$C$5,Scenarios_Consol!$BG$12:$BG$487,Scenarios_Consol!D$12:D$487)</f>
        <v>24832.046264780613</v>
      </c>
      <c r="E61" s="66">
        <f>_xlfn.XLOOKUP($B61&amp;$C$5,Scenarios_Consol!$BG$12:$BG$487,Scenarios_Consol!E$12:E$487)</f>
        <v>27670.159454641715</v>
      </c>
      <c r="F61" s="66">
        <f>_xlfn.XLOOKUP($B61&amp;$C$5,Scenarios_Consol!$BG$12:$BG$487,Scenarios_Consol!F$12:F$487)</f>
        <v>39919.851169142588</v>
      </c>
      <c r="G61" s="66">
        <f>_xlfn.XLOOKUP($B61&amp;$C$5,Scenarios_Consol!$BG$12:$BG$487,Scenarios_Consol!G$12:G$487)</f>
        <v>48378.349160489248</v>
      </c>
      <c r="H61" s="66">
        <f>_xlfn.XLOOKUP($B61&amp;$C$5,Scenarios_Consol!$BG$12:$BG$487,Scenarios_Consol!H$12:H$487)</f>
        <v>49806.450295652707</v>
      </c>
      <c r="I61" s="66">
        <f>_xlfn.XLOOKUP($B61&amp;$C$5,Scenarios_Consol!$BG$12:$BG$487,Scenarios_Consol!I$12:I$487)</f>
        <v>37774.907541204811</v>
      </c>
      <c r="J61" s="66">
        <f>_xlfn.XLOOKUP($B61&amp;$C$5,Scenarios_Consol!$BG$12:$BG$487,Scenarios_Consol!J$12:J$487)</f>
        <v>34728.077844648797</v>
      </c>
      <c r="K61" s="66">
        <f>_xlfn.XLOOKUP($B61&amp;$C$5,Scenarios_Consol!$BG$12:$BG$487,Scenarios_Consol!K$12:K$487)</f>
        <v>43479.437165314201</v>
      </c>
      <c r="L61" s="66">
        <f>_xlfn.XLOOKUP($B61&amp;$C$5,Scenarios_Consol!$BG$12:$BG$487,Scenarios_Consol!L$12:L$487)</f>
        <v>41466.208253888333</v>
      </c>
      <c r="M61" s="66">
        <f>_xlfn.XLOOKUP($B61&amp;$C$5,Scenarios_Consol!$BG$12:$BG$487,Scenarios_Consol!M$12:M$487)</f>
        <v>39042.081612953458</v>
      </c>
      <c r="N61" s="66">
        <f>_xlfn.XLOOKUP($B61&amp;$C$5,Scenarios_Consol!$BG$12:$BG$487,Scenarios_Consol!N$12:N$487)</f>
        <v>46384.914202142245</v>
      </c>
      <c r="O61" s="66">
        <f>_xlfn.XLOOKUP($B61&amp;$C$5,Scenarios_Consol!$BG$12:$BG$487,Scenarios_Consol!O$12:O$487)</f>
        <v>51695.306170432785</v>
      </c>
      <c r="P61" s="37">
        <f>_xlfn.XLOOKUP($B61&amp;$C$5,Scenarios_Consol!$BG$12:$BG$487,Scenarios_Consol!P$12:P$487)</f>
        <v>90247.893723051035</v>
      </c>
      <c r="Q61" s="37">
        <f>_xlfn.XLOOKUP($B61&amp;$C$5,Scenarios_Consol!$BG$12:$BG$487,Scenarios_Consol!Q$12:Q$487)</f>
        <v>93936.110080039973</v>
      </c>
      <c r="R61" s="37">
        <f>_xlfn.XLOOKUP($B61&amp;$C$5,Scenarios_Consol!$BG$12:$BG$487,Scenarios_Consol!R$12:R$487)</f>
        <v>84366.710297350015</v>
      </c>
      <c r="S61" s="37">
        <f>_xlfn.XLOOKUP($B61&amp;$C$5,Scenarios_Consol!$BG$12:$BG$487,Scenarios_Consol!S$12:S$487)</f>
        <v>102875.2329753732</v>
      </c>
      <c r="T61" s="37">
        <f>_xlfn.XLOOKUP($B61&amp;$C$5,Scenarios_Consol!$BG$12:$BG$487,Scenarios_Consol!T$12:T$487)</f>
        <v>96725.403003077488</v>
      </c>
      <c r="U61" s="37">
        <f>_xlfn.XLOOKUP($B61&amp;$C$5,Scenarios_Consol!$BG$12:$BG$487,Scenarios_Consol!U$12:U$487)</f>
        <v>114780.61643325782</v>
      </c>
      <c r="V61" s="37">
        <f>_xlfn.XLOOKUP($B61&amp;$C$5,Scenarios_Consol!$BG$12:$BG$487,Scenarios_Consol!V$12:V$487)</f>
        <v>108260.51690710193</v>
      </c>
      <c r="W61" s="37">
        <f>_xlfn.XLOOKUP($B61&amp;$C$5,Scenarios_Consol!$BG$12:$BG$487,Scenarios_Consol!W$12:W$487)</f>
        <v>125666.49166039507</v>
      </c>
      <c r="X61" s="37">
        <f>_xlfn.XLOOKUP($B61&amp;$C$5,Scenarios_Consol!$BG$12:$BG$487,Scenarios_Consol!X$12:X$487)</f>
        <v>134253.28183619841</v>
      </c>
      <c r="Y61" s="37">
        <f>_xlfn.XLOOKUP($B61&amp;$C$5,Scenarios_Consol!$BG$12:$BG$487,Scenarios_Consol!Y$12:Y$487)</f>
        <v>135926.1573711799</v>
      </c>
      <c r="Z61" s="37">
        <f>_xlfn.XLOOKUP($B61&amp;$C$5,Scenarios_Consol!$BG$12:$BG$487,Scenarios_Consol!Z$12:Z$487)</f>
        <v>144234.83057630493</v>
      </c>
      <c r="AA61" s="37">
        <f>_xlfn.XLOOKUP($B61&amp;$C$5,Scenarios_Consol!$BG$12:$BG$487,Scenarios_Consol!AA$12:AA$487)</f>
        <v>146058.9829415085</v>
      </c>
      <c r="AB61" s="37">
        <f>_xlfn.XLOOKUP($B61&amp;$C$5,Scenarios_Consol!$BG$12:$BG$487,Scenarios_Consol!AB$12:AB$487)</f>
        <v>196440.64282826701</v>
      </c>
      <c r="AC61" s="37">
        <f>_xlfn.XLOOKUP($B61&amp;$C$5,Scenarios_Consol!$BG$12:$BG$487,Scenarios_Consol!AC$12:AC$487)</f>
        <v>202620.86878069368</v>
      </c>
      <c r="AD61" s="37">
        <f>_xlfn.XLOOKUP($B61&amp;$C$5,Scenarios_Consol!$BG$12:$BG$487,Scenarios_Consol!AD$12:AD$487)</f>
        <v>188823.81043182962</v>
      </c>
      <c r="AE61" s="37">
        <f>_xlfn.XLOOKUP($B61&amp;$C$5,Scenarios_Consol!$BG$12:$BG$487,Scenarios_Consol!AE$12:AE$487)</f>
        <v>213360.44933306117</v>
      </c>
      <c r="AF61" s="37">
        <f>_xlfn.XLOOKUP($B61&amp;$C$5,Scenarios_Consol!$BG$12:$BG$487,Scenarios_Consol!AF$12:AF$487)</f>
        <v>203126.79476438946</v>
      </c>
      <c r="AG61" s="37">
        <f>_xlfn.XLOOKUP($B61&amp;$C$5,Scenarios_Consol!$BG$12:$BG$487,Scenarios_Consol!AG$12:AG$487)</f>
        <v>227395.17606502288</v>
      </c>
      <c r="AH61" s="37">
        <f>_xlfn.XLOOKUP($B61&amp;$C$5,Scenarios_Consol!$BG$12:$BG$487,Scenarios_Consol!AH$12:AH$487)</f>
        <v>216919.13542749366</v>
      </c>
      <c r="AI61" s="37">
        <f>_xlfn.XLOOKUP($B61&amp;$C$5,Scenarios_Consol!$BG$12:$BG$487,Scenarios_Consol!AI$12:AI$487)</f>
        <v>240984.2886505131</v>
      </c>
      <c r="AJ61" s="37">
        <f>_xlfn.XLOOKUP($B61&amp;$C$5,Scenarios_Consol!$BG$12:$BG$487,Scenarios_Consol!AJ$12:AJ$487)</f>
        <v>252434.0296569358</v>
      </c>
      <c r="AK61" s="37">
        <f>_xlfn.XLOOKUP($B61&amp;$C$5,Scenarios_Consol!$BG$12:$BG$487,Scenarios_Consol!AK$12:AK$487)</f>
        <v>254490.64755535606</v>
      </c>
      <c r="AL61" s="37">
        <f>_xlfn.XLOOKUP($B61&amp;$C$5,Scenarios_Consol!$BG$12:$BG$487,Scenarios_Consol!AL$12:AL$487)</f>
        <v>265923.27500790078</v>
      </c>
      <c r="AM61" s="37">
        <f>_xlfn.XLOOKUP($B61&amp;$C$5,Scenarios_Consol!$BG$12:$BG$487,Scenarios_Consol!AM$12:AM$487)</f>
        <v>268011.03350698785</v>
      </c>
      <c r="AN61" s="37">
        <f>_xlfn.XLOOKUP($B61&amp;$C$5,Scenarios_Consol!$BG$12:$BG$487,Scenarios_Consol!AN$12:AN$487)</f>
        <v>297217.88736866915</v>
      </c>
      <c r="AO61" s="37">
        <f>_xlfn.XLOOKUP($B61&amp;$C$5,Scenarios_Consol!$BG$12:$BG$487,Scenarios_Consol!AO$12:AO$487)</f>
        <v>304026.17680920748</v>
      </c>
      <c r="AP61" s="37">
        <f>_xlfn.XLOOKUP($B61&amp;$C$5,Scenarios_Consol!$BG$12:$BG$487,Scenarios_Consol!AP$12:AP$487)</f>
        <v>189819.08902192788</v>
      </c>
      <c r="AQ61" s="37">
        <f>_xlfn.XLOOKUP($B61&amp;$C$5,Scenarios_Consol!$BG$12:$BG$487,Scenarios_Consol!AQ$12:AQ$487)</f>
        <v>256997.23377686346</v>
      </c>
      <c r="AR61" s="37">
        <f>_xlfn.XLOOKUP($B61&amp;$C$5,Scenarios_Consol!$BG$12:$BG$487,Scenarios_Consol!AR$12:AR$487)</f>
        <v>204490.55969042212</v>
      </c>
      <c r="AS61" s="37">
        <f>_xlfn.XLOOKUP($B61&amp;$C$5,Scenarios_Consol!$BG$12:$BG$487,Scenarios_Consol!AS$12:AS$487)</f>
        <v>271624.52398521587</v>
      </c>
      <c r="AT61" s="37">
        <f>_xlfn.XLOOKUP($B61&amp;$C$5,Scenarios_Consol!$BG$12:$BG$487,Scenarios_Consol!AT$12:AT$487)</f>
        <v>219088.92346501697</v>
      </c>
      <c r="AU61" s="37">
        <f>_xlfn.XLOOKUP($B61&amp;$C$5,Scenarios_Consol!$BG$12:$BG$487,Scenarios_Consol!AU$12:AU$487)</f>
        <v>286200.82272625493</v>
      </c>
      <c r="AV61" s="37">
        <f>_xlfn.XLOOKUP($B61&amp;$C$5,Scenarios_Consol!$BG$12:$BG$487,Scenarios_Consol!AV$12:AV$487)</f>
        <v>332108.66907733196</v>
      </c>
      <c r="AW61" s="37">
        <f>_xlfn.XLOOKUP($B61&amp;$C$5,Scenarios_Consol!$BG$12:$BG$487,Scenarios_Consol!AW$12:AW$487)</f>
        <v>300796.09304174816</v>
      </c>
      <c r="AX61" s="37">
        <f>_xlfn.XLOOKUP($B61&amp;$C$5,Scenarios_Consol!$BG$12:$BG$487,Scenarios_Consol!AX$12:AX$487)</f>
        <v>346715.48177867767</v>
      </c>
      <c r="AY61" s="37">
        <f>_xlfn.XLOOKUP($B61&amp;$C$5,Scenarios_Consol!$BG$12:$BG$487,Scenarios_Consol!AY$12:AY$487)</f>
        <v>315424.02560478839</v>
      </c>
      <c r="BA61" s="37">
        <f t="shared" si="4"/>
        <v>485177.78913529153</v>
      </c>
      <c r="BB61" s="37">
        <f t="shared" si="4"/>
        <v>1377332.2278048384</v>
      </c>
      <c r="BC61" s="37">
        <f t="shared" si="4"/>
        <v>2730530.1520084506</v>
      </c>
      <c r="BD61" s="37">
        <f t="shared" si="4"/>
        <v>3324509.4863461242</v>
      </c>
      <c r="BF61" s="77"/>
    </row>
    <row r="62" spans="2:58" x14ac:dyDescent="0.25">
      <c r="B62" s="48" t="s">
        <v>88</v>
      </c>
      <c r="C62" s="82" t="s">
        <v>116</v>
      </c>
      <c r="D62" s="66">
        <f>_xlfn.XLOOKUP($B62&amp;$C$5,Scenarios_Consol!$BG$12:$BG$487,Scenarios_Consol!D$12:D$487)</f>
        <v>12156635.698393177</v>
      </c>
      <c r="E62" s="66">
        <f>_xlfn.XLOOKUP($B62&amp;$C$5,Scenarios_Consol!$BG$12:$BG$487,Scenarios_Consol!E$12:E$487)</f>
        <v>12808711.922161466</v>
      </c>
      <c r="F62" s="66">
        <f>_xlfn.XLOOKUP($B62&amp;$C$5,Scenarios_Consol!$BG$12:$BG$487,Scenarios_Consol!F$12:F$487)</f>
        <v>15810443.656380638</v>
      </c>
      <c r="G62" s="66">
        <f>_xlfn.XLOOKUP($B62&amp;$C$5,Scenarios_Consol!$BG$12:$BG$487,Scenarios_Consol!G$12:G$487)</f>
        <v>17823844.139676724</v>
      </c>
      <c r="H62" s="66">
        <f>_xlfn.XLOOKUP($B62&amp;$C$5,Scenarios_Consol!$BG$12:$BG$487,Scenarios_Consol!H$12:H$487)</f>
        <v>20389974.946174741</v>
      </c>
      <c r="I62" s="66">
        <f>_xlfn.XLOOKUP($B62&amp;$C$5,Scenarios_Consol!$BG$12:$BG$487,Scenarios_Consol!I$12:I$487)</f>
        <v>22278835.518036611</v>
      </c>
      <c r="J62" s="66">
        <f>_xlfn.XLOOKUP($B62&amp;$C$5,Scenarios_Consol!$BG$12:$BG$487,Scenarios_Consol!J$12:J$487)</f>
        <v>24319362.496420339</v>
      </c>
      <c r="K62" s="66">
        <f>_xlfn.XLOOKUP($B62&amp;$C$5,Scenarios_Consol!$BG$12:$BG$487,Scenarios_Consol!K$12:K$487)</f>
        <v>27510705.022069719</v>
      </c>
      <c r="L62" s="66">
        <f>_xlfn.XLOOKUP($B62&amp;$C$5,Scenarios_Consol!$BG$12:$BG$487,Scenarios_Consol!L$12:L$487)</f>
        <v>31742310.331176393</v>
      </c>
      <c r="M62" s="66">
        <f>_xlfn.XLOOKUP($B62&amp;$C$5,Scenarios_Consol!$BG$12:$BG$487,Scenarios_Consol!M$12:M$487)</f>
        <v>35205191.472384714</v>
      </c>
      <c r="N62" s="66">
        <f>_xlfn.XLOOKUP($B62&amp;$C$5,Scenarios_Consol!$BG$12:$BG$487,Scenarios_Consol!N$12:N$487)</f>
        <v>36656707.262466319</v>
      </c>
      <c r="O62" s="66">
        <f>_xlfn.XLOOKUP($B62&amp;$C$5,Scenarios_Consol!$BG$12:$BG$487,Scenarios_Consol!O$12:O$487)</f>
        <v>37690345.751929887</v>
      </c>
      <c r="P62" s="37">
        <f>_xlfn.XLOOKUP($B62&amp;$C$5,Scenarios_Consol!$BG$12:$BG$487,Scenarios_Consol!P$12:P$487)</f>
        <v>45445488.565498017</v>
      </c>
      <c r="Q62" s="37">
        <f>_xlfn.XLOOKUP($B62&amp;$C$5,Scenarios_Consol!$BG$12:$BG$487,Scenarios_Consol!Q$12:Q$487)</f>
        <v>47242278.210444711</v>
      </c>
      <c r="R62" s="37">
        <f>_xlfn.XLOOKUP($B62&amp;$C$5,Scenarios_Consol!$BG$12:$BG$487,Scenarios_Consol!R$12:R$487)</f>
        <v>39878039.739059038</v>
      </c>
      <c r="S62" s="37">
        <f>_xlfn.XLOOKUP($B62&amp;$C$5,Scenarios_Consol!$BG$12:$BG$487,Scenarios_Consol!S$12:S$487)</f>
        <v>51492560.266128041</v>
      </c>
      <c r="T62" s="37">
        <f>_xlfn.XLOOKUP($B62&amp;$C$5,Scenarios_Consol!$BG$12:$BG$487,Scenarios_Consol!T$12:T$487)</f>
        <v>46735580.502816685</v>
      </c>
      <c r="U62" s="37">
        <f>_xlfn.XLOOKUP($B62&amp;$C$5,Scenarios_Consol!$BG$12:$BG$487,Scenarios_Consol!U$12:U$487)</f>
        <v>58195483.089600369</v>
      </c>
      <c r="V62" s="37">
        <f>_xlfn.XLOOKUP($B62&amp;$C$5,Scenarios_Consol!$BG$12:$BG$487,Scenarios_Consol!V$12:V$487)</f>
        <v>53260064.730391294</v>
      </c>
      <c r="W62" s="37">
        <f>_xlfn.XLOOKUP($B62&amp;$C$5,Scenarios_Consol!$BG$12:$BG$487,Scenarios_Consol!W$12:W$487)</f>
        <v>64370007.339815214</v>
      </c>
      <c r="X62" s="37">
        <f>_xlfn.XLOOKUP($B62&amp;$C$5,Scenarios_Consol!$BG$12:$BG$487,Scenarios_Consol!X$12:X$487)</f>
        <v>69757684.568641484</v>
      </c>
      <c r="Y62" s="37">
        <f>_xlfn.XLOOKUP($B62&amp;$C$5,Scenarios_Consol!$BG$12:$BG$487,Scenarios_Consol!Y$12:Y$487)</f>
        <v>70322908.318360031</v>
      </c>
      <c r="Z62" s="37">
        <f>_xlfn.XLOOKUP($B62&amp;$C$5,Scenarios_Consol!$BG$12:$BG$487,Scenarios_Consol!Z$12:Z$487)</f>
        <v>75578483.354979977</v>
      </c>
      <c r="AA62" s="37">
        <f>_xlfn.XLOOKUP($B62&amp;$C$5,Scenarios_Consol!$BG$12:$BG$487,Scenarios_Consol!AA$12:AA$487)</f>
        <v>76189427.132874116</v>
      </c>
      <c r="AB62" s="37">
        <f>_xlfn.XLOOKUP($B62&amp;$C$5,Scenarios_Consol!$BG$12:$BG$487,Scenarios_Consol!AB$12:AB$487)</f>
        <v>102870247.55952677</v>
      </c>
      <c r="AC62" s="37">
        <f>_xlfn.XLOOKUP($B62&amp;$C$5,Scenarios_Consol!$BG$12:$BG$487,Scenarios_Consol!AC$12:AC$487)</f>
        <v>106307469.76669152</v>
      </c>
      <c r="AD62" s="37">
        <f>_xlfn.XLOOKUP($B62&amp;$C$5,Scenarios_Consol!$BG$12:$BG$487,Scenarios_Consol!AD$12:AD$487)</f>
        <v>96822592.335219949</v>
      </c>
      <c r="AE62" s="37">
        <f>_xlfn.XLOOKUP($B62&amp;$C$5,Scenarios_Consol!$BG$12:$BG$487,Scenarios_Consol!AE$12:AE$487)</f>
        <v>111748780.89338708</v>
      </c>
      <c r="AF62" s="37">
        <f>_xlfn.XLOOKUP($B62&amp;$C$5,Scenarios_Consol!$BG$12:$BG$487,Scenarios_Consol!AF$12:AF$487)</f>
        <v>104800057.4897812</v>
      </c>
      <c r="AG62" s="37">
        <f>_xlfn.XLOOKUP($B62&amp;$C$5,Scenarios_Consol!$BG$12:$BG$487,Scenarios_Consol!AG$12:AG$487)</f>
        <v>119593331.64052162</v>
      </c>
      <c r="AH62" s="37">
        <f>_xlfn.XLOOKUP($B62&amp;$C$5,Scenarios_Consol!$BG$12:$BG$487,Scenarios_Consol!AH$12:AH$487)</f>
        <v>112516364.5189134</v>
      </c>
      <c r="AI62" s="37">
        <f>_xlfn.XLOOKUP($B62&amp;$C$5,Scenarios_Consol!$BG$12:$BG$487,Scenarios_Consol!AI$12:AI$487)</f>
        <v>127199926.78147887</v>
      </c>
      <c r="AJ62" s="37">
        <f>_xlfn.XLOOKUP($B62&amp;$C$5,Scenarios_Consol!$BG$12:$BG$487,Scenarios_Consol!AJ$12:AJ$487)</f>
        <v>134082488.0840245</v>
      </c>
      <c r="AK62" s="37">
        <f>_xlfn.XLOOKUP($B62&amp;$C$5,Scenarios_Consol!$BG$12:$BG$487,Scenarios_Consol!AK$12:AK$487)</f>
        <v>134765332.63706961</v>
      </c>
      <c r="AL62" s="37">
        <f>_xlfn.XLOOKUP($B62&amp;$C$5,Scenarios_Consol!$BG$12:$BG$487,Scenarios_Consol!AL$12:AL$487)</f>
        <v>141628616.74287856</v>
      </c>
      <c r="AM62" s="37">
        <f>_xlfn.XLOOKUP($B62&amp;$C$5,Scenarios_Consol!$BG$12:$BG$487,Scenarios_Consol!AM$12:AM$487)</f>
        <v>142316228.26522273</v>
      </c>
      <c r="AN62" s="37">
        <f>_xlfn.XLOOKUP($B62&amp;$C$5,Scenarios_Consol!$BG$12:$BG$487,Scenarios_Consol!AN$12:AN$487)</f>
        <v>159801844.45915362</v>
      </c>
      <c r="AO62" s="37">
        <f>_xlfn.XLOOKUP($B62&amp;$C$5,Scenarios_Consol!$BG$12:$BG$487,Scenarios_Consol!AO$12:AO$487)</f>
        <v>163671622.29786795</v>
      </c>
      <c r="AP62" s="37">
        <f>_xlfn.XLOOKUP($B62&amp;$C$5,Scenarios_Consol!$BG$12:$BG$487,Scenarios_Consol!AP$12:AP$487)</f>
        <v>92665891.897391483</v>
      </c>
      <c r="AQ62" s="37">
        <f>_xlfn.XLOOKUP($B62&amp;$C$5,Scenarios_Consol!$BG$12:$BG$487,Scenarios_Consol!AQ$12:AQ$487)</f>
        <v>133339165.93233153</v>
      </c>
      <c r="AR62" s="37">
        <f>_xlfn.XLOOKUP($B62&amp;$C$5,Scenarios_Consol!$BG$12:$BG$487,Scenarios_Consol!AR$12:AR$487)</f>
        <v>100902232.74960016</v>
      </c>
      <c r="AS62" s="37">
        <f>_xlfn.XLOOKUP($B62&amp;$C$5,Scenarios_Consol!$BG$12:$BG$487,Scenarios_Consol!AS$12:AS$487)</f>
        <v>141553085.94785208</v>
      </c>
      <c r="AT62" s="37">
        <f>_xlfn.XLOOKUP($B62&amp;$C$5,Scenarios_Consol!$BG$12:$BG$487,Scenarios_Consol!AT$12:AT$487)</f>
        <v>109100610.73930909</v>
      </c>
      <c r="AU62" s="37">
        <f>_xlfn.XLOOKUP($B62&amp;$C$5,Scenarios_Consol!$BG$12:$BG$487,Scenarios_Consol!AU$12:AU$487)</f>
        <v>149737959.76904795</v>
      </c>
      <c r="AV62" s="37">
        <f>_xlfn.XLOOKUP($B62&amp;$C$5,Scenarios_Consol!$BG$12:$BG$487,Scenarios_Consol!AV$12:AV$487)</f>
        <v>177669972.20683688</v>
      </c>
      <c r="AW62" s="37">
        <f>_xlfn.XLOOKUP($B62&amp;$C$5,Scenarios_Consol!$BG$12:$BG$487,Scenarios_Consol!AW$12:AW$487)</f>
        <v>157930425.20275804</v>
      </c>
      <c r="AX62" s="37">
        <f>_xlfn.XLOOKUP($B62&amp;$C$5,Scenarios_Consol!$BG$12:$BG$487,Scenarios_Consol!AX$12:AX$487)</f>
        <v>185866754.20484111</v>
      </c>
      <c r="AY62" s="37">
        <f>_xlfn.XLOOKUP($B62&amp;$C$5,Scenarios_Consol!$BG$12:$BG$487,Scenarios_Consol!AY$12:AY$487)</f>
        <v>166137898.34130204</v>
      </c>
      <c r="BA62" s="37">
        <f t="shared" si="4"/>
        <v>294393068.21727073</v>
      </c>
      <c r="BB62" s="37">
        <f t="shared" si="4"/>
        <v>698468005.81860888</v>
      </c>
      <c r="BC62" s="37">
        <f t="shared" si="4"/>
        <v>1434651436.7147157</v>
      </c>
      <c r="BD62" s="37">
        <f t="shared" si="4"/>
        <v>1738377463.748292</v>
      </c>
      <c r="BF62" s="77"/>
    </row>
    <row r="63" spans="2:58" x14ac:dyDescent="0.25">
      <c r="B63" s="48" t="s">
        <v>89</v>
      </c>
      <c r="C63" s="82" t="s">
        <v>116</v>
      </c>
      <c r="D63" s="66">
        <f>_xlfn.XLOOKUP($B63&amp;$C$5,Scenarios_Consol!$BG$12:$BG$487,Scenarios_Consol!D$12:D$487)</f>
        <v>12156633.419999998</v>
      </c>
      <c r="E63" s="66">
        <f>_xlfn.XLOOKUP($B63&amp;$C$5,Scenarios_Consol!$BG$12:$BG$487,Scenarios_Consol!E$12:E$487)</f>
        <v>12808706.030000009</v>
      </c>
      <c r="F63" s="66">
        <f>_xlfn.XLOOKUP($B63&amp;$C$5,Scenarios_Consol!$BG$12:$BG$487,Scenarios_Consol!F$12:F$487)</f>
        <v>15810443.839999991</v>
      </c>
      <c r="G63" s="66">
        <f>_xlfn.XLOOKUP($B63&amp;$C$5,Scenarios_Consol!$BG$12:$BG$487,Scenarios_Consol!G$12:G$487)</f>
        <v>17823844.440000031</v>
      </c>
      <c r="H63" s="66">
        <f>_xlfn.XLOOKUP($B63&amp;$C$5,Scenarios_Consol!$BG$12:$BG$487,Scenarios_Consol!H$12:H$487)</f>
        <v>20389969.589999914</v>
      </c>
      <c r="I63" s="66">
        <f>_xlfn.XLOOKUP($B63&amp;$C$5,Scenarios_Consol!$BG$12:$BG$487,Scenarios_Consol!I$12:I$487)</f>
        <v>22278828.509999987</v>
      </c>
      <c r="J63" s="66">
        <f>_xlfn.XLOOKUP($B63&amp;$C$5,Scenarios_Consol!$BG$12:$BG$487,Scenarios_Consol!J$12:J$487)</f>
        <v>24319360.38000001</v>
      </c>
      <c r="K63" s="66">
        <f>_xlfn.XLOOKUP($B63&amp;$C$5,Scenarios_Consol!$BG$12:$BG$487,Scenarios_Consol!K$12:K$487)</f>
        <v>27510705.680000048</v>
      </c>
      <c r="L63" s="66">
        <f>_xlfn.XLOOKUP($B63&amp;$C$5,Scenarios_Consol!$BG$12:$BG$487,Scenarios_Consol!L$12:L$487)</f>
        <v>31742302.530000009</v>
      </c>
      <c r="M63" s="66">
        <f>_xlfn.XLOOKUP($B63&amp;$C$5,Scenarios_Consol!$BG$12:$BG$487,Scenarios_Consol!M$12:M$487)</f>
        <v>35205182.990000129</v>
      </c>
      <c r="N63" s="66">
        <f>_xlfn.XLOOKUP($B63&amp;$C$5,Scenarios_Consol!$BG$12:$BG$487,Scenarios_Consol!N$12:N$487)</f>
        <v>36656586.089999966</v>
      </c>
      <c r="O63" s="66">
        <f>_xlfn.XLOOKUP($B63&amp;$C$5,Scenarios_Consol!$BG$12:$BG$487,Scenarios_Consol!O$12:O$487)</f>
        <v>37687736.759999983</v>
      </c>
      <c r="P63" s="37">
        <f>_xlfn.XLOOKUP($B63&amp;$C$5,Scenarios_Consol!$BG$12:$BG$487,Scenarios_Consol!P$12:P$487)</f>
        <v>37087224.869559154</v>
      </c>
      <c r="Q63" s="37">
        <f>_xlfn.XLOOKUP($B63&amp;$C$5,Scenarios_Consol!$BG$12:$BG$487,Scenarios_Consol!Q$12:Q$487)</f>
        <v>38486680.031769156</v>
      </c>
      <c r="R63" s="37">
        <f>_xlfn.XLOOKUP($B63&amp;$C$5,Scenarios_Consol!$BG$12:$BG$487,Scenarios_Consol!R$12:R$487)</f>
        <v>55433787.580501147</v>
      </c>
      <c r="S63" s="37">
        <f>_xlfn.XLOOKUP($B63&amp;$C$5,Scenarios_Consol!$BG$12:$BG$487,Scenarios_Consol!S$12:S$487)</f>
        <v>45083275.845954895</v>
      </c>
      <c r="T63" s="37">
        <f>_xlfn.XLOOKUP($B63&amp;$C$5,Scenarios_Consol!$BG$12:$BG$487,Scenarios_Consol!T$12:T$487)</f>
        <v>59940774.907361217</v>
      </c>
      <c r="U63" s="37">
        <f>_xlfn.XLOOKUP($B63&amp;$C$5,Scenarios_Consol!$BG$12:$BG$487,Scenarios_Consol!U$12:U$487)</f>
        <v>49605787.373019993</v>
      </c>
      <c r="V63" s="37">
        <f>_xlfn.XLOOKUP($B63&amp;$C$5,Scenarios_Consol!$BG$12:$BG$487,Scenarios_Consol!V$12:V$487)</f>
        <v>64387809.540516905</v>
      </c>
      <c r="W63" s="37">
        <f>_xlfn.XLOOKUP($B63&amp;$C$5,Scenarios_Consol!$BG$12:$BG$487,Scenarios_Consol!W$12:W$487)</f>
        <v>53699342.322018921</v>
      </c>
      <c r="X63" s="37">
        <f>_xlfn.XLOOKUP($B63&amp;$C$5,Scenarios_Consol!$BG$12:$BG$487,Scenarios_Consol!X$12:X$487)</f>
        <v>51999307.202000178</v>
      </c>
      <c r="Y63" s="37">
        <f>_xlfn.XLOOKUP($B63&amp;$C$5,Scenarios_Consol!$BG$12:$BG$487,Scenarios_Consol!Y$12:Y$487)</f>
        <v>58014163.963674158</v>
      </c>
      <c r="Z63" s="37">
        <f>_xlfn.XLOOKUP($B63&amp;$C$5,Scenarios_Consol!$BG$12:$BG$487,Scenarios_Consol!Z$12:Z$487)</f>
        <v>55735836.34373726</v>
      </c>
      <c r="AA63" s="37">
        <f>_xlfn.XLOOKUP($B63&amp;$C$5,Scenarios_Consol!$BG$12:$BG$487,Scenarios_Consol!AA$12:AA$487)</f>
        <v>61177679.587132335</v>
      </c>
      <c r="AB63" s="37">
        <f>_xlfn.XLOOKUP($B63&amp;$C$5,Scenarios_Consol!$BG$12:$BG$487,Scenarios_Consol!AB$12:AB$487)</f>
        <v>58389759.265876889</v>
      </c>
      <c r="AC63" s="37">
        <f>_xlfn.XLOOKUP($B63&amp;$C$5,Scenarios_Consol!$BG$12:$BG$487,Scenarios_Consol!AC$12:AC$487)</f>
        <v>61082913.417785034</v>
      </c>
      <c r="AD63" s="37">
        <f>_xlfn.XLOOKUP($B63&amp;$C$5,Scenarios_Consol!$BG$12:$BG$487,Scenarios_Consol!AD$12:AD$487)</f>
        <v>79041499.727415949</v>
      </c>
      <c r="AE63" s="37">
        <f>_xlfn.XLOOKUP($B63&amp;$C$5,Scenarios_Consol!$BG$12:$BG$487,Scenarios_Consol!AE$12:AE$487)</f>
        <v>68299940.574042395</v>
      </c>
      <c r="AF63" s="37">
        <f>_xlfn.XLOOKUP($B63&amp;$C$5,Scenarios_Consol!$BG$12:$BG$487,Scenarios_Consol!AF$12:AF$487)</f>
        <v>83072169.344428688</v>
      </c>
      <c r="AG63" s="37">
        <f>_xlfn.XLOOKUP($B63&amp;$C$5,Scenarios_Consol!$BG$12:$BG$487,Scenarios_Consol!AG$12:AG$487)</f>
        <v>72228932.35400106</v>
      </c>
      <c r="AH63" s="37">
        <f>_xlfn.XLOOKUP($B63&amp;$C$5,Scenarios_Consol!$BG$12:$BG$487,Scenarios_Consol!AH$12:AH$487)</f>
        <v>86936793.69977507</v>
      </c>
      <c r="AI63" s="37">
        <f>_xlfn.XLOOKUP($B63&amp;$C$5,Scenarios_Consol!$BG$12:$BG$487,Scenarios_Consol!AI$12:AI$487)</f>
        <v>76009639.752997369</v>
      </c>
      <c r="AJ63" s="37">
        <f>_xlfn.XLOOKUP($B63&amp;$C$5,Scenarios_Consol!$BG$12:$BG$487,Scenarios_Consol!AJ$12:AJ$487)</f>
        <v>73923725.489420936</v>
      </c>
      <c r="AK63" s="37">
        <f>_xlfn.XLOOKUP($B63&amp;$C$5,Scenarios_Consol!$BG$12:$BG$487,Scenarios_Consol!AK$12:AK$487)</f>
        <v>79669978.025046617</v>
      </c>
      <c r="AL63" s="37">
        <f>_xlfn.XLOOKUP($B63&amp;$C$5,Scenarios_Consol!$BG$12:$BG$487,Scenarios_Consol!AL$12:AL$487)</f>
        <v>77511929.926417023</v>
      </c>
      <c r="AM63" s="37">
        <f>_xlfn.XLOOKUP($B63&amp;$C$5,Scenarios_Consol!$BG$12:$BG$487,Scenarios_Consol!AM$12:AM$487)</f>
        <v>83235880.649109155</v>
      </c>
      <c r="AN63" s="37">
        <f>_xlfn.XLOOKUP($B63&amp;$C$5,Scenarios_Consol!$BG$12:$BG$487,Scenarios_Consol!AN$12:AN$487)</f>
        <v>81134227.53284876</v>
      </c>
      <c r="AO63" s="37">
        <f>_xlfn.XLOOKUP($B63&amp;$C$5,Scenarios_Consol!$BG$12:$BG$487,Scenarios_Consol!AO$12:AO$487)</f>
        <v>83748133.289083689</v>
      </c>
      <c r="AP63" s="37">
        <f>_xlfn.XLOOKUP($B63&amp;$C$5,Scenarios_Consol!$BG$12:$BG$487,Scenarios_Consol!AP$12:AP$487)</f>
        <v>160781473.3077614</v>
      </c>
      <c r="AQ63" s="37">
        <f>_xlfn.XLOOKUP($B63&amp;$C$5,Scenarios_Consol!$BG$12:$BG$487,Scenarios_Consol!AQ$12:AQ$487)</f>
        <v>127742747.89617898</v>
      </c>
      <c r="AR63" s="37">
        <f>_xlfn.XLOOKUP($B63&amp;$C$5,Scenarios_Consol!$BG$12:$BG$487,Scenarios_Consol!AR$12:AR$487)</f>
        <v>164584735.92691618</v>
      </c>
      <c r="AS63" s="37">
        <f>_xlfn.XLOOKUP($B63&amp;$C$5,Scenarios_Consol!$BG$12:$BG$487,Scenarios_Consol!AS$12:AS$487)</f>
        <v>131492804.77732845</v>
      </c>
      <c r="AT63" s="37">
        <f>_xlfn.XLOOKUP($B63&amp;$C$5,Scenarios_Consol!$BG$12:$BG$487,Scenarios_Consol!AT$12:AT$487)</f>
        <v>168303613.2633034</v>
      </c>
      <c r="AU63" s="37">
        <f>_xlfn.XLOOKUP($B63&amp;$C$5,Scenarios_Consol!$BG$12:$BG$487,Scenarios_Consol!AU$12:AU$487)</f>
        <v>135193249.77018088</v>
      </c>
      <c r="AV63" s="37">
        <f>_xlfn.XLOOKUP($B63&amp;$C$5,Scenarios_Consol!$BG$12:$BG$487,Scenarios_Consol!AV$12:AV$487)</f>
        <v>112859670.60339271</v>
      </c>
      <c r="AW63" s="37">
        <f>_xlfn.XLOOKUP($B63&amp;$C$5,Scenarios_Consol!$BG$12:$BG$487,Scenarios_Consol!AW$12:AW$487)</f>
        <v>138877554.82818857</v>
      </c>
      <c r="AX63" s="37">
        <f>_xlfn.XLOOKUP($B63&amp;$C$5,Scenarios_Consol!$BG$12:$BG$487,Scenarios_Consol!AX$12:AX$487)</f>
        <v>116555159.09505695</v>
      </c>
      <c r="AY63" s="37">
        <f>_xlfn.XLOOKUP($B63&amp;$C$5,Scenarios_Consol!$BG$12:$BG$487,Scenarios_Consol!AY$12:AY$487)</f>
        <v>142585797.32565477</v>
      </c>
      <c r="BA63" s="37">
        <f t="shared" si="4"/>
        <v>294390300.26000005</v>
      </c>
      <c r="BB63" s="37">
        <f t="shared" si="4"/>
        <v>630651669.56724536</v>
      </c>
      <c r="BC63" s="37">
        <f t="shared" si="4"/>
        <v>899403162.22631609</v>
      </c>
      <c r="BD63" s="37">
        <f t="shared" si="4"/>
        <v>1563859167.6158948</v>
      </c>
      <c r="BF63" s="77"/>
    </row>
    <row r="64" spans="2:58" x14ac:dyDescent="0.25">
      <c r="B64" s="48" t="s">
        <v>90</v>
      </c>
      <c r="C64" s="82" t="s">
        <v>117</v>
      </c>
      <c r="D64" s="66">
        <f>_xlfn.XLOOKUP($B64&amp;$C$5,Scenarios_Consol!$BG$12:$BG$487,Scenarios_Consol!D$12:D$487)</f>
        <v>42077357.833333313</v>
      </c>
      <c r="E64" s="66">
        <f>_xlfn.XLOOKUP($B64&amp;$C$5,Scenarios_Consol!$BG$12:$BG$487,Scenarios_Consol!E$12:E$487)</f>
        <v>44947428.800000086</v>
      </c>
      <c r="F64" s="66">
        <f>_xlfn.XLOOKUP($B64&amp;$C$5,Scenarios_Consol!$BG$12:$BG$487,Scenarios_Consol!F$12:F$487)</f>
        <v>57840404.433333278</v>
      </c>
      <c r="G64" s="66">
        <f>_xlfn.XLOOKUP($B64&amp;$C$5,Scenarios_Consol!$BG$12:$BG$487,Scenarios_Consol!G$12:G$487)</f>
        <v>66786943.933333345</v>
      </c>
      <c r="H64" s="66">
        <f>_xlfn.XLOOKUP($B64&amp;$C$5,Scenarios_Consol!$BG$12:$BG$487,Scenarios_Consol!H$12:H$487)</f>
        <v>77714549.033333197</v>
      </c>
      <c r="I64" s="66">
        <f>_xlfn.XLOOKUP($B64&amp;$C$5,Scenarios_Consol!$BG$12:$BG$487,Scenarios_Consol!I$12:I$487)</f>
        <v>84100966.566666752</v>
      </c>
      <c r="J64" s="66">
        <f>_xlfn.XLOOKUP($B64&amp;$C$5,Scenarios_Consol!$BG$12:$BG$487,Scenarios_Consol!J$12:J$487)</f>
        <v>91437790.166666672</v>
      </c>
      <c r="K64" s="66">
        <f>_xlfn.XLOOKUP($B64&amp;$C$5,Scenarios_Consol!$BG$12:$BG$487,Scenarios_Consol!K$12:K$487)</f>
        <v>105730106.55000044</v>
      </c>
      <c r="L64" s="66">
        <f>_xlfn.XLOOKUP($B64&amp;$C$5,Scenarios_Consol!$BG$12:$BG$487,Scenarios_Consol!L$12:L$487)</f>
        <v>120318902.91666742</v>
      </c>
      <c r="M64" s="66">
        <f>_xlfn.XLOOKUP($B64&amp;$C$5,Scenarios_Consol!$BG$12:$BG$487,Scenarios_Consol!M$12:M$487)</f>
        <v>134752029.56666785</v>
      </c>
      <c r="N64" s="66">
        <f>_xlfn.XLOOKUP($B64&amp;$C$5,Scenarios_Consol!$BG$12:$BG$487,Scenarios_Consol!N$12:N$487)</f>
        <v>139416990.70308748</v>
      </c>
      <c r="O64" s="66">
        <f>_xlfn.XLOOKUP($B64&amp;$C$5,Scenarios_Consol!$BG$12:$BG$487,Scenarios_Consol!O$12:O$487)</f>
        <v>142584676.50722289</v>
      </c>
      <c r="P64" s="37">
        <f>_xlfn.XLOOKUP($B64&amp;$C$5,Scenarios_Consol!$BG$12:$BG$487,Scenarios_Consol!P$12:P$487)</f>
        <v>139654265.65962943</v>
      </c>
      <c r="Q64" s="37">
        <f>_xlfn.XLOOKUP($B64&amp;$C$5,Scenarios_Consol!$BG$12:$BG$487,Scenarios_Consol!Q$12:Q$487)</f>
        <v>145878395.70122513</v>
      </c>
      <c r="R64" s="37">
        <f>_xlfn.XLOOKUP($B64&amp;$C$5,Scenarios_Consol!$BG$12:$BG$487,Scenarios_Consol!R$12:R$487)</f>
        <v>211517424.08142543</v>
      </c>
      <c r="S64" s="37">
        <f>_xlfn.XLOOKUP($B64&amp;$C$5,Scenarios_Consol!$BG$12:$BG$487,Scenarios_Consol!S$12:S$487)</f>
        <v>172194731.62323087</v>
      </c>
      <c r="T64" s="37">
        <f>_xlfn.XLOOKUP($B64&amp;$C$5,Scenarios_Consol!$BG$12:$BG$487,Scenarios_Consol!T$12:T$487)</f>
        <v>229242809.55865607</v>
      </c>
      <c r="U64" s="37">
        <f>_xlfn.XLOOKUP($B64&amp;$C$5,Scenarios_Consol!$BG$12:$BG$487,Scenarios_Consol!U$12:U$487)</f>
        <v>189431449.43842524</v>
      </c>
      <c r="V64" s="37">
        <f>_xlfn.XLOOKUP($B64&amp;$C$5,Scenarios_Consol!$BG$12:$BG$487,Scenarios_Consol!V$12:V$487)</f>
        <v>246124382.9591136</v>
      </c>
      <c r="W64" s="37">
        <f>_xlfn.XLOOKUP($B64&amp;$C$5,Scenarios_Consol!$BG$12:$BG$487,Scenarios_Consol!W$12:W$487)</f>
        <v>205283912.05439538</v>
      </c>
      <c r="X64" s="37">
        <f>_xlfn.XLOOKUP($B64&amp;$C$5,Scenarios_Consol!$BG$12:$BG$487,Scenarios_Consol!X$12:X$487)</f>
        <v>198606231.47193792</v>
      </c>
      <c r="Y64" s="37">
        <f>_xlfn.XLOOKUP($B64&amp;$C$5,Scenarios_Consol!$BG$12:$BG$487,Scenarios_Consol!Y$12:Y$487)</f>
        <v>221694890.95552135</v>
      </c>
      <c r="Z64" s="37">
        <f>_xlfn.XLOOKUP($B64&amp;$C$5,Scenarios_Consol!$BG$12:$BG$487,Scenarios_Consol!Z$12:Z$487)</f>
        <v>212911111.49087122</v>
      </c>
      <c r="AA64" s="37">
        <f>_xlfn.XLOOKUP($B64&amp;$C$5,Scenarios_Consol!$BG$12:$BG$487,Scenarios_Consol!AA$12:AA$487)</f>
        <v>233741458.56032756</v>
      </c>
      <c r="AB64" s="37">
        <f>_xlfn.XLOOKUP($B64&amp;$C$5,Scenarios_Consol!$BG$12:$BG$487,Scenarios_Consol!AB$12:AB$487)</f>
        <v>223222181.61141074</v>
      </c>
      <c r="AC64" s="37">
        <f>_xlfn.XLOOKUP($B64&amp;$C$5,Scenarios_Consol!$BG$12:$BG$487,Scenarios_Consol!AC$12:AC$487)</f>
        <v>233802468.32700151</v>
      </c>
      <c r="AD64" s="37">
        <f>_xlfn.XLOOKUP($B64&amp;$C$5,Scenarios_Consol!$BG$12:$BG$487,Scenarios_Consol!AD$12:AD$487)</f>
        <v>302696789.74021375</v>
      </c>
      <c r="AE64" s="37">
        <f>_xlfn.XLOOKUP($B64&amp;$C$5,Scenarios_Consol!$BG$12:$BG$487,Scenarios_Consol!AE$12:AE$487)</f>
        <v>261616631.90132853</v>
      </c>
      <c r="AF64" s="37">
        <f>_xlfn.XLOOKUP($B64&amp;$C$5,Scenarios_Consol!$BG$12:$BG$487,Scenarios_Consol!AF$12:AF$487)</f>
        <v>318211351.75343448</v>
      </c>
      <c r="AG64" s="37">
        <f>_xlfn.XLOOKUP($B64&amp;$C$5,Scenarios_Consol!$BG$12:$BG$487,Scenarios_Consol!AG$12:AG$487)</f>
        <v>276712347.84303808</v>
      </c>
      <c r="AH64" s="37">
        <f>_xlfn.XLOOKUP($B64&amp;$C$5,Scenarios_Consol!$BG$12:$BG$487,Scenarios_Consol!AH$12:AH$487)</f>
        <v>333070771.07501763</v>
      </c>
      <c r="AI64" s="37">
        <f>_xlfn.XLOOKUP($B64&amp;$C$5,Scenarios_Consol!$BG$12:$BG$487,Scenarios_Consol!AI$12:AI$487)</f>
        <v>291283656.84787601</v>
      </c>
      <c r="AJ64" s="37">
        <f>_xlfn.XLOOKUP($B64&amp;$C$5,Scenarios_Consol!$BG$12:$BG$487,Scenarios_Consol!AJ$12:AJ$487)</f>
        <v>283355510.87735277</v>
      </c>
      <c r="AK64" s="37">
        <f>_xlfn.XLOOKUP($B64&amp;$C$5,Scenarios_Consol!$BG$12:$BG$487,Scenarios_Consol!AK$12:AK$487)</f>
        <v>305406664.35161436</v>
      </c>
      <c r="AL64" s="37">
        <f>_xlfn.XLOOKUP($B64&amp;$C$5,Scenarios_Consol!$BG$12:$BG$487,Scenarios_Consol!AL$12:AL$487)</f>
        <v>297229518.24527287</v>
      </c>
      <c r="AM64" s="37">
        <f>_xlfn.XLOOKUP($B64&amp;$C$5,Scenarios_Consol!$BG$12:$BG$487,Scenarios_Consol!AM$12:AM$487)</f>
        <v>319211627.46616989</v>
      </c>
      <c r="AN64" s="37">
        <f>_xlfn.XLOOKUP($B64&amp;$C$5,Scenarios_Consol!$BG$12:$BG$487,Scenarios_Consol!AN$12:AN$487)</f>
        <v>311273050.60829818</v>
      </c>
      <c r="AO64" s="37">
        <f>_xlfn.XLOOKUP($B64&amp;$C$5,Scenarios_Consol!$BG$12:$BG$487,Scenarios_Consol!AO$12:AO$487)</f>
        <v>321392729.69376254</v>
      </c>
      <c r="AP64" s="37">
        <f>_xlfn.XLOOKUP($B64&amp;$C$5,Scenarios_Consol!$BG$12:$BG$487,Scenarios_Consol!AP$12:AP$487)</f>
        <v>616407590.23110402</v>
      </c>
      <c r="AQ64" s="37">
        <f>_xlfn.XLOOKUP($B64&amp;$C$5,Scenarios_Consol!$BG$12:$BG$487,Scenarios_Consol!AQ$12:AQ$487)</f>
        <v>489930288.73006111</v>
      </c>
      <c r="AR64" s="37">
        <f>_xlfn.XLOOKUP($B64&amp;$C$5,Scenarios_Consol!$BG$12:$BG$487,Scenarios_Consol!AR$12:AR$487)</f>
        <v>631065116.08990037</v>
      </c>
      <c r="AS64" s="37">
        <f>_xlfn.XLOOKUP($B64&amp;$C$5,Scenarios_Consol!$BG$12:$BG$487,Scenarios_Consol!AS$12:AS$487)</f>
        <v>504396876.78353071</v>
      </c>
      <c r="AT64" s="37">
        <f>_xlfn.XLOOKUP($B64&amp;$C$5,Scenarios_Consol!$BG$12:$BG$487,Scenarios_Consol!AT$12:AT$487)</f>
        <v>645419075.69501758</v>
      </c>
      <c r="AU64" s="37">
        <f>_xlfn.XLOOKUP($B64&amp;$C$5,Scenarios_Consol!$BG$12:$BG$487,Scenarios_Consol!AU$12:AU$487)</f>
        <v>518692376.40648854</v>
      </c>
      <c r="AV64" s="37">
        <f>_xlfn.XLOOKUP($B64&amp;$C$5,Scenarios_Consol!$BG$12:$BG$487,Scenarios_Consol!AV$12:AV$487)</f>
        <v>433244216.42993891</v>
      </c>
      <c r="AW64" s="37">
        <f>_xlfn.XLOOKUP($B64&amp;$C$5,Scenarios_Consol!$BG$12:$BG$487,Scenarios_Consol!AW$12:AW$487)</f>
        <v>532938326.18073928</v>
      </c>
      <c r="AX64" s="37">
        <f>_xlfn.XLOOKUP($B64&amp;$C$5,Scenarios_Consol!$BG$12:$BG$487,Scenarios_Consol!AX$12:AX$487)</f>
        <v>447535613.40830433</v>
      </c>
      <c r="AY64" s="37">
        <f>_xlfn.XLOOKUP($B64&amp;$C$5,Scenarios_Consol!$BG$12:$BG$487,Scenarios_Consol!AY$12:AY$487)</f>
        <v>547280755.12127149</v>
      </c>
      <c r="BA64" s="37">
        <f t="shared" si="4"/>
        <v>1107708147.0103126</v>
      </c>
      <c r="BB64" s="37">
        <f t="shared" si="4"/>
        <v>2406281063.5547595</v>
      </c>
      <c r="BC64" s="37">
        <f t="shared" si="4"/>
        <v>3445819520.0397305</v>
      </c>
      <c r="BD64" s="37">
        <f t="shared" si="4"/>
        <v>5999576015.378417</v>
      </c>
      <c r="BF64" s="77"/>
    </row>
    <row r="65" spans="2:58" x14ac:dyDescent="0.25">
      <c r="B65" s="48" t="s">
        <v>91</v>
      </c>
      <c r="C65" s="82" t="s">
        <v>115</v>
      </c>
      <c r="D65" s="66">
        <f>_xlfn.XLOOKUP($B65&amp;$C$5,Scenarios_Consol!$BG$12:$BG$487,Scenarios_Consol!D$12:D$487)</f>
        <v>1027657.816464095</v>
      </c>
      <c r="E65" s="66">
        <f>_xlfn.XLOOKUP($B65&amp;$C$5,Scenarios_Consol!$BG$12:$BG$487,Scenarios_Consol!E$12:E$487)</f>
        <v>1107216.0023541315</v>
      </c>
      <c r="F65" s="66">
        <f>_xlfn.XLOOKUP($B65&amp;$C$5,Scenarios_Consol!$BG$12:$BG$487,Scenarios_Consol!F$12:F$487)</f>
        <v>1411848.8418181632</v>
      </c>
      <c r="G65" s="66">
        <f>_xlfn.XLOOKUP($B65&amp;$C$5,Scenarios_Consol!$BG$12:$BG$487,Scenarios_Consol!G$12:G$487)</f>
        <v>95442.092985044743</v>
      </c>
      <c r="H65" s="66">
        <f>_xlfn.XLOOKUP($B65&amp;$C$5,Scenarios_Consol!$BG$12:$BG$487,Scenarios_Consol!H$12:H$487)</f>
        <v>1908309.4220992308</v>
      </c>
      <c r="I65" s="66">
        <f>_xlfn.XLOOKUP($B65&amp;$C$5,Scenarios_Consol!$BG$12:$BG$487,Scenarios_Consol!I$12:I$487)</f>
        <v>2092429.3555829278</v>
      </c>
      <c r="J65" s="66">
        <f>_xlfn.XLOOKUP($B65&amp;$C$5,Scenarios_Consol!$BG$12:$BG$487,Scenarios_Consol!J$12:J$487)</f>
        <v>2293792.4934096891</v>
      </c>
      <c r="K65" s="66">
        <f>_xlfn.XLOOKUP($B65&amp;$C$5,Scenarios_Consol!$BG$12:$BG$487,Scenarios_Consol!K$12:K$487)</f>
        <v>2572580.0610470423</v>
      </c>
      <c r="L65" s="66">
        <f>_xlfn.XLOOKUP($B65&amp;$C$5,Scenarios_Consol!$BG$12:$BG$487,Scenarios_Consol!L$12:L$487)</f>
        <v>2890732.1882808045</v>
      </c>
      <c r="M65" s="66">
        <f>_xlfn.XLOOKUP($B65&amp;$C$5,Scenarios_Consol!$BG$12:$BG$487,Scenarios_Consol!M$12:M$487)</f>
        <v>3245984.9981204104</v>
      </c>
      <c r="N65" s="66">
        <f>_xlfn.XLOOKUP($B65&amp;$C$5,Scenarios_Consol!$BG$12:$BG$487,Scenarios_Consol!N$12:N$487)</f>
        <v>3409555.6553479899</v>
      </c>
      <c r="O65" s="66">
        <f>_xlfn.XLOOKUP($B65&amp;$C$5,Scenarios_Consol!$BG$12:$BG$487,Scenarios_Consol!O$12:O$487)</f>
        <v>3480324.6939685834</v>
      </c>
      <c r="P65" s="37">
        <f>_xlfn.XLOOKUP($B65&amp;$C$5,Scenarios_Consol!$BG$12:$BG$487,Scenarios_Consol!P$12:P$487)</f>
        <v>3181179.9218527004</v>
      </c>
      <c r="Q65" s="37">
        <f>_xlfn.XLOOKUP($B65&amp;$C$5,Scenarios_Consol!$BG$12:$BG$487,Scenarios_Consol!Q$12:Q$487)</f>
        <v>3302410.4230963727</v>
      </c>
      <c r="R65" s="37">
        <f>_xlfn.XLOOKUP($B65&amp;$C$5,Scenarios_Consol!$BG$12:$BG$487,Scenarios_Consol!R$12:R$487)</f>
        <v>4752511.6927289749</v>
      </c>
      <c r="S65" s="37">
        <f>_xlfn.XLOOKUP($B65&amp;$C$5,Scenarios_Consol!$BG$12:$BG$487,Scenarios_Consol!S$12:S$487)</f>
        <v>3842033.7750237714</v>
      </c>
      <c r="T65" s="37">
        <f>_xlfn.XLOOKUP($B65&amp;$C$5,Scenarios_Consol!$BG$12:$BG$487,Scenarios_Consol!T$12:T$487)</f>
        <v>5466574.5536911488</v>
      </c>
      <c r="U65" s="37">
        <f>_xlfn.XLOOKUP($B65&amp;$C$5,Scenarios_Consol!$BG$12:$BG$487,Scenarios_Consol!U$12:U$487)</f>
        <v>4506641.4659477854</v>
      </c>
      <c r="V65" s="37">
        <f>_xlfn.XLOOKUP($B65&amp;$C$5,Scenarios_Consol!$BG$12:$BG$487,Scenarios_Consol!V$12:V$487)</f>
        <v>5832349.3842096729</v>
      </c>
      <c r="W65" s="37">
        <f>_xlfn.XLOOKUP($B65&amp;$C$5,Scenarios_Consol!$BG$12:$BG$487,Scenarios_Consol!W$12:W$487)</f>
        <v>4840891.9389313962</v>
      </c>
      <c r="X65" s="37">
        <f>_xlfn.XLOOKUP($B65&amp;$C$5,Scenarios_Consol!$BG$12:$BG$487,Scenarios_Consol!X$12:X$487)</f>
        <v>4671774.8809653297</v>
      </c>
      <c r="Y65" s="37">
        <f>_xlfn.XLOOKUP($B65&amp;$C$5,Scenarios_Consol!$BG$12:$BG$487,Scenarios_Consol!Y$12:Y$487)</f>
        <v>5206672.1729499027</v>
      </c>
      <c r="Z65" s="37">
        <f>_xlfn.XLOOKUP($B65&amp;$C$5,Scenarios_Consol!$BG$12:$BG$487,Scenarios_Consol!Z$12:Z$487)</f>
        <v>4990005.6075340342</v>
      </c>
      <c r="AA65" s="37">
        <f>_xlfn.XLOOKUP($B65&amp;$C$5,Scenarios_Consol!$BG$12:$BG$487,Scenarios_Consol!AA$12:AA$487)</f>
        <v>5457546.2029104559</v>
      </c>
      <c r="AB65" s="37">
        <f>_xlfn.XLOOKUP($B65&amp;$C$5,Scenarios_Consol!$BG$12:$BG$487,Scenarios_Consol!AB$12:AB$487)</f>
        <v>5190208.5834274963</v>
      </c>
      <c r="AC65" s="37">
        <f>_xlfn.XLOOKUP($B65&amp;$C$5,Scenarios_Consol!$BG$12:$BG$487,Scenarios_Consol!AC$12:AC$487)</f>
        <v>5444699.99577309</v>
      </c>
      <c r="AD65" s="37">
        <f>_xlfn.XLOOKUP($B65&amp;$C$5,Scenarios_Consol!$BG$12:$BG$487,Scenarios_Consol!AD$12:AD$487)</f>
        <v>7064567.5468089692</v>
      </c>
      <c r="AE65" s="37">
        <f>_xlfn.XLOOKUP($B65&amp;$C$5,Scenarios_Consol!$BG$12:$BG$487,Scenarios_Consol!AE$12:AE$487)</f>
        <v>6124113.6835486479</v>
      </c>
      <c r="AF65" s="37">
        <f>_xlfn.XLOOKUP($B65&amp;$C$5,Scenarios_Consol!$BG$12:$BG$487,Scenarios_Consol!AF$12:AF$487)</f>
        <v>7477203.5386931431</v>
      </c>
      <c r="AG65" s="37">
        <f>_xlfn.XLOOKUP($B65&amp;$C$5,Scenarios_Consol!$BG$12:$BG$487,Scenarios_Consol!AG$12:AG$487)</f>
        <v>6494114.5784491757</v>
      </c>
      <c r="AH65" s="37">
        <f>_xlfn.XLOOKUP($B65&amp;$C$5,Scenarios_Consol!$BG$12:$BG$487,Scenarios_Consol!AH$12:AH$487)</f>
        <v>7807953.9964684183</v>
      </c>
      <c r="AI65" s="37">
        <f>_xlfn.XLOOKUP($B65&amp;$C$5,Scenarios_Consol!$BG$12:$BG$487,Scenarios_Consol!AI$12:AI$487)</f>
        <v>6822199.2932739183</v>
      </c>
      <c r="AJ65" s="37">
        <f>_xlfn.XLOOKUP($B65&amp;$C$5,Scenarios_Consol!$BG$12:$BG$487,Scenarios_Consol!AJ$12:AJ$487)</f>
        <v>6632784.0463383496</v>
      </c>
      <c r="AK65" s="37">
        <f>_xlfn.XLOOKUP($B65&amp;$C$5,Scenarios_Consol!$BG$12:$BG$487,Scenarios_Consol!AK$12:AK$487)</f>
        <v>7146157.5399389323</v>
      </c>
      <c r="AL65" s="37">
        <f>_xlfn.XLOOKUP($B65&amp;$C$5,Scenarios_Consol!$BG$12:$BG$487,Scenarios_Consol!AL$12:AL$487)</f>
        <v>6952687.199099198</v>
      </c>
      <c r="AM65" s="37">
        <f>_xlfn.XLOOKUP($B65&amp;$C$5,Scenarios_Consol!$BG$12:$BG$487,Scenarios_Consol!AM$12:AM$487)</f>
        <v>7465736.320756712</v>
      </c>
      <c r="AN65" s="37">
        <f>_xlfn.XLOOKUP($B65&amp;$C$5,Scenarios_Consol!$BG$12:$BG$487,Scenarios_Consol!AN$12:AN$487)</f>
        <v>7281064.7799787438</v>
      </c>
      <c r="AO65" s="37">
        <f>_xlfn.XLOOKUP($B65&amp;$C$5,Scenarios_Consol!$BG$12:$BG$487,Scenarios_Consol!AO$12:AO$487)</f>
        <v>7521443.8156109964</v>
      </c>
      <c r="AP65" s="37">
        <f>_xlfn.XLOOKUP($B65&amp;$C$5,Scenarios_Consol!$BG$12:$BG$487,Scenarios_Consol!AP$12:AP$487)</f>
        <v>14431952.571950611</v>
      </c>
      <c r="AQ65" s="37">
        <f>_xlfn.XLOOKUP($B65&amp;$C$5,Scenarios_Consol!$BG$12:$BG$487,Scenarios_Consol!AQ$12:AQ$487)</f>
        <v>11473632.922986653</v>
      </c>
      <c r="AR65" s="37">
        <f>_xlfn.XLOOKUP($B65&amp;$C$5,Scenarios_Consol!$BG$12:$BG$487,Scenarios_Consol!AR$12:AR$487)</f>
        <v>14779565.92790927</v>
      </c>
      <c r="AS65" s="37">
        <f>_xlfn.XLOOKUP($B65&amp;$C$5,Scenarios_Consol!$BG$12:$BG$487,Scenarios_Consol!AS$12:AS$487)</f>
        <v>11809600.771918742</v>
      </c>
      <c r="AT65" s="37">
        <f>_xlfn.XLOOKUP($B65&amp;$C$5,Scenarios_Consol!$BG$12:$BG$487,Scenarios_Consol!AT$12:AT$487)</f>
        <v>15108610.288605807</v>
      </c>
      <c r="AU65" s="37">
        <f>_xlfn.XLOOKUP($B65&amp;$C$5,Scenarios_Consol!$BG$12:$BG$487,Scenarios_Consol!AU$12:AU$487)</f>
        <v>12140474.251564985</v>
      </c>
      <c r="AV65" s="37">
        <f>_xlfn.XLOOKUP($B65&amp;$C$5,Scenarios_Consol!$BG$12:$BG$487,Scenarios_Consol!AV$12:AV$487)</f>
        <v>10139790.153085072</v>
      </c>
      <c r="AW65" s="37">
        <f>_xlfn.XLOOKUP($B65&amp;$C$5,Scenarios_Consol!$BG$12:$BG$487,Scenarios_Consol!AW$12:AW$487)</f>
        <v>12473090.293523928</v>
      </c>
      <c r="AX65" s="37">
        <f>_xlfn.XLOOKUP($B65&amp;$C$5,Scenarios_Consol!$BG$12:$BG$487,Scenarios_Consol!AX$12:AX$487)</f>
        <v>10474338.471185025</v>
      </c>
      <c r="AY65" s="37">
        <f>_xlfn.XLOOKUP($B65&amp;$C$5,Scenarios_Consol!$BG$12:$BG$487,Scenarios_Consol!AY$12:AY$487)</f>
        <v>12809600.301822197</v>
      </c>
      <c r="BA65" s="37">
        <f t="shared" si="4"/>
        <v>25535873.621478114</v>
      </c>
      <c r="BB65" s="37">
        <f t="shared" si="4"/>
        <v>56050592.019841544</v>
      </c>
      <c r="BC65" s="37">
        <f t="shared" si="4"/>
        <v>80622426.322576061</v>
      </c>
      <c r="BD65" s="37">
        <f t="shared" si="4"/>
        <v>140443164.55014202</v>
      </c>
      <c r="BF65" s="77"/>
    </row>
    <row r="66" spans="2:58" x14ac:dyDescent="0.25">
      <c r="B66" s="48" t="s">
        <v>92</v>
      </c>
      <c r="C66" s="82" t="s">
        <v>26</v>
      </c>
      <c r="D66" s="66">
        <f>_xlfn.XLOOKUP($B66&amp;$C$5,Scenarios_Consol!$BG$12:$BG$487,Scenarios_Consol!D$12:D$487)</f>
        <v>36618.159958484153</v>
      </c>
      <c r="E66" s="66">
        <f>_xlfn.XLOOKUP($B66&amp;$C$5,Scenarios_Consol!$BG$12:$BG$487,Scenarios_Consol!E$12:E$487)</f>
        <v>60004.48281655569</v>
      </c>
      <c r="F66" s="66">
        <f>_xlfn.XLOOKUP($B66&amp;$C$5,Scenarios_Consol!$BG$12:$BG$487,Scenarios_Consol!F$12:F$487)</f>
        <v>55694.414829040637</v>
      </c>
      <c r="G66" s="66">
        <f>_xlfn.XLOOKUP($B66&amp;$C$5,Scenarios_Consol!$BG$12:$BG$487,Scenarios_Consol!G$12:G$487)</f>
        <v>49540.755345667072</v>
      </c>
      <c r="H66" s="66">
        <f>_xlfn.XLOOKUP($B66&amp;$C$5,Scenarios_Consol!$BG$12:$BG$487,Scenarios_Consol!H$12:H$487)</f>
        <v>82576.0462132127</v>
      </c>
      <c r="I66" s="66">
        <f>_xlfn.XLOOKUP($B66&amp;$C$5,Scenarios_Consol!$BG$12:$BG$487,Scenarios_Consol!I$12:I$487)</f>
        <v>80015.301600477163</v>
      </c>
      <c r="J66" s="66">
        <f>_xlfn.XLOOKUP($B66&amp;$C$5,Scenarios_Consol!$BG$12:$BG$487,Scenarios_Consol!J$12:J$487)</f>
        <v>105081.57076668448</v>
      </c>
      <c r="K66" s="66">
        <f>_xlfn.XLOOKUP($B66&amp;$C$5,Scenarios_Consol!$BG$12:$BG$487,Scenarios_Consol!K$12:K$487)</f>
        <v>76574.119679018986</v>
      </c>
      <c r="L66" s="66">
        <f>_xlfn.XLOOKUP($B66&amp;$C$5,Scenarios_Consol!$BG$12:$BG$487,Scenarios_Consol!L$12:L$487)</f>
        <v>60775.827011731941</v>
      </c>
      <c r="M66" s="66">
        <f>_xlfn.XLOOKUP($B66&amp;$C$5,Scenarios_Consol!$BG$12:$BG$487,Scenarios_Consol!M$12:M$487)</f>
        <v>50659.875486521312</v>
      </c>
      <c r="N66" s="66">
        <f>_xlfn.XLOOKUP($B66&amp;$C$5,Scenarios_Consol!$BG$12:$BG$487,Scenarios_Consol!N$12:N$487)</f>
        <v>41352.314135510562</v>
      </c>
      <c r="O66" s="66">
        <f>_xlfn.XLOOKUP($B66&amp;$C$5,Scenarios_Consol!$BG$12:$BG$487,Scenarios_Consol!O$12:O$487)</f>
        <v>40357.67883909701</v>
      </c>
      <c r="P66" s="37">
        <f>_xlfn.XLOOKUP($B66&amp;$C$5,Scenarios_Consol!$BG$12:$BG$487,Scenarios_Consol!P$12:P$487)</f>
        <v>153762.30929155057</v>
      </c>
      <c r="Q66" s="37">
        <f>_xlfn.XLOOKUP($B66&amp;$C$5,Scenarios_Consol!$BG$12:$BG$487,Scenarios_Consol!Q$12:Q$487)</f>
        <v>159936.74372193776</v>
      </c>
      <c r="R66" s="37">
        <f>_xlfn.XLOOKUP($B66&amp;$C$5,Scenarios_Consol!$BG$12:$BG$487,Scenarios_Consol!R$12:R$487)</f>
        <v>139024.60157180461</v>
      </c>
      <c r="S66" s="37">
        <f>_xlfn.XLOOKUP($B66&amp;$C$5,Scenarios_Consol!$BG$12:$BG$487,Scenarios_Consol!S$12:S$487)</f>
        <v>174710.07165314094</v>
      </c>
      <c r="T66" s="37">
        <f>_xlfn.XLOOKUP($B66&amp;$C$5,Scenarios_Consol!$BG$12:$BG$487,Scenarios_Consol!T$12:T$487)</f>
        <v>161228.2578113511</v>
      </c>
      <c r="U66" s="37">
        <f>_xlfn.XLOOKUP($B66&amp;$C$5,Scenarios_Consol!$BG$12:$BG$487,Scenarios_Consol!U$12:U$487)</f>
        <v>196274.67335281559</v>
      </c>
      <c r="V66" s="37">
        <f>_xlfn.XLOOKUP($B66&amp;$C$5,Scenarios_Consol!$BG$12:$BG$487,Scenarios_Consol!V$12:V$487)</f>
        <v>182176.51579150709</v>
      </c>
      <c r="W66" s="37">
        <f>_xlfn.XLOOKUP($B66&amp;$C$5,Scenarios_Consol!$BG$12:$BG$487,Scenarios_Consol!W$12:W$487)</f>
        <v>216075.12166578649</v>
      </c>
      <c r="X66" s="37">
        <f>_xlfn.XLOOKUP($B66&amp;$C$5,Scenarios_Consol!$BG$12:$BG$487,Scenarios_Consol!X$12:X$487)</f>
        <v>232629.61457980034</v>
      </c>
      <c r="Y66" s="37">
        <f>_xlfn.XLOOKUP($B66&amp;$C$5,Scenarios_Consol!$BG$12:$BG$487,Scenarios_Consol!Y$12:Y$487)</f>
        <v>234978.23608360061</v>
      </c>
      <c r="Z66" s="37">
        <f>_xlfn.XLOOKUP($B66&amp;$C$5,Scenarios_Consol!$BG$12:$BG$487,Scenarios_Consol!Z$12:Z$487)</f>
        <v>251073.26699186579</v>
      </c>
      <c r="AA66" s="37">
        <f>_xlfn.XLOOKUP($B66&amp;$C$5,Scenarios_Consol!$BG$12:$BG$487,Scenarios_Consol!AA$12:AA$487)</f>
        <v>253624.51445297551</v>
      </c>
      <c r="AB66" s="37">
        <f>_xlfn.XLOOKUP($B66&amp;$C$5,Scenarios_Consol!$BG$12:$BG$487,Scenarios_Consol!AB$12:AB$487)</f>
        <v>349333.67597647151</v>
      </c>
      <c r="AC66" s="37">
        <f>_xlfn.XLOOKUP($B66&amp;$C$5,Scenarios_Consol!$BG$12:$BG$487,Scenarios_Consol!AC$12:AC$487)</f>
        <v>360701.89771441795</v>
      </c>
      <c r="AD66" s="37">
        <f>_xlfn.XLOOKUP($B66&amp;$C$5,Scenarios_Consol!$BG$12:$BG$487,Scenarios_Consol!AD$12:AD$487)</f>
        <v>331914.7995009583</v>
      </c>
      <c r="AE66" s="37">
        <f>_xlfn.XLOOKUP($B66&amp;$C$5,Scenarios_Consol!$BG$12:$BG$487,Scenarios_Consol!AE$12:AE$487)</f>
        <v>379456.54763202392</v>
      </c>
      <c r="AF66" s="37">
        <f>_xlfn.XLOOKUP($B66&amp;$C$5,Scenarios_Consol!$BG$12:$BG$487,Scenarios_Consol!AF$12:AF$487)</f>
        <v>358267.05603550456</v>
      </c>
      <c r="AG66" s="37">
        <f>_xlfn.XLOOKUP($B66&amp;$C$5,Scenarios_Consol!$BG$12:$BG$487,Scenarios_Consol!AG$12:AG$487)</f>
        <v>405345.98881042062</v>
      </c>
      <c r="AH66" s="37">
        <f>_xlfn.XLOOKUP($B66&amp;$C$5,Scenarios_Consol!$BG$12:$BG$487,Scenarios_Consol!AH$12:AH$487)</f>
        <v>383722.98736003501</v>
      </c>
      <c r="AI66" s="37">
        <f>_xlfn.XLOOKUP($B66&amp;$C$5,Scenarios_Consol!$BG$12:$BG$487,Scenarios_Consol!AI$12:AI$487)</f>
        <v>430434.33153318154</v>
      </c>
      <c r="AJ66" s="37">
        <f>_xlfn.XLOOKUP($B66&amp;$C$5,Scenarios_Consol!$BG$12:$BG$487,Scenarios_Consol!AJ$12:AJ$487)</f>
        <v>452463.78761717043</v>
      </c>
      <c r="AK66" s="37">
        <f>_xlfn.XLOOKUP($B66&amp;$C$5,Scenarios_Consol!$BG$12:$BG$487,Scenarios_Consol!AK$12:AK$487)</f>
        <v>455379.55030200753</v>
      </c>
      <c r="AL66" s="37">
        <f>_xlfn.XLOOKUP($B66&amp;$C$5,Scenarios_Consol!$BG$12:$BG$487,Scenarios_Consol!AL$12:AL$487)</f>
        <v>477359.16559555696</v>
      </c>
      <c r="AM66" s="37">
        <f>_xlfn.XLOOKUP($B66&amp;$C$5,Scenarios_Consol!$BG$12:$BG$487,Scenarios_Consol!AM$12:AM$487)</f>
        <v>480308.59367299161</v>
      </c>
      <c r="AN66" s="37">
        <f>_xlfn.XLOOKUP($B66&amp;$C$5,Scenarios_Consol!$BG$12:$BG$487,Scenarios_Consol!AN$12:AN$487)</f>
        <v>536369.5160556077</v>
      </c>
      <c r="AO66" s="37">
        <f>_xlfn.XLOOKUP($B66&amp;$C$5,Scenarios_Consol!$BG$12:$BG$487,Scenarios_Consol!AO$12:AO$487)</f>
        <v>549049.65615257144</v>
      </c>
      <c r="AP66" s="37">
        <f>_xlfn.XLOOKUP($B66&amp;$C$5,Scenarios_Consol!$BG$12:$BG$487,Scenarios_Consol!AP$12:AP$487)</f>
        <v>324883.62304907979</v>
      </c>
      <c r="AQ66" s="37">
        <f>_xlfn.XLOOKUP($B66&amp;$C$5,Scenarios_Consol!$BG$12:$BG$487,Scenarios_Consol!AQ$12:AQ$487)</f>
        <v>454684.23195998569</v>
      </c>
      <c r="AR66" s="37">
        <f>_xlfn.XLOOKUP($B66&amp;$C$5,Scenarios_Consol!$BG$12:$BG$487,Scenarios_Consol!AR$12:AR$487)</f>
        <v>352015.16968496318</v>
      </c>
      <c r="AS66" s="37">
        <f>_xlfn.XLOOKUP($B66&amp;$C$5,Scenarios_Consol!$BG$12:$BG$487,Scenarios_Consol!AS$12:AS$487)</f>
        <v>481738.5573088082</v>
      </c>
      <c r="AT66" s="37">
        <f>_xlfn.XLOOKUP($B66&amp;$C$5,Scenarios_Consol!$BG$12:$BG$487,Scenarios_Consol!AT$12:AT$487)</f>
        <v>379017.31321622629</v>
      </c>
      <c r="AU66" s="37">
        <f>_xlfn.XLOOKUP($B66&amp;$C$5,Scenarios_Consol!$BG$12:$BG$487,Scenarios_Consol!AU$12:AU$487)</f>
        <v>508697.79466952418</v>
      </c>
      <c r="AV66" s="37">
        <f>_xlfn.XLOOKUP($B66&amp;$C$5,Scenarios_Consol!$BG$12:$BG$487,Scenarios_Consol!AV$12:AV$487)</f>
        <v>597657.8637366168</v>
      </c>
      <c r="AW66" s="37">
        <f>_xlfn.XLOOKUP($B66&amp;$C$5,Scenarios_Consol!$BG$12:$BG$487,Scenarios_Consol!AW$12:AW$487)</f>
        <v>535686.36086036288</v>
      </c>
      <c r="AX66" s="37">
        <f>_xlfn.XLOOKUP($B66&amp;$C$5,Scenarios_Consol!$BG$12:$BG$487,Scenarios_Consol!AX$12:AX$487)</f>
        <v>624663.7051369478</v>
      </c>
      <c r="AY66" s="37">
        <f>_xlfn.XLOOKUP($B66&amp;$C$5,Scenarios_Consol!$BG$12:$BG$487,Scenarios_Consol!AY$12:AY$487)</f>
        <v>562729.06635276903</v>
      </c>
      <c r="BA66" s="37">
        <f t="shared" si="4"/>
        <v>739250.54668200167</v>
      </c>
      <c r="BB66" s="37">
        <f t="shared" si="4"/>
        <v>2355493.9269681363</v>
      </c>
      <c r="BC66" s="37">
        <f t="shared" si="4"/>
        <v>4864688.3817507401</v>
      </c>
      <c r="BD66" s="37">
        <f t="shared" si="4"/>
        <v>5907192.8581834631</v>
      </c>
      <c r="BF66" s="77"/>
    </row>
    <row r="67" spans="2:58" x14ac:dyDescent="0.25">
      <c r="B67" s="48" t="s">
        <v>93</v>
      </c>
      <c r="C67" s="82" t="s">
        <v>26</v>
      </c>
      <c r="D67" s="66">
        <f>_xlfn.XLOOKUP($B67&amp;$C$5,Scenarios_Consol!$BG$12:$BG$487,Scenarios_Consol!D$12:D$487)</f>
        <v>191274.42639960229</v>
      </c>
      <c r="E67" s="66">
        <f>_xlfn.XLOOKUP($B67&amp;$C$5,Scenarios_Consol!$BG$12:$BG$487,Scenarios_Consol!E$12:E$487)</f>
        <v>223088.0163093688</v>
      </c>
      <c r="F67" s="66">
        <f>_xlfn.XLOOKUP($B67&amp;$C$5,Scenarios_Consol!$BG$12:$BG$487,Scenarios_Consol!F$12:F$487)</f>
        <v>263393.95571726764</v>
      </c>
      <c r="G67" s="66">
        <f>_xlfn.XLOOKUP($B67&amp;$C$5,Scenarios_Consol!$BG$12:$BG$487,Scenarios_Consol!G$12:G$487)</f>
        <v>280238.17367304862</v>
      </c>
      <c r="H67" s="66">
        <f>_xlfn.XLOOKUP($B67&amp;$C$5,Scenarios_Consol!$BG$12:$BG$487,Scenarios_Consol!H$12:H$487)</f>
        <v>259943.46760956565</v>
      </c>
      <c r="I67" s="66">
        <f>_xlfn.XLOOKUP($B67&amp;$C$5,Scenarios_Consol!$BG$12:$BG$487,Scenarios_Consol!I$12:I$487)</f>
        <v>272332.27880165173</v>
      </c>
      <c r="J67" s="66">
        <f>_xlfn.XLOOKUP($B67&amp;$C$5,Scenarios_Consol!$BG$12:$BG$487,Scenarios_Consol!J$12:J$487)</f>
        <v>349131.83388374478</v>
      </c>
      <c r="K67" s="66">
        <f>_xlfn.XLOOKUP($B67&amp;$C$5,Scenarios_Consol!$BG$12:$BG$487,Scenarios_Consol!K$12:K$487)</f>
        <v>391025.04851681739</v>
      </c>
      <c r="L67" s="66">
        <f>_xlfn.XLOOKUP($B67&amp;$C$5,Scenarios_Consol!$BG$12:$BG$487,Scenarios_Consol!L$12:L$487)</f>
        <v>486421.80150611314</v>
      </c>
      <c r="M67" s="66">
        <f>_xlfn.XLOOKUP($B67&amp;$C$5,Scenarios_Consol!$BG$12:$BG$487,Scenarios_Consol!M$12:M$487)</f>
        <v>119259.3315222825</v>
      </c>
      <c r="N67" s="66">
        <f>_xlfn.XLOOKUP($B67&amp;$C$5,Scenarios_Consol!$BG$12:$BG$487,Scenarios_Consol!N$12:N$487)</f>
        <v>106599.41481949018</v>
      </c>
      <c r="O67" s="66">
        <f>_xlfn.XLOOKUP($B67&amp;$C$5,Scenarios_Consol!$BG$12:$BG$487,Scenarios_Consol!O$12:O$487)</f>
        <v>109244.47408773618</v>
      </c>
      <c r="P67" s="37">
        <f>_xlfn.XLOOKUP($B67&amp;$C$5,Scenarios_Consol!$BG$12:$BG$487,Scenarios_Consol!P$12:P$487)</f>
        <v>820711.22946523153</v>
      </c>
      <c r="Q67" s="37">
        <f>_xlfn.XLOOKUP($B67&amp;$C$5,Scenarios_Consol!$BG$12:$BG$487,Scenarios_Consol!Q$12:Q$487)</f>
        <v>852271.81462258089</v>
      </c>
      <c r="R67" s="37">
        <f>_xlfn.XLOOKUP($B67&amp;$C$5,Scenarios_Consol!$BG$12:$BG$487,Scenarios_Consol!R$12:R$487)</f>
        <v>681570.14766755351</v>
      </c>
      <c r="S67" s="37">
        <f>_xlfn.XLOOKUP($B67&amp;$C$5,Scenarios_Consol!$BG$12:$BG$487,Scenarios_Consol!S$12:S$487)</f>
        <v>925269.66251375736</v>
      </c>
      <c r="T67" s="37">
        <f>_xlfn.XLOOKUP($B67&amp;$C$5,Scenarios_Consol!$BG$12:$BG$487,Scenarios_Consol!T$12:T$487)</f>
        <v>814793.64110135357</v>
      </c>
      <c r="U67" s="37">
        <f>_xlfn.XLOOKUP($B67&amp;$C$5,Scenarios_Consol!$BG$12:$BG$487,Scenarios_Consol!U$12:U$487)</f>
        <v>1056791.0934378784</v>
      </c>
      <c r="V67" s="37">
        <f>_xlfn.XLOOKUP($B67&amp;$C$5,Scenarios_Consol!$BG$12:$BG$487,Scenarios_Consol!V$12:V$487)</f>
        <v>943211.36352138571</v>
      </c>
      <c r="W67" s="37">
        <f>_xlfn.XLOOKUP($B67&amp;$C$5,Scenarios_Consol!$BG$12:$BG$487,Scenarios_Consol!W$12:W$487)</f>
        <v>1178548.2146781089</v>
      </c>
      <c r="X67" s="37">
        <f>_xlfn.XLOOKUP($B67&amp;$C$5,Scenarios_Consol!$BG$12:$BG$487,Scenarios_Consol!X$12:X$487)</f>
        <v>1291585.4831021256</v>
      </c>
      <c r="Y67" s="37">
        <f>_xlfn.XLOOKUP($B67&amp;$C$5,Scenarios_Consol!$BG$12:$BG$487,Scenarios_Consol!Y$12:Y$487)</f>
        <v>1297690.1725442375</v>
      </c>
      <c r="Z67" s="37">
        <f>_xlfn.XLOOKUP($B67&amp;$C$5,Scenarios_Consol!$BG$12:$BG$487,Scenarios_Consol!Z$12:Z$487)</f>
        <v>1408459.491496451</v>
      </c>
      <c r="AA67" s="37">
        <f>_xlfn.XLOOKUP($B67&amp;$C$5,Scenarios_Consol!$BG$12:$BG$487,Scenarios_Consol!AA$12:AA$487)</f>
        <v>1414939.021385835</v>
      </c>
      <c r="AB67" s="37">
        <f>_xlfn.XLOOKUP($B67&amp;$C$5,Scenarios_Consol!$BG$12:$BG$487,Scenarios_Consol!AB$12:AB$487)</f>
        <v>2052349.1694302983</v>
      </c>
      <c r="AC67" s="37">
        <f>_xlfn.XLOOKUP($B67&amp;$C$5,Scenarios_Consol!$BG$12:$BG$487,Scenarios_Consol!AC$12:AC$487)</f>
        <v>2123779.2885921937</v>
      </c>
      <c r="AD67" s="37">
        <f>_xlfn.XLOOKUP($B67&amp;$C$5,Scenarios_Consol!$BG$12:$BG$487,Scenarios_Consol!AD$12:AD$487)</f>
        <v>1902425.6319352402</v>
      </c>
      <c r="AE67" s="37">
        <f>_xlfn.XLOOKUP($B67&amp;$C$5,Scenarios_Consol!$BG$12:$BG$487,Scenarios_Consol!AE$12:AE$487)</f>
        <v>2229741.0992889665</v>
      </c>
      <c r="AF67" s="37">
        <f>_xlfn.XLOOKUP($B67&amp;$C$5,Scenarios_Consol!$BG$12:$BG$487,Scenarios_Consol!AF$12:AF$487)</f>
        <v>2068511.3302108052</v>
      </c>
      <c r="AG67" s="37">
        <f>_xlfn.XLOOKUP($B67&amp;$C$5,Scenarios_Consol!$BG$12:$BG$487,Scenarios_Consol!AG$12:AG$487)</f>
        <v>2393282.5674452959</v>
      </c>
      <c r="AH67" s="37">
        <f>_xlfn.XLOOKUP($B67&amp;$C$5,Scenarios_Consol!$BG$12:$BG$487,Scenarios_Consol!AH$12:AH$487)</f>
        <v>2229475.5599827794</v>
      </c>
      <c r="AI67" s="37">
        <f>_xlfn.XLOOKUP($B67&amp;$C$5,Scenarios_Consol!$BG$12:$BG$487,Scenarios_Consol!AI$12:AI$487)</f>
        <v>2552011.2234204207</v>
      </c>
      <c r="AJ67" s="37">
        <f>_xlfn.XLOOKUP($B67&amp;$C$5,Scenarios_Consol!$BG$12:$BG$487,Scenarios_Consol!AJ$12:AJ$487)</f>
        <v>2701928.0505854147</v>
      </c>
      <c r="AK67" s="37">
        <f>_xlfn.XLOOKUP($B67&amp;$C$5,Scenarios_Consol!$BG$12:$BG$487,Scenarios_Consol!AK$12:AK$487)</f>
        <v>2709948.629018236</v>
      </c>
      <c r="AL67" s="37">
        <f>_xlfn.XLOOKUP($B67&amp;$C$5,Scenarios_Consol!$BG$12:$BG$487,Scenarios_Consol!AL$12:AL$487)</f>
        <v>2859334.228297886</v>
      </c>
      <c r="AM67" s="37">
        <f>_xlfn.XLOOKUP($B67&amp;$C$5,Scenarios_Consol!$BG$12:$BG$487,Scenarios_Consol!AM$12:AM$487)</f>
        <v>2867285.865354036</v>
      </c>
      <c r="AN67" s="37">
        <f>_xlfn.XLOOKUP($B67&amp;$C$5,Scenarios_Consol!$BG$12:$BG$487,Scenarios_Consol!AN$12:AN$487)</f>
        <v>3247281.3544846335</v>
      </c>
      <c r="AO67" s="37">
        <f>_xlfn.XLOOKUP($B67&amp;$C$5,Scenarios_Consol!$BG$12:$BG$487,Scenarios_Consol!AO$12:AO$487)</f>
        <v>3328814.8024956994</v>
      </c>
      <c r="AP67" s="37">
        <f>_xlfn.XLOOKUP($B67&amp;$C$5,Scenarios_Consol!$BG$12:$BG$487,Scenarios_Consol!AP$12:AP$487)</f>
        <v>1753000.0333017476</v>
      </c>
      <c r="AQ67" s="37">
        <f>_xlfn.XLOOKUP($B67&amp;$C$5,Scenarios_Consol!$BG$12:$BG$487,Scenarios_Consol!AQ$12:AQ$487)</f>
        <v>2642563.7099912805</v>
      </c>
      <c r="AR67" s="37">
        <f>_xlfn.XLOOKUP($B67&amp;$C$5,Scenarios_Consol!$BG$12:$BG$487,Scenarios_Consol!AR$12:AR$487)</f>
        <v>1925187.428612052</v>
      </c>
      <c r="AS67" s="37">
        <f>_xlfn.XLOOKUP($B67&amp;$C$5,Scenarios_Consol!$BG$12:$BG$487,Scenarios_Consol!AS$12:AS$487)</f>
        <v>2814313.9567668429</v>
      </c>
      <c r="AT67" s="37">
        <f>_xlfn.XLOOKUP($B67&amp;$C$5,Scenarios_Consol!$BG$12:$BG$487,Scenarios_Consol!AT$12:AT$487)</f>
        <v>2096621.9967054992</v>
      </c>
      <c r="AU67" s="37">
        <f>_xlfn.XLOOKUP($B67&amp;$C$5,Scenarios_Consol!$BG$12:$BG$487,Scenarios_Consol!AU$12:AU$487)</f>
        <v>2985451.3953229673</v>
      </c>
      <c r="AV67" s="37">
        <f>_xlfn.XLOOKUP($B67&amp;$C$5,Scenarios_Consol!$BG$12:$BG$487,Scenarios_Consol!AV$12:AV$487)</f>
        <v>3598034.8725577784</v>
      </c>
      <c r="AW67" s="37">
        <f>_xlfn.XLOOKUP($B67&amp;$C$5,Scenarios_Consol!$BG$12:$BG$487,Scenarios_Consol!AW$12:AW$487)</f>
        <v>3156706.9839667697</v>
      </c>
      <c r="AX67" s="37">
        <f>_xlfn.XLOOKUP($B67&amp;$C$5,Scenarios_Consol!$BG$12:$BG$487,Scenarios_Consol!AX$12:AX$487)</f>
        <v>3769352.0191589477</v>
      </c>
      <c r="AY67" s="37">
        <f>_xlfn.XLOOKUP($B67&amp;$C$5,Scenarios_Consol!$BG$12:$BG$487,Scenarios_Consol!AY$12:AY$487)</f>
        <v>3328232.1866718754</v>
      </c>
      <c r="BA67" s="37">
        <f t="shared" si="4"/>
        <v>3051952.2228466892</v>
      </c>
      <c r="BB67" s="37">
        <f t="shared" si="4"/>
        <v>12685841.335536499</v>
      </c>
      <c r="BC67" s="37">
        <f t="shared" si="4"/>
        <v>28690072.643561572</v>
      </c>
      <c r="BD67" s="37">
        <f t="shared" si="4"/>
        <v>34645560.740036085</v>
      </c>
      <c r="BF67" s="77"/>
    </row>
    <row r="68" spans="2:58" x14ac:dyDescent="0.25">
      <c r="B68" s="48" t="s">
        <v>94</v>
      </c>
      <c r="C68" s="82" t="s">
        <v>118</v>
      </c>
      <c r="D68" s="66">
        <f>_xlfn.XLOOKUP($B68&amp;$C$5,Scenarios_Consol!$BG$12:$BG$487,Scenarios_Consol!D$12:D$487)</f>
        <v>492090.9</v>
      </c>
      <c r="E68" s="66">
        <f>_xlfn.XLOOKUP($B68&amp;$C$5,Scenarios_Consol!$BG$12:$BG$487,Scenarios_Consol!E$12:E$487)</f>
        <v>704228.4</v>
      </c>
      <c r="F68" s="66">
        <f>_xlfn.XLOOKUP($B68&amp;$C$5,Scenarios_Consol!$BG$12:$BG$487,Scenarios_Consol!F$12:F$487)</f>
        <v>671445.9</v>
      </c>
      <c r="G68" s="66">
        <f>_xlfn.XLOOKUP($B68&amp;$C$5,Scenarios_Consol!$BG$12:$BG$487,Scenarios_Consol!G$12:G$487)</f>
        <v>993785.5</v>
      </c>
      <c r="H68" s="66">
        <f>_xlfn.XLOOKUP($B68&amp;$C$5,Scenarios_Consol!$BG$12:$BG$487,Scenarios_Consol!H$12:H$487)</f>
        <v>962712.2</v>
      </c>
      <c r="I68" s="66">
        <f>_xlfn.XLOOKUP($B68&amp;$C$5,Scenarios_Consol!$BG$12:$BG$487,Scenarios_Consol!I$12:I$487)</f>
        <v>1135713.7</v>
      </c>
      <c r="J68" s="66">
        <f>_xlfn.XLOOKUP($B68&amp;$C$5,Scenarios_Consol!$BG$12:$BG$487,Scenarios_Consol!J$12:J$487)</f>
        <v>2140270</v>
      </c>
      <c r="K68" s="66">
        <f>_xlfn.XLOOKUP($B68&amp;$C$5,Scenarios_Consol!$BG$12:$BG$487,Scenarios_Consol!K$12:K$487)</f>
        <v>1480498.5</v>
      </c>
      <c r="L68" s="66">
        <f>_xlfn.XLOOKUP($B68&amp;$C$5,Scenarios_Consol!$BG$12:$BG$487,Scenarios_Consol!L$12:L$487)</f>
        <v>1548256.1</v>
      </c>
      <c r="M68" s="66">
        <f>_xlfn.XLOOKUP($B68&amp;$C$5,Scenarios_Consol!$BG$12:$BG$487,Scenarios_Consol!M$12:M$487)</f>
        <v>1888413.4</v>
      </c>
      <c r="N68" s="66">
        <f>_xlfn.XLOOKUP($B68&amp;$C$5,Scenarios_Consol!$BG$12:$BG$487,Scenarios_Consol!N$12:N$487)</f>
        <v>2649628.7000000002</v>
      </c>
      <c r="O68" s="66">
        <f>_xlfn.XLOOKUP($B68&amp;$C$5,Scenarios_Consol!$BG$12:$BG$487,Scenarios_Consol!O$12:O$487)</f>
        <v>3983484.2</v>
      </c>
      <c r="P68" s="37">
        <f>_xlfn.XLOOKUP($B68&amp;$C$5,Scenarios_Consol!$BG$12:$BG$487,Scenarios_Consol!P$12:P$487)</f>
        <v>2955503.5890491181</v>
      </c>
      <c r="Q68" s="37">
        <f>_xlfn.XLOOKUP($B68&amp;$C$5,Scenarios_Consol!$BG$12:$BG$487,Scenarios_Consol!Q$12:Q$487)</f>
        <v>3089224.858588092</v>
      </c>
      <c r="R68" s="37">
        <f>_xlfn.XLOOKUP($B68&amp;$C$5,Scenarios_Consol!$BG$12:$BG$487,Scenarios_Consol!R$12:R$487)</f>
        <v>2468953.3945308276</v>
      </c>
      <c r="S68" s="37">
        <f>_xlfn.XLOOKUP($B68&amp;$C$5,Scenarios_Consol!$BG$12:$BG$487,Scenarios_Consol!S$12:S$487)</f>
        <v>3301210.1634004037</v>
      </c>
      <c r="T68" s="37">
        <f>_xlfn.XLOOKUP($B68&amp;$C$5,Scenarios_Consol!$BG$12:$BG$487,Scenarios_Consol!T$12:T$487)</f>
        <v>2948811.5220850613</v>
      </c>
      <c r="U68" s="37">
        <f>_xlfn.XLOOKUP($B68&amp;$C$5,Scenarios_Consol!$BG$12:$BG$487,Scenarios_Consol!U$12:U$487)</f>
        <v>3809242.7791627436</v>
      </c>
      <c r="V68" s="37">
        <f>_xlfn.XLOOKUP($B68&amp;$C$5,Scenarios_Consol!$BG$12:$BG$487,Scenarios_Consol!V$12:V$487)</f>
        <v>3503782.9026692244</v>
      </c>
      <c r="W68" s="37">
        <f>_xlfn.XLOOKUP($B68&amp;$C$5,Scenarios_Consol!$BG$12:$BG$487,Scenarios_Consol!W$12:W$487)</f>
        <v>4183608.0075280573</v>
      </c>
      <c r="X68" s="37">
        <f>_xlfn.XLOOKUP($B68&amp;$C$5,Scenarios_Consol!$BG$12:$BG$487,Scenarios_Consol!X$12:X$487)</f>
        <v>4627028.9307990922</v>
      </c>
      <c r="Y68" s="37">
        <f>_xlfn.XLOOKUP($B68&amp;$C$5,Scenarios_Consol!$BG$12:$BG$487,Scenarios_Consol!Y$12:Y$487)</f>
        <v>4772119.5578427864</v>
      </c>
      <c r="Z68" s="37">
        <f>_xlfn.XLOOKUP($B68&amp;$C$5,Scenarios_Consol!$BG$12:$BG$487,Scenarios_Consol!Z$12:Z$487)</f>
        <v>5258633.1341169085</v>
      </c>
      <c r="AA68" s="37">
        <f>_xlfn.XLOOKUP($B68&amp;$C$5,Scenarios_Consol!$BG$12:$BG$487,Scenarios_Consol!AA$12:AA$487)</f>
        <v>5290699.7326843105</v>
      </c>
      <c r="AB68" s="37">
        <f>_xlfn.XLOOKUP($B68&amp;$C$5,Scenarios_Consol!$BG$12:$BG$487,Scenarios_Consol!AB$12:AB$487)</f>
        <v>6980736.1310309451</v>
      </c>
      <c r="AC68" s="37">
        <f>_xlfn.XLOOKUP($B68&amp;$C$5,Scenarios_Consol!$BG$12:$BG$487,Scenarios_Consol!AC$12:AC$487)</f>
        <v>7222546.5748772034</v>
      </c>
      <c r="AD68" s="37">
        <f>_xlfn.XLOOKUP($B68&amp;$C$5,Scenarios_Consol!$BG$12:$BG$487,Scenarios_Consol!AD$12:AD$487)</f>
        <v>6520977.8939027674</v>
      </c>
      <c r="AE68" s="37">
        <f>_xlfn.XLOOKUP($B68&amp;$C$5,Scenarios_Consol!$BG$12:$BG$487,Scenarios_Consol!AE$12:AE$487)</f>
        <v>7605667.6481966889</v>
      </c>
      <c r="AF68" s="37">
        <f>_xlfn.XLOOKUP($B68&amp;$C$5,Scenarios_Consol!$BG$12:$BG$487,Scenarios_Consol!AF$12:AF$487)</f>
        <v>7106866.7771726716</v>
      </c>
      <c r="AG68" s="37">
        <f>_xlfn.XLOOKUP($B68&amp;$C$5,Scenarios_Consol!$BG$12:$BG$487,Scenarios_Consol!AG$12:AG$487)</f>
        <v>8188576.3490713043</v>
      </c>
      <c r="AH68" s="37">
        <f>_xlfn.XLOOKUP($B68&amp;$C$5,Scenarios_Consol!$BG$12:$BG$487,Scenarios_Consol!AH$12:AH$487)</f>
        <v>7673898.9208389269</v>
      </c>
      <c r="AI68" s="37">
        <f>_xlfn.XLOOKUP($B68&amp;$C$5,Scenarios_Consol!$BG$12:$BG$487,Scenarios_Consol!AI$12:AI$487)</f>
        <v>8731785.8109860383</v>
      </c>
      <c r="AJ68" s="37">
        <f>_xlfn.XLOOKUP($B68&amp;$C$5,Scenarios_Consol!$BG$12:$BG$487,Scenarios_Consol!AJ$12:AJ$487)</f>
        <v>9247440.0399168823</v>
      </c>
      <c r="AK68" s="37">
        <f>_xlfn.XLOOKUP($B68&amp;$C$5,Scenarios_Consol!$BG$12:$BG$487,Scenarios_Consol!AK$12:AK$487)</f>
        <v>9296602.3911140729</v>
      </c>
      <c r="AL68" s="37">
        <f>_xlfn.XLOOKUP($B68&amp;$C$5,Scenarios_Consol!$BG$12:$BG$487,Scenarios_Consol!AL$12:AL$487)</f>
        <v>9784568.6968285087</v>
      </c>
      <c r="AM68" s="37">
        <f>_xlfn.XLOOKUP($B68&amp;$C$5,Scenarios_Consol!$BG$12:$BG$487,Scenarios_Consol!AM$12:AM$487)</f>
        <v>9797195.832983274</v>
      </c>
      <c r="AN68" s="37">
        <f>_xlfn.XLOOKUP($B68&amp;$C$5,Scenarios_Consol!$BG$12:$BG$487,Scenarios_Consol!AN$12:AN$487)</f>
        <v>11021755.296467399</v>
      </c>
      <c r="AO68" s="37">
        <f>_xlfn.XLOOKUP($B68&amp;$C$5,Scenarios_Consol!$BG$12:$BG$487,Scenarios_Consol!AO$12:AO$487)</f>
        <v>11299775.254423467</v>
      </c>
      <c r="AP68" s="37">
        <f>_xlfn.XLOOKUP($B68&amp;$C$5,Scenarios_Consol!$BG$12:$BG$487,Scenarios_Consol!AP$12:AP$487)</f>
        <v>6161688.7805052623</v>
      </c>
      <c r="AQ68" s="37">
        <f>_xlfn.XLOOKUP($B68&amp;$C$5,Scenarios_Consol!$BG$12:$BG$487,Scenarios_Consol!AQ$12:AQ$487)</f>
        <v>9089800.200327009</v>
      </c>
      <c r="AR68" s="37">
        <f>_xlfn.XLOOKUP($B68&amp;$C$5,Scenarios_Consol!$BG$12:$BG$487,Scenarios_Consol!AR$12:AR$487)</f>
        <v>6745886.5285364445</v>
      </c>
      <c r="AS68" s="37">
        <f>_xlfn.XLOOKUP($B68&amp;$C$5,Scenarios_Consol!$BG$12:$BG$487,Scenarios_Consol!AS$12:AS$487)</f>
        <v>9673079.3698337525</v>
      </c>
      <c r="AT68" s="37">
        <f>_xlfn.XLOOKUP($B68&amp;$C$5,Scenarios_Consol!$BG$12:$BG$487,Scenarios_Consol!AT$12:AT$487)</f>
        <v>7324227.3506392604</v>
      </c>
      <c r="AU68" s="37">
        <f>_xlfn.XLOOKUP($B68&amp;$C$5,Scenarios_Consol!$BG$12:$BG$487,Scenarios_Consol!AU$12:AU$487)</f>
        <v>10249225.271393277</v>
      </c>
      <c r="AV68" s="37">
        <f>_xlfn.XLOOKUP($B68&amp;$C$5,Scenarios_Consol!$BG$12:$BG$487,Scenarios_Consol!AV$12:AV$487)</f>
        <v>12263103.006889177</v>
      </c>
      <c r="AW68" s="37">
        <f>_xlfn.XLOOKUP($B68&amp;$C$5,Scenarios_Consol!$BG$12:$BG$487,Scenarios_Consol!AW$12:AW$487)</f>
        <v>10823104.857578069</v>
      </c>
      <c r="AX68" s="37">
        <f>_xlfn.XLOOKUP($B68&amp;$C$5,Scenarios_Consol!$BG$12:$BG$487,Scenarios_Consol!AX$12:AX$487)</f>
        <v>12832935.826161791</v>
      </c>
      <c r="AY68" s="37">
        <f>_xlfn.XLOOKUP($B68&amp;$C$5,Scenarios_Consol!$BG$12:$BG$487,Scenarios_Consol!AY$12:AY$487)</f>
        <v>11393143.695831146</v>
      </c>
      <c r="BA68" s="37">
        <f t="shared" si="4"/>
        <v>18650527.5</v>
      </c>
      <c r="BB68" s="37">
        <f t="shared" si="4"/>
        <v>46208818.572456628</v>
      </c>
      <c r="BC68" s="37">
        <f t="shared" si="4"/>
        <v>98156863.066919297</v>
      </c>
      <c r="BD68" s="37">
        <f t="shared" si="4"/>
        <v>118877725.43858606</v>
      </c>
      <c r="BF68" s="77"/>
    </row>
    <row r="69" spans="2:58" x14ac:dyDescent="0.25">
      <c r="B69" s="48" t="s">
        <v>95</v>
      </c>
      <c r="C69" s="82" t="s">
        <v>118</v>
      </c>
      <c r="D69" s="66">
        <f>_xlfn.XLOOKUP($B69&amp;$C$5,Scenarios_Consol!$BG$12:$BG$487,Scenarios_Consol!D$12:D$487)</f>
        <v>330056.09999999998</v>
      </c>
      <c r="E69" s="66">
        <f>_xlfn.XLOOKUP($B69&amp;$C$5,Scenarios_Consol!$BG$12:$BG$487,Scenarios_Consol!E$12:E$487)</f>
        <v>323115.8</v>
      </c>
      <c r="F69" s="66">
        <f>_xlfn.XLOOKUP($B69&amp;$C$5,Scenarios_Consol!$BG$12:$BG$487,Scenarios_Consol!F$12:F$487)</f>
        <v>511046.6</v>
      </c>
      <c r="G69" s="66">
        <f>_xlfn.XLOOKUP($B69&amp;$C$5,Scenarios_Consol!$BG$12:$BG$487,Scenarios_Consol!G$12:G$487)</f>
        <v>572810.5</v>
      </c>
      <c r="H69" s="66">
        <f>_xlfn.XLOOKUP($B69&amp;$C$5,Scenarios_Consol!$BG$12:$BG$487,Scenarios_Consol!H$12:H$487)</f>
        <v>612656.30000000005</v>
      </c>
      <c r="I69" s="66">
        <f>_xlfn.XLOOKUP($B69&amp;$C$5,Scenarios_Consol!$BG$12:$BG$487,Scenarios_Consol!I$12:I$487)</f>
        <v>612482.1</v>
      </c>
      <c r="J69" s="66">
        <f>_xlfn.XLOOKUP($B69&amp;$C$5,Scenarios_Consol!$BG$12:$BG$487,Scenarios_Consol!J$12:J$487)</f>
        <v>774960.8</v>
      </c>
      <c r="K69" s="66">
        <f>_xlfn.XLOOKUP($B69&amp;$C$5,Scenarios_Consol!$BG$12:$BG$487,Scenarios_Consol!K$12:K$487)</f>
        <v>1082250.6000000001</v>
      </c>
      <c r="L69" s="66">
        <f>_xlfn.XLOOKUP($B69&amp;$C$5,Scenarios_Consol!$BG$12:$BG$487,Scenarios_Consol!L$12:L$487)</f>
        <v>1162644.2</v>
      </c>
      <c r="M69" s="66">
        <f>_xlfn.XLOOKUP($B69&amp;$C$5,Scenarios_Consol!$BG$12:$BG$487,Scenarios_Consol!M$12:M$487)</f>
        <v>1107883.8999999999</v>
      </c>
      <c r="N69" s="66">
        <f>_xlfn.XLOOKUP($B69&amp;$C$5,Scenarios_Consol!$BG$12:$BG$487,Scenarios_Consol!N$12:N$487)</f>
        <v>983316.7</v>
      </c>
      <c r="O69" s="66">
        <f>_xlfn.XLOOKUP($B69&amp;$C$5,Scenarios_Consol!$BG$12:$BG$487,Scenarios_Consol!O$12:O$487)</f>
        <v>842467.6</v>
      </c>
      <c r="P69" s="37">
        <f>_xlfn.XLOOKUP($B69&amp;$C$5,Scenarios_Consol!$BG$12:$BG$487,Scenarios_Consol!P$12:P$487)</f>
        <v>128997.24389814756</v>
      </c>
      <c r="Q69" s="37">
        <f>_xlfn.XLOOKUP($B69&amp;$C$5,Scenarios_Consol!$BG$12:$BG$487,Scenarios_Consol!Q$12:Q$487)</f>
        <v>129335.67992170945</v>
      </c>
      <c r="R69" s="37">
        <f>_xlfn.XLOOKUP($B69&amp;$C$5,Scenarios_Consol!$BG$12:$BG$487,Scenarios_Consol!R$12:R$487)</f>
        <v>127523.09225654141</v>
      </c>
      <c r="S69" s="37">
        <f>_xlfn.XLOOKUP($B69&amp;$C$5,Scenarios_Consol!$BG$12:$BG$487,Scenarios_Consol!S$12:S$487)</f>
        <v>130113.45084903951</v>
      </c>
      <c r="T69" s="37">
        <f>_xlfn.XLOOKUP($B69&amp;$C$5,Scenarios_Consol!$BG$12:$BG$487,Scenarios_Consol!T$12:T$487)</f>
        <v>128947.79210864961</v>
      </c>
      <c r="U69" s="37">
        <f>_xlfn.XLOOKUP($B69&amp;$C$5,Scenarios_Consol!$BG$12:$BG$487,Scenarios_Consol!U$12:U$487)</f>
        <v>131518.8115076822</v>
      </c>
      <c r="V69" s="37">
        <f>_xlfn.XLOOKUP($B69&amp;$C$5,Scenarios_Consol!$BG$12:$BG$487,Scenarios_Consol!V$12:V$487)</f>
        <v>130319.64451327438</v>
      </c>
      <c r="W69" s="37">
        <f>_xlfn.XLOOKUP($B69&amp;$C$5,Scenarios_Consol!$BG$12:$BG$487,Scenarios_Consol!W$12:W$487)</f>
        <v>132819.31433887643</v>
      </c>
      <c r="X69" s="37">
        <f>_xlfn.XLOOKUP($B69&amp;$C$5,Scenarios_Consol!$BG$12:$BG$487,Scenarios_Consol!X$12:X$487)</f>
        <v>134020.82993486582</v>
      </c>
      <c r="Y69" s="37">
        <f>_xlfn.XLOOKUP($B69&amp;$C$5,Scenarios_Consol!$BG$12:$BG$487,Scenarios_Consol!Y$12:Y$487)</f>
        <v>134090.37370432759</v>
      </c>
      <c r="Z69" s="37">
        <f>_xlfn.XLOOKUP($B69&amp;$C$5,Scenarios_Consol!$BG$12:$BG$487,Scenarios_Consol!Z$12:Z$487)</f>
        <v>135267.37499187162</v>
      </c>
      <c r="AA69" s="37">
        <f>_xlfn.XLOOKUP($B69&amp;$C$5,Scenarios_Consol!$BG$12:$BG$487,Scenarios_Consol!AA$12:AA$487)</f>
        <v>135341.3758249305</v>
      </c>
      <c r="AB69" s="37">
        <f>_xlfn.XLOOKUP($B69&amp;$C$5,Scenarios_Consol!$BG$12:$BG$487,Scenarios_Consol!AB$12:AB$487)</f>
        <v>142124.19798556395</v>
      </c>
      <c r="AC69" s="37">
        <f>_xlfn.XLOOKUP($B69&amp;$C$5,Scenarios_Consol!$BG$12:$BG$487,Scenarios_Consol!AC$12:AC$487)</f>
        <v>142886.35853184137</v>
      </c>
      <c r="AD69" s="37">
        <f>_xlfn.XLOOKUP($B69&amp;$C$5,Scenarios_Consol!$BG$12:$BG$487,Scenarios_Consol!AD$12:AD$487)</f>
        <v>140545.12516257574</v>
      </c>
      <c r="AE69" s="37">
        <f>_xlfn.XLOOKUP($B69&amp;$C$5,Scenarios_Consol!$BG$12:$BG$487,Scenarios_Consol!AE$12:AE$487)</f>
        <v>144023.02298160247</v>
      </c>
      <c r="AF69" s="37">
        <f>_xlfn.XLOOKUP($B69&amp;$C$5,Scenarios_Consol!$BG$12:$BG$487,Scenarios_Consol!AF$12:AF$487)</f>
        <v>142317.00450705044</v>
      </c>
      <c r="AG69" s="37">
        <f>_xlfn.XLOOKUP($B69&amp;$C$5,Scenarios_Consol!$BG$12:$BG$487,Scenarios_Consol!AG$12:AG$487)</f>
        <v>145767.57007566828</v>
      </c>
      <c r="AH69" s="37">
        <f>_xlfn.XLOOKUP($B69&amp;$C$5,Scenarios_Consol!$BG$12:$BG$487,Scenarios_Consol!AH$12:AH$487)</f>
        <v>144033.97774202618</v>
      </c>
      <c r="AI69" s="37">
        <f>_xlfn.XLOOKUP($B69&amp;$C$5,Scenarios_Consol!$BG$12:$BG$487,Scenarios_Consol!AI$12:AI$487)</f>
        <v>147460.65196218499</v>
      </c>
      <c r="AJ69" s="37">
        <f>_xlfn.XLOOKUP($B69&amp;$C$5,Scenarios_Consol!$BG$12:$BG$487,Scenarios_Consol!AJ$12:AJ$487)</f>
        <v>149054.41070080019</v>
      </c>
      <c r="AK69" s="37">
        <f>_xlfn.XLOOKUP($B69&amp;$C$5,Scenarios_Consol!$BG$12:$BG$487,Scenarios_Consol!AK$12:AK$487)</f>
        <v>149145.23616878895</v>
      </c>
      <c r="AL69" s="37">
        <f>_xlfn.XLOOKUP($B69&amp;$C$5,Scenarios_Consol!$BG$12:$BG$487,Scenarios_Consol!AL$12:AL$487)</f>
        <v>150733.43775497988</v>
      </c>
      <c r="AM69" s="37">
        <f>_xlfn.XLOOKUP($B69&amp;$C$5,Scenarios_Consol!$BG$12:$BG$487,Scenarios_Consol!AM$12:AM$487)</f>
        <v>150823.6704597811</v>
      </c>
      <c r="AN69" s="37">
        <f>_xlfn.XLOOKUP($B69&amp;$C$5,Scenarios_Consol!$BG$12:$BG$487,Scenarios_Consol!AN$12:AN$487)</f>
        <v>154864.09718169871</v>
      </c>
      <c r="AO69" s="37">
        <f>_xlfn.XLOOKUP($B69&amp;$C$5,Scenarios_Consol!$BG$12:$BG$487,Scenarios_Consol!AO$12:AO$487)</f>
        <v>155733.11305928469</v>
      </c>
      <c r="AP69" s="37">
        <f>_xlfn.XLOOKUP($B69&amp;$C$5,Scenarios_Consol!$BG$12:$BG$487,Scenarios_Consol!AP$12:AP$487)</f>
        <v>139004.35294516175</v>
      </c>
      <c r="AQ69" s="37">
        <f>_xlfn.XLOOKUP($B69&amp;$C$5,Scenarios_Consol!$BG$12:$BG$487,Scenarios_Consol!AQ$12:AQ$487)</f>
        <v>148458.33163228576</v>
      </c>
      <c r="AR69" s="37">
        <f>_xlfn.XLOOKUP($B69&amp;$C$5,Scenarios_Consol!$BG$12:$BG$487,Scenarios_Consol!AR$12:AR$487)</f>
        <v>140840.72371098498</v>
      </c>
      <c r="AS69" s="37">
        <f>_xlfn.XLOOKUP($B69&amp;$C$5,Scenarios_Consol!$BG$12:$BG$487,Scenarios_Consol!AS$12:AS$487)</f>
        <v>150290.01354085427</v>
      </c>
      <c r="AT69" s="37">
        <f>_xlfn.XLOOKUP($B69&amp;$C$5,Scenarios_Consol!$BG$12:$BG$487,Scenarios_Consol!AT$12:AT$487)</f>
        <v>142669.03111141684</v>
      </c>
      <c r="AU69" s="37">
        <f>_xlfn.XLOOKUP($B69&amp;$C$5,Scenarios_Consol!$BG$12:$BG$487,Scenarios_Consol!AU$12:AU$487)</f>
        <v>152115.16458842601</v>
      </c>
      <c r="AV69" s="37">
        <f>_xlfn.XLOOKUP($B69&amp;$C$5,Scenarios_Consol!$BG$12:$BG$487,Scenarios_Consol!AV$12:AV$487)</f>
        <v>158624.13237851733</v>
      </c>
      <c r="AW69" s="37">
        <f>_xlfn.XLOOKUP($B69&amp;$C$5,Scenarios_Consol!$BG$12:$BG$487,Scenarios_Consol!AW$12:AW$487)</f>
        <v>153941.60998008423</v>
      </c>
      <c r="AX69" s="37">
        <f>_xlfn.XLOOKUP($B69&amp;$C$5,Scenarios_Consol!$BG$12:$BG$487,Scenarios_Consol!AX$12:AX$487)</f>
        <v>160451.25852509442</v>
      </c>
      <c r="AY69" s="37">
        <f>_xlfn.XLOOKUP($B69&amp;$C$5,Scenarios_Consol!$BG$12:$BG$487,Scenarios_Consol!AY$12:AY$487)</f>
        <v>155770.96809408936</v>
      </c>
      <c r="BA69" s="37">
        <f t="shared" si="4"/>
        <v>8915691.2000000011</v>
      </c>
      <c r="BB69" s="37">
        <f t="shared" si="4"/>
        <v>1578294.9838499161</v>
      </c>
      <c r="BC69" s="37">
        <f t="shared" si="4"/>
        <v>1748914.6640328635</v>
      </c>
      <c r="BD69" s="37">
        <f t="shared" si="4"/>
        <v>1812762.7967478985</v>
      </c>
      <c r="BF69" s="77"/>
    </row>
    <row r="70" spans="2:58" x14ac:dyDescent="0.25">
      <c r="B70" s="48" t="s">
        <v>96</v>
      </c>
      <c r="C70" s="82" t="s">
        <v>118</v>
      </c>
      <c r="D70" s="66">
        <f>_xlfn.XLOOKUP($B70&amp;$C$5,Scenarios_Consol!$BG$12:$BG$487,Scenarios_Consol!D$12:D$487)</f>
        <v>284149.90000000002</v>
      </c>
      <c r="E70" s="66">
        <f>_xlfn.XLOOKUP($B70&amp;$C$5,Scenarios_Consol!$BG$12:$BG$487,Scenarios_Consol!E$12:E$487)</f>
        <v>293103.09999999998</v>
      </c>
      <c r="F70" s="66">
        <f>_xlfn.XLOOKUP($B70&amp;$C$5,Scenarios_Consol!$BG$12:$BG$487,Scenarios_Consol!F$12:F$487)</f>
        <v>398222</v>
      </c>
      <c r="G70" s="66">
        <f>_xlfn.XLOOKUP($B70&amp;$C$5,Scenarios_Consol!$BG$12:$BG$487,Scenarios_Consol!G$12:G$487)</f>
        <v>503341.8</v>
      </c>
      <c r="H70" s="66">
        <f>_xlfn.XLOOKUP($B70&amp;$C$5,Scenarios_Consol!$BG$12:$BG$487,Scenarios_Consol!H$12:H$487)</f>
        <v>545934.69999999995</v>
      </c>
      <c r="I70" s="66">
        <f>_xlfn.XLOOKUP($B70&amp;$C$5,Scenarios_Consol!$BG$12:$BG$487,Scenarios_Consol!I$12:I$487)</f>
        <v>600611.69999999995</v>
      </c>
      <c r="J70" s="66">
        <f>_xlfn.XLOOKUP($B70&amp;$C$5,Scenarios_Consol!$BG$12:$BG$487,Scenarios_Consol!J$12:J$487)</f>
        <v>643423.30000000005</v>
      </c>
      <c r="K70" s="66">
        <f>_xlfn.XLOOKUP($B70&amp;$C$5,Scenarios_Consol!$BG$12:$BG$487,Scenarios_Consol!K$12:K$487)</f>
        <v>641354</v>
      </c>
      <c r="L70" s="66">
        <f>_xlfn.XLOOKUP($B70&amp;$C$5,Scenarios_Consol!$BG$12:$BG$487,Scenarios_Consol!L$12:L$487)</f>
        <v>724613.8</v>
      </c>
      <c r="M70" s="66">
        <f>_xlfn.XLOOKUP($B70&amp;$C$5,Scenarios_Consol!$BG$12:$BG$487,Scenarios_Consol!M$12:M$487)</f>
        <v>758707.5</v>
      </c>
      <c r="N70" s="66">
        <f>_xlfn.XLOOKUP($B70&amp;$C$5,Scenarios_Consol!$BG$12:$BG$487,Scenarios_Consol!N$12:N$487)</f>
        <v>695225.3</v>
      </c>
      <c r="O70" s="66">
        <f>_xlfn.XLOOKUP($B70&amp;$C$5,Scenarios_Consol!$BG$12:$BG$487,Scenarios_Consol!O$12:O$487)</f>
        <v>665747.4</v>
      </c>
      <c r="P70" s="37">
        <f>_xlfn.XLOOKUP($B70&amp;$C$5,Scenarios_Consol!$BG$12:$BG$487,Scenarios_Consol!P$12:P$487)</f>
        <v>655428.1699382728</v>
      </c>
      <c r="Q70" s="37">
        <f>_xlfn.XLOOKUP($B70&amp;$C$5,Scenarios_Consol!$BG$12:$BG$487,Scenarios_Consol!Q$12:Q$487)</f>
        <v>655620.56922497251</v>
      </c>
      <c r="R70" s="37">
        <f>_xlfn.XLOOKUP($B70&amp;$C$5,Scenarios_Consol!$BG$12:$BG$487,Scenarios_Consol!R$12:R$487)</f>
        <v>656150.43399777857</v>
      </c>
      <c r="S70" s="37">
        <f>_xlfn.XLOOKUP($B70&amp;$C$5,Scenarios_Consol!$BG$12:$BG$487,Scenarios_Consol!S$12:S$487)</f>
        <v>656112.89165921893</v>
      </c>
      <c r="T70" s="37">
        <f>_xlfn.XLOOKUP($B70&amp;$C$5,Scenarios_Consol!$BG$12:$BG$487,Scenarios_Consol!T$12:T$487)</f>
        <v>656470.76406461548</v>
      </c>
      <c r="U70" s="37">
        <f>_xlfn.XLOOKUP($B70&amp;$C$5,Scenarios_Consol!$BG$12:$BG$487,Scenarios_Consol!U$12:U$487)</f>
        <v>656384.18930570199</v>
      </c>
      <c r="V70" s="37">
        <f>_xlfn.XLOOKUP($B70&amp;$C$5,Scenarios_Consol!$BG$12:$BG$487,Scenarios_Consol!V$12:V$487)</f>
        <v>656722.07165510452</v>
      </c>
      <c r="W70" s="37">
        <f>_xlfn.XLOOKUP($B70&amp;$C$5,Scenarios_Consol!$BG$12:$BG$487,Scenarios_Consol!W$12:W$487)</f>
        <v>656614.71155879775</v>
      </c>
      <c r="X70" s="37">
        <f>_xlfn.XLOOKUP($B70&amp;$C$5,Scenarios_Consol!$BG$12:$BG$487,Scenarios_Consol!X$12:X$487)</f>
        <v>656597.57497378229</v>
      </c>
      <c r="Y70" s="37">
        <f>_xlfn.XLOOKUP($B70&amp;$C$5,Scenarios_Consol!$BG$12:$BG$487,Scenarios_Consol!Y$12:Y$487)</f>
        <v>656780.58923860197</v>
      </c>
      <c r="Z70" s="37">
        <f>_xlfn.XLOOKUP($B70&amp;$C$5,Scenarios_Consol!$BG$12:$BG$487,Scenarios_Consol!Z$12:Z$487)</f>
        <v>656747.69651884108</v>
      </c>
      <c r="AA70" s="37">
        <f>_xlfn.XLOOKUP($B70&amp;$C$5,Scenarios_Consol!$BG$12:$BG$487,Scenarios_Consol!AA$12:AA$487)</f>
        <v>656949.33523701981</v>
      </c>
      <c r="AB70" s="37">
        <f>_xlfn.XLOOKUP($B70&amp;$C$5,Scenarios_Consol!$BG$12:$BG$487,Scenarios_Consol!AB$12:AB$487)</f>
        <v>657151.06272430276</v>
      </c>
      <c r="AC70" s="37">
        <f>_xlfn.XLOOKUP($B70&amp;$C$5,Scenarios_Consol!$BG$12:$BG$487,Scenarios_Consol!AC$12:AC$487)</f>
        <v>657254.94978239515</v>
      </c>
      <c r="AD70" s="37">
        <f>_xlfn.XLOOKUP($B70&amp;$C$5,Scenarios_Consol!$BG$12:$BG$487,Scenarios_Consol!AD$12:AD$487)</f>
        <v>657747.60517177708</v>
      </c>
      <c r="AE70" s="37">
        <f>_xlfn.XLOOKUP($B70&amp;$C$5,Scenarios_Consol!$BG$12:$BG$487,Scenarios_Consol!AE$12:AE$487)</f>
        <v>657648.1428493805</v>
      </c>
      <c r="AF70" s="37">
        <f>_xlfn.XLOOKUP($B70&amp;$C$5,Scenarios_Consol!$BG$12:$BG$487,Scenarios_Consol!AF$12:AF$487)</f>
        <v>657978.97117465013</v>
      </c>
      <c r="AG70" s="37">
        <f>_xlfn.XLOOKUP($B70&amp;$C$5,Scenarios_Consol!$BG$12:$BG$487,Scenarios_Consol!AG$12:AG$487)</f>
        <v>657868.48716698936</v>
      </c>
      <c r="AH70" s="37">
        <f>_xlfn.XLOOKUP($B70&amp;$C$5,Scenarios_Consol!$BG$12:$BG$487,Scenarios_Consol!AH$12:AH$487)</f>
        <v>658192.61595653242</v>
      </c>
      <c r="AI70" s="37">
        <f>_xlfn.XLOOKUP($B70&amp;$C$5,Scenarios_Consol!$BG$12:$BG$487,Scenarios_Consol!AI$12:AI$487)</f>
        <v>658077.38922616222</v>
      </c>
      <c r="AJ70" s="37">
        <f>_xlfn.XLOOKUP($B70&amp;$C$5,Scenarios_Consol!$BG$12:$BG$487,Scenarios_Consol!AJ$12:AJ$487)</f>
        <v>658064.00564294611</v>
      </c>
      <c r="AK70" s="37">
        <f>_xlfn.XLOOKUP($B70&amp;$C$5,Scenarios_Consol!$BG$12:$BG$487,Scenarios_Consol!AK$12:AK$487)</f>
        <v>658282.96607843717</v>
      </c>
      <c r="AL70" s="37">
        <f>_xlfn.XLOOKUP($B70&amp;$C$5,Scenarios_Consol!$BG$12:$BG$487,Scenarios_Consol!AL$12:AL$487)</f>
        <v>658273.19852635404</v>
      </c>
      <c r="AM70" s="37">
        <f>_xlfn.XLOOKUP($B70&amp;$C$5,Scenarios_Consol!$BG$12:$BG$487,Scenarios_Consol!AM$12:AM$487)</f>
        <v>658497.70335926814</v>
      </c>
      <c r="AN70" s="37">
        <f>_xlfn.XLOOKUP($B70&amp;$C$5,Scenarios_Consol!$BG$12:$BG$487,Scenarios_Consol!AN$12:AN$487)</f>
        <v>658491.93748083396</v>
      </c>
      <c r="AO70" s="37">
        <f>_xlfn.XLOOKUP($B70&amp;$C$5,Scenarios_Consol!$BG$12:$BG$487,Scenarios_Consol!AO$12:AO$487)</f>
        <v>658573.08237947512</v>
      </c>
      <c r="AP70" s="37">
        <f>_xlfn.XLOOKUP($B70&amp;$C$5,Scenarios_Consol!$BG$12:$BG$487,Scenarios_Consol!AP$12:AP$487)</f>
        <v>659648.43324512546</v>
      </c>
      <c r="AQ70" s="37">
        <f>_xlfn.XLOOKUP($B70&amp;$C$5,Scenarios_Consol!$BG$12:$BG$487,Scenarios_Consol!AQ$12:AQ$487)</f>
        <v>659453.19847796974</v>
      </c>
      <c r="AR70" s="37">
        <f>_xlfn.XLOOKUP($B70&amp;$C$5,Scenarios_Consol!$BG$12:$BG$487,Scenarios_Consol!AR$12:AR$487)</f>
        <v>659864.41865310085</v>
      </c>
      <c r="AS70" s="37">
        <f>_xlfn.XLOOKUP($B70&amp;$C$5,Scenarios_Consol!$BG$12:$BG$487,Scenarios_Consol!AS$12:AS$487)</f>
        <v>659667.58092301479</v>
      </c>
      <c r="AT70" s="37">
        <f>_xlfn.XLOOKUP($B70&amp;$C$5,Scenarios_Consol!$BG$12:$BG$487,Scenarios_Consol!AT$12:AT$487)</f>
        <v>660078.09652465291</v>
      </c>
      <c r="AU70" s="37">
        <f>_xlfn.XLOOKUP($B70&amp;$C$5,Scenarios_Consol!$BG$12:$BG$487,Scenarios_Consol!AU$12:AU$487)</f>
        <v>659881.38084316801</v>
      </c>
      <c r="AV70" s="37">
        <f>_xlfn.XLOOKUP($B70&amp;$C$5,Scenarios_Consol!$BG$12:$BG$487,Scenarios_Consol!AV$12:AV$487)</f>
        <v>659693.19231792423</v>
      </c>
      <c r="AW70" s="37">
        <f>_xlfn.XLOOKUP($B70&amp;$C$5,Scenarios_Consol!$BG$12:$BG$487,Scenarios_Consol!AW$12:AW$487)</f>
        <v>660096.68355048914</v>
      </c>
      <c r="AX70" s="37">
        <f>_xlfn.XLOOKUP($B70&amp;$C$5,Scenarios_Consol!$BG$12:$BG$487,Scenarios_Consol!AX$12:AX$487)</f>
        <v>659909.53020933643</v>
      </c>
      <c r="AY70" s="37">
        <f>_xlfn.XLOOKUP($B70&amp;$C$5,Scenarios_Consol!$BG$12:$BG$487,Scenarios_Consol!AY$12:AY$487)</f>
        <v>660313.79844921222</v>
      </c>
      <c r="BA70" s="37">
        <f t="shared" si="4"/>
        <v>6754434.5</v>
      </c>
      <c r="BB70" s="37">
        <f t="shared" si="4"/>
        <v>7876578.9973727074</v>
      </c>
      <c r="BC70" s="37">
        <f t="shared" si="4"/>
        <v>7895037.0976591948</v>
      </c>
      <c r="BD70" s="37">
        <f t="shared" si="4"/>
        <v>7915671.3330543023</v>
      </c>
      <c r="BF70" s="77"/>
    </row>
    <row r="71" spans="2:58" x14ac:dyDescent="0.25">
      <c r="B71" s="48" t="s">
        <v>97</v>
      </c>
      <c r="C71" s="82" t="s">
        <v>118</v>
      </c>
      <c r="D71" s="66">
        <f>_xlfn.XLOOKUP($B71&amp;$C$5,Scenarios_Consol!$BG$12:$BG$487,Scenarios_Consol!D$12:D$487)</f>
        <v>91887.9</v>
      </c>
      <c r="E71" s="66">
        <f>_xlfn.XLOOKUP($B71&amp;$C$5,Scenarios_Consol!$BG$12:$BG$487,Scenarios_Consol!E$12:E$487)</f>
        <v>106614.5</v>
      </c>
      <c r="F71" s="66">
        <f>_xlfn.XLOOKUP($B71&amp;$C$5,Scenarios_Consol!$BG$12:$BG$487,Scenarios_Consol!F$12:F$487)</f>
        <v>140785.1</v>
      </c>
      <c r="G71" s="66">
        <f>_xlfn.XLOOKUP($B71&amp;$C$5,Scenarios_Consol!$BG$12:$BG$487,Scenarios_Consol!G$12:G$487)</f>
        <v>171347.8</v>
      </c>
      <c r="H71" s="66">
        <f>_xlfn.XLOOKUP($B71&amp;$C$5,Scenarios_Consol!$BG$12:$BG$487,Scenarios_Consol!H$12:H$487)</f>
        <v>175250.6</v>
      </c>
      <c r="I71" s="66">
        <f>_xlfn.XLOOKUP($B71&amp;$C$5,Scenarios_Consol!$BG$12:$BG$487,Scenarios_Consol!I$12:I$487)</f>
        <v>200942.6</v>
      </c>
      <c r="J71" s="66">
        <f>_xlfn.XLOOKUP($B71&amp;$C$5,Scenarios_Consol!$BG$12:$BG$487,Scenarios_Consol!J$12:J$487)</f>
        <v>224390.3</v>
      </c>
      <c r="K71" s="66">
        <f>_xlfn.XLOOKUP($B71&amp;$C$5,Scenarios_Consol!$BG$12:$BG$487,Scenarios_Consol!K$12:K$487)</f>
        <v>213108.2</v>
      </c>
      <c r="L71" s="66">
        <f>_xlfn.XLOOKUP($B71&amp;$C$5,Scenarios_Consol!$BG$12:$BG$487,Scenarios_Consol!L$12:L$487)</f>
        <v>243811.4</v>
      </c>
      <c r="M71" s="66">
        <f>_xlfn.XLOOKUP($B71&amp;$C$5,Scenarios_Consol!$BG$12:$BG$487,Scenarios_Consol!M$12:M$487)</f>
        <v>257272.7</v>
      </c>
      <c r="N71" s="66">
        <f>_xlfn.XLOOKUP($B71&amp;$C$5,Scenarios_Consol!$BG$12:$BG$487,Scenarios_Consol!N$12:N$487)</f>
        <v>250282</v>
      </c>
      <c r="O71" s="66">
        <f>_xlfn.XLOOKUP($B71&amp;$C$5,Scenarios_Consol!$BG$12:$BG$487,Scenarios_Consol!O$12:O$487)</f>
        <v>268251.90000000002</v>
      </c>
      <c r="P71" s="37">
        <f>_xlfn.XLOOKUP($B71&amp;$C$5,Scenarios_Consol!$BG$12:$BG$487,Scenarios_Consol!P$12:P$487)</f>
        <v>230285.93655319678</v>
      </c>
      <c r="Q71" s="37">
        <f>_xlfn.XLOOKUP($B71&amp;$C$5,Scenarios_Consol!$BG$12:$BG$487,Scenarios_Consol!Q$12:Q$487)</f>
        <v>230338.7076083619</v>
      </c>
      <c r="R71" s="37">
        <f>_xlfn.XLOOKUP($B71&amp;$C$5,Scenarios_Consol!$BG$12:$BG$487,Scenarios_Consol!R$12:R$487)</f>
        <v>230474.24525593061</v>
      </c>
      <c r="S71" s="37">
        <f>_xlfn.XLOOKUP($B71&amp;$C$5,Scenarios_Consol!$BG$12:$BG$487,Scenarios_Consol!S$12:S$487)</f>
        <v>230464.16899295998</v>
      </c>
      <c r="T71" s="37">
        <f>_xlfn.XLOOKUP($B71&amp;$C$5,Scenarios_Consol!$BG$12:$BG$487,Scenarios_Consol!T$12:T$487)</f>
        <v>230560.22098665708</v>
      </c>
      <c r="U71" s="37">
        <f>_xlfn.XLOOKUP($B71&amp;$C$5,Scenarios_Consol!$BG$12:$BG$487,Scenarios_Consol!U$12:U$487)</f>
        <v>230536.9845535818</v>
      </c>
      <c r="V71" s="37">
        <f>_xlfn.XLOOKUP($B71&amp;$C$5,Scenarios_Consol!$BG$12:$BG$487,Scenarios_Consol!V$12:V$487)</f>
        <v>230627.67126986885</v>
      </c>
      <c r="W71" s="37">
        <f>_xlfn.XLOOKUP($B71&amp;$C$5,Scenarios_Consol!$BG$12:$BG$487,Scenarios_Consol!W$12:W$487)</f>
        <v>230598.85610798915</v>
      </c>
      <c r="X71" s="37">
        <f>_xlfn.XLOOKUP($B71&amp;$C$5,Scenarios_Consol!$BG$12:$BG$487,Scenarios_Consol!X$12:X$487)</f>
        <v>230594.25669453599</v>
      </c>
      <c r="Y71" s="37">
        <f>_xlfn.XLOOKUP($B71&amp;$C$5,Scenarios_Consol!$BG$12:$BG$487,Scenarios_Consol!Y$12:Y$487)</f>
        <v>230643.37723231944</v>
      </c>
      <c r="Z71" s="37">
        <f>_xlfn.XLOOKUP($B71&amp;$C$5,Scenarios_Consol!$BG$12:$BG$487,Scenarios_Consol!Z$12:Z$487)</f>
        <v>230634.54891456288</v>
      </c>
      <c r="AA71" s="37">
        <f>_xlfn.XLOOKUP($B71&amp;$C$5,Scenarios_Consol!$BG$12:$BG$487,Scenarios_Consol!AA$12:AA$487)</f>
        <v>230688.668205672</v>
      </c>
      <c r="AB71" s="37">
        <f>_xlfn.XLOOKUP($B71&amp;$C$5,Scenarios_Consol!$BG$12:$BG$487,Scenarios_Consol!AB$12:AB$487)</f>
        <v>230742.81132217063</v>
      </c>
      <c r="AC71" s="37">
        <f>_xlfn.XLOOKUP($B71&amp;$C$5,Scenarios_Consol!$BG$12:$BG$487,Scenarios_Consol!AC$12:AC$487)</f>
        <v>230770.69432990922</v>
      </c>
      <c r="AD71" s="37">
        <f>_xlfn.XLOOKUP($B71&amp;$C$5,Scenarios_Consol!$BG$12:$BG$487,Scenarios_Consol!AD$12:AD$487)</f>
        <v>230902.9217149833</v>
      </c>
      <c r="AE71" s="37">
        <f>_xlfn.XLOOKUP($B71&amp;$C$5,Scenarios_Consol!$BG$12:$BG$487,Scenarios_Consol!AE$12:AE$487)</f>
        <v>230876.22629443707</v>
      </c>
      <c r="AF71" s="37">
        <f>_xlfn.XLOOKUP($B71&amp;$C$5,Scenarios_Consol!$BG$12:$BG$487,Scenarios_Consol!AF$12:AF$487)</f>
        <v>230965.01972956769</v>
      </c>
      <c r="AG71" s="37">
        <f>_xlfn.XLOOKUP($B71&amp;$C$5,Scenarios_Consol!$BG$12:$BG$487,Scenarios_Consol!AG$12:AG$487)</f>
        <v>230935.36611825979</v>
      </c>
      <c r="AH71" s="37">
        <f>_xlfn.XLOOKUP($B71&amp;$C$5,Scenarios_Consol!$BG$12:$BG$487,Scenarios_Consol!AH$12:AH$487)</f>
        <v>231022.36141597136</v>
      </c>
      <c r="AI71" s="37">
        <f>_xlfn.XLOOKUP($B71&amp;$C$5,Scenarios_Consol!$BG$12:$BG$487,Scenarios_Consol!AI$12:AI$487)</f>
        <v>230991.43487060949</v>
      </c>
      <c r="AJ71" s="37">
        <f>_xlfn.XLOOKUP($B71&amp;$C$5,Scenarios_Consol!$BG$12:$BG$487,Scenarios_Consol!AJ$12:AJ$487)</f>
        <v>230987.84275277273</v>
      </c>
      <c r="AK71" s="37">
        <f>_xlfn.XLOOKUP($B71&amp;$C$5,Scenarios_Consol!$BG$12:$BG$487,Scenarios_Consol!AK$12:AK$487)</f>
        <v>231046.61114634696</v>
      </c>
      <c r="AL71" s="37">
        <f>_xlfn.XLOOKUP($B71&amp;$C$5,Scenarios_Consol!$BG$12:$BG$487,Scenarios_Consol!AL$12:AL$487)</f>
        <v>231043.98956156705</v>
      </c>
      <c r="AM71" s="37">
        <f>_xlfn.XLOOKUP($B71&amp;$C$5,Scenarios_Consol!$BG$12:$BG$487,Scenarios_Consol!AM$12:AM$487)</f>
        <v>231104.24605653805</v>
      </c>
      <c r="AN71" s="37">
        <f>_xlfn.XLOOKUP($B71&amp;$C$5,Scenarios_Consol!$BG$12:$BG$487,Scenarios_Consol!AN$12:AN$487)</f>
        <v>231102.69851023197</v>
      </c>
      <c r="AO71" s="37">
        <f>_xlfn.XLOOKUP($B71&amp;$C$5,Scenarios_Consol!$BG$12:$BG$487,Scenarios_Consol!AO$12:AO$487)</f>
        <v>231124.47758337451</v>
      </c>
      <c r="AP71" s="37">
        <f>_xlfn.XLOOKUP($B71&amp;$C$5,Scenarios_Consol!$BG$12:$BG$487,Scenarios_Consol!AP$12:AP$487)</f>
        <v>231413.09887133088</v>
      </c>
      <c r="AQ71" s="37">
        <f>_xlfn.XLOOKUP($B71&amp;$C$5,Scenarios_Consol!$BG$12:$BG$487,Scenarios_Consol!AQ$12:AQ$487)</f>
        <v>231360.69838349917</v>
      </c>
      <c r="AR71" s="37">
        <f>_xlfn.XLOOKUP($B71&amp;$C$5,Scenarios_Consol!$BG$12:$BG$487,Scenarios_Consol!AR$12:AR$487)</f>
        <v>231471.06877549973</v>
      </c>
      <c r="AS71" s="37">
        <f>_xlfn.XLOOKUP($B71&amp;$C$5,Scenarios_Consol!$BG$12:$BG$487,Scenarios_Consol!AS$12:AS$487)</f>
        <v>231418.23805671706</v>
      </c>
      <c r="AT71" s="37">
        <f>_xlfn.XLOOKUP($B71&amp;$C$5,Scenarios_Consol!$BG$12:$BG$487,Scenarios_Consol!AT$12:AT$487)</f>
        <v>231528.419343082</v>
      </c>
      <c r="AU71" s="37">
        <f>_xlfn.XLOOKUP($B71&amp;$C$5,Scenarios_Consol!$BG$12:$BG$487,Scenarios_Consol!AU$12:AU$487)</f>
        <v>231475.62138181651</v>
      </c>
      <c r="AV71" s="37">
        <f>_xlfn.XLOOKUP($B71&amp;$C$5,Scenarios_Consol!$BG$12:$BG$487,Scenarios_Consol!AV$12:AV$487)</f>
        <v>231425.11208641401</v>
      </c>
      <c r="AW71" s="37">
        <f>_xlfn.XLOOKUP($B71&amp;$C$5,Scenarios_Consol!$BG$12:$BG$487,Scenarios_Consol!AW$12:AW$487)</f>
        <v>231533.40805096095</v>
      </c>
      <c r="AX71" s="37">
        <f>_xlfn.XLOOKUP($B71&amp;$C$5,Scenarios_Consol!$BG$12:$BG$487,Scenarios_Consol!AX$12:AX$487)</f>
        <v>231483.17659619186</v>
      </c>
      <c r="AY71" s="37">
        <f>_xlfn.XLOOKUP($B71&amp;$C$5,Scenarios_Consol!$BG$12:$BG$487,Scenarios_Consol!AY$12:AY$487)</f>
        <v>231591.68110741689</v>
      </c>
      <c r="BA71" s="37">
        <f t="shared" si="4"/>
        <v>2343945</v>
      </c>
      <c r="BB71" s="37">
        <f t="shared" si="4"/>
        <v>2766447.6423756359</v>
      </c>
      <c r="BC71" s="37">
        <f t="shared" si="4"/>
        <v>2771389.5253131334</v>
      </c>
      <c r="BD71" s="37">
        <f t="shared" si="4"/>
        <v>2776927.698746535</v>
      </c>
      <c r="BF71" s="77"/>
    </row>
    <row r="72" spans="2:58" x14ac:dyDescent="0.25">
      <c r="B72" s="48" t="s">
        <v>98</v>
      </c>
      <c r="C72" s="82" t="s">
        <v>118</v>
      </c>
      <c r="D72" s="66">
        <f>_xlfn.XLOOKUP($B72&amp;$C$5,Scenarios_Consol!$BG$12:$BG$487,Scenarios_Consol!D$12:D$487)</f>
        <v>5387.6</v>
      </c>
      <c r="E72" s="66">
        <f>_xlfn.XLOOKUP($B72&amp;$C$5,Scenarios_Consol!$BG$12:$BG$487,Scenarios_Consol!E$12:E$487)</f>
        <v>5790.5</v>
      </c>
      <c r="F72" s="66">
        <f>_xlfn.XLOOKUP($B72&amp;$C$5,Scenarios_Consol!$BG$12:$BG$487,Scenarios_Consol!F$12:F$487)</f>
        <v>8302.9</v>
      </c>
      <c r="G72" s="66">
        <f>_xlfn.XLOOKUP($B72&amp;$C$5,Scenarios_Consol!$BG$12:$BG$487,Scenarios_Consol!G$12:G$487)</f>
        <v>9879.7999999999993</v>
      </c>
      <c r="H72" s="66">
        <f>_xlfn.XLOOKUP($B72&amp;$C$5,Scenarios_Consol!$BG$12:$BG$487,Scenarios_Consol!H$12:H$487)</f>
        <v>10156</v>
      </c>
      <c r="I72" s="66">
        <f>_xlfn.XLOOKUP($B72&amp;$C$5,Scenarios_Consol!$BG$12:$BG$487,Scenarios_Consol!I$12:I$487)</f>
        <v>8683.5</v>
      </c>
      <c r="J72" s="66">
        <f>_xlfn.XLOOKUP($B72&amp;$C$5,Scenarios_Consol!$BG$12:$BG$487,Scenarios_Consol!J$12:J$487)</f>
        <v>10482.700000000001</v>
      </c>
      <c r="K72" s="66">
        <f>_xlfn.XLOOKUP($B72&amp;$C$5,Scenarios_Consol!$BG$12:$BG$487,Scenarios_Consol!K$12:K$487)</f>
        <v>15388.9</v>
      </c>
      <c r="L72" s="66">
        <f>_xlfn.XLOOKUP($B72&amp;$C$5,Scenarios_Consol!$BG$12:$BG$487,Scenarios_Consol!L$12:L$487)</f>
        <v>16108.2</v>
      </c>
      <c r="M72" s="66">
        <f>_xlfn.XLOOKUP($B72&amp;$C$5,Scenarios_Consol!$BG$12:$BG$487,Scenarios_Consol!M$12:M$487)</f>
        <v>14568</v>
      </c>
      <c r="N72" s="66">
        <f>_xlfn.XLOOKUP($B72&amp;$C$5,Scenarios_Consol!$BG$12:$BG$487,Scenarios_Consol!N$12:N$487)</f>
        <v>11733.6</v>
      </c>
      <c r="O72" s="66">
        <f>_xlfn.XLOOKUP($B72&amp;$C$5,Scenarios_Consol!$BG$12:$BG$487,Scenarios_Consol!O$12:O$487)</f>
        <v>9848.5</v>
      </c>
      <c r="P72" s="149">
        <f>_xlfn.XLOOKUP($B72&amp;$C$5,Scenarios_Consol!$BG$12:$BG$487,Scenarios_Consol!P$12:P$487)</f>
        <v>1320.7353647718712</v>
      </c>
      <c r="Q72" s="149">
        <f>_xlfn.XLOOKUP($B72&amp;$C$5,Scenarios_Consol!$BG$12:$BG$487,Scenarios_Consol!Q$12:Q$487)</f>
        <v>1328.2923977636876</v>
      </c>
      <c r="R72" s="149">
        <f>_xlfn.XLOOKUP($B72&amp;$C$5,Scenarios_Consol!$BG$12:$BG$487,Scenarios_Consol!R$12:R$487)</f>
        <v>1294.2008037129704</v>
      </c>
      <c r="S72" s="149">
        <f>_xlfn.XLOOKUP($B72&amp;$C$5,Scenarios_Consol!$BG$12:$BG$487,Scenarios_Consol!S$12:S$487)</f>
        <v>1334.021309821605</v>
      </c>
      <c r="T72" s="149">
        <f>_xlfn.XLOOKUP($B72&amp;$C$5,Scenarios_Consol!$BG$12:$BG$487,Scenarios_Consol!T$12:T$487)</f>
        <v>1315.9695254826556</v>
      </c>
      <c r="U72" s="149">
        <f>_xlfn.XLOOKUP($B72&amp;$C$5,Scenarios_Consol!$BG$12:$BG$487,Scenarios_Consol!U$12:U$487)</f>
        <v>1355.5119145396138</v>
      </c>
      <c r="V72" s="149">
        <f>_xlfn.XLOOKUP($B72&amp;$C$5,Scenarios_Consol!$BG$12:$BG$487,Scenarios_Consol!V$12:V$487)</f>
        <v>1336.9529841625426</v>
      </c>
      <c r="W72" s="149">
        <f>_xlfn.XLOOKUP($B72&amp;$C$5,Scenarios_Consol!$BG$12:$BG$487,Scenarios_Consol!W$12:W$487)</f>
        <v>1375.4070308396037</v>
      </c>
      <c r="X72" s="149">
        <f>_xlfn.XLOOKUP($B72&amp;$C$5,Scenarios_Consol!$BG$12:$BG$487,Scenarios_Consol!X$12:X$487)</f>
        <v>1393.8773229968228</v>
      </c>
      <c r="Y72" s="149">
        <f>_xlfn.XLOOKUP($B72&amp;$C$5,Scenarios_Consol!$BG$12:$BG$487,Scenarios_Consol!Y$12:Y$487)</f>
        <v>1394.8748293865024</v>
      </c>
      <c r="Z72" s="149">
        <f>_xlfn.XLOOKUP($B72&amp;$C$5,Scenarios_Consol!$BG$12:$BG$487,Scenarios_Consol!Z$12:Z$487)</f>
        <v>1412.974538549935</v>
      </c>
      <c r="AA72" s="149">
        <f>_xlfn.XLOOKUP($B72&amp;$C$5,Scenarios_Consol!$BG$12:$BG$487,Scenarios_Consol!AA$12:AA$487)</f>
        <v>1414.0332938769784</v>
      </c>
      <c r="AB72" s="149">
        <f>_xlfn.XLOOKUP($B72&amp;$C$5,Scenarios_Consol!$BG$12:$BG$487,Scenarios_Consol!AB$12:AB$487)</f>
        <v>1518.1861261463755</v>
      </c>
      <c r="AC72" s="149">
        <f>_xlfn.XLOOKUP($B72&amp;$C$5,Scenarios_Consol!$BG$12:$BG$487,Scenarios_Consol!AC$12:AC$487)</f>
        <v>1529.8578091951572</v>
      </c>
      <c r="AD72" s="149">
        <f>_xlfn.XLOOKUP($B72&amp;$C$5,Scenarios_Consol!$BG$12:$BG$487,Scenarios_Consol!AD$12:AD$487)</f>
        <v>1493.6886168082151</v>
      </c>
      <c r="AE72" s="149">
        <f>_xlfn.XLOOKUP($B72&amp;$C$5,Scenarios_Consol!$BG$12:$BG$487,Scenarios_Consol!AE$12:AE$487)</f>
        <v>1547.1719714034639</v>
      </c>
      <c r="AF72" s="149">
        <f>_xlfn.XLOOKUP($B72&amp;$C$5,Scenarios_Consol!$BG$12:$BG$487,Scenarios_Consol!AF$12:AF$487)</f>
        <v>1520.8270235748955</v>
      </c>
      <c r="AG72" s="149">
        <f>_xlfn.XLOOKUP($B72&amp;$C$5,Scenarios_Consol!$BG$12:$BG$487,Scenarios_Consol!AG$12:AG$487)</f>
        <v>1573.8946509124651</v>
      </c>
      <c r="AH72" s="149">
        <f>_xlfn.XLOOKUP($B72&amp;$C$5,Scenarios_Consol!$BG$12:$BG$487,Scenarios_Consol!AH$12:AH$487)</f>
        <v>1547.1285822749678</v>
      </c>
      <c r="AI72" s="149">
        <f>_xlfn.XLOOKUP($B72&amp;$C$5,Scenarios_Consol!$BG$12:$BG$487,Scenarios_Consol!AI$12:AI$487)</f>
        <v>1599.8309168047535</v>
      </c>
      <c r="AJ72" s="149">
        <f>_xlfn.XLOOKUP($B72&amp;$C$5,Scenarios_Consol!$BG$12:$BG$487,Scenarios_Consol!AJ$12:AJ$487)</f>
        <v>1624.327329674833</v>
      </c>
      <c r="AK72" s="149">
        <f>_xlfn.XLOOKUP($B72&amp;$C$5,Scenarios_Consol!$BG$12:$BG$487,Scenarios_Consol!AK$12:AK$487)</f>
        <v>1625.6378923679124</v>
      </c>
      <c r="AL72" s="149">
        <f>_xlfn.XLOOKUP($B72&amp;$C$5,Scenarios_Consol!$BG$12:$BG$487,Scenarios_Consol!AL$12:AL$487)</f>
        <v>1650.0475025897933</v>
      </c>
      <c r="AM72" s="149">
        <f>_xlfn.XLOOKUP($B72&amp;$C$5,Scenarios_Consol!$BG$12:$BG$487,Scenarios_Consol!AM$12:AM$487)</f>
        <v>1651.3468002604016</v>
      </c>
      <c r="AN72" s="149">
        <f>_xlfn.XLOOKUP($B72&amp;$C$5,Scenarios_Consol!$BG$12:$BG$487,Scenarios_Consol!AN$12:AN$487)</f>
        <v>1713.4380715775724</v>
      </c>
      <c r="AO72" s="149">
        <f>_xlfn.XLOOKUP($B72&amp;$C$5,Scenarios_Consol!$BG$12:$BG$487,Scenarios_Consol!AO$12:AO$487)</f>
        <v>1726.760638783468</v>
      </c>
      <c r="AP72" s="149">
        <f>_xlfn.XLOOKUP($B72&amp;$C$5,Scenarios_Consol!$BG$12:$BG$487,Scenarios_Consol!AP$12:AP$487)</f>
        <v>1469.2724706910328</v>
      </c>
      <c r="AQ72" s="149">
        <f>_xlfn.XLOOKUP($B72&amp;$C$5,Scenarios_Consol!$BG$12:$BG$487,Scenarios_Consol!AQ$12:AQ$487)</f>
        <v>1614.6271951105291</v>
      </c>
      <c r="AR72" s="149">
        <f>_xlfn.XLOOKUP($B72&amp;$C$5,Scenarios_Consol!$BG$12:$BG$487,Scenarios_Consol!AR$12:AR$487)</f>
        <v>1497.4078948879624</v>
      </c>
      <c r="AS72" s="149">
        <f>_xlfn.XLOOKUP($B72&amp;$C$5,Scenarios_Consol!$BG$12:$BG$487,Scenarios_Consol!AS$12:AS$487)</f>
        <v>1642.691189227226</v>
      </c>
      <c r="AT72" s="149">
        <f>_xlfn.XLOOKUP($B72&amp;$C$5,Scenarios_Consol!$BG$12:$BG$487,Scenarios_Consol!AT$12:AT$487)</f>
        <v>1525.4203071010288</v>
      </c>
      <c r="AU72" s="149">
        <f>_xlfn.XLOOKUP($B72&amp;$C$5,Scenarios_Consol!$BG$12:$BG$487,Scenarios_Consol!AU$12:AU$487)</f>
        <v>1670.6550504673314</v>
      </c>
      <c r="AV72" s="149">
        <f>_xlfn.XLOOKUP($B72&amp;$C$5,Scenarios_Consol!$BG$12:$BG$487,Scenarios_Consol!AV$12:AV$487)</f>
        <v>1770.7512041780669</v>
      </c>
      <c r="AW72" s="149">
        <f>_xlfn.XLOOKUP($B72&amp;$C$5,Scenarios_Consol!$BG$12:$BG$487,Scenarios_Consol!AW$12:AW$487)</f>
        <v>1698.6382174343728</v>
      </c>
      <c r="AX72" s="149">
        <f>_xlfn.XLOOKUP($B72&amp;$C$5,Scenarios_Consol!$BG$12:$BG$487,Scenarios_Consol!AX$12:AX$487)</f>
        <v>1798.7444297167019</v>
      </c>
      <c r="AY72" s="149">
        <f>_xlfn.XLOOKUP($B72&amp;$C$5,Scenarios_Consol!$BG$12:$BG$487,Scenarios_Consol!AY$12:AY$487)</f>
        <v>1726.6654393449865</v>
      </c>
      <c r="BA72" s="37">
        <f t="shared" si="4"/>
        <v>126330.2</v>
      </c>
      <c r="BB72" s="37">
        <f t="shared" si="4"/>
        <v>16276.851315904791</v>
      </c>
      <c r="BC72" s="37">
        <f t="shared" si="4"/>
        <v>18881.945222013233</v>
      </c>
      <c r="BD72" s="37">
        <f t="shared" si="4"/>
        <v>19855.072108520279</v>
      </c>
      <c r="BF72" s="77"/>
    </row>
    <row r="73" spans="2:58" x14ac:dyDescent="0.25">
      <c r="B73" s="48" t="s">
        <v>99</v>
      </c>
      <c r="C73" s="82" t="s">
        <v>118</v>
      </c>
      <c r="D73" s="66">
        <f>_xlfn.XLOOKUP($B73&amp;$C$5,Scenarios_Consol!$BG$12:$BG$487,Scenarios_Consol!D$12:D$487)</f>
        <v>3124501.9</v>
      </c>
      <c r="E73" s="66">
        <f>_xlfn.XLOOKUP($B73&amp;$C$5,Scenarios_Consol!$BG$12:$BG$487,Scenarios_Consol!E$12:E$487)</f>
        <v>3382576.9</v>
      </c>
      <c r="F73" s="66">
        <f>_xlfn.XLOOKUP($B73&amp;$C$5,Scenarios_Consol!$BG$12:$BG$487,Scenarios_Consol!F$12:F$487)</f>
        <v>4185202.6</v>
      </c>
      <c r="G73" s="66">
        <f>_xlfn.XLOOKUP($B73&amp;$C$5,Scenarios_Consol!$BG$12:$BG$487,Scenarios_Consol!G$12:G$487)</f>
        <v>4799950.2</v>
      </c>
      <c r="H73" s="66">
        <f>_xlfn.XLOOKUP($B73&amp;$C$5,Scenarios_Consol!$BG$12:$BG$487,Scenarios_Consol!H$12:H$487)</f>
        <v>5754445.5</v>
      </c>
      <c r="I73" s="66">
        <f>_xlfn.XLOOKUP($B73&amp;$C$5,Scenarios_Consol!$BG$12:$BG$487,Scenarios_Consol!I$12:I$487)</f>
        <v>6519973.9000000004</v>
      </c>
      <c r="J73" s="66">
        <f>_xlfn.XLOOKUP($B73&amp;$C$5,Scenarios_Consol!$BG$12:$BG$487,Scenarios_Consol!J$12:J$487)</f>
        <v>7294574.2000000002</v>
      </c>
      <c r="K73" s="66">
        <f>_xlfn.XLOOKUP($B73&amp;$C$5,Scenarios_Consol!$BG$12:$BG$487,Scenarios_Consol!K$12:K$487)</f>
        <v>7913670.7000000002</v>
      </c>
      <c r="L73" s="66">
        <f>_xlfn.XLOOKUP($B73&amp;$C$5,Scenarios_Consol!$BG$12:$BG$487,Scenarios_Consol!L$12:L$487)</f>
        <v>9108807</v>
      </c>
      <c r="M73" s="66">
        <f>_xlfn.XLOOKUP($B73&amp;$C$5,Scenarios_Consol!$BG$12:$BG$487,Scenarios_Consol!M$12:M$487)</f>
        <v>10491151.199999999</v>
      </c>
      <c r="N73" s="66">
        <f>_xlfn.XLOOKUP($B73&amp;$C$5,Scenarios_Consol!$BG$12:$BG$487,Scenarios_Consol!N$12:N$487)</f>
        <v>11429420.300000001</v>
      </c>
      <c r="O73" s="66">
        <f>_xlfn.XLOOKUP($B73&amp;$C$5,Scenarios_Consol!$BG$12:$BG$487,Scenarios_Consol!O$12:O$487)</f>
        <v>11411831.6</v>
      </c>
      <c r="P73" s="37">
        <f>_xlfn.XLOOKUP($B73&amp;$C$5,Scenarios_Consol!$BG$12:$BG$487,Scenarios_Consol!P$12:P$487)</f>
        <v>12846090.15328403</v>
      </c>
      <c r="Q73" s="37">
        <f>_xlfn.XLOOKUP($B73&amp;$C$5,Scenarios_Consol!$BG$12:$BG$487,Scenarios_Consol!Q$12:Q$487)</f>
        <v>13354431.092975209</v>
      </c>
      <c r="R73" s="37">
        <f>_xlfn.XLOOKUP($B73&amp;$C$5,Scenarios_Consol!$BG$12:$BG$487,Scenarios_Consol!R$12:R$487)</f>
        <v>11291574.620541405</v>
      </c>
      <c r="S73" s="37">
        <f>_xlfn.XLOOKUP($B73&amp;$C$5,Scenarios_Consol!$BG$12:$BG$487,Scenarios_Consol!S$12:S$487)</f>
        <v>14557727.580218934</v>
      </c>
      <c r="T73" s="37">
        <f>_xlfn.XLOOKUP($B73&amp;$C$5,Scenarios_Consol!$BG$12:$BG$487,Scenarios_Consol!T$12:T$487)</f>
        <v>13225319.769966708</v>
      </c>
      <c r="U73" s="37">
        <f>_xlfn.XLOOKUP($B73&amp;$C$5,Scenarios_Consol!$BG$12:$BG$487,Scenarios_Consol!U$12:U$487)</f>
        <v>16447223.328624044</v>
      </c>
      <c r="V73" s="37">
        <f>_xlfn.XLOOKUP($B73&amp;$C$5,Scenarios_Consol!$BG$12:$BG$487,Scenarios_Consol!V$12:V$487)</f>
        <v>15064317.04417325</v>
      </c>
      <c r="W73" s="37">
        <f>_xlfn.XLOOKUP($B73&amp;$C$5,Scenarios_Consol!$BG$12:$BG$487,Scenarios_Consol!W$12:W$487)</f>
        <v>18187467.153983083</v>
      </c>
      <c r="X73" s="37">
        <f>_xlfn.XLOOKUP($B73&amp;$C$5,Scenarios_Consol!$BG$12:$BG$487,Scenarios_Consol!X$12:X$487)</f>
        <v>19702555.793690566</v>
      </c>
      <c r="Y73" s="37">
        <f>_xlfn.XLOOKUP($B73&amp;$C$5,Scenarios_Consol!$BG$12:$BG$487,Scenarios_Consol!Y$12:Y$487)</f>
        <v>19864373.120252661</v>
      </c>
      <c r="Z73" s="37">
        <f>_xlfn.XLOOKUP($B73&amp;$C$5,Scenarios_Consol!$BG$12:$BG$487,Scenarios_Consol!Z$12:Z$487)</f>
        <v>21342061.724105075</v>
      </c>
      <c r="AA73" s="37">
        <f>_xlfn.XLOOKUP($B73&amp;$C$5,Scenarios_Consol!$BG$12:$BG$487,Scenarios_Consol!AA$12:AA$487)</f>
        <v>21517027.496150453</v>
      </c>
      <c r="AB73" s="37">
        <f>_xlfn.XLOOKUP($B73&amp;$C$5,Scenarios_Consol!$BG$12:$BG$487,Scenarios_Consol!AB$12:AB$487)</f>
        <v>29020908.997705109</v>
      </c>
      <c r="AC73" s="37">
        <f>_xlfn.XLOOKUP($B73&amp;$C$5,Scenarios_Consol!$BG$12:$BG$487,Scenarios_Consol!AC$12:AC$487)</f>
        <v>29989221.705199596</v>
      </c>
      <c r="AD73" s="37">
        <f>_xlfn.XLOOKUP($B73&amp;$C$5,Scenarios_Consol!$BG$12:$BG$487,Scenarios_Consol!AD$12:AD$487)</f>
        <v>27328821.849678278</v>
      </c>
      <c r="AE73" s="37">
        <f>_xlfn.XLOOKUP($B73&amp;$C$5,Scenarios_Consol!$BG$12:$BG$487,Scenarios_Consol!AE$12:AE$487)</f>
        <v>31525524.397142231</v>
      </c>
      <c r="AF73" s="37">
        <f>_xlfn.XLOOKUP($B73&amp;$C$5,Scenarios_Consol!$BG$12:$BG$487,Scenarios_Consol!AF$12:AF$487)</f>
        <v>29576038.037652187</v>
      </c>
      <c r="AG73" s="37">
        <f>_xlfn.XLOOKUP($B73&amp;$C$5,Scenarios_Consol!$BG$12:$BG$487,Scenarios_Consol!AG$12:AG$487)</f>
        <v>33735192.328781724</v>
      </c>
      <c r="AH73" s="37">
        <f>_xlfn.XLOOKUP($B73&amp;$C$5,Scenarios_Consol!$BG$12:$BG$487,Scenarios_Consol!AH$12:AH$487)</f>
        <v>31749535.852098707</v>
      </c>
      <c r="AI73" s="37">
        <f>_xlfn.XLOOKUP($B73&amp;$C$5,Scenarios_Consol!$BG$12:$BG$487,Scenarios_Consol!AI$12:AI$487)</f>
        <v>35877761.52301921</v>
      </c>
      <c r="AJ73" s="37">
        <f>_xlfn.XLOOKUP($B73&amp;$C$5,Scenarios_Consol!$BG$12:$BG$487,Scenarios_Consol!AJ$12:AJ$487)</f>
        <v>37813372.281196214</v>
      </c>
      <c r="AK73" s="37">
        <f>_xlfn.XLOOKUP($B73&amp;$C$5,Scenarios_Consol!$BG$12:$BG$487,Scenarios_Consol!AK$12:AK$487)</f>
        <v>38008696.110936157</v>
      </c>
      <c r="AL73" s="37">
        <f>_xlfn.XLOOKUP($B73&amp;$C$5,Scenarios_Consol!$BG$12:$BG$487,Scenarios_Consol!AL$12:AL$487)</f>
        <v>39938938.823495917</v>
      </c>
      <c r="AM73" s="37">
        <f>_xlfn.XLOOKUP($B73&amp;$C$5,Scenarios_Consol!$BG$12:$BG$487,Scenarios_Consol!AM$12:AM$487)</f>
        <v>40135686.097041316</v>
      </c>
      <c r="AN73" s="37">
        <f>_xlfn.XLOOKUP($B73&amp;$C$5,Scenarios_Consol!$BG$12:$BG$487,Scenarios_Consol!AN$12:AN$487)</f>
        <v>45053658.206258699</v>
      </c>
      <c r="AO73" s="37">
        <f>_xlfn.XLOOKUP($B73&amp;$C$5,Scenarios_Consol!$BG$12:$BG$487,Scenarios_Consol!AO$12:AO$487)</f>
        <v>46143293.734680854</v>
      </c>
      <c r="AP73" s="37">
        <f>_xlfn.XLOOKUP($B73&amp;$C$5,Scenarios_Consol!$BG$12:$BG$487,Scenarios_Consol!AP$12:AP$487)</f>
        <v>26188038.388267308</v>
      </c>
      <c r="AQ73" s="37">
        <f>_xlfn.XLOOKUP($B73&amp;$C$5,Scenarios_Consol!$BG$12:$BG$487,Scenarios_Consol!AQ$12:AQ$487)</f>
        <v>37625017.18444521</v>
      </c>
      <c r="AR73" s="37">
        <f>_xlfn.XLOOKUP($B73&amp;$C$5,Scenarios_Consol!$BG$12:$BG$487,Scenarios_Consol!AR$12:AR$487)</f>
        <v>28507837.412645947</v>
      </c>
      <c r="AS73" s="37">
        <f>_xlfn.XLOOKUP($B73&amp;$C$5,Scenarios_Consol!$BG$12:$BG$487,Scenarios_Consol!AS$12:AS$487)</f>
        <v>39938486.154019937</v>
      </c>
      <c r="AT73" s="37">
        <f>_xlfn.XLOOKUP($B73&amp;$C$5,Scenarios_Consol!$BG$12:$BG$487,Scenarios_Consol!AT$12:AT$487)</f>
        <v>30816924.478581633</v>
      </c>
      <c r="AU73" s="37">
        <f>_xlfn.XLOOKUP($B73&amp;$C$5,Scenarios_Consol!$BG$12:$BG$487,Scenarios_Consol!AU$12:AU$487)</f>
        <v>42243776.815910399</v>
      </c>
      <c r="AV73" s="37">
        <f>_xlfn.XLOOKUP($B73&amp;$C$5,Scenarios_Consol!$BG$12:$BG$487,Scenarios_Consol!AV$12:AV$487)</f>
        <v>50097214.330868945</v>
      </c>
      <c r="AW73" s="37">
        <f>_xlfn.XLOOKUP($B73&amp;$C$5,Scenarios_Consol!$BG$12:$BG$487,Scenarios_Consol!AW$12:AW$487)</f>
        <v>44551225.125794552</v>
      </c>
      <c r="AX73" s="37">
        <f>_xlfn.XLOOKUP($B73&amp;$C$5,Scenarios_Consol!$BG$12:$BG$487,Scenarios_Consol!AX$12:AX$487)</f>
        <v>52405892.166296758</v>
      </c>
      <c r="AY73" s="37">
        <f>_xlfn.XLOOKUP($B73&amp;$C$5,Scenarios_Consol!$BG$12:$BG$487,Scenarios_Consol!AY$12:AY$487)</f>
        <v>46862921.57002598</v>
      </c>
      <c r="BA73" s="37">
        <f t="shared" si="4"/>
        <v>85416106</v>
      </c>
      <c r="BB73" s="37">
        <f t="shared" si="4"/>
        <v>197400168.87796542</v>
      </c>
      <c r="BC73" s="37">
        <f t="shared" si="4"/>
        <v>404699698.00394666</v>
      </c>
      <c r="BD73" s="37">
        <f t="shared" si="4"/>
        <v>490434285.56779623</v>
      </c>
      <c r="BF73" s="77"/>
    </row>
    <row r="74" spans="2:58" x14ac:dyDescent="0.25">
      <c r="B74" s="48" t="s">
        <v>100</v>
      </c>
      <c r="C74" s="82" t="s">
        <v>118</v>
      </c>
      <c r="D74" s="66">
        <f>_xlfn.XLOOKUP($B74&amp;$C$5,Scenarios_Consol!$BG$12:$BG$487,Scenarios_Consol!D$12:D$487)</f>
        <v>21586.400000000001</v>
      </c>
      <c r="E74" s="66">
        <f>_xlfn.XLOOKUP($B74&amp;$C$5,Scenarios_Consol!$BG$12:$BG$487,Scenarios_Consol!E$12:E$487)</f>
        <v>23659.599999999999</v>
      </c>
      <c r="F74" s="66">
        <f>_xlfn.XLOOKUP($B74&amp;$C$5,Scenarios_Consol!$BG$12:$BG$487,Scenarios_Consol!F$12:F$487)</f>
        <v>28894.1</v>
      </c>
      <c r="G74" s="66">
        <f>_xlfn.XLOOKUP($B74&amp;$C$5,Scenarios_Consol!$BG$12:$BG$487,Scenarios_Consol!G$12:G$487)</f>
        <v>34317.4</v>
      </c>
      <c r="H74" s="66">
        <f>_xlfn.XLOOKUP($B74&amp;$C$5,Scenarios_Consol!$BG$12:$BG$487,Scenarios_Consol!H$12:H$487)</f>
        <v>39129.699999999997</v>
      </c>
      <c r="I74" s="66">
        <f>_xlfn.XLOOKUP($B74&amp;$C$5,Scenarios_Consol!$BG$12:$BG$487,Scenarios_Consol!I$12:I$487)</f>
        <v>39963.1</v>
      </c>
      <c r="J74" s="66">
        <f>_xlfn.XLOOKUP($B74&amp;$C$5,Scenarios_Consol!$BG$12:$BG$487,Scenarios_Consol!J$12:J$487)</f>
        <v>44787.5</v>
      </c>
      <c r="K74" s="66">
        <f>_xlfn.XLOOKUP($B74&amp;$C$5,Scenarios_Consol!$BG$12:$BG$487,Scenarios_Consol!K$12:K$487)</f>
        <v>53103</v>
      </c>
      <c r="L74" s="66">
        <f>_xlfn.XLOOKUP($B74&amp;$C$5,Scenarios_Consol!$BG$12:$BG$487,Scenarios_Consol!L$12:L$487)</f>
        <v>57994.3</v>
      </c>
      <c r="M74" s="66">
        <f>_xlfn.XLOOKUP($B74&amp;$C$5,Scenarios_Consol!$BG$12:$BG$487,Scenarios_Consol!M$12:M$487)</f>
        <v>60236.3</v>
      </c>
      <c r="N74" s="66">
        <f>_xlfn.XLOOKUP($B74&amp;$C$5,Scenarios_Consol!$BG$12:$BG$487,Scenarios_Consol!N$12:N$487)</f>
        <v>60670.3</v>
      </c>
      <c r="O74" s="66">
        <f>_xlfn.XLOOKUP($B74&amp;$C$5,Scenarios_Consol!$BG$12:$BG$487,Scenarios_Consol!O$12:O$487)</f>
        <v>59609.9</v>
      </c>
      <c r="P74" s="37">
        <f>_xlfn.XLOOKUP($B74&amp;$C$5,Scenarios_Consol!$BG$12:$BG$487,Scenarios_Consol!P$12:P$487)</f>
        <v>69617.758277493253</v>
      </c>
      <c r="Q74" s="37">
        <f>_xlfn.XLOOKUP($B74&amp;$C$5,Scenarios_Consol!$BG$12:$BG$487,Scenarios_Consol!Q$12:Q$487)</f>
        <v>72124.188417590733</v>
      </c>
      <c r="R74" s="37">
        <f>_xlfn.XLOOKUP($B74&amp;$C$5,Scenarios_Consol!$BG$12:$BG$487,Scenarios_Consol!R$12:R$487)</f>
        <v>103938.78038671408</v>
      </c>
      <c r="S74" s="37">
        <f>_xlfn.XLOOKUP($B74&amp;$C$5,Scenarios_Consol!$BG$12:$BG$487,Scenarios_Consol!S$12:S$487)</f>
        <v>83851.297489867124</v>
      </c>
      <c r="T74" s="37">
        <f>_xlfn.XLOOKUP($B74&amp;$C$5,Scenarios_Consol!$BG$12:$BG$487,Scenarios_Consol!T$12:T$487)</f>
        <v>111059.37800343733</v>
      </c>
      <c r="U74" s="37">
        <f>_xlfn.XLOOKUP($B74&amp;$C$5,Scenarios_Consol!$BG$12:$BG$487,Scenarios_Consol!U$12:U$487)</f>
        <v>90971.895106412529</v>
      </c>
      <c r="V74" s="37">
        <f>_xlfn.XLOOKUP($B74&amp;$C$5,Scenarios_Consol!$BG$12:$BG$487,Scenarios_Consol!V$12:V$487)</f>
        <v>118179.97561969298</v>
      </c>
      <c r="W74" s="37">
        <f>_xlfn.XLOOKUP($B74&amp;$C$5,Scenarios_Consol!$BG$12:$BG$487,Scenarios_Consol!W$12:W$487)</f>
        <v>98092.492722876166</v>
      </c>
      <c r="X74" s="37">
        <f>_xlfn.XLOOKUP($B74&amp;$C$5,Scenarios_Consol!$BG$12:$BG$487,Scenarios_Consol!X$12:X$487)</f>
        <v>94403.179992415229</v>
      </c>
      <c r="Y74" s="37">
        <f>_xlfn.XLOOKUP($B74&amp;$C$5,Scenarios_Consol!$BG$12:$BG$487,Scenarios_Consol!Y$12:Y$487)</f>
        <v>105213.0903395567</v>
      </c>
      <c r="Z74" s="37">
        <f>_xlfn.XLOOKUP($B74&amp;$C$5,Scenarios_Consol!$BG$12:$BG$487,Scenarios_Consol!Z$12:Z$487)</f>
        <v>101523.77760888738</v>
      </c>
      <c r="AA74" s="37">
        <f>_xlfn.XLOOKUP($B74&amp;$C$5,Scenarios_Consol!$BG$12:$BG$487,Scenarios_Consol!AA$12:AA$487)</f>
        <v>112333.68795655204</v>
      </c>
      <c r="AB74" s="37">
        <f>_xlfn.XLOOKUP($B74&amp;$C$5,Scenarios_Consol!$BG$12:$BG$487,Scenarios_Consol!AB$12:AB$487)</f>
        <v>108644.37522570325</v>
      </c>
      <c r="AC74" s="37">
        <f>_xlfn.XLOOKUP($B74&amp;$C$5,Scenarios_Consol!$BG$12:$BG$487,Scenarios_Consol!AC$12:AC$487)</f>
        <v>113547.4314723336</v>
      </c>
      <c r="AD74" s="37">
        <f>_xlfn.XLOOKUP($B74&amp;$C$5,Scenarios_Consol!$BG$12:$BG$487,Scenarios_Consol!AD$12:AD$487)</f>
        <v>146662.3660862688</v>
      </c>
      <c r="AE74" s="37">
        <f>_xlfn.XLOOKUP($B74&amp;$C$5,Scenarios_Consol!$BG$12:$BG$487,Scenarios_Consol!AE$12:AE$487)</f>
        <v>126574.88318947924</v>
      </c>
      <c r="AF74" s="37">
        <f>_xlfn.XLOOKUP($B74&amp;$C$5,Scenarios_Consol!$BG$12:$BG$487,Scenarios_Consol!AF$12:AF$487)</f>
        <v>153782.96370274905</v>
      </c>
      <c r="AG74" s="37">
        <f>_xlfn.XLOOKUP($B74&amp;$C$5,Scenarios_Consol!$BG$12:$BG$487,Scenarios_Consol!AG$12:AG$487)</f>
        <v>133695.48080615979</v>
      </c>
      <c r="AH74" s="37">
        <f>_xlfn.XLOOKUP($B74&amp;$C$5,Scenarios_Consol!$BG$12:$BG$487,Scenarios_Consol!AH$12:AH$487)</f>
        <v>160903.56131941636</v>
      </c>
      <c r="AI74" s="37">
        <f>_xlfn.XLOOKUP($B74&amp;$C$5,Scenarios_Consol!$BG$12:$BG$487,Scenarios_Consol!AI$12:AI$487)</f>
        <v>140816.07842262334</v>
      </c>
      <c r="AJ74" s="37">
        <f>_xlfn.XLOOKUP($B74&amp;$C$5,Scenarios_Consol!$BG$12:$BG$487,Scenarios_Consol!AJ$12:AJ$487)</f>
        <v>137126.76569156151</v>
      </c>
      <c r="AK74" s="37">
        <f>_xlfn.XLOOKUP($B74&amp;$C$5,Scenarios_Consol!$BG$12:$BG$487,Scenarios_Consol!AK$12:AK$487)</f>
        <v>147936.67603863709</v>
      </c>
      <c r="AL74" s="37">
        <f>_xlfn.XLOOKUP($B74&amp;$C$5,Scenarios_Consol!$BG$12:$BG$487,Scenarios_Consol!AL$12:AL$487)</f>
        <v>144247.36330840454</v>
      </c>
      <c r="AM74" s="37">
        <f>_xlfn.XLOOKUP($B74&amp;$C$5,Scenarios_Consol!$BG$12:$BG$487,Scenarios_Consol!AM$12:AM$487)</f>
        <v>155057.27365608246</v>
      </c>
      <c r="AN74" s="37">
        <f>_xlfn.XLOOKUP($B74&amp;$C$5,Scenarios_Consol!$BG$12:$BG$487,Scenarios_Consol!AN$12:AN$487)</f>
        <v>151367.96092519007</v>
      </c>
      <c r="AO74" s="37">
        <f>_xlfn.XLOOKUP($B74&amp;$C$5,Scenarios_Consol!$BG$12:$BG$487,Scenarios_Consol!AO$12:AO$487)</f>
        <v>156271.0171715921</v>
      </c>
      <c r="AP74" s="37">
        <f>_xlfn.XLOOKUP($B74&amp;$C$5,Scenarios_Consol!$BG$12:$BG$487,Scenarios_Consol!AP$12:AP$487)</f>
        <v>298791.42446464283</v>
      </c>
      <c r="AQ74" s="37">
        <f>_xlfn.XLOOKUP($B74&amp;$C$5,Scenarios_Consol!$BG$12:$BG$487,Scenarios_Consol!AQ$12:AQ$487)</f>
        <v>237673.95606023277</v>
      </c>
      <c r="AR74" s="37">
        <f>_xlfn.XLOOKUP($B74&amp;$C$5,Scenarios_Consol!$BG$12:$BG$487,Scenarios_Consol!AR$12:AR$487)</f>
        <v>305912.02208111156</v>
      </c>
      <c r="AS74" s="37">
        <f>_xlfn.XLOOKUP($B74&amp;$C$5,Scenarios_Consol!$BG$12:$BG$487,Scenarios_Consol!AS$12:AS$487)</f>
        <v>244794.5536769256</v>
      </c>
      <c r="AT74" s="37">
        <f>_xlfn.XLOOKUP($B74&amp;$C$5,Scenarios_Consol!$BG$12:$BG$487,Scenarios_Consol!AT$12:AT$487)</f>
        <v>313032.61969754403</v>
      </c>
      <c r="AU74" s="37">
        <f>_xlfn.XLOOKUP($B74&amp;$C$5,Scenarios_Consol!$BG$12:$BG$487,Scenarios_Consol!AU$12:AU$487)</f>
        <v>251915.15129369742</v>
      </c>
      <c r="AV74" s="37">
        <f>_xlfn.XLOOKUP($B74&amp;$C$5,Scenarios_Consol!$BG$12:$BG$487,Scenarios_Consol!AV$12:AV$487)</f>
        <v>210747.74463545135</v>
      </c>
      <c r="AW74" s="37">
        <f>_xlfn.XLOOKUP($B74&amp;$C$5,Scenarios_Consol!$BG$12:$BG$487,Scenarios_Consol!AW$12:AW$487)</f>
        <v>259035.74891003838</v>
      </c>
      <c r="AX74" s="37">
        <f>_xlfn.XLOOKUP($B74&amp;$C$5,Scenarios_Consol!$BG$12:$BG$487,Scenarios_Consol!AX$12:AX$487)</f>
        <v>217868.34225191316</v>
      </c>
      <c r="AY74" s="37">
        <f>_xlfn.XLOOKUP($B74&amp;$C$5,Scenarios_Consol!$BG$12:$BG$487,Scenarios_Consol!AY$12:AY$487)</f>
        <v>266156.34652673133</v>
      </c>
      <c r="BA74" s="37">
        <f t="shared" si="4"/>
        <v>523951.60000000003</v>
      </c>
      <c r="BB74" s="37">
        <f t="shared" si="4"/>
        <v>1161309.5019214954</v>
      </c>
      <c r="BC74" s="37">
        <f t="shared" si="4"/>
        <v>1668995.2189194192</v>
      </c>
      <c r="BD74" s="37">
        <f t="shared" si="4"/>
        <v>2913566.8876950708</v>
      </c>
      <c r="BF74" s="77"/>
    </row>
    <row r="75" spans="2:58" x14ac:dyDescent="0.25">
      <c r="B75" s="48" t="s">
        <v>101</v>
      </c>
      <c r="C75" s="82" t="s">
        <v>118</v>
      </c>
      <c r="D75" s="66">
        <f>_xlfn.XLOOKUP($B75&amp;$C$5,Scenarios_Consol!$BG$12:$BG$487,Scenarios_Consol!D$12:D$487)</f>
        <v>509861</v>
      </c>
      <c r="E75" s="66">
        <f>_xlfn.XLOOKUP($B75&amp;$C$5,Scenarios_Consol!$BG$12:$BG$487,Scenarios_Consol!E$12:E$487)</f>
        <v>561179.4</v>
      </c>
      <c r="F75" s="66">
        <f>_xlfn.XLOOKUP($B75&amp;$C$5,Scenarios_Consol!$BG$12:$BG$487,Scenarios_Consol!F$12:F$487)</f>
        <v>692099.9</v>
      </c>
      <c r="G75" s="66">
        <f>_xlfn.XLOOKUP($B75&amp;$C$5,Scenarios_Consol!$BG$12:$BG$487,Scenarios_Consol!G$12:G$487)</f>
        <v>798116.3</v>
      </c>
      <c r="H75" s="66">
        <f>_xlfn.XLOOKUP($B75&amp;$C$5,Scenarios_Consol!$BG$12:$BG$487,Scenarios_Consol!H$12:H$487)</f>
        <v>887607.6</v>
      </c>
      <c r="I75" s="66">
        <f>_xlfn.XLOOKUP($B75&amp;$C$5,Scenarios_Consol!$BG$12:$BG$487,Scenarios_Consol!I$12:I$487)</f>
        <v>988594.8</v>
      </c>
      <c r="J75" s="66">
        <f>_xlfn.XLOOKUP($B75&amp;$C$5,Scenarios_Consol!$BG$12:$BG$487,Scenarios_Consol!J$12:J$487)</f>
        <v>1127129</v>
      </c>
      <c r="K75" s="66">
        <f>_xlfn.XLOOKUP($B75&amp;$C$5,Scenarios_Consol!$BG$12:$BG$487,Scenarios_Consol!K$12:K$487)</f>
        <v>1219643.3</v>
      </c>
      <c r="L75" s="66">
        <f>_xlfn.XLOOKUP($B75&amp;$C$5,Scenarios_Consol!$BG$12:$BG$487,Scenarios_Consol!L$12:L$487)</f>
        <v>1374441.7</v>
      </c>
      <c r="M75" s="66">
        <f>_xlfn.XLOOKUP($B75&amp;$C$5,Scenarios_Consol!$BG$12:$BG$487,Scenarios_Consol!M$12:M$487)</f>
        <v>1512760</v>
      </c>
      <c r="N75" s="66">
        <f>_xlfn.XLOOKUP($B75&amp;$C$5,Scenarios_Consol!$BG$12:$BG$487,Scenarios_Consol!N$12:N$487)</f>
        <v>1635930.3</v>
      </c>
      <c r="O75" s="66">
        <f>_xlfn.XLOOKUP($B75&amp;$C$5,Scenarios_Consol!$BG$12:$BG$487,Scenarios_Consol!O$12:O$487)</f>
        <v>1791971.6</v>
      </c>
      <c r="P75" s="37">
        <f>_xlfn.XLOOKUP($B75&amp;$C$5,Scenarios_Consol!$BG$12:$BG$487,Scenarios_Consol!P$12:P$487)</f>
        <v>1881046.8808042612</v>
      </c>
      <c r="Q75" s="37">
        <f>_xlfn.XLOOKUP($B75&amp;$C$5,Scenarios_Consol!$BG$12:$BG$487,Scenarios_Consol!Q$12:Q$487)</f>
        <v>2058463.6925985811</v>
      </c>
      <c r="R75" s="37">
        <f>_xlfn.XLOOKUP($B75&amp;$C$5,Scenarios_Consol!$BG$12:$BG$487,Scenarios_Consol!R$12:R$487)</f>
        <v>1684807.052937638</v>
      </c>
      <c r="S75" s="37">
        <f>_xlfn.XLOOKUP($B75&amp;$C$5,Scenarios_Consol!$BG$12:$BG$487,Scenarios_Consol!S$12:S$487)</f>
        <v>2165131.8528264444</v>
      </c>
      <c r="T75" s="37">
        <f>_xlfn.XLOOKUP($B75&amp;$C$5,Scenarios_Consol!$BG$12:$BG$487,Scenarios_Consol!T$12:T$487)</f>
        <v>1935020.5752268005</v>
      </c>
      <c r="U75" s="37">
        <f>_xlfn.XLOOKUP($B75&amp;$C$5,Scenarios_Consol!$BG$12:$BG$487,Scenarios_Consol!U$12:U$487)</f>
        <v>2415345.3751184833</v>
      </c>
      <c r="V75" s="37">
        <f>_xlfn.XLOOKUP($B75&amp;$C$5,Scenarios_Consol!$BG$12:$BG$487,Scenarios_Consol!V$12:V$487)</f>
        <v>2185234.0975248516</v>
      </c>
      <c r="W75" s="37">
        <f>_xlfn.XLOOKUP($B75&amp;$C$5,Scenarios_Consol!$BG$12:$BG$487,Scenarios_Consol!W$12:W$487)</f>
        <v>2665558.8974124519</v>
      </c>
      <c r="X75" s="37">
        <f>_xlfn.XLOOKUP($B75&amp;$C$5,Scenarios_Consol!$BG$12:$BG$487,Scenarios_Consol!X$12:X$487)</f>
        <v>2891119.8073088047</v>
      </c>
      <c r="Y75" s="37">
        <f>_xlfn.XLOOKUP($B75&amp;$C$5,Scenarios_Consol!$BG$12:$BG$487,Scenarios_Consol!Y$12:Y$487)</f>
        <v>2915772.4197024307</v>
      </c>
      <c r="Z75" s="37">
        <f>_xlfn.XLOOKUP($B75&amp;$C$5,Scenarios_Consol!$BG$12:$BG$487,Scenarios_Consol!Z$12:Z$487)</f>
        <v>3141333.3296024525</v>
      </c>
      <c r="AA75" s="37">
        <f>_xlfn.XLOOKUP($B75&amp;$C$5,Scenarios_Consol!$BG$12:$BG$487,Scenarios_Consol!AA$12:AA$487)</f>
        <v>3165985.9419862065</v>
      </c>
      <c r="AB75" s="37">
        <f>_xlfn.XLOOKUP($B75&amp;$C$5,Scenarios_Consol!$BG$12:$BG$487,Scenarios_Consol!AB$12:AB$487)</f>
        <v>3391546.8518899861</v>
      </c>
      <c r="AC75" s="37">
        <f>_xlfn.XLOOKUP($B75&amp;$C$5,Scenarios_Consol!$BG$12:$BG$487,Scenarios_Consol!AC$12:AC$487)</f>
        <v>3507620.4920388511</v>
      </c>
      <c r="AD75" s="37">
        <f>_xlfn.XLOOKUP($B75&amp;$C$5,Scenarios_Consol!$BG$12:$BG$487,Scenarios_Consol!AD$12:AD$487)</f>
        <v>3186088.1866867696</v>
      </c>
      <c r="AE75" s="37">
        <f>_xlfn.XLOOKUP($B75&amp;$C$5,Scenarios_Consol!$BG$12:$BG$487,Scenarios_Consol!AE$12:AE$487)</f>
        <v>3666412.9865741464</v>
      </c>
      <c r="AF75" s="37">
        <f>_xlfn.XLOOKUP($B75&amp;$C$5,Scenarios_Consol!$BG$12:$BG$487,Scenarios_Consol!AF$12:AF$487)</f>
        <v>3436301.708980578</v>
      </c>
      <c r="AG75" s="37">
        <f>_xlfn.XLOOKUP($B75&amp;$C$5,Scenarios_Consol!$BG$12:$BG$487,Scenarios_Consol!AG$12:AG$487)</f>
        <v>3916626.5088641238</v>
      </c>
      <c r="AH75" s="37">
        <f>_xlfn.XLOOKUP($B75&amp;$C$5,Scenarios_Consol!$BG$12:$BG$487,Scenarios_Consol!AH$12:AH$487)</f>
        <v>3686515.2312699617</v>
      </c>
      <c r="AI75" s="37">
        <f>_xlfn.XLOOKUP($B75&amp;$C$5,Scenarios_Consol!$BG$12:$BG$487,Scenarios_Consol!AI$12:AI$487)</f>
        <v>4166840.0311580943</v>
      </c>
      <c r="AJ75" s="37">
        <f>_xlfn.XLOOKUP($B75&amp;$C$5,Scenarios_Consol!$BG$12:$BG$487,Scenarios_Consol!AJ$12:AJ$487)</f>
        <v>4392400.9410651587</v>
      </c>
      <c r="AK75" s="37">
        <f>_xlfn.XLOOKUP($B75&amp;$C$5,Scenarios_Consol!$BG$12:$BG$487,Scenarios_Consol!AK$12:AK$487)</f>
        <v>4417053.553460327</v>
      </c>
      <c r="AL75" s="37">
        <f>_xlfn.XLOOKUP($B75&amp;$C$5,Scenarios_Consol!$BG$12:$BG$487,Scenarios_Consol!AL$12:AL$487)</f>
        <v>4642614.4633523086</v>
      </c>
      <c r="AM75" s="37">
        <f>_xlfn.XLOOKUP($B75&amp;$C$5,Scenarios_Consol!$BG$12:$BG$487,Scenarios_Consol!AM$12:AM$487)</f>
        <v>4667267.0757358409</v>
      </c>
      <c r="AN75" s="37">
        <f>_xlfn.XLOOKUP($B75&amp;$C$5,Scenarios_Consol!$BG$12:$BG$487,Scenarios_Consol!AN$12:AN$487)</f>
        <v>4892827.9856404215</v>
      </c>
      <c r="AO75" s="37">
        <f>_xlfn.XLOOKUP($B75&amp;$C$5,Scenarios_Consol!$BG$12:$BG$487,Scenarios_Consol!AO$12:AO$487)</f>
        <v>5008901.6257928377</v>
      </c>
      <c r="AP75" s="37">
        <f>_xlfn.XLOOKUP($B75&amp;$C$5,Scenarios_Consol!$BG$12:$BG$487,Scenarios_Consol!AP$12:AP$487)</f>
        <v>2861314.5787676028</v>
      </c>
      <c r="AQ75" s="37">
        <f>_xlfn.XLOOKUP($B75&amp;$C$5,Scenarios_Consol!$BG$12:$BG$487,Scenarios_Consol!AQ$12:AQ$487)</f>
        <v>4091927.0928809149</v>
      </c>
      <c r="AR75" s="37">
        <f>_xlfn.XLOOKUP($B75&amp;$C$5,Scenarios_Consol!$BG$12:$BG$487,Scenarios_Consol!AR$12:AR$487)</f>
        <v>3111528.1010620487</v>
      </c>
      <c r="AS75" s="37">
        <f>_xlfn.XLOOKUP($B75&amp;$C$5,Scenarios_Consol!$BG$12:$BG$487,Scenarios_Consol!AS$12:AS$487)</f>
        <v>4342140.6151706781</v>
      </c>
      <c r="AT75" s="37">
        <f>_xlfn.XLOOKUP($B75&amp;$C$5,Scenarios_Consol!$BG$12:$BG$487,Scenarios_Consol!AT$12:AT$487)</f>
        <v>3361741.623356991</v>
      </c>
      <c r="AU75" s="37">
        <f>_xlfn.XLOOKUP($B75&amp;$C$5,Scenarios_Consol!$BG$12:$BG$487,Scenarios_Consol!AU$12:AU$487)</f>
        <v>4592354.1374576101</v>
      </c>
      <c r="AV75" s="37">
        <f>_xlfn.XLOOKUP($B75&amp;$C$5,Scenarios_Consol!$BG$12:$BG$487,Scenarios_Consol!AV$12:AV$487)</f>
        <v>5438009.8873129012</v>
      </c>
      <c r="AW75" s="37">
        <f>_xlfn.XLOOKUP($B75&amp;$C$5,Scenarios_Consol!$BG$12:$BG$487,Scenarios_Consol!AW$12:AW$487)</f>
        <v>4842567.6597542986</v>
      </c>
      <c r="AX75" s="37">
        <f>_xlfn.XLOOKUP($B75&amp;$C$5,Scenarios_Consol!$BG$12:$BG$487,Scenarios_Consol!AX$12:AX$487)</f>
        <v>5688223.4096071143</v>
      </c>
      <c r="AY75" s="37">
        <f>_xlfn.XLOOKUP($B75&amp;$C$5,Scenarios_Consol!$BG$12:$BG$487,Scenarios_Consol!AY$12:AY$487)</f>
        <v>5092781.18204406</v>
      </c>
      <c r="BA75" s="37">
        <f t="shared" si="4"/>
        <v>13099334.9</v>
      </c>
      <c r="BB75" s="37">
        <f t="shared" si="4"/>
        <v>29104819.923049405</v>
      </c>
      <c r="BC75" s="37">
        <f t="shared" si="4"/>
        <v>47077288.031076148</v>
      </c>
      <c r="BD75" s="37">
        <f t="shared" si="4"/>
        <v>53324317.898847476</v>
      </c>
      <c r="BF75" s="77"/>
    </row>
    <row r="77" spans="2:58" x14ac:dyDescent="0.25">
      <c r="B77" s="84" t="s">
        <v>112</v>
      </c>
      <c r="C77" s="73"/>
      <c r="D77" s="74"/>
      <c r="E77" s="74"/>
      <c r="F77" s="74"/>
      <c r="G77" s="74"/>
      <c r="H77" s="74"/>
      <c r="I77" s="74"/>
      <c r="J77" s="74"/>
      <c r="K77" s="74"/>
      <c r="L77" s="74"/>
      <c r="M77" s="74"/>
      <c r="N77" s="74"/>
      <c r="O77" s="185"/>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row>
    <row r="78" spans="2:58" x14ac:dyDescent="0.25">
      <c r="B78" s="78" t="s">
        <v>153</v>
      </c>
      <c r="C78" s="71" t="s">
        <v>119</v>
      </c>
      <c r="D78" s="72">
        <f>D73/D57</f>
        <v>0.69479310643799186</v>
      </c>
      <c r="E78" s="72">
        <f t="shared" ref="E78:AY78" si="5">E73/E57</f>
        <v>0.64424415927143874</v>
      </c>
      <c r="F78" s="72">
        <f t="shared" si="5"/>
        <v>0.56500306092634611</v>
      </c>
      <c r="G78" s="72">
        <f t="shared" si="5"/>
        <v>0.52114832054628379</v>
      </c>
      <c r="H78" s="72">
        <f t="shared" si="5"/>
        <v>0.52293220519823247</v>
      </c>
      <c r="I78" s="72">
        <f t="shared" si="5"/>
        <v>0.54006670711992344</v>
      </c>
      <c r="J78" s="72">
        <f t="shared" si="5"/>
        <v>0.46926093585742051</v>
      </c>
      <c r="K78" s="72">
        <f t="shared" si="5"/>
        <v>0.4936316681846753</v>
      </c>
      <c r="L78" s="72">
        <f t="shared" si="5"/>
        <v>0.48934672718764177</v>
      </c>
      <c r="M78" s="72">
        <f t="shared" si="5"/>
        <v>0.51601118156653414</v>
      </c>
      <c r="N78" s="72">
        <f t="shared" si="5"/>
        <v>0.52245893585606318</v>
      </c>
      <c r="O78" s="186">
        <f t="shared" si="5"/>
        <v>0.43510638344112262</v>
      </c>
      <c r="P78" s="186">
        <f t="shared" si="5"/>
        <v>0.51427904164846017</v>
      </c>
      <c r="Q78" s="186">
        <f t="shared" si="5"/>
        <v>0.51439574110892528</v>
      </c>
      <c r="R78" s="186">
        <f t="shared" si="5"/>
        <v>0.52035060064063254</v>
      </c>
      <c r="S78" s="186">
        <f t="shared" si="5"/>
        <v>0.51483913897333355</v>
      </c>
      <c r="T78" s="186">
        <f t="shared" si="5"/>
        <v>0.51818618548271811</v>
      </c>
      <c r="U78" s="186">
        <f t="shared" si="5"/>
        <v>0.51365700293837446</v>
      </c>
      <c r="V78" s="186">
        <f t="shared" si="5"/>
        <v>0.51645806961336738</v>
      </c>
      <c r="W78" s="186">
        <f t="shared" si="5"/>
        <v>0.51273090862807802</v>
      </c>
      <c r="X78" s="186">
        <f t="shared" si="5"/>
        <v>0.51145845738754858</v>
      </c>
      <c r="Y78" s="186">
        <f t="shared" si="5"/>
        <v>0.51184026361527812</v>
      </c>
      <c r="Z78" s="186">
        <f t="shared" si="5"/>
        <v>0.51071846492751927</v>
      </c>
      <c r="AA78" s="186">
        <f t="shared" si="5"/>
        <v>0.51111396775632323</v>
      </c>
      <c r="AB78" s="186">
        <f t="shared" si="5"/>
        <v>0.64907446944270342</v>
      </c>
      <c r="AC78" s="186">
        <f t="shared" si="5"/>
        <v>0.64908844311358005</v>
      </c>
      <c r="AD78" s="186">
        <f t="shared" si="5"/>
        <v>0.64891729488222838</v>
      </c>
      <c r="AE78" s="186">
        <f t="shared" si="5"/>
        <v>0.6490756690387729</v>
      </c>
      <c r="AF78" s="186">
        <f t="shared" si="5"/>
        <v>0.64896360974951273</v>
      </c>
      <c r="AG78" s="186">
        <f t="shared" si="5"/>
        <v>0.64910620900059368</v>
      </c>
      <c r="AH78" s="186">
        <f t="shared" si="5"/>
        <v>0.64900363453347509</v>
      </c>
      <c r="AI78" s="186">
        <f t="shared" si="5"/>
        <v>0.64913283836007563</v>
      </c>
      <c r="AJ78" s="186">
        <f t="shared" si="5"/>
        <v>0.64917879269769885</v>
      </c>
      <c r="AK78" s="186">
        <f t="shared" si="5"/>
        <v>0.64915661122054347</v>
      </c>
      <c r="AL78" s="186">
        <f t="shared" si="5"/>
        <v>0.64919844242824254</v>
      </c>
      <c r="AM78" s="186">
        <f t="shared" si="5"/>
        <v>0.64917673493020533</v>
      </c>
      <c r="AN78" s="186">
        <f t="shared" si="5"/>
        <v>0.69535106645422984</v>
      </c>
      <c r="AO78" s="186">
        <f t="shared" si="5"/>
        <v>0.69540927895761773</v>
      </c>
      <c r="AP78" s="186">
        <f t="shared" si="5"/>
        <v>0.6907777231154506</v>
      </c>
      <c r="AQ78" s="186">
        <f t="shared" si="5"/>
        <v>0.69370451855677195</v>
      </c>
      <c r="AR78" s="186">
        <f t="shared" si="5"/>
        <v>0.69130250881955879</v>
      </c>
      <c r="AS78" s="186">
        <f t="shared" si="5"/>
        <v>0.69391150814009683</v>
      </c>
      <c r="AT78" s="186">
        <f t="shared" si="5"/>
        <v>0.69174824871615159</v>
      </c>
      <c r="AU78" s="186">
        <f t="shared" si="5"/>
        <v>0.69409519853886592</v>
      </c>
      <c r="AV78" s="186">
        <f t="shared" si="5"/>
        <v>0.69512278650486992</v>
      </c>
      <c r="AW78" s="186">
        <f t="shared" si="5"/>
        <v>0.69425926419936435</v>
      </c>
      <c r="AX78" s="186">
        <f t="shared" si="5"/>
        <v>0.69521688561707706</v>
      </c>
      <c r="AY78" s="186">
        <f t="shared" si="5"/>
        <v>0.69440662619358207</v>
      </c>
      <c r="AZ78" s="71"/>
      <c r="BA78" s="187" t="s">
        <v>114</v>
      </c>
      <c r="BB78" s="187" t="s">
        <v>114</v>
      </c>
      <c r="BC78" s="187" t="s">
        <v>114</v>
      </c>
      <c r="BD78" s="187" t="s">
        <v>114</v>
      </c>
      <c r="BF78" s="77"/>
    </row>
    <row r="79" spans="2:58" x14ac:dyDescent="0.25">
      <c r="B79" s="78" t="s">
        <v>154</v>
      </c>
      <c r="C79" s="71" t="s">
        <v>119</v>
      </c>
      <c r="D79" s="72">
        <f>D12/D73</f>
        <v>0.85615566436365431</v>
      </c>
      <c r="E79" s="72">
        <f t="shared" ref="E79:AY79" si="6">E12/E73</f>
        <v>0.82759685374780401</v>
      </c>
      <c r="F79" s="72">
        <f t="shared" si="6"/>
        <v>0.84758572978044122</v>
      </c>
      <c r="G79" s="72">
        <f t="shared" si="6"/>
        <v>0.86065517929748514</v>
      </c>
      <c r="H79" s="72">
        <f t="shared" si="6"/>
        <v>0.84684023855990986</v>
      </c>
      <c r="I79" s="72">
        <f t="shared" si="6"/>
        <v>0.82157552808608636</v>
      </c>
      <c r="J79" s="72">
        <f t="shared" si="6"/>
        <v>0.80420471972168028</v>
      </c>
      <c r="K79" s="72">
        <f t="shared" si="6"/>
        <v>0.83959065923731191</v>
      </c>
      <c r="L79" s="72">
        <f t="shared" si="6"/>
        <v>0.83831098847521968</v>
      </c>
      <c r="M79" s="72">
        <f t="shared" si="6"/>
        <v>0.80356243459726329</v>
      </c>
      <c r="N79" s="72">
        <f t="shared" si="6"/>
        <v>0.7661624798241079</v>
      </c>
      <c r="O79" s="72">
        <f t="shared" si="6"/>
        <v>0.78315158453617562</v>
      </c>
      <c r="P79" s="72">
        <f t="shared" si="6"/>
        <v>0.8008816279677996</v>
      </c>
      <c r="Q79" s="72">
        <f t="shared" si="6"/>
        <v>0.80103764687315615</v>
      </c>
      <c r="R79" s="72">
        <f t="shared" si="6"/>
        <v>0.80890206099649764</v>
      </c>
      <c r="S79" s="72">
        <f t="shared" si="6"/>
        <v>0.80162975254094593</v>
      </c>
      <c r="T79" s="72">
        <f t="shared" si="6"/>
        <v>0.80606458764620048</v>
      </c>
      <c r="U79" s="72">
        <f t="shared" si="6"/>
        <v>0.80004961168279176</v>
      </c>
      <c r="V79" s="72">
        <f t="shared" si="6"/>
        <v>0.80378201254543602</v>
      </c>
      <c r="W79" s="72">
        <f t="shared" si="6"/>
        <v>0.79880662745020037</v>
      </c>
      <c r="X79" s="72">
        <f t="shared" si="6"/>
        <v>0.7970914288954678</v>
      </c>
      <c r="Y79" s="72">
        <f t="shared" si="6"/>
        <v>0.79760697951456005</v>
      </c>
      <c r="Z79" s="72">
        <f t="shared" si="6"/>
        <v>0.79609002682320051</v>
      </c>
      <c r="AA79" s="72">
        <f t="shared" si="6"/>
        <v>0.79662560565068607</v>
      </c>
      <c r="AB79" s="72">
        <f t="shared" si="6"/>
        <v>0.79156395842576266</v>
      </c>
      <c r="AC79" s="72">
        <f t="shared" si="6"/>
        <v>0.79134878720357582</v>
      </c>
      <c r="AD79" s="72">
        <f t="shared" si="6"/>
        <v>0.79398482279688065</v>
      </c>
      <c r="AE79" s="72">
        <f t="shared" si="6"/>
        <v>0.79154548628379418</v>
      </c>
      <c r="AF79" s="72">
        <f t="shared" si="6"/>
        <v>0.79327134114279507</v>
      </c>
      <c r="AG79" s="72">
        <f t="shared" si="6"/>
        <v>0.79107523555522796</v>
      </c>
      <c r="AH79" s="72">
        <f t="shared" si="6"/>
        <v>0.79265484040144363</v>
      </c>
      <c r="AI79" s="72">
        <f t="shared" si="6"/>
        <v>0.79066523593201465</v>
      </c>
      <c r="AJ79" s="72">
        <f t="shared" si="6"/>
        <v>0.78995777789080834</v>
      </c>
      <c r="AK79" s="72">
        <f t="shared" si="6"/>
        <v>0.79029924488859105</v>
      </c>
      <c r="AL79" s="72">
        <f t="shared" si="6"/>
        <v>0.78965530470084855</v>
      </c>
      <c r="AM79" s="72">
        <f t="shared" si="6"/>
        <v>0.78998945467687709</v>
      </c>
      <c r="AN79" s="72">
        <f t="shared" si="6"/>
        <v>0.7885987984312991</v>
      </c>
      <c r="AO79" s="72">
        <f t="shared" si="6"/>
        <v>0.78845679175631311</v>
      </c>
      <c r="AP79" s="72">
        <f t="shared" si="6"/>
        <v>0.79983005754896419</v>
      </c>
      <c r="AQ79" s="72">
        <f t="shared" si="6"/>
        <v>0.79262534576835464</v>
      </c>
      <c r="AR79" s="72">
        <f t="shared" si="6"/>
        <v>0.79853373633548896</v>
      </c>
      <c r="AS79" s="72">
        <f t="shared" si="6"/>
        <v>0.79211811339295735</v>
      </c>
      <c r="AT79" s="72">
        <f t="shared" si="6"/>
        <v>0.797434218203803</v>
      </c>
      <c r="AU79" s="72">
        <f t="shared" si="6"/>
        <v>0.79166822953000349</v>
      </c>
      <c r="AV79" s="72">
        <f t="shared" si="6"/>
        <v>0.78915590618917886</v>
      </c>
      <c r="AW79" s="72">
        <f t="shared" si="6"/>
        <v>0.79126661070957494</v>
      </c>
      <c r="AX79" s="72">
        <f t="shared" si="6"/>
        <v>0.78892621688193687</v>
      </c>
      <c r="AY79" s="72">
        <f t="shared" si="6"/>
        <v>0.79090604282748123</v>
      </c>
      <c r="AZ79" s="71"/>
      <c r="BA79" s="187" t="s">
        <v>114</v>
      </c>
      <c r="BB79" s="187" t="s">
        <v>114</v>
      </c>
      <c r="BC79" s="187" t="s">
        <v>114</v>
      </c>
      <c r="BD79" s="187" t="s">
        <v>114</v>
      </c>
      <c r="BF79" s="77"/>
    </row>
    <row r="80" spans="2:58" x14ac:dyDescent="0.25">
      <c r="B80" s="78" t="s">
        <v>110</v>
      </c>
      <c r="C80" s="82" t="s">
        <v>119</v>
      </c>
      <c r="D80" s="72">
        <f>D70/D71</f>
        <v>3.0923538354886775</v>
      </c>
      <c r="E80" s="72">
        <f t="shared" ref="E80:AY80" si="7">E70/E71</f>
        <v>2.749186086320341</v>
      </c>
      <c r="F80" s="72">
        <f t="shared" si="7"/>
        <v>2.8285805813257228</v>
      </c>
      <c r="G80" s="72">
        <f t="shared" si="7"/>
        <v>2.9375445730846854</v>
      </c>
      <c r="H80" s="72">
        <f t="shared" si="7"/>
        <v>3.1151659395174676</v>
      </c>
      <c r="I80" s="72">
        <f t="shared" si="7"/>
        <v>2.9889714774268867</v>
      </c>
      <c r="J80" s="72">
        <f t="shared" si="7"/>
        <v>2.8674292070557419</v>
      </c>
      <c r="K80" s="72">
        <f t="shared" si="7"/>
        <v>3.0095228620954049</v>
      </c>
      <c r="L80" s="72">
        <f t="shared" si="7"/>
        <v>2.9720259183943001</v>
      </c>
      <c r="M80" s="72">
        <f t="shared" si="7"/>
        <v>2.9490400652692648</v>
      </c>
      <c r="N80" s="72">
        <f t="shared" si="7"/>
        <v>2.7777678778338037</v>
      </c>
      <c r="O80" s="72">
        <f t="shared" si="7"/>
        <v>2.4817993833408076</v>
      </c>
      <c r="P80" s="72">
        <f t="shared" si="7"/>
        <v>2.846149355659271</v>
      </c>
      <c r="Q80" s="72">
        <f t="shared" si="7"/>
        <v>2.8463325857489172</v>
      </c>
      <c r="R80" s="72">
        <f t="shared" si="7"/>
        <v>2.8469577295682429</v>
      </c>
      <c r="S80" s="72">
        <f t="shared" si="7"/>
        <v>2.8469193043160703</v>
      </c>
      <c r="T80" s="72">
        <f t="shared" si="7"/>
        <v>2.8472854565081569</v>
      </c>
      <c r="U80" s="72">
        <f t="shared" si="7"/>
        <v>2.8471969067208134</v>
      </c>
      <c r="V80" s="72">
        <f t="shared" si="7"/>
        <v>2.8475423961014701</v>
      </c>
      <c r="W80" s="72">
        <f t="shared" si="7"/>
        <v>2.8474326483705794</v>
      </c>
      <c r="X80" s="72">
        <f t="shared" si="7"/>
        <v>2.8474151281381008</v>
      </c>
      <c r="Y80" s="72">
        <f t="shared" si="7"/>
        <v>2.847602203539747</v>
      </c>
      <c r="Z80" s="72">
        <f t="shared" si="7"/>
        <v>2.8475685867954206</v>
      </c>
      <c r="AA80" s="72">
        <f t="shared" si="7"/>
        <v>2.8477746234648698</v>
      </c>
      <c r="AB80" s="72">
        <f t="shared" si="7"/>
        <v>2.8479806541264985</v>
      </c>
      <c r="AC80" s="72">
        <f t="shared" si="7"/>
        <v>2.8480867195502091</v>
      </c>
      <c r="AD80" s="72">
        <f t="shared" si="7"/>
        <v>2.8485893564554918</v>
      </c>
      <c r="AE80" s="72">
        <f t="shared" si="7"/>
        <v>2.8484879253469781</v>
      </c>
      <c r="AF80" s="72">
        <f t="shared" si="7"/>
        <v>2.8488252114760257</v>
      </c>
      <c r="AG80" s="72">
        <f t="shared" si="7"/>
        <v>2.8487125996548368</v>
      </c>
      <c r="AH80" s="72">
        <f t="shared" si="7"/>
        <v>2.8490428888457777</v>
      </c>
      <c r="AI80" s="72">
        <f t="shared" si="7"/>
        <v>2.8489255006134151</v>
      </c>
      <c r="AJ80" s="72">
        <f t="shared" si="7"/>
        <v>2.8489118639342195</v>
      </c>
      <c r="AK80" s="72">
        <f t="shared" si="7"/>
        <v>2.8491349118359279</v>
      </c>
      <c r="AL80" s="72">
        <f t="shared" si="7"/>
        <v>2.8491249643650298</v>
      </c>
      <c r="AM80" s="72">
        <f t="shared" si="7"/>
        <v>2.8493535475681884</v>
      </c>
      <c r="AN80" s="72">
        <f t="shared" si="7"/>
        <v>2.8493476784377725</v>
      </c>
      <c r="AO80" s="72">
        <f t="shared" si="7"/>
        <v>2.8494302692016049</v>
      </c>
      <c r="AP80" s="72">
        <f t="shared" si="7"/>
        <v>2.8505233129084875</v>
      </c>
      <c r="AQ80" s="72">
        <f t="shared" si="7"/>
        <v>2.8503250685424213</v>
      </c>
      <c r="AR80" s="72">
        <f t="shared" si="7"/>
        <v>2.8507425232182833</v>
      </c>
      <c r="AS80" s="72">
        <f t="shared" si="7"/>
        <v>2.8505427509189678</v>
      </c>
      <c r="AT80" s="72">
        <f t="shared" si="7"/>
        <v>2.8509592835190571</v>
      </c>
      <c r="AU80" s="72">
        <f t="shared" si="7"/>
        <v>2.8507597340227067</v>
      </c>
      <c r="AV80" s="72">
        <f t="shared" si="7"/>
        <v>2.8505687493049376</v>
      </c>
      <c r="AW80" s="72">
        <f t="shared" si="7"/>
        <v>2.8509781335970339</v>
      </c>
      <c r="AX80" s="72">
        <f t="shared" si="7"/>
        <v>2.8507882944794209</v>
      </c>
      <c r="AY80" s="72">
        <f t="shared" si="7"/>
        <v>2.8511982610590634</v>
      </c>
      <c r="AZ80" s="71"/>
      <c r="BA80" s="187" t="s">
        <v>114</v>
      </c>
      <c r="BB80" s="187" t="s">
        <v>114</v>
      </c>
      <c r="BC80" s="187" t="s">
        <v>114</v>
      </c>
      <c r="BD80" s="187" t="s">
        <v>114</v>
      </c>
      <c r="BF80" s="77"/>
    </row>
    <row r="81" spans="2:58" x14ac:dyDescent="0.25">
      <c r="B81" s="78" t="s">
        <v>111</v>
      </c>
      <c r="C81" s="82" t="s">
        <v>119</v>
      </c>
      <c r="D81" s="72">
        <f>D69/D72</f>
        <v>61.262176108100071</v>
      </c>
      <c r="E81" s="72">
        <f t="shared" ref="E81:AY81" si="8">E69/E72</f>
        <v>55.801018910284085</v>
      </c>
      <c r="F81" s="72">
        <f t="shared" si="8"/>
        <v>61.550373965722819</v>
      </c>
      <c r="G81" s="72">
        <f t="shared" si="8"/>
        <v>57.97794489767</v>
      </c>
      <c r="H81" s="72">
        <f t="shared" si="8"/>
        <v>60.32456675856637</v>
      </c>
      <c r="I81" s="72">
        <f t="shared" si="8"/>
        <v>70.534012782864053</v>
      </c>
      <c r="J81" s="72">
        <f t="shared" si="8"/>
        <v>73.927594989840401</v>
      </c>
      <c r="K81" s="72">
        <f t="shared" si="8"/>
        <v>70.326703013210832</v>
      </c>
      <c r="L81" s="72">
        <f t="shared" si="8"/>
        <v>72.177164425572059</v>
      </c>
      <c r="M81" s="72">
        <f t="shared" si="8"/>
        <v>76.049141954969784</v>
      </c>
      <c r="N81" s="72">
        <f t="shared" si="8"/>
        <v>83.803495943274015</v>
      </c>
      <c r="O81" s="72">
        <f t="shared" si="8"/>
        <v>85.542732395796307</v>
      </c>
      <c r="P81" s="72">
        <f t="shared" si="8"/>
        <v>97.67077291856198</v>
      </c>
      <c r="Q81" s="72">
        <f t="shared" si="8"/>
        <v>97.369886434236122</v>
      </c>
      <c r="R81" s="72">
        <f t="shared" si="8"/>
        <v>98.534239733653919</v>
      </c>
      <c r="S81" s="72">
        <f t="shared" si="8"/>
        <v>97.534761919537274</v>
      </c>
      <c r="T81" s="72">
        <f t="shared" si="8"/>
        <v>97.986913535369041</v>
      </c>
      <c r="U81" s="72">
        <f t="shared" si="8"/>
        <v>97.025197710896748</v>
      </c>
      <c r="V81" s="72">
        <f t="shared" si="8"/>
        <v>97.475113977104911</v>
      </c>
      <c r="W81" s="72">
        <f t="shared" si="8"/>
        <v>96.567278893287451</v>
      </c>
      <c r="X81" s="72">
        <f t="shared" si="8"/>
        <v>96.149659459788268</v>
      </c>
      <c r="Y81" s="72">
        <f t="shared" si="8"/>
        <v>96.130757311968694</v>
      </c>
      <c r="Z81" s="72">
        <f t="shared" si="8"/>
        <v>95.732351363308894</v>
      </c>
      <c r="AA81" s="72">
        <f t="shared" si="8"/>
        <v>95.713005069246449</v>
      </c>
      <c r="AB81" s="72">
        <f t="shared" si="8"/>
        <v>93.614475549397213</v>
      </c>
      <c r="AC81" s="72">
        <f t="shared" si="8"/>
        <v>93.398456819338293</v>
      </c>
      <c r="AD81" s="72">
        <f t="shared" si="8"/>
        <v>94.092653302064562</v>
      </c>
      <c r="AE81" s="72">
        <f t="shared" si="8"/>
        <v>93.087921474531967</v>
      </c>
      <c r="AF81" s="72">
        <f t="shared" si="8"/>
        <v>93.578692580380633</v>
      </c>
      <c r="AG81" s="72">
        <f t="shared" si="8"/>
        <v>92.615836765923035</v>
      </c>
      <c r="AH81" s="72">
        <f t="shared" si="8"/>
        <v>93.097612824289058</v>
      </c>
      <c r="AI81" s="72">
        <f t="shared" si="8"/>
        <v>92.172648005015006</v>
      </c>
      <c r="AJ81" s="72">
        <f t="shared" si="8"/>
        <v>91.763776904891913</v>
      </c>
      <c r="AK81" s="72">
        <f t="shared" si="8"/>
        <v>91.745669111799089</v>
      </c>
      <c r="AL81" s="72">
        <f t="shared" si="8"/>
        <v>91.350968695385887</v>
      </c>
      <c r="AM81" s="72">
        <f t="shared" si="8"/>
        <v>91.333734643745132</v>
      </c>
      <c r="AN81" s="72">
        <f t="shared" si="8"/>
        <v>90.382080187534555</v>
      </c>
      <c r="AO81" s="72">
        <f t="shared" si="8"/>
        <v>90.188014228191633</v>
      </c>
      <c r="AP81" s="72">
        <f t="shared" si="8"/>
        <v>94.607607314513146</v>
      </c>
      <c r="AQ81" s="72">
        <f t="shared" si="8"/>
        <v>91.945888240859873</v>
      </c>
      <c r="AR81" s="72">
        <f t="shared" si="8"/>
        <v>94.056351774158927</v>
      </c>
      <c r="AS81" s="72">
        <f t="shared" si="8"/>
        <v>91.49011970506487</v>
      </c>
      <c r="AT81" s="72">
        <f t="shared" si="8"/>
        <v>93.527685744888842</v>
      </c>
      <c r="AU81" s="72">
        <f t="shared" si="8"/>
        <v>91.051210449383262</v>
      </c>
      <c r="AV81" s="72">
        <f t="shared" si="8"/>
        <v>89.580135257988545</v>
      </c>
      <c r="AW81" s="72">
        <f t="shared" si="8"/>
        <v>90.626484439163278</v>
      </c>
      <c r="AX81" s="72">
        <f t="shared" si="8"/>
        <v>89.201809814841297</v>
      </c>
      <c r="AY81" s="72">
        <f t="shared" si="8"/>
        <v>90.214910511663078</v>
      </c>
      <c r="AZ81" s="71"/>
      <c r="BA81" s="187" t="s">
        <v>114</v>
      </c>
      <c r="BB81" s="187" t="s">
        <v>114</v>
      </c>
      <c r="BC81" s="187" t="s">
        <v>114</v>
      </c>
      <c r="BD81" s="187" t="s">
        <v>114</v>
      </c>
      <c r="BF81" s="77"/>
    </row>
    <row r="82" spans="2:58" x14ac:dyDescent="0.25">
      <c r="B82" s="78" t="s">
        <v>120</v>
      </c>
      <c r="C82" s="78" t="s">
        <v>121</v>
      </c>
      <c r="D82" s="83">
        <f>D70/D71</f>
        <v>3.0923538354886775</v>
      </c>
      <c r="E82" s="83">
        <f t="shared" ref="E82:AY82" si="9">E70/E71</f>
        <v>2.749186086320341</v>
      </c>
      <c r="F82" s="83">
        <f t="shared" si="9"/>
        <v>2.8285805813257228</v>
      </c>
      <c r="G82" s="83">
        <f t="shared" si="9"/>
        <v>2.9375445730846854</v>
      </c>
      <c r="H82" s="83">
        <f t="shared" si="9"/>
        <v>3.1151659395174676</v>
      </c>
      <c r="I82" s="83">
        <f t="shared" si="9"/>
        <v>2.9889714774268867</v>
      </c>
      <c r="J82" s="83">
        <f t="shared" si="9"/>
        <v>2.8674292070557419</v>
      </c>
      <c r="K82" s="83">
        <f t="shared" si="9"/>
        <v>3.0095228620954049</v>
      </c>
      <c r="L82" s="83">
        <f t="shared" si="9"/>
        <v>2.9720259183943001</v>
      </c>
      <c r="M82" s="83">
        <f t="shared" si="9"/>
        <v>2.9490400652692648</v>
      </c>
      <c r="N82" s="83">
        <f t="shared" si="9"/>
        <v>2.7777678778338037</v>
      </c>
      <c r="O82" s="83">
        <f t="shared" si="9"/>
        <v>2.4817993833408076</v>
      </c>
      <c r="P82" s="83">
        <f t="shared" si="9"/>
        <v>2.846149355659271</v>
      </c>
      <c r="Q82" s="83">
        <f t="shared" si="9"/>
        <v>2.8463325857489172</v>
      </c>
      <c r="R82" s="83">
        <f t="shared" si="9"/>
        <v>2.8469577295682429</v>
      </c>
      <c r="S82" s="83">
        <f t="shared" si="9"/>
        <v>2.8469193043160703</v>
      </c>
      <c r="T82" s="83">
        <f t="shared" si="9"/>
        <v>2.8472854565081569</v>
      </c>
      <c r="U82" s="83">
        <f t="shared" si="9"/>
        <v>2.8471969067208134</v>
      </c>
      <c r="V82" s="83">
        <f t="shared" si="9"/>
        <v>2.8475423961014701</v>
      </c>
      <c r="W82" s="83">
        <f t="shared" si="9"/>
        <v>2.8474326483705794</v>
      </c>
      <c r="X82" s="83">
        <f t="shared" si="9"/>
        <v>2.8474151281381008</v>
      </c>
      <c r="Y82" s="83">
        <f t="shared" si="9"/>
        <v>2.847602203539747</v>
      </c>
      <c r="Z82" s="83">
        <f t="shared" si="9"/>
        <v>2.8475685867954206</v>
      </c>
      <c r="AA82" s="83">
        <f t="shared" si="9"/>
        <v>2.8477746234648698</v>
      </c>
      <c r="AB82" s="83">
        <f t="shared" si="9"/>
        <v>2.8479806541264985</v>
      </c>
      <c r="AC82" s="83">
        <f t="shared" si="9"/>
        <v>2.8480867195502091</v>
      </c>
      <c r="AD82" s="83">
        <f t="shared" si="9"/>
        <v>2.8485893564554918</v>
      </c>
      <c r="AE82" s="83">
        <f t="shared" si="9"/>
        <v>2.8484879253469781</v>
      </c>
      <c r="AF82" s="83">
        <f t="shared" si="9"/>
        <v>2.8488252114760257</v>
      </c>
      <c r="AG82" s="83">
        <f t="shared" si="9"/>
        <v>2.8487125996548368</v>
      </c>
      <c r="AH82" s="83">
        <f t="shared" si="9"/>
        <v>2.8490428888457777</v>
      </c>
      <c r="AI82" s="83">
        <f t="shared" si="9"/>
        <v>2.8489255006134151</v>
      </c>
      <c r="AJ82" s="83">
        <f t="shared" si="9"/>
        <v>2.8489118639342195</v>
      </c>
      <c r="AK82" s="83">
        <f t="shared" si="9"/>
        <v>2.8491349118359279</v>
      </c>
      <c r="AL82" s="83">
        <f t="shared" si="9"/>
        <v>2.8491249643650298</v>
      </c>
      <c r="AM82" s="83">
        <f t="shared" si="9"/>
        <v>2.8493535475681884</v>
      </c>
      <c r="AN82" s="83">
        <f t="shared" si="9"/>
        <v>2.8493476784377725</v>
      </c>
      <c r="AO82" s="83">
        <f t="shared" si="9"/>
        <v>2.8494302692016049</v>
      </c>
      <c r="AP82" s="83">
        <f t="shared" si="9"/>
        <v>2.8505233129084875</v>
      </c>
      <c r="AQ82" s="83">
        <f t="shared" si="9"/>
        <v>2.8503250685424213</v>
      </c>
      <c r="AR82" s="83">
        <f t="shared" si="9"/>
        <v>2.8507425232182833</v>
      </c>
      <c r="AS82" s="83">
        <f t="shared" si="9"/>
        <v>2.8505427509189678</v>
      </c>
      <c r="AT82" s="83">
        <f t="shared" si="9"/>
        <v>2.8509592835190571</v>
      </c>
      <c r="AU82" s="83">
        <f t="shared" si="9"/>
        <v>2.8507597340227067</v>
      </c>
      <c r="AV82" s="83">
        <f t="shared" si="9"/>
        <v>2.8505687493049376</v>
      </c>
      <c r="AW82" s="83">
        <f t="shared" si="9"/>
        <v>2.8509781335970339</v>
      </c>
      <c r="AX82" s="83">
        <f t="shared" si="9"/>
        <v>2.8507882944794209</v>
      </c>
      <c r="AY82" s="83">
        <f t="shared" si="9"/>
        <v>2.8511982610590634</v>
      </c>
      <c r="AZ82" s="71"/>
      <c r="BA82" s="187" t="s">
        <v>114</v>
      </c>
      <c r="BB82" s="187" t="s">
        <v>114</v>
      </c>
      <c r="BC82" s="187" t="s">
        <v>114</v>
      </c>
      <c r="BD82" s="187" t="s">
        <v>114</v>
      </c>
      <c r="BF82" s="77"/>
    </row>
    <row r="83" spans="2:58" x14ac:dyDescent="0.25">
      <c r="B83" s="78" t="s">
        <v>122</v>
      </c>
      <c r="C83" s="78" t="s">
        <v>121</v>
      </c>
      <c r="D83" s="83">
        <f>D69/D72</f>
        <v>61.262176108100071</v>
      </c>
      <c r="E83" s="83">
        <f t="shared" ref="E83:AY83" si="10">E69/E72</f>
        <v>55.801018910284085</v>
      </c>
      <c r="F83" s="83">
        <f t="shared" si="10"/>
        <v>61.550373965722819</v>
      </c>
      <c r="G83" s="83">
        <f t="shared" si="10"/>
        <v>57.97794489767</v>
      </c>
      <c r="H83" s="83">
        <f t="shared" si="10"/>
        <v>60.32456675856637</v>
      </c>
      <c r="I83" s="83">
        <f t="shared" si="10"/>
        <v>70.534012782864053</v>
      </c>
      <c r="J83" s="83">
        <f t="shared" si="10"/>
        <v>73.927594989840401</v>
      </c>
      <c r="K83" s="83">
        <f t="shared" si="10"/>
        <v>70.326703013210832</v>
      </c>
      <c r="L83" s="83">
        <f t="shared" si="10"/>
        <v>72.177164425572059</v>
      </c>
      <c r="M83" s="83">
        <f t="shared" si="10"/>
        <v>76.049141954969784</v>
      </c>
      <c r="N83" s="83">
        <f t="shared" si="10"/>
        <v>83.803495943274015</v>
      </c>
      <c r="O83" s="83">
        <f t="shared" si="10"/>
        <v>85.542732395796307</v>
      </c>
      <c r="P83" s="83">
        <f t="shared" si="10"/>
        <v>97.67077291856198</v>
      </c>
      <c r="Q83" s="83">
        <f t="shared" si="10"/>
        <v>97.369886434236122</v>
      </c>
      <c r="R83" s="83">
        <f t="shared" si="10"/>
        <v>98.534239733653919</v>
      </c>
      <c r="S83" s="83">
        <f t="shared" si="10"/>
        <v>97.534761919537274</v>
      </c>
      <c r="T83" s="83">
        <f t="shared" si="10"/>
        <v>97.986913535369041</v>
      </c>
      <c r="U83" s="83">
        <f t="shared" si="10"/>
        <v>97.025197710896748</v>
      </c>
      <c r="V83" s="83">
        <f t="shared" si="10"/>
        <v>97.475113977104911</v>
      </c>
      <c r="W83" s="83">
        <f t="shared" si="10"/>
        <v>96.567278893287451</v>
      </c>
      <c r="X83" s="83">
        <f t="shared" si="10"/>
        <v>96.149659459788268</v>
      </c>
      <c r="Y83" s="83">
        <f t="shared" si="10"/>
        <v>96.130757311968694</v>
      </c>
      <c r="Z83" s="83">
        <f t="shared" si="10"/>
        <v>95.732351363308894</v>
      </c>
      <c r="AA83" s="83">
        <f t="shared" si="10"/>
        <v>95.713005069246449</v>
      </c>
      <c r="AB83" s="83">
        <f t="shared" si="10"/>
        <v>93.614475549397213</v>
      </c>
      <c r="AC83" s="83">
        <f t="shared" si="10"/>
        <v>93.398456819338293</v>
      </c>
      <c r="AD83" s="83">
        <f t="shared" si="10"/>
        <v>94.092653302064562</v>
      </c>
      <c r="AE83" s="83">
        <f t="shared" si="10"/>
        <v>93.087921474531967</v>
      </c>
      <c r="AF83" s="83">
        <f t="shared" si="10"/>
        <v>93.578692580380633</v>
      </c>
      <c r="AG83" s="83">
        <f t="shared" si="10"/>
        <v>92.615836765923035</v>
      </c>
      <c r="AH83" s="83">
        <f t="shared" si="10"/>
        <v>93.097612824289058</v>
      </c>
      <c r="AI83" s="83">
        <f t="shared" si="10"/>
        <v>92.172648005015006</v>
      </c>
      <c r="AJ83" s="83">
        <f t="shared" si="10"/>
        <v>91.763776904891913</v>
      </c>
      <c r="AK83" s="83">
        <f t="shared" si="10"/>
        <v>91.745669111799089</v>
      </c>
      <c r="AL83" s="83">
        <f t="shared" si="10"/>
        <v>91.350968695385887</v>
      </c>
      <c r="AM83" s="83">
        <f t="shared" si="10"/>
        <v>91.333734643745132</v>
      </c>
      <c r="AN83" s="83">
        <f t="shared" si="10"/>
        <v>90.382080187534555</v>
      </c>
      <c r="AO83" s="83">
        <f t="shared" si="10"/>
        <v>90.188014228191633</v>
      </c>
      <c r="AP83" s="83">
        <f t="shared" si="10"/>
        <v>94.607607314513146</v>
      </c>
      <c r="AQ83" s="83">
        <f t="shared" si="10"/>
        <v>91.945888240859873</v>
      </c>
      <c r="AR83" s="83">
        <f t="shared" si="10"/>
        <v>94.056351774158927</v>
      </c>
      <c r="AS83" s="83">
        <f t="shared" si="10"/>
        <v>91.49011970506487</v>
      </c>
      <c r="AT83" s="83">
        <f t="shared" si="10"/>
        <v>93.527685744888842</v>
      </c>
      <c r="AU83" s="83">
        <f t="shared" si="10"/>
        <v>91.051210449383262</v>
      </c>
      <c r="AV83" s="83">
        <f t="shared" si="10"/>
        <v>89.580135257988545</v>
      </c>
      <c r="AW83" s="83">
        <f t="shared" si="10"/>
        <v>90.626484439163278</v>
      </c>
      <c r="AX83" s="83">
        <f t="shared" si="10"/>
        <v>89.201809814841297</v>
      </c>
      <c r="AY83" s="83">
        <f t="shared" si="10"/>
        <v>90.214910511663078</v>
      </c>
      <c r="AZ83" s="71"/>
      <c r="BA83" s="187" t="s">
        <v>114</v>
      </c>
      <c r="BB83" s="187" t="s">
        <v>114</v>
      </c>
      <c r="BC83" s="187" t="s">
        <v>114</v>
      </c>
      <c r="BD83" s="187" t="s">
        <v>114</v>
      </c>
      <c r="BF83" s="77"/>
    </row>
    <row r="84" spans="2:58" x14ac:dyDescent="0.25">
      <c r="B84" s="78" t="s">
        <v>123</v>
      </c>
      <c r="C84" s="82" t="s">
        <v>119</v>
      </c>
      <c r="D84" s="72">
        <f>D65/D59</f>
        <v>0.7299081526087503</v>
      </c>
      <c r="E84" s="72">
        <f t="shared" ref="E84:AY84" si="11">E65/E59</f>
        <v>0.74755692070782553</v>
      </c>
      <c r="F84" s="72">
        <f t="shared" si="11"/>
        <v>0.73654716923032426</v>
      </c>
      <c r="G84" s="72">
        <f t="shared" si="11"/>
        <v>4.3116111644392476E-2</v>
      </c>
      <c r="H84" s="72">
        <f t="shared" si="11"/>
        <v>0.75482385959541642</v>
      </c>
      <c r="I84" s="72">
        <f t="shared" si="11"/>
        <v>0.79418499727093883</v>
      </c>
      <c r="J84" s="72">
        <f t="shared" si="11"/>
        <v>0.81555193023294403</v>
      </c>
      <c r="K84" s="72">
        <f t="shared" si="11"/>
        <v>0.75603679171699478</v>
      </c>
      <c r="L84" s="72">
        <f t="shared" si="11"/>
        <v>0.7465101156299766</v>
      </c>
      <c r="M84" s="72">
        <f t="shared" si="11"/>
        <v>0.76795367415258797</v>
      </c>
      <c r="N84" s="72">
        <f t="shared" si="11"/>
        <v>0.80984329024071555</v>
      </c>
      <c r="O84" s="72">
        <f t="shared" si="11"/>
        <v>0.81025661131047133</v>
      </c>
      <c r="P84" s="72">
        <f t="shared" si="11"/>
        <v>0.68520595438088461</v>
      </c>
      <c r="Q84" s="72">
        <f t="shared" si="11"/>
        <v>0.6883140397484816</v>
      </c>
      <c r="R84" s="72">
        <f t="shared" si="11"/>
        <v>0.69160054389856895</v>
      </c>
      <c r="S84" s="72">
        <f t="shared" si="11"/>
        <v>0.69166601089192525</v>
      </c>
      <c r="T84" s="72">
        <f t="shared" si="11"/>
        <v>0.74675322673062838</v>
      </c>
      <c r="U84" s="72">
        <f t="shared" si="11"/>
        <v>0.75067511375690066</v>
      </c>
      <c r="V84" s="72">
        <f t="shared" si="11"/>
        <v>0.75070576327748617</v>
      </c>
      <c r="W84" s="72">
        <f t="shared" si="11"/>
        <v>0.75027583084793492</v>
      </c>
      <c r="X84" s="72">
        <f t="shared" si="11"/>
        <v>0.75324044384266209</v>
      </c>
      <c r="Y84" s="72">
        <f t="shared" si="11"/>
        <v>0.75449744034007538</v>
      </c>
      <c r="Z84" s="72">
        <f t="shared" si="11"/>
        <v>0.75027138140996674</v>
      </c>
      <c r="AA84" s="72">
        <f t="shared" si="11"/>
        <v>0.74256911945747472</v>
      </c>
      <c r="AB84" s="72">
        <f t="shared" si="11"/>
        <v>0.73105312269233658</v>
      </c>
      <c r="AC84" s="72">
        <f t="shared" si="11"/>
        <v>0.73491138168998682</v>
      </c>
      <c r="AD84" s="72">
        <f t="shared" si="11"/>
        <v>0.7386664186588574</v>
      </c>
      <c r="AE84" s="72">
        <f t="shared" si="11"/>
        <v>0.74259195961728885</v>
      </c>
      <c r="AF84" s="72">
        <f t="shared" si="11"/>
        <v>0.74677591949907873</v>
      </c>
      <c r="AG84" s="72">
        <f t="shared" si="11"/>
        <v>0.74682408979514603</v>
      </c>
      <c r="AH84" s="72">
        <f t="shared" si="11"/>
        <v>0.74636233156405274</v>
      </c>
      <c r="AI84" s="72">
        <f t="shared" si="11"/>
        <v>0.74605705323518801</v>
      </c>
      <c r="AJ84" s="72">
        <f t="shared" si="11"/>
        <v>0.74572366570909943</v>
      </c>
      <c r="AK84" s="72">
        <f t="shared" si="11"/>
        <v>0.74493161802084529</v>
      </c>
      <c r="AL84" s="72">
        <f t="shared" si="11"/>
        <v>0.74415011859158009</v>
      </c>
      <c r="AM84" s="72">
        <f t="shared" si="11"/>
        <v>0.74347063287969983</v>
      </c>
      <c r="AN84" s="72">
        <f t="shared" si="11"/>
        <v>0.74358624294497444</v>
      </c>
      <c r="AO84" s="72">
        <f t="shared" si="11"/>
        <v>0.74463557917488465</v>
      </c>
      <c r="AP84" s="72">
        <f t="shared" si="11"/>
        <v>0.74463493819370918</v>
      </c>
      <c r="AQ84" s="72">
        <f t="shared" si="11"/>
        <v>0.74533556054091499</v>
      </c>
      <c r="AR84" s="72">
        <f t="shared" si="11"/>
        <v>0.74531556880623029</v>
      </c>
      <c r="AS84" s="72">
        <f t="shared" si="11"/>
        <v>0.74543257683501174</v>
      </c>
      <c r="AT84" s="72">
        <f t="shared" si="11"/>
        <v>0.74505038703705795</v>
      </c>
      <c r="AU84" s="72">
        <f t="shared" si="11"/>
        <v>0.74521154439280357</v>
      </c>
      <c r="AV84" s="72">
        <f t="shared" si="11"/>
        <v>0.74545036244301277</v>
      </c>
      <c r="AW84" s="72">
        <f t="shared" si="11"/>
        <v>0.74510645668495157</v>
      </c>
      <c r="AX84" s="72">
        <f t="shared" si="11"/>
        <v>0.74545505604448403</v>
      </c>
      <c r="AY84" s="72">
        <f t="shared" si="11"/>
        <v>0.74523339754880591</v>
      </c>
      <c r="AZ84" s="71"/>
      <c r="BA84" s="187" t="s">
        <v>114</v>
      </c>
      <c r="BB84" s="187" t="s">
        <v>114</v>
      </c>
      <c r="BC84" s="187" t="s">
        <v>114</v>
      </c>
      <c r="BD84" s="187" t="s">
        <v>114</v>
      </c>
      <c r="BF84" s="77"/>
    </row>
    <row r="85" spans="2:58" x14ac:dyDescent="0.25">
      <c r="B85" s="78" t="s">
        <v>161</v>
      </c>
      <c r="C85" s="82" t="s">
        <v>162</v>
      </c>
      <c r="D85" s="100">
        <f>D65-D63/60</f>
        <v>825047.25946409511</v>
      </c>
      <c r="E85" s="100">
        <f t="shared" ref="E85:AY85" si="12">E65-E63/60</f>
        <v>893737.56852079812</v>
      </c>
      <c r="F85" s="100">
        <f t="shared" si="12"/>
        <v>1148341.4444848299</v>
      </c>
      <c r="G85" s="100">
        <f t="shared" si="12"/>
        <v>-201621.98101495579</v>
      </c>
      <c r="H85" s="100">
        <f t="shared" si="12"/>
        <v>1568476.5955992322</v>
      </c>
      <c r="I85" s="100">
        <f t="shared" si="12"/>
        <v>1721115.547082928</v>
      </c>
      <c r="J85" s="100">
        <f t="shared" si="12"/>
        <v>1888469.8204096889</v>
      </c>
      <c r="K85" s="100">
        <f t="shared" si="12"/>
        <v>2114068.299713708</v>
      </c>
      <c r="L85" s="100">
        <f t="shared" si="12"/>
        <v>2361693.8127808045</v>
      </c>
      <c r="M85" s="100">
        <f t="shared" si="12"/>
        <v>2659231.9482870749</v>
      </c>
      <c r="N85" s="100">
        <f t="shared" si="12"/>
        <v>2798612.5538479905</v>
      </c>
      <c r="O85" s="100">
        <f t="shared" si="12"/>
        <v>2852195.7479685834</v>
      </c>
      <c r="P85" s="100">
        <f t="shared" si="12"/>
        <v>2563059.5073600477</v>
      </c>
      <c r="Q85" s="100">
        <f t="shared" si="12"/>
        <v>2660965.75590022</v>
      </c>
      <c r="R85" s="100">
        <f t="shared" si="12"/>
        <v>3828615.2330539557</v>
      </c>
      <c r="S85" s="100">
        <f t="shared" si="12"/>
        <v>3090645.8442578567</v>
      </c>
      <c r="T85" s="100">
        <f t="shared" si="12"/>
        <v>4467561.6385684619</v>
      </c>
      <c r="U85" s="100">
        <f t="shared" si="12"/>
        <v>3679878.3430641191</v>
      </c>
      <c r="V85" s="100">
        <f t="shared" si="12"/>
        <v>4759219.2252010573</v>
      </c>
      <c r="W85" s="100">
        <f t="shared" si="12"/>
        <v>3945902.9002310811</v>
      </c>
      <c r="X85" s="100">
        <f t="shared" si="12"/>
        <v>3805119.7609319934</v>
      </c>
      <c r="Y85" s="100">
        <f t="shared" si="12"/>
        <v>4239769.4402219998</v>
      </c>
      <c r="Z85" s="100">
        <f t="shared" si="12"/>
        <v>4061075.0018050801</v>
      </c>
      <c r="AA85" s="100">
        <f t="shared" si="12"/>
        <v>4437918.2097915839</v>
      </c>
      <c r="AB85" s="100">
        <f t="shared" si="12"/>
        <v>4217045.9289962146</v>
      </c>
      <c r="AC85" s="100">
        <f t="shared" si="12"/>
        <v>4426651.4388100058</v>
      </c>
      <c r="AD85" s="100">
        <f t="shared" si="12"/>
        <v>5747209.2180187032</v>
      </c>
      <c r="AE85" s="100">
        <f t="shared" si="12"/>
        <v>4985781.3406479415</v>
      </c>
      <c r="AF85" s="100">
        <f t="shared" si="12"/>
        <v>6092667.382952665</v>
      </c>
      <c r="AG85" s="100">
        <f t="shared" si="12"/>
        <v>5290299.0392158246</v>
      </c>
      <c r="AH85" s="100">
        <f t="shared" si="12"/>
        <v>6359007.4348055003</v>
      </c>
      <c r="AI85" s="100">
        <f t="shared" si="12"/>
        <v>5555371.9640572956</v>
      </c>
      <c r="AJ85" s="100">
        <f t="shared" si="12"/>
        <v>5400721.9548480008</v>
      </c>
      <c r="AK85" s="100">
        <f t="shared" si="12"/>
        <v>5818324.5728548225</v>
      </c>
      <c r="AL85" s="100">
        <f t="shared" si="12"/>
        <v>5660821.7003255812</v>
      </c>
      <c r="AM85" s="100">
        <f t="shared" si="12"/>
        <v>6078471.6432715598</v>
      </c>
      <c r="AN85" s="100">
        <f t="shared" si="12"/>
        <v>5928827.6544312648</v>
      </c>
      <c r="AO85" s="100">
        <f t="shared" si="12"/>
        <v>6125641.5941262683</v>
      </c>
      <c r="AP85" s="100">
        <f t="shared" si="12"/>
        <v>11752261.350154588</v>
      </c>
      <c r="AQ85" s="100">
        <f t="shared" si="12"/>
        <v>9344587.1247170027</v>
      </c>
      <c r="AR85" s="100">
        <f t="shared" si="12"/>
        <v>12036486.995794</v>
      </c>
      <c r="AS85" s="100">
        <f t="shared" si="12"/>
        <v>9618054.0256299339</v>
      </c>
      <c r="AT85" s="100">
        <f t="shared" si="12"/>
        <v>12303550.06755075</v>
      </c>
      <c r="AU85" s="100">
        <f t="shared" si="12"/>
        <v>9887253.4220619705</v>
      </c>
      <c r="AV85" s="100">
        <f t="shared" si="12"/>
        <v>8258795.6430285266</v>
      </c>
      <c r="AW85" s="100">
        <f t="shared" si="12"/>
        <v>10158464.379720785</v>
      </c>
      <c r="AX85" s="100">
        <f t="shared" si="12"/>
        <v>8531752.4862674084</v>
      </c>
      <c r="AY85" s="100">
        <f t="shared" si="12"/>
        <v>10433170.346394617</v>
      </c>
      <c r="AZ85" s="71"/>
      <c r="BA85" s="187" t="s">
        <v>114</v>
      </c>
      <c r="BB85" s="187" t="s">
        <v>114</v>
      </c>
      <c r="BC85" s="187" t="s">
        <v>114</v>
      </c>
      <c r="BD85" s="187" t="s">
        <v>114</v>
      </c>
      <c r="BF85" s="77"/>
    </row>
    <row r="86" spans="2:58" x14ac:dyDescent="0.25">
      <c r="B86" s="78" t="s">
        <v>163</v>
      </c>
      <c r="C86" s="82" t="s">
        <v>117</v>
      </c>
      <c r="D86" s="101">
        <f>D85/D73*60</f>
        <v>15.843432698135249</v>
      </c>
      <c r="E86" s="101">
        <f t="shared" ref="E86:AX86" si="13">E85/E73*60</f>
        <v>15.853077608153679</v>
      </c>
      <c r="F86" s="101">
        <f t="shared" si="13"/>
        <v>16.462879639109893</v>
      </c>
      <c r="G86" s="101">
        <f t="shared" si="13"/>
        <v>-2.520300910808897</v>
      </c>
      <c r="H86" s="101">
        <f t="shared" si="13"/>
        <v>16.354068473835394</v>
      </c>
      <c r="I86" s="101">
        <f t="shared" si="13"/>
        <v>15.838550032382134</v>
      </c>
      <c r="J86" s="101">
        <f t="shared" si="13"/>
        <v>15.533214978412493</v>
      </c>
      <c r="K86" s="101">
        <f t="shared" si="13"/>
        <v>16.028478160308399</v>
      </c>
      <c r="L86" s="101">
        <f t="shared" si="13"/>
        <v>15.556551891685517</v>
      </c>
      <c r="M86" s="101">
        <f t="shared" si="13"/>
        <v>15.208427927072915</v>
      </c>
      <c r="N86" s="101">
        <f t="shared" si="13"/>
        <v>14.691624668915136</v>
      </c>
      <c r="O86" s="101">
        <f t="shared" si="13"/>
        <v>14.995992832396423</v>
      </c>
      <c r="P86" s="101">
        <f t="shared" si="13"/>
        <v>11.971235497073712</v>
      </c>
      <c r="Q86" s="101">
        <f t="shared" si="13"/>
        <v>11.955428444870078</v>
      </c>
      <c r="R86" s="101">
        <f t="shared" si="13"/>
        <v>20.344099180404918</v>
      </c>
      <c r="S86" s="101">
        <f t="shared" si="13"/>
        <v>12.738166010706637</v>
      </c>
      <c r="T86" s="101">
        <f t="shared" si="13"/>
        <v>20.268220578138994</v>
      </c>
      <c r="U86" s="101">
        <f t="shared" si="13"/>
        <v>13.424314619695654</v>
      </c>
      <c r="V86" s="101">
        <f t="shared" si="13"/>
        <v>18.955599027472207</v>
      </c>
      <c r="W86" s="101">
        <f t="shared" si="13"/>
        <v>13.017435138680943</v>
      </c>
      <c r="X86" s="101">
        <f t="shared" si="13"/>
        <v>11.587693903601654</v>
      </c>
      <c r="Y86" s="101">
        <f t="shared" si="13"/>
        <v>12.806151237360787</v>
      </c>
      <c r="Z86" s="101">
        <f t="shared" si="13"/>
        <v>11.417102211502588</v>
      </c>
      <c r="AA86" s="101">
        <f t="shared" si="13"/>
        <v>12.375087248233221</v>
      </c>
      <c r="AB86" s="101">
        <f t="shared" si="13"/>
        <v>8.7186364755074077</v>
      </c>
      <c r="AC86" s="101">
        <f t="shared" si="13"/>
        <v>8.8564848044239248</v>
      </c>
      <c r="AD86" s="101">
        <f t="shared" si="13"/>
        <v>12.617907752403957</v>
      </c>
      <c r="AE86" s="101">
        <f t="shared" si="13"/>
        <v>9.4890374120467911</v>
      </c>
      <c r="AF86" s="101">
        <f t="shared" si="13"/>
        <v>12.360007196088217</v>
      </c>
      <c r="AG86" s="101">
        <f t="shared" si="13"/>
        <v>9.4091042748299145</v>
      </c>
      <c r="AH86" s="101">
        <f t="shared" si="13"/>
        <v>12.017197601429169</v>
      </c>
      <c r="AI86" s="101">
        <f t="shared" si="13"/>
        <v>9.2904992868514888</v>
      </c>
      <c r="AJ86" s="101">
        <f t="shared" si="13"/>
        <v>8.5695429352652557</v>
      </c>
      <c r="AK86" s="101">
        <f t="shared" si="13"/>
        <v>9.1847263939907613</v>
      </c>
      <c r="AL86" s="101">
        <f t="shared" si="13"/>
        <v>8.504214484029319</v>
      </c>
      <c r="AM86" s="101">
        <f t="shared" si="13"/>
        <v>9.0868833714338528</v>
      </c>
      <c r="AN86" s="101">
        <f t="shared" si="13"/>
        <v>7.8956886838649467</v>
      </c>
      <c r="AO86" s="101">
        <f t="shared" si="13"/>
        <v>7.9651551915839445</v>
      </c>
      <c r="AP86" s="101">
        <f t="shared" si="13"/>
        <v>26.925868618139347</v>
      </c>
      <c r="AQ86" s="101">
        <f t="shared" si="13"/>
        <v>14.901660369601435</v>
      </c>
      <c r="AR86" s="101">
        <f t="shared" si="13"/>
        <v>25.333006123687241</v>
      </c>
      <c r="AS86" s="101">
        <f t="shared" si="13"/>
        <v>14.449301841645061</v>
      </c>
      <c r="AT86" s="101">
        <f t="shared" si="13"/>
        <v>23.954791613488801</v>
      </c>
      <c r="AU86" s="101">
        <f t="shared" si="13"/>
        <v>14.043138422705763</v>
      </c>
      <c r="AV86" s="101">
        <f t="shared" si="13"/>
        <v>9.8913232042999422</v>
      </c>
      <c r="AW86" s="101">
        <f t="shared" si="13"/>
        <v>13.681057278722294</v>
      </c>
      <c r="AX86" s="101">
        <f t="shared" si="13"/>
        <v>9.768083854991799</v>
      </c>
      <c r="AY86" s="101">
        <f>AY85/AY73*60</f>
        <v>13.357900015863864</v>
      </c>
      <c r="AZ86" s="71"/>
      <c r="BA86" s="187" t="s">
        <v>114</v>
      </c>
      <c r="BB86" s="187" t="s">
        <v>114</v>
      </c>
      <c r="BC86" s="187" t="s">
        <v>114</v>
      </c>
      <c r="BD86" s="187" t="s">
        <v>114</v>
      </c>
      <c r="BF86" s="77"/>
    </row>
    <row r="87" spans="2:58" x14ac:dyDescent="0.25">
      <c r="B87" s="71"/>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c r="AR87" s="71"/>
      <c r="AS87" s="71"/>
      <c r="AT87" s="71"/>
      <c r="AU87" s="71"/>
      <c r="AV87" s="71"/>
      <c r="AW87" s="71"/>
      <c r="AX87" s="71"/>
      <c r="AY87" s="71"/>
      <c r="AZ87" s="71"/>
      <c r="BA87" s="187" t="s">
        <v>114</v>
      </c>
      <c r="BB87" s="187" t="s">
        <v>114</v>
      </c>
      <c r="BC87" s="187" t="s">
        <v>114</v>
      </c>
      <c r="BD87" s="187" t="s">
        <v>114</v>
      </c>
      <c r="BF87" s="77"/>
    </row>
    <row r="88" spans="2:58" x14ac:dyDescent="0.25">
      <c r="B88" s="188" t="s">
        <v>124</v>
      </c>
      <c r="C88" s="189"/>
      <c r="D88" s="185"/>
      <c r="E88" s="185"/>
      <c r="F88" s="185"/>
      <c r="G88" s="185"/>
      <c r="H88" s="185"/>
      <c r="I88" s="185"/>
      <c r="J88" s="185"/>
      <c r="K88" s="185"/>
      <c r="L88" s="185"/>
      <c r="M88" s="185"/>
      <c r="N88" s="185"/>
      <c r="O88" s="185"/>
      <c r="P88" s="71"/>
      <c r="Q88" s="71"/>
      <c r="R88" s="71"/>
      <c r="S88" s="71"/>
      <c r="T88" s="71"/>
      <c r="U88" s="71"/>
      <c r="V88" s="71"/>
      <c r="W88" s="71"/>
      <c r="X88" s="71"/>
      <c r="Y88" s="71"/>
      <c r="Z88" s="71"/>
      <c r="AA88" s="71"/>
      <c r="AB88" s="71"/>
      <c r="AC88" s="71"/>
      <c r="AD88" s="71"/>
      <c r="AE88" s="71"/>
      <c r="AF88" s="71"/>
      <c r="AG88" s="71"/>
      <c r="AH88" s="71"/>
      <c r="AI88" s="71"/>
      <c r="AJ88" s="71"/>
      <c r="AK88" s="71"/>
      <c r="AL88" s="71"/>
      <c r="AM88" s="71"/>
      <c r="AN88" s="71"/>
      <c r="AO88" s="71"/>
      <c r="AP88" s="71"/>
      <c r="AQ88" s="71"/>
      <c r="AR88" s="71"/>
      <c r="AS88" s="71"/>
      <c r="AT88" s="71"/>
      <c r="AU88" s="71"/>
      <c r="AV88" s="71"/>
      <c r="AW88" s="71"/>
      <c r="AX88" s="71"/>
      <c r="AY88" s="71"/>
      <c r="AZ88" s="71"/>
      <c r="BA88" s="187" t="s">
        <v>114</v>
      </c>
      <c r="BB88" s="187" t="s">
        <v>114</v>
      </c>
      <c r="BC88" s="187" t="s">
        <v>114</v>
      </c>
      <c r="BD88" s="187" t="s">
        <v>114</v>
      </c>
      <c r="BF88" s="77"/>
    </row>
    <row r="89" spans="2:58" x14ac:dyDescent="0.25">
      <c r="B89" s="81" t="s">
        <v>125</v>
      </c>
      <c r="C89" s="190" t="s">
        <v>119</v>
      </c>
      <c r="D89" s="191" t="str">
        <f>IFERROR((D75-C75)/C75,"n.a")</f>
        <v>n.a</v>
      </c>
      <c r="E89" s="191">
        <f t="shared" ref="E89:AY89" si="14">IFERROR((E75-D75)/D75,"n.a")</f>
        <v>0.10065174626025529</v>
      </c>
      <c r="F89" s="191">
        <f t="shared" si="14"/>
        <v>0.23329527063894362</v>
      </c>
      <c r="G89" s="191">
        <f t="shared" si="14"/>
        <v>0.15318077635901989</v>
      </c>
      <c r="H89" s="191">
        <f t="shared" si="14"/>
        <v>0.11212814473279135</v>
      </c>
      <c r="I89" s="191">
        <f t="shared" si="14"/>
        <v>0.11377460039774341</v>
      </c>
      <c r="J89" s="191">
        <f t="shared" si="14"/>
        <v>0.14013243848743687</v>
      </c>
      <c r="K89" s="191">
        <f t="shared" si="14"/>
        <v>8.2079602246060604E-2</v>
      </c>
      <c r="L89" s="191">
        <f t="shared" si="14"/>
        <v>0.12692104322632683</v>
      </c>
      <c r="M89" s="191">
        <f t="shared" si="14"/>
        <v>0.10063598914381021</v>
      </c>
      <c r="N89" s="191">
        <f t="shared" si="14"/>
        <v>8.1420912768714174E-2</v>
      </c>
      <c r="O89" s="191">
        <f t="shared" si="14"/>
        <v>9.5383831450520873E-2</v>
      </c>
      <c r="P89" s="191">
        <f t="shared" si="14"/>
        <v>4.9707975731457514E-2</v>
      </c>
      <c r="Q89" s="191">
        <f t="shared" si="14"/>
        <v>9.4318123383752922E-2</v>
      </c>
      <c r="R89" s="191">
        <f t="shared" si="14"/>
        <v>-0.18152209388218218</v>
      </c>
      <c r="S89" s="191">
        <f t="shared" si="14"/>
        <v>0.2850918739040828</v>
      </c>
      <c r="T89" s="191">
        <f t="shared" si="14"/>
        <v>-0.10628049155493602</v>
      </c>
      <c r="U89" s="191">
        <f t="shared" si="14"/>
        <v>0.24822723129720972</v>
      </c>
      <c r="V89" s="191">
        <f t="shared" si="14"/>
        <v>-9.5270548040088804E-2</v>
      </c>
      <c r="W89" s="191">
        <f t="shared" si="14"/>
        <v>0.2198047341617311</v>
      </c>
      <c r="X89" s="191">
        <f t="shared" si="14"/>
        <v>8.4620493704082991E-2</v>
      </c>
      <c r="Y89" s="191">
        <f t="shared" si="14"/>
        <v>8.5270116898316529E-3</v>
      </c>
      <c r="Z89" s="191">
        <f t="shared" si="14"/>
        <v>7.735888726289597E-2</v>
      </c>
      <c r="AA89" s="191">
        <f t="shared" si="14"/>
        <v>7.8478180431981962E-3</v>
      </c>
      <c r="AB89" s="191">
        <f t="shared" si="14"/>
        <v>7.1245076269123353E-2</v>
      </c>
      <c r="AC89" s="191">
        <f t="shared" si="14"/>
        <v>3.4224395303335244E-2</v>
      </c>
      <c r="AD89" s="191">
        <f t="shared" si="14"/>
        <v>-9.1666788377435499E-2</v>
      </c>
      <c r="AE89" s="191">
        <f t="shared" si="14"/>
        <v>0.15075690682211443</v>
      </c>
      <c r="AF89" s="191">
        <f t="shared" si="14"/>
        <v>-6.2761963378430458E-2</v>
      </c>
      <c r="AG89" s="191">
        <f t="shared" si="14"/>
        <v>0.13977957716234418</v>
      </c>
      <c r="AH89" s="191">
        <f t="shared" si="14"/>
        <v>-5.8752417947785789E-2</v>
      </c>
      <c r="AI89" s="191">
        <f t="shared" si="14"/>
        <v>0.13029236820016238</v>
      </c>
      <c r="AJ89" s="191">
        <f t="shared" si="14"/>
        <v>5.413236606646836E-2</v>
      </c>
      <c r="AK89" s="191">
        <f t="shared" si="14"/>
        <v>5.6125596742974048E-3</v>
      </c>
      <c r="AL89" s="191">
        <f t="shared" si="14"/>
        <v>5.1065921470496288E-2</v>
      </c>
      <c r="AM89" s="191">
        <f t="shared" si="14"/>
        <v>5.3100709908466834E-3</v>
      </c>
      <c r="AN89" s="191">
        <f t="shared" si="14"/>
        <v>4.8328262823703665E-2</v>
      </c>
      <c r="AO89" s="191">
        <f t="shared" si="14"/>
        <v>2.3723221109156433E-2</v>
      </c>
      <c r="AP89" s="191">
        <f t="shared" si="14"/>
        <v>-0.42875408771584778</v>
      </c>
      <c r="AQ89" s="191">
        <f t="shared" si="14"/>
        <v>0.43008640966815659</v>
      </c>
      <c r="AR89" s="191">
        <f t="shared" si="14"/>
        <v>-0.23959346527081396</v>
      </c>
      <c r="AS89" s="191">
        <f t="shared" si="14"/>
        <v>0.39550101240885083</v>
      </c>
      <c r="AT89" s="191">
        <f t="shared" si="14"/>
        <v>-0.22578702043603677</v>
      </c>
      <c r="AU89" s="191">
        <f t="shared" si="14"/>
        <v>0.36606397872771246</v>
      </c>
      <c r="AV89" s="191">
        <f t="shared" si="14"/>
        <v>0.18414428080745918</v>
      </c>
      <c r="AW89" s="191">
        <f t="shared" si="14"/>
        <v>-0.10949634882933802</v>
      </c>
      <c r="AX89" s="191">
        <f t="shared" si="14"/>
        <v>0.17462961991856246</v>
      </c>
      <c r="AY89" s="191">
        <f t="shared" si="14"/>
        <v>-0.10467982438196489</v>
      </c>
      <c r="AZ89" s="71"/>
      <c r="BA89" s="187" t="s">
        <v>114</v>
      </c>
      <c r="BB89" s="187" t="s">
        <v>114</v>
      </c>
      <c r="BC89" s="187" t="s">
        <v>114</v>
      </c>
      <c r="BD89" s="187" t="s">
        <v>114</v>
      </c>
      <c r="BF89" s="77"/>
    </row>
    <row r="90" spans="2:58" x14ac:dyDescent="0.25">
      <c r="B90" s="78" t="s">
        <v>135</v>
      </c>
      <c r="C90" s="82" t="s">
        <v>119</v>
      </c>
      <c r="D90" s="85" t="str">
        <f>IFERROR((D74-C74)/C74,"n.a")</f>
        <v>n.a</v>
      </c>
      <c r="E90" s="85">
        <f t="shared" ref="E90:AY90" si="15">IFERROR((E74-D74)/D74,"n.a")</f>
        <v>9.6041952340362308E-2</v>
      </c>
      <c r="F90" s="85">
        <f t="shared" si="15"/>
        <v>0.22124211736462157</v>
      </c>
      <c r="G90" s="85">
        <f t="shared" si="15"/>
        <v>0.18769575795750701</v>
      </c>
      <c r="H90" s="85">
        <f t="shared" si="15"/>
        <v>0.14022915488935628</v>
      </c>
      <c r="I90" s="85">
        <f t="shared" si="15"/>
        <v>2.1298399936621071E-2</v>
      </c>
      <c r="J90" s="85">
        <f t="shared" si="15"/>
        <v>0.12072136545963656</v>
      </c>
      <c r="K90" s="85">
        <f t="shared" si="15"/>
        <v>0.18566564331565727</v>
      </c>
      <c r="L90" s="85">
        <f t="shared" si="15"/>
        <v>9.2109673653089336E-2</v>
      </c>
      <c r="M90" s="85">
        <f t="shared" si="15"/>
        <v>3.8658971657559445E-2</v>
      </c>
      <c r="N90" s="85">
        <f t="shared" si="15"/>
        <v>7.2049578078334821E-3</v>
      </c>
      <c r="O90" s="85">
        <f t="shared" si="15"/>
        <v>-1.7478074115341469E-2</v>
      </c>
      <c r="P90" s="85">
        <f t="shared" si="15"/>
        <v>0.16788919755767501</v>
      </c>
      <c r="Q90" s="85">
        <f t="shared" si="15"/>
        <v>3.6002741284873928E-2</v>
      </c>
      <c r="R90" s="85">
        <f t="shared" si="15"/>
        <v>0.44110849171599026</v>
      </c>
      <c r="S90" s="85">
        <f t="shared" si="15"/>
        <v>-0.19326263808474151</v>
      </c>
      <c r="T90" s="85">
        <f t="shared" si="15"/>
        <v>0.32448013719594654</v>
      </c>
      <c r="U90" s="85">
        <f t="shared" si="15"/>
        <v>-0.18087155950398975</v>
      </c>
      <c r="V90" s="85">
        <f t="shared" si="15"/>
        <v>0.29908226580807568</v>
      </c>
      <c r="W90" s="85">
        <f t="shared" si="15"/>
        <v>-0.16997365917098334</v>
      </c>
      <c r="X90" s="85">
        <f t="shared" si="15"/>
        <v>-3.7610551307771502E-2</v>
      </c>
      <c r="Y90" s="85">
        <f t="shared" si="15"/>
        <v>0.11450790479738063</v>
      </c>
      <c r="Z90" s="85">
        <f t="shared" si="15"/>
        <v>-3.506514939122797E-2</v>
      </c>
      <c r="AA90" s="85">
        <f t="shared" si="15"/>
        <v>0.10647663633350024</v>
      </c>
      <c r="AB90" s="85">
        <f t="shared" si="15"/>
        <v>-3.2842442885661571E-2</v>
      </c>
      <c r="AC90" s="85">
        <f t="shared" si="15"/>
        <v>4.5129407173123311E-2</v>
      </c>
      <c r="AD90" s="85">
        <f t="shared" si="15"/>
        <v>0.29163966269024605</v>
      </c>
      <c r="AE90" s="85">
        <f t="shared" si="15"/>
        <v>-0.13696412674110159</v>
      </c>
      <c r="AF90" s="85">
        <f t="shared" si="15"/>
        <v>0.21495639440994024</v>
      </c>
      <c r="AG90" s="85">
        <f t="shared" si="15"/>
        <v>-0.13062229009590989</v>
      </c>
      <c r="AH90" s="85">
        <f t="shared" si="15"/>
        <v>0.20350785493418869</v>
      </c>
      <c r="AI90" s="85">
        <f t="shared" si="15"/>
        <v>-0.12484175447749428</v>
      </c>
      <c r="AJ90" s="85">
        <f t="shared" si="15"/>
        <v>-2.619951338219563E-2</v>
      </c>
      <c r="AK90" s="85">
        <f t="shared" si="15"/>
        <v>7.8831512524624503E-2</v>
      </c>
      <c r="AL90" s="85">
        <f t="shared" si="15"/>
        <v>-2.4938459001667683E-2</v>
      </c>
      <c r="AM90" s="85">
        <f t="shared" si="15"/>
        <v>7.4940089716344055E-2</v>
      </c>
      <c r="AN90" s="85">
        <f t="shared" si="15"/>
        <v>-2.3793225844247038E-2</v>
      </c>
      <c r="AO90" s="85">
        <f t="shared" si="15"/>
        <v>3.2391638339009203E-2</v>
      </c>
      <c r="AP90" s="85">
        <f t="shared" si="15"/>
        <v>0.91200793258136514</v>
      </c>
      <c r="AQ90" s="85">
        <f t="shared" si="15"/>
        <v>-0.2045489374867997</v>
      </c>
      <c r="AR90" s="85">
        <f t="shared" si="15"/>
        <v>0.2871078815366101</v>
      </c>
      <c r="AS90" s="85">
        <f t="shared" si="15"/>
        <v>-0.19978772978062584</v>
      </c>
      <c r="AT90" s="85">
        <f t="shared" si="15"/>
        <v>0.27875647148047872</v>
      </c>
      <c r="AU90" s="85">
        <f t="shared" si="15"/>
        <v>-0.19524312981471087</v>
      </c>
      <c r="AV90" s="85">
        <f t="shared" si="15"/>
        <v>-0.16341774778862228</v>
      </c>
      <c r="AW90" s="85">
        <f t="shared" si="15"/>
        <v>0.22912702747123095</v>
      </c>
      <c r="AX90" s="85">
        <f t="shared" si="15"/>
        <v>-0.15892558008440152</v>
      </c>
      <c r="AY90" s="85">
        <f t="shared" si="15"/>
        <v>0.22163846190643213</v>
      </c>
      <c r="AZ90" s="71"/>
      <c r="BA90" s="187" t="s">
        <v>114</v>
      </c>
      <c r="BB90" s="187" t="s">
        <v>114</v>
      </c>
      <c r="BC90" s="187" t="s">
        <v>114</v>
      </c>
      <c r="BD90" s="187" t="s">
        <v>114</v>
      </c>
      <c r="BF90" s="77"/>
    </row>
    <row r="91" spans="2:58" x14ac:dyDescent="0.25">
      <c r="B91" s="78" t="s">
        <v>148</v>
      </c>
      <c r="C91" s="82" t="s">
        <v>119</v>
      </c>
      <c r="D91" s="85" t="str">
        <f>IFERROR((D71-C71)/C71,"n.a")</f>
        <v>n.a</v>
      </c>
      <c r="E91" s="85">
        <f t="shared" ref="E91:AY92" si="16">IFERROR((E71-D71)/D71,"n.a")</f>
        <v>0.16026702101147167</v>
      </c>
      <c r="F91" s="85">
        <f t="shared" si="16"/>
        <v>0.32050612252554772</v>
      </c>
      <c r="G91" s="85">
        <f t="shared" si="16"/>
        <v>0.21708760373079239</v>
      </c>
      <c r="H91" s="85">
        <f t="shared" si="16"/>
        <v>2.2777065127185862E-2</v>
      </c>
      <c r="I91" s="85">
        <f t="shared" si="16"/>
        <v>0.14660149523025884</v>
      </c>
      <c r="J91" s="85">
        <f t="shared" si="16"/>
        <v>0.11668854687856126</v>
      </c>
      <c r="K91" s="85">
        <f t="shared" si="16"/>
        <v>-5.0278911343315538E-2</v>
      </c>
      <c r="L91" s="85">
        <f t="shared" si="16"/>
        <v>0.14407329234632915</v>
      </c>
      <c r="M91" s="85">
        <f t="shared" si="16"/>
        <v>5.5211938408130289E-2</v>
      </c>
      <c r="N91" s="85">
        <f t="shared" si="16"/>
        <v>-2.7172335035936621E-2</v>
      </c>
      <c r="O91" s="85">
        <f t="shared" si="16"/>
        <v>7.1798611166604159E-2</v>
      </c>
      <c r="P91" s="85">
        <f t="shared" si="16"/>
        <v>-0.14153101412069491</v>
      </c>
      <c r="Q91" s="85">
        <f t="shared" si="16"/>
        <v>2.2915448487639196E-4</v>
      </c>
      <c r="R91" s="85">
        <f t="shared" si="16"/>
        <v>5.8842757683245624E-4</v>
      </c>
      <c r="S91" s="85">
        <f t="shared" si="16"/>
        <v>-4.3719691800879555E-5</v>
      </c>
      <c r="T91" s="85">
        <f t="shared" si="16"/>
        <v>4.1677625687674687E-4</v>
      </c>
      <c r="U91" s="85">
        <f t="shared" si="16"/>
        <v>-1.0078248960656576E-4</v>
      </c>
      <c r="V91" s="85">
        <f t="shared" si="16"/>
        <v>3.9337165992110062E-4</v>
      </c>
      <c r="W91" s="85">
        <f t="shared" si="16"/>
        <v>-1.2494234417335045E-4</v>
      </c>
      <c r="X91" s="85">
        <f t="shared" si="16"/>
        <v>-1.9945517210245152E-5</v>
      </c>
      <c r="Y91" s="85">
        <f t="shared" si="16"/>
        <v>2.1301717782383836E-4</v>
      </c>
      <c r="Z91" s="85">
        <f t="shared" si="16"/>
        <v>-3.8276918515932032E-5</v>
      </c>
      <c r="AA91" s="85">
        <f t="shared" si="16"/>
        <v>2.3465387715683651E-4</v>
      </c>
      <c r="AB91" s="85">
        <f t="shared" si="16"/>
        <v>2.3470210704219021E-4</v>
      </c>
      <c r="AC91" s="85">
        <f t="shared" si="16"/>
        <v>1.2084020116952883E-4</v>
      </c>
      <c r="AD91" s="85">
        <f t="shared" si="16"/>
        <v>5.7298170141587782E-4</v>
      </c>
      <c r="AE91" s="85">
        <f t="shared" si="16"/>
        <v>-1.1561317781494349E-4</v>
      </c>
      <c r="AF91" s="85">
        <f t="shared" si="16"/>
        <v>3.845932366261872E-4</v>
      </c>
      <c r="AG91" s="85">
        <f t="shared" si="16"/>
        <v>-1.2839005379527315E-4</v>
      </c>
      <c r="AH91" s="85">
        <f t="shared" si="16"/>
        <v>3.7670842354663837E-4</v>
      </c>
      <c r="AI91" s="85">
        <f t="shared" si="16"/>
        <v>-1.3386818995493903E-4</v>
      </c>
      <c r="AJ91" s="85">
        <f t="shared" si="16"/>
        <v>-1.5550870268281733E-5</v>
      </c>
      <c r="AK91" s="85">
        <f t="shared" si="16"/>
        <v>2.5442202011092153E-4</v>
      </c>
      <c r="AL91" s="85">
        <f t="shared" si="16"/>
        <v>-1.1346562353353562E-5</v>
      </c>
      <c r="AM91" s="85">
        <f t="shared" si="16"/>
        <v>2.6080096299122924E-4</v>
      </c>
      <c r="AN91" s="85">
        <f t="shared" si="16"/>
        <v>-6.6963127353940498E-6</v>
      </c>
      <c r="AO91" s="85">
        <f t="shared" si="16"/>
        <v>9.423980456710084E-5</v>
      </c>
      <c r="AP91" s="85">
        <f t="shared" si="16"/>
        <v>1.2487698878724458E-3</v>
      </c>
      <c r="AQ91" s="85">
        <f t="shared" si="16"/>
        <v>-2.2643699983829291E-4</v>
      </c>
      <c r="AR91" s="85">
        <f t="shared" si="16"/>
        <v>4.7704900949778733E-4</v>
      </c>
      <c r="AS91" s="85">
        <f t="shared" si="16"/>
        <v>-2.2823897198967835E-4</v>
      </c>
      <c r="AT91" s="85">
        <f t="shared" si="16"/>
        <v>4.7611323675334334E-4</v>
      </c>
      <c r="AU91" s="85">
        <f t="shared" si="16"/>
        <v>-2.280409524467588E-4</v>
      </c>
      <c r="AV91" s="85">
        <f t="shared" si="16"/>
        <v>-2.1820568015319265E-4</v>
      </c>
      <c r="AW91" s="85">
        <f t="shared" si="16"/>
        <v>4.6795252066897798E-4</v>
      </c>
      <c r="AX91" s="85">
        <f t="shared" si="16"/>
        <v>-2.1695121750220673E-4</v>
      </c>
      <c r="AY91" s="85">
        <f t="shared" si="16"/>
        <v>4.687360559869831E-4</v>
      </c>
      <c r="AZ91" s="71"/>
      <c r="BA91" s="187" t="s">
        <v>114</v>
      </c>
      <c r="BB91" s="187" t="s">
        <v>114</v>
      </c>
      <c r="BC91" s="187" t="s">
        <v>114</v>
      </c>
      <c r="BD91" s="187" t="s">
        <v>114</v>
      </c>
      <c r="BF91" s="77"/>
    </row>
    <row r="92" spans="2:58" x14ac:dyDescent="0.25">
      <c r="B92" s="78" t="s">
        <v>149</v>
      </c>
      <c r="C92" s="82" t="s">
        <v>119</v>
      </c>
      <c r="D92" s="85" t="str">
        <f>IFERROR((D72-C72)/C72,"n.a")</f>
        <v>n.a</v>
      </c>
      <c r="E92" s="85">
        <f t="shared" si="16"/>
        <v>7.4782834657361269E-2</v>
      </c>
      <c r="F92" s="85">
        <f t="shared" si="16"/>
        <v>0.43388308436231754</v>
      </c>
      <c r="G92" s="85">
        <f t="shared" si="16"/>
        <v>0.18992159366004646</v>
      </c>
      <c r="H92" s="85">
        <f t="shared" si="16"/>
        <v>2.7956031498613407E-2</v>
      </c>
      <c r="I92" s="85">
        <f t="shared" si="16"/>
        <v>-0.14498818432453722</v>
      </c>
      <c r="J92" s="85">
        <f t="shared" si="16"/>
        <v>0.207197558588127</v>
      </c>
      <c r="K92" s="85">
        <f t="shared" si="16"/>
        <v>0.46802827515811751</v>
      </c>
      <c r="L92" s="85">
        <f t="shared" si="16"/>
        <v>4.674148249712462E-2</v>
      </c>
      <c r="M92" s="85">
        <f t="shared" si="16"/>
        <v>-9.5615897493202262E-2</v>
      </c>
      <c r="N92" s="85">
        <f t="shared" si="16"/>
        <v>-0.19456342668863261</v>
      </c>
      <c r="O92" s="85">
        <f t="shared" si="16"/>
        <v>-0.16065828049362518</v>
      </c>
      <c r="P92" s="85">
        <f t="shared" si="16"/>
        <v>-0.86589476927736486</v>
      </c>
      <c r="Q92" s="85">
        <f t="shared" si="16"/>
        <v>5.7218373895225631E-3</v>
      </c>
      <c r="R92" s="85">
        <f t="shared" si="16"/>
        <v>-2.5665730006521052E-2</v>
      </c>
      <c r="S92" s="85">
        <f t="shared" si="16"/>
        <v>3.0768413985211886E-2</v>
      </c>
      <c r="T92" s="85">
        <f t="shared" si="16"/>
        <v>-1.3531856055105568E-2</v>
      </c>
      <c r="U92" s="85">
        <f t="shared" si="16"/>
        <v>3.004810391977376E-2</v>
      </c>
      <c r="V92" s="85">
        <f t="shared" si="16"/>
        <v>-1.3691454997925671E-2</v>
      </c>
      <c r="W92" s="85">
        <f t="shared" si="16"/>
        <v>2.8762452481564595E-2</v>
      </c>
      <c r="X92" s="85">
        <f t="shared" si="16"/>
        <v>1.3428964476024296E-2</v>
      </c>
      <c r="Y92" s="85">
        <f t="shared" si="16"/>
        <v>7.1563427657672196E-4</v>
      </c>
      <c r="Z92" s="85">
        <f t="shared" si="16"/>
        <v>1.2975866208291463E-2</v>
      </c>
      <c r="AA92" s="85">
        <f t="shared" si="16"/>
        <v>7.4930955806885781E-4</v>
      </c>
      <c r="AB92" s="85">
        <f t="shared" si="16"/>
        <v>7.365656291149425E-2</v>
      </c>
      <c r="AC92" s="85">
        <f t="shared" si="16"/>
        <v>7.6879131272316516E-3</v>
      </c>
      <c r="AD92" s="85">
        <f t="shared" si="16"/>
        <v>-2.3642192215216611E-2</v>
      </c>
      <c r="AE92" s="85">
        <f t="shared" si="16"/>
        <v>3.5806227612241275E-2</v>
      </c>
      <c r="AF92" s="85">
        <f t="shared" si="16"/>
        <v>-1.7027808359707068E-2</v>
      </c>
      <c r="AG92" s="85">
        <f t="shared" si="16"/>
        <v>3.4893927129745109E-2</v>
      </c>
      <c r="AH92" s="85">
        <f t="shared" si="16"/>
        <v>-1.7006264442146514E-2</v>
      </c>
      <c r="AI92" s="85">
        <f t="shared" si="16"/>
        <v>3.4064611780547573E-2</v>
      </c>
      <c r="AJ92" s="85">
        <f t="shared" si="16"/>
        <v>1.5311876156890791E-2</v>
      </c>
      <c r="AK92" s="85">
        <f t="shared" si="16"/>
        <v>8.0683410857944164E-4</v>
      </c>
      <c r="AL92" s="85">
        <f t="shared" si="16"/>
        <v>1.5015404313887995E-2</v>
      </c>
      <c r="AM92" s="85">
        <f t="shared" si="16"/>
        <v>7.8743046401326606E-4</v>
      </c>
      <c r="AN92" s="85">
        <f t="shared" si="16"/>
        <v>3.7600382492266084E-2</v>
      </c>
      <c r="AO92" s="85">
        <f t="shared" si="16"/>
        <v>7.7753421188018201E-3</v>
      </c>
      <c r="AP92" s="85">
        <f t="shared" si="16"/>
        <v>-0.14911630616843338</v>
      </c>
      <c r="AQ92" s="85">
        <f t="shared" si="16"/>
        <v>9.8929727003686796E-2</v>
      </c>
      <c r="AR92" s="85">
        <f t="shared" si="16"/>
        <v>-7.2598368575442274E-2</v>
      </c>
      <c r="AS92" s="85">
        <f t="shared" si="16"/>
        <v>9.7023192434906924E-2</v>
      </c>
      <c r="AT92" s="85">
        <f t="shared" si="16"/>
        <v>-7.1389487503956919E-2</v>
      </c>
      <c r="AU92" s="85">
        <f t="shared" si="16"/>
        <v>9.5209656440402746E-2</v>
      </c>
      <c r="AV92" s="85">
        <f t="shared" si="16"/>
        <v>5.9914315455327334E-2</v>
      </c>
      <c r="AW92" s="85">
        <f t="shared" si="16"/>
        <v>-4.0724516563108576E-2</v>
      </c>
      <c r="AX92" s="85">
        <f t="shared" si="16"/>
        <v>5.8933215592858725E-2</v>
      </c>
      <c r="AY92" s="85">
        <f t="shared" si="16"/>
        <v>-4.0071835209556553E-2</v>
      </c>
      <c r="AZ92" s="71"/>
      <c r="BA92" s="187" t="s">
        <v>114</v>
      </c>
      <c r="BB92" s="187" t="s">
        <v>114</v>
      </c>
      <c r="BC92" s="187" t="s">
        <v>114</v>
      </c>
      <c r="BD92" s="187" t="s">
        <v>114</v>
      </c>
      <c r="BF92" s="77"/>
    </row>
    <row r="93" spans="2:58" x14ac:dyDescent="0.25">
      <c r="B93" s="78" t="s">
        <v>150</v>
      </c>
      <c r="C93" s="82" t="s">
        <v>119</v>
      </c>
      <c r="D93" s="85" t="str">
        <f>IFERROR((D18-C18)/C18,"n.a")</f>
        <v>n.a</v>
      </c>
      <c r="E93" s="85">
        <f t="shared" ref="E93:AY93" si="17">IFERROR((E18-D18)/D18,"n.a")</f>
        <v>0.10390048361917187</v>
      </c>
      <c r="F93" s="85">
        <f t="shared" si="17"/>
        <v>0.34770422876481433</v>
      </c>
      <c r="G93" s="85">
        <f t="shared" si="17"/>
        <v>0.17975941612204718</v>
      </c>
      <c r="H93" s="85">
        <f t="shared" si="17"/>
        <v>0.13016696968325331</v>
      </c>
      <c r="I93" s="85">
        <f t="shared" si="17"/>
        <v>9.2460896693276604E-2</v>
      </c>
      <c r="J93" s="85">
        <f t="shared" si="17"/>
        <v>0.18250136030012667</v>
      </c>
      <c r="K93" s="85">
        <f t="shared" si="17"/>
        <v>6.8560888663974418E-2</v>
      </c>
      <c r="L93" s="85">
        <f t="shared" si="17"/>
        <v>0.1259583986363339</v>
      </c>
      <c r="M93" s="85">
        <f t="shared" si="17"/>
        <v>0.12146142082803758</v>
      </c>
      <c r="N93" s="85">
        <f t="shared" si="17"/>
        <v>8.1479697252362884E-2</v>
      </c>
      <c r="O93" s="85">
        <f t="shared" si="17"/>
        <v>0.28265156949422604</v>
      </c>
      <c r="P93" s="85">
        <f t="shared" si="17"/>
        <v>0.12656236296164253</v>
      </c>
      <c r="Q93" s="85">
        <f t="shared" si="17"/>
        <v>3.9317752860268902E-2</v>
      </c>
      <c r="R93" s="85">
        <f t="shared" si="17"/>
        <v>-0.1648864622982314</v>
      </c>
      <c r="S93" s="85">
        <f t="shared" si="17"/>
        <v>0.30412697544159001</v>
      </c>
      <c r="T93" s="85">
        <f t="shared" si="17"/>
        <v>-9.7843298707208162E-2</v>
      </c>
      <c r="U93" s="85">
        <f t="shared" si="17"/>
        <v>0.2554278138756938</v>
      </c>
      <c r="V93" s="85">
        <f t="shared" si="17"/>
        <v>-8.9428623915533745E-2</v>
      </c>
      <c r="W93" s="85">
        <f t="shared" si="17"/>
        <v>0.21677193031570988</v>
      </c>
      <c r="X93" s="85">
        <f t="shared" si="17"/>
        <v>8.6204680213437385E-2</v>
      </c>
      <c r="Y93" s="85">
        <f t="shared" si="17"/>
        <v>7.4037327048147141E-3</v>
      </c>
      <c r="Z93" s="85">
        <f t="shared" si="17"/>
        <v>7.6928438700229945E-2</v>
      </c>
      <c r="AA93" s="85">
        <f t="shared" si="17"/>
        <v>7.3587691519648732E-3</v>
      </c>
      <c r="AB93" s="85">
        <f t="shared" si="17"/>
        <v>0.4141158815392752</v>
      </c>
      <c r="AC93" s="85">
        <f t="shared" si="17"/>
        <v>3.3708445655627743E-2</v>
      </c>
      <c r="AD93" s="85">
        <f t="shared" si="17"/>
        <v>-9.2409894996946365E-2</v>
      </c>
      <c r="AE93" s="85">
        <f t="shared" si="17"/>
        <v>0.15791277370826462</v>
      </c>
      <c r="AF93" s="85">
        <f t="shared" si="17"/>
        <v>-6.433166048641753E-2</v>
      </c>
      <c r="AG93" s="85">
        <f t="shared" si="17"/>
        <v>0.14449345677369735</v>
      </c>
      <c r="AH93" s="85">
        <f t="shared" si="17"/>
        <v>-6.1147705804640594E-2</v>
      </c>
      <c r="AI93" s="85">
        <f t="shared" si="17"/>
        <v>0.13349285930721214</v>
      </c>
      <c r="AJ93" s="85">
        <f t="shared" si="17"/>
        <v>5.5096794196766198E-2</v>
      </c>
      <c r="AK93" s="85">
        <f t="shared" si="17"/>
        <v>4.6382149997149132E-3</v>
      </c>
      <c r="AL93" s="85">
        <f t="shared" si="17"/>
        <v>5.1824209901170003E-2</v>
      </c>
      <c r="AM93" s="85">
        <f t="shared" si="17"/>
        <v>4.4106076079889296E-3</v>
      </c>
      <c r="AN93" s="85">
        <f t="shared" si="17"/>
        <v>0.12493178960100915</v>
      </c>
      <c r="AO93" s="85">
        <f t="shared" si="17"/>
        <v>2.4408238476040168E-2</v>
      </c>
      <c r="AP93" s="85">
        <f t="shared" si="17"/>
        <v>-0.44235541249147242</v>
      </c>
      <c r="AQ93" s="85">
        <f t="shared" si="17"/>
        <v>0.45287115591374028</v>
      </c>
      <c r="AR93" s="85">
        <f t="shared" si="17"/>
        <v>-0.2492221276862992</v>
      </c>
      <c r="AS93" s="85">
        <f t="shared" si="17"/>
        <v>0.41495648433308246</v>
      </c>
      <c r="AT93" s="85">
        <f t="shared" si="17"/>
        <v>-0.2347124830849919</v>
      </c>
      <c r="AU93" s="85">
        <f t="shared" si="17"/>
        <v>0.38308076839670541</v>
      </c>
      <c r="AV93" s="85">
        <f t="shared" si="17"/>
        <v>0.19049640370019444</v>
      </c>
      <c r="AW93" s="85">
        <f t="shared" si="17"/>
        <v>-0.11358441394028655</v>
      </c>
      <c r="AX93" s="85">
        <f t="shared" si="17"/>
        <v>0.18054399820087388</v>
      </c>
      <c r="AY93" s="85">
        <f t="shared" si="17"/>
        <v>-0.10848531923902481</v>
      </c>
      <c r="AZ93" s="71"/>
      <c r="BA93" s="187" t="s">
        <v>114</v>
      </c>
      <c r="BB93" s="187" t="s">
        <v>114</v>
      </c>
      <c r="BC93" s="187" t="s">
        <v>114</v>
      </c>
      <c r="BD93" s="187" t="s">
        <v>114</v>
      </c>
      <c r="BF93" s="77"/>
    </row>
    <row r="94" spans="2:58" x14ac:dyDescent="0.25">
      <c r="B94" s="78" t="s">
        <v>151</v>
      </c>
      <c r="C94" s="82" t="s">
        <v>119</v>
      </c>
      <c r="D94" s="85" t="str">
        <f>IFERROR((D16-C16)/C16,"n.a")</f>
        <v>n.a</v>
      </c>
      <c r="E94" s="85">
        <f t="shared" ref="E94:AY94" si="18">IFERROR((E16-D16)/D16,"n.a")</f>
        <v>0.10395392607665202</v>
      </c>
      <c r="F94" s="85">
        <f t="shared" si="18"/>
        <v>0.34831772184628229</v>
      </c>
      <c r="G94" s="85">
        <f t="shared" si="18"/>
        <v>0.18002159851039967</v>
      </c>
      <c r="H94" s="85">
        <f t="shared" si="18"/>
        <v>0.13054145213748183</v>
      </c>
      <c r="I94" s="85">
        <f t="shared" si="18"/>
        <v>9.2213839099985137E-2</v>
      </c>
      <c r="J94" s="85">
        <f t="shared" si="18"/>
        <v>0.1829830339060691</v>
      </c>
      <c r="K94" s="85">
        <f t="shared" si="18"/>
        <v>6.8850524598875223E-2</v>
      </c>
      <c r="L94" s="85">
        <f t="shared" si="18"/>
        <v>0.12610566143369706</v>
      </c>
      <c r="M94" s="85">
        <f t="shared" si="18"/>
        <v>0.12170394531389402</v>
      </c>
      <c r="N94" s="85">
        <f t="shared" si="18"/>
        <v>8.1487189105526076E-2</v>
      </c>
      <c r="O94" s="85">
        <f t="shared" si="18"/>
        <v>0.28675144942058062</v>
      </c>
      <c r="P94" s="85">
        <f t="shared" si="18"/>
        <v>0.1228193122595847</v>
      </c>
      <c r="Q94" s="85">
        <f t="shared" si="18"/>
        <v>3.9314571132628096E-2</v>
      </c>
      <c r="R94" s="85">
        <f t="shared" si="18"/>
        <v>-0.1650170057335322</v>
      </c>
      <c r="S94" s="85">
        <f t="shared" si="18"/>
        <v>0.30431569490805011</v>
      </c>
      <c r="T94" s="85">
        <f t="shared" si="18"/>
        <v>-9.7922543541134374E-2</v>
      </c>
      <c r="U94" s="85">
        <f t="shared" si="18"/>
        <v>0.25557702478308231</v>
      </c>
      <c r="V94" s="85">
        <f t="shared" si="18"/>
        <v>-8.9495529615072386E-2</v>
      </c>
      <c r="W94" s="85">
        <f t="shared" si="18"/>
        <v>0.216890885970391</v>
      </c>
      <c r="X94" s="85">
        <f t="shared" si="18"/>
        <v>8.6240903269717339E-2</v>
      </c>
      <c r="Y94" s="85">
        <f t="shared" si="18"/>
        <v>7.3936539513705553E-3</v>
      </c>
      <c r="Z94" s="85">
        <f t="shared" si="18"/>
        <v>7.6960091970392761E-2</v>
      </c>
      <c r="AA94" s="85">
        <f t="shared" si="18"/>
        <v>7.3483317862112381E-3</v>
      </c>
      <c r="AB94" s="85">
        <f t="shared" si="18"/>
        <v>0.41425312833773764</v>
      </c>
      <c r="AC94" s="85">
        <f t="shared" si="18"/>
        <v>3.3712686077477814E-2</v>
      </c>
      <c r="AD94" s="85">
        <f t="shared" si="18"/>
        <v>-9.2455676298409714E-2</v>
      </c>
      <c r="AE94" s="85">
        <f t="shared" si="18"/>
        <v>0.1579668426797517</v>
      </c>
      <c r="AF94" s="85">
        <f t="shared" si="18"/>
        <v>-6.436253696608446E-2</v>
      </c>
      <c r="AG94" s="85">
        <f t="shared" si="18"/>
        <v>0.14454148184965585</v>
      </c>
      <c r="AH94" s="85">
        <f t="shared" si="18"/>
        <v>-6.117601423790818E-2</v>
      </c>
      <c r="AI94" s="85">
        <f t="shared" si="18"/>
        <v>0.13353588172606326</v>
      </c>
      <c r="AJ94" s="85">
        <f t="shared" si="18"/>
        <v>5.5110974409053791E-2</v>
      </c>
      <c r="AK94" s="85">
        <f t="shared" si="18"/>
        <v>4.6317017463824535E-3</v>
      </c>
      <c r="AL94" s="85">
        <f t="shared" si="18"/>
        <v>5.1837063635002005E-2</v>
      </c>
      <c r="AM94" s="85">
        <f t="shared" si="18"/>
        <v>4.4042413930964423E-3</v>
      </c>
      <c r="AN94" s="85">
        <f t="shared" si="18"/>
        <v>0.12496141562433008</v>
      </c>
      <c r="AO94" s="85">
        <f t="shared" si="18"/>
        <v>2.4410986853712929E-2</v>
      </c>
      <c r="AP94" s="85">
        <f t="shared" si="18"/>
        <v>-0.44247733347584767</v>
      </c>
      <c r="AQ94" s="85">
        <f t="shared" si="18"/>
        <v>0.45307371791501794</v>
      </c>
      <c r="AR94" s="85">
        <f t="shared" si="18"/>
        <v>-0.2493077835538951</v>
      </c>
      <c r="AS94" s="85">
        <f t="shared" si="18"/>
        <v>0.41513165777733607</v>
      </c>
      <c r="AT94" s="85">
        <f t="shared" si="18"/>
        <v>-0.23479084554524945</v>
      </c>
      <c r="AU94" s="85">
        <f t="shared" si="18"/>
        <v>0.38323428475754739</v>
      </c>
      <c r="AV94" s="85">
        <f t="shared" si="18"/>
        <v>0.19055324152002878</v>
      </c>
      <c r="AW94" s="85">
        <f t="shared" si="18"/>
        <v>-0.11361994509488886</v>
      </c>
      <c r="AX94" s="85">
        <f t="shared" si="18"/>
        <v>0.18059645236933433</v>
      </c>
      <c r="AY94" s="85">
        <f t="shared" si="18"/>
        <v>-0.10851880838954676</v>
      </c>
      <c r="AZ94" s="71"/>
      <c r="BA94" s="187" t="s">
        <v>114</v>
      </c>
      <c r="BB94" s="187" t="s">
        <v>114</v>
      </c>
      <c r="BC94" s="187" t="s">
        <v>114</v>
      </c>
      <c r="BD94" s="187" t="s">
        <v>114</v>
      </c>
      <c r="BF94" s="77"/>
    </row>
    <row r="95" spans="2:58" x14ac:dyDescent="0.25">
      <c r="B95" s="78" t="s">
        <v>152</v>
      </c>
      <c r="C95" s="82" t="s">
        <v>119</v>
      </c>
      <c r="D95" s="85" t="str">
        <f>IFERROR((D12-C12)/C12,"n.a")</f>
        <v>n.a</v>
      </c>
      <c r="E95" s="85">
        <f t="shared" ref="E95:AY95" si="19">IFERROR((E12-D12)/D12,"n.a")</f>
        <v>4.6484938655581558E-2</v>
      </c>
      <c r="F95" s="85">
        <f t="shared" si="19"/>
        <v>0.26716629575517697</v>
      </c>
      <c r="G95" s="85">
        <f t="shared" si="19"/>
        <v>0.16457052905885516</v>
      </c>
      <c r="H95" s="85">
        <f t="shared" si="19"/>
        <v>0.17961163873465241</v>
      </c>
      <c r="I95" s="85">
        <f t="shared" si="19"/>
        <v>9.9229524721039769E-2</v>
      </c>
      <c r="J95" s="85">
        <f t="shared" si="19"/>
        <v>9.5149002613759984E-2</v>
      </c>
      <c r="K95" s="85">
        <f t="shared" si="19"/>
        <v>0.13260639401356658</v>
      </c>
      <c r="L95" s="85">
        <f t="shared" si="19"/>
        <v>0.14926739595957042</v>
      </c>
      <c r="M95" s="85">
        <f t="shared" si="19"/>
        <v>0.10401789520264043</v>
      </c>
      <c r="N95" s="85">
        <f t="shared" si="19"/>
        <v>3.8729131068367124E-2</v>
      </c>
      <c r="O95" s="85">
        <f t="shared" si="19"/>
        <v>2.0601263499091506E-2</v>
      </c>
      <c r="P95" s="85">
        <f t="shared" si="19"/>
        <v>0.15116641699656905</v>
      </c>
      <c r="Q95" s="85">
        <f t="shared" si="19"/>
        <v>3.9774164452564029E-2</v>
      </c>
      <c r="R95" s="85">
        <f t="shared" si="19"/>
        <v>-0.14616858066194935</v>
      </c>
      <c r="S95" s="85">
        <f t="shared" si="19"/>
        <v>0.2776649027500197</v>
      </c>
      <c r="T95" s="85">
        <f t="shared" si="19"/>
        <v>-8.649988235398802E-2</v>
      </c>
      <c r="U95" s="85">
        <f t="shared" si="19"/>
        <v>0.23433625368169694</v>
      </c>
      <c r="V95" s="85">
        <f t="shared" si="19"/>
        <v>-7.9808489803220639E-2</v>
      </c>
      <c r="W95" s="85">
        <f t="shared" si="19"/>
        <v>0.19984777655096586</v>
      </c>
      <c r="X95" s="85">
        <f t="shared" si="19"/>
        <v>8.0977921535433997E-2</v>
      </c>
      <c r="Y95" s="85">
        <f t="shared" si="19"/>
        <v>8.8651138785223425E-3</v>
      </c>
      <c r="Z95" s="85">
        <f t="shared" si="19"/>
        <v>7.2345528182355859E-2</v>
      </c>
      <c r="AA95" s="85">
        <f t="shared" si="19"/>
        <v>8.8764433857264242E-3</v>
      </c>
      <c r="AB95" s="85">
        <f t="shared" si="19"/>
        <v>0.34017183473029872</v>
      </c>
      <c r="AC95" s="85">
        <f t="shared" si="19"/>
        <v>3.3085136051627696E-2</v>
      </c>
      <c r="AD95" s="85">
        <f t="shared" si="19"/>
        <v>-8.5676305719411816E-2</v>
      </c>
      <c r="AE95" s="85">
        <f t="shared" si="19"/>
        <v>0.15001918549353169</v>
      </c>
      <c r="AF95" s="85">
        <f t="shared" si="19"/>
        <v>-5.9792817328065448E-2</v>
      </c>
      <c r="AG95" s="85">
        <f t="shared" si="19"/>
        <v>0.13746808202882055</v>
      </c>
      <c r="AH95" s="85">
        <f t="shared" si="19"/>
        <v>-5.6980839297875369E-2</v>
      </c>
      <c r="AI95" s="85">
        <f t="shared" si="19"/>
        <v>0.12718833625415515</v>
      </c>
      <c r="AJ95" s="85">
        <f t="shared" si="19"/>
        <v>5.300711830898041E-2</v>
      </c>
      <c r="AK95" s="85">
        <f t="shared" si="19"/>
        <v>5.5999623590022992E-3</v>
      </c>
      <c r="AL95" s="85">
        <f t="shared" si="19"/>
        <v>4.9928054337263703E-2</v>
      </c>
      <c r="AM95" s="85">
        <f t="shared" si="19"/>
        <v>5.3514456860776936E-3</v>
      </c>
      <c r="AN95" s="85">
        <f t="shared" si="19"/>
        <v>0.12055760020475821</v>
      </c>
      <c r="AO95" s="85">
        <f t="shared" si="19"/>
        <v>2.4000854374440075E-2</v>
      </c>
      <c r="AP95" s="85">
        <f t="shared" si="19"/>
        <v>-0.42427617816469354</v>
      </c>
      <c r="AQ95" s="85">
        <f t="shared" si="19"/>
        <v>0.42378355645006371</v>
      </c>
      <c r="AR95" s="85">
        <f t="shared" si="19"/>
        <v>-0.23666903615930129</v>
      </c>
      <c r="AS95" s="85">
        <f t="shared" si="19"/>
        <v>0.3897094204152281</v>
      </c>
      <c r="AT95" s="85">
        <f t="shared" si="19"/>
        <v>-0.22321180312353309</v>
      </c>
      <c r="AU95" s="85">
        <f t="shared" si="19"/>
        <v>0.36088615107347433</v>
      </c>
      <c r="AV95" s="85">
        <f t="shared" si="19"/>
        <v>0.18214413695401166</v>
      </c>
      <c r="AW95" s="85">
        <f t="shared" si="19"/>
        <v>-0.10832600140685343</v>
      </c>
      <c r="AX95" s="85">
        <f t="shared" si="19"/>
        <v>0.17282716322159866</v>
      </c>
      <c r="AY95" s="85">
        <f t="shared" si="19"/>
        <v>-0.10352590030271153</v>
      </c>
      <c r="AZ95" s="71"/>
      <c r="BA95" s="187" t="s">
        <v>114</v>
      </c>
      <c r="BB95" s="187" t="s">
        <v>114</v>
      </c>
      <c r="BC95" s="187" t="s">
        <v>114</v>
      </c>
      <c r="BD95" s="187" t="s">
        <v>114</v>
      </c>
      <c r="BF95" s="77"/>
    </row>
    <row r="96" spans="2:58" x14ac:dyDescent="0.25">
      <c r="B96" s="78" t="s">
        <v>155</v>
      </c>
      <c r="C96" s="82" t="s">
        <v>119</v>
      </c>
      <c r="D96" s="85" t="str">
        <f>IFERROR((D73-C73)/C73,"n.a")</f>
        <v>n.a</v>
      </c>
      <c r="E96" s="85">
        <f t="shared" ref="E96:AY96" si="20">IFERROR((E73-D73)/D73,"n.a")</f>
        <v>8.2597165327375863E-2</v>
      </c>
      <c r="F96" s="85">
        <f t="shared" si="20"/>
        <v>0.23728232165246568</v>
      </c>
      <c r="G96" s="85">
        <f t="shared" si="20"/>
        <v>0.14688598348858908</v>
      </c>
      <c r="H96" s="85">
        <f t="shared" si="20"/>
        <v>0.19885525062322518</v>
      </c>
      <c r="I96" s="85">
        <f t="shared" si="20"/>
        <v>0.13303252242114386</v>
      </c>
      <c r="J96" s="85">
        <f t="shared" si="20"/>
        <v>0.11880420257510536</v>
      </c>
      <c r="K96" s="85">
        <f t="shared" si="20"/>
        <v>8.4870820835573929E-2</v>
      </c>
      <c r="L96" s="85">
        <f t="shared" si="20"/>
        <v>0.15102173761159909</v>
      </c>
      <c r="M96" s="85">
        <f t="shared" si="20"/>
        <v>0.15175908326963117</v>
      </c>
      <c r="N96" s="85">
        <f t="shared" si="20"/>
        <v>8.9434332049279933E-2</v>
      </c>
      <c r="O96" s="85">
        <f t="shared" si="20"/>
        <v>-1.5388969465057747E-3</v>
      </c>
      <c r="P96" s="85">
        <f t="shared" si="20"/>
        <v>0.12568171381744106</v>
      </c>
      <c r="Q96" s="85">
        <f t="shared" si="20"/>
        <v>3.9571646596394471E-2</v>
      </c>
      <c r="R96" s="85">
        <f t="shared" si="20"/>
        <v>-0.15446981290868481</v>
      </c>
      <c r="S96" s="85">
        <f t="shared" si="20"/>
        <v>0.28925575656523661</v>
      </c>
      <c r="T96" s="85">
        <f t="shared" si="20"/>
        <v>-9.1525810117693313E-2</v>
      </c>
      <c r="U96" s="85">
        <f t="shared" si="20"/>
        <v>0.24361630680370652</v>
      </c>
      <c r="V96" s="85">
        <f t="shared" si="20"/>
        <v>-8.4081443829126024E-2</v>
      </c>
      <c r="W96" s="85">
        <f t="shared" si="20"/>
        <v>0.20732105548839605</v>
      </c>
      <c r="X96" s="85">
        <f t="shared" si="20"/>
        <v>8.3303993177283986E-2</v>
      </c>
      <c r="Y96" s="85">
        <f t="shared" si="20"/>
        <v>8.2130119694377359E-3</v>
      </c>
      <c r="Z96" s="85">
        <f t="shared" si="20"/>
        <v>7.4388886823004777E-2</v>
      </c>
      <c r="AA96" s="85">
        <f t="shared" si="20"/>
        <v>8.1981663396540651E-3</v>
      </c>
      <c r="AB96" s="85">
        <f t="shared" si="20"/>
        <v>0.34874154912416011</v>
      </c>
      <c r="AC96" s="85">
        <f t="shared" si="20"/>
        <v>3.3366036452237159E-2</v>
      </c>
      <c r="AD96" s="85">
        <f t="shared" si="20"/>
        <v>-8.8711867272635886E-2</v>
      </c>
      <c r="AE96" s="85">
        <f t="shared" si="20"/>
        <v>0.15356324434868962</v>
      </c>
      <c r="AF96" s="85">
        <f t="shared" si="20"/>
        <v>-6.1838348346927551E-2</v>
      </c>
      <c r="AG96" s="85">
        <f t="shared" si="20"/>
        <v>0.1406258095095316</v>
      </c>
      <c r="AH96" s="85">
        <f t="shared" si="20"/>
        <v>-5.886009059414557E-2</v>
      </c>
      <c r="AI96" s="85">
        <f t="shared" si="20"/>
        <v>0.13002475658703586</v>
      </c>
      <c r="AJ96" s="85">
        <f t="shared" si="20"/>
        <v>5.3950153967524277E-2</v>
      </c>
      <c r="AK96" s="85">
        <f t="shared" si="20"/>
        <v>5.165469725562497E-3</v>
      </c>
      <c r="AL96" s="85">
        <f t="shared" si="20"/>
        <v>5.0784239136379507E-2</v>
      </c>
      <c r="AM96" s="85">
        <f t="shared" si="20"/>
        <v>4.9262018306218411E-3</v>
      </c>
      <c r="AN96" s="85">
        <f t="shared" si="20"/>
        <v>0.12253364991261284</v>
      </c>
      <c r="AO96" s="85">
        <f t="shared" si="20"/>
        <v>2.418528421007966E-2</v>
      </c>
      <c r="AP96" s="85">
        <f t="shared" si="20"/>
        <v>-0.43246274228177534</v>
      </c>
      <c r="AQ96" s="85">
        <f t="shared" si="20"/>
        <v>0.43672529521347669</v>
      </c>
      <c r="AR96" s="85">
        <f t="shared" si="20"/>
        <v>-0.24231695967353478</v>
      </c>
      <c r="AS96" s="85">
        <f t="shared" si="20"/>
        <v>0.40096513025233566</v>
      </c>
      <c r="AT96" s="85">
        <f t="shared" si="20"/>
        <v>-0.22839027098477516</v>
      </c>
      <c r="AU96" s="85">
        <f t="shared" si="20"/>
        <v>0.37079794725364795</v>
      </c>
      <c r="AV96" s="85">
        <f t="shared" si="20"/>
        <v>0.18590756099252664</v>
      </c>
      <c r="AW96" s="85">
        <f t="shared" si="20"/>
        <v>-0.11070454274055433</v>
      </c>
      <c r="AX96" s="85">
        <f t="shared" si="20"/>
        <v>0.17630642071736116</v>
      </c>
      <c r="AY96" s="85">
        <f t="shared" si="20"/>
        <v>-0.10576998820440975</v>
      </c>
      <c r="AZ96" s="71"/>
      <c r="BA96" s="187" t="s">
        <v>114</v>
      </c>
      <c r="BB96" s="187" t="s">
        <v>114</v>
      </c>
      <c r="BC96" s="187" t="s">
        <v>114</v>
      </c>
      <c r="BD96" s="187" t="s">
        <v>114</v>
      </c>
      <c r="BF96" s="77"/>
    </row>
    <row r="97" spans="2:58" x14ac:dyDescent="0.25">
      <c r="B97" s="78"/>
      <c r="C97" s="82"/>
      <c r="D97" s="85"/>
      <c r="E97" s="85"/>
      <c r="F97" s="85"/>
      <c r="G97" s="85"/>
      <c r="H97" s="85"/>
      <c r="I97" s="85"/>
      <c r="J97" s="85"/>
      <c r="K97" s="85"/>
      <c r="L97" s="85"/>
      <c r="M97" s="85"/>
      <c r="N97" s="85"/>
      <c r="O97" s="85"/>
      <c r="P97" s="71"/>
      <c r="Q97" s="71"/>
      <c r="R97" s="71"/>
      <c r="S97" s="71"/>
      <c r="T97" s="71"/>
      <c r="U97" s="71"/>
      <c r="V97" s="71"/>
      <c r="W97" s="71"/>
      <c r="X97" s="71"/>
      <c r="Y97" s="71"/>
      <c r="Z97" s="71"/>
      <c r="AA97" s="71"/>
      <c r="AB97" s="71"/>
      <c r="AC97" s="71"/>
      <c r="AD97" s="71"/>
      <c r="AE97" s="71"/>
      <c r="AF97" s="71"/>
      <c r="AG97" s="71"/>
      <c r="AH97" s="71"/>
      <c r="AI97" s="71"/>
      <c r="AJ97" s="71"/>
      <c r="AK97" s="71"/>
      <c r="AL97" s="71"/>
      <c r="AM97" s="71"/>
      <c r="AN97" s="71"/>
      <c r="AO97" s="71"/>
      <c r="AP97" s="71"/>
      <c r="AQ97" s="71"/>
      <c r="AR97" s="71"/>
      <c r="AS97" s="71"/>
      <c r="AT97" s="71"/>
      <c r="AU97" s="71"/>
      <c r="AV97" s="71"/>
      <c r="AW97" s="71"/>
      <c r="AX97" s="71"/>
      <c r="AY97" s="71"/>
      <c r="AZ97" s="71"/>
      <c r="BA97" s="187" t="s">
        <v>114</v>
      </c>
      <c r="BB97" s="187" t="s">
        <v>114</v>
      </c>
      <c r="BC97" s="187" t="s">
        <v>114</v>
      </c>
      <c r="BD97" s="187" t="s">
        <v>114</v>
      </c>
      <c r="BF97" s="77"/>
    </row>
    <row r="98" spans="2:58" x14ac:dyDescent="0.25">
      <c r="B98" s="84" t="s">
        <v>126</v>
      </c>
      <c r="C98" s="73"/>
      <c r="D98" s="74"/>
      <c r="E98" s="74"/>
      <c r="F98" s="74"/>
      <c r="G98" s="74"/>
      <c r="H98" s="74"/>
      <c r="I98" s="74"/>
      <c r="J98" s="74"/>
      <c r="K98" s="74"/>
      <c r="L98" s="74"/>
      <c r="M98" s="74"/>
      <c r="N98" s="74"/>
      <c r="O98" s="74"/>
      <c r="P98" s="71"/>
      <c r="Q98" s="71"/>
      <c r="R98" s="71"/>
      <c r="S98" s="71"/>
      <c r="T98" s="71"/>
      <c r="U98" s="71"/>
      <c r="V98" s="71"/>
      <c r="W98" s="71"/>
      <c r="X98" s="71"/>
      <c r="Y98" s="71"/>
      <c r="Z98" s="71"/>
      <c r="AA98" s="71"/>
      <c r="AB98" s="71"/>
      <c r="AC98" s="71"/>
      <c r="AD98" s="71"/>
      <c r="AE98" s="71"/>
      <c r="AF98" s="71"/>
      <c r="AG98" s="71"/>
      <c r="AH98" s="71"/>
      <c r="AI98" s="71"/>
      <c r="AJ98" s="71"/>
      <c r="AK98" s="71"/>
      <c r="AL98" s="71"/>
      <c r="AM98" s="71"/>
      <c r="AN98" s="71"/>
      <c r="AO98" s="71"/>
      <c r="AP98" s="71"/>
      <c r="AQ98" s="71"/>
      <c r="AR98" s="71"/>
      <c r="AS98" s="71"/>
      <c r="AT98" s="71"/>
      <c r="AU98" s="71"/>
      <c r="AV98" s="71"/>
      <c r="AW98" s="71"/>
      <c r="AX98" s="71"/>
      <c r="AY98" s="71"/>
      <c r="AZ98" s="71"/>
      <c r="BA98" s="187" t="s">
        <v>114</v>
      </c>
      <c r="BB98" s="187" t="s">
        <v>114</v>
      </c>
      <c r="BC98" s="187" t="s">
        <v>114</v>
      </c>
      <c r="BD98" s="187" t="s">
        <v>114</v>
      </c>
      <c r="BF98" s="77"/>
    </row>
    <row r="99" spans="2:58" x14ac:dyDescent="0.25">
      <c r="B99" s="78" t="s">
        <v>127</v>
      </c>
      <c r="C99" s="78" t="s">
        <v>26</v>
      </c>
      <c r="D99" s="86">
        <f>D18/D12</f>
        <v>3.4358023163578779</v>
      </c>
      <c r="E99" s="86">
        <f t="shared" ref="E99:AY99" si="21">E18/E12</f>
        <v>3.6243080989965502</v>
      </c>
      <c r="F99" s="86">
        <f t="shared" si="21"/>
        <v>3.854660092938524</v>
      </c>
      <c r="G99" s="86">
        <f t="shared" si="21"/>
        <v>3.9049344175566749</v>
      </c>
      <c r="H99" s="86">
        <f t="shared" si="21"/>
        <v>3.741254962723032</v>
      </c>
      <c r="I99" s="86">
        <f t="shared" si="21"/>
        <v>3.7182177692796325</v>
      </c>
      <c r="J99" s="86">
        <f t="shared" si="21"/>
        <v>4.0147939317586561</v>
      </c>
      <c r="K99" s="86">
        <f t="shared" si="21"/>
        <v>3.7877693382255213</v>
      </c>
      <c r="L99" s="86">
        <f t="shared" si="21"/>
        <v>3.7109472638535079</v>
      </c>
      <c r="M99" s="86">
        <f t="shared" si="21"/>
        <v>3.7695803747594185</v>
      </c>
      <c r="N99" s="86">
        <f t="shared" si="21"/>
        <v>3.9247235111912371</v>
      </c>
      <c r="O99" s="86">
        <f t="shared" si="21"/>
        <v>4.9324383101401192</v>
      </c>
      <c r="P99" s="192">
        <f t="shared" si="21"/>
        <v>4.8270165597182686</v>
      </c>
      <c r="Q99" s="192">
        <f t="shared" si="21"/>
        <v>4.8248977281590939</v>
      </c>
      <c r="R99" s="192">
        <f t="shared" si="21"/>
        <v>4.7191252506683217</v>
      </c>
      <c r="S99" s="192">
        <f t="shared" si="21"/>
        <v>4.8168643645431928</v>
      </c>
      <c r="T99" s="192">
        <f t="shared" si="21"/>
        <v>4.7570508002660441</v>
      </c>
      <c r="U99" s="192">
        <f t="shared" si="21"/>
        <v>4.8383362871019395</v>
      </c>
      <c r="V99" s="192">
        <f t="shared" si="21"/>
        <v>4.7877539426153684</v>
      </c>
      <c r="W99" s="192">
        <f t="shared" si="21"/>
        <v>4.8552864125637676</v>
      </c>
      <c r="X99" s="192">
        <f t="shared" si="21"/>
        <v>4.8787627573488797</v>
      </c>
      <c r="Y99" s="192">
        <f t="shared" si="21"/>
        <v>4.8716956757871381</v>
      </c>
      <c r="Z99" s="192">
        <f t="shared" si="21"/>
        <v>4.8925159662305457</v>
      </c>
      <c r="AA99" s="192">
        <f t="shared" si="21"/>
        <v>4.8851560506840039</v>
      </c>
      <c r="AB99" s="192">
        <f t="shared" si="21"/>
        <v>5.1546947757338604</v>
      </c>
      <c r="AC99" s="192">
        <f t="shared" si="21"/>
        <v>5.1578048492866406</v>
      </c>
      <c r="AD99" s="192">
        <f t="shared" si="21"/>
        <v>5.1198198997047539</v>
      </c>
      <c r="AE99" s="192">
        <f t="shared" si="21"/>
        <v>5.154961704756051</v>
      </c>
      <c r="AF99" s="192">
        <f t="shared" si="21"/>
        <v>5.1300761655936009</v>
      </c>
      <c r="AG99" s="192">
        <f t="shared" si="21"/>
        <v>5.1617611931583065</v>
      </c>
      <c r="AH99" s="192">
        <f t="shared" si="21"/>
        <v>5.138953205019785</v>
      </c>
      <c r="AI99" s="192">
        <f t="shared" si="21"/>
        <v>5.16769609377012</v>
      </c>
      <c r="AJ99" s="192">
        <f t="shared" si="21"/>
        <v>5.1779513045230141</v>
      </c>
      <c r="AK99" s="192">
        <f t="shared" si="21"/>
        <v>5.1729991553781778</v>
      </c>
      <c r="AL99" s="192">
        <f t="shared" si="21"/>
        <v>5.1823415204002696</v>
      </c>
      <c r="AM99" s="192">
        <f t="shared" si="21"/>
        <v>5.1774917295565057</v>
      </c>
      <c r="AN99" s="192">
        <f t="shared" si="21"/>
        <v>5.1977024973193267</v>
      </c>
      <c r="AO99" s="192">
        <f t="shared" si="21"/>
        <v>5.1997703289556085</v>
      </c>
      <c r="AP99" s="192">
        <f t="shared" si="21"/>
        <v>5.0364839359713125</v>
      </c>
      <c r="AQ99" s="192">
        <f t="shared" si="21"/>
        <v>5.1393782465363564</v>
      </c>
      <c r="AR99" s="192">
        <f t="shared" si="21"/>
        <v>5.0548604048965711</v>
      </c>
      <c r="AS99" s="192">
        <f t="shared" si="21"/>
        <v>5.1466928281812336</v>
      </c>
      <c r="AT99" s="192">
        <f t="shared" si="21"/>
        <v>5.0704938497275736</v>
      </c>
      <c r="AU99" s="192">
        <f t="shared" si="21"/>
        <v>5.1531882548001278</v>
      </c>
      <c r="AV99" s="192">
        <f t="shared" si="21"/>
        <v>5.1895973537855431</v>
      </c>
      <c r="AW99" s="192">
        <f t="shared" si="21"/>
        <v>5.1589930703684281</v>
      </c>
      <c r="AX99" s="192">
        <f t="shared" si="21"/>
        <v>5.1929376271042234</v>
      </c>
      <c r="AY99" s="192">
        <f t="shared" si="21"/>
        <v>5.1642095766099025</v>
      </c>
      <c r="AZ99" s="71"/>
      <c r="BA99" s="187" t="s">
        <v>114</v>
      </c>
      <c r="BB99" s="187" t="s">
        <v>114</v>
      </c>
      <c r="BC99" s="187" t="s">
        <v>114</v>
      </c>
      <c r="BD99" s="187" t="s">
        <v>114</v>
      </c>
      <c r="BF99" s="77"/>
    </row>
    <row r="100" spans="2:58" x14ac:dyDescent="0.25">
      <c r="B100" s="78" t="s">
        <v>128</v>
      </c>
      <c r="C100" s="78" t="s">
        <v>26</v>
      </c>
      <c r="D100" s="86">
        <f>D29/D12</f>
        <v>0.47898403942551671</v>
      </c>
      <c r="E100" s="86">
        <f t="shared" ref="E100:AY100" si="22">E29/E12</f>
        <v>0.37725720557168568</v>
      </c>
      <c r="F100" s="86">
        <f t="shared" si="22"/>
        <v>0.44897093861625653</v>
      </c>
      <c r="G100" s="86">
        <f t="shared" si="22"/>
        <v>0.41329364180515948</v>
      </c>
      <c r="H100" s="86">
        <f t="shared" si="22"/>
        <v>0.31172350864047588</v>
      </c>
      <c r="I100" s="86">
        <f t="shared" si="22"/>
        <v>0.30001039728320922</v>
      </c>
      <c r="J100" s="86">
        <f t="shared" si="22"/>
        <v>0.25821916581239429</v>
      </c>
      <c r="K100" s="86">
        <f t="shared" si="22"/>
        <v>0.37712719339202744</v>
      </c>
      <c r="L100" s="86">
        <f t="shared" si="22"/>
        <v>8.8525627861682041E-2</v>
      </c>
      <c r="M100" s="86">
        <f t="shared" si="22"/>
        <v>0.16560426417042901</v>
      </c>
      <c r="N100" s="86">
        <f t="shared" si="22"/>
        <v>0.21346778898909058</v>
      </c>
      <c r="O100" s="86">
        <f t="shared" si="22"/>
        <v>0.4252339952881859</v>
      </c>
      <c r="P100" s="86">
        <f t="shared" si="22"/>
        <v>0.26792775047913897</v>
      </c>
      <c r="Q100" s="86">
        <f t="shared" si="22"/>
        <v>0.2683273513251202</v>
      </c>
      <c r="R100" s="86">
        <f t="shared" si="22"/>
        <v>0.28827550213676073</v>
      </c>
      <c r="S100" s="86">
        <f t="shared" si="22"/>
        <v>0.26984240280860955</v>
      </c>
      <c r="T100" s="86">
        <f t="shared" si="22"/>
        <v>0.28112293654562431</v>
      </c>
      <c r="U100" s="86">
        <f t="shared" si="22"/>
        <v>0.2657929075185414</v>
      </c>
      <c r="V100" s="86">
        <f t="shared" si="22"/>
        <v>0.27533248019530404</v>
      </c>
      <c r="W100" s="86">
        <f t="shared" si="22"/>
        <v>0.26259620014238771</v>
      </c>
      <c r="X100" s="86">
        <f t="shared" si="22"/>
        <v>0.25816868102409612</v>
      </c>
      <c r="Y100" s="86">
        <f t="shared" si="22"/>
        <v>0.25950149663110605</v>
      </c>
      <c r="Z100" s="86">
        <f t="shared" si="22"/>
        <v>0.2555748958408055</v>
      </c>
      <c r="AA100" s="86">
        <f t="shared" si="22"/>
        <v>0.25696293844665452</v>
      </c>
      <c r="AB100" s="86">
        <f t="shared" si="22"/>
        <v>0.25362148888092206</v>
      </c>
      <c r="AC100" s="86">
        <f t="shared" si="22"/>
        <v>0.25303351304582999</v>
      </c>
      <c r="AD100" s="86">
        <f t="shared" si="22"/>
        <v>0.26021476843169461</v>
      </c>
      <c r="AE100" s="86">
        <f t="shared" si="22"/>
        <v>0.25357102453914077</v>
      </c>
      <c r="AF100" s="86">
        <f t="shared" si="22"/>
        <v>0.25827576718346668</v>
      </c>
      <c r="AG100" s="86">
        <f t="shared" si="22"/>
        <v>0.25228554533626424</v>
      </c>
      <c r="AH100" s="86">
        <f t="shared" si="22"/>
        <v>0.25659751598420194</v>
      </c>
      <c r="AI100" s="86">
        <f t="shared" si="22"/>
        <v>0.25116352102262735</v>
      </c>
      <c r="AJ100" s="86">
        <f t="shared" si="22"/>
        <v>0.24922471925342557</v>
      </c>
      <c r="AK100" s="86">
        <f t="shared" si="22"/>
        <v>0.25016094921053766</v>
      </c>
      <c r="AL100" s="86">
        <f t="shared" si="22"/>
        <v>0.24839472574913837</v>
      </c>
      <c r="AM100" s="86">
        <f t="shared" si="22"/>
        <v>0.24931160432869284</v>
      </c>
      <c r="AN100" s="86">
        <f t="shared" si="22"/>
        <v>0.24549065191341216</v>
      </c>
      <c r="AO100" s="86">
        <f t="shared" si="22"/>
        <v>0.24509971741860426</v>
      </c>
      <c r="AP100" s="86">
        <f t="shared" si="22"/>
        <v>0.2759698726238653</v>
      </c>
      <c r="AQ100" s="86">
        <f t="shared" si="22"/>
        <v>0.25651715964007898</v>
      </c>
      <c r="AR100" s="86">
        <f t="shared" si="22"/>
        <v>0.27249570409408513</v>
      </c>
      <c r="AS100" s="86">
        <f t="shared" si="22"/>
        <v>0.25513429933854326</v>
      </c>
      <c r="AT100" s="86">
        <f t="shared" si="22"/>
        <v>0.26954011876020884</v>
      </c>
      <c r="AU100" s="86">
        <f t="shared" si="22"/>
        <v>0.25390630462211344</v>
      </c>
      <c r="AV100" s="86">
        <f t="shared" si="22"/>
        <v>0.24702297211643692</v>
      </c>
      <c r="AW100" s="86">
        <f t="shared" si="22"/>
        <v>0.25280887357316773</v>
      </c>
      <c r="AX100" s="86">
        <f t="shared" si="22"/>
        <v>0.24639147579949869</v>
      </c>
      <c r="AY100" s="86">
        <f t="shared" si="22"/>
        <v>0.25182266551038646</v>
      </c>
      <c r="AZ100" s="71"/>
      <c r="BA100" s="187" t="s">
        <v>114</v>
      </c>
      <c r="BB100" s="187" t="s">
        <v>114</v>
      </c>
      <c r="BC100" s="187" t="s">
        <v>114</v>
      </c>
      <c r="BD100" s="187" t="s">
        <v>114</v>
      </c>
      <c r="BF100" s="77"/>
    </row>
    <row r="101" spans="2:58" x14ac:dyDescent="0.25">
      <c r="B101" s="78" t="s">
        <v>129</v>
      </c>
      <c r="C101" s="78" t="s">
        <v>26</v>
      </c>
      <c r="D101" s="86">
        <f>D66/D71</f>
        <v>0.39850905242675211</v>
      </c>
      <c r="E101" s="86">
        <f t="shared" ref="E101:AY102" si="23">E66/E71</f>
        <v>0.56281727923083347</v>
      </c>
      <c r="F101" s="86">
        <f t="shared" si="23"/>
        <v>0.39559878729383036</v>
      </c>
      <c r="G101" s="86">
        <f t="shared" si="23"/>
        <v>0.2891239650912768</v>
      </c>
      <c r="H101" s="86">
        <f t="shared" si="23"/>
        <v>0.47118837945897302</v>
      </c>
      <c r="I101" s="86">
        <f t="shared" si="23"/>
        <v>0.39819979238089465</v>
      </c>
      <c r="J101" s="86">
        <f t="shared" si="23"/>
        <v>0.46829818742915574</v>
      </c>
      <c r="K101" s="86">
        <f t="shared" si="23"/>
        <v>0.3593203812852766</v>
      </c>
      <c r="L101" s="86">
        <f t="shared" si="23"/>
        <v>0.2492739347369809</v>
      </c>
      <c r="M101" s="86">
        <f t="shared" si="23"/>
        <v>0.19691119767671156</v>
      </c>
      <c r="N101" s="86">
        <f t="shared" si="23"/>
        <v>0.16522288512761829</v>
      </c>
      <c r="O101" s="86">
        <f t="shared" si="23"/>
        <v>0.15044694497633385</v>
      </c>
      <c r="P101" s="86">
        <f t="shared" si="23"/>
        <v>0.6677016911800473</v>
      </c>
      <c r="Q101" s="86">
        <f t="shared" si="23"/>
        <v>0.69435461100994578</v>
      </c>
      <c r="R101" s="86">
        <f t="shared" si="23"/>
        <v>0.60321100701479446</v>
      </c>
      <c r="S101" s="86">
        <f t="shared" si="23"/>
        <v>0.75807910798696798</v>
      </c>
      <c r="T101" s="86">
        <f t="shared" si="23"/>
        <v>0.69928913635401857</v>
      </c>
      <c r="U101" s="86">
        <f t="shared" si="23"/>
        <v>0.85138041400553277</v>
      </c>
      <c r="V101" s="86">
        <f t="shared" si="23"/>
        <v>0.78991612233006214</v>
      </c>
      <c r="W101" s="86">
        <f t="shared" si="23"/>
        <v>0.93701731792025356</v>
      </c>
      <c r="X101" s="86">
        <f t="shared" si="23"/>
        <v>1.0088265766651794</v>
      </c>
      <c r="Y101" s="86">
        <f t="shared" si="23"/>
        <v>1.0187946382996067</v>
      </c>
      <c r="Z101" s="86">
        <f t="shared" si="23"/>
        <v>1.0886194985681625</v>
      </c>
      <c r="AA101" s="86">
        <f t="shared" si="23"/>
        <v>1.0994233762139323</v>
      </c>
      <c r="AB101" s="86">
        <f t="shared" si="23"/>
        <v>1.5139525863222687</v>
      </c>
      <c r="AC101" s="86">
        <f t="shared" si="23"/>
        <v>1.5630316438653142</v>
      </c>
      <c r="AD101" s="86">
        <f t="shared" si="23"/>
        <v>1.4374647017704685</v>
      </c>
      <c r="AE101" s="86">
        <f t="shared" si="23"/>
        <v>1.6435496790739379</v>
      </c>
      <c r="AF101" s="86">
        <f t="shared" si="23"/>
        <v>1.5511745304764863</v>
      </c>
      <c r="AG101" s="86">
        <f t="shared" si="23"/>
        <v>1.7552356558624582</v>
      </c>
      <c r="AH101" s="86">
        <f t="shared" si="23"/>
        <v>1.6609776863509582</v>
      </c>
      <c r="AI101" s="86">
        <f t="shared" si="23"/>
        <v>1.863421177388203</v>
      </c>
      <c r="AJ101" s="86">
        <f t="shared" si="23"/>
        <v>1.9588207856525346</v>
      </c>
      <c r="AK101" s="86">
        <f t="shared" si="23"/>
        <v>1.970942348137563</v>
      </c>
      <c r="AL101" s="86">
        <f t="shared" si="23"/>
        <v>2.0660964455357687</v>
      </c>
      <c r="AM101" s="86">
        <f t="shared" si="23"/>
        <v>2.0783200735978147</v>
      </c>
      <c r="AN101" s="86">
        <f t="shared" si="23"/>
        <v>2.3209141196240086</v>
      </c>
      <c r="AO101" s="86">
        <f t="shared" si="23"/>
        <v>2.3755582355162295</v>
      </c>
      <c r="AP101" s="86">
        <f t="shared" si="23"/>
        <v>1.4039119852490283</v>
      </c>
      <c r="AQ101" s="86">
        <f t="shared" si="23"/>
        <v>1.965261321982654</v>
      </c>
      <c r="AR101" s="86">
        <f t="shared" si="23"/>
        <v>1.5207739418457402</v>
      </c>
      <c r="AS101" s="86">
        <f t="shared" si="23"/>
        <v>2.0816793064976213</v>
      </c>
      <c r="AT101" s="86">
        <f t="shared" si="23"/>
        <v>1.6370228514132998</v>
      </c>
      <c r="AU101" s="86">
        <f t="shared" si="23"/>
        <v>2.1976301073642341</v>
      </c>
      <c r="AV101" s="86">
        <f t="shared" si="23"/>
        <v>2.5825108535043149</v>
      </c>
      <c r="AW101" s="86">
        <f t="shared" si="23"/>
        <v>2.3136460753968486</v>
      </c>
      <c r="AX101" s="86">
        <f t="shared" si="23"/>
        <v>2.6985274451569978</v>
      </c>
      <c r="AY101" s="86">
        <f t="shared" si="23"/>
        <v>2.429832814641403</v>
      </c>
      <c r="AZ101" s="71"/>
      <c r="BA101" s="187" t="s">
        <v>114</v>
      </c>
      <c r="BB101" s="187" t="s">
        <v>114</v>
      </c>
      <c r="BC101" s="187" t="s">
        <v>114</v>
      </c>
      <c r="BD101" s="187" t="s">
        <v>114</v>
      </c>
      <c r="BF101" s="77"/>
    </row>
    <row r="102" spans="2:58" x14ac:dyDescent="0.25">
      <c r="B102" s="78" t="s">
        <v>130</v>
      </c>
      <c r="C102" s="78" t="s">
        <v>26</v>
      </c>
      <c r="D102" s="86">
        <f>D67/D72</f>
        <v>35.502714826565125</v>
      </c>
      <c r="E102" s="86">
        <f t="shared" si="23"/>
        <v>38.526554927790137</v>
      </c>
      <c r="F102" s="86">
        <f t="shared" si="23"/>
        <v>31.723127547876967</v>
      </c>
      <c r="G102" s="86">
        <f t="shared" si="23"/>
        <v>28.364761804191243</v>
      </c>
      <c r="H102" s="86">
        <f t="shared" si="23"/>
        <v>25.595063766203786</v>
      </c>
      <c r="I102" s="86">
        <f t="shared" si="23"/>
        <v>31.362040513807994</v>
      </c>
      <c r="J102" s="86">
        <f t="shared" si="23"/>
        <v>33.305525664546799</v>
      </c>
      <c r="K102" s="86">
        <f t="shared" si="23"/>
        <v>25.409551593474347</v>
      </c>
      <c r="L102" s="86">
        <f t="shared" si="23"/>
        <v>30.197154337921873</v>
      </c>
      <c r="M102" s="86">
        <f t="shared" si="23"/>
        <v>8.186390137443885</v>
      </c>
      <c r="N102" s="86">
        <f t="shared" si="23"/>
        <v>9.0849709227764865</v>
      </c>
      <c r="O102" s="86">
        <f t="shared" si="23"/>
        <v>11.092498765064342</v>
      </c>
      <c r="P102" s="86">
        <f t="shared" si="23"/>
        <v>621.40475022942383</v>
      </c>
      <c r="Q102" s="86">
        <f t="shared" si="23"/>
        <v>641.62967134153985</v>
      </c>
      <c r="R102" s="86">
        <f t="shared" si="23"/>
        <v>526.63400124012992</v>
      </c>
      <c r="S102" s="86">
        <f t="shared" si="23"/>
        <v>693.59436442397691</v>
      </c>
      <c r="T102" s="86">
        <f t="shared" si="23"/>
        <v>619.15844198786692</v>
      </c>
      <c r="U102" s="86">
        <f t="shared" si="23"/>
        <v>779.62508636215637</v>
      </c>
      <c r="V102" s="86">
        <f t="shared" si="23"/>
        <v>705.49329310350151</v>
      </c>
      <c r="W102" s="86">
        <f t="shared" si="23"/>
        <v>856.87232088574956</v>
      </c>
      <c r="X102" s="86">
        <f t="shared" si="23"/>
        <v>926.61345571303877</v>
      </c>
      <c r="Y102" s="86">
        <f t="shared" si="23"/>
        <v>930.32732773233215</v>
      </c>
      <c r="Z102" s="86">
        <f t="shared" si="23"/>
        <v>996.80458003290164</v>
      </c>
      <c r="AA102" s="86">
        <f t="shared" si="23"/>
        <v>1000.6405277108952</v>
      </c>
      <c r="AB102" s="86">
        <f t="shared" si="23"/>
        <v>1351.8429223429891</v>
      </c>
      <c r="AC102" s="86">
        <f t="shared" si="23"/>
        <v>1388.2200527573818</v>
      </c>
      <c r="AD102" s="86">
        <f t="shared" si="23"/>
        <v>1273.6427194581115</v>
      </c>
      <c r="AE102" s="86">
        <f t="shared" si="23"/>
        <v>1441.172113056271</v>
      </c>
      <c r="AF102" s="86">
        <f t="shared" si="23"/>
        <v>1360.1226820315887</v>
      </c>
      <c r="AG102" s="86">
        <f t="shared" si="23"/>
        <v>1520.6116661352085</v>
      </c>
      <c r="AH102" s="86">
        <f t="shared" si="23"/>
        <v>1441.0408970044739</v>
      </c>
      <c r="AI102" s="86">
        <f t="shared" si="23"/>
        <v>1595.1755880036371</v>
      </c>
      <c r="AJ102" s="86">
        <f t="shared" si="23"/>
        <v>1663.4135258478364</v>
      </c>
      <c r="AK102" s="86">
        <f t="shared" si="23"/>
        <v>1667.0063128701504</v>
      </c>
      <c r="AL102" s="86">
        <f t="shared" si="23"/>
        <v>1732.8799466743139</v>
      </c>
      <c r="AM102" s="86">
        <f t="shared" si="23"/>
        <v>1736.3317414015594</v>
      </c>
      <c r="AN102" s="86">
        <f t="shared" si="23"/>
        <v>1895.1845464101557</v>
      </c>
      <c r="AO102" s="86">
        <f t="shared" si="23"/>
        <v>1927.7801032347516</v>
      </c>
      <c r="AP102" s="86">
        <f t="shared" si="23"/>
        <v>1193.1075197218329</v>
      </c>
      <c r="AQ102" s="86">
        <f t="shared" si="23"/>
        <v>1636.6401594086765</v>
      </c>
      <c r="AR102" s="86">
        <f t="shared" si="23"/>
        <v>1285.6800309284442</v>
      </c>
      <c r="AS102" s="86">
        <f t="shared" si="23"/>
        <v>1713.2337320752206</v>
      </c>
      <c r="AT102" s="86">
        <f t="shared" si="23"/>
        <v>1374.455280912056</v>
      </c>
      <c r="AU102" s="86">
        <f t="shared" si="23"/>
        <v>1786.9945052318542</v>
      </c>
      <c r="AV102" s="86">
        <f t="shared" si="23"/>
        <v>2031.9256957545797</v>
      </c>
      <c r="AW102" s="86">
        <f t="shared" si="23"/>
        <v>1858.3751098775274</v>
      </c>
      <c r="AX102" s="86">
        <f t="shared" si="23"/>
        <v>2095.5461803723902</v>
      </c>
      <c r="AY102" s="86">
        <f t="shared" si="23"/>
        <v>1927.5489685682514</v>
      </c>
      <c r="AZ102" s="71"/>
      <c r="BA102" s="187" t="s">
        <v>114</v>
      </c>
      <c r="BB102" s="187" t="s">
        <v>114</v>
      </c>
      <c r="BC102" s="187" t="s">
        <v>114</v>
      </c>
      <c r="BD102" s="187" t="s">
        <v>114</v>
      </c>
      <c r="BF102" s="77"/>
    </row>
    <row r="103" spans="2:58" x14ac:dyDescent="0.25">
      <c r="B103" s="78" t="s">
        <v>213</v>
      </c>
      <c r="C103" s="78" t="s">
        <v>119</v>
      </c>
      <c r="D103" s="193">
        <f>D66/D18</f>
        <v>3.9841421196419417E-3</v>
      </c>
      <c r="E103" s="193">
        <f t="shared" ref="E103:AY103" si="24">E66/E18</f>
        <v>5.9141464920179163E-3</v>
      </c>
      <c r="F103" s="193">
        <f t="shared" si="24"/>
        <v>4.0731033975921647E-3</v>
      </c>
      <c r="G103" s="193">
        <f t="shared" si="24"/>
        <v>3.0710222388346167E-3</v>
      </c>
      <c r="H103" s="193">
        <f t="shared" si="24"/>
        <v>4.5293075555735149E-3</v>
      </c>
      <c r="I103" s="193">
        <f t="shared" si="24"/>
        <v>4.0173981262693701E-3</v>
      </c>
      <c r="J103" s="193">
        <f t="shared" si="24"/>
        <v>4.4616626840797841E-3</v>
      </c>
      <c r="K103" s="193">
        <f t="shared" si="24"/>
        <v>3.0426564309004346E-3</v>
      </c>
      <c r="L103" s="193">
        <f t="shared" si="24"/>
        <v>2.1447636253470394E-3</v>
      </c>
      <c r="M103" s="193">
        <f t="shared" si="24"/>
        <v>1.5941468971693402E-3</v>
      </c>
      <c r="N103" s="193">
        <f t="shared" si="24"/>
        <v>1.2032217329967748E-3</v>
      </c>
      <c r="O103" s="193">
        <f t="shared" si="24"/>
        <v>9.1551050595845603E-4</v>
      </c>
      <c r="P103" s="193">
        <f t="shared" si="24"/>
        <v>3.096219969960126E-3</v>
      </c>
      <c r="Q103" s="193">
        <f t="shared" si="24"/>
        <v>3.0987163135248177E-3</v>
      </c>
      <c r="R103" s="193">
        <f t="shared" si="24"/>
        <v>3.2253712028092541E-3</v>
      </c>
      <c r="S103" s="193">
        <f t="shared" si="24"/>
        <v>3.1080364869327539E-3</v>
      </c>
      <c r="T103" s="193">
        <f t="shared" si="24"/>
        <v>3.1792695346868714E-3</v>
      </c>
      <c r="U103" s="193">
        <f t="shared" si="24"/>
        <v>3.0828947941965112E-3</v>
      </c>
      <c r="V103" s="193">
        <f t="shared" si="24"/>
        <v>3.1424822896944926E-3</v>
      </c>
      <c r="W103" s="193">
        <f t="shared" si="24"/>
        <v>3.0632047784758085E-3</v>
      </c>
      <c r="X103" s="193">
        <f t="shared" si="24"/>
        <v>3.0361595922901766E-3</v>
      </c>
      <c r="Y103" s="193">
        <f t="shared" si="24"/>
        <v>3.0442735792035199E-3</v>
      </c>
      <c r="Z103" s="193">
        <f t="shared" si="24"/>
        <v>3.0204362040603771E-3</v>
      </c>
      <c r="AA103" s="193">
        <f t="shared" si="24"/>
        <v>3.0288394328564835E-3</v>
      </c>
      <c r="AB103" s="193">
        <f t="shared" si="24"/>
        <v>2.9501253970405979E-3</v>
      </c>
      <c r="AC103" s="193">
        <f t="shared" si="24"/>
        <v>2.9467981265774556E-3</v>
      </c>
      <c r="AD103" s="193">
        <f t="shared" si="24"/>
        <v>2.9877126285723916E-3</v>
      </c>
      <c r="AE103" s="193">
        <f t="shared" si="24"/>
        <v>2.9498396691053069E-3</v>
      </c>
      <c r="AF103" s="193">
        <f t="shared" si="24"/>
        <v>2.9766056462832472E-3</v>
      </c>
      <c r="AG103" s="193">
        <f t="shared" si="24"/>
        <v>2.942571279626409E-3</v>
      </c>
      <c r="AH103" s="193">
        <f t="shared" si="24"/>
        <v>2.967028084154541E-3</v>
      </c>
      <c r="AI103" s="193">
        <f t="shared" si="24"/>
        <v>2.9362427344865488E-3</v>
      </c>
      <c r="AJ103" s="193">
        <f t="shared" si="24"/>
        <v>2.9253415179100193E-3</v>
      </c>
      <c r="AK103" s="193">
        <f t="shared" si="24"/>
        <v>2.9306002210111874E-3</v>
      </c>
      <c r="AL103" s="193">
        <f t="shared" si="24"/>
        <v>2.9206879378539654E-3</v>
      </c>
      <c r="AM103" s="193">
        <f t="shared" si="24"/>
        <v>2.9258291185801453E-3</v>
      </c>
      <c r="AN103" s="193">
        <f t="shared" si="24"/>
        <v>2.9044673461013915E-3</v>
      </c>
      <c r="AO103" s="193">
        <f t="shared" si="24"/>
        <v>2.9022911155588108E-3</v>
      </c>
      <c r="AP103" s="193">
        <f t="shared" si="24"/>
        <v>3.0796380501577872E-3</v>
      </c>
      <c r="AQ103" s="193">
        <f t="shared" si="24"/>
        <v>2.9665703309294847E-3</v>
      </c>
      <c r="AR103" s="193">
        <f t="shared" si="24"/>
        <v>3.0591070195668288E-3</v>
      </c>
      <c r="AS103" s="193">
        <f t="shared" si="24"/>
        <v>2.9587046565027393E-3</v>
      </c>
      <c r="AT103" s="193">
        <f t="shared" si="24"/>
        <v>3.0417577752158698E-3</v>
      </c>
      <c r="AU103" s="193">
        <f t="shared" si="24"/>
        <v>2.951738572152883E-3</v>
      </c>
      <c r="AV103" s="193">
        <f t="shared" si="24"/>
        <v>2.9130140947886476E-3</v>
      </c>
      <c r="AW103" s="193">
        <f t="shared" si="24"/>
        <v>2.9455279833171233E-3</v>
      </c>
      <c r="AX103" s="193">
        <f t="shared" si="24"/>
        <v>2.9094885962415197E-3</v>
      </c>
      <c r="AY103" s="193">
        <f t="shared" si="24"/>
        <v>2.9399587394744091E-3</v>
      </c>
      <c r="AZ103" s="71"/>
      <c r="BA103" s="187" t="s">
        <v>114</v>
      </c>
      <c r="BB103" s="187" t="s">
        <v>114</v>
      </c>
      <c r="BC103" s="187" t="s">
        <v>114</v>
      </c>
      <c r="BD103" s="187" t="s">
        <v>114</v>
      </c>
      <c r="BF103" s="77"/>
    </row>
    <row r="104" spans="2:58" x14ac:dyDescent="0.25">
      <c r="B104" s="78" t="s">
        <v>214</v>
      </c>
      <c r="C104" s="78" t="s">
        <v>119</v>
      </c>
      <c r="D104" s="193">
        <f>D67/D18</f>
        <v>2.0811108463478199E-2</v>
      </c>
      <c r="E104" s="193">
        <f t="shared" ref="E104:AY104" si="25">E67/E18</f>
        <v>2.1987944019130245E-2</v>
      </c>
      <c r="F104" s="193">
        <f t="shared" si="25"/>
        <v>1.9262807935596423E-2</v>
      </c>
      <c r="G104" s="193">
        <f t="shared" si="25"/>
        <v>1.7371912428775699E-2</v>
      </c>
      <c r="H104" s="193">
        <f t="shared" si="25"/>
        <v>1.4257935150176749E-2</v>
      </c>
      <c r="I104" s="193">
        <f t="shared" si="25"/>
        <v>1.3673224554513197E-2</v>
      </c>
      <c r="J104" s="193">
        <f t="shared" si="25"/>
        <v>1.4823802724857142E-2</v>
      </c>
      <c r="K104" s="193">
        <f t="shared" si="25"/>
        <v>1.5537297503386607E-2</v>
      </c>
      <c r="L104" s="193">
        <f t="shared" si="25"/>
        <v>1.7165702841768032E-2</v>
      </c>
      <c r="M104" s="193">
        <f t="shared" si="25"/>
        <v>3.7528101180453808E-3</v>
      </c>
      <c r="N104" s="193">
        <f t="shared" si="25"/>
        <v>3.1017062845681404E-3</v>
      </c>
      <c r="O104" s="193">
        <f t="shared" si="25"/>
        <v>2.4782015869638792E-3</v>
      </c>
      <c r="P104" s="193">
        <f t="shared" si="25"/>
        <v>1.6526172830967061E-2</v>
      </c>
      <c r="Q104" s="193">
        <f t="shared" si="25"/>
        <v>1.651245682555524E-2</v>
      </c>
      <c r="R104" s="193">
        <f t="shared" si="25"/>
        <v>1.5812429614092242E-2</v>
      </c>
      <c r="S104" s="193">
        <f t="shared" si="25"/>
        <v>1.6460252372021807E-2</v>
      </c>
      <c r="T104" s="193">
        <f t="shared" si="25"/>
        <v>1.6066963914236034E-2</v>
      </c>
      <c r="U104" s="193">
        <f t="shared" si="25"/>
        <v>1.6599063469877572E-2</v>
      </c>
      <c r="V104" s="193">
        <f t="shared" si="25"/>
        <v>1.6270071871924169E-2</v>
      </c>
      <c r="W104" s="193">
        <f t="shared" si="25"/>
        <v>1.6707775032287524E-2</v>
      </c>
      <c r="X104" s="193">
        <f t="shared" si="25"/>
        <v>1.6857095606105897E-2</v>
      </c>
      <c r="Y104" s="193">
        <f t="shared" si="25"/>
        <v>1.6812297054025722E-2</v>
      </c>
      <c r="Z104" s="193">
        <f t="shared" si="25"/>
        <v>1.6943906816675049E-2</v>
      </c>
      <c r="AA104" s="193">
        <f t="shared" si="25"/>
        <v>1.6897511316302107E-2</v>
      </c>
      <c r="AB104" s="193">
        <f t="shared" si="25"/>
        <v>1.7332103443526294E-2</v>
      </c>
      <c r="AC104" s="193">
        <f t="shared" si="25"/>
        <v>1.7350473808270511E-2</v>
      </c>
      <c r="AD104" s="193">
        <f t="shared" si="25"/>
        <v>1.712457863885132E-2</v>
      </c>
      <c r="AE104" s="193">
        <f t="shared" si="25"/>
        <v>1.7333680990782238E-2</v>
      </c>
      <c r="AF104" s="193">
        <f t="shared" si="25"/>
        <v>1.7185901972232062E-2</v>
      </c>
      <c r="AG104" s="193">
        <f t="shared" si="25"/>
        <v>1.7373810871208099E-2</v>
      </c>
      <c r="AH104" s="193">
        <f t="shared" si="25"/>
        <v>1.7238781144999566E-2</v>
      </c>
      <c r="AI104" s="193">
        <f t="shared" si="25"/>
        <v>1.7408751728528626E-2</v>
      </c>
      <c r="AJ104" s="193">
        <f t="shared" si="25"/>
        <v>1.746893899820956E-2</v>
      </c>
      <c r="AK104" s="193">
        <f t="shared" si="25"/>
        <v>1.7439904901005818E-2</v>
      </c>
      <c r="AL104" s="193">
        <f t="shared" si="25"/>
        <v>1.7494632119325837E-2</v>
      </c>
      <c r="AM104" s="193">
        <f t="shared" si="25"/>
        <v>1.7466246880974437E-2</v>
      </c>
      <c r="AN104" s="193">
        <f t="shared" si="25"/>
        <v>1.7584188465935673E-2</v>
      </c>
      <c r="AO104" s="193">
        <f t="shared" si="25"/>
        <v>1.7596203764745182E-2</v>
      </c>
      <c r="AP104" s="193">
        <f t="shared" si="25"/>
        <v>1.6617044447538587E-2</v>
      </c>
      <c r="AQ104" s="193">
        <f t="shared" si="25"/>
        <v>1.7241308469964665E-2</v>
      </c>
      <c r="AR104" s="193">
        <f t="shared" si="25"/>
        <v>1.6730399380571109E-2</v>
      </c>
      <c r="AS104" s="193">
        <f t="shared" si="25"/>
        <v>1.7284736051154482E-2</v>
      </c>
      <c r="AT104" s="193">
        <f t="shared" si="25"/>
        <v>1.6826187189315306E-2</v>
      </c>
      <c r="AU104" s="193">
        <f t="shared" si="25"/>
        <v>1.732319685912408E-2</v>
      </c>
      <c r="AV104" s="193">
        <f t="shared" si="25"/>
        <v>1.7537000570481635E-2</v>
      </c>
      <c r="AW104" s="193">
        <f t="shared" si="25"/>
        <v>1.7357486461803844E-2</v>
      </c>
      <c r="AX104" s="193">
        <f t="shared" si="25"/>
        <v>1.7556465382535049E-2</v>
      </c>
      <c r="AY104" s="193">
        <f t="shared" si="25"/>
        <v>1.7388235101529256E-2</v>
      </c>
      <c r="AZ104" s="71"/>
      <c r="BA104" s="187" t="s">
        <v>114</v>
      </c>
      <c r="BB104" s="187" t="s">
        <v>114</v>
      </c>
      <c r="BC104" s="187" t="s">
        <v>114</v>
      </c>
      <c r="BD104" s="187" t="s">
        <v>114</v>
      </c>
      <c r="BF104" s="77"/>
    </row>
    <row r="105" spans="2:58" x14ac:dyDescent="0.25">
      <c r="B105" s="78" t="s">
        <v>226</v>
      </c>
      <c r="C105" s="78" t="s">
        <v>26</v>
      </c>
      <c r="D105" s="86">
        <f>D13/$D$12</f>
        <v>0.20607839407319156</v>
      </c>
      <c r="E105" s="86">
        <f>E13/$D$12</f>
        <v>0.21678140230117185</v>
      </c>
      <c r="F105" s="86">
        <f t="shared" ref="F105:AY105" si="26">F13/$D$12</f>
        <v>0.28607126367344016</v>
      </c>
      <c r="G105" s="86">
        <f t="shared" si="26"/>
        <v>0.31248686654883018</v>
      </c>
      <c r="H105" s="86">
        <f t="shared" si="26"/>
        <v>0.34450251867639597</v>
      </c>
      <c r="I105" s="86">
        <f t="shared" si="26"/>
        <v>0.35410581521159545</v>
      </c>
      <c r="J105" s="86">
        <f t="shared" si="26"/>
        <v>0.36550121552132936</v>
      </c>
      <c r="K105" s="86">
        <f t="shared" si="26"/>
        <v>0.41327351444236465</v>
      </c>
      <c r="L105" s="86">
        <f t="shared" si="26"/>
        <v>0.45285982358603349</v>
      </c>
      <c r="M105" s="86">
        <f t="shared" si="26"/>
        <v>0.47110516030174754</v>
      </c>
      <c r="N105" s="86">
        <f t="shared" si="26"/>
        <v>0.49633760488861317</v>
      </c>
      <c r="O105" s="86">
        <f t="shared" si="26"/>
        <v>0.56459777855827575</v>
      </c>
      <c r="P105" s="86">
        <f t="shared" si="26"/>
        <v>2.756371523160503</v>
      </c>
      <c r="Q105" s="86">
        <f t="shared" si="26"/>
        <v>2.8642660718683248</v>
      </c>
      <c r="R105" s="86">
        <f t="shared" si="26"/>
        <v>2.3715282832930371</v>
      </c>
      <c r="S105" s="86">
        <f t="shared" si="26"/>
        <v>3.1174699484951032</v>
      </c>
      <c r="T105" s="86">
        <f t="shared" si="26"/>
        <v>2.7989206175315737</v>
      </c>
      <c r="U105" s="86">
        <f t="shared" si="26"/>
        <v>3.5368167596752573</v>
      </c>
      <c r="V105" s="86">
        <f t="shared" si="26"/>
        <v>3.2075898342255806</v>
      </c>
      <c r="W105" s="86">
        <f t="shared" si="26"/>
        <v>3.9238437935617765</v>
      </c>
      <c r="X105" s="86">
        <f t="shared" si="26"/>
        <v>4.2698563474335813</v>
      </c>
      <c r="Y105" s="86">
        <f t="shared" si="26"/>
        <v>4.299124208261035</v>
      </c>
      <c r="Z105" s="86">
        <f t="shared" si="26"/>
        <v>4.6372683108382873</v>
      </c>
      <c r="AA105" s="86">
        <f t="shared" si="26"/>
        <v>4.6687582147085198</v>
      </c>
      <c r="AB105" s="86">
        <f t="shared" si="26"/>
        <v>6.6417343314158526</v>
      </c>
      <c r="AC105" s="86">
        <f t="shared" si="26"/>
        <v>6.867147385420008</v>
      </c>
      <c r="AD105" s="86">
        <f t="shared" si="26"/>
        <v>6.2154739098747047</v>
      </c>
      <c r="AE105" s="86">
        <f t="shared" si="26"/>
        <v>7.215284758041582</v>
      </c>
      <c r="AF105" s="86">
        <f t="shared" si="26"/>
        <v>6.7390069804285888</v>
      </c>
      <c r="AG105" s="86">
        <f t="shared" si="26"/>
        <v>7.7303678363570834</v>
      </c>
      <c r="AH105" s="86">
        <f t="shared" si="26"/>
        <v>7.2457872746502856</v>
      </c>
      <c r="AI105" s="86">
        <f t="shared" si="26"/>
        <v>8.230007516276439</v>
      </c>
      <c r="AJ105" s="86">
        <f t="shared" si="26"/>
        <v>8.6897908091562588</v>
      </c>
      <c r="AK105" s="86">
        <f t="shared" si="26"/>
        <v>8.7270251625268482</v>
      </c>
      <c r="AL105" s="86">
        <f t="shared" si="26"/>
        <v>9.1853844880466671</v>
      </c>
      <c r="AM105" s="86">
        <f t="shared" si="26"/>
        <v>9.2227259650675464</v>
      </c>
      <c r="AN105" s="86">
        <f t="shared" si="26"/>
        <v>10.389762321576821</v>
      </c>
      <c r="AO105" s="86">
        <f t="shared" si="26"/>
        <v>10.644905246918611</v>
      </c>
      <c r="AP105" s="86">
        <f t="shared" si="26"/>
        <v>5.8657661148219615</v>
      </c>
      <c r="AQ105" s="86">
        <f t="shared" si="26"/>
        <v>8.5873269580690028</v>
      </c>
      <c r="AR105" s="86">
        <f t="shared" si="26"/>
        <v>6.4071592530482011</v>
      </c>
      <c r="AS105" s="86">
        <f t="shared" si="26"/>
        <v>9.1272849478937257</v>
      </c>
      <c r="AT105" s="86">
        <f t="shared" si="26"/>
        <v>6.9461069324994327</v>
      </c>
      <c r="AU105" s="86">
        <f t="shared" si="26"/>
        <v>9.6653268485811097</v>
      </c>
      <c r="AV105" s="86">
        <f t="shared" si="26"/>
        <v>11.536393880746838</v>
      </c>
      <c r="AW105" s="86">
        <f t="shared" si="26"/>
        <v>10.203818153939821</v>
      </c>
      <c r="AX105" s="86">
        <f t="shared" si="26"/>
        <v>12.075133839815916</v>
      </c>
      <c r="AY105" s="86">
        <f t="shared" si="26"/>
        <v>10.743241967045014</v>
      </c>
      <c r="AZ105" s="71"/>
      <c r="BA105" s="187" t="s">
        <v>114</v>
      </c>
      <c r="BB105" s="187" t="s">
        <v>114</v>
      </c>
      <c r="BC105" s="187" t="s">
        <v>114</v>
      </c>
      <c r="BD105" s="187" t="s">
        <v>114</v>
      </c>
      <c r="BF105" s="77"/>
    </row>
    <row r="106" spans="2:58" x14ac:dyDescent="0.25">
      <c r="B106" s="78" t="s">
        <v>249</v>
      </c>
      <c r="C106" s="78" t="s">
        <v>250</v>
      </c>
      <c r="D106" s="86">
        <f>D14/D62</f>
        <v>0.69733762241080521</v>
      </c>
      <c r="E106" s="86">
        <f t="shared" ref="E106:AY106" si="27">E14/E62</f>
        <v>0.73373739080953415</v>
      </c>
      <c r="F106" s="86">
        <f t="shared" si="27"/>
        <v>0.80265035315867184</v>
      </c>
      <c r="G106" s="86">
        <f t="shared" si="27"/>
        <v>0.8442068023750352</v>
      </c>
      <c r="H106" s="86">
        <f t="shared" si="27"/>
        <v>0.83605163731729193</v>
      </c>
      <c r="I106" s="86">
        <f t="shared" si="27"/>
        <v>0.83882960634712567</v>
      </c>
      <c r="J106" s="86">
        <f t="shared" si="27"/>
        <v>0.91596825015264194</v>
      </c>
      <c r="K106" s="86">
        <f t="shared" si="27"/>
        <v>0.86209232168938421</v>
      </c>
      <c r="L106" s="86">
        <f t="shared" si="27"/>
        <v>0.84207388236688308</v>
      </c>
      <c r="M106" s="86">
        <f t="shared" si="27"/>
        <v>0.85417101495564185</v>
      </c>
      <c r="N106" s="86">
        <f t="shared" si="27"/>
        <v>0.88881304428499752</v>
      </c>
      <c r="O106" s="86">
        <f t="shared" si="27"/>
        <v>1.1209471812854845</v>
      </c>
      <c r="P106" s="86">
        <f t="shared" si="27"/>
        <v>0.91598697842822785</v>
      </c>
      <c r="Q106" s="86">
        <f t="shared" si="27"/>
        <v>0.91583398023622742</v>
      </c>
      <c r="R106" s="86">
        <f t="shared" si="27"/>
        <v>0.90810636326178729</v>
      </c>
      <c r="S106" s="86">
        <f t="shared" si="27"/>
        <v>0.91525330446035047</v>
      </c>
      <c r="T106" s="86">
        <f t="shared" si="27"/>
        <v>0.9108975516318526</v>
      </c>
      <c r="U106" s="86">
        <f t="shared" si="27"/>
        <v>0.91680328528486388</v>
      </c>
      <c r="V106" s="86">
        <f t="shared" si="27"/>
        <v>0.91314044941316419</v>
      </c>
      <c r="W106" s="86">
        <f t="shared" si="27"/>
        <v>0.91802181381836734</v>
      </c>
      <c r="X106" s="86">
        <f t="shared" si="27"/>
        <v>0.91970220998841934</v>
      </c>
      <c r="Y106" s="86">
        <f t="shared" si="27"/>
        <v>0.91919724883283049</v>
      </c>
      <c r="Z106" s="86">
        <f t="shared" si="27"/>
        <v>0.92068272738261336</v>
      </c>
      <c r="AA106" s="86">
        <f t="shared" si="27"/>
        <v>0.92015837013606194</v>
      </c>
      <c r="AB106" s="86">
        <f t="shared" si="27"/>
        <v>0.96303868637271872</v>
      </c>
      <c r="AC106" s="86">
        <f t="shared" si="27"/>
        <v>0.96325753088678523</v>
      </c>
      <c r="AD106" s="86">
        <f t="shared" si="27"/>
        <v>0.96057511739632373</v>
      </c>
      <c r="AE106" s="86">
        <f t="shared" si="27"/>
        <v>0.96305747464508951</v>
      </c>
      <c r="AF106" s="86">
        <f t="shared" si="27"/>
        <v>0.9613014479724975</v>
      </c>
      <c r="AG106" s="86">
        <f t="shared" si="27"/>
        <v>0.96353572364029383</v>
      </c>
      <c r="AH106" s="86">
        <f t="shared" si="27"/>
        <v>0.96192887410852346</v>
      </c>
      <c r="AI106" s="86">
        <f t="shared" si="27"/>
        <v>0.96395261894014816</v>
      </c>
      <c r="AJ106" s="86">
        <f t="shared" si="27"/>
        <v>0.96467180515252005</v>
      </c>
      <c r="AK106" s="86">
        <f t="shared" si="27"/>
        <v>0.96432470427782924</v>
      </c>
      <c r="AL106" s="86">
        <f t="shared" si="27"/>
        <v>0.96497922689696913</v>
      </c>
      <c r="AM106" s="86">
        <f t="shared" si="27"/>
        <v>0.9646396078442494</v>
      </c>
      <c r="AN106" s="86">
        <f t="shared" si="27"/>
        <v>0.96605270872441151</v>
      </c>
      <c r="AO106" s="86">
        <f t="shared" si="27"/>
        <v>0.96619696046870829</v>
      </c>
      <c r="AP106" s="86">
        <f t="shared" si="27"/>
        <v>0.95461632770661309</v>
      </c>
      <c r="AQ106" s="86">
        <f t="shared" si="27"/>
        <v>0.96195888732205037</v>
      </c>
      <c r="AR106" s="86">
        <f t="shared" si="27"/>
        <v>0.9559391089301974</v>
      </c>
      <c r="AS106" s="86">
        <f t="shared" si="27"/>
        <v>0.96247497921130598</v>
      </c>
      <c r="AT106" s="86">
        <f t="shared" si="27"/>
        <v>0.95706049935292792</v>
      </c>
      <c r="AU106" s="86">
        <f t="shared" si="27"/>
        <v>0.96293262802299817</v>
      </c>
      <c r="AV106" s="86">
        <f t="shared" si="27"/>
        <v>0.96548670946948756</v>
      </c>
      <c r="AW106" s="86">
        <f t="shared" si="27"/>
        <v>0.96334110498639225</v>
      </c>
      <c r="AX106" s="86">
        <f t="shared" si="27"/>
        <v>0.96572008083258298</v>
      </c>
      <c r="AY106" s="86">
        <f t="shared" si="27"/>
        <v>0.96370777075904746</v>
      </c>
      <c r="AZ106" s="71"/>
      <c r="BA106" s="187" t="s">
        <v>114</v>
      </c>
      <c r="BB106" s="187" t="s">
        <v>114</v>
      </c>
      <c r="BC106" s="187" t="s">
        <v>114</v>
      </c>
      <c r="BD106" s="187" t="s">
        <v>114</v>
      </c>
      <c r="BF106" s="77"/>
    </row>
    <row r="107" spans="2:58" x14ac:dyDescent="0.25">
      <c r="B107" s="71" t="s">
        <v>252</v>
      </c>
      <c r="C107" s="78" t="s">
        <v>253</v>
      </c>
      <c r="D107" s="194">
        <f>D15/D12</f>
        <v>6.671900307949763E-2</v>
      </c>
      <c r="E107" s="194">
        <f t="shared" ref="E107:O107" si="28">E15/E12</f>
        <v>6.6443111800384216E-2</v>
      </c>
      <c r="F107" s="194">
        <f t="shared" si="28"/>
        <v>7.0184918573918495E-2</v>
      </c>
      <c r="G107" s="194">
        <f t="shared" si="28"/>
        <v>6.9873794624332783E-2</v>
      </c>
      <c r="H107" s="194">
        <f t="shared" si="28"/>
        <v>6.4438091900561267E-2</v>
      </c>
      <c r="I107" s="194">
        <f t="shared" si="28"/>
        <v>6.2195960977802785E-2</v>
      </c>
      <c r="J107" s="194">
        <f t="shared" si="28"/>
        <v>6.2896189857207963E-2</v>
      </c>
      <c r="K107" s="194">
        <f t="shared" si="28"/>
        <v>6.420474649340896E-2</v>
      </c>
      <c r="L107" s="194">
        <f t="shared" si="28"/>
        <v>6.4447430760395885E-2</v>
      </c>
      <c r="M107" s="194">
        <f t="shared" si="28"/>
        <v>6.664403154408409E-2</v>
      </c>
      <c r="N107" s="194">
        <f t="shared" si="28"/>
        <v>6.6636484059756917E-2</v>
      </c>
      <c r="O107" s="194">
        <f t="shared" si="28"/>
        <v>6.9785554337594799E-2</v>
      </c>
      <c r="P107" s="194">
        <f t="shared" ref="P107:AY107" si="29">P15/P12</f>
        <v>8.0971416445647038E-2</v>
      </c>
      <c r="Q107" s="194">
        <f t="shared" si="29"/>
        <v>8.086256317958665E-2</v>
      </c>
      <c r="R107" s="194">
        <f t="shared" si="29"/>
        <v>7.5428587277008449E-2</v>
      </c>
      <c r="S107" s="194">
        <f t="shared" si="29"/>
        <v>8.0449855589284955E-2</v>
      </c>
      <c r="T107" s="194">
        <f t="shared" si="29"/>
        <v>7.7376981864097888E-2</v>
      </c>
      <c r="U107" s="194">
        <f t="shared" si="29"/>
        <v>8.1552958329564731E-2</v>
      </c>
      <c r="V107" s="194">
        <f t="shared" si="29"/>
        <v>7.8954331091586769E-2</v>
      </c>
      <c r="W107" s="194">
        <f t="shared" si="29"/>
        <v>8.2423757383253249E-2</v>
      </c>
      <c r="X107" s="194">
        <f t="shared" si="29"/>
        <v>8.3629835702200062E-2</v>
      </c>
      <c r="Y107" s="194">
        <f t="shared" si="29"/>
        <v>8.3266770074741231E-2</v>
      </c>
      <c r="Z107" s="194">
        <f t="shared" si="29"/>
        <v>8.4336395739546488E-2</v>
      </c>
      <c r="AA107" s="194">
        <f t="shared" si="29"/>
        <v>8.3958286001799109E-2</v>
      </c>
      <c r="AB107" s="194">
        <f t="shared" si="29"/>
        <v>8.7552157190516233E-2</v>
      </c>
      <c r="AC107" s="194">
        <f t="shared" si="29"/>
        <v>8.7705951809655333E-2</v>
      </c>
      <c r="AD107" s="194">
        <f t="shared" si="29"/>
        <v>8.5827577952953149E-2</v>
      </c>
      <c r="AE107" s="194">
        <f t="shared" si="29"/>
        <v>8.756535695785557E-2</v>
      </c>
      <c r="AF107" s="194">
        <f t="shared" si="29"/>
        <v>8.633475518828071E-2</v>
      </c>
      <c r="AG107" s="194">
        <f t="shared" si="29"/>
        <v>8.790159489931218E-2</v>
      </c>
      <c r="AH107" s="194">
        <f t="shared" si="29"/>
        <v>8.677372901782629E-2</v>
      </c>
      <c r="AI107" s="194">
        <f t="shared" si="29"/>
        <v>8.8195078562554194E-2</v>
      </c>
      <c r="AJ107" s="194">
        <f t="shared" si="29"/>
        <v>8.8702203620906098E-2</v>
      </c>
      <c r="AK107" s="194">
        <f t="shared" si="29"/>
        <v>8.8457317485988451E-2</v>
      </c>
      <c r="AL107" s="194">
        <f t="shared" si="29"/>
        <v>8.8919301887979946E-2</v>
      </c>
      <c r="AM107" s="194">
        <f t="shared" si="29"/>
        <v>8.8679477419824182E-2</v>
      </c>
      <c r="AN107" s="194">
        <f t="shared" si="29"/>
        <v>8.9678909516152872E-2</v>
      </c>
      <c r="AO107" s="194">
        <f t="shared" si="29"/>
        <v>8.9781164775891445E-2</v>
      </c>
      <c r="AP107" s="194">
        <f t="shared" si="29"/>
        <v>8.1706574836639387E-2</v>
      </c>
      <c r="AQ107" s="194">
        <f t="shared" si="29"/>
        <v>8.6794747523353616E-2</v>
      </c>
      <c r="AR107" s="194">
        <f t="shared" si="29"/>
        <v>8.2615299981404738E-2</v>
      </c>
      <c r="AS107" s="194">
        <f t="shared" si="29"/>
        <v>8.7156457071100507E-2</v>
      </c>
      <c r="AT107" s="194">
        <f t="shared" si="29"/>
        <v>8.3388381277654619E-2</v>
      </c>
      <c r="AU107" s="194">
        <f t="shared" si="29"/>
        <v>8.7477659012484013E-2</v>
      </c>
      <c r="AV107" s="194">
        <f t="shared" si="29"/>
        <v>8.9278106306295832E-2</v>
      </c>
      <c r="AW107" s="194">
        <f t="shared" si="29"/>
        <v>8.7764709908338567E-2</v>
      </c>
      <c r="AX107" s="194">
        <f t="shared" si="29"/>
        <v>8.9443284413549137E-2</v>
      </c>
      <c r="AY107" s="194">
        <f t="shared" si="29"/>
        <v>8.8022668627651596E-2</v>
      </c>
      <c r="AZ107" s="71"/>
      <c r="BA107" s="187" t="s">
        <v>114</v>
      </c>
      <c r="BB107" s="187" t="s">
        <v>114</v>
      </c>
      <c r="BC107" s="187" t="s">
        <v>114</v>
      </c>
      <c r="BD107" s="187" t="s">
        <v>114</v>
      </c>
      <c r="BF107" s="77"/>
    </row>
    <row r="108" spans="2:58" x14ac:dyDescent="0.25">
      <c r="B108" s="71" t="s">
        <v>254</v>
      </c>
      <c r="C108" s="78" t="s">
        <v>119</v>
      </c>
      <c r="D108" s="195">
        <f>D17/D16</f>
        <v>-1.7433957840603911E-3</v>
      </c>
      <c r="E108" s="195">
        <f t="shared" ref="E108:O108" si="30">E17/E16</f>
        <v>-1.791721429601472E-3</v>
      </c>
      <c r="F108" s="195">
        <f t="shared" si="30"/>
        <v>-2.2459125025544651E-3</v>
      </c>
      <c r="G108" s="195">
        <f t="shared" si="30"/>
        <v>-2.4675978937191349E-3</v>
      </c>
      <c r="H108" s="195">
        <f t="shared" si="30"/>
        <v>-2.7980222062527617E-3</v>
      </c>
      <c r="I108" s="195">
        <f t="shared" si="30"/>
        <v>-2.5724561935913958E-3</v>
      </c>
      <c r="J108" s="195">
        <f t="shared" si="30"/>
        <v>-2.9785774209647249E-3</v>
      </c>
      <c r="K108" s="195">
        <f t="shared" si="30"/>
        <v>-3.2487491851157426E-3</v>
      </c>
      <c r="L108" s="195">
        <f t="shared" si="30"/>
        <v>-3.3790960810573794E-3</v>
      </c>
      <c r="M108" s="195">
        <f t="shared" si="30"/>
        <v>-3.5945762648675332E-3</v>
      </c>
      <c r="N108" s="195">
        <f t="shared" si="30"/>
        <v>-3.6014787258497874E-3</v>
      </c>
      <c r="O108" s="195">
        <f t="shared" si="30"/>
        <v>-6.7762288284128605E-3</v>
      </c>
      <c r="P108" s="195">
        <f t="shared" ref="P108:AY108" si="31">P17/P16</f>
        <v>-3.4652001585347928E-3</v>
      </c>
      <c r="Q108" s="195">
        <f t="shared" si="31"/>
        <v>-3.4621493956516255E-3</v>
      </c>
      <c r="R108" s="195">
        <f t="shared" si="31"/>
        <v>-3.3063480496140149E-3</v>
      </c>
      <c r="S108" s="195">
        <f t="shared" si="31"/>
        <v>-3.4505581476405927E-3</v>
      </c>
      <c r="T108" s="195">
        <f t="shared" si="31"/>
        <v>-3.3630142294842533E-3</v>
      </c>
      <c r="U108" s="195">
        <f t="shared" si="31"/>
        <v>-3.4814530875141355E-3</v>
      </c>
      <c r="V108" s="195">
        <f t="shared" si="31"/>
        <v>-3.4082269006551575E-3</v>
      </c>
      <c r="W108" s="195">
        <f t="shared" si="31"/>
        <v>-3.5056474896212443E-3</v>
      </c>
      <c r="X108" s="195">
        <f t="shared" si="31"/>
        <v>-3.5388777527285671E-3</v>
      </c>
      <c r="Y108" s="195">
        <f t="shared" si="31"/>
        <v>-3.5289083768761035E-3</v>
      </c>
      <c r="Z108" s="195">
        <f t="shared" si="31"/>
        <v>-3.5581959697103534E-3</v>
      </c>
      <c r="AA108" s="195">
        <f t="shared" si="31"/>
        <v>-3.5478716089776771E-3</v>
      </c>
      <c r="AB108" s="195">
        <f t="shared" si="31"/>
        <v>-3.6445727310770114E-3</v>
      </c>
      <c r="AC108" s="195">
        <f t="shared" si="31"/>
        <v>-3.6486599086661391E-3</v>
      </c>
      <c r="AD108" s="195">
        <f t="shared" si="31"/>
        <v>-3.5983987149450112E-3</v>
      </c>
      <c r="AE108" s="195">
        <f t="shared" si="31"/>
        <v>-3.6449237170295599E-3</v>
      </c>
      <c r="AF108" s="195">
        <f t="shared" si="31"/>
        <v>-3.6120435273520762E-3</v>
      </c>
      <c r="AG108" s="195">
        <f t="shared" si="31"/>
        <v>-3.6538520664505278E-3</v>
      </c>
      <c r="AH108" s="195">
        <f t="shared" si="31"/>
        <v>-3.6238091629161523E-3</v>
      </c>
      <c r="AI108" s="195">
        <f t="shared" si="31"/>
        <v>-3.6616257989013313E-3</v>
      </c>
      <c r="AJ108" s="195">
        <f t="shared" si="31"/>
        <v>-3.6750161341355153E-3</v>
      </c>
      <c r="AK108" s="195">
        <f t="shared" si="31"/>
        <v>-3.6685567351238246E-3</v>
      </c>
      <c r="AL108" s="195">
        <f t="shared" si="31"/>
        <v>-3.6807321752398447E-3</v>
      </c>
      <c r="AM108" s="195">
        <f t="shared" si="31"/>
        <v>-3.6744172053312118E-3</v>
      </c>
      <c r="AN108" s="195">
        <f t="shared" si="31"/>
        <v>-3.7006555851911761E-3</v>
      </c>
      <c r="AO108" s="195">
        <f t="shared" si="31"/>
        <v>-3.7033285425381443E-3</v>
      </c>
      <c r="AP108" s="195">
        <f t="shared" si="31"/>
        <v>-3.4854549416832329E-3</v>
      </c>
      <c r="AQ108" s="195">
        <f t="shared" si="31"/>
        <v>-3.6243714867012474E-3</v>
      </c>
      <c r="AR108" s="195">
        <f t="shared" si="31"/>
        <v>-3.51068252464483E-3</v>
      </c>
      <c r="AS108" s="195">
        <f t="shared" si="31"/>
        <v>-3.6340339209228194E-3</v>
      </c>
      <c r="AT108" s="195">
        <f t="shared" si="31"/>
        <v>-3.5319994797973287E-3</v>
      </c>
      <c r="AU108" s="195">
        <f t="shared" si="31"/>
        <v>-3.6425911147944107E-3</v>
      </c>
      <c r="AV108" s="195">
        <f t="shared" si="31"/>
        <v>-3.6901578937690478E-3</v>
      </c>
      <c r="AW108" s="195">
        <f t="shared" si="31"/>
        <v>-3.6502201279815035E-3</v>
      </c>
      <c r="AX108" s="195">
        <f t="shared" si="31"/>
        <v>-3.6944881749452429E-3</v>
      </c>
      <c r="AY108" s="195">
        <f t="shared" si="31"/>
        <v>-3.6570612212804853E-3</v>
      </c>
      <c r="AZ108" s="71"/>
      <c r="BA108" s="187" t="s">
        <v>114</v>
      </c>
      <c r="BB108" s="187" t="s">
        <v>114</v>
      </c>
      <c r="BC108" s="187" t="s">
        <v>114</v>
      </c>
      <c r="BD108" s="187" t="s">
        <v>114</v>
      </c>
      <c r="BF108" s="77"/>
    </row>
    <row r="109" spans="2:58" x14ac:dyDescent="0.25">
      <c r="B109" s="71" t="s">
        <v>255</v>
      </c>
      <c r="C109" s="78" t="s">
        <v>119</v>
      </c>
      <c r="D109" s="195">
        <f>D19/D$18</f>
        <v>0.74845731100483126</v>
      </c>
      <c r="E109" s="195">
        <f t="shared" ref="E109:O110" si="32">E19/E$18</f>
        <v>0.75825236922306904</v>
      </c>
      <c r="F109" s="195">
        <f t="shared" si="32"/>
        <v>0.75209015967240511</v>
      </c>
      <c r="G109" s="195">
        <f t="shared" si="32"/>
        <v>0.74622570914479258</v>
      </c>
      <c r="H109" s="195">
        <f t="shared" si="32"/>
        <v>0.74194603567421602</v>
      </c>
      <c r="I109" s="195">
        <f t="shared" si="32"/>
        <v>0.74154407982355486</v>
      </c>
      <c r="J109" s="195">
        <f t="shared" si="32"/>
        <v>0.74297461321468683</v>
      </c>
      <c r="K109" s="195">
        <f t="shared" si="32"/>
        <v>0.74697241110544821</v>
      </c>
      <c r="L109" s="195">
        <f t="shared" si="32"/>
        <v>0.74110697573240625</v>
      </c>
      <c r="M109" s="195">
        <f t="shared" si="32"/>
        <v>0.74179392369006625</v>
      </c>
      <c r="N109" s="195">
        <f t="shared" si="32"/>
        <v>0.73971065016317916</v>
      </c>
      <c r="O109" s="195">
        <f t="shared" si="32"/>
        <v>0.75132965067949298</v>
      </c>
      <c r="P109" s="195">
        <f t="shared" ref="P109:AY109" si="33">P19/P$18</f>
        <v>0.75023890819848993</v>
      </c>
      <c r="Q109" s="195">
        <f t="shared" si="33"/>
        <v>0.75021523390818767</v>
      </c>
      <c r="R109" s="195">
        <f t="shared" si="33"/>
        <v>0.74900638924563634</v>
      </c>
      <c r="S109" s="195">
        <f t="shared" si="33"/>
        <v>0.75012528573817527</v>
      </c>
      <c r="T109" s="195">
        <f t="shared" si="33"/>
        <v>0.74944601186181614</v>
      </c>
      <c r="U109" s="195">
        <f t="shared" si="33"/>
        <v>0.75036503534347254</v>
      </c>
      <c r="V109" s="195">
        <f t="shared" si="33"/>
        <v>0.74979681272313536</v>
      </c>
      <c r="W109" s="195">
        <f t="shared" si="33"/>
        <v>0.75055279809862452</v>
      </c>
      <c r="X109" s="195">
        <f t="shared" si="33"/>
        <v>0.75081069929808708</v>
      </c>
      <c r="Y109" s="195">
        <f t="shared" si="33"/>
        <v>0.7507333248277096</v>
      </c>
      <c r="Z109" s="195">
        <f t="shared" si="33"/>
        <v>0.750960636542233</v>
      </c>
      <c r="AA109" s="195">
        <f t="shared" si="33"/>
        <v>0.75088050387939964</v>
      </c>
      <c r="AB109" s="195">
        <f t="shared" si="33"/>
        <v>0.75163111598878318</v>
      </c>
      <c r="AC109" s="195">
        <f t="shared" si="33"/>
        <v>0.75166284463126654</v>
      </c>
      <c r="AD109" s="195">
        <f t="shared" si="33"/>
        <v>0.75127268650599099</v>
      </c>
      <c r="AE109" s="195">
        <f t="shared" si="33"/>
        <v>0.75163384067245609</v>
      </c>
      <c r="AF109" s="195">
        <f t="shared" si="33"/>
        <v>0.75137860199258166</v>
      </c>
      <c r="AG109" s="195">
        <f t="shared" si="33"/>
        <v>0.75170315157872636</v>
      </c>
      <c r="AH109" s="195">
        <f t="shared" si="33"/>
        <v>0.7514699330244321</v>
      </c>
      <c r="AI109" s="195">
        <f t="shared" si="33"/>
        <v>0.75176350018831695</v>
      </c>
      <c r="AJ109" s="195">
        <f t="shared" si="33"/>
        <v>0.7518674535059755</v>
      </c>
      <c r="AK109" s="195">
        <f t="shared" si="33"/>
        <v>0.75181730684297587</v>
      </c>
      <c r="AL109" s="195">
        <f t="shared" si="33"/>
        <v>0.75191182975356397</v>
      </c>
      <c r="AM109" s="195">
        <f t="shared" si="33"/>
        <v>0.75186280377656256</v>
      </c>
      <c r="AN109" s="195">
        <f t="shared" si="33"/>
        <v>0.75206650829932331</v>
      </c>
      <c r="AO109" s="195">
        <f t="shared" si="33"/>
        <v>0.7520872606973058</v>
      </c>
      <c r="AP109" s="195">
        <f t="shared" si="33"/>
        <v>0.75039609145039543</v>
      </c>
      <c r="AQ109" s="195">
        <f t="shared" si="33"/>
        <v>0.7514742981304805</v>
      </c>
      <c r="AR109" s="195">
        <f t="shared" si="33"/>
        <v>0.75059187407061012</v>
      </c>
      <c r="AS109" s="195">
        <f t="shared" si="33"/>
        <v>0.75154930470855752</v>
      </c>
      <c r="AT109" s="195">
        <f t="shared" si="33"/>
        <v>0.75075731537676971</v>
      </c>
      <c r="AU109" s="195">
        <f t="shared" si="33"/>
        <v>0.75161573285207472</v>
      </c>
      <c r="AV109" s="195">
        <f t="shared" si="33"/>
        <v>0.75198500703980808</v>
      </c>
      <c r="AW109" s="195">
        <f t="shared" si="33"/>
        <v>0.75167495663774631</v>
      </c>
      <c r="AX109" s="195">
        <f t="shared" si="33"/>
        <v>0.75201862597286961</v>
      </c>
      <c r="AY109" s="195">
        <f t="shared" si="33"/>
        <v>0.7517280645977833</v>
      </c>
      <c r="AZ109" s="71"/>
      <c r="BA109" s="187" t="s">
        <v>114</v>
      </c>
      <c r="BB109" s="187" t="s">
        <v>114</v>
      </c>
      <c r="BC109" s="187" t="s">
        <v>114</v>
      </c>
      <c r="BD109" s="187" t="s">
        <v>114</v>
      </c>
      <c r="BF109" s="77"/>
    </row>
    <row r="110" spans="2:58" x14ac:dyDescent="0.25">
      <c r="B110" s="71" t="s">
        <v>256</v>
      </c>
      <c r="C110" s="78" t="s">
        <v>119</v>
      </c>
      <c r="D110" s="195">
        <f>D20/D$18</f>
        <v>-8.6512956281387152E-2</v>
      </c>
      <c r="E110" s="195">
        <f t="shared" si="32"/>
        <v>-0.10133319662662968</v>
      </c>
      <c r="F110" s="195">
        <f t="shared" si="32"/>
        <v>-0.10292778450951992</v>
      </c>
      <c r="G110" s="195">
        <f t="shared" si="32"/>
        <v>-0.11968221152323703</v>
      </c>
      <c r="H110" s="195">
        <f t="shared" si="32"/>
        <v>-0.14562107319175999</v>
      </c>
      <c r="I110" s="195">
        <f t="shared" si="32"/>
        <v>-0.15038090471661431</v>
      </c>
      <c r="J110" s="195">
        <f t="shared" si="32"/>
        <v>-0.16617042191850689</v>
      </c>
      <c r="K110" s="195">
        <f t="shared" si="32"/>
        <v>-0.12890128575688492</v>
      </c>
      <c r="L110" s="195">
        <f t="shared" si="32"/>
        <v>-0.20555859775456253</v>
      </c>
      <c r="M110" s="195">
        <f t="shared" si="32"/>
        <v>-0.18569175930031823</v>
      </c>
      <c r="N110" s="195">
        <f t="shared" si="32"/>
        <v>-0.1813596883681636</v>
      </c>
      <c r="O110" s="195">
        <f t="shared" si="32"/>
        <v>-0.15266000684801884</v>
      </c>
      <c r="P110" s="195">
        <f t="shared" ref="P110:AY110" si="34">P20/P$18</f>
        <v>-0.15719287176842478</v>
      </c>
      <c r="Q110" s="195">
        <f t="shared" si="34"/>
        <v>-0.1570755596842808</v>
      </c>
      <c r="R110" s="195">
        <f t="shared" si="34"/>
        <v>-0.1510854292533044</v>
      </c>
      <c r="S110" s="195">
        <f t="shared" si="34"/>
        <v>-0.15662984379778666</v>
      </c>
      <c r="T110" s="195">
        <f t="shared" si="34"/>
        <v>-0.1532638702829113</v>
      </c>
      <c r="U110" s="195">
        <f t="shared" si="34"/>
        <v>-0.15781786360793776</v>
      </c>
      <c r="V110" s="195">
        <f t="shared" si="34"/>
        <v>-0.1550021770974252</v>
      </c>
      <c r="W110" s="195">
        <f t="shared" si="34"/>
        <v>-0.15874827545346398</v>
      </c>
      <c r="X110" s="195">
        <f t="shared" si="34"/>
        <v>-0.16002624099440135</v>
      </c>
      <c r="Y110" s="195">
        <f t="shared" si="34"/>
        <v>-0.15964283096336307</v>
      </c>
      <c r="Z110" s="195">
        <f t="shared" si="34"/>
        <v>-0.16076921788524415</v>
      </c>
      <c r="AA110" s="195">
        <f t="shared" si="34"/>
        <v>-0.16037214031438449</v>
      </c>
      <c r="AB110" s="195">
        <f t="shared" si="34"/>
        <v>-0.16409161278058837</v>
      </c>
      <c r="AC110" s="195">
        <f t="shared" si="34"/>
        <v>-0.1642488362128135</v>
      </c>
      <c r="AD110" s="195">
        <f t="shared" si="34"/>
        <v>-0.16231550422111435</v>
      </c>
      <c r="AE110" s="195">
        <f t="shared" si="34"/>
        <v>-0.16410511427593316</v>
      </c>
      <c r="AF110" s="195">
        <f t="shared" si="34"/>
        <v>-0.16284034219160945</v>
      </c>
      <c r="AG110" s="195">
        <f t="shared" si="34"/>
        <v>-0.16444856731147112</v>
      </c>
      <c r="AH110" s="195">
        <f t="shared" si="34"/>
        <v>-0.16329291050756267</v>
      </c>
      <c r="AI110" s="195">
        <f t="shared" si="34"/>
        <v>-0.16474760990476281</v>
      </c>
      <c r="AJ110" s="195">
        <f t="shared" si="34"/>
        <v>-0.16526272483292331</v>
      </c>
      <c r="AK110" s="195">
        <f t="shared" si="34"/>
        <v>-0.16501423546009419</v>
      </c>
      <c r="AL110" s="195">
        <f t="shared" si="34"/>
        <v>-0.16548262034086364</v>
      </c>
      <c r="AM110" s="195">
        <f t="shared" si="34"/>
        <v>-0.16523968425003058</v>
      </c>
      <c r="AN110" s="195">
        <f t="shared" si="34"/>
        <v>-0.16624909157796741</v>
      </c>
      <c r="AO110" s="195">
        <f t="shared" si="34"/>
        <v>-0.16635192494814519</v>
      </c>
      <c r="AP110" s="195">
        <f t="shared" si="34"/>
        <v>-0.15797175445670378</v>
      </c>
      <c r="AQ110" s="195">
        <f t="shared" si="34"/>
        <v>-0.16331454070984194</v>
      </c>
      <c r="AR110" s="195">
        <f t="shared" si="34"/>
        <v>-0.15894190675793346</v>
      </c>
      <c r="AS110" s="195">
        <f t="shared" si="34"/>
        <v>-0.16368621723684451</v>
      </c>
      <c r="AT110" s="195">
        <f t="shared" si="34"/>
        <v>-0.15976171018948124</v>
      </c>
      <c r="AU110" s="195">
        <f t="shared" si="34"/>
        <v>-0.16401538545529473</v>
      </c>
      <c r="AV110" s="195">
        <f t="shared" si="34"/>
        <v>-0.16584523226509759</v>
      </c>
      <c r="AW110" s="195">
        <f t="shared" si="34"/>
        <v>-0.16430885426214834</v>
      </c>
      <c r="AX110" s="195">
        <f t="shared" si="34"/>
        <v>-0.16601182256427061</v>
      </c>
      <c r="AY110" s="195">
        <f t="shared" si="34"/>
        <v>-0.16457201760926735</v>
      </c>
      <c r="AZ110" s="71"/>
      <c r="BA110" s="187" t="s">
        <v>114</v>
      </c>
      <c r="BB110" s="187" t="s">
        <v>114</v>
      </c>
      <c r="BC110" s="187" t="s">
        <v>114</v>
      </c>
      <c r="BD110" s="187" t="s">
        <v>114</v>
      </c>
      <c r="BF110" s="77"/>
    </row>
    <row r="111" spans="2:58" x14ac:dyDescent="0.25">
      <c r="B111" s="71" t="s">
        <v>257</v>
      </c>
      <c r="C111" s="78" t="s">
        <v>119</v>
      </c>
      <c r="D111" s="195">
        <f>D22/D$21</f>
        <v>1.143583092361684E-2</v>
      </c>
      <c r="E111" s="195">
        <f t="shared" ref="E111:O111" si="35">E22/E$21</f>
        <v>1.28333688785617E-2</v>
      </c>
      <c r="F111" s="195">
        <f t="shared" si="35"/>
        <v>-2.2285340427529664E-3</v>
      </c>
      <c r="G111" s="195">
        <f t="shared" si="35"/>
        <v>5.979985166143671E-3</v>
      </c>
      <c r="H111" s="195">
        <f t="shared" si="35"/>
        <v>8.4104935834867153E-3</v>
      </c>
      <c r="I111" s="195">
        <f t="shared" si="35"/>
        <v>3.0453776294708169E-2</v>
      </c>
      <c r="J111" s="195">
        <f t="shared" si="35"/>
        <v>4.2662632548490041E-3</v>
      </c>
      <c r="K111" s="195">
        <f t="shared" si="35"/>
        <v>3.1546248328801806E-3</v>
      </c>
      <c r="L111" s="195">
        <f t="shared" si="35"/>
        <v>3.7030332284348662E-2</v>
      </c>
      <c r="M111" s="195">
        <f t="shared" si="35"/>
        <v>4.7007358972410186E-3</v>
      </c>
      <c r="N111" s="195">
        <f t="shared" si="35"/>
        <v>5.3953588804613976E-3</v>
      </c>
      <c r="O111" s="195">
        <f t="shared" si="35"/>
        <v>-3.4564567837273123E-2</v>
      </c>
      <c r="P111" s="195">
        <f t="shared" ref="P111:AY111" si="36">P22/P$21</f>
        <v>1.1307909059926449E-2</v>
      </c>
      <c r="Q111" s="195">
        <f t="shared" si="36"/>
        <v>1.1312587384223747E-2</v>
      </c>
      <c r="R111" s="195">
        <f t="shared" si="36"/>
        <v>1.1533919640197194E-2</v>
      </c>
      <c r="S111" s="195">
        <f t="shared" si="36"/>
        <v>1.1330233236926284E-2</v>
      </c>
      <c r="T111" s="195">
        <f t="shared" si="36"/>
        <v>1.1457217342509209E-2</v>
      </c>
      <c r="U111" s="195">
        <f t="shared" si="36"/>
        <v>1.1282742653458909E-2</v>
      </c>
      <c r="V111" s="195">
        <f t="shared" si="36"/>
        <v>1.139298577866802E-2</v>
      </c>
      <c r="W111" s="195">
        <f t="shared" si="36"/>
        <v>1.1244505825487612E-2</v>
      </c>
      <c r="X111" s="195">
        <f t="shared" si="36"/>
        <v>1.1190422376034416E-2</v>
      </c>
      <c r="Y111" s="195">
        <f t="shared" si="36"/>
        <v>1.1206842910515125E-2</v>
      </c>
      <c r="Z111" s="195">
        <f t="shared" si="36"/>
        <v>1.1158114467163133E-2</v>
      </c>
      <c r="AA111" s="195">
        <f t="shared" si="36"/>
        <v>1.1175462028858113E-2</v>
      </c>
      <c r="AB111" s="195">
        <f t="shared" si="36"/>
        <v>1.1005266632001427E-2</v>
      </c>
      <c r="AC111" s="195">
        <f t="shared" si="36"/>
        <v>1.0997673805339999E-2</v>
      </c>
      <c r="AD111" s="195">
        <f t="shared" si="36"/>
        <v>1.1088734302485416E-2</v>
      </c>
      <c r="AE111" s="195">
        <f t="shared" si="36"/>
        <v>1.1004615937834075E-2</v>
      </c>
      <c r="AF111" s="195">
        <f t="shared" si="36"/>
        <v>1.1064502087626608E-2</v>
      </c>
      <c r="AG111" s="195">
        <f t="shared" si="36"/>
        <v>1.0987978796601048E-2</v>
      </c>
      <c r="AH111" s="195">
        <f t="shared" si="36"/>
        <v>1.1043318663825888E-2</v>
      </c>
      <c r="AI111" s="195">
        <f t="shared" si="36"/>
        <v>1.0973358958979721E-2</v>
      </c>
      <c r="AJ111" s="195">
        <f t="shared" si="36"/>
        <v>1.0947878256636547E-2</v>
      </c>
      <c r="AK111" s="195">
        <f t="shared" si="36"/>
        <v>1.0960217403042998E-2</v>
      </c>
      <c r="AL111" s="195">
        <f t="shared" si="36"/>
        <v>1.093688457702637E-2</v>
      </c>
      <c r="AM111" s="195">
        <f t="shared" si="36"/>
        <v>1.0949026113963973E-2</v>
      </c>
      <c r="AN111" s="195">
        <f t="shared" si="36"/>
        <v>1.0898008730341075E-2</v>
      </c>
      <c r="AO111" s="195">
        <f t="shared" si="36"/>
        <v>1.0892726154495425E-2</v>
      </c>
      <c r="AP111" s="195">
        <f t="shared" si="36"/>
        <v>1.1276482662995135E-2</v>
      </c>
      <c r="AQ111" s="195">
        <f t="shared" si="36"/>
        <v>1.1042299444866613E-2</v>
      </c>
      <c r="AR111" s="195">
        <f t="shared" si="36"/>
        <v>1.1236429397340056E-2</v>
      </c>
      <c r="AS111" s="195">
        <f t="shared" si="36"/>
        <v>1.1024688319518978E-2</v>
      </c>
      <c r="AT111" s="195">
        <f t="shared" si="36"/>
        <v>1.1201769686428265E-2</v>
      </c>
      <c r="AU111" s="195">
        <f t="shared" si="36"/>
        <v>1.1008935653636873E-2</v>
      </c>
      <c r="AV111" s="195">
        <f t="shared" si="36"/>
        <v>1.0918601336106778E-2</v>
      </c>
      <c r="AW111" s="195">
        <f t="shared" si="36"/>
        <v>1.0994766333107815E-2</v>
      </c>
      <c r="AX111" s="195">
        <f t="shared" si="36"/>
        <v>1.0910136520994873E-2</v>
      </c>
      <c r="AY111" s="195">
        <f t="shared" si="36"/>
        <v>1.0981958674554324E-2</v>
      </c>
      <c r="AZ111" s="71"/>
      <c r="BA111" s="187" t="s">
        <v>114</v>
      </c>
      <c r="BB111" s="187" t="s">
        <v>114</v>
      </c>
      <c r="BC111" s="187" t="s">
        <v>114</v>
      </c>
      <c r="BD111" s="187" t="s">
        <v>114</v>
      </c>
      <c r="BF111" s="77"/>
    </row>
    <row r="112" spans="2:58" x14ac:dyDescent="0.25">
      <c r="B112" s="71" t="s">
        <v>258</v>
      </c>
      <c r="C112" s="78" t="s">
        <v>119</v>
      </c>
      <c r="D112" s="195">
        <f t="shared" ref="D112:O116" si="37">D23/D$21</f>
        <v>1.3619645558332723E-2</v>
      </c>
      <c r="E112" s="195">
        <f t="shared" si="37"/>
        <v>1.5989211201335753E-2</v>
      </c>
      <c r="F112" s="195">
        <f t="shared" si="37"/>
        <v>1.6974163135925629E-2</v>
      </c>
      <c r="G112" s="195">
        <f t="shared" si="37"/>
        <v>1.7631570439282741E-2</v>
      </c>
      <c r="H112" s="195">
        <f t="shared" si="37"/>
        <v>2.5632870972465475E-2</v>
      </c>
      <c r="I112" s="195">
        <f t="shared" si="37"/>
        <v>2.6332743564661469E-2</v>
      </c>
      <c r="J112" s="195">
        <f t="shared" si="37"/>
        <v>2.0129586764623654E-2</v>
      </c>
      <c r="K112" s="195">
        <f t="shared" si="37"/>
        <v>1.5125446777610872E-2</v>
      </c>
      <c r="L112" s="195">
        <f t="shared" si="37"/>
        <v>4.6538414762945651E-2</v>
      </c>
      <c r="M112" s="195">
        <f t="shared" si="37"/>
        <v>3.2368829674955114E-2</v>
      </c>
      <c r="N112" s="195">
        <f t="shared" si="37"/>
        <v>2.3752819356069179E-2</v>
      </c>
      <c r="O112" s="195">
        <f t="shared" si="37"/>
        <v>1.7053947233959251E-2</v>
      </c>
      <c r="P112" s="195">
        <f t="shared" ref="P112:AY112" si="38">P23/P$21</f>
        <v>5.1420829261639919E-2</v>
      </c>
      <c r="Q112" s="195">
        <f t="shared" si="38"/>
        <v>5.1317325606537546E-2</v>
      </c>
      <c r="R112" s="195">
        <f t="shared" si="38"/>
        <v>4.6420551456328542E-2</v>
      </c>
      <c r="S112" s="195">
        <f t="shared" si="38"/>
        <v>5.0926927221123006E-2</v>
      </c>
      <c r="T112" s="195">
        <f t="shared" si="38"/>
        <v>4.8117519785360614E-2</v>
      </c>
      <c r="U112" s="195">
        <f t="shared" si="38"/>
        <v>5.1977613034985173E-2</v>
      </c>
      <c r="V112" s="195">
        <f t="shared" si="38"/>
        <v>4.9538584510254405E-2</v>
      </c>
      <c r="W112" s="195">
        <f t="shared" si="38"/>
        <v>5.2823567954535106E-2</v>
      </c>
      <c r="X112" s="195">
        <f t="shared" si="38"/>
        <v>5.4020114910927799E-2</v>
      </c>
      <c r="Y112" s="195">
        <f t="shared" si="38"/>
        <v>5.365682557280526E-2</v>
      </c>
      <c r="Z112" s="195">
        <f t="shared" si="38"/>
        <v>5.4734897906801541E-2</v>
      </c>
      <c r="AA112" s="195">
        <f t="shared" si="38"/>
        <v>5.4351098937674716E-2</v>
      </c>
      <c r="AB112" s="195">
        <f t="shared" si="38"/>
        <v>5.8116516753288432E-2</v>
      </c>
      <c r="AC112" s="195">
        <f t="shared" si="38"/>
        <v>5.8284501113087979E-2</v>
      </c>
      <c r="AD112" s="195">
        <f t="shared" si="38"/>
        <v>5.6269870725999947E-2</v>
      </c>
      <c r="AE112" s="195">
        <f t="shared" si="38"/>
        <v>5.8130912767842963E-2</v>
      </c>
      <c r="AF112" s="195">
        <f t="shared" si="38"/>
        <v>5.6805986362652355E-2</v>
      </c>
      <c r="AG112" s="195">
        <f t="shared" si="38"/>
        <v>5.8498994332660308E-2</v>
      </c>
      <c r="AH112" s="195">
        <f t="shared" si="38"/>
        <v>5.727465027982101E-2</v>
      </c>
      <c r="AI112" s="195">
        <f t="shared" si="38"/>
        <v>5.8822444896291445E-2</v>
      </c>
      <c r="AJ112" s="195">
        <f t="shared" si="38"/>
        <v>5.9386182179022619E-2</v>
      </c>
      <c r="AK112" s="195">
        <f t="shared" si="38"/>
        <v>5.9113189826900156E-2</v>
      </c>
      <c r="AL112" s="195">
        <f t="shared" si="38"/>
        <v>5.9629407306304782E-2</v>
      </c>
      <c r="AM112" s="195">
        <f t="shared" si="38"/>
        <v>5.9360786883319548E-2</v>
      </c>
      <c r="AN112" s="195">
        <f t="shared" si="38"/>
        <v>6.0489499931660209E-2</v>
      </c>
      <c r="AO112" s="195">
        <f t="shared" si="38"/>
        <v>6.06063721007606E-2</v>
      </c>
      <c r="AP112" s="195">
        <f t="shared" si="38"/>
        <v>5.2116109610410813E-2</v>
      </c>
      <c r="AQ112" s="195">
        <f t="shared" si="38"/>
        <v>5.7297199569038844E-2</v>
      </c>
      <c r="AR112" s="195">
        <f t="shared" si="38"/>
        <v>5.3002251555825129E-2</v>
      </c>
      <c r="AS112" s="195">
        <f t="shared" si="38"/>
        <v>5.7686829643422255E-2</v>
      </c>
      <c r="AT112" s="195">
        <f t="shared" si="38"/>
        <v>5.3769066025320868E-2</v>
      </c>
      <c r="AU112" s="195">
        <f t="shared" si="38"/>
        <v>5.803534299837413E-2</v>
      </c>
      <c r="AV112" s="195">
        <f t="shared" si="38"/>
        <v>6.0033907324268054E-2</v>
      </c>
      <c r="AW112" s="195">
        <f t="shared" si="38"/>
        <v>5.8348826282532407E-2</v>
      </c>
      <c r="AX112" s="195">
        <f t="shared" si="38"/>
        <v>6.0221183632657688E-2</v>
      </c>
      <c r="AY112" s="195">
        <f t="shared" si="38"/>
        <v>5.8632184038290201E-2</v>
      </c>
      <c r="AZ112" s="71"/>
      <c r="BA112" s="187" t="s">
        <v>114</v>
      </c>
      <c r="BB112" s="187" t="s">
        <v>114</v>
      </c>
      <c r="BC112" s="187" t="s">
        <v>114</v>
      </c>
      <c r="BD112" s="187" t="s">
        <v>114</v>
      </c>
      <c r="BF112" s="77"/>
    </row>
    <row r="113" spans="2:58" x14ac:dyDescent="0.25">
      <c r="B113" s="71" t="s">
        <v>259</v>
      </c>
      <c r="C113" s="78" t="s">
        <v>119</v>
      </c>
      <c r="D113" s="195">
        <f t="shared" si="37"/>
        <v>1.5596264627247202E-2</v>
      </c>
      <c r="E113" s="195">
        <f t="shared" si="37"/>
        <v>2.1000245931507986E-2</v>
      </c>
      <c r="F113" s="195">
        <f t="shared" si="37"/>
        <v>1.1953389627547701E-2</v>
      </c>
      <c r="G113" s="195">
        <f t="shared" si="37"/>
        <v>8.7733344955624373E-3</v>
      </c>
      <c r="H113" s="195">
        <f t="shared" si="37"/>
        <v>2.8697937610254794E-3</v>
      </c>
      <c r="I113" s="195">
        <f t="shared" si="37"/>
        <v>1.4320891129955531E-2</v>
      </c>
      <c r="J113" s="195">
        <f t="shared" si="37"/>
        <v>2.1537469581509049E-2</v>
      </c>
      <c r="K113" s="195">
        <f t="shared" si="37"/>
        <v>1.8553920231597729E-2</v>
      </c>
      <c r="L113" s="195">
        <f t="shared" si="37"/>
        <v>5.7068346966126428E-2</v>
      </c>
      <c r="M113" s="195">
        <f t="shared" si="37"/>
        <v>2.0536448480306484E-2</v>
      </c>
      <c r="N113" s="195">
        <f t="shared" si="37"/>
        <v>4.0704663114199499E-2</v>
      </c>
      <c r="O113" s="195">
        <f t="shared" si="37"/>
        <v>2.1282357155666745E-2</v>
      </c>
      <c r="P113" s="195">
        <f t="shared" ref="P113:AY113" si="39">P24/P$21</f>
        <v>5.0615675313766449E-2</v>
      </c>
      <c r="Q113" s="195">
        <f t="shared" si="39"/>
        <v>5.0513599255411212E-2</v>
      </c>
      <c r="R113" s="195">
        <f t="shared" si="39"/>
        <v>4.5684364931127784E-2</v>
      </c>
      <c r="S113" s="195">
        <f t="shared" si="39"/>
        <v>5.0128585524911042E-2</v>
      </c>
      <c r="T113" s="195">
        <f t="shared" si="39"/>
        <v>4.7357927454209192E-2</v>
      </c>
      <c r="U113" s="195">
        <f t="shared" si="39"/>
        <v>5.1164779525429575E-2</v>
      </c>
      <c r="V113" s="195">
        <f t="shared" si="39"/>
        <v>4.8759391833813573E-2</v>
      </c>
      <c r="W113" s="195">
        <f t="shared" si="39"/>
        <v>5.1999066427167229E-2</v>
      </c>
      <c r="X113" s="195">
        <f t="shared" si="39"/>
        <v>5.3179109748581574E-2</v>
      </c>
      <c r="Y113" s="195">
        <f t="shared" si="39"/>
        <v>5.2820831157923541E-2</v>
      </c>
      <c r="Z113" s="195">
        <f t="shared" si="39"/>
        <v>5.3884033944021595E-2</v>
      </c>
      <c r="AA113" s="195">
        <f t="shared" si="39"/>
        <v>5.3505528605920033E-2</v>
      </c>
      <c r="AB113" s="195">
        <f t="shared" si="39"/>
        <v>5.7219011074711029E-2</v>
      </c>
      <c r="AC113" s="195">
        <f t="shared" si="39"/>
        <v>5.7384678473574431E-2</v>
      </c>
      <c r="AD113" s="195">
        <f t="shared" si="39"/>
        <v>5.5397835315685547E-2</v>
      </c>
      <c r="AE113" s="195">
        <f t="shared" si="39"/>
        <v>5.7233208529093652E-2</v>
      </c>
      <c r="AF113" s="195">
        <f t="shared" si="39"/>
        <v>5.5926556460440903E-2</v>
      </c>
      <c r="AG113" s="195">
        <f t="shared" si="39"/>
        <v>5.759621324861415E-2</v>
      </c>
      <c r="AH113" s="195">
        <f t="shared" si="39"/>
        <v>5.6388756228271199E-2</v>
      </c>
      <c r="AI113" s="195">
        <f t="shared" si="39"/>
        <v>5.7915202549770631E-2</v>
      </c>
      <c r="AJ113" s="195">
        <f t="shared" si="39"/>
        <v>5.8471164363024263E-2</v>
      </c>
      <c r="AK113" s="195">
        <f t="shared" si="39"/>
        <v>5.8201937317484416E-2</v>
      </c>
      <c r="AL113" s="195">
        <f t="shared" si="39"/>
        <v>5.8711034754667518E-2</v>
      </c>
      <c r="AM113" s="195">
        <f t="shared" si="39"/>
        <v>5.8446119337478335E-2</v>
      </c>
      <c r="AN113" s="195">
        <f t="shared" si="39"/>
        <v>5.9559264364818551E-2</v>
      </c>
      <c r="AO113" s="195">
        <f t="shared" si="39"/>
        <v>5.967452454902554E-2</v>
      </c>
      <c r="AP113" s="195">
        <f t="shared" si="39"/>
        <v>5.1301365856619194E-2</v>
      </c>
      <c r="AQ113" s="195">
        <f t="shared" si="39"/>
        <v>5.6410994501497308E-2</v>
      </c>
      <c r="AR113" s="195">
        <f t="shared" si="39"/>
        <v>5.2175285495898345E-2</v>
      </c>
      <c r="AS113" s="195">
        <f t="shared" si="39"/>
        <v>5.6795250518063889E-2</v>
      </c>
      <c r="AT113" s="195">
        <f t="shared" si="39"/>
        <v>5.2931523509507347E-2</v>
      </c>
      <c r="AU113" s="195">
        <f t="shared" si="39"/>
        <v>5.713895692652321E-2</v>
      </c>
      <c r="AV113" s="195">
        <f t="shared" si="39"/>
        <v>5.9109955617872564E-2</v>
      </c>
      <c r="AW113" s="195">
        <f t="shared" si="39"/>
        <v>5.7448116424083775E-2</v>
      </c>
      <c r="AX113" s="195">
        <f t="shared" si="39"/>
        <v>5.9294648876915705E-2</v>
      </c>
      <c r="AY113" s="195">
        <f t="shared" si="39"/>
        <v>5.7727565906167636E-2</v>
      </c>
      <c r="AZ113" s="71"/>
      <c r="BA113" s="187" t="s">
        <v>114</v>
      </c>
      <c r="BB113" s="187" t="s">
        <v>114</v>
      </c>
      <c r="BC113" s="187" t="s">
        <v>114</v>
      </c>
      <c r="BD113" s="187" t="s">
        <v>114</v>
      </c>
      <c r="BF113" s="77"/>
    </row>
    <row r="114" spans="2:58" x14ac:dyDescent="0.25">
      <c r="B114" s="71" t="s">
        <v>260</v>
      </c>
      <c r="C114" s="78" t="s">
        <v>119</v>
      </c>
      <c r="D114" s="195">
        <f t="shared" si="37"/>
        <v>3.2664551527320514E-2</v>
      </c>
      <c r="E114" s="195">
        <f t="shared" si="37"/>
        <v>2.758335616886988E-2</v>
      </c>
      <c r="F114" s="195">
        <f t="shared" si="37"/>
        <v>3.597845881296783E-2</v>
      </c>
      <c r="G114" s="195">
        <f t="shared" si="37"/>
        <v>3.1531101066344158E-2</v>
      </c>
      <c r="H114" s="195">
        <f t="shared" si="37"/>
        <v>6.0519406911963051E-2</v>
      </c>
      <c r="I114" s="195">
        <f t="shared" si="37"/>
        <v>4.6282797034703942E-2</v>
      </c>
      <c r="J114" s="195">
        <f t="shared" si="37"/>
        <v>6.6095157053522008E-2</v>
      </c>
      <c r="K114" s="195">
        <f t="shared" si="37"/>
        <v>4.1797564370080496E-2</v>
      </c>
      <c r="L114" s="195">
        <f t="shared" si="37"/>
        <v>0.18397369011485007</v>
      </c>
      <c r="M114" s="195">
        <f t="shared" si="37"/>
        <v>0.15231444416044196</v>
      </c>
      <c r="N114" s="195">
        <f t="shared" si="37"/>
        <v>8.2298191177569105E-2</v>
      </c>
      <c r="O114" s="195">
        <f t="shared" si="37"/>
        <v>5.5488079243269622E-2</v>
      </c>
      <c r="P114" s="195">
        <f t="shared" ref="P114:AY114" si="40">P25/P$21</f>
        <v>0.16218734863807494</v>
      </c>
      <c r="Q114" s="195">
        <f t="shared" si="40"/>
        <v>0.16188128853543693</v>
      </c>
      <c r="R114" s="195">
        <f t="shared" si="40"/>
        <v>0.14740153709549111</v>
      </c>
      <c r="S114" s="195">
        <f t="shared" si="40"/>
        <v>0.16072688128487636</v>
      </c>
      <c r="T114" s="195">
        <f t="shared" si="40"/>
        <v>0.15241946907522022</v>
      </c>
      <c r="U114" s="195">
        <f t="shared" si="40"/>
        <v>0.16383375715039938</v>
      </c>
      <c r="V114" s="195">
        <f t="shared" si="40"/>
        <v>0.15662155464530084</v>
      </c>
      <c r="W114" s="195">
        <f t="shared" si="40"/>
        <v>0.16633524416792078</v>
      </c>
      <c r="X114" s="195">
        <f t="shared" si="40"/>
        <v>0.16987343114230893</v>
      </c>
      <c r="Y114" s="195">
        <f t="shared" si="40"/>
        <v>0.16879918529076762</v>
      </c>
      <c r="Z114" s="195">
        <f t="shared" si="40"/>
        <v>0.17198704304195306</v>
      </c>
      <c r="AA114" s="195">
        <f t="shared" si="40"/>
        <v>0.17085215025225262</v>
      </c>
      <c r="AB114" s="195">
        <f t="shared" si="40"/>
        <v>0.18198648325703351</v>
      </c>
      <c r="AC114" s="195">
        <f t="shared" si="40"/>
        <v>0.18248321267543893</v>
      </c>
      <c r="AD114" s="195">
        <f t="shared" si="40"/>
        <v>0.17652595462073539</v>
      </c>
      <c r="AE114" s="195">
        <f t="shared" si="40"/>
        <v>0.18202905224348895</v>
      </c>
      <c r="AF114" s="195">
        <f t="shared" si="40"/>
        <v>0.17811124749389434</v>
      </c>
      <c r="AG114" s="195">
        <f t="shared" si="40"/>
        <v>0.1831174686998521</v>
      </c>
      <c r="AH114" s="195">
        <f t="shared" si="40"/>
        <v>0.17949708576646078</v>
      </c>
      <c r="AI114" s="195">
        <f t="shared" si="40"/>
        <v>0.18407391137431964</v>
      </c>
      <c r="AJ114" s="195">
        <f t="shared" si="40"/>
        <v>0.18574088140009257</v>
      </c>
      <c r="AK114" s="195">
        <f t="shared" si="40"/>
        <v>0.18493364355687472</v>
      </c>
      <c r="AL114" s="195">
        <f t="shared" si="40"/>
        <v>0.18646009761855842</v>
      </c>
      <c r="AM114" s="195">
        <f t="shared" si="40"/>
        <v>0.18566578756111923</v>
      </c>
      <c r="AN114" s="195">
        <f t="shared" si="40"/>
        <v>0.18900338980407724</v>
      </c>
      <c r="AO114" s="195">
        <f t="shared" si="40"/>
        <v>0.18934898057606511</v>
      </c>
      <c r="AP114" s="195">
        <f t="shared" si="40"/>
        <v>0.1642432912489572</v>
      </c>
      <c r="AQ114" s="195">
        <f t="shared" si="40"/>
        <v>0.17956376396990775</v>
      </c>
      <c r="AR114" s="195">
        <f t="shared" si="40"/>
        <v>0.16686361122217089</v>
      </c>
      <c r="AS114" s="195">
        <f t="shared" si="40"/>
        <v>0.18071589932627469</v>
      </c>
      <c r="AT114" s="195">
        <f t="shared" si="40"/>
        <v>0.16913108008601024</v>
      </c>
      <c r="AU114" s="195">
        <f t="shared" si="40"/>
        <v>0.18174645262491712</v>
      </c>
      <c r="AV114" s="195">
        <f t="shared" si="40"/>
        <v>0.1876562033685677</v>
      </c>
      <c r="AW114" s="195">
        <f t="shared" si="40"/>
        <v>0.18267342207377268</v>
      </c>
      <c r="AX114" s="195">
        <f t="shared" si="40"/>
        <v>0.18820997904065112</v>
      </c>
      <c r="AY114" s="195">
        <f t="shared" si="40"/>
        <v>0.18351131039496038</v>
      </c>
      <c r="AZ114" s="71"/>
      <c r="BA114" s="187" t="s">
        <v>114</v>
      </c>
      <c r="BB114" s="187" t="s">
        <v>114</v>
      </c>
      <c r="BC114" s="187" t="s">
        <v>114</v>
      </c>
      <c r="BD114" s="187" t="s">
        <v>114</v>
      </c>
      <c r="BF114" s="77"/>
    </row>
    <row r="115" spans="2:58" x14ac:dyDescent="0.25">
      <c r="B115" s="71" t="s">
        <v>261</v>
      </c>
      <c r="C115" s="78" t="s">
        <v>119</v>
      </c>
      <c r="D115" s="195">
        <f t="shared" si="37"/>
        <v>5.3170438160325753E-2</v>
      </c>
      <c r="E115" s="195">
        <f t="shared" si="37"/>
        <v>5.6851146390578512E-2</v>
      </c>
      <c r="F115" s="195">
        <f t="shared" si="37"/>
        <v>3.3121251562302931E-2</v>
      </c>
      <c r="G115" s="195">
        <f t="shared" si="37"/>
        <v>5.2796512267586908E-2</v>
      </c>
      <c r="H115" s="195">
        <f t="shared" si="37"/>
        <v>5.8821067599490046E-2</v>
      </c>
      <c r="I115" s="195">
        <f t="shared" si="37"/>
        <v>4.1292341952069059E-2</v>
      </c>
      <c r="J115" s="195">
        <f t="shared" si="37"/>
        <v>6.9623816865430704E-2</v>
      </c>
      <c r="K115" s="195">
        <f t="shared" si="37"/>
        <v>4.17275569690519E-2</v>
      </c>
      <c r="L115" s="195">
        <f t="shared" si="37"/>
        <v>6.1137737829851574E-2</v>
      </c>
      <c r="M115" s="195">
        <f t="shared" si="37"/>
        <v>6.0328672448354284E-2</v>
      </c>
      <c r="N115" s="195">
        <f t="shared" si="37"/>
        <v>6.113995938802505E-2</v>
      </c>
      <c r="O115" s="195">
        <f t="shared" si="37"/>
        <v>-1.8944300771381904E-2</v>
      </c>
      <c r="P115" s="195">
        <f t="shared" ref="P115:AY115" si="41">P26/P$21</f>
        <v>1.1747737520362187E-2</v>
      </c>
      <c r="Q115" s="195">
        <f t="shared" si="41"/>
        <v>1.1930912323920352E-2</v>
      </c>
      <c r="R115" s="195">
        <f t="shared" si="41"/>
        <v>2.0596940998425576E-2</v>
      </c>
      <c r="S115" s="195">
        <f t="shared" si="41"/>
        <v>1.262181688653706E-2</v>
      </c>
      <c r="T115" s="195">
        <f t="shared" si="41"/>
        <v>1.7593744251340252E-2</v>
      </c>
      <c r="U115" s="195">
        <f t="shared" si="41"/>
        <v>1.076237368750026E-2</v>
      </c>
      <c r="V115" s="195">
        <f t="shared" si="41"/>
        <v>1.5078825801664189E-2</v>
      </c>
      <c r="W115" s="195">
        <f t="shared" si="41"/>
        <v>9.2652514259302637E-3</v>
      </c>
      <c r="X115" s="195">
        <f t="shared" si="41"/>
        <v>7.1476715832804859E-3</v>
      </c>
      <c r="Y115" s="195">
        <f t="shared" si="41"/>
        <v>7.7906001163796593E-3</v>
      </c>
      <c r="Z115" s="195">
        <f t="shared" si="41"/>
        <v>5.8826898323810304E-3</v>
      </c>
      <c r="AA115" s="195">
        <f t="shared" si="41"/>
        <v>6.5619151283969083E-3</v>
      </c>
      <c r="AB115" s="195">
        <f t="shared" si="41"/>
        <v>-1.0190430877449986E-4</v>
      </c>
      <c r="AC115" s="195">
        <f t="shared" si="41"/>
        <v>-3.9919334727939198E-4</v>
      </c>
      <c r="AD115" s="195">
        <f t="shared" si="41"/>
        <v>3.1661834022873158E-3</v>
      </c>
      <c r="AE115" s="195">
        <f t="shared" si="41"/>
        <v>-1.2738154564539443E-4</v>
      </c>
      <c r="AF115" s="195">
        <f t="shared" si="41"/>
        <v>2.2173968465744728E-3</v>
      </c>
      <c r="AG115" s="195">
        <f t="shared" si="41"/>
        <v>-7.7879108535791207E-4</v>
      </c>
      <c r="AH115" s="195">
        <f t="shared" si="41"/>
        <v>1.3879824565487138E-3</v>
      </c>
      <c r="AI115" s="195">
        <f t="shared" si="41"/>
        <v>-1.3512152513964323E-3</v>
      </c>
      <c r="AJ115" s="195">
        <f t="shared" si="41"/>
        <v>-2.3488850044168989E-3</v>
      </c>
      <c r="AK115" s="195">
        <f t="shared" si="41"/>
        <v>-1.8657588730406122E-3</v>
      </c>
      <c r="AL115" s="195">
        <f t="shared" si="41"/>
        <v>-2.7793308168498373E-3</v>
      </c>
      <c r="AM115" s="195">
        <f t="shared" si="41"/>
        <v>-2.3039418736925566E-3</v>
      </c>
      <c r="AN115" s="195">
        <f t="shared" si="41"/>
        <v>-4.3014731753538652E-3</v>
      </c>
      <c r="AO115" s="195">
        <f t="shared" si="41"/>
        <v>-4.5083068045161188E-3</v>
      </c>
      <c r="AP115" s="195">
        <f t="shared" si="41"/>
        <v>1.05172704303063E-2</v>
      </c>
      <c r="AQ115" s="195">
        <f t="shared" si="41"/>
        <v>1.3480760240776387E-3</v>
      </c>
      <c r="AR115" s="195">
        <f t="shared" si="41"/>
        <v>8.9490274864665285E-3</v>
      </c>
      <c r="AS115" s="195">
        <f t="shared" si="41"/>
        <v>6.5853117404363385E-4</v>
      </c>
      <c r="AT115" s="195">
        <f t="shared" si="41"/>
        <v>7.5919634322887536E-3</v>
      </c>
      <c r="AU115" s="195">
        <f t="shared" si="41"/>
        <v>4.1752324373366372E-5</v>
      </c>
      <c r="AV115" s="195">
        <f t="shared" si="41"/>
        <v>-3.4951916360297479E-3</v>
      </c>
      <c r="AW115" s="195">
        <f t="shared" si="41"/>
        <v>-5.1303232489978553E-4</v>
      </c>
      <c r="AX115" s="195">
        <f t="shared" si="41"/>
        <v>-3.8266224532935772E-3</v>
      </c>
      <c r="AY115" s="195">
        <f t="shared" si="41"/>
        <v>-1.0145025502390154E-3</v>
      </c>
      <c r="AZ115" s="71"/>
      <c r="BA115" s="187" t="s">
        <v>114</v>
      </c>
      <c r="BB115" s="187" t="s">
        <v>114</v>
      </c>
      <c r="BC115" s="187" t="s">
        <v>114</v>
      </c>
      <c r="BD115" s="187" t="s">
        <v>114</v>
      </c>
      <c r="BF115" s="77"/>
    </row>
    <row r="116" spans="2:58" x14ac:dyDescent="0.25">
      <c r="B116" s="71" t="s">
        <v>262</v>
      </c>
      <c r="C116" s="78" t="s">
        <v>119</v>
      </c>
      <c r="D116" s="195">
        <f t="shared" si="37"/>
        <v>2.8758450478951578E-2</v>
      </c>
      <c r="E116" s="195">
        <f t="shared" si="37"/>
        <v>0.12443126974039916</v>
      </c>
      <c r="F116" s="195">
        <f t="shared" si="37"/>
        <v>0.10082705469295782</v>
      </c>
      <c r="G116" s="195">
        <f t="shared" si="37"/>
        <v>9.3987948149370004E-2</v>
      </c>
      <c r="H116" s="195">
        <f t="shared" si="37"/>
        <v>0.10267698315265267</v>
      </c>
      <c r="I116" s="195">
        <f t="shared" si="37"/>
        <v>9.4737748783584139E-2</v>
      </c>
      <c r="J116" s="195">
        <f t="shared" si="37"/>
        <v>0.11044014711640171</v>
      </c>
      <c r="K116" s="195">
        <f t="shared" si="37"/>
        <v>7.7518746509828665E-2</v>
      </c>
      <c r="L116" s="195">
        <f t="shared" si="37"/>
        <v>0.16697443990806918</v>
      </c>
      <c r="M116" s="195">
        <f t="shared" si="37"/>
        <v>0.12391532926003729</v>
      </c>
      <c r="N116" s="195">
        <f t="shared" si="37"/>
        <v>9.7607746883732194E-2</v>
      </c>
      <c r="O116" s="195">
        <f t="shared" si="37"/>
        <v>6.1742463852218925E-2</v>
      </c>
      <c r="P116" s="195">
        <f t="shared" ref="P116:AY116" si="42">P27/P$21</f>
        <v>0.11309927682160138</v>
      </c>
      <c r="Q116" s="195">
        <f t="shared" si="42"/>
        <v>0.11317867238136228</v>
      </c>
      <c r="R116" s="195">
        <f t="shared" si="42"/>
        <v>0.11693488876129707</v>
      </c>
      <c r="S116" s="195">
        <f t="shared" si="42"/>
        <v>0.11347813908434093</v>
      </c>
      <c r="T116" s="195">
        <f t="shared" si="42"/>
        <v>0.1156331786888673</v>
      </c>
      <c r="U116" s="195">
        <f t="shared" si="42"/>
        <v>0.11267217925382157</v>
      </c>
      <c r="V116" s="195">
        <f t="shared" si="42"/>
        <v>0.11454310868913782</v>
      </c>
      <c r="W116" s="195">
        <f t="shared" si="42"/>
        <v>0.11202326435024894</v>
      </c>
      <c r="X116" s="195">
        <f t="shared" si="42"/>
        <v>0.11110541738833185</v>
      </c>
      <c r="Y116" s="195">
        <f t="shared" si="42"/>
        <v>0.11138408928959838</v>
      </c>
      <c r="Z116" s="195">
        <f t="shared" si="42"/>
        <v>0.11055712181356347</v>
      </c>
      <c r="AA116" s="195">
        <f t="shared" si="42"/>
        <v>0.11085152623782607</v>
      </c>
      <c r="AB116" s="195">
        <f t="shared" si="42"/>
        <v>0.10796315041275299</v>
      </c>
      <c r="AC116" s="195">
        <f t="shared" si="42"/>
        <v>0.10783429300898138</v>
      </c>
      <c r="AD116" s="195">
        <f t="shared" si="42"/>
        <v>0.1093796752192619</v>
      </c>
      <c r="AE116" s="195">
        <f t="shared" si="42"/>
        <v>0.10795210752124591</v>
      </c>
      <c r="AF116" s="195">
        <f t="shared" si="42"/>
        <v>0.10896843176098496</v>
      </c>
      <c r="AG116" s="195">
        <f t="shared" si="42"/>
        <v>0.10766975959983729</v>
      </c>
      <c r="AH116" s="195">
        <f t="shared" si="42"/>
        <v>0.10860892915205247</v>
      </c>
      <c r="AI116" s="195">
        <f t="shared" si="42"/>
        <v>0.10742164721647188</v>
      </c>
      <c r="AJ116" s="195">
        <f t="shared" si="42"/>
        <v>0.10698921575232434</v>
      </c>
      <c r="AK116" s="195">
        <f t="shared" si="42"/>
        <v>0.10719862266250325</v>
      </c>
      <c r="AL116" s="195">
        <f t="shared" si="42"/>
        <v>0.10680264267807504</v>
      </c>
      <c r="AM116" s="195">
        <f t="shared" si="42"/>
        <v>0.10700869596986493</v>
      </c>
      <c r="AN116" s="195">
        <f t="shared" si="42"/>
        <v>0.10614288302641063</v>
      </c>
      <c r="AO116" s="195">
        <f t="shared" si="42"/>
        <v>0.1060532327500313</v>
      </c>
      <c r="AP116" s="195">
        <f t="shared" si="42"/>
        <v>0.11256594133285137</v>
      </c>
      <c r="AQ116" s="195">
        <f t="shared" si="42"/>
        <v>0.1085916320485068</v>
      </c>
      <c r="AR116" s="195">
        <f t="shared" si="42"/>
        <v>0.11188619977479516</v>
      </c>
      <c r="AS116" s="195">
        <f t="shared" si="42"/>
        <v>0.1082927547013758</v>
      </c>
      <c r="AT116" s="195">
        <f t="shared" si="42"/>
        <v>0.11129799190930315</v>
      </c>
      <c r="AU116" s="195">
        <f t="shared" si="42"/>
        <v>0.10802541715785433</v>
      </c>
      <c r="AV116" s="195">
        <f t="shared" si="42"/>
        <v>0.10649235889807006</v>
      </c>
      <c r="AW116" s="195">
        <f t="shared" si="42"/>
        <v>0.10778495047291629</v>
      </c>
      <c r="AX116" s="195">
        <f t="shared" si="42"/>
        <v>0.10634870303084634</v>
      </c>
      <c r="AY116" s="195">
        <f t="shared" si="42"/>
        <v>0.10756759247131976</v>
      </c>
      <c r="AZ116" s="71"/>
      <c r="BA116" s="187" t="s">
        <v>114</v>
      </c>
      <c r="BB116" s="187" t="s">
        <v>114</v>
      </c>
      <c r="BC116" s="187" t="s">
        <v>114</v>
      </c>
      <c r="BD116" s="187" t="s">
        <v>114</v>
      </c>
      <c r="BF116" s="77"/>
    </row>
    <row r="117" spans="2:58" x14ac:dyDescent="0.25">
      <c r="B117" s="71" t="s">
        <v>263</v>
      </c>
      <c r="C117" s="78" t="s">
        <v>119</v>
      </c>
      <c r="D117" s="195">
        <f>D30/D$29</f>
        <v>3.1697015239764946E-2</v>
      </c>
      <c r="E117" s="195">
        <f>E30/E$29</f>
        <v>2.2987934407524412E-2</v>
      </c>
      <c r="F117" s="195">
        <f>F30/F$29</f>
        <v>6.0868920167821784E-2</v>
      </c>
      <c r="G117" s="195">
        <f t="shared" ref="G117:O117" si="43">G30/G$29</f>
        <v>8.555474805277373E-2</v>
      </c>
      <c r="H117" s="195">
        <f t="shared" si="43"/>
        <v>0.11672941803034592</v>
      </c>
      <c r="I117" s="195">
        <f t="shared" si="43"/>
        <v>8.6262011806669397E-2</v>
      </c>
      <c r="J117" s="195">
        <f t="shared" si="43"/>
        <v>4.2864205912038163E-2</v>
      </c>
      <c r="K117" s="195">
        <f t="shared" si="43"/>
        <v>2.288720693312439E-2</v>
      </c>
      <c r="L117" s="195">
        <f t="shared" si="43"/>
        <v>8.6331569428648905E-2</v>
      </c>
      <c r="M117" s="195">
        <f t="shared" si="43"/>
        <v>0.37468279799686044</v>
      </c>
      <c r="N117" s="195">
        <f t="shared" si="43"/>
        <v>0.55446322163176465</v>
      </c>
      <c r="O117" s="195">
        <f t="shared" si="43"/>
        <v>3.4024217634236369E-3</v>
      </c>
      <c r="P117" s="195">
        <f t="shared" ref="P117:AY117" si="44">P30/P$29</f>
        <v>0.1297354212780443</v>
      </c>
      <c r="Q117" s="195">
        <f t="shared" si="44"/>
        <v>0.12950637826310543</v>
      </c>
      <c r="R117" s="195">
        <f t="shared" si="44"/>
        <v>0.11887955993420982</v>
      </c>
      <c r="S117" s="195">
        <f t="shared" si="44"/>
        <v>0.12864414346495362</v>
      </c>
      <c r="T117" s="195">
        <f t="shared" si="44"/>
        <v>0.12251645797025577</v>
      </c>
      <c r="U117" s="195">
        <f t="shared" si="44"/>
        <v>0.13097073749368687</v>
      </c>
      <c r="V117" s="195">
        <f t="shared" si="44"/>
        <v>0.12559916575253693</v>
      </c>
      <c r="W117" s="195">
        <f t="shared" si="44"/>
        <v>0.13285805232184203</v>
      </c>
      <c r="X117" s="195">
        <f t="shared" si="44"/>
        <v>0.13554922612193207</v>
      </c>
      <c r="Y117" s="195">
        <f t="shared" si="44"/>
        <v>0.13472944117209687</v>
      </c>
      <c r="Z117" s="195">
        <f t="shared" si="44"/>
        <v>0.13716911622071493</v>
      </c>
      <c r="AA117" s="195">
        <f t="shared" si="44"/>
        <v>0.13629817788156454</v>
      </c>
      <c r="AB117" s="195">
        <f t="shared" si="44"/>
        <v>0.14495974047640139</v>
      </c>
      <c r="AC117" s="195">
        <f t="shared" si="44"/>
        <v>0.14535230502986624</v>
      </c>
      <c r="AD117" s="195">
        <f t="shared" si="44"/>
        <v>0.1406791941776096</v>
      </c>
      <c r="AE117" s="195">
        <f t="shared" si="44"/>
        <v>0.14499336178691805</v>
      </c>
      <c r="AF117" s="195">
        <f t="shared" si="44"/>
        <v>0.14191536413572053</v>
      </c>
      <c r="AG117" s="195">
        <f t="shared" si="44"/>
        <v>0.14585433325362637</v>
      </c>
      <c r="AH117" s="195">
        <f t="shared" si="44"/>
        <v>0.14300038116862246</v>
      </c>
      <c r="AI117" s="195">
        <f t="shared" si="44"/>
        <v>0.14661303142025836</v>
      </c>
      <c r="AJ117" s="195">
        <f t="shared" si="44"/>
        <v>0.14794012462974468</v>
      </c>
      <c r="AK117" s="195">
        <f t="shared" si="44"/>
        <v>0.14729671493624846</v>
      </c>
      <c r="AL117" s="195">
        <f t="shared" si="44"/>
        <v>0.14851458080952701</v>
      </c>
      <c r="AM117" s="195">
        <f t="shared" si="44"/>
        <v>0.14788021077383764</v>
      </c>
      <c r="AN117" s="195">
        <f t="shared" si="44"/>
        <v>0.15055512508548188</v>
      </c>
      <c r="AO117" s="195">
        <f t="shared" si="44"/>
        <v>0.15083350757923922</v>
      </c>
      <c r="AP117" s="195">
        <f t="shared" si="44"/>
        <v>0.13127885848004622</v>
      </c>
      <c r="AQ117" s="195">
        <f t="shared" si="44"/>
        <v>0.14305268903401769</v>
      </c>
      <c r="AR117" s="195">
        <f t="shared" si="44"/>
        <v>0.13325831171843358</v>
      </c>
      <c r="AS117" s="195">
        <f t="shared" si="44"/>
        <v>0.14395802283900444</v>
      </c>
      <c r="AT117" s="195">
        <f t="shared" si="44"/>
        <v>0.1349824660011805</v>
      </c>
      <c r="AU117" s="195">
        <f t="shared" si="44"/>
        <v>0.14477023570313194</v>
      </c>
      <c r="AV117" s="195">
        <f t="shared" si="44"/>
        <v>0.14947246301167674</v>
      </c>
      <c r="AW117" s="195">
        <f t="shared" si="44"/>
        <v>0.1455027686165096</v>
      </c>
      <c r="AX117" s="195">
        <f t="shared" si="44"/>
        <v>0.14991701596340784</v>
      </c>
      <c r="AY117" s="195">
        <f t="shared" si="44"/>
        <v>0.14616650727991362</v>
      </c>
      <c r="AZ117" s="71"/>
      <c r="BA117" s="187" t="s">
        <v>114</v>
      </c>
      <c r="BB117" s="187" t="s">
        <v>114</v>
      </c>
      <c r="BC117" s="187" t="s">
        <v>114</v>
      </c>
      <c r="BD117" s="187" t="s">
        <v>114</v>
      </c>
      <c r="BF117" s="77"/>
    </row>
    <row r="118" spans="2:58" x14ac:dyDescent="0.25">
      <c r="B118" s="71" t="s">
        <v>264</v>
      </c>
      <c r="C118" s="78" t="s">
        <v>119</v>
      </c>
      <c r="D118" s="195">
        <f>D31/D$29</f>
        <v>1.9658419925585278E-2</v>
      </c>
      <c r="E118" s="195">
        <f t="shared" ref="E118:O118" si="45">E31/E$29</f>
        <v>3.7111107109371155E-2</v>
      </c>
      <c r="F118" s="195">
        <f t="shared" si="45"/>
        <v>2.0807273183452508E-2</v>
      </c>
      <c r="G118" s="195">
        <f t="shared" si="45"/>
        <v>3.1225011812740396E-2</v>
      </c>
      <c r="H118" s="195">
        <f t="shared" si="45"/>
        <v>1.3515884046536737E-2</v>
      </c>
      <c r="I118" s="195">
        <f t="shared" si="45"/>
        <v>2.8589743824028103E-2</v>
      </c>
      <c r="J118" s="195">
        <f t="shared" si="45"/>
        <v>4.3930485579814207E-3</v>
      </c>
      <c r="K118" s="195">
        <f t="shared" si="45"/>
        <v>4.7216891052892004E-3</v>
      </c>
      <c r="L118" s="195">
        <f t="shared" si="45"/>
        <v>2.0195709984798159E-2</v>
      </c>
      <c r="M118" s="195">
        <f t="shared" si="45"/>
        <v>1.2049163492783233E-2</v>
      </c>
      <c r="N118" s="195">
        <f t="shared" si="45"/>
        <v>2.1840301772917146E-2</v>
      </c>
      <c r="O118" s="195">
        <f t="shared" si="45"/>
        <v>-6.9569889920986929E-5</v>
      </c>
      <c r="P118" s="195">
        <f t="shared" ref="P118:AY118" si="46">P31/P$29</f>
        <v>1.509476875740362E-2</v>
      </c>
      <c r="Q118" s="195">
        <f t="shared" si="46"/>
        <v>1.5086429986186964E-2</v>
      </c>
      <c r="R118" s="195">
        <f t="shared" si="46"/>
        <v>1.4699539310523771E-2</v>
      </c>
      <c r="S118" s="195">
        <f t="shared" si="46"/>
        <v>1.5055038595714975E-2</v>
      </c>
      <c r="T118" s="195">
        <f t="shared" si="46"/>
        <v>1.4831947891807026E-2</v>
      </c>
      <c r="U118" s="195">
        <f t="shared" si="46"/>
        <v>1.5139742926579741E-2</v>
      </c>
      <c r="V118" s="195">
        <f t="shared" si="46"/>
        <v>1.4944180063266655E-2</v>
      </c>
      <c r="W118" s="195">
        <f t="shared" si="46"/>
        <v>1.5208454415423834E-2</v>
      </c>
      <c r="X118" s="195">
        <f t="shared" si="46"/>
        <v>1.5306432005481322E-2</v>
      </c>
      <c r="Y118" s="195">
        <f t="shared" si="46"/>
        <v>1.5276586087039501E-2</v>
      </c>
      <c r="Z118" s="195">
        <f t="shared" si="46"/>
        <v>1.5365407359667448E-2</v>
      </c>
      <c r="AA118" s="195">
        <f t="shared" si="46"/>
        <v>1.5333699099295797E-2</v>
      </c>
      <c r="AB118" s="195">
        <f t="shared" si="46"/>
        <v>1.5649040690814631E-2</v>
      </c>
      <c r="AC118" s="195">
        <f t="shared" si="46"/>
        <v>1.5663332792234908E-2</v>
      </c>
      <c r="AD118" s="195">
        <f t="shared" si="46"/>
        <v>1.549319880112654E-2</v>
      </c>
      <c r="AE118" s="195">
        <f t="shared" si="46"/>
        <v>1.5650264742185407E-2</v>
      </c>
      <c r="AF118" s="195">
        <f t="shared" si="46"/>
        <v>1.5538204052512801E-2</v>
      </c>
      <c r="AG118" s="195">
        <f t="shared" si="46"/>
        <v>1.5681610138537555E-2</v>
      </c>
      <c r="AH118" s="195">
        <f t="shared" si="46"/>
        <v>1.5577706277917755E-2</v>
      </c>
      <c r="AI118" s="195">
        <f t="shared" si="46"/>
        <v>1.5709232069884074E-2</v>
      </c>
      <c r="AJ118" s="195">
        <f t="shared" si="46"/>
        <v>1.5757547564945292E-2</v>
      </c>
      <c r="AK118" s="195">
        <f t="shared" si="46"/>
        <v>1.5734122942133385E-2</v>
      </c>
      <c r="AL118" s="195">
        <f t="shared" si="46"/>
        <v>1.5778461796529596E-2</v>
      </c>
      <c r="AM118" s="195">
        <f t="shared" si="46"/>
        <v>1.5755366280625183E-2</v>
      </c>
      <c r="AN118" s="195">
        <f t="shared" si="46"/>
        <v>1.5852751911332653E-2</v>
      </c>
      <c r="AO118" s="195">
        <f t="shared" si="46"/>
        <v>1.586288698542249E-2</v>
      </c>
      <c r="AP118" s="195">
        <f t="shared" si="46"/>
        <v>1.5150960690251718E-2</v>
      </c>
      <c r="AQ118" s="195">
        <f t="shared" si="46"/>
        <v>1.5579610650869179E-2</v>
      </c>
      <c r="AR118" s="195">
        <f t="shared" si="46"/>
        <v>1.5223026663070788E-2</v>
      </c>
      <c r="AS118" s="195">
        <f t="shared" si="46"/>
        <v>1.5612571147291672E-2</v>
      </c>
      <c r="AT118" s="195">
        <f t="shared" si="46"/>
        <v>1.5285797964391125E-2</v>
      </c>
      <c r="AU118" s="195">
        <f t="shared" si="46"/>
        <v>1.5642141388737329E-2</v>
      </c>
      <c r="AV118" s="195">
        <f t="shared" si="46"/>
        <v>1.5813335422945871E-2</v>
      </c>
      <c r="AW118" s="195">
        <f t="shared" si="46"/>
        <v>1.5668810721460525E-2</v>
      </c>
      <c r="AX118" s="195">
        <f t="shared" si="46"/>
        <v>1.5829520266474776E-2</v>
      </c>
      <c r="AY118" s="195">
        <f t="shared" si="46"/>
        <v>1.5692975461272619E-2</v>
      </c>
      <c r="AZ118" s="71"/>
      <c r="BA118" s="187" t="s">
        <v>114</v>
      </c>
      <c r="BB118" s="187" t="s">
        <v>114</v>
      </c>
      <c r="BC118" s="187" t="s">
        <v>114</v>
      </c>
      <c r="BD118" s="187" t="s">
        <v>114</v>
      </c>
      <c r="BF118" s="77"/>
    </row>
    <row r="119" spans="2:58" x14ac:dyDescent="0.25">
      <c r="B119" s="71" t="s">
        <v>265</v>
      </c>
      <c r="C119" s="78" t="s">
        <v>119</v>
      </c>
      <c r="D119" s="195">
        <f t="shared" ref="D119:O120" si="47">D32/D$29</f>
        <v>0.10899645178852227</v>
      </c>
      <c r="E119" s="195">
        <f t="shared" si="47"/>
        <v>0.13355585852055551</v>
      </c>
      <c r="F119" s="195">
        <f t="shared" si="47"/>
        <v>0.10676174847980591</v>
      </c>
      <c r="G119" s="195">
        <f t="shared" si="47"/>
        <v>0.10937322842406151</v>
      </c>
      <c r="H119" s="195">
        <f t="shared" si="47"/>
        <v>0.18610430893102284</v>
      </c>
      <c r="I119" s="195">
        <f t="shared" si="47"/>
        <v>0.17854688051110976</v>
      </c>
      <c r="J119" s="195">
        <f t="shared" si="47"/>
        <v>0.16172335913296582</v>
      </c>
      <c r="K119" s="195">
        <f t="shared" si="47"/>
        <v>0.1441210057452926</v>
      </c>
      <c r="L119" s="195">
        <f t="shared" si="47"/>
        <v>0.62368026838569079</v>
      </c>
      <c r="M119" s="195">
        <f t="shared" si="47"/>
        <v>0.13813881208472739</v>
      </c>
      <c r="N119" s="195">
        <f t="shared" si="47"/>
        <v>0.11271001553111794</v>
      </c>
      <c r="O119" s="195">
        <f t="shared" si="47"/>
        <v>3.3281554765740261E-2</v>
      </c>
      <c r="P119" s="195">
        <f t="shared" ref="P119:AY119" si="48">P32/P$29</f>
        <v>6.9267872346260098E-2</v>
      </c>
      <c r="Q119" s="195">
        <f t="shared" si="48"/>
        <v>6.9103627832741502E-2</v>
      </c>
      <c r="R119" s="195">
        <f t="shared" si="48"/>
        <v>6.1483239989236001E-2</v>
      </c>
      <c r="S119" s="195">
        <f t="shared" si="48"/>
        <v>6.8485327663233814E-2</v>
      </c>
      <c r="T119" s="195">
        <f t="shared" si="48"/>
        <v>6.40912241218521E-2</v>
      </c>
      <c r="U119" s="195">
        <f t="shared" si="48"/>
        <v>7.0153705563806623E-2</v>
      </c>
      <c r="V119" s="195">
        <f t="shared" si="48"/>
        <v>6.6301803825214403E-2</v>
      </c>
      <c r="W119" s="195">
        <f t="shared" si="48"/>
        <v>7.1507080631321843E-2</v>
      </c>
      <c r="X119" s="195">
        <f t="shared" si="48"/>
        <v>7.343689513235678E-2</v>
      </c>
      <c r="Y119" s="195">
        <f t="shared" si="48"/>
        <v>7.2849035335316059E-2</v>
      </c>
      <c r="Z119" s="195">
        <f t="shared" si="48"/>
        <v>7.4598502533041747E-2</v>
      </c>
      <c r="AA119" s="195">
        <f t="shared" si="48"/>
        <v>7.3973961139117847E-2</v>
      </c>
      <c r="AB119" s="195">
        <f t="shared" si="48"/>
        <v>8.0185083251178665E-2</v>
      </c>
      <c r="AC119" s="195">
        <f t="shared" si="48"/>
        <v>8.046658746612137E-2</v>
      </c>
      <c r="AD119" s="195">
        <f t="shared" si="48"/>
        <v>7.7115545223020304E-2</v>
      </c>
      <c r="AE119" s="195">
        <f t="shared" si="48"/>
        <v>8.0209192765241508E-2</v>
      </c>
      <c r="AF119" s="195">
        <f t="shared" si="48"/>
        <v>7.8001990650969397E-2</v>
      </c>
      <c r="AG119" s="195">
        <f t="shared" si="48"/>
        <v>8.0826587012084811E-2</v>
      </c>
      <c r="AH119" s="195">
        <f t="shared" si="48"/>
        <v>7.8780045789546477E-2</v>
      </c>
      <c r="AI119" s="195">
        <f t="shared" si="48"/>
        <v>8.1370642072306515E-2</v>
      </c>
      <c r="AJ119" s="195">
        <f t="shared" si="48"/>
        <v>8.2322287677583275E-2</v>
      </c>
      <c r="AK119" s="195">
        <f t="shared" si="48"/>
        <v>8.186090485772457E-2</v>
      </c>
      <c r="AL119" s="195">
        <f t="shared" si="48"/>
        <v>8.273422460485122E-2</v>
      </c>
      <c r="AM119" s="195">
        <f t="shared" si="48"/>
        <v>8.2279324035495788E-2</v>
      </c>
      <c r="AN119" s="195">
        <f t="shared" si="48"/>
        <v>8.4197479015848328E-2</v>
      </c>
      <c r="AO119" s="195">
        <f t="shared" si="48"/>
        <v>8.4397104388713173E-2</v>
      </c>
      <c r="AP119" s="195">
        <f t="shared" si="48"/>
        <v>7.0374656119853773E-2</v>
      </c>
      <c r="AQ119" s="195">
        <f t="shared" si="48"/>
        <v>7.8817555249973914E-2</v>
      </c>
      <c r="AR119" s="195">
        <f t="shared" si="48"/>
        <v>7.1794102743268667E-2</v>
      </c>
      <c r="AS119" s="195">
        <f t="shared" si="48"/>
        <v>7.946676129719471E-2</v>
      </c>
      <c r="AT119" s="195">
        <f t="shared" si="48"/>
        <v>7.3030476974005915E-2</v>
      </c>
      <c r="AU119" s="195">
        <f t="shared" si="48"/>
        <v>8.0049191225379901E-2</v>
      </c>
      <c r="AV119" s="195">
        <f t="shared" si="48"/>
        <v>8.3421112595485639E-2</v>
      </c>
      <c r="AW119" s="195">
        <f t="shared" si="48"/>
        <v>8.0574483437527017E-2</v>
      </c>
      <c r="AX119" s="195">
        <f t="shared" si="48"/>
        <v>8.3739897184091514E-2</v>
      </c>
      <c r="AY119" s="195">
        <f t="shared" si="48"/>
        <v>8.1050443963559093E-2</v>
      </c>
      <c r="AZ119" s="71"/>
      <c r="BA119" s="187" t="s">
        <v>114</v>
      </c>
      <c r="BB119" s="187" t="s">
        <v>114</v>
      </c>
      <c r="BC119" s="187" t="s">
        <v>114</v>
      </c>
      <c r="BD119" s="187" t="s">
        <v>114</v>
      </c>
      <c r="BF119" s="77"/>
    </row>
    <row r="120" spans="2:58" x14ac:dyDescent="0.25">
      <c r="B120" s="71" t="s">
        <v>266</v>
      </c>
      <c r="C120" s="78" t="s">
        <v>119</v>
      </c>
      <c r="D120" s="195">
        <f t="shared" si="47"/>
        <v>2.322575883071426E-2</v>
      </c>
      <c r="E120" s="195">
        <f t="shared" si="47"/>
        <v>6.1550785223939246E-2</v>
      </c>
      <c r="F120" s="195">
        <f t="shared" si="47"/>
        <v>3.9018815976391882E-2</v>
      </c>
      <c r="G120" s="195">
        <f t="shared" si="47"/>
        <v>5.3329705494879587E-2</v>
      </c>
      <c r="H120" s="195">
        <f t="shared" si="47"/>
        <v>4.0448662436292438E-3</v>
      </c>
      <c r="I120" s="195">
        <f t="shared" si="47"/>
        <v>4.3650914331043449E-2</v>
      </c>
      <c r="J120" s="195">
        <f t="shared" si="47"/>
        <v>4.2759046909084407E-2</v>
      </c>
      <c r="K120" s="195">
        <f t="shared" si="47"/>
        <v>2.0856451804378957E-2</v>
      </c>
      <c r="L120" s="195">
        <f t="shared" si="47"/>
        <v>8.9640596480500972E-4</v>
      </c>
      <c r="M120" s="195">
        <f t="shared" si="47"/>
        <v>5.932562199296839E-2</v>
      </c>
      <c r="N120" s="195">
        <f t="shared" si="47"/>
        <v>2.8114463811674258E-2</v>
      </c>
      <c r="O120" s="195">
        <f t="shared" si="47"/>
        <v>1.5042524917409875E-2</v>
      </c>
      <c r="P120" s="195">
        <f t="shared" ref="P120:AY120" si="49">P33/P$29</f>
        <v>3.5449095670166311E-2</v>
      </c>
      <c r="Q120" s="195">
        <f t="shared" si="49"/>
        <v>3.5425517016935151E-2</v>
      </c>
      <c r="R120" s="195">
        <f t="shared" si="49"/>
        <v>3.4331547552751945E-2</v>
      </c>
      <c r="S120" s="195">
        <f t="shared" si="49"/>
        <v>3.5336754933031872E-2</v>
      </c>
      <c r="T120" s="195">
        <f t="shared" si="49"/>
        <v>3.4705945163837827E-2</v>
      </c>
      <c r="U120" s="195">
        <f t="shared" si="49"/>
        <v>3.5576264327491398E-2</v>
      </c>
      <c r="V120" s="195">
        <f t="shared" si="49"/>
        <v>3.5023292094635124E-2</v>
      </c>
      <c r="W120" s="195">
        <f t="shared" si="49"/>
        <v>3.5770552469755745E-2</v>
      </c>
      <c r="X120" s="195">
        <f t="shared" si="49"/>
        <v>3.6047593242354938E-2</v>
      </c>
      <c r="Y120" s="195">
        <f t="shared" si="49"/>
        <v>3.5963201124736985E-2</v>
      </c>
      <c r="Z120" s="195">
        <f t="shared" si="49"/>
        <v>3.6214351555949376E-2</v>
      </c>
      <c r="AA120" s="195">
        <f t="shared" si="49"/>
        <v>3.6124693492855714E-2</v>
      </c>
      <c r="AB120" s="195">
        <f t="shared" si="49"/>
        <v>3.7016351249448569E-2</v>
      </c>
      <c r="AC120" s="195">
        <f t="shared" si="49"/>
        <v>3.7056763498996823E-2</v>
      </c>
      <c r="AD120" s="195">
        <f t="shared" si="49"/>
        <v>3.6575693773619938E-2</v>
      </c>
      <c r="AE120" s="195">
        <f t="shared" si="49"/>
        <v>3.7019812368846002E-2</v>
      </c>
      <c r="AF120" s="195">
        <f t="shared" si="49"/>
        <v>3.6702950318792713E-2</v>
      </c>
      <c r="AG120" s="195">
        <f t="shared" si="49"/>
        <v>3.7108444400086323E-2</v>
      </c>
      <c r="AH120" s="195">
        <f t="shared" si="49"/>
        <v>3.6814646544829237E-2</v>
      </c>
      <c r="AI120" s="195">
        <f t="shared" si="49"/>
        <v>3.7186547986798657E-2</v>
      </c>
      <c r="AJ120" s="195">
        <f t="shared" si="49"/>
        <v>3.7323164554652774E-2</v>
      </c>
      <c r="AK120" s="195">
        <f t="shared" si="49"/>
        <v>3.7256929249233996E-2</v>
      </c>
      <c r="AL120" s="195">
        <f t="shared" si="49"/>
        <v>3.7382301494773826E-2</v>
      </c>
      <c r="AM120" s="195">
        <f t="shared" si="49"/>
        <v>3.7316996769826194E-2</v>
      </c>
      <c r="AN120" s="195">
        <f t="shared" si="49"/>
        <v>3.7592363722161168E-2</v>
      </c>
      <c r="AO120" s="195">
        <f t="shared" si="49"/>
        <v>3.7621021589277021E-2</v>
      </c>
      <c r="AP120" s="195">
        <f t="shared" si="49"/>
        <v>3.5607983600364872E-2</v>
      </c>
      <c r="AQ120" s="195">
        <f t="shared" si="49"/>
        <v>3.6820031336938022E-2</v>
      </c>
      <c r="AR120" s="195">
        <f t="shared" si="49"/>
        <v>3.5811756858884429E-2</v>
      </c>
      <c r="AS120" s="195">
        <f t="shared" si="49"/>
        <v>3.6913230214240297E-2</v>
      </c>
      <c r="AT120" s="195">
        <f t="shared" si="49"/>
        <v>3.5989248566984593E-2</v>
      </c>
      <c r="AU120" s="195">
        <f t="shared" si="49"/>
        <v>3.699684282944387E-2</v>
      </c>
      <c r="AV120" s="195">
        <f t="shared" si="49"/>
        <v>3.7480909925538763E-2</v>
      </c>
      <c r="AW120" s="195">
        <f t="shared" si="49"/>
        <v>3.7072252854715999E-2</v>
      </c>
      <c r="AX120" s="195">
        <f t="shared" si="49"/>
        <v>3.7526674079903184E-2</v>
      </c>
      <c r="AY120" s="195">
        <f t="shared" si="49"/>
        <v>3.7140580909971015E-2</v>
      </c>
      <c r="AZ120" s="71"/>
      <c r="BA120" s="187" t="s">
        <v>114</v>
      </c>
      <c r="BB120" s="187" t="s">
        <v>114</v>
      </c>
      <c r="BC120" s="187" t="s">
        <v>114</v>
      </c>
      <c r="BD120" s="187" t="s">
        <v>114</v>
      </c>
      <c r="BF120" s="77"/>
    </row>
    <row r="121" spans="2:58" x14ac:dyDescent="0.25">
      <c r="B121" s="71" t="s">
        <v>267</v>
      </c>
      <c r="C121" s="78" t="s">
        <v>119</v>
      </c>
      <c r="D121" s="195">
        <f>D35/D$29</f>
        <v>2.3620757361542434E-3</v>
      </c>
      <c r="E121" s="195">
        <f t="shared" ref="E121:O121" si="50">E35/E$29</f>
        <v>4.9459661405928832E-3</v>
      </c>
      <c r="F121" s="195">
        <f t="shared" si="50"/>
        <v>4.8071023098572732E-3</v>
      </c>
      <c r="G121" s="195">
        <f t="shared" si="50"/>
        <v>3.0699490553819592E-3</v>
      </c>
      <c r="H121" s="195">
        <f t="shared" si="50"/>
        <v>1.5167975520954187E-3</v>
      </c>
      <c r="I121" s="195">
        <f t="shared" si="50"/>
        <v>3.8980561138647115E-3</v>
      </c>
      <c r="J121" s="195">
        <f t="shared" si="50"/>
        <v>4.9192267958967473E-5</v>
      </c>
      <c r="K121" s="195">
        <f t="shared" si="50"/>
        <v>3.6212854060838103E-6</v>
      </c>
      <c r="L121" s="195">
        <f t="shared" si="50"/>
        <v>-1.2847573866476571E-4</v>
      </c>
      <c r="M121" s="195">
        <f t="shared" si="50"/>
        <v>0</v>
      </c>
      <c r="N121" s="195">
        <f t="shared" si="50"/>
        <v>0</v>
      </c>
      <c r="O121" s="195">
        <f t="shared" si="50"/>
        <v>0</v>
      </c>
      <c r="P121" s="195">
        <f t="shared" ref="P121:AY121" si="51">P35/P$29</f>
        <v>1.9150859428645065E-3</v>
      </c>
      <c r="Q121" s="195">
        <f t="shared" si="51"/>
        <v>1.9126073112870502E-3</v>
      </c>
      <c r="R121" s="195">
        <f t="shared" si="51"/>
        <v>1.7976072206493706E-3</v>
      </c>
      <c r="S121" s="195">
        <f t="shared" si="51"/>
        <v>1.9032764770834766E-3</v>
      </c>
      <c r="T121" s="195">
        <f t="shared" si="51"/>
        <v>1.8369645890394964E-3</v>
      </c>
      <c r="U121" s="195">
        <f t="shared" si="51"/>
        <v>1.9284541470031629E-3</v>
      </c>
      <c r="V121" s="195">
        <f t="shared" si="51"/>
        <v>1.8703246845450203E-3</v>
      </c>
      <c r="W121" s="195">
        <f t="shared" si="51"/>
        <v>1.948878075368393E-3</v>
      </c>
      <c r="X121" s="195">
        <f t="shared" si="51"/>
        <v>1.9780011130786142E-3</v>
      </c>
      <c r="Y121" s="195">
        <f t="shared" si="51"/>
        <v>1.9691296578022871E-3</v>
      </c>
      <c r="Z121" s="195">
        <f t="shared" si="51"/>
        <v>1.9955310550064417E-3</v>
      </c>
      <c r="AA121" s="195">
        <f t="shared" si="51"/>
        <v>1.9861060338155004E-3</v>
      </c>
      <c r="AB121" s="195">
        <f t="shared" si="51"/>
        <v>2.0798387440813474E-3</v>
      </c>
      <c r="AC121" s="195">
        <f t="shared" si="51"/>
        <v>2.0840869543953264E-3</v>
      </c>
      <c r="AD121" s="195">
        <f t="shared" si="51"/>
        <v>2.0335160163274238E-3</v>
      </c>
      <c r="AE121" s="195">
        <f t="shared" si="51"/>
        <v>2.0802025833450959E-3</v>
      </c>
      <c r="AF121" s="195">
        <f t="shared" si="51"/>
        <v>2.0468934593989574E-3</v>
      </c>
      <c r="AG121" s="195">
        <f t="shared" si="51"/>
        <v>2.0895197461725328E-3</v>
      </c>
      <c r="AH121" s="195">
        <f t="shared" si="51"/>
        <v>2.0586351729829627E-3</v>
      </c>
      <c r="AI121" s="195">
        <f t="shared" si="51"/>
        <v>2.0977301394651399E-3</v>
      </c>
      <c r="AJ121" s="195">
        <f t="shared" si="51"/>
        <v>2.1120915254089078E-3</v>
      </c>
      <c r="AK121" s="195">
        <f t="shared" si="51"/>
        <v>2.1051287477666068E-3</v>
      </c>
      <c r="AL121" s="195">
        <f t="shared" si="51"/>
        <v>2.1183081097804228E-3</v>
      </c>
      <c r="AM121" s="195">
        <f t="shared" si="51"/>
        <v>2.1114431564760324E-3</v>
      </c>
      <c r="AN121" s="195">
        <f t="shared" si="51"/>
        <v>2.1403902391085336E-3</v>
      </c>
      <c r="AO121" s="195">
        <f t="shared" si="51"/>
        <v>2.143402807030861E-3</v>
      </c>
      <c r="AP121" s="195">
        <f t="shared" si="51"/>
        <v>1.9317885355531531E-3</v>
      </c>
      <c r="AQ121" s="195">
        <f t="shared" si="51"/>
        <v>2.0592012322751554E-3</v>
      </c>
      <c r="AR121" s="195">
        <f t="shared" si="51"/>
        <v>1.9532095568581486E-3</v>
      </c>
      <c r="AS121" s="195">
        <f t="shared" si="51"/>
        <v>2.0689984703955938E-3</v>
      </c>
      <c r="AT121" s="195">
        <f t="shared" si="51"/>
        <v>1.9718678130410082E-3</v>
      </c>
      <c r="AU121" s="195">
        <f t="shared" si="51"/>
        <v>2.0777879829383811E-3</v>
      </c>
      <c r="AV121" s="195">
        <f t="shared" si="51"/>
        <v>2.1286740101523066E-3</v>
      </c>
      <c r="AW121" s="195">
        <f t="shared" si="51"/>
        <v>2.0857152240773827E-3</v>
      </c>
      <c r="AX121" s="195">
        <f t="shared" si="51"/>
        <v>2.1334848225855363E-3</v>
      </c>
      <c r="AY121" s="195">
        <f t="shared" si="51"/>
        <v>2.0928979954477787E-3</v>
      </c>
      <c r="AZ121" s="71"/>
      <c r="BA121" s="187" t="s">
        <v>114</v>
      </c>
      <c r="BB121" s="187" t="s">
        <v>114</v>
      </c>
      <c r="BC121" s="187" t="s">
        <v>114</v>
      </c>
      <c r="BD121" s="187" t="s">
        <v>114</v>
      </c>
      <c r="BF121" s="77"/>
    </row>
    <row r="122" spans="2:58" x14ac:dyDescent="0.25">
      <c r="B122" s="71" t="s">
        <v>268</v>
      </c>
      <c r="C122" s="78" t="s">
        <v>119</v>
      </c>
      <c r="D122" s="195">
        <f t="shared" ref="D122:O131" si="52">D36/D$29</f>
        <v>0.13001412314334659</v>
      </c>
      <c r="E122" s="195">
        <f t="shared" si="52"/>
        <v>9.2332244353297899E-2</v>
      </c>
      <c r="F122" s="195">
        <f t="shared" si="52"/>
        <v>-1.3370364634997833E-2</v>
      </c>
      <c r="G122" s="195">
        <f t="shared" si="52"/>
        <v>6.4565829525632001E-2</v>
      </c>
      <c r="H122" s="195">
        <f t="shared" si="52"/>
        <v>5.6535728131746482E-2</v>
      </c>
      <c r="I122" s="195">
        <f t="shared" si="52"/>
        <v>4.4066604407247703E-2</v>
      </c>
      <c r="J122" s="195">
        <f t="shared" si="52"/>
        <v>0.29559436366856118</v>
      </c>
      <c r="K122" s="195">
        <f t="shared" si="52"/>
        <v>3.7888634553591233E-2</v>
      </c>
      <c r="L122" s="195">
        <f t="shared" si="52"/>
        <v>0.60873136581364085</v>
      </c>
      <c r="M122" s="195">
        <f t="shared" si="52"/>
        <v>0.51597914162470437</v>
      </c>
      <c r="N122" s="195">
        <f t="shared" si="52"/>
        <v>0.21692147498890679</v>
      </c>
      <c r="O122" s="195">
        <f t="shared" si="52"/>
        <v>6.3850546509257783E-2</v>
      </c>
      <c r="P122" s="195">
        <f t="shared" ref="P122:AY122" si="53">P36/P$29</f>
        <v>8.7818525835947819E-2</v>
      </c>
      <c r="Q122" s="195">
        <f t="shared" si="53"/>
        <v>8.7622516304784917E-2</v>
      </c>
      <c r="R122" s="195">
        <f t="shared" si="53"/>
        <v>7.8528339479718809E-2</v>
      </c>
      <c r="S122" s="195">
        <f t="shared" si="53"/>
        <v>8.6884636397889695E-2</v>
      </c>
      <c r="T122" s="195">
        <f t="shared" si="53"/>
        <v>8.1640709787640972E-2</v>
      </c>
      <c r="U122" s="195">
        <f t="shared" si="53"/>
        <v>8.8875679892056789E-2</v>
      </c>
      <c r="V122" s="195">
        <f t="shared" si="53"/>
        <v>8.4278817338218223E-2</v>
      </c>
      <c r="W122" s="195">
        <f t="shared" si="53"/>
        <v>9.0490798758363383E-2</v>
      </c>
      <c r="X122" s="195">
        <f t="shared" si="53"/>
        <v>9.279384089642799E-2</v>
      </c>
      <c r="Y122" s="195">
        <f t="shared" si="53"/>
        <v>9.2092288553893092E-2</v>
      </c>
      <c r="Z122" s="195">
        <f t="shared" si="53"/>
        <v>9.4180104078837742E-2</v>
      </c>
      <c r="AA122" s="195">
        <f t="shared" si="53"/>
        <v>9.3434775889832553E-2</v>
      </c>
      <c r="AB122" s="195">
        <f t="shared" si="53"/>
        <v>0.10084713388645324</v>
      </c>
      <c r="AC122" s="195">
        <f t="shared" si="53"/>
        <v>0.10118308123720023</v>
      </c>
      <c r="AD122" s="195">
        <f t="shared" si="53"/>
        <v>9.7183944797839122E-2</v>
      </c>
      <c r="AE122" s="195">
        <f t="shared" si="53"/>
        <v>0.10087590619943212</v>
      </c>
      <c r="AF122" s="195">
        <f t="shared" si="53"/>
        <v>9.8241829466322345E-2</v>
      </c>
      <c r="AG122" s="195">
        <f t="shared" si="53"/>
        <v>0.10161270497750963</v>
      </c>
      <c r="AH122" s="195">
        <f t="shared" si="53"/>
        <v>9.9170361078516026E-2</v>
      </c>
      <c r="AI122" s="195">
        <f t="shared" si="53"/>
        <v>0.10226198071279188</v>
      </c>
      <c r="AJ122" s="195">
        <f t="shared" si="53"/>
        <v>0.10339767532399988</v>
      </c>
      <c r="AK122" s="195">
        <f t="shared" si="53"/>
        <v>0.10284706070516275</v>
      </c>
      <c r="AL122" s="195">
        <f t="shared" si="53"/>
        <v>0.10388928117586499</v>
      </c>
      <c r="AM122" s="195">
        <f t="shared" si="53"/>
        <v>0.10334640247985906</v>
      </c>
      <c r="AN122" s="195">
        <f t="shared" si="53"/>
        <v>0.10563553013680292</v>
      </c>
      <c r="AO122" s="195">
        <f t="shared" si="53"/>
        <v>0.10587376321324009</v>
      </c>
      <c r="AP122" s="195">
        <f t="shared" si="53"/>
        <v>8.9139362458817747E-2</v>
      </c>
      <c r="AQ122" s="195">
        <f t="shared" si="53"/>
        <v>9.9215124897988921E-2</v>
      </c>
      <c r="AR122" s="195">
        <f t="shared" si="53"/>
        <v>9.0833331171719892E-2</v>
      </c>
      <c r="AS122" s="195">
        <f t="shared" si="53"/>
        <v>9.998988790357001E-2</v>
      </c>
      <c r="AT122" s="195">
        <f t="shared" si="53"/>
        <v>9.2308821147713965E-2</v>
      </c>
      <c r="AU122" s="195">
        <f t="shared" si="53"/>
        <v>0.10068496023635698</v>
      </c>
      <c r="AV122" s="195">
        <f t="shared" si="53"/>
        <v>0.10470901384224986</v>
      </c>
      <c r="AW122" s="195">
        <f t="shared" si="53"/>
        <v>0.1013118443740413</v>
      </c>
      <c r="AX122" s="195">
        <f t="shared" si="53"/>
        <v>0.1050894516201457</v>
      </c>
      <c r="AY122" s="195">
        <f t="shared" si="53"/>
        <v>0.10187985603885125</v>
      </c>
      <c r="AZ122" s="71"/>
      <c r="BA122" s="187" t="s">
        <v>114</v>
      </c>
      <c r="BB122" s="187" t="s">
        <v>114</v>
      </c>
      <c r="BC122" s="187" t="s">
        <v>114</v>
      </c>
      <c r="BD122" s="187" t="s">
        <v>114</v>
      </c>
      <c r="BF122" s="77"/>
    </row>
    <row r="123" spans="2:58" x14ac:dyDescent="0.25">
      <c r="B123" s="71" t="s">
        <v>269</v>
      </c>
      <c r="C123" s="78" t="s">
        <v>119</v>
      </c>
      <c r="D123" s="195">
        <f t="shared" si="52"/>
        <v>0.14380486343487434</v>
      </c>
      <c r="E123" s="195">
        <f t="shared" si="52"/>
        <v>0.20487639497522997</v>
      </c>
      <c r="F123" s="195">
        <f t="shared" si="52"/>
        <v>0.16134772008725715</v>
      </c>
      <c r="G123" s="195">
        <f t="shared" si="52"/>
        <v>0.15657858775365002</v>
      </c>
      <c r="H123" s="195">
        <f t="shared" si="52"/>
        <v>0.213039785505928</v>
      </c>
      <c r="I123" s="195">
        <f t="shared" si="52"/>
        <v>0.24248825261970441</v>
      </c>
      <c r="J123" s="195">
        <f t="shared" si="52"/>
        <v>0.27024093716067726</v>
      </c>
      <c r="K123" s="195">
        <f t="shared" si="52"/>
        <v>0.18945949481266394</v>
      </c>
      <c r="L123" s="195">
        <f t="shared" si="52"/>
        <v>0.67963004987537667</v>
      </c>
      <c r="M123" s="195">
        <f t="shared" si="52"/>
        <v>0.46385444220852229</v>
      </c>
      <c r="N123" s="195">
        <f t="shared" si="52"/>
        <v>0.38841739881124404</v>
      </c>
      <c r="O123" s="195">
        <f t="shared" si="52"/>
        <v>0.24306971677073436</v>
      </c>
      <c r="P123" s="195">
        <f t="shared" ref="P123:AY123" si="54">P37/P$29</f>
        <v>0.18456477684161862</v>
      </c>
      <c r="Q123" s="195">
        <f t="shared" si="54"/>
        <v>0.1844715990212859</v>
      </c>
      <c r="R123" s="195">
        <f t="shared" si="54"/>
        <v>0.18014846448159019</v>
      </c>
      <c r="S123" s="195">
        <f t="shared" si="54"/>
        <v>0.18412083015314015</v>
      </c>
      <c r="T123" s="195">
        <f t="shared" si="54"/>
        <v>0.18162800417356267</v>
      </c>
      <c r="U123" s="195">
        <f t="shared" si="54"/>
        <v>0.18506732031549822</v>
      </c>
      <c r="V123" s="195">
        <f t="shared" si="54"/>
        <v>0.1828820917166922</v>
      </c>
      <c r="W123" s="195">
        <f t="shared" si="54"/>
        <v>0.18583510571168704</v>
      </c>
      <c r="X123" s="195">
        <f t="shared" si="54"/>
        <v>0.18692991189425426</v>
      </c>
      <c r="Y123" s="195">
        <f t="shared" si="54"/>
        <v>0.18659641220299494</v>
      </c>
      <c r="Z123" s="195">
        <f t="shared" si="54"/>
        <v>0.18758890526553618</v>
      </c>
      <c r="AA123" s="195">
        <f t="shared" si="54"/>
        <v>0.18723459567828291</v>
      </c>
      <c r="AB123" s="195">
        <f t="shared" si="54"/>
        <v>0.19075823739893397</v>
      </c>
      <c r="AC123" s="195">
        <f t="shared" si="54"/>
        <v>0.19091793800993712</v>
      </c>
      <c r="AD123" s="195">
        <f t="shared" si="54"/>
        <v>0.18901685282075262</v>
      </c>
      <c r="AE123" s="195">
        <f t="shared" si="54"/>
        <v>0.19077191500631052</v>
      </c>
      <c r="AF123" s="195">
        <f t="shared" si="54"/>
        <v>0.18951974360870488</v>
      </c>
      <c r="AG123" s="195">
        <f t="shared" si="54"/>
        <v>0.19112216993400588</v>
      </c>
      <c r="AH123" s="195">
        <f t="shared" si="54"/>
        <v>0.18996114332646818</v>
      </c>
      <c r="AI123" s="195">
        <f t="shared" si="54"/>
        <v>0.19143081868924544</v>
      </c>
      <c r="AJ123" s="195">
        <f t="shared" si="54"/>
        <v>0.1919706982951408</v>
      </c>
      <c r="AK123" s="195">
        <f t="shared" si="54"/>
        <v>0.19170895046215444</v>
      </c>
      <c r="AL123" s="195">
        <f t="shared" si="54"/>
        <v>0.19220439489891222</v>
      </c>
      <c r="AM123" s="195">
        <f t="shared" si="54"/>
        <v>0.19194632452193217</v>
      </c>
      <c r="AN123" s="195">
        <f t="shared" si="54"/>
        <v>0.19303451612298286</v>
      </c>
      <c r="AO123" s="195">
        <f t="shared" si="54"/>
        <v>0.19314776591579588</v>
      </c>
      <c r="AP123" s="195">
        <f t="shared" si="54"/>
        <v>0.18519266813243732</v>
      </c>
      <c r="AQ123" s="195">
        <f t="shared" si="54"/>
        <v>0.18998242287906703</v>
      </c>
      <c r="AR123" s="195">
        <f t="shared" si="54"/>
        <v>0.18599793668975484</v>
      </c>
      <c r="AS123" s="195">
        <f t="shared" si="54"/>
        <v>0.1903507250106326</v>
      </c>
      <c r="AT123" s="195">
        <f t="shared" si="54"/>
        <v>0.18669934615219383</v>
      </c>
      <c r="AU123" s="195">
        <f t="shared" si="54"/>
        <v>0.19068114427421845</v>
      </c>
      <c r="AV123" s="195">
        <f t="shared" si="54"/>
        <v>0.19259407443467819</v>
      </c>
      <c r="AW123" s="195">
        <f t="shared" si="54"/>
        <v>0.19097914864780186</v>
      </c>
      <c r="AX123" s="195">
        <f t="shared" si="54"/>
        <v>0.19277492463469778</v>
      </c>
      <c r="AY123" s="195">
        <f t="shared" si="54"/>
        <v>0.19124916658283056</v>
      </c>
      <c r="AZ123" s="71"/>
      <c r="BA123" s="187" t="s">
        <v>114</v>
      </c>
      <c r="BB123" s="187" t="s">
        <v>114</v>
      </c>
      <c r="BC123" s="187" t="s">
        <v>114</v>
      </c>
      <c r="BD123" s="187" t="s">
        <v>114</v>
      </c>
      <c r="BF123" s="77"/>
    </row>
    <row r="124" spans="2:58" x14ac:dyDescent="0.25">
      <c r="B124" s="71" t="s">
        <v>270</v>
      </c>
      <c r="C124" s="78" t="s">
        <v>119</v>
      </c>
      <c r="D124" s="195">
        <f t="shared" si="52"/>
        <v>2.5171335258881832E-2</v>
      </c>
      <c r="E124" s="195">
        <f t="shared" si="52"/>
        <v>3.1361625621387959E-2</v>
      </c>
      <c r="F124" s="195">
        <f t="shared" si="52"/>
        <v>2.621192953087579E-2</v>
      </c>
      <c r="G124" s="195">
        <f t="shared" si="52"/>
        <v>5.0345682678488164E-2</v>
      </c>
      <c r="H124" s="195">
        <f t="shared" si="52"/>
        <v>4.9479562702724932E-2</v>
      </c>
      <c r="I124" s="195">
        <f t="shared" si="52"/>
        <v>4.9647871723536505E-2</v>
      </c>
      <c r="J124" s="195">
        <f t="shared" si="52"/>
        <v>3.900442470142991E-2</v>
      </c>
      <c r="K124" s="195">
        <f t="shared" si="52"/>
        <v>3.2854235765432054E-2</v>
      </c>
      <c r="L124" s="195">
        <f t="shared" si="52"/>
        <v>9.2696173842493082E-2</v>
      </c>
      <c r="M124" s="195">
        <f t="shared" si="52"/>
        <v>0.10825323618396099</v>
      </c>
      <c r="N124" s="195">
        <f t="shared" si="52"/>
        <v>3.4881170140080728E-2</v>
      </c>
      <c r="O124" s="195">
        <f t="shared" si="52"/>
        <v>7.6113371162136637E-2</v>
      </c>
      <c r="P124" s="195">
        <f t="shared" ref="P124:AY124" si="55">P38/P$29</f>
        <v>3.9610768039841072E-2</v>
      </c>
      <c r="Q124" s="195">
        <f t="shared" si="55"/>
        <v>3.957651716919363E-2</v>
      </c>
      <c r="R124" s="195">
        <f t="shared" si="55"/>
        <v>3.7987393047359597E-2</v>
      </c>
      <c r="S124" s="195">
        <f t="shared" si="55"/>
        <v>3.9447579412470901E-2</v>
      </c>
      <c r="T124" s="195">
        <f t="shared" si="55"/>
        <v>3.8531251257677951E-2</v>
      </c>
      <c r="U124" s="195">
        <f t="shared" si="55"/>
        <v>3.9795496030441274E-2</v>
      </c>
      <c r="V124" s="195">
        <f t="shared" si="55"/>
        <v>3.8992236394129187E-2</v>
      </c>
      <c r="W124" s="195">
        <f t="shared" si="55"/>
        <v>4.007772326215759E-2</v>
      </c>
      <c r="X124" s="195">
        <f t="shared" si="55"/>
        <v>4.0480158786075617E-2</v>
      </c>
      <c r="Y124" s="195">
        <f t="shared" si="55"/>
        <v>4.0357568938561489E-2</v>
      </c>
      <c r="Z124" s="195">
        <f t="shared" si="55"/>
        <v>4.0722395582737179E-2</v>
      </c>
      <c r="AA124" s="195">
        <f t="shared" si="55"/>
        <v>4.0592156306922082E-2</v>
      </c>
      <c r="AB124" s="195">
        <f t="shared" si="55"/>
        <v>4.1887397989449369E-2</v>
      </c>
      <c r="AC124" s="195">
        <f t="shared" si="55"/>
        <v>4.1946101712612836E-2</v>
      </c>
      <c r="AD124" s="195">
        <f t="shared" si="55"/>
        <v>4.1247289241232506E-2</v>
      </c>
      <c r="AE124" s="195">
        <f t="shared" si="55"/>
        <v>4.1892425687664964E-2</v>
      </c>
      <c r="AF124" s="195">
        <f t="shared" si="55"/>
        <v>4.143214489965466E-2</v>
      </c>
      <c r="AG124" s="195">
        <f t="shared" si="55"/>
        <v>4.2021174527027048E-2</v>
      </c>
      <c r="AH124" s="195">
        <f t="shared" si="55"/>
        <v>4.1594397296018382E-2</v>
      </c>
      <c r="AI124" s="195">
        <f t="shared" si="55"/>
        <v>4.2134629516137737E-2</v>
      </c>
      <c r="AJ124" s="195">
        <f t="shared" si="55"/>
        <v>4.2333081749520003E-2</v>
      </c>
      <c r="AK124" s="195">
        <f t="shared" si="55"/>
        <v>4.2236866887036047E-2</v>
      </c>
      <c r="AL124" s="195">
        <f t="shared" si="55"/>
        <v>4.2418985370338141E-2</v>
      </c>
      <c r="AM124" s="195">
        <f t="shared" si="55"/>
        <v>4.232412228952856E-2</v>
      </c>
      <c r="AN124" s="195">
        <f t="shared" si="55"/>
        <v>4.272412638529019E-2</v>
      </c>
      <c r="AO124" s="195">
        <f t="shared" si="55"/>
        <v>4.2765755433819531E-2</v>
      </c>
      <c r="AP124" s="195">
        <f t="shared" si="55"/>
        <v>3.9841572144355401E-2</v>
      </c>
      <c r="AQ124" s="195">
        <f t="shared" si="55"/>
        <v>4.1602219363554356E-2</v>
      </c>
      <c r="AR124" s="195">
        <f t="shared" si="55"/>
        <v>4.013757766471051E-2</v>
      </c>
      <c r="AS124" s="195">
        <f t="shared" si="55"/>
        <v>4.1737602104021866E-2</v>
      </c>
      <c r="AT124" s="195">
        <f t="shared" si="55"/>
        <v>4.0395406026472042E-2</v>
      </c>
      <c r="AU124" s="195">
        <f t="shared" si="55"/>
        <v>4.1859059629172114E-2</v>
      </c>
      <c r="AV124" s="195">
        <f t="shared" si="55"/>
        <v>4.2562226147229244E-2</v>
      </c>
      <c r="AW124" s="195">
        <f t="shared" si="55"/>
        <v>4.1968601891649727E-2</v>
      </c>
      <c r="AX124" s="195">
        <f t="shared" si="55"/>
        <v>4.2628704165123606E-2</v>
      </c>
      <c r="AY124" s="195">
        <f t="shared" si="55"/>
        <v>4.2067856728607016E-2</v>
      </c>
      <c r="AZ124" s="71"/>
      <c r="BA124" s="187" t="s">
        <v>114</v>
      </c>
      <c r="BB124" s="187" t="s">
        <v>114</v>
      </c>
      <c r="BC124" s="187" t="s">
        <v>114</v>
      </c>
      <c r="BD124" s="187" t="s">
        <v>114</v>
      </c>
      <c r="BF124" s="77"/>
    </row>
    <row r="125" spans="2:58" x14ac:dyDescent="0.25">
      <c r="B125" s="71" t="s">
        <v>271</v>
      </c>
      <c r="C125" s="78" t="s">
        <v>119</v>
      </c>
      <c r="D125" s="195">
        <f t="shared" si="52"/>
        <v>3.0822591301449005E-2</v>
      </c>
      <c r="E125" s="195">
        <f t="shared" si="52"/>
        <v>9.9221457719390796E-2</v>
      </c>
      <c r="F125" s="195">
        <f t="shared" si="52"/>
        <v>5.6677109034072672E-2</v>
      </c>
      <c r="G125" s="195">
        <f t="shared" si="52"/>
        <v>4.8035296930284244E-2</v>
      </c>
      <c r="H125" s="195">
        <f t="shared" si="52"/>
        <v>4.2594468122656673E-2</v>
      </c>
      <c r="I125" s="195">
        <f t="shared" si="52"/>
        <v>3.667418309533281E-2</v>
      </c>
      <c r="J125" s="195">
        <f t="shared" si="52"/>
        <v>4.5352825689385382E-2</v>
      </c>
      <c r="K125" s="195">
        <f t="shared" si="52"/>
        <v>1.6737364708228498E-2</v>
      </c>
      <c r="L125" s="195">
        <f t="shared" si="52"/>
        <v>5.5162516706767292E-2</v>
      </c>
      <c r="M125" s="195">
        <f t="shared" si="52"/>
        <v>4.2904884148392476E-2</v>
      </c>
      <c r="N125" s="195">
        <f t="shared" si="52"/>
        <v>3.1483072375945297E-2</v>
      </c>
      <c r="O125" s="195">
        <f t="shared" si="52"/>
        <v>4.2450297647165791E-2</v>
      </c>
      <c r="P125" s="195">
        <f t="shared" ref="P125:AY125" si="56">P39/P$29</f>
        <v>4.3212116181758402E-2</v>
      </c>
      <c r="Q125" s="195">
        <f t="shared" si="56"/>
        <v>4.319857034934909E-2</v>
      </c>
      <c r="R125" s="195">
        <f t="shared" si="56"/>
        <v>4.2570089711483357E-2</v>
      </c>
      <c r="S125" s="195">
        <f t="shared" si="56"/>
        <v>4.3147576923173829E-2</v>
      </c>
      <c r="T125" s="195">
        <f t="shared" si="56"/>
        <v>4.2785179489703395E-2</v>
      </c>
      <c r="U125" s="195">
        <f t="shared" si="56"/>
        <v>4.3285174015170486E-2</v>
      </c>
      <c r="V125" s="195">
        <f t="shared" si="56"/>
        <v>4.2967493903425295E-2</v>
      </c>
      <c r="W125" s="195">
        <f t="shared" si="56"/>
        <v>4.339679169699602E-2</v>
      </c>
      <c r="X125" s="195">
        <f t="shared" si="56"/>
        <v>4.3555950400395428E-2</v>
      </c>
      <c r="Y125" s="195">
        <f t="shared" si="56"/>
        <v>4.3507467500599903E-2</v>
      </c>
      <c r="Z125" s="195">
        <f t="shared" si="56"/>
        <v>4.3651752316928361E-2</v>
      </c>
      <c r="AA125" s="195">
        <f t="shared" si="56"/>
        <v>4.3600244154655313E-2</v>
      </c>
      <c r="AB125" s="195">
        <f t="shared" si="56"/>
        <v>4.4112497607762265E-2</v>
      </c>
      <c r="AC125" s="195">
        <f t="shared" si="56"/>
        <v>4.4135714267098031E-2</v>
      </c>
      <c r="AD125" s="195">
        <f t="shared" si="56"/>
        <v>4.3859341829144749E-2</v>
      </c>
      <c r="AE125" s="195">
        <f t="shared" si="56"/>
        <v>4.4114486005608682E-2</v>
      </c>
      <c r="AF125" s="195">
        <f t="shared" si="56"/>
        <v>4.3932450153738145E-2</v>
      </c>
      <c r="AG125" s="195">
        <f t="shared" si="56"/>
        <v>4.4165404717102001E-2</v>
      </c>
      <c r="AH125" s="195">
        <f t="shared" si="56"/>
        <v>4.3996619143536274E-2</v>
      </c>
      <c r="AI125" s="195">
        <f t="shared" si="56"/>
        <v>4.4210274883595378E-2</v>
      </c>
      <c r="AJ125" s="195">
        <f t="shared" si="56"/>
        <v>4.4288760499985126E-2</v>
      </c>
      <c r="AK125" s="195">
        <f t="shared" si="56"/>
        <v>4.4250708608811085E-2</v>
      </c>
      <c r="AL125" s="195">
        <f t="shared" si="56"/>
        <v>4.4322734411566339E-2</v>
      </c>
      <c r="AM125" s="195">
        <f t="shared" si="56"/>
        <v>4.4285217134773451E-2</v>
      </c>
      <c r="AN125" s="195">
        <f t="shared" si="56"/>
        <v>4.4443414235804828E-2</v>
      </c>
      <c r="AO125" s="195">
        <f t="shared" si="56"/>
        <v>4.4459878054215231E-2</v>
      </c>
      <c r="AP125" s="195">
        <f t="shared" si="56"/>
        <v>4.3303396597702118E-2</v>
      </c>
      <c r="AQ125" s="195">
        <f t="shared" si="56"/>
        <v>4.3999712682880936E-2</v>
      </c>
      <c r="AR125" s="195">
        <f t="shared" si="56"/>
        <v>4.3420463437031098E-2</v>
      </c>
      <c r="AS125" s="195">
        <f t="shared" si="56"/>
        <v>4.4053255027318335E-2</v>
      </c>
      <c r="AT125" s="195">
        <f t="shared" si="56"/>
        <v>4.3522431641423318E-2</v>
      </c>
      <c r="AU125" s="195">
        <f t="shared" si="56"/>
        <v>4.4101290106410791E-2</v>
      </c>
      <c r="AV125" s="195">
        <f t="shared" si="56"/>
        <v>4.4379384520637125E-2</v>
      </c>
      <c r="AW125" s="195">
        <f t="shared" si="56"/>
        <v>4.414461283372282E-2</v>
      </c>
      <c r="AX125" s="195">
        <f t="shared" si="56"/>
        <v>4.440567582571283E-2</v>
      </c>
      <c r="AY125" s="195">
        <f t="shared" si="56"/>
        <v>4.4183867000458503E-2</v>
      </c>
      <c r="AZ125" s="71"/>
      <c r="BA125" s="187" t="s">
        <v>114</v>
      </c>
      <c r="BB125" s="187" t="s">
        <v>114</v>
      </c>
      <c r="BC125" s="187" t="s">
        <v>114</v>
      </c>
      <c r="BD125" s="187" t="s">
        <v>114</v>
      </c>
      <c r="BF125" s="77"/>
    </row>
    <row r="126" spans="2:58" x14ac:dyDescent="0.25">
      <c r="B126" s="71" t="s">
        <v>272</v>
      </c>
      <c r="C126" s="78" t="s">
        <v>119</v>
      </c>
      <c r="D126" s="195">
        <f t="shared" si="52"/>
        <v>3.0453354287128892E-2</v>
      </c>
      <c r="E126" s="195">
        <f t="shared" si="52"/>
        <v>4.9159317531433613E-2</v>
      </c>
      <c r="F126" s="195">
        <f t="shared" si="52"/>
        <v>3.8105783873506181E-2</v>
      </c>
      <c r="G126" s="195">
        <f t="shared" si="52"/>
        <v>2.8628587155789139E-2</v>
      </c>
      <c r="H126" s="195">
        <f t="shared" si="52"/>
        <v>2.9759398045504225E-2</v>
      </c>
      <c r="I126" s="195">
        <f t="shared" si="52"/>
        <v>2.9271418194887246E-2</v>
      </c>
      <c r="J126" s="195">
        <f t="shared" si="52"/>
        <v>3.7691677244313056E-2</v>
      </c>
      <c r="K126" s="195">
        <f t="shared" si="52"/>
        <v>3.0466107155907286E-2</v>
      </c>
      <c r="L126" s="195">
        <f t="shared" si="52"/>
        <v>0.1085354496439405</v>
      </c>
      <c r="M126" s="195">
        <f t="shared" si="52"/>
        <v>6.5597367463607711E-2</v>
      </c>
      <c r="N126" s="195">
        <f t="shared" si="52"/>
        <v>6.0461247396228823E-2</v>
      </c>
      <c r="O126" s="195">
        <f t="shared" si="52"/>
        <v>3.3592358141406695E-2</v>
      </c>
      <c r="P126" s="195">
        <f t="shared" ref="P126:AY126" si="57">P40/P$29</f>
        <v>2.9798300455793868E-2</v>
      </c>
      <c r="Q126" s="195">
        <f t="shared" si="57"/>
        <v>2.9767813040039105E-2</v>
      </c>
      <c r="R126" s="195">
        <f t="shared" si="57"/>
        <v>2.8353300448900359E-2</v>
      </c>
      <c r="S126" s="195">
        <f t="shared" si="57"/>
        <v>2.9653042848175808E-2</v>
      </c>
      <c r="T126" s="195">
        <f t="shared" si="57"/>
        <v>2.883740000771999E-2</v>
      </c>
      <c r="U126" s="195">
        <f t="shared" si="57"/>
        <v>2.9962730700763145E-2</v>
      </c>
      <c r="V126" s="195">
        <f t="shared" si="57"/>
        <v>2.9247732511568418E-2</v>
      </c>
      <c r="W126" s="195">
        <f t="shared" si="57"/>
        <v>3.0213947057836761E-2</v>
      </c>
      <c r="X126" s="195">
        <f t="shared" si="57"/>
        <v>3.0572163327970896E-2</v>
      </c>
      <c r="Y126" s="195">
        <f t="shared" si="57"/>
        <v>3.0463043542755891E-2</v>
      </c>
      <c r="Z126" s="195">
        <f t="shared" si="57"/>
        <v>3.0787783363062572E-2</v>
      </c>
      <c r="AA126" s="195">
        <f t="shared" si="57"/>
        <v>3.0671854661855374E-2</v>
      </c>
      <c r="AB126" s="195">
        <f t="shared" si="57"/>
        <v>3.1824776352068027E-2</v>
      </c>
      <c r="AC126" s="195">
        <f t="shared" si="57"/>
        <v>3.1877029762874994E-2</v>
      </c>
      <c r="AD126" s="195">
        <f t="shared" si="57"/>
        <v>3.1255002177974042E-2</v>
      </c>
      <c r="AE126" s="195">
        <f t="shared" si="57"/>
        <v>3.1829251611321031E-2</v>
      </c>
      <c r="AF126" s="195">
        <f t="shared" si="57"/>
        <v>3.1419546062739695E-2</v>
      </c>
      <c r="AG126" s="195">
        <f t="shared" si="57"/>
        <v>3.194385364389353E-2</v>
      </c>
      <c r="AH126" s="195">
        <f t="shared" si="57"/>
        <v>3.1563970311573097E-2</v>
      </c>
      <c r="AI126" s="195">
        <f t="shared" si="57"/>
        <v>3.2044842300738889E-2</v>
      </c>
      <c r="AJ126" s="195">
        <f t="shared" si="57"/>
        <v>3.2221488781024418E-2</v>
      </c>
      <c r="AK126" s="195">
        <f t="shared" si="57"/>
        <v>3.213584592118212E-2</v>
      </c>
      <c r="AL126" s="195">
        <f t="shared" si="57"/>
        <v>3.2297953389170589E-2</v>
      </c>
      <c r="AM126" s="195">
        <f t="shared" si="57"/>
        <v>3.2213513778446855E-2</v>
      </c>
      <c r="AN126" s="195">
        <f t="shared" si="57"/>
        <v>3.2569565783565804E-2</v>
      </c>
      <c r="AO126" s="195">
        <f t="shared" si="57"/>
        <v>3.2606620669646015E-2</v>
      </c>
      <c r="AP126" s="195">
        <f t="shared" si="57"/>
        <v>3.0003744012679301E-2</v>
      </c>
      <c r="AQ126" s="195">
        <f t="shared" si="57"/>
        <v>3.1570932897356269E-2</v>
      </c>
      <c r="AR126" s="195">
        <f t="shared" si="57"/>
        <v>3.0267224712415729E-2</v>
      </c>
      <c r="AS126" s="195">
        <f t="shared" si="57"/>
        <v>3.1691439903941229E-2</v>
      </c>
      <c r="AT126" s="195">
        <f t="shared" si="57"/>
        <v>3.0496723125443066E-2</v>
      </c>
      <c r="AU126" s="195">
        <f t="shared" si="57"/>
        <v>3.1799551785356303E-2</v>
      </c>
      <c r="AV126" s="195">
        <f t="shared" si="57"/>
        <v>3.2425454998197274E-2</v>
      </c>
      <c r="AW126" s="195">
        <f t="shared" si="57"/>
        <v>3.1897057642455491E-2</v>
      </c>
      <c r="AX126" s="195">
        <f t="shared" si="57"/>
        <v>3.2484628471215228E-2</v>
      </c>
      <c r="AY126" s="195">
        <f t="shared" si="57"/>
        <v>3.1985406447107366E-2</v>
      </c>
      <c r="AZ126" s="71"/>
      <c r="BA126" s="187" t="s">
        <v>114</v>
      </c>
      <c r="BB126" s="187" t="s">
        <v>114</v>
      </c>
      <c r="BC126" s="187" t="s">
        <v>114</v>
      </c>
      <c r="BD126" s="187" t="s">
        <v>114</v>
      </c>
      <c r="BF126" s="77"/>
    </row>
    <row r="127" spans="2:58" x14ac:dyDescent="0.25">
      <c r="B127" s="71" t="s">
        <v>273</v>
      </c>
      <c r="C127" s="78" t="s">
        <v>119</v>
      </c>
      <c r="D127" s="195">
        <f t="shared" si="52"/>
        <v>4.8597959464422961E-3</v>
      </c>
      <c r="E127" s="195">
        <f t="shared" si="52"/>
        <v>6.5190378672304846E-3</v>
      </c>
      <c r="F127" s="195">
        <f t="shared" si="52"/>
        <v>-5.5878279843992712E-2</v>
      </c>
      <c r="G127" s="195">
        <f t="shared" si="52"/>
        <v>2.4777651651121817E-2</v>
      </c>
      <c r="H127" s="195">
        <f t="shared" si="52"/>
        <v>6.3552832433801162E-3</v>
      </c>
      <c r="I127" s="195">
        <f t="shared" si="52"/>
        <v>8.6768327989272809E-3</v>
      </c>
      <c r="J127" s="195">
        <f t="shared" si="52"/>
        <v>-7.0476691523354049E-5</v>
      </c>
      <c r="K127" s="195">
        <f t="shared" si="52"/>
        <v>1.1171958110981272E-2</v>
      </c>
      <c r="L127" s="195">
        <f t="shared" si="52"/>
        <v>1.4083631582483529E-2</v>
      </c>
      <c r="M127" s="195">
        <f t="shared" si="52"/>
        <v>6.2716469539313549E-2</v>
      </c>
      <c r="N127" s="195">
        <f t="shared" si="52"/>
        <v>3.9812018391309358E-2</v>
      </c>
      <c r="O127" s="195">
        <f t="shared" si="52"/>
        <v>1.4073603842443376E-2</v>
      </c>
      <c r="P127" s="195">
        <f t="shared" ref="P127:AY127" si="58">P41/P$29</f>
        <v>1.1267514740084403E-2</v>
      </c>
      <c r="Q127" s="195">
        <f t="shared" si="58"/>
        <v>1.1235256457527269E-2</v>
      </c>
      <c r="R127" s="195">
        <f t="shared" si="58"/>
        <v>9.7385816585670599E-3</v>
      </c>
      <c r="S127" s="195">
        <f t="shared" si="58"/>
        <v>1.1113819819274841E-2</v>
      </c>
      <c r="T127" s="195">
        <f t="shared" si="58"/>
        <v>1.0250800223754818E-2</v>
      </c>
      <c r="U127" s="195">
        <f t="shared" si="58"/>
        <v>1.1441495944192491E-2</v>
      </c>
      <c r="V127" s="195">
        <f t="shared" si="58"/>
        <v>1.068496696186054E-2</v>
      </c>
      <c r="W127" s="195">
        <f t="shared" si="58"/>
        <v>1.1707304246694755E-2</v>
      </c>
      <c r="X127" s="195">
        <f t="shared" si="58"/>
        <v>1.2086327570662251E-2</v>
      </c>
      <c r="Y127" s="195">
        <f t="shared" si="58"/>
        <v>1.1970869543902822E-2</v>
      </c>
      <c r="Z127" s="195">
        <f t="shared" si="58"/>
        <v>1.2314471932680853E-2</v>
      </c>
      <c r="AA127" s="195">
        <f t="shared" si="58"/>
        <v>1.2191809492869472E-2</v>
      </c>
      <c r="AB127" s="195">
        <f t="shared" si="58"/>
        <v>1.3411698838305935E-2</v>
      </c>
      <c r="AC127" s="195">
        <f t="shared" si="58"/>
        <v>1.3466987397491919E-2</v>
      </c>
      <c r="AD127" s="195">
        <f t="shared" si="58"/>
        <v>1.2808829233039061E-2</v>
      </c>
      <c r="AE127" s="195">
        <f t="shared" si="58"/>
        <v>1.3416434043764512E-2</v>
      </c>
      <c r="AF127" s="195">
        <f t="shared" si="58"/>
        <v>1.29829306777307E-2</v>
      </c>
      <c r="AG127" s="195">
        <f t="shared" si="58"/>
        <v>1.3537692755164733E-2</v>
      </c>
      <c r="AH127" s="195">
        <f t="shared" si="58"/>
        <v>1.3135743833966871E-2</v>
      </c>
      <c r="AI127" s="195">
        <f t="shared" si="58"/>
        <v>1.364454735556077E-2</v>
      </c>
      <c r="AJ127" s="195">
        <f t="shared" si="58"/>
        <v>1.3831454377120418E-2</v>
      </c>
      <c r="AK127" s="195">
        <f t="shared" si="58"/>
        <v>1.3740836936993109E-2</v>
      </c>
      <c r="AL127" s="195">
        <f t="shared" si="58"/>
        <v>1.391236044521884E-2</v>
      </c>
      <c r="AM127" s="195">
        <f t="shared" si="58"/>
        <v>1.3823016145142669E-2</v>
      </c>
      <c r="AN127" s="195">
        <f t="shared" si="58"/>
        <v>1.4199749492388291E-2</v>
      </c>
      <c r="AO127" s="195">
        <f t="shared" si="58"/>
        <v>1.4238956717917434E-2</v>
      </c>
      <c r="AP127" s="195">
        <f t="shared" si="58"/>
        <v>1.1484891521404987E-2</v>
      </c>
      <c r="AQ127" s="195">
        <f t="shared" si="58"/>
        <v>1.3143110842746115E-2</v>
      </c>
      <c r="AR127" s="195">
        <f t="shared" si="58"/>
        <v>1.1763676543028893E-2</v>
      </c>
      <c r="AS127" s="195">
        <f t="shared" si="58"/>
        <v>1.3270617519592756E-2</v>
      </c>
      <c r="AT127" s="195">
        <f t="shared" si="58"/>
        <v>1.2006505410959193E-2</v>
      </c>
      <c r="AU127" s="195">
        <f t="shared" si="58"/>
        <v>1.3385009098286209E-2</v>
      </c>
      <c r="AV127" s="195">
        <f t="shared" si="58"/>
        <v>1.4047268007196426E-2</v>
      </c>
      <c r="AW127" s="195">
        <f t="shared" si="58"/>
        <v>1.3488178599912123E-2</v>
      </c>
      <c r="AX127" s="195">
        <f t="shared" si="58"/>
        <v>1.4109878581600441E-2</v>
      </c>
      <c r="AY127" s="195">
        <f t="shared" si="58"/>
        <v>1.3581659160119983E-2</v>
      </c>
      <c r="AZ127" s="71"/>
      <c r="BA127" s="187" t="s">
        <v>114</v>
      </c>
      <c r="BB127" s="187" t="s">
        <v>114</v>
      </c>
      <c r="BC127" s="187" t="s">
        <v>114</v>
      </c>
      <c r="BD127" s="187" t="s">
        <v>114</v>
      </c>
      <c r="BF127" s="77"/>
    </row>
    <row r="128" spans="2:58" x14ac:dyDescent="0.25">
      <c r="B128" s="71" t="s">
        <v>274</v>
      </c>
      <c r="C128" s="78" t="s">
        <v>119</v>
      </c>
      <c r="D128" s="195">
        <f t="shared" si="52"/>
        <v>0.11718815274731609</v>
      </c>
      <c r="E128" s="195">
        <f t="shared" si="52"/>
        <v>0.10261930154304243</v>
      </c>
      <c r="F128" s="195">
        <f t="shared" si="52"/>
        <v>6.8673177985533615E-2</v>
      </c>
      <c r="G128" s="195">
        <f t="shared" si="52"/>
        <v>0.22371699343703802</v>
      </c>
      <c r="H128" s="195">
        <f t="shared" si="52"/>
        <v>0.11940847810026568</v>
      </c>
      <c r="I128" s="195">
        <f t="shared" si="52"/>
        <v>7.7352514028485891E-2</v>
      </c>
      <c r="J128" s="195">
        <f t="shared" si="52"/>
        <v>9.8565321930169161E-2</v>
      </c>
      <c r="K128" s="195">
        <f t="shared" si="52"/>
        <v>9.6376166086752951E-2</v>
      </c>
      <c r="L128" s="195">
        <f t="shared" si="52"/>
        <v>0.38435791607967684</v>
      </c>
      <c r="M128" s="195">
        <f t="shared" si="52"/>
        <v>1.8557021265710807E-2</v>
      </c>
      <c r="N128" s="195">
        <f t="shared" si="52"/>
        <v>2.8547816071672519E-2</v>
      </c>
      <c r="O128" s="195">
        <f t="shared" si="52"/>
        <v>-2.0113907059406545E-4</v>
      </c>
      <c r="P128" s="195">
        <f t="shared" ref="P128:AY128" si="59">P42/P$29</f>
        <v>4.9854896985385644E-2</v>
      </c>
      <c r="Q128" s="195">
        <f t="shared" si="59"/>
        <v>4.9717479158645009E-2</v>
      </c>
      <c r="R128" s="195">
        <f t="shared" si="59"/>
        <v>4.3341758509341813E-2</v>
      </c>
      <c r="S128" s="195">
        <f t="shared" si="59"/>
        <v>4.9200168328913746E-2</v>
      </c>
      <c r="T128" s="195">
        <f t="shared" si="59"/>
        <v>4.5523770583903951E-2</v>
      </c>
      <c r="U128" s="195">
        <f t="shared" si="59"/>
        <v>5.0596043663604047E-2</v>
      </c>
      <c r="V128" s="195">
        <f t="shared" si="59"/>
        <v>4.737328781991567E-2</v>
      </c>
      <c r="W128" s="195">
        <f t="shared" si="59"/>
        <v>5.1728366786968794E-2</v>
      </c>
      <c r="X128" s="195">
        <f t="shared" si="59"/>
        <v>5.3342977278750946E-2</v>
      </c>
      <c r="Y128" s="195">
        <f t="shared" si="59"/>
        <v>5.2851134878618804E-2</v>
      </c>
      <c r="Z128" s="195">
        <f t="shared" si="59"/>
        <v>5.4314854884330098E-2</v>
      </c>
      <c r="AA128" s="195">
        <f t="shared" si="59"/>
        <v>5.3792322233320908E-2</v>
      </c>
      <c r="AB128" s="195">
        <f t="shared" si="59"/>
        <v>5.8988957931982791E-2</v>
      </c>
      <c r="AC128" s="195">
        <f t="shared" si="59"/>
        <v>5.9224482983060829E-2</v>
      </c>
      <c r="AD128" s="195">
        <f t="shared" si="59"/>
        <v>5.6420779331121974E-2</v>
      </c>
      <c r="AE128" s="195">
        <f t="shared" si="59"/>
        <v>5.9009129546579303E-2</v>
      </c>
      <c r="AF128" s="195">
        <f t="shared" si="59"/>
        <v>5.7162438225068189E-2</v>
      </c>
      <c r="AG128" s="195">
        <f t="shared" si="59"/>
        <v>5.9525682421471965E-2</v>
      </c>
      <c r="AH128" s="195">
        <f t="shared" si="59"/>
        <v>5.7813410631617039E-2</v>
      </c>
      <c r="AI128" s="195">
        <f t="shared" si="59"/>
        <v>5.9980874880576213E-2</v>
      </c>
      <c r="AJ128" s="195">
        <f t="shared" si="59"/>
        <v>6.0777084556643123E-2</v>
      </c>
      <c r="AK128" s="195">
        <f t="shared" si="59"/>
        <v>6.039106116358E-2</v>
      </c>
      <c r="AL128" s="195">
        <f t="shared" si="59"/>
        <v>6.1121738244530016E-2</v>
      </c>
      <c r="AM128" s="195">
        <f t="shared" si="59"/>
        <v>6.0741138331116024E-2</v>
      </c>
      <c r="AN128" s="195">
        <f t="shared" si="59"/>
        <v>6.2345993696479113E-2</v>
      </c>
      <c r="AO128" s="195">
        <f t="shared" si="59"/>
        <v>6.2513013491014111E-2</v>
      </c>
      <c r="AP128" s="195">
        <f t="shared" si="59"/>
        <v>5.0780905517304249E-2</v>
      </c>
      <c r="AQ128" s="195">
        <f t="shared" si="59"/>
        <v>5.7844793527908243E-2</v>
      </c>
      <c r="AR128" s="195">
        <f t="shared" si="59"/>
        <v>5.1968508475755106E-2</v>
      </c>
      <c r="AS128" s="195">
        <f t="shared" si="59"/>
        <v>5.8387962259726228E-2</v>
      </c>
      <c r="AT128" s="195">
        <f t="shared" si="59"/>
        <v>5.3002940958072377E-2</v>
      </c>
      <c r="AU128" s="195">
        <f t="shared" si="59"/>
        <v>5.8875261672323362E-2</v>
      </c>
      <c r="AV128" s="195">
        <f t="shared" si="59"/>
        <v>6.1696434183317252E-2</v>
      </c>
      <c r="AW128" s="195">
        <f t="shared" si="59"/>
        <v>5.931475589134251E-2</v>
      </c>
      <c r="AX128" s="195">
        <f t="shared" si="59"/>
        <v>6.1963150461542681E-2</v>
      </c>
      <c r="AY128" s="195">
        <f t="shared" si="59"/>
        <v>5.9712975957879173E-2</v>
      </c>
      <c r="AZ128" s="71"/>
      <c r="BA128" s="187" t="s">
        <v>114</v>
      </c>
      <c r="BB128" s="187" t="s">
        <v>114</v>
      </c>
      <c r="BC128" s="187" t="s">
        <v>114</v>
      </c>
      <c r="BD128" s="187" t="s">
        <v>114</v>
      </c>
      <c r="BF128" s="77"/>
    </row>
    <row r="129" spans="2:16382" x14ac:dyDescent="0.25">
      <c r="B129" s="71" t="s">
        <v>275</v>
      </c>
      <c r="C129" s="78" t="s">
        <v>119</v>
      </c>
      <c r="D129" s="195">
        <f t="shared" si="52"/>
        <v>1.8856099970503692E-3</v>
      </c>
      <c r="E129" s="195">
        <f t="shared" si="52"/>
        <v>1.2746178607578378E-4</v>
      </c>
      <c r="F129" s="195">
        <f t="shared" si="52"/>
        <v>8.2350476898324207E-4</v>
      </c>
      <c r="G129" s="195">
        <f t="shared" si="52"/>
        <v>-3.0690689451858226E-9</v>
      </c>
      <c r="H129" s="195">
        <f t="shared" si="52"/>
        <v>6.6975304812615146E-5</v>
      </c>
      <c r="I129" s="195">
        <f t="shared" si="52"/>
        <v>4.2222953975441319E-2</v>
      </c>
      <c r="J129" s="195">
        <f t="shared" si="52"/>
        <v>1.5507036538871023E-2</v>
      </c>
      <c r="K129" s="195">
        <f t="shared" si="52"/>
        <v>5.4205506218460275E-3</v>
      </c>
      <c r="L129" s="195">
        <f t="shared" si="52"/>
        <v>-0.13706850232053719</v>
      </c>
      <c r="M129" s="195">
        <f t="shared" si="52"/>
        <v>0.12862505780490499</v>
      </c>
      <c r="N129" s="195">
        <f t="shared" si="52"/>
        <v>1.5602968141309877E-2</v>
      </c>
      <c r="O129" s="195">
        <f t="shared" si="52"/>
        <v>-4.831224116877969E-2</v>
      </c>
      <c r="P129" s="195">
        <f t="shared" ref="P129:AY129" si="60">P43/P$29</f>
        <v>3.7499214615303526E-2</v>
      </c>
      <c r="Q129" s="195">
        <f t="shared" si="60"/>
        <v>3.7392790046341828E-2</v>
      </c>
      <c r="R129" s="195">
        <f t="shared" si="60"/>
        <v>3.2455051340846496E-2</v>
      </c>
      <c r="S129" s="195">
        <f t="shared" si="60"/>
        <v>3.6992153656004508E-2</v>
      </c>
      <c r="T129" s="195">
        <f t="shared" si="60"/>
        <v>3.4144931758929298E-2</v>
      </c>
      <c r="U129" s="195">
        <f t="shared" si="60"/>
        <v>3.8073202849855214E-2</v>
      </c>
      <c r="V129" s="195">
        <f t="shared" si="60"/>
        <v>3.5577308323880258E-2</v>
      </c>
      <c r="W129" s="195">
        <f t="shared" si="60"/>
        <v>3.8950141477016767E-2</v>
      </c>
      <c r="X129" s="195">
        <f t="shared" si="60"/>
        <v>4.0200592235150746E-2</v>
      </c>
      <c r="Y129" s="195">
        <f t="shared" si="60"/>
        <v>3.9819680117176806E-2</v>
      </c>
      <c r="Z129" s="195">
        <f t="shared" si="60"/>
        <v>4.0953272274637215E-2</v>
      </c>
      <c r="AA129" s="195">
        <f t="shared" si="60"/>
        <v>4.0548591794156139E-2</v>
      </c>
      <c r="AB129" s="195">
        <f t="shared" si="60"/>
        <v>4.4573176721735407E-2</v>
      </c>
      <c r="AC129" s="195">
        <f t="shared" si="60"/>
        <v>4.4755581382289175E-2</v>
      </c>
      <c r="AD129" s="195">
        <f t="shared" si="60"/>
        <v>4.2584225891293799E-2</v>
      </c>
      <c r="AE129" s="195">
        <f t="shared" si="60"/>
        <v>4.4588798824337465E-2</v>
      </c>
      <c r="AF129" s="195">
        <f t="shared" si="60"/>
        <v>4.3158610816284713E-2</v>
      </c>
      <c r="AG129" s="195">
        <f t="shared" si="60"/>
        <v>4.498884820919738E-2</v>
      </c>
      <c r="AH129" s="195">
        <f t="shared" si="60"/>
        <v>4.3662762711392765E-2</v>
      </c>
      <c r="AI129" s="195">
        <f t="shared" si="60"/>
        <v>4.5341376424813971E-2</v>
      </c>
      <c r="AJ129" s="195">
        <f t="shared" si="60"/>
        <v>4.5958008732196375E-2</v>
      </c>
      <c r="AK129" s="195">
        <f t="shared" si="60"/>
        <v>4.5659049170760337E-2</v>
      </c>
      <c r="AL129" s="195">
        <f t="shared" si="60"/>
        <v>4.6224929124145608E-2</v>
      </c>
      <c r="AM129" s="195">
        <f t="shared" si="60"/>
        <v>4.5930169829135115E-2</v>
      </c>
      <c r="AN129" s="195">
        <f t="shared" si="60"/>
        <v>4.7173065634982768E-2</v>
      </c>
      <c r="AO129" s="195">
        <f t="shared" si="60"/>
        <v>4.7302415735061172E-2</v>
      </c>
      <c r="AP129" s="195">
        <f t="shared" si="60"/>
        <v>3.821637090573371E-2</v>
      </c>
      <c r="AQ129" s="195">
        <f t="shared" si="60"/>
        <v>4.3687067499860018E-2</v>
      </c>
      <c r="AR129" s="195">
        <f t="shared" si="60"/>
        <v>3.9136121537428098E-2</v>
      </c>
      <c r="AS129" s="195">
        <f t="shared" si="60"/>
        <v>4.4107729793306898E-2</v>
      </c>
      <c r="AT129" s="195">
        <f t="shared" si="60"/>
        <v>3.9937247808027453E-2</v>
      </c>
      <c r="AU129" s="195">
        <f t="shared" si="60"/>
        <v>4.4485123550514399E-2</v>
      </c>
      <c r="AV129" s="195">
        <f t="shared" si="60"/>
        <v>4.6670007968864266E-2</v>
      </c>
      <c r="AW129" s="195">
        <f t="shared" si="60"/>
        <v>4.4825494111813927E-2</v>
      </c>
      <c r="AX129" s="195">
        <f t="shared" si="60"/>
        <v>4.6876568977857531E-2</v>
      </c>
      <c r="AY129" s="195">
        <f t="shared" si="60"/>
        <v>4.5133899505337229E-2</v>
      </c>
      <c r="AZ129" s="71"/>
      <c r="BA129" s="187" t="s">
        <v>114</v>
      </c>
      <c r="BB129" s="187" t="s">
        <v>114</v>
      </c>
      <c r="BC129" s="187" t="s">
        <v>114</v>
      </c>
      <c r="BD129" s="187" t="s">
        <v>114</v>
      </c>
      <c r="BF129" s="77"/>
    </row>
    <row r="130" spans="2:16382" x14ac:dyDescent="0.25">
      <c r="B130" s="71" t="s">
        <v>276</v>
      </c>
      <c r="C130" s="78" t="s">
        <v>119</v>
      </c>
      <c r="D130" s="195">
        <f t="shared" si="52"/>
        <v>1.5730456629539345E-2</v>
      </c>
      <c r="E130" s="195">
        <f t="shared" si="52"/>
        <v>1.0223601501538258E-2</v>
      </c>
      <c r="F130" s="195">
        <f t="shared" si="52"/>
        <v>6.7636630913224189E-3</v>
      </c>
      <c r="G130" s="195">
        <f t="shared" si="52"/>
        <v>8.4223558138707775E-3</v>
      </c>
      <c r="H130" s="195">
        <f t="shared" si="52"/>
        <v>3.6991726735605026E-3</v>
      </c>
      <c r="I130" s="195">
        <f t="shared" si="52"/>
        <v>1.2691009848666505E-3</v>
      </c>
      <c r="J130" s="195">
        <f t="shared" si="52"/>
        <v>4.0567821906954326E-3</v>
      </c>
      <c r="K130" s="195">
        <f t="shared" si="52"/>
        <v>2.9361760488768708E-3</v>
      </c>
      <c r="L130" s="195">
        <f t="shared" si="52"/>
        <v>1.2239038400059087E-2</v>
      </c>
      <c r="M130" s="195">
        <f t="shared" si="52"/>
        <v>7.2388597652292188E-3</v>
      </c>
      <c r="N130" s="195">
        <f t="shared" si="52"/>
        <v>5.49349870762061E-3</v>
      </c>
      <c r="O130" s="195">
        <f t="shared" si="52"/>
        <v>4.9300353524385683E-4</v>
      </c>
      <c r="P130" s="195">
        <f t="shared" ref="P130:AY130" si="61">P44/P$29</f>
        <v>5.4166598245761702E-3</v>
      </c>
      <c r="Q130" s="195">
        <f t="shared" si="61"/>
        <v>5.4286448165335819E-3</v>
      </c>
      <c r="R130" s="195">
        <f t="shared" si="61"/>
        <v>5.98470775623369E-3</v>
      </c>
      <c r="S130" s="195">
        <f t="shared" si="61"/>
        <v>5.4737624426878127E-3</v>
      </c>
      <c r="T130" s="195">
        <f t="shared" si="61"/>
        <v>5.7944020456510347E-3</v>
      </c>
      <c r="U130" s="195">
        <f t="shared" si="61"/>
        <v>5.352020198201678E-3</v>
      </c>
      <c r="V130" s="195">
        <f t="shared" si="61"/>
        <v>5.6330951051728482E-3</v>
      </c>
      <c r="W130" s="195">
        <f t="shared" si="61"/>
        <v>5.2532638443238749E-3</v>
      </c>
      <c r="X130" s="195">
        <f t="shared" si="61"/>
        <v>5.1124444599882158E-3</v>
      </c>
      <c r="Y130" s="195">
        <f t="shared" si="61"/>
        <v>5.155340839225993E-3</v>
      </c>
      <c r="Z130" s="195">
        <f t="shared" si="61"/>
        <v>5.027681474262656E-3</v>
      </c>
      <c r="AA130" s="195">
        <f t="shared" si="61"/>
        <v>5.0732545252151354E-3</v>
      </c>
      <c r="AB130" s="195">
        <f t="shared" si="61"/>
        <v>4.6200263048939913E-3</v>
      </c>
      <c r="AC130" s="195">
        <f t="shared" si="61"/>
        <v>4.5994848226868336E-3</v>
      </c>
      <c r="AD130" s="195">
        <f t="shared" si="61"/>
        <v>4.8440117994005081E-3</v>
      </c>
      <c r="AE130" s="195">
        <f t="shared" si="61"/>
        <v>4.6182670234059834E-3</v>
      </c>
      <c r="AF130" s="195">
        <f t="shared" si="61"/>
        <v>4.7793274997727422E-3</v>
      </c>
      <c r="AG130" s="195">
        <f t="shared" si="61"/>
        <v>4.5732155028136018E-3</v>
      </c>
      <c r="AH130" s="195">
        <f t="shared" si="61"/>
        <v>4.7225524856276705E-3</v>
      </c>
      <c r="AI130" s="195">
        <f t="shared" si="61"/>
        <v>4.5335155738390641E-3</v>
      </c>
      <c r="AJ130" s="195">
        <f t="shared" si="61"/>
        <v>4.4640735895608132E-3</v>
      </c>
      <c r="AK130" s="195">
        <f t="shared" si="61"/>
        <v>4.4977408900193343E-3</v>
      </c>
      <c r="AL130" s="195">
        <f t="shared" si="61"/>
        <v>4.4340143768997588E-3</v>
      </c>
      <c r="AM130" s="195">
        <f t="shared" si="61"/>
        <v>4.4672086647840207E-3</v>
      </c>
      <c r="AN130" s="195">
        <f t="shared" si="61"/>
        <v>4.327240080627996E-3</v>
      </c>
      <c r="AO130" s="195">
        <f t="shared" si="61"/>
        <v>4.3126733323267854E-3</v>
      </c>
      <c r="AP130" s="195">
        <f t="shared" si="61"/>
        <v>5.3358973422201854E-3</v>
      </c>
      <c r="AQ130" s="195">
        <f t="shared" si="61"/>
        <v>4.719815404358293E-3</v>
      </c>
      <c r="AR130" s="195">
        <f t="shared" si="61"/>
        <v>5.2323197188271515E-3</v>
      </c>
      <c r="AS130" s="195">
        <f t="shared" si="61"/>
        <v>4.6724425631719559E-3</v>
      </c>
      <c r="AT130" s="195">
        <f t="shared" si="61"/>
        <v>5.1421009657358456E-3</v>
      </c>
      <c r="AU130" s="195">
        <f t="shared" si="61"/>
        <v>4.6299424037723252E-3</v>
      </c>
      <c r="AV130" s="195">
        <f t="shared" si="61"/>
        <v>4.3838918682872364E-3</v>
      </c>
      <c r="AW130" s="195">
        <f t="shared" si="61"/>
        <v>4.5916116077962359E-3</v>
      </c>
      <c r="AX130" s="195">
        <f t="shared" si="61"/>
        <v>4.3606300213692561E-3</v>
      </c>
      <c r="AY130" s="195">
        <f t="shared" si="61"/>
        <v>4.5568805659225399E-3</v>
      </c>
      <c r="AZ130" s="71"/>
      <c r="BA130" s="187" t="s">
        <v>114</v>
      </c>
      <c r="BB130" s="187" t="s">
        <v>114</v>
      </c>
      <c r="BC130" s="187" t="s">
        <v>114</v>
      </c>
      <c r="BD130" s="187" t="s">
        <v>114</v>
      </c>
      <c r="BF130" s="77"/>
    </row>
    <row r="131" spans="2:16382" x14ac:dyDescent="0.25">
      <c r="B131" s="71" t="s">
        <v>277</v>
      </c>
      <c r="C131" s="78" t="s">
        <v>119</v>
      </c>
      <c r="D131" s="195">
        <f t="shared" si="52"/>
        <v>8.5162698575175413E-3</v>
      </c>
      <c r="E131" s="195">
        <f t="shared" si="52"/>
        <v>2.0670273319121264E-2</v>
      </c>
      <c r="F131" s="195">
        <f t="shared" si="52"/>
        <v>1.523674011496228E-3</v>
      </c>
      <c r="G131" s="195">
        <f t="shared" si="52"/>
        <v>5.1774466633017135E-3</v>
      </c>
      <c r="H131" s="195">
        <f t="shared" si="52"/>
        <v>7.797021965670693E-3</v>
      </c>
      <c r="I131" s="195">
        <f t="shared" si="52"/>
        <v>5.7666818313099402E-3</v>
      </c>
      <c r="J131" s="195">
        <f t="shared" si="52"/>
        <v>1.5245707725379145E-2</v>
      </c>
      <c r="K131" s="195">
        <f t="shared" si="52"/>
        <v>-1.571478142871326E-5</v>
      </c>
      <c r="L131" s="195">
        <f t="shared" si="52"/>
        <v>1.8572047597008323E-2</v>
      </c>
      <c r="M131" s="195">
        <f t="shared" si="52"/>
        <v>1.3099050880115343E-2</v>
      </c>
      <c r="N131" s="195">
        <f t="shared" si="52"/>
        <v>6.4773150191841248E-3</v>
      </c>
      <c r="O131" s="195">
        <f t="shared" si="52"/>
        <v>4.091062724915339E-3</v>
      </c>
      <c r="P131" s="195">
        <f t="shared" ref="P131:AY131" si="62">P45/P$29</f>
        <v>7.1431251503370832E-3</v>
      </c>
      <c r="Q131" s="195">
        <f t="shared" si="62"/>
        <v>7.1228065385469178E-3</v>
      </c>
      <c r="R131" s="195">
        <f t="shared" si="62"/>
        <v>6.1800919299084796E-3</v>
      </c>
      <c r="S131" s="195">
        <f t="shared" si="62"/>
        <v>7.0463169143586569E-3</v>
      </c>
      <c r="T131" s="195">
        <f t="shared" si="62"/>
        <v>6.5027244246587011E-3</v>
      </c>
      <c r="U131" s="195">
        <f t="shared" si="62"/>
        <v>7.2527111625123033E-3</v>
      </c>
      <c r="V131" s="195">
        <f t="shared" si="62"/>
        <v>6.7761942037192673E-3</v>
      </c>
      <c r="W131" s="195">
        <f t="shared" si="62"/>
        <v>7.4201365578221989E-3</v>
      </c>
      <c r="X131" s="195">
        <f t="shared" si="62"/>
        <v>7.658873005290342E-3</v>
      </c>
      <c r="Y131" s="195">
        <f t="shared" si="62"/>
        <v>7.5861491453133459E-3</v>
      </c>
      <c r="Z131" s="195">
        <f t="shared" si="62"/>
        <v>7.8025749124132869E-3</v>
      </c>
      <c r="AA131" s="195">
        <f t="shared" si="62"/>
        <v>7.7253131892776015E-3</v>
      </c>
      <c r="AB131" s="195">
        <f t="shared" si="62"/>
        <v>8.4936881947659578E-3</v>
      </c>
      <c r="AC131" s="195">
        <f t="shared" si="62"/>
        <v>8.5285129492626652E-3</v>
      </c>
      <c r="AD131" s="195">
        <f t="shared" si="62"/>
        <v>8.1139570839167518E-3</v>
      </c>
      <c r="AE131" s="195">
        <f t="shared" si="62"/>
        <v>8.496670771451156E-3</v>
      </c>
      <c r="AF131" s="195">
        <f t="shared" si="62"/>
        <v>8.2236188323539482E-3</v>
      </c>
      <c r="AG131" s="195">
        <f t="shared" si="62"/>
        <v>8.5730483243711877E-3</v>
      </c>
      <c r="AH131" s="195">
        <f t="shared" si="62"/>
        <v>8.3198716688926994E-3</v>
      </c>
      <c r="AI131" s="195">
        <f t="shared" si="62"/>
        <v>8.6403531208864674E-3</v>
      </c>
      <c r="AJ131" s="195">
        <f t="shared" si="62"/>
        <v>8.7580807527032085E-3</v>
      </c>
      <c r="AK131" s="195">
        <f t="shared" si="62"/>
        <v>8.7010033002968609E-3</v>
      </c>
      <c r="AL131" s="195">
        <f t="shared" si="62"/>
        <v>8.8090412769111833E-3</v>
      </c>
      <c r="AM131" s="195">
        <f t="shared" si="62"/>
        <v>8.7527657406765279E-3</v>
      </c>
      <c r="AN131" s="195">
        <f t="shared" si="62"/>
        <v>8.9900597943055761E-3</v>
      </c>
      <c r="AO131" s="195">
        <f t="shared" si="62"/>
        <v>9.0147553556233582E-3</v>
      </c>
      <c r="AP131" s="195">
        <f t="shared" si="62"/>
        <v>7.2800448522470007E-3</v>
      </c>
      <c r="AQ131" s="195">
        <f t="shared" si="62"/>
        <v>8.3245119466624495E-3</v>
      </c>
      <c r="AR131" s="195">
        <f t="shared" si="62"/>
        <v>7.4556439287711898E-3</v>
      </c>
      <c r="AS131" s="195">
        <f t="shared" si="62"/>
        <v>8.4048249224978003E-3</v>
      </c>
      <c r="AT131" s="195">
        <f t="shared" si="62"/>
        <v>7.6085952053985923E-3</v>
      </c>
      <c r="AU131" s="195">
        <f t="shared" si="62"/>
        <v>8.4768770559435231E-3</v>
      </c>
      <c r="AV131" s="195">
        <f t="shared" si="62"/>
        <v>8.8940158683056651E-3</v>
      </c>
      <c r="AW131" s="195">
        <f t="shared" si="62"/>
        <v>8.5418607093171658E-3</v>
      </c>
      <c r="AX131" s="195">
        <f t="shared" si="62"/>
        <v>8.9334525603558829E-3</v>
      </c>
      <c r="AY131" s="195">
        <f t="shared" si="62"/>
        <v>8.6007415629220218E-3</v>
      </c>
      <c r="AZ131" s="71"/>
      <c r="BA131" s="187" t="s">
        <v>114</v>
      </c>
      <c r="BB131" s="187" t="s">
        <v>114</v>
      </c>
      <c r="BC131" s="187" t="s">
        <v>114</v>
      </c>
      <c r="BD131" s="187" t="s">
        <v>114</v>
      </c>
      <c r="BF131" s="77"/>
    </row>
    <row r="132" spans="2:16382" x14ac:dyDescent="0.25">
      <c r="B132" s="71"/>
      <c r="C132" s="78"/>
      <c r="D132" s="195"/>
      <c r="E132" s="195"/>
      <c r="F132" s="195"/>
      <c r="G132" s="195"/>
      <c r="H132" s="195"/>
      <c r="I132" s="195"/>
      <c r="J132" s="195"/>
      <c r="K132" s="195"/>
      <c r="L132" s="195"/>
      <c r="M132" s="195"/>
      <c r="N132" s="195"/>
      <c r="O132" s="195"/>
      <c r="P132" s="195"/>
      <c r="Q132" s="195"/>
      <c r="R132" s="195"/>
      <c r="S132" s="195"/>
      <c r="T132" s="195"/>
      <c r="U132" s="195"/>
      <c r="V132" s="195"/>
      <c r="W132" s="195"/>
      <c r="X132" s="195"/>
      <c r="Y132" s="195"/>
      <c r="Z132" s="195"/>
      <c r="AA132" s="195"/>
      <c r="AB132" s="195"/>
      <c r="AC132" s="195"/>
      <c r="AD132" s="195"/>
      <c r="AE132" s="195"/>
      <c r="AF132" s="195"/>
      <c r="AG132" s="195"/>
      <c r="AH132" s="195"/>
      <c r="AI132" s="195"/>
      <c r="AJ132" s="195"/>
      <c r="AK132" s="195"/>
      <c r="AL132" s="195"/>
      <c r="AM132" s="195"/>
      <c r="AN132" s="195"/>
      <c r="AO132" s="195"/>
      <c r="AP132" s="195"/>
      <c r="AQ132" s="195"/>
      <c r="AR132" s="195"/>
      <c r="AS132" s="195"/>
      <c r="AT132" s="195"/>
      <c r="AU132" s="195"/>
      <c r="AV132" s="195"/>
      <c r="AW132" s="195"/>
      <c r="AX132" s="195"/>
      <c r="AY132" s="195"/>
      <c r="AZ132" s="195"/>
      <c r="BA132" s="187" t="s">
        <v>114</v>
      </c>
      <c r="BB132" s="187" t="s">
        <v>114</v>
      </c>
      <c r="BC132" s="187" t="s">
        <v>114</v>
      </c>
      <c r="BD132" s="187" t="s">
        <v>114</v>
      </c>
      <c r="BF132" s="77"/>
      <c r="BG132" s="146"/>
      <c r="BH132" s="146"/>
      <c r="BI132" s="146"/>
      <c r="BJ132" s="146"/>
      <c r="BK132" s="146"/>
      <c r="BL132" s="146"/>
      <c r="BM132" s="146"/>
      <c r="BN132" s="146"/>
      <c r="BO132" s="146"/>
      <c r="BP132" s="146"/>
      <c r="BQ132" s="146"/>
      <c r="BR132" s="146"/>
      <c r="BS132" s="146"/>
      <c r="BT132" s="146"/>
      <c r="BU132" s="146"/>
      <c r="BV132" s="146"/>
      <c r="BW132" s="146"/>
      <c r="BX132" s="146"/>
      <c r="BY132" s="146"/>
      <c r="BZ132" s="146"/>
      <c r="CA132" s="146"/>
      <c r="CB132" s="146"/>
      <c r="CC132" s="146"/>
      <c r="CD132" s="146"/>
      <c r="CE132" s="146"/>
      <c r="CF132" s="146"/>
      <c r="CG132" s="146"/>
      <c r="CH132" s="146"/>
      <c r="CI132" s="146"/>
      <c r="CJ132" s="146"/>
      <c r="CK132" s="146"/>
      <c r="CL132" s="146"/>
      <c r="CM132" s="146"/>
      <c r="CN132" s="146"/>
      <c r="CO132" s="146"/>
      <c r="CP132" s="146"/>
      <c r="CQ132" s="146"/>
      <c r="CR132" s="146"/>
      <c r="CS132" s="146"/>
      <c r="CT132" s="146"/>
      <c r="CU132" s="146"/>
      <c r="CV132" s="146"/>
      <c r="CW132" s="146"/>
      <c r="CX132" s="146"/>
      <c r="CY132" s="146"/>
      <c r="CZ132" s="146"/>
      <c r="DA132" s="146"/>
      <c r="DB132" s="146"/>
      <c r="DC132" s="146"/>
      <c r="DD132" s="146"/>
      <c r="DE132" s="146"/>
      <c r="DF132" s="146"/>
      <c r="DG132" s="146"/>
      <c r="DH132" s="146"/>
      <c r="DI132" s="146"/>
      <c r="DJ132" s="146"/>
      <c r="DK132" s="146"/>
      <c r="DL132" s="146"/>
      <c r="DM132" s="146"/>
      <c r="DN132" s="146"/>
      <c r="DO132" s="146"/>
      <c r="DP132" s="146"/>
      <c r="DQ132" s="146"/>
      <c r="DR132" s="146"/>
      <c r="DS132" s="146"/>
      <c r="DT132" s="146"/>
      <c r="DU132" s="146"/>
      <c r="DV132" s="146"/>
      <c r="DW132" s="146"/>
      <c r="DX132" s="146"/>
      <c r="DY132" s="146"/>
      <c r="DZ132" s="146"/>
      <c r="EA132" s="146"/>
      <c r="EB132" s="146"/>
      <c r="EC132" s="146"/>
      <c r="ED132" s="146"/>
      <c r="EE132" s="146"/>
      <c r="EF132" s="146"/>
      <c r="EG132" s="146"/>
      <c r="EH132" s="146"/>
      <c r="EI132" s="146"/>
      <c r="EJ132" s="146"/>
      <c r="EK132" s="146"/>
      <c r="EL132" s="146"/>
      <c r="EM132" s="146"/>
      <c r="EN132" s="146"/>
      <c r="EO132" s="146"/>
      <c r="EP132" s="146"/>
      <c r="EQ132" s="146"/>
      <c r="ER132" s="146"/>
      <c r="ES132" s="146"/>
      <c r="ET132" s="146"/>
      <c r="EU132" s="146"/>
      <c r="EV132" s="146"/>
      <c r="EW132" s="146"/>
      <c r="EX132" s="146"/>
      <c r="EY132" s="146"/>
      <c r="EZ132" s="146"/>
      <c r="FA132" s="146"/>
      <c r="FB132" s="146"/>
      <c r="FC132" s="146"/>
      <c r="FD132" s="146"/>
      <c r="FE132" s="146"/>
      <c r="FF132" s="146"/>
      <c r="FG132" s="146"/>
      <c r="FH132" s="146"/>
      <c r="FI132" s="146"/>
      <c r="FJ132" s="146"/>
      <c r="FK132" s="146"/>
      <c r="FL132" s="146"/>
      <c r="FM132" s="146"/>
      <c r="FN132" s="146"/>
      <c r="FO132" s="146"/>
      <c r="FP132" s="146"/>
      <c r="FQ132" s="146"/>
      <c r="FR132" s="146"/>
      <c r="FS132" s="146"/>
      <c r="FT132" s="146"/>
      <c r="FU132" s="146"/>
      <c r="FV132" s="146"/>
      <c r="FW132" s="146"/>
      <c r="FX132" s="146"/>
      <c r="FY132" s="146"/>
      <c r="FZ132" s="146"/>
      <c r="GA132" s="146"/>
      <c r="GB132" s="146"/>
      <c r="GC132" s="146"/>
      <c r="GD132" s="146"/>
      <c r="GE132" s="146"/>
      <c r="GF132" s="146"/>
      <c r="GG132" s="146"/>
      <c r="GH132" s="146"/>
      <c r="GI132" s="146"/>
      <c r="GJ132" s="146"/>
      <c r="GK132" s="146"/>
      <c r="GL132" s="146"/>
      <c r="GM132" s="146"/>
      <c r="GN132" s="146"/>
      <c r="GO132" s="146"/>
      <c r="GP132" s="146"/>
      <c r="GQ132" s="146"/>
      <c r="GR132" s="146"/>
      <c r="GS132" s="146"/>
      <c r="GT132" s="146"/>
      <c r="GU132" s="146"/>
      <c r="GV132" s="146"/>
      <c r="GW132" s="146"/>
      <c r="GX132" s="146"/>
      <c r="GY132" s="146"/>
      <c r="GZ132" s="146"/>
      <c r="HA132" s="146"/>
      <c r="HB132" s="146"/>
      <c r="HC132" s="146"/>
      <c r="HD132" s="146"/>
      <c r="HE132" s="146"/>
      <c r="HF132" s="146"/>
      <c r="HG132" s="146"/>
      <c r="HH132" s="146"/>
      <c r="HI132" s="146"/>
      <c r="HJ132" s="146"/>
      <c r="HK132" s="146"/>
      <c r="HL132" s="146"/>
      <c r="HM132" s="146"/>
      <c r="HN132" s="146"/>
      <c r="HO132" s="146"/>
      <c r="HP132" s="146"/>
      <c r="HQ132" s="146"/>
      <c r="HR132" s="146"/>
      <c r="HS132" s="146"/>
      <c r="HT132" s="146"/>
      <c r="HU132" s="146"/>
      <c r="HV132" s="146"/>
      <c r="HW132" s="146"/>
      <c r="HX132" s="146"/>
      <c r="HY132" s="146"/>
      <c r="HZ132" s="146"/>
      <c r="IA132" s="146"/>
      <c r="IB132" s="146"/>
      <c r="IC132" s="146"/>
      <c r="ID132" s="146"/>
      <c r="IE132" s="146"/>
      <c r="IF132" s="146"/>
      <c r="IG132" s="146"/>
      <c r="IH132" s="146"/>
      <c r="II132" s="146"/>
      <c r="IJ132" s="146"/>
      <c r="IK132" s="146"/>
      <c r="IL132" s="146"/>
      <c r="IM132" s="146"/>
      <c r="IN132" s="146"/>
      <c r="IO132" s="146"/>
      <c r="IP132" s="146"/>
      <c r="IQ132" s="146"/>
      <c r="IR132" s="146"/>
      <c r="IS132" s="146"/>
      <c r="IT132" s="146"/>
      <c r="IU132" s="146"/>
      <c r="IV132" s="146"/>
      <c r="IW132" s="146"/>
      <c r="IX132" s="146"/>
      <c r="IY132" s="146"/>
      <c r="IZ132" s="146"/>
      <c r="JA132" s="146"/>
      <c r="JB132" s="146"/>
      <c r="JC132" s="146"/>
      <c r="JD132" s="146"/>
      <c r="JE132" s="146"/>
      <c r="JF132" s="146"/>
      <c r="JG132" s="146"/>
      <c r="JH132" s="146"/>
      <c r="JI132" s="146"/>
      <c r="JJ132" s="146"/>
      <c r="JK132" s="146"/>
      <c r="JL132" s="146"/>
      <c r="JM132" s="146"/>
      <c r="JN132" s="146"/>
      <c r="JO132" s="146"/>
      <c r="JP132" s="146"/>
      <c r="JQ132" s="146"/>
      <c r="JR132" s="146"/>
      <c r="JS132" s="146"/>
      <c r="JT132" s="146"/>
      <c r="JU132" s="146"/>
      <c r="JV132" s="146"/>
      <c r="JW132" s="146"/>
      <c r="JX132" s="146"/>
      <c r="JY132" s="146"/>
      <c r="JZ132" s="146"/>
      <c r="KA132" s="146"/>
      <c r="KB132" s="146"/>
      <c r="KC132" s="146"/>
      <c r="KD132" s="146"/>
      <c r="KE132" s="146"/>
      <c r="KF132" s="146"/>
      <c r="KG132" s="146"/>
      <c r="KH132" s="146"/>
      <c r="KI132" s="146"/>
      <c r="KJ132" s="146"/>
      <c r="KK132" s="146"/>
      <c r="KL132" s="146"/>
      <c r="KM132" s="146"/>
      <c r="KN132" s="146"/>
      <c r="KO132" s="146"/>
      <c r="KP132" s="146"/>
      <c r="KQ132" s="146"/>
      <c r="KR132" s="146"/>
      <c r="KS132" s="146"/>
      <c r="KT132" s="146"/>
      <c r="KU132" s="146"/>
      <c r="KV132" s="146"/>
      <c r="KW132" s="146"/>
      <c r="KX132" s="146"/>
      <c r="KY132" s="146"/>
      <c r="KZ132" s="146"/>
      <c r="LA132" s="146"/>
      <c r="LB132" s="146"/>
      <c r="LC132" s="146"/>
      <c r="LD132" s="146"/>
      <c r="LE132" s="146"/>
      <c r="LF132" s="146"/>
      <c r="LG132" s="146"/>
      <c r="LH132" s="146"/>
      <c r="LI132" s="146"/>
      <c r="LJ132" s="146"/>
      <c r="LK132" s="146"/>
      <c r="LL132" s="146"/>
      <c r="LM132" s="146"/>
      <c r="LN132" s="146"/>
      <c r="LO132" s="146"/>
      <c r="LP132" s="146"/>
      <c r="LQ132" s="146"/>
      <c r="LR132" s="146"/>
      <c r="LS132" s="146"/>
      <c r="LT132" s="146"/>
      <c r="LU132" s="146"/>
      <c r="LV132" s="146"/>
      <c r="LW132" s="146"/>
      <c r="LX132" s="146"/>
      <c r="LY132" s="146"/>
      <c r="LZ132" s="146"/>
      <c r="MA132" s="146"/>
      <c r="MB132" s="146"/>
      <c r="MC132" s="146"/>
      <c r="MD132" s="146"/>
      <c r="ME132" s="146"/>
      <c r="MF132" s="146"/>
      <c r="MG132" s="146"/>
      <c r="MH132" s="146"/>
      <c r="MI132" s="146"/>
      <c r="MJ132" s="146"/>
      <c r="MK132" s="146"/>
      <c r="ML132" s="146"/>
      <c r="MM132" s="146"/>
      <c r="MN132" s="146"/>
      <c r="MO132" s="146"/>
      <c r="MP132" s="146"/>
      <c r="MQ132" s="146"/>
      <c r="MR132" s="146"/>
      <c r="MS132" s="146"/>
      <c r="MT132" s="146"/>
      <c r="MU132" s="146"/>
      <c r="MV132" s="146"/>
      <c r="MW132" s="146"/>
      <c r="MX132" s="146"/>
      <c r="MY132" s="146"/>
      <c r="MZ132" s="146"/>
      <c r="NA132" s="146"/>
      <c r="NB132" s="146"/>
      <c r="NC132" s="146"/>
      <c r="ND132" s="146"/>
      <c r="NE132" s="146"/>
      <c r="NF132" s="146"/>
      <c r="NG132" s="146"/>
      <c r="NH132" s="146"/>
      <c r="NI132" s="146"/>
      <c r="NJ132" s="146"/>
      <c r="NK132" s="146"/>
      <c r="NL132" s="146"/>
      <c r="NM132" s="146"/>
      <c r="NN132" s="146"/>
      <c r="NO132" s="146"/>
      <c r="NP132" s="146"/>
      <c r="NQ132" s="146"/>
      <c r="NR132" s="146"/>
      <c r="NS132" s="146"/>
      <c r="NT132" s="146"/>
      <c r="NU132" s="146"/>
      <c r="NV132" s="146"/>
      <c r="NW132" s="146"/>
      <c r="NX132" s="146"/>
      <c r="NY132" s="146"/>
      <c r="NZ132" s="146"/>
      <c r="OA132" s="146"/>
      <c r="OB132" s="146"/>
      <c r="OC132" s="146"/>
      <c r="OD132" s="146"/>
      <c r="OE132" s="146"/>
      <c r="OF132" s="146"/>
      <c r="OG132" s="146"/>
      <c r="OH132" s="146"/>
      <c r="OI132" s="146"/>
      <c r="OJ132" s="146"/>
      <c r="OK132" s="146"/>
      <c r="OL132" s="146"/>
      <c r="OM132" s="146"/>
      <c r="ON132" s="146"/>
      <c r="OO132" s="146"/>
      <c r="OP132" s="146"/>
      <c r="OQ132" s="146"/>
      <c r="OR132" s="146"/>
      <c r="OS132" s="146"/>
      <c r="OT132" s="146"/>
      <c r="OU132" s="146"/>
      <c r="OV132" s="146"/>
      <c r="OW132" s="146"/>
      <c r="OX132" s="146"/>
      <c r="OY132" s="146"/>
      <c r="OZ132" s="146"/>
      <c r="PA132" s="146"/>
      <c r="PB132" s="146"/>
      <c r="PC132" s="146"/>
      <c r="PD132" s="146"/>
      <c r="PE132" s="146"/>
      <c r="PF132" s="146"/>
      <c r="PG132" s="146"/>
      <c r="PH132" s="146"/>
      <c r="PI132" s="146"/>
      <c r="PJ132" s="146"/>
      <c r="PK132" s="146"/>
      <c r="PL132" s="146"/>
      <c r="PM132" s="146"/>
      <c r="PN132" s="146"/>
      <c r="PO132" s="146"/>
      <c r="PP132" s="146"/>
      <c r="PQ132" s="146"/>
      <c r="PR132" s="146"/>
      <c r="PS132" s="146"/>
      <c r="PT132" s="146"/>
      <c r="PU132" s="146"/>
      <c r="PV132" s="146"/>
      <c r="PW132" s="146"/>
      <c r="PX132" s="146"/>
      <c r="PY132" s="146"/>
      <c r="PZ132" s="146"/>
      <c r="QA132" s="146"/>
      <c r="QB132" s="146"/>
      <c r="QC132" s="146"/>
      <c r="QD132" s="146"/>
      <c r="QE132" s="146"/>
      <c r="QF132" s="146"/>
      <c r="QG132" s="146"/>
      <c r="QH132" s="146"/>
      <c r="QI132" s="146"/>
      <c r="QJ132" s="146"/>
      <c r="QK132" s="146"/>
      <c r="QL132" s="146"/>
      <c r="QM132" s="146"/>
      <c r="QN132" s="146"/>
      <c r="QO132" s="146"/>
      <c r="QP132" s="146"/>
      <c r="QQ132" s="146"/>
      <c r="QR132" s="146"/>
      <c r="QS132" s="146"/>
      <c r="QT132" s="146"/>
      <c r="QU132" s="146"/>
      <c r="QV132" s="146"/>
      <c r="QW132" s="146"/>
      <c r="QX132" s="146"/>
      <c r="QY132" s="146"/>
      <c r="QZ132" s="146"/>
      <c r="RA132" s="146"/>
      <c r="RB132" s="146"/>
      <c r="RC132" s="146"/>
      <c r="RD132" s="146"/>
      <c r="RE132" s="146"/>
      <c r="RF132" s="146"/>
      <c r="RG132" s="146"/>
      <c r="RH132" s="146"/>
      <c r="RI132" s="146"/>
      <c r="RJ132" s="146"/>
      <c r="RK132" s="146"/>
      <c r="RL132" s="146"/>
      <c r="RM132" s="146"/>
      <c r="RN132" s="146"/>
      <c r="RO132" s="146"/>
      <c r="RP132" s="146"/>
      <c r="RQ132" s="146"/>
      <c r="RR132" s="146"/>
      <c r="RS132" s="146"/>
      <c r="RT132" s="146"/>
      <c r="RU132" s="146"/>
      <c r="RV132" s="146"/>
      <c r="RW132" s="146"/>
      <c r="RX132" s="146"/>
      <c r="RY132" s="146"/>
      <c r="RZ132" s="146"/>
      <c r="SA132" s="146"/>
      <c r="SB132" s="146"/>
      <c r="SC132" s="146"/>
      <c r="SD132" s="146"/>
      <c r="SE132" s="146"/>
      <c r="SF132" s="146"/>
      <c r="SG132" s="146"/>
      <c r="SH132" s="146"/>
      <c r="SI132" s="146"/>
      <c r="SJ132" s="146"/>
      <c r="SK132" s="146"/>
      <c r="SL132" s="146"/>
      <c r="SM132" s="146"/>
      <c r="SN132" s="146"/>
      <c r="SO132" s="146"/>
      <c r="SP132" s="146"/>
      <c r="SQ132" s="146"/>
      <c r="SR132" s="146"/>
      <c r="SS132" s="146"/>
      <c r="ST132" s="146"/>
      <c r="SU132" s="146"/>
      <c r="SV132" s="146"/>
      <c r="SW132" s="146"/>
      <c r="SX132" s="146"/>
      <c r="SY132" s="146"/>
      <c r="SZ132" s="146"/>
      <c r="TA132" s="146"/>
      <c r="TB132" s="146"/>
      <c r="TC132" s="146"/>
      <c r="TD132" s="146"/>
      <c r="TE132" s="146"/>
      <c r="TF132" s="146"/>
      <c r="TG132" s="146"/>
      <c r="TH132" s="146"/>
      <c r="TI132" s="146"/>
      <c r="TJ132" s="146"/>
      <c r="TK132" s="146"/>
      <c r="TL132" s="146"/>
      <c r="TM132" s="146"/>
      <c r="TN132" s="146"/>
      <c r="TO132" s="146"/>
      <c r="TP132" s="146"/>
      <c r="TQ132" s="146"/>
      <c r="TR132" s="146"/>
      <c r="TS132" s="146"/>
      <c r="TT132" s="146"/>
      <c r="TU132" s="146"/>
      <c r="TV132" s="146"/>
      <c r="TW132" s="146"/>
      <c r="TX132" s="146"/>
      <c r="TY132" s="146"/>
      <c r="TZ132" s="146"/>
      <c r="UA132" s="146"/>
      <c r="UB132" s="146"/>
      <c r="UC132" s="146"/>
      <c r="UD132" s="146"/>
      <c r="UE132" s="146"/>
      <c r="UF132" s="146"/>
      <c r="UG132" s="146"/>
      <c r="UH132" s="146"/>
      <c r="UI132" s="146"/>
      <c r="UJ132" s="146"/>
      <c r="UK132" s="146"/>
      <c r="UL132" s="146"/>
      <c r="UM132" s="146"/>
      <c r="UN132" s="146"/>
      <c r="UO132" s="146"/>
      <c r="UP132" s="146"/>
      <c r="UQ132" s="146"/>
      <c r="UR132" s="146"/>
      <c r="US132" s="146"/>
      <c r="UT132" s="146"/>
      <c r="UU132" s="146"/>
      <c r="UV132" s="146"/>
      <c r="UW132" s="146"/>
      <c r="UX132" s="146"/>
      <c r="UY132" s="146"/>
      <c r="UZ132" s="146"/>
      <c r="VA132" s="146"/>
      <c r="VB132" s="146"/>
      <c r="VC132" s="146"/>
      <c r="VD132" s="146"/>
      <c r="VE132" s="146"/>
      <c r="VF132" s="146"/>
      <c r="VG132" s="146"/>
      <c r="VH132" s="146"/>
      <c r="VI132" s="146"/>
      <c r="VJ132" s="146"/>
      <c r="VK132" s="146"/>
      <c r="VL132" s="146"/>
      <c r="VM132" s="146"/>
      <c r="VN132" s="146"/>
      <c r="VO132" s="146"/>
      <c r="VP132" s="146"/>
      <c r="VQ132" s="146"/>
      <c r="VR132" s="146"/>
      <c r="VS132" s="146"/>
      <c r="VT132" s="146"/>
      <c r="VU132" s="146"/>
      <c r="VV132" s="146"/>
      <c r="VW132" s="146"/>
      <c r="VX132" s="146"/>
      <c r="VY132" s="146"/>
      <c r="VZ132" s="146"/>
      <c r="WA132" s="146"/>
      <c r="WB132" s="146"/>
      <c r="WC132" s="146"/>
      <c r="WD132" s="146"/>
      <c r="WE132" s="146"/>
      <c r="WF132" s="146"/>
      <c r="WG132" s="146"/>
      <c r="WH132" s="146"/>
      <c r="WI132" s="146"/>
      <c r="WJ132" s="146"/>
      <c r="WK132" s="146"/>
      <c r="WL132" s="146"/>
      <c r="WM132" s="146"/>
      <c r="WN132" s="146"/>
      <c r="WO132" s="146"/>
      <c r="WP132" s="146"/>
      <c r="WQ132" s="146"/>
      <c r="WR132" s="146"/>
      <c r="WS132" s="146"/>
      <c r="WT132" s="146"/>
      <c r="WU132" s="146"/>
      <c r="WV132" s="146"/>
      <c r="WW132" s="146"/>
      <c r="WX132" s="146"/>
      <c r="WY132" s="146"/>
      <c r="WZ132" s="146"/>
      <c r="XA132" s="146"/>
      <c r="XB132" s="146"/>
      <c r="XC132" s="146"/>
      <c r="XD132" s="146"/>
      <c r="XE132" s="146"/>
      <c r="XF132" s="146"/>
      <c r="XG132" s="146"/>
      <c r="XH132" s="146"/>
      <c r="XI132" s="146"/>
      <c r="XJ132" s="146"/>
      <c r="XK132" s="146"/>
      <c r="XL132" s="146"/>
      <c r="XM132" s="146"/>
      <c r="XN132" s="146"/>
      <c r="XO132" s="146"/>
      <c r="XP132" s="146"/>
      <c r="XQ132" s="146"/>
      <c r="XR132" s="146"/>
      <c r="XS132" s="146"/>
      <c r="XT132" s="146"/>
      <c r="XU132" s="146"/>
      <c r="XV132" s="146"/>
      <c r="XW132" s="146"/>
      <c r="XX132" s="146"/>
      <c r="XY132" s="146"/>
      <c r="XZ132" s="146"/>
      <c r="YA132" s="146"/>
      <c r="YB132" s="146"/>
      <c r="YC132" s="146"/>
      <c r="YD132" s="146"/>
      <c r="YE132" s="146"/>
      <c r="YF132" s="146"/>
      <c r="YG132" s="146"/>
      <c r="YH132" s="146"/>
      <c r="YI132" s="146"/>
      <c r="YJ132" s="146"/>
      <c r="YK132" s="146"/>
      <c r="YL132" s="146"/>
      <c r="YM132" s="146"/>
      <c r="YN132" s="146"/>
      <c r="YO132" s="146"/>
      <c r="YP132" s="146"/>
      <c r="YQ132" s="146"/>
      <c r="YR132" s="146"/>
      <c r="YS132" s="146"/>
      <c r="YT132" s="146"/>
      <c r="YU132" s="146"/>
      <c r="YV132" s="146"/>
      <c r="YW132" s="146"/>
      <c r="YX132" s="146"/>
      <c r="YY132" s="146"/>
      <c r="YZ132" s="146"/>
      <c r="ZA132" s="146"/>
      <c r="ZB132" s="146"/>
      <c r="ZC132" s="146"/>
      <c r="ZD132" s="146"/>
      <c r="ZE132" s="146"/>
      <c r="ZF132" s="146"/>
      <c r="ZG132" s="146"/>
      <c r="ZH132" s="146"/>
      <c r="ZI132" s="146"/>
      <c r="ZJ132" s="146"/>
      <c r="ZK132" s="146"/>
      <c r="ZL132" s="146"/>
      <c r="ZM132" s="146"/>
      <c r="ZN132" s="146"/>
      <c r="ZO132" s="146"/>
      <c r="ZP132" s="146"/>
      <c r="ZQ132" s="146"/>
      <c r="ZR132" s="146"/>
      <c r="ZS132" s="146"/>
      <c r="ZT132" s="146"/>
      <c r="ZU132" s="146"/>
      <c r="ZV132" s="146"/>
      <c r="ZW132" s="146"/>
      <c r="ZX132" s="146"/>
      <c r="ZY132" s="146"/>
      <c r="ZZ132" s="146"/>
      <c r="AAA132" s="146"/>
      <c r="AAB132" s="146"/>
      <c r="AAC132" s="146"/>
      <c r="AAD132" s="146"/>
      <c r="AAE132" s="146"/>
      <c r="AAF132" s="146"/>
      <c r="AAG132" s="146"/>
      <c r="AAH132" s="146"/>
      <c r="AAI132" s="146"/>
      <c r="AAJ132" s="146"/>
      <c r="AAK132" s="146"/>
      <c r="AAL132" s="146"/>
      <c r="AAM132" s="146"/>
      <c r="AAN132" s="146"/>
      <c r="AAO132" s="146"/>
      <c r="AAP132" s="146"/>
      <c r="AAQ132" s="146"/>
      <c r="AAR132" s="146"/>
      <c r="AAS132" s="146"/>
      <c r="AAT132" s="146"/>
      <c r="AAU132" s="146"/>
      <c r="AAV132" s="146"/>
      <c r="AAW132" s="146"/>
      <c r="AAX132" s="146"/>
      <c r="AAY132" s="146"/>
      <c r="AAZ132" s="146"/>
      <c r="ABA132" s="146"/>
      <c r="ABB132" s="146"/>
      <c r="ABC132" s="146"/>
      <c r="ABD132" s="146"/>
      <c r="ABE132" s="146"/>
      <c r="ABF132" s="146"/>
      <c r="ABG132" s="146"/>
      <c r="ABH132" s="146"/>
      <c r="ABI132" s="146"/>
      <c r="ABJ132" s="146"/>
      <c r="ABK132" s="146"/>
      <c r="ABL132" s="146"/>
      <c r="ABM132" s="146"/>
      <c r="ABN132" s="146"/>
      <c r="ABO132" s="146"/>
      <c r="ABP132" s="146"/>
      <c r="ABQ132" s="146"/>
      <c r="ABR132" s="146"/>
      <c r="ABS132" s="146"/>
      <c r="ABT132" s="146"/>
      <c r="ABU132" s="146"/>
      <c r="ABV132" s="146"/>
      <c r="ABW132" s="146"/>
      <c r="ABX132" s="146"/>
      <c r="ABY132" s="146"/>
      <c r="ABZ132" s="146"/>
      <c r="ACA132" s="146"/>
      <c r="ACB132" s="146"/>
      <c r="ACC132" s="146"/>
      <c r="ACD132" s="146"/>
      <c r="ACE132" s="146"/>
      <c r="ACF132" s="146"/>
      <c r="ACG132" s="146"/>
      <c r="ACH132" s="146"/>
      <c r="ACI132" s="146"/>
      <c r="ACJ132" s="146"/>
      <c r="ACK132" s="146"/>
      <c r="ACL132" s="146"/>
      <c r="ACM132" s="146"/>
      <c r="ACN132" s="146"/>
      <c r="ACO132" s="146"/>
      <c r="ACP132" s="146"/>
      <c r="ACQ132" s="146"/>
      <c r="ACR132" s="146"/>
      <c r="ACS132" s="146"/>
      <c r="ACT132" s="146"/>
      <c r="ACU132" s="146"/>
      <c r="ACV132" s="146"/>
      <c r="ACW132" s="146"/>
      <c r="ACX132" s="146"/>
      <c r="ACY132" s="146"/>
      <c r="ACZ132" s="146"/>
      <c r="ADA132" s="146"/>
      <c r="ADB132" s="146"/>
      <c r="ADC132" s="146"/>
      <c r="ADD132" s="146"/>
      <c r="ADE132" s="146"/>
      <c r="ADF132" s="146"/>
      <c r="ADG132" s="146"/>
      <c r="ADH132" s="146"/>
      <c r="ADI132" s="146"/>
      <c r="ADJ132" s="146"/>
      <c r="ADK132" s="146"/>
      <c r="ADL132" s="146"/>
      <c r="ADM132" s="146"/>
      <c r="ADN132" s="146"/>
      <c r="ADO132" s="146"/>
      <c r="ADP132" s="146"/>
      <c r="ADQ132" s="146"/>
      <c r="ADR132" s="146"/>
      <c r="ADS132" s="146"/>
      <c r="ADT132" s="146"/>
      <c r="ADU132" s="146"/>
      <c r="ADV132" s="146"/>
      <c r="ADW132" s="146"/>
      <c r="ADX132" s="146"/>
      <c r="ADY132" s="146"/>
      <c r="ADZ132" s="146"/>
      <c r="AEA132" s="146"/>
      <c r="AEB132" s="146"/>
      <c r="AEC132" s="146"/>
      <c r="AED132" s="146"/>
      <c r="AEE132" s="146"/>
      <c r="AEF132" s="146"/>
      <c r="AEG132" s="146"/>
      <c r="AEH132" s="146"/>
      <c r="AEI132" s="146"/>
      <c r="AEJ132" s="146"/>
      <c r="AEK132" s="146"/>
      <c r="AEL132" s="146"/>
      <c r="AEM132" s="146"/>
      <c r="AEN132" s="146"/>
      <c r="AEO132" s="146"/>
      <c r="AEP132" s="146"/>
      <c r="AEQ132" s="146"/>
      <c r="AER132" s="146"/>
      <c r="AES132" s="146"/>
      <c r="AET132" s="146"/>
      <c r="AEU132" s="146"/>
      <c r="AEV132" s="146"/>
      <c r="AEW132" s="146"/>
      <c r="AEX132" s="146"/>
      <c r="AEY132" s="146"/>
      <c r="AEZ132" s="146"/>
      <c r="AFA132" s="146"/>
      <c r="AFB132" s="146"/>
      <c r="AFC132" s="146"/>
      <c r="AFD132" s="146"/>
      <c r="AFE132" s="146"/>
      <c r="AFF132" s="146"/>
      <c r="AFG132" s="146"/>
      <c r="AFH132" s="146"/>
      <c r="AFI132" s="146"/>
      <c r="AFJ132" s="146"/>
      <c r="AFK132" s="146"/>
      <c r="AFL132" s="146"/>
      <c r="AFM132" s="146"/>
      <c r="AFN132" s="146"/>
      <c r="AFO132" s="146"/>
      <c r="AFP132" s="146"/>
      <c r="AFQ132" s="146"/>
      <c r="AFR132" s="146"/>
      <c r="AFS132" s="146"/>
      <c r="AFT132" s="146"/>
      <c r="AFU132" s="146"/>
      <c r="AFV132" s="146"/>
      <c r="AFW132" s="146"/>
      <c r="AFX132" s="146"/>
      <c r="AFY132" s="146"/>
      <c r="AFZ132" s="146"/>
      <c r="AGA132" s="146"/>
      <c r="AGB132" s="146"/>
      <c r="AGC132" s="146"/>
      <c r="AGD132" s="146"/>
      <c r="AGE132" s="146"/>
      <c r="AGF132" s="146"/>
      <c r="AGG132" s="146"/>
      <c r="AGH132" s="146"/>
      <c r="AGI132" s="146"/>
      <c r="AGJ132" s="146"/>
      <c r="AGK132" s="146"/>
      <c r="AGL132" s="146"/>
      <c r="AGM132" s="146"/>
      <c r="AGN132" s="146"/>
      <c r="AGO132" s="146"/>
      <c r="AGP132" s="146"/>
      <c r="AGQ132" s="146"/>
      <c r="AGR132" s="146"/>
      <c r="AGS132" s="146"/>
      <c r="AGT132" s="146"/>
      <c r="AGU132" s="146"/>
      <c r="AGV132" s="146"/>
      <c r="AGW132" s="146"/>
      <c r="AGX132" s="146"/>
      <c r="AGY132" s="146"/>
      <c r="AGZ132" s="146"/>
      <c r="AHA132" s="146"/>
      <c r="AHB132" s="146"/>
      <c r="AHC132" s="146"/>
      <c r="AHD132" s="146"/>
      <c r="AHE132" s="146"/>
      <c r="AHF132" s="146"/>
      <c r="AHG132" s="146"/>
      <c r="AHH132" s="146"/>
      <c r="AHI132" s="146"/>
      <c r="AHJ132" s="146"/>
      <c r="AHK132" s="146"/>
      <c r="AHL132" s="146"/>
      <c r="AHM132" s="146"/>
      <c r="AHN132" s="146"/>
      <c r="AHO132" s="146"/>
      <c r="AHP132" s="146"/>
      <c r="AHQ132" s="146"/>
      <c r="AHR132" s="146"/>
      <c r="AHS132" s="146"/>
      <c r="AHT132" s="146"/>
      <c r="AHU132" s="146"/>
      <c r="AHV132" s="146"/>
      <c r="AHW132" s="146"/>
      <c r="AHX132" s="146"/>
      <c r="AHY132" s="146"/>
      <c r="AHZ132" s="146"/>
      <c r="AIA132" s="146"/>
      <c r="AIB132" s="146"/>
      <c r="AIC132" s="146"/>
      <c r="AID132" s="146"/>
      <c r="AIE132" s="146"/>
      <c r="AIF132" s="146"/>
      <c r="AIG132" s="146"/>
      <c r="AIH132" s="146"/>
      <c r="AII132" s="146"/>
      <c r="AIJ132" s="146"/>
      <c r="AIK132" s="146"/>
      <c r="AIL132" s="146"/>
      <c r="AIM132" s="146"/>
      <c r="AIN132" s="146"/>
      <c r="AIO132" s="146"/>
      <c r="AIP132" s="146"/>
      <c r="AIQ132" s="146"/>
      <c r="AIR132" s="146"/>
      <c r="AIS132" s="146"/>
      <c r="AIT132" s="146"/>
      <c r="AIU132" s="146"/>
      <c r="AIV132" s="146"/>
      <c r="AIW132" s="146"/>
      <c r="AIX132" s="146"/>
      <c r="AIY132" s="146"/>
      <c r="AIZ132" s="146"/>
      <c r="AJA132" s="146"/>
      <c r="AJB132" s="146"/>
      <c r="AJC132" s="146"/>
      <c r="AJD132" s="146"/>
      <c r="AJE132" s="146"/>
      <c r="AJF132" s="146"/>
      <c r="AJG132" s="146"/>
      <c r="AJH132" s="146"/>
      <c r="AJI132" s="146"/>
      <c r="AJJ132" s="146"/>
      <c r="AJK132" s="146"/>
      <c r="AJL132" s="146"/>
      <c r="AJM132" s="146"/>
      <c r="AJN132" s="146"/>
      <c r="AJO132" s="146"/>
      <c r="AJP132" s="146"/>
      <c r="AJQ132" s="146"/>
      <c r="AJR132" s="146"/>
      <c r="AJS132" s="146"/>
      <c r="AJT132" s="146"/>
      <c r="AJU132" s="146"/>
      <c r="AJV132" s="146"/>
      <c r="AJW132" s="146"/>
      <c r="AJX132" s="146"/>
      <c r="AJY132" s="146"/>
      <c r="AJZ132" s="146"/>
      <c r="AKA132" s="146"/>
      <c r="AKB132" s="146"/>
      <c r="AKC132" s="146"/>
      <c r="AKD132" s="146"/>
      <c r="AKE132" s="146"/>
      <c r="AKF132" s="146"/>
      <c r="AKG132" s="146"/>
      <c r="AKH132" s="146"/>
      <c r="AKI132" s="146"/>
      <c r="AKJ132" s="146"/>
      <c r="AKK132" s="146"/>
      <c r="AKL132" s="146"/>
      <c r="AKM132" s="146"/>
      <c r="AKN132" s="146"/>
      <c r="AKO132" s="146"/>
      <c r="AKP132" s="146"/>
      <c r="AKQ132" s="146"/>
      <c r="AKR132" s="146"/>
      <c r="AKS132" s="146"/>
      <c r="AKT132" s="146"/>
      <c r="AKU132" s="146"/>
      <c r="AKV132" s="146"/>
      <c r="AKW132" s="146"/>
      <c r="AKX132" s="146"/>
      <c r="AKY132" s="146"/>
      <c r="AKZ132" s="146"/>
      <c r="ALA132" s="146"/>
      <c r="ALB132" s="146"/>
      <c r="ALC132" s="146"/>
      <c r="ALD132" s="146"/>
      <c r="ALE132" s="146"/>
      <c r="ALF132" s="146"/>
      <c r="ALG132" s="146"/>
      <c r="ALH132" s="146"/>
      <c r="ALI132" s="146"/>
      <c r="ALJ132" s="146"/>
      <c r="ALK132" s="146"/>
      <c r="ALL132" s="146"/>
      <c r="ALM132" s="146"/>
      <c r="ALN132" s="146"/>
      <c r="ALO132" s="146"/>
      <c r="ALP132" s="146"/>
      <c r="ALQ132" s="146"/>
      <c r="ALR132" s="146"/>
      <c r="ALS132" s="146"/>
      <c r="ALT132" s="146"/>
      <c r="ALU132" s="146"/>
      <c r="ALV132" s="146"/>
      <c r="ALW132" s="146"/>
      <c r="ALX132" s="146"/>
      <c r="ALY132" s="146"/>
      <c r="ALZ132" s="146"/>
      <c r="AMA132" s="146"/>
      <c r="AMB132" s="146"/>
      <c r="AMC132" s="146"/>
      <c r="AMD132" s="146"/>
      <c r="AME132" s="146"/>
      <c r="AMF132" s="146"/>
      <c r="AMG132" s="146"/>
      <c r="AMH132" s="146"/>
      <c r="AMI132" s="146"/>
      <c r="AMJ132" s="146"/>
      <c r="AMK132" s="146"/>
      <c r="AML132" s="146"/>
      <c r="AMM132" s="146"/>
      <c r="AMN132" s="146"/>
      <c r="AMO132" s="146"/>
      <c r="AMP132" s="146"/>
      <c r="AMQ132" s="146"/>
      <c r="AMR132" s="146"/>
      <c r="AMS132" s="146"/>
      <c r="AMT132" s="146"/>
      <c r="AMU132" s="146"/>
      <c r="AMV132" s="146"/>
      <c r="AMW132" s="146"/>
      <c r="AMX132" s="146"/>
      <c r="AMY132" s="146"/>
      <c r="AMZ132" s="146"/>
      <c r="ANA132" s="146"/>
      <c r="ANB132" s="146"/>
      <c r="ANC132" s="146"/>
      <c r="AND132" s="146"/>
      <c r="ANE132" s="146"/>
      <c r="ANF132" s="146"/>
      <c r="ANG132" s="146"/>
      <c r="ANH132" s="146"/>
      <c r="ANI132" s="146"/>
      <c r="ANJ132" s="146"/>
      <c r="ANK132" s="146"/>
      <c r="ANL132" s="146"/>
      <c r="ANM132" s="146"/>
      <c r="ANN132" s="146"/>
      <c r="ANO132" s="146"/>
      <c r="ANP132" s="146"/>
      <c r="ANQ132" s="146"/>
      <c r="ANR132" s="146"/>
      <c r="ANS132" s="146"/>
      <c r="ANT132" s="146"/>
      <c r="ANU132" s="146"/>
      <c r="ANV132" s="146"/>
      <c r="ANW132" s="146"/>
      <c r="ANX132" s="146"/>
      <c r="ANY132" s="146"/>
      <c r="ANZ132" s="146"/>
      <c r="AOA132" s="146"/>
      <c r="AOB132" s="146"/>
      <c r="AOC132" s="146"/>
      <c r="AOD132" s="146"/>
      <c r="AOE132" s="146"/>
      <c r="AOF132" s="146"/>
      <c r="AOG132" s="146"/>
      <c r="AOH132" s="146"/>
      <c r="AOI132" s="146"/>
      <c r="AOJ132" s="146"/>
      <c r="AOK132" s="146"/>
      <c r="AOL132" s="146"/>
      <c r="AOM132" s="146"/>
      <c r="AON132" s="146"/>
      <c r="AOO132" s="146"/>
      <c r="AOP132" s="146"/>
      <c r="AOQ132" s="146"/>
      <c r="AOR132" s="146"/>
      <c r="AOS132" s="146"/>
      <c r="AOT132" s="146"/>
      <c r="AOU132" s="146"/>
      <c r="AOV132" s="146"/>
      <c r="AOW132" s="146"/>
      <c r="AOX132" s="146"/>
      <c r="AOY132" s="146"/>
      <c r="AOZ132" s="146"/>
      <c r="APA132" s="146"/>
      <c r="APB132" s="146"/>
      <c r="APC132" s="146"/>
      <c r="APD132" s="146"/>
      <c r="APE132" s="146"/>
      <c r="APF132" s="146"/>
      <c r="APG132" s="146"/>
      <c r="APH132" s="146"/>
      <c r="API132" s="146"/>
      <c r="APJ132" s="146"/>
      <c r="APK132" s="146"/>
      <c r="APL132" s="146"/>
      <c r="APM132" s="146"/>
      <c r="APN132" s="146"/>
      <c r="APO132" s="146"/>
      <c r="APP132" s="146"/>
      <c r="APQ132" s="146"/>
      <c r="APR132" s="146"/>
      <c r="APS132" s="146"/>
      <c r="APT132" s="146"/>
      <c r="APU132" s="146"/>
      <c r="APV132" s="146"/>
      <c r="APW132" s="146"/>
      <c r="APX132" s="146"/>
      <c r="APY132" s="146"/>
      <c r="APZ132" s="146"/>
      <c r="AQA132" s="146"/>
      <c r="AQB132" s="146"/>
      <c r="AQC132" s="146"/>
      <c r="AQD132" s="146"/>
      <c r="AQE132" s="146"/>
      <c r="AQF132" s="146"/>
      <c r="AQG132" s="146"/>
      <c r="AQH132" s="146"/>
      <c r="AQI132" s="146"/>
      <c r="AQJ132" s="146"/>
      <c r="AQK132" s="146"/>
      <c r="AQL132" s="146"/>
      <c r="AQM132" s="146"/>
      <c r="AQN132" s="146"/>
      <c r="AQO132" s="146"/>
      <c r="AQP132" s="146"/>
      <c r="AQQ132" s="146"/>
      <c r="AQR132" s="146"/>
      <c r="AQS132" s="146"/>
      <c r="AQT132" s="146"/>
      <c r="AQU132" s="146"/>
      <c r="AQV132" s="146"/>
      <c r="AQW132" s="146"/>
      <c r="AQX132" s="146"/>
      <c r="AQY132" s="146"/>
      <c r="AQZ132" s="146"/>
      <c r="ARA132" s="146"/>
      <c r="ARB132" s="146"/>
      <c r="ARC132" s="146"/>
      <c r="ARD132" s="146"/>
      <c r="ARE132" s="146"/>
      <c r="ARF132" s="146"/>
      <c r="ARG132" s="146"/>
      <c r="ARH132" s="146"/>
      <c r="ARI132" s="146"/>
      <c r="ARJ132" s="146"/>
      <c r="ARK132" s="146"/>
      <c r="ARL132" s="146"/>
      <c r="ARM132" s="146"/>
      <c r="ARN132" s="146"/>
      <c r="ARO132" s="146"/>
      <c r="ARP132" s="146"/>
      <c r="ARQ132" s="146"/>
      <c r="ARR132" s="146"/>
      <c r="ARS132" s="146"/>
      <c r="ART132" s="146"/>
      <c r="ARU132" s="146"/>
      <c r="ARV132" s="146"/>
      <c r="ARW132" s="146"/>
      <c r="ARX132" s="146"/>
      <c r="ARY132" s="146"/>
      <c r="ARZ132" s="146"/>
      <c r="ASA132" s="146"/>
      <c r="ASB132" s="146"/>
      <c r="ASC132" s="146"/>
      <c r="ASD132" s="146"/>
      <c r="ASE132" s="146"/>
      <c r="ASF132" s="146"/>
      <c r="ASG132" s="146"/>
      <c r="ASH132" s="146"/>
      <c r="ASI132" s="146"/>
      <c r="ASJ132" s="146"/>
      <c r="ASK132" s="146"/>
      <c r="ASL132" s="146"/>
      <c r="ASM132" s="146"/>
      <c r="ASN132" s="146"/>
      <c r="ASO132" s="146"/>
      <c r="ASP132" s="146"/>
      <c r="ASQ132" s="146"/>
      <c r="ASR132" s="146"/>
      <c r="ASS132" s="146"/>
      <c r="AST132" s="146"/>
      <c r="ASU132" s="146"/>
      <c r="ASV132" s="146"/>
      <c r="ASW132" s="146"/>
      <c r="ASX132" s="146"/>
      <c r="ASY132" s="146"/>
      <c r="ASZ132" s="146"/>
      <c r="ATA132" s="146"/>
      <c r="ATB132" s="146"/>
      <c r="ATC132" s="146"/>
      <c r="ATD132" s="146"/>
      <c r="ATE132" s="146"/>
      <c r="ATF132" s="146"/>
      <c r="ATG132" s="146"/>
      <c r="ATH132" s="146"/>
      <c r="ATI132" s="146"/>
      <c r="ATJ132" s="146"/>
      <c r="ATK132" s="146"/>
      <c r="ATL132" s="146"/>
      <c r="ATM132" s="146"/>
      <c r="ATN132" s="146"/>
      <c r="ATO132" s="146"/>
      <c r="ATP132" s="146"/>
      <c r="ATQ132" s="146"/>
      <c r="ATR132" s="146"/>
      <c r="ATS132" s="146"/>
      <c r="ATT132" s="146"/>
      <c r="ATU132" s="146"/>
      <c r="ATV132" s="146"/>
      <c r="ATW132" s="146"/>
      <c r="ATX132" s="146"/>
      <c r="ATY132" s="146"/>
      <c r="ATZ132" s="146"/>
      <c r="AUA132" s="146"/>
      <c r="AUB132" s="146"/>
      <c r="AUC132" s="146"/>
      <c r="AUD132" s="146"/>
      <c r="AUE132" s="146"/>
      <c r="AUF132" s="146"/>
      <c r="AUG132" s="146"/>
      <c r="AUH132" s="146"/>
      <c r="AUI132" s="146"/>
      <c r="AUJ132" s="146"/>
      <c r="AUK132" s="146"/>
      <c r="AUL132" s="146"/>
      <c r="AUM132" s="146"/>
      <c r="AUN132" s="146"/>
      <c r="AUO132" s="146"/>
      <c r="AUP132" s="146"/>
      <c r="AUQ132" s="146"/>
      <c r="AUR132" s="146"/>
      <c r="AUS132" s="146"/>
      <c r="AUT132" s="146"/>
      <c r="AUU132" s="146"/>
      <c r="AUV132" s="146"/>
      <c r="AUW132" s="146"/>
      <c r="AUX132" s="146"/>
      <c r="AUY132" s="146"/>
      <c r="AUZ132" s="146"/>
      <c r="AVA132" s="146"/>
      <c r="AVB132" s="146"/>
      <c r="AVC132" s="146"/>
      <c r="AVD132" s="146"/>
      <c r="AVE132" s="146"/>
      <c r="AVF132" s="146"/>
      <c r="AVG132" s="146"/>
      <c r="AVH132" s="146"/>
      <c r="AVI132" s="146"/>
      <c r="AVJ132" s="146"/>
      <c r="AVK132" s="146"/>
      <c r="AVL132" s="146"/>
      <c r="AVM132" s="146"/>
      <c r="AVN132" s="146"/>
      <c r="AVO132" s="146"/>
      <c r="AVP132" s="146"/>
      <c r="AVQ132" s="146"/>
      <c r="AVR132" s="146"/>
      <c r="AVS132" s="146"/>
      <c r="AVT132" s="146"/>
      <c r="AVU132" s="146"/>
      <c r="AVV132" s="146"/>
      <c r="AVW132" s="146"/>
      <c r="AVX132" s="146"/>
      <c r="AVY132" s="146"/>
      <c r="AVZ132" s="146"/>
      <c r="AWA132" s="146"/>
      <c r="AWB132" s="146"/>
      <c r="AWC132" s="146"/>
      <c r="AWD132" s="146"/>
      <c r="AWE132" s="146"/>
      <c r="AWF132" s="146"/>
      <c r="AWG132" s="146"/>
      <c r="AWH132" s="146"/>
      <c r="AWI132" s="146"/>
      <c r="AWJ132" s="146"/>
      <c r="AWK132" s="146"/>
      <c r="AWL132" s="146"/>
      <c r="AWM132" s="146"/>
      <c r="AWN132" s="146"/>
      <c r="AWO132" s="146"/>
      <c r="AWP132" s="146"/>
      <c r="AWQ132" s="146"/>
      <c r="AWR132" s="146"/>
      <c r="AWS132" s="146"/>
      <c r="AWT132" s="146"/>
      <c r="AWU132" s="146"/>
      <c r="AWV132" s="146"/>
      <c r="AWW132" s="146"/>
      <c r="AWX132" s="146"/>
      <c r="AWY132" s="146"/>
      <c r="AWZ132" s="146"/>
      <c r="AXA132" s="146"/>
      <c r="AXB132" s="146"/>
      <c r="AXC132" s="146"/>
      <c r="AXD132" s="146"/>
      <c r="AXE132" s="146"/>
      <c r="AXF132" s="146"/>
      <c r="AXG132" s="146"/>
      <c r="AXH132" s="146"/>
      <c r="AXI132" s="146"/>
      <c r="AXJ132" s="146"/>
      <c r="AXK132" s="146"/>
      <c r="AXL132" s="146"/>
      <c r="AXM132" s="146"/>
      <c r="AXN132" s="146"/>
      <c r="AXO132" s="146"/>
      <c r="AXP132" s="146"/>
      <c r="AXQ132" s="146"/>
      <c r="AXR132" s="146"/>
      <c r="AXS132" s="146"/>
      <c r="AXT132" s="146"/>
      <c r="AXU132" s="146"/>
      <c r="AXV132" s="146"/>
      <c r="AXW132" s="146"/>
      <c r="AXX132" s="146"/>
      <c r="AXY132" s="146"/>
      <c r="AXZ132" s="146"/>
      <c r="AYA132" s="146"/>
      <c r="AYB132" s="146"/>
      <c r="AYC132" s="146"/>
      <c r="AYD132" s="146"/>
      <c r="AYE132" s="146"/>
      <c r="AYF132" s="146"/>
      <c r="AYG132" s="146"/>
      <c r="AYH132" s="146"/>
      <c r="AYI132" s="146"/>
      <c r="AYJ132" s="146"/>
      <c r="AYK132" s="146"/>
      <c r="AYL132" s="146"/>
      <c r="AYM132" s="146"/>
      <c r="AYN132" s="146"/>
      <c r="AYO132" s="146"/>
      <c r="AYP132" s="146"/>
      <c r="AYQ132" s="146"/>
      <c r="AYR132" s="146"/>
      <c r="AYS132" s="146"/>
      <c r="AYT132" s="146"/>
      <c r="AYU132" s="146"/>
      <c r="AYV132" s="146"/>
      <c r="AYW132" s="146"/>
      <c r="AYX132" s="146"/>
      <c r="AYY132" s="146"/>
      <c r="AYZ132" s="146"/>
      <c r="AZA132" s="146"/>
      <c r="AZB132" s="146"/>
      <c r="AZC132" s="146"/>
      <c r="AZD132" s="146"/>
      <c r="AZE132" s="146"/>
      <c r="AZF132" s="146"/>
      <c r="AZG132" s="146"/>
      <c r="AZH132" s="146"/>
      <c r="AZI132" s="146"/>
      <c r="AZJ132" s="146"/>
      <c r="AZK132" s="146"/>
      <c r="AZL132" s="146"/>
      <c r="AZM132" s="146"/>
      <c r="AZN132" s="146"/>
      <c r="AZO132" s="146"/>
      <c r="AZP132" s="146"/>
      <c r="AZQ132" s="146"/>
      <c r="AZR132" s="146"/>
      <c r="AZS132" s="146"/>
      <c r="AZT132" s="146"/>
      <c r="AZU132" s="146"/>
      <c r="AZV132" s="146"/>
      <c r="AZW132" s="146"/>
      <c r="AZX132" s="146"/>
      <c r="AZY132" s="146"/>
      <c r="AZZ132" s="146"/>
      <c r="BAA132" s="146"/>
      <c r="BAB132" s="146"/>
      <c r="BAC132" s="146"/>
      <c r="BAD132" s="146"/>
      <c r="BAE132" s="146"/>
      <c r="BAF132" s="146"/>
      <c r="BAG132" s="146"/>
      <c r="BAH132" s="146"/>
      <c r="BAI132" s="146"/>
      <c r="BAJ132" s="146"/>
      <c r="BAK132" s="146"/>
      <c r="BAL132" s="146"/>
      <c r="BAM132" s="146"/>
      <c r="BAN132" s="146"/>
      <c r="BAO132" s="146"/>
      <c r="BAP132" s="146"/>
      <c r="BAQ132" s="146"/>
      <c r="BAR132" s="146"/>
      <c r="BAS132" s="146"/>
      <c r="BAT132" s="146"/>
      <c r="BAU132" s="146"/>
      <c r="BAV132" s="146"/>
      <c r="BAW132" s="146"/>
      <c r="BAX132" s="146"/>
      <c r="BAY132" s="146"/>
      <c r="BAZ132" s="146"/>
      <c r="BBA132" s="146"/>
      <c r="BBB132" s="146"/>
      <c r="BBC132" s="146"/>
      <c r="BBD132" s="146"/>
      <c r="BBE132" s="146"/>
      <c r="BBF132" s="146"/>
      <c r="BBG132" s="146"/>
      <c r="BBH132" s="146"/>
      <c r="BBI132" s="146"/>
      <c r="BBJ132" s="146"/>
      <c r="BBK132" s="146"/>
      <c r="BBL132" s="146"/>
      <c r="BBM132" s="146"/>
      <c r="BBN132" s="146"/>
      <c r="BBO132" s="146"/>
      <c r="BBP132" s="146"/>
      <c r="BBQ132" s="146"/>
      <c r="BBR132" s="146"/>
      <c r="BBS132" s="146"/>
      <c r="BBT132" s="146"/>
      <c r="BBU132" s="146"/>
      <c r="BBV132" s="146"/>
      <c r="BBW132" s="146"/>
      <c r="BBX132" s="146"/>
      <c r="BBY132" s="146"/>
      <c r="BBZ132" s="146"/>
      <c r="BCA132" s="146"/>
      <c r="BCB132" s="146"/>
      <c r="BCC132" s="146"/>
      <c r="BCD132" s="146"/>
      <c r="BCE132" s="146"/>
      <c r="BCF132" s="146"/>
      <c r="BCG132" s="146"/>
      <c r="BCH132" s="146"/>
      <c r="BCI132" s="146"/>
      <c r="BCJ132" s="146"/>
      <c r="BCK132" s="146"/>
      <c r="BCL132" s="146"/>
      <c r="BCM132" s="146"/>
      <c r="BCN132" s="146"/>
      <c r="BCO132" s="146"/>
      <c r="BCP132" s="146"/>
      <c r="BCQ132" s="146"/>
      <c r="BCR132" s="146"/>
      <c r="BCS132" s="146"/>
      <c r="BCT132" s="146"/>
      <c r="BCU132" s="146"/>
      <c r="BCV132" s="146"/>
      <c r="BCW132" s="146"/>
      <c r="BCX132" s="146"/>
      <c r="BCY132" s="146"/>
      <c r="BCZ132" s="146"/>
      <c r="BDA132" s="146"/>
      <c r="BDB132" s="146"/>
      <c r="BDC132" s="146"/>
      <c r="BDD132" s="146"/>
      <c r="BDE132" s="146"/>
      <c r="BDF132" s="146"/>
      <c r="BDG132" s="146"/>
      <c r="BDH132" s="146"/>
      <c r="BDI132" s="146"/>
      <c r="BDJ132" s="146"/>
      <c r="BDK132" s="146"/>
      <c r="BDL132" s="146"/>
      <c r="BDM132" s="146"/>
      <c r="BDN132" s="146"/>
      <c r="BDO132" s="146"/>
      <c r="BDP132" s="146"/>
      <c r="BDQ132" s="146"/>
      <c r="BDR132" s="146"/>
      <c r="BDS132" s="146"/>
      <c r="BDT132" s="146"/>
      <c r="BDU132" s="146"/>
      <c r="BDV132" s="146"/>
      <c r="BDW132" s="146"/>
      <c r="BDX132" s="146"/>
      <c r="BDY132" s="146"/>
      <c r="BDZ132" s="146"/>
      <c r="BEA132" s="146"/>
      <c r="BEB132" s="146"/>
      <c r="BEC132" s="146"/>
      <c r="BED132" s="146"/>
      <c r="BEE132" s="146"/>
      <c r="BEF132" s="146"/>
      <c r="BEG132" s="146"/>
      <c r="BEH132" s="146"/>
      <c r="BEI132" s="146"/>
      <c r="BEJ132" s="146"/>
      <c r="BEK132" s="146"/>
      <c r="BEL132" s="146"/>
      <c r="BEM132" s="146"/>
      <c r="BEN132" s="146"/>
      <c r="BEO132" s="146"/>
      <c r="BEP132" s="146"/>
      <c r="BEQ132" s="146"/>
      <c r="BER132" s="146"/>
      <c r="BES132" s="146"/>
      <c r="BET132" s="146"/>
      <c r="BEU132" s="146"/>
      <c r="BEV132" s="146"/>
      <c r="BEW132" s="146"/>
      <c r="BEX132" s="146"/>
      <c r="BEY132" s="146"/>
      <c r="BEZ132" s="146"/>
      <c r="BFA132" s="146"/>
      <c r="BFB132" s="146"/>
      <c r="BFC132" s="146"/>
      <c r="BFD132" s="146"/>
      <c r="BFE132" s="146"/>
      <c r="BFF132" s="146"/>
      <c r="BFG132" s="146"/>
      <c r="BFH132" s="146"/>
      <c r="BFI132" s="146"/>
      <c r="BFJ132" s="146"/>
      <c r="BFK132" s="146"/>
      <c r="BFL132" s="146"/>
      <c r="BFM132" s="146"/>
      <c r="BFN132" s="146"/>
      <c r="BFO132" s="146"/>
      <c r="BFP132" s="146"/>
      <c r="BFQ132" s="146"/>
      <c r="BFR132" s="146"/>
      <c r="BFS132" s="146"/>
      <c r="BFT132" s="146"/>
      <c r="BFU132" s="146"/>
      <c r="BFV132" s="146"/>
      <c r="BFW132" s="146"/>
      <c r="BFX132" s="146"/>
      <c r="BFY132" s="146"/>
      <c r="BFZ132" s="146"/>
      <c r="BGA132" s="146"/>
      <c r="BGB132" s="146"/>
      <c r="BGC132" s="146"/>
      <c r="BGD132" s="146"/>
      <c r="BGE132" s="146"/>
      <c r="BGF132" s="146"/>
      <c r="BGG132" s="146"/>
      <c r="BGH132" s="146"/>
      <c r="BGI132" s="146"/>
      <c r="BGJ132" s="146"/>
      <c r="BGK132" s="146"/>
      <c r="BGL132" s="146"/>
      <c r="BGM132" s="146"/>
      <c r="BGN132" s="146"/>
      <c r="BGO132" s="146"/>
      <c r="BGP132" s="146"/>
      <c r="BGQ132" s="146"/>
      <c r="BGR132" s="146"/>
      <c r="BGS132" s="146"/>
      <c r="BGT132" s="146"/>
      <c r="BGU132" s="146"/>
      <c r="BGV132" s="146"/>
      <c r="BGW132" s="146"/>
      <c r="BGX132" s="146"/>
      <c r="BGY132" s="146"/>
      <c r="BGZ132" s="146"/>
      <c r="BHA132" s="146"/>
      <c r="BHB132" s="146"/>
      <c r="BHC132" s="146"/>
      <c r="BHD132" s="146"/>
      <c r="BHE132" s="146"/>
      <c r="BHF132" s="146"/>
      <c r="BHG132" s="146"/>
      <c r="BHH132" s="146"/>
      <c r="BHI132" s="146"/>
      <c r="BHJ132" s="146"/>
      <c r="BHK132" s="146"/>
      <c r="BHL132" s="146"/>
      <c r="BHM132" s="146"/>
      <c r="BHN132" s="146"/>
      <c r="BHO132" s="146"/>
      <c r="BHP132" s="146"/>
      <c r="BHQ132" s="146"/>
      <c r="BHR132" s="146"/>
      <c r="BHS132" s="146"/>
      <c r="BHT132" s="146"/>
      <c r="BHU132" s="146"/>
      <c r="BHV132" s="146"/>
      <c r="BHW132" s="146"/>
      <c r="BHX132" s="146"/>
      <c r="BHY132" s="146"/>
      <c r="BHZ132" s="146"/>
      <c r="BIA132" s="146"/>
      <c r="BIB132" s="146"/>
      <c r="BIC132" s="146"/>
      <c r="BID132" s="146"/>
      <c r="BIE132" s="146"/>
      <c r="BIF132" s="146"/>
      <c r="BIG132" s="146"/>
      <c r="BIH132" s="146"/>
      <c r="BII132" s="146"/>
      <c r="BIJ132" s="146"/>
      <c r="BIK132" s="146"/>
      <c r="BIL132" s="146"/>
      <c r="BIM132" s="146"/>
      <c r="BIN132" s="146"/>
      <c r="BIO132" s="146"/>
      <c r="BIP132" s="146"/>
      <c r="BIQ132" s="146"/>
      <c r="BIR132" s="146"/>
      <c r="BIS132" s="146"/>
      <c r="BIT132" s="146"/>
      <c r="BIU132" s="146"/>
      <c r="BIV132" s="146"/>
      <c r="BIW132" s="146"/>
      <c r="BIX132" s="146"/>
      <c r="BIY132" s="146"/>
      <c r="BIZ132" s="146"/>
      <c r="BJA132" s="146"/>
      <c r="BJB132" s="146"/>
      <c r="BJC132" s="146"/>
      <c r="BJD132" s="146"/>
      <c r="BJE132" s="146"/>
      <c r="BJF132" s="146"/>
      <c r="BJG132" s="146"/>
      <c r="BJH132" s="146"/>
      <c r="BJI132" s="146"/>
      <c r="BJJ132" s="146"/>
      <c r="BJK132" s="146"/>
      <c r="BJL132" s="146"/>
      <c r="BJM132" s="146"/>
      <c r="BJN132" s="146"/>
      <c r="BJO132" s="146"/>
      <c r="BJP132" s="146"/>
      <c r="BJQ132" s="146"/>
      <c r="BJR132" s="146"/>
      <c r="BJS132" s="146"/>
      <c r="BJT132" s="146"/>
      <c r="BJU132" s="146"/>
      <c r="BJV132" s="146"/>
      <c r="BJW132" s="146"/>
      <c r="BJX132" s="146"/>
      <c r="BJY132" s="146"/>
      <c r="BJZ132" s="146"/>
      <c r="BKA132" s="146"/>
      <c r="BKB132" s="146"/>
      <c r="BKC132" s="146"/>
      <c r="BKD132" s="146"/>
      <c r="BKE132" s="146"/>
      <c r="BKF132" s="146"/>
      <c r="BKG132" s="146"/>
      <c r="BKH132" s="146"/>
      <c r="BKI132" s="146"/>
      <c r="BKJ132" s="146"/>
      <c r="BKK132" s="146"/>
      <c r="BKL132" s="146"/>
      <c r="BKM132" s="146"/>
      <c r="BKN132" s="146"/>
      <c r="BKO132" s="146"/>
      <c r="BKP132" s="146"/>
      <c r="BKQ132" s="146"/>
      <c r="BKR132" s="146"/>
      <c r="BKS132" s="146"/>
      <c r="BKT132" s="146"/>
      <c r="BKU132" s="146"/>
      <c r="BKV132" s="146"/>
      <c r="BKW132" s="146"/>
      <c r="BKX132" s="146"/>
      <c r="BKY132" s="146"/>
      <c r="BKZ132" s="146"/>
      <c r="BLA132" s="146"/>
      <c r="BLB132" s="146"/>
      <c r="BLC132" s="146"/>
      <c r="BLD132" s="146"/>
      <c r="BLE132" s="146"/>
      <c r="BLF132" s="146"/>
      <c r="BLG132" s="146"/>
      <c r="BLH132" s="146"/>
      <c r="BLI132" s="146"/>
      <c r="BLJ132" s="146"/>
      <c r="BLK132" s="146"/>
      <c r="BLL132" s="146"/>
      <c r="BLM132" s="146"/>
      <c r="BLN132" s="146"/>
      <c r="BLO132" s="146"/>
      <c r="BLP132" s="146"/>
      <c r="BLQ132" s="146"/>
      <c r="BLR132" s="146"/>
      <c r="BLS132" s="146"/>
      <c r="BLT132" s="146"/>
      <c r="BLU132" s="146"/>
      <c r="BLV132" s="146"/>
      <c r="BLW132" s="146"/>
      <c r="BLX132" s="146"/>
      <c r="BLY132" s="146"/>
      <c r="BLZ132" s="146"/>
      <c r="BMA132" s="146"/>
      <c r="BMB132" s="146"/>
      <c r="BMC132" s="146"/>
      <c r="BMD132" s="146"/>
      <c r="BME132" s="146"/>
      <c r="BMF132" s="146"/>
      <c r="BMG132" s="146"/>
      <c r="BMH132" s="146"/>
      <c r="BMI132" s="146"/>
      <c r="BMJ132" s="146"/>
      <c r="BMK132" s="146"/>
      <c r="BML132" s="146"/>
      <c r="BMM132" s="146"/>
      <c r="BMN132" s="146"/>
      <c r="BMO132" s="146"/>
      <c r="BMP132" s="146"/>
      <c r="BMQ132" s="146"/>
      <c r="BMR132" s="146"/>
      <c r="BMS132" s="146"/>
      <c r="BMT132" s="146"/>
      <c r="BMU132" s="146"/>
      <c r="BMV132" s="146"/>
      <c r="BMW132" s="146"/>
      <c r="BMX132" s="146"/>
      <c r="BMY132" s="146"/>
      <c r="BMZ132" s="146"/>
      <c r="BNA132" s="146"/>
      <c r="BNB132" s="146"/>
      <c r="BNC132" s="146"/>
      <c r="BND132" s="146"/>
      <c r="BNE132" s="146"/>
      <c r="BNF132" s="146"/>
      <c r="BNG132" s="146"/>
      <c r="BNH132" s="146"/>
      <c r="BNI132" s="146"/>
      <c r="BNJ132" s="146"/>
      <c r="BNK132" s="146"/>
      <c r="BNL132" s="146"/>
      <c r="BNM132" s="146"/>
      <c r="BNN132" s="146"/>
      <c r="BNO132" s="146"/>
      <c r="BNP132" s="146"/>
      <c r="BNQ132" s="146"/>
      <c r="BNR132" s="146"/>
      <c r="BNS132" s="146"/>
      <c r="BNT132" s="146"/>
      <c r="BNU132" s="146"/>
      <c r="BNV132" s="146"/>
      <c r="BNW132" s="146"/>
      <c r="BNX132" s="146"/>
      <c r="BNY132" s="146"/>
      <c r="BNZ132" s="146"/>
      <c r="BOA132" s="146"/>
      <c r="BOB132" s="146"/>
      <c r="BOC132" s="146"/>
      <c r="BOD132" s="146"/>
      <c r="BOE132" s="146"/>
      <c r="BOF132" s="146"/>
      <c r="BOG132" s="146"/>
      <c r="BOH132" s="146"/>
      <c r="BOI132" s="146"/>
      <c r="BOJ132" s="146"/>
      <c r="BOK132" s="146"/>
      <c r="BOL132" s="146"/>
      <c r="BOM132" s="146"/>
      <c r="BON132" s="146"/>
      <c r="BOO132" s="146"/>
      <c r="BOP132" s="146"/>
      <c r="BOQ132" s="146"/>
      <c r="BOR132" s="146"/>
      <c r="BOS132" s="146"/>
      <c r="BOT132" s="146"/>
      <c r="BOU132" s="146"/>
      <c r="BOV132" s="146"/>
      <c r="BOW132" s="146"/>
      <c r="BOX132" s="146"/>
      <c r="BOY132" s="146"/>
      <c r="BOZ132" s="146"/>
      <c r="BPA132" s="146"/>
      <c r="BPB132" s="146"/>
      <c r="BPC132" s="146"/>
      <c r="BPD132" s="146"/>
      <c r="BPE132" s="146"/>
      <c r="BPF132" s="146"/>
      <c r="BPG132" s="146"/>
      <c r="BPH132" s="146"/>
      <c r="BPI132" s="146"/>
      <c r="BPJ132" s="146"/>
      <c r="BPK132" s="146"/>
      <c r="BPL132" s="146"/>
      <c r="BPM132" s="146"/>
      <c r="BPN132" s="146"/>
      <c r="BPO132" s="146"/>
      <c r="BPP132" s="146"/>
      <c r="BPQ132" s="146"/>
      <c r="BPR132" s="146"/>
      <c r="BPS132" s="146"/>
      <c r="BPT132" s="146"/>
      <c r="BPU132" s="146"/>
      <c r="BPV132" s="146"/>
      <c r="BPW132" s="146"/>
      <c r="BPX132" s="146"/>
      <c r="BPY132" s="146"/>
      <c r="BPZ132" s="146"/>
      <c r="BQA132" s="146"/>
      <c r="BQB132" s="146"/>
      <c r="BQC132" s="146"/>
      <c r="BQD132" s="146"/>
      <c r="BQE132" s="146"/>
      <c r="BQF132" s="146"/>
      <c r="BQG132" s="146"/>
      <c r="BQH132" s="146"/>
      <c r="BQI132" s="146"/>
      <c r="BQJ132" s="146"/>
      <c r="BQK132" s="146"/>
      <c r="BQL132" s="146"/>
      <c r="BQM132" s="146"/>
      <c r="BQN132" s="146"/>
      <c r="BQO132" s="146"/>
      <c r="BQP132" s="146"/>
      <c r="BQQ132" s="146"/>
      <c r="BQR132" s="146"/>
      <c r="BQS132" s="146"/>
      <c r="BQT132" s="146"/>
      <c r="BQU132" s="146"/>
      <c r="BQV132" s="146"/>
      <c r="BQW132" s="146"/>
      <c r="BQX132" s="146"/>
      <c r="BQY132" s="146"/>
      <c r="BQZ132" s="146"/>
      <c r="BRA132" s="146"/>
      <c r="BRB132" s="146"/>
      <c r="BRC132" s="146"/>
      <c r="BRD132" s="146"/>
      <c r="BRE132" s="146"/>
      <c r="BRF132" s="146"/>
      <c r="BRG132" s="146"/>
      <c r="BRH132" s="146"/>
      <c r="BRI132" s="146"/>
      <c r="BRJ132" s="146"/>
      <c r="BRK132" s="146"/>
      <c r="BRL132" s="146"/>
      <c r="BRM132" s="146"/>
      <c r="BRN132" s="146"/>
      <c r="BRO132" s="146"/>
      <c r="BRP132" s="146"/>
      <c r="BRQ132" s="146"/>
      <c r="BRR132" s="146"/>
      <c r="BRS132" s="146"/>
      <c r="BRT132" s="146"/>
      <c r="BRU132" s="146"/>
      <c r="BRV132" s="146"/>
      <c r="BRW132" s="146"/>
      <c r="BRX132" s="146"/>
      <c r="BRY132" s="146"/>
      <c r="BRZ132" s="146"/>
      <c r="BSA132" s="146"/>
      <c r="BSB132" s="146"/>
      <c r="BSC132" s="146"/>
      <c r="BSD132" s="146"/>
      <c r="BSE132" s="146"/>
      <c r="BSF132" s="146"/>
      <c r="BSG132" s="146"/>
      <c r="BSH132" s="146"/>
      <c r="BSI132" s="146"/>
      <c r="BSJ132" s="146"/>
      <c r="BSK132" s="146"/>
      <c r="BSL132" s="146"/>
      <c r="BSM132" s="146"/>
      <c r="BSN132" s="146"/>
      <c r="BSO132" s="146"/>
      <c r="BSP132" s="146"/>
      <c r="BSQ132" s="146"/>
      <c r="BSR132" s="146"/>
      <c r="BSS132" s="146"/>
      <c r="BST132" s="146"/>
      <c r="BSU132" s="146"/>
      <c r="BSV132" s="146"/>
      <c r="BSW132" s="146"/>
      <c r="BSX132" s="146"/>
      <c r="BSY132" s="146"/>
      <c r="BSZ132" s="146"/>
      <c r="BTA132" s="146"/>
      <c r="BTB132" s="146"/>
      <c r="BTC132" s="146"/>
      <c r="BTD132" s="146"/>
      <c r="BTE132" s="146"/>
      <c r="BTF132" s="146"/>
      <c r="BTG132" s="146"/>
      <c r="BTH132" s="146"/>
      <c r="BTI132" s="146"/>
      <c r="BTJ132" s="146"/>
      <c r="BTK132" s="146"/>
      <c r="BTL132" s="146"/>
      <c r="BTM132" s="146"/>
      <c r="BTN132" s="146"/>
      <c r="BTO132" s="146"/>
      <c r="BTP132" s="146"/>
      <c r="BTQ132" s="146"/>
      <c r="BTR132" s="146"/>
      <c r="BTS132" s="146"/>
      <c r="BTT132" s="146"/>
      <c r="BTU132" s="146"/>
      <c r="BTV132" s="146"/>
      <c r="BTW132" s="146"/>
      <c r="BTX132" s="146"/>
      <c r="BTY132" s="146"/>
      <c r="BTZ132" s="146"/>
      <c r="BUA132" s="146"/>
      <c r="BUB132" s="146"/>
      <c r="BUC132" s="146"/>
      <c r="BUD132" s="146"/>
      <c r="BUE132" s="146"/>
      <c r="BUF132" s="146"/>
      <c r="BUG132" s="146"/>
      <c r="BUH132" s="146"/>
      <c r="BUI132" s="146"/>
      <c r="BUJ132" s="146"/>
      <c r="BUK132" s="146"/>
      <c r="BUL132" s="146"/>
      <c r="BUM132" s="146"/>
      <c r="BUN132" s="146"/>
      <c r="BUO132" s="146"/>
      <c r="BUP132" s="146"/>
      <c r="BUQ132" s="146"/>
      <c r="BUR132" s="146"/>
      <c r="BUS132" s="146"/>
      <c r="BUT132" s="146"/>
      <c r="BUU132" s="146"/>
      <c r="BUV132" s="146"/>
      <c r="BUW132" s="146"/>
      <c r="BUX132" s="146"/>
      <c r="BUY132" s="146"/>
      <c r="BUZ132" s="146"/>
      <c r="BVA132" s="146"/>
      <c r="BVB132" s="146"/>
      <c r="BVC132" s="146"/>
      <c r="BVD132" s="146"/>
      <c r="BVE132" s="146"/>
      <c r="BVF132" s="146"/>
      <c r="BVG132" s="146"/>
      <c r="BVH132" s="146"/>
      <c r="BVI132" s="146"/>
      <c r="BVJ132" s="146"/>
      <c r="BVK132" s="146"/>
      <c r="BVL132" s="146"/>
      <c r="BVM132" s="146"/>
      <c r="BVN132" s="146"/>
      <c r="BVO132" s="146"/>
      <c r="BVP132" s="146"/>
      <c r="BVQ132" s="146"/>
      <c r="BVR132" s="146"/>
      <c r="BVS132" s="146"/>
      <c r="BVT132" s="146"/>
      <c r="BVU132" s="146"/>
      <c r="BVV132" s="146"/>
      <c r="BVW132" s="146"/>
      <c r="BVX132" s="146"/>
      <c r="BVY132" s="146"/>
      <c r="BVZ132" s="146"/>
      <c r="BWA132" s="146"/>
      <c r="BWB132" s="146"/>
      <c r="BWC132" s="146"/>
      <c r="BWD132" s="146"/>
      <c r="BWE132" s="146"/>
      <c r="BWF132" s="146"/>
      <c r="BWG132" s="146"/>
      <c r="BWH132" s="146"/>
      <c r="BWI132" s="146"/>
      <c r="BWJ132" s="146"/>
      <c r="BWK132" s="146"/>
      <c r="BWL132" s="146"/>
      <c r="BWM132" s="146"/>
      <c r="BWN132" s="146"/>
      <c r="BWO132" s="146"/>
      <c r="BWP132" s="146"/>
      <c r="BWQ132" s="146"/>
      <c r="BWR132" s="146"/>
      <c r="BWS132" s="146"/>
      <c r="BWT132" s="146"/>
      <c r="BWU132" s="146"/>
      <c r="BWV132" s="146"/>
      <c r="BWW132" s="146"/>
      <c r="BWX132" s="146"/>
      <c r="BWY132" s="146"/>
      <c r="BWZ132" s="146"/>
      <c r="BXA132" s="146"/>
      <c r="BXB132" s="146"/>
      <c r="BXC132" s="146"/>
      <c r="BXD132" s="146"/>
      <c r="BXE132" s="146"/>
      <c r="BXF132" s="146"/>
      <c r="BXG132" s="146"/>
      <c r="BXH132" s="146"/>
      <c r="BXI132" s="146"/>
      <c r="BXJ132" s="146"/>
      <c r="BXK132" s="146"/>
      <c r="BXL132" s="146"/>
      <c r="BXM132" s="146"/>
      <c r="BXN132" s="146"/>
      <c r="BXO132" s="146"/>
      <c r="BXP132" s="146"/>
      <c r="BXQ132" s="146"/>
      <c r="BXR132" s="146"/>
      <c r="BXS132" s="146"/>
      <c r="BXT132" s="146"/>
      <c r="BXU132" s="146"/>
      <c r="BXV132" s="146"/>
      <c r="BXW132" s="146"/>
      <c r="BXX132" s="146"/>
      <c r="BXY132" s="146"/>
      <c r="BXZ132" s="146"/>
      <c r="BYA132" s="146"/>
      <c r="BYB132" s="146"/>
      <c r="BYC132" s="146"/>
      <c r="BYD132" s="146"/>
      <c r="BYE132" s="146"/>
      <c r="BYF132" s="146"/>
      <c r="BYG132" s="146"/>
      <c r="BYH132" s="146"/>
      <c r="BYI132" s="146"/>
      <c r="BYJ132" s="146"/>
      <c r="BYK132" s="146"/>
      <c r="BYL132" s="146"/>
      <c r="BYM132" s="146"/>
      <c r="BYN132" s="146"/>
      <c r="BYO132" s="146"/>
      <c r="BYP132" s="146"/>
      <c r="BYQ132" s="146"/>
      <c r="BYR132" s="146"/>
      <c r="BYS132" s="146"/>
      <c r="BYT132" s="146"/>
      <c r="BYU132" s="146"/>
      <c r="BYV132" s="146"/>
      <c r="BYW132" s="146"/>
      <c r="BYX132" s="146"/>
      <c r="BYY132" s="146"/>
      <c r="BYZ132" s="146"/>
      <c r="BZA132" s="146"/>
      <c r="BZB132" s="146"/>
      <c r="BZC132" s="146"/>
      <c r="BZD132" s="146"/>
      <c r="BZE132" s="146"/>
      <c r="BZF132" s="146"/>
      <c r="BZG132" s="146"/>
      <c r="BZH132" s="146"/>
      <c r="BZI132" s="146"/>
      <c r="BZJ132" s="146"/>
      <c r="BZK132" s="146"/>
      <c r="BZL132" s="146"/>
      <c r="BZM132" s="146"/>
      <c r="BZN132" s="146"/>
      <c r="BZO132" s="146"/>
      <c r="BZP132" s="146"/>
      <c r="BZQ132" s="146"/>
      <c r="BZR132" s="146"/>
      <c r="BZS132" s="146"/>
      <c r="BZT132" s="146"/>
      <c r="BZU132" s="146"/>
      <c r="BZV132" s="146"/>
      <c r="BZW132" s="146"/>
      <c r="BZX132" s="146"/>
      <c r="BZY132" s="146"/>
      <c r="BZZ132" s="146"/>
      <c r="CAA132" s="146"/>
      <c r="CAB132" s="146"/>
      <c r="CAC132" s="146"/>
      <c r="CAD132" s="146"/>
      <c r="CAE132" s="146"/>
      <c r="CAF132" s="146"/>
      <c r="CAG132" s="146"/>
      <c r="CAH132" s="146"/>
      <c r="CAI132" s="146"/>
      <c r="CAJ132" s="146"/>
      <c r="CAK132" s="146"/>
      <c r="CAL132" s="146"/>
      <c r="CAM132" s="146"/>
      <c r="CAN132" s="146"/>
      <c r="CAO132" s="146"/>
      <c r="CAP132" s="146"/>
      <c r="CAQ132" s="146"/>
      <c r="CAR132" s="146"/>
      <c r="CAS132" s="146"/>
      <c r="CAT132" s="146"/>
      <c r="CAU132" s="146"/>
      <c r="CAV132" s="146"/>
      <c r="CAW132" s="146"/>
      <c r="CAX132" s="146"/>
      <c r="CAY132" s="146"/>
      <c r="CAZ132" s="146"/>
      <c r="CBA132" s="146"/>
      <c r="CBB132" s="146"/>
      <c r="CBC132" s="146"/>
      <c r="CBD132" s="146"/>
      <c r="CBE132" s="146"/>
      <c r="CBF132" s="146"/>
      <c r="CBG132" s="146"/>
      <c r="CBH132" s="146"/>
      <c r="CBI132" s="146"/>
      <c r="CBJ132" s="146"/>
      <c r="CBK132" s="146"/>
      <c r="CBL132" s="146"/>
      <c r="CBM132" s="146"/>
      <c r="CBN132" s="146"/>
      <c r="CBO132" s="146"/>
      <c r="CBP132" s="146"/>
      <c r="CBQ132" s="146"/>
      <c r="CBR132" s="146"/>
      <c r="CBS132" s="146"/>
      <c r="CBT132" s="146"/>
      <c r="CBU132" s="146"/>
      <c r="CBV132" s="146"/>
      <c r="CBW132" s="146"/>
      <c r="CBX132" s="146"/>
      <c r="CBY132" s="146"/>
      <c r="CBZ132" s="146"/>
      <c r="CCA132" s="146"/>
      <c r="CCB132" s="146"/>
      <c r="CCC132" s="146"/>
      <c r="CCD132" s="146"/>
      <c r="CCE132" s="146"/>
      <c r="CCF132" s="146"/>
      <c r="CCG132" s="146"/>
      <c r="CCH132" s="146"/>
      <c r="CCI132" s="146"/>
      <c r="CCJ132" s="146"/>
      <c r="CCK132" s="146"/>
      <c r="CCL132" s="146"/>
      <c r="CCM132" s="146"/>
      <c r="CCN132" s="146"/>
      <c r="CCO132" s="146"/>
      <c r="CCP132" s="146"/>
      <c r="CCQ132" s="146"/>
      <c r="CCR132" s="146"/>
      <c r="CCS132" s="146"/>
      <c r="CCT132" s="146"/>
      <c r="CCU132" s="146"/>
      <c r="CCV132" s="146"/>
      <c r="CCW132" s="146"/>
      <c r="CCX132" s="146"/>
      <c r="CCY132" s="146"/>
      <c r="CCZ132" s="146"/>
      <c r="CDA132" s="146"/>
      <c r="CDB132" s="146"/>
      <c r="CDC132" s="146"/>
      <c r="CDD132" s="146"/>
      <c r="CDE132" s="146"/>
      <c r="CDF132" s="146"/>
      <c r="CDG132" s="146"/>
      <c r="CDH132" s="146"/>
      <c r="CDI132" s="146"/>
      <c r="CDJ132" s="146"/>
      <c r="CDK132" s="146"/>
      <c r="CDL132" s="146"/>
      <c r="CDM132" s="146"/>
      <c r="CDN132" s="146"/>
      <c r="CDO132" s="146"/>
      <c r="CDP132" s="146"/>
      <c r="CDQ132" s="146"/>
      <c r="CDR132" s="146"/>
      <c r="CDS132" s="146"/>
      <c r="CDT132" s="146"/>
      <c r="CDU132" s="146"/>
      <c r="CDV132" s="146"/>
      <c r="CDW132" s="146"/>
      <c r="CDX132" s="146"/>
      <c r="CDY132" s="146"/>
      <c r="CDZ132" s="146"/>
      <c r="CEA132" s="146"/>
      <c r="CEB132" s="146"/>
      <c r="CEC132" s="146"/>
      <c r="CED132" s="146"/>
      <c r="CEE132" s="146"/>
      <c r="CEF132" s="146"/>
      <c r="CEG132" s="146"/>
      <c r="CEH132" s="146"/>
      <c r="CEI132" s="146"/>
      <c r="CEJ132" s="146"/>
      <c r="CEK132" s="146"/>
      <c r="CEL132" s="146"/>
      <c r="CEM132" s="146"/>
      <c r="CEN132" s="146"/>
      <c r="CEO132" s="146"/>
      <c r="CEP132" s="146"/>
      <c r="CEQ132" s="146"/>
      <c r="CER132" s="146"/>
      <c r="CES132" s="146"/>
      <c r="CET132" s="146"/>
      <c r="CEU132" s="146"/>
      <c r="CEV132" s="146"/>
      <c r="CEW132" s="146"/>
      <c r="CEX132" s="146"/>
      <c r="CEY132" s="146"/>
      <c r="CEZ132" s="146"/>
      <c r="CFA132" s="146"/>
      <c r="CFB132" s="146"/>
      <c r="CFC132" s="146"/>
      <c r="CFD132" s="146"/>
      <c r="CFE132" s="146"/>
      <c r="CFF132" s="146"/>
      <c r="CFG132" s="146"/>
      <c r="CFH132" s="146"/>
      <c r="CFI132" s="146"/>
      <c r="CFJ132" s="146"/>
      <c r="CFK132" s="146"/>
      <c r="CFL132" s="146"/>
      <c r="CFM132" s="146"/>
      <c r="CFN132" s="146"/>
      <c r="CFO132" s="146"/>
      <c r="CFP132" s="146"/>
      <c r="CFQ132" s="146"/>
      <c r="CFR132" s="146"/>
      <c r="CFS132" s="146"/>
      <c r="CFT132" s="146"/>
      <c r="CFU132" s="146"/>
      <c r="CFV132" s="146"/>
      <c r="CFW132" s="146"/>
      <c r="CFX132" s="146"/>
      <c r="CFY132" s="146"/>
      <c r="CFZ132" s="146"/>
      <c r="CGA132" s="146"/>
      <c r="CGB132" s="146"/>
      <c r="CGC132" s="146"/>
      <c r="CGD132" s="146"/>
      <c r="CGE132" s="146"/>
      <c r="CGF132" s="146"/>
      <c r="CGG132" s="146"/>
      <c r="CGH132" s="146"/>
      <c r="CGI132" s="146"/>
      <c r="CGJ132" s="146"/>
      <c r="CGK132" s="146"/>
      <c r="CGL132" s="146"/>
      <c r="CGM132" s="146"/>
      <c r="CGN132" s="146"/>
      <c r="CGO132" s="146"/>
      <c r="CGP132" s="146"/>
      <c r="CGQ132" s="146"/>
      <c r="CGR132" s="146"/>
      <c r="CGS132" s="146"/>
      <c r="CGT132" s="146"/>
      <c r="CGU132" s="146"/>
      <c r="CGV132" s="146"/>
      <c r="CGW132" s="146"/>
      <c r="CGX132" s="146"/>
      <c r="CGY132" s="146"/>
      <c r="CGZ132" s="146"/>
      <c r="CHA132" s="146"/>
      <c r="CHB132" s="146"/>
      <c r="CHC132" s="146"/>
      <c r="CHD132" s="146"/>
      <c r="CHE132" s="146"/>
      <c r="CHF132" s="146"/>
      <c r="CHG132" s="146"/>
      <c r="CHH132" s="146"/>
      <c r="CHI132" s="146"/>
      <c r="CHJ132" s="146"/>
      <c r="CHK132" s="146"/>
      <c r="CHL132" s="146"/>
      <c r="CHM132" s="146"/>
      <c r="CHN132" s="146"/>
      <c r="CHO132" s="146"/>
      <c r="CHP132" s="146"/>
      <c r="CHQ132" s="146"/>
      <c r="CHR132" s="146"/>
      <c r="CHS132" s="146"/>
      <c r="CHT132" s="146"/>
      <c r="CHU132" s="146"/>
      <c r="CHV132" s="146"/>
      <c r="CHW132" s="146"/>
      <c r="CHX132" s="146"/>
      <c r="CHY132" s="146"/>
      <c r="CHZ132" s="146"/>
      <c r="CIA132" s="146"/>
      <c r="CIB132" s="146"/>
      <c r="CIC132" s="146"/>
      <c r="CID132" s="146"/>
      <c r="CIE132" s="146"/>
      <c r="CIF132" s="146"/>
      <c r="CIG132" s="146"/>
      <c r="CIH132" s="146"/>
      <c r="CII132" s="146"/>
      <c r="CIJ132" s="146"/>
      <c r="CIK132" s="146"/>
      <c r="CIL132" s="146"/>
      <c r="CIM132" s="146"/>
      <c r="CIN132" s="146"/>
      <c r="CIO132" s="146"/>
      <c r="CIP132" s="146"/>
      <c r="CIQ132" s="146"/>
      <c r="CIR132" s="146"/>
      <c r="CIS132" s="146"/>
      <c r="CIT132" s="146"/>
      <c r="CIU132" s="146"/>
      <c r="CIV132" s="146"/>
      <c r="CIW132" s="146"/>
      <c r="CIX132" s="146"/>
      <c r="CIY132" s="146"/>
      <c r="CIZ132" s="146"/>
      <c r="CJA132" s="146"/>
      <c r="CJB132" s="146"/>
      <c r="CJC132" s="146"/>
      <c r="CJD132" s="146"/>
      <c r="CJE132" s="146"/>
      <c r="CJF132" s="146"/>
      <c r="CJG132" s="146"/>
      <c r="CJH132" s="146"/>
      <c r="CJI132" s="146"/>
      <c r="CJJ132" s="146"/>
      <c r="CJK132" s="146"/>
      <c r="CJL132" s="146"/>
      <c r="CJM132" s="146"/>
      <c r="CJN132" s="146"/>
      <c r="CJO132" s="146"/>
      <c r="CJP132" s="146"/>
      <c r="CJQ132" s="146"/>
      <c r="CJR132" s="146"/>
      <c r="CJS132" s="146"/>
      <c r="CJT132" s="146"/>
      <c r="CJU132" s="146"/>
      <c r="CJV132" s="146"/>
      <c r="CJW132" s="146"/>
      <c r="CJX132" s="146"/>
      <c r="CJY132" s="146"/>
      <c r="CJZ132" s="146"/>
      <c r="CKA132" s="146"/>
      <c r="CKB132" s="146"/>
      <c r="CKC132" s="146"/>
      <c r="CKD132" s="146"/>
      <c r="CKE132" s="146"/>
      <c r="CKF132" s="146"/>
      <c r="CKG132" s="146"/>
      <c r="CKH132" s="146"/>
      <c r="CKI132" s="146"/>
      <c r="CKJ132" s="146"/>
      <c r="CKK132" s="146"/>
      <c r="CKL132" s="146"/>
      <c r="CKM132" s="146"/>
      <c r="CKN132" s="146"/>
      <c r="CKO132" s="146"/>
      <c r="CKP132" s="146"/>
      <c r="CKQ132" s="146"/>
      <c r="CKR132" s="146"/>
      <c r="CKS132" s="146"/>
      <c r="CKT132" s="146"/>
      <c r="CKU132" s="146"/>
      <c r="CKV132" s="146"/>
      <c r="CKW132" s="146"/>
      <c r="CKX132" s="146"/>
      <c r="CKY132" s="146"/>
      <c r="CKZ132" s="146"/>
      <c r="CLA132" s="146"/>
      <c r="CLB132" s="146"/>
      <c r="CLC132" s="146"/>
      <c r="CLD132" s="146"/>
      <c r="CLE132" s="146"/>
      <c r="CLF132" s="146"/>
      <c r="CLG132" s="146"/>
      <c r="CLH132" s="146"/>
      <c r="CLI132" s="146"/>
      <c r="CLJ132" s="146"/>
      <c r="CLK132" s="146"/>
      <c r="CLL132" s="146"/>
      <c r="CLM132" s="146"/>
      <c r="CLN132" s="146"/>
      <c r="CLO132" s="146"/>
      <c r="CLP132" s="146"/>
      <c r="CLQ132" s="146"/>
      <c r="CLR132" s="146"/>
      <c r="CLS132" s="146"/>
      <c r="CLT132" s="146"/>
      <c r="CLU132" s="146"/>
      <c r="CLV132" s="146"/>
      <c r="CLW132" s="146"/>
      <c r="CLX132" s="146"/>
      <c r="CLY132" s="146"/>
      <c r="CLZ132" s="146"/>
      <c r="CMA132" s="146"/>
      <c r="CMB132" s="146"/>
      <c r="CMC132" s="146"/>
      <c r="CMD132" s="146"/>
      <c r="CME132" s="146"/>
      <c r="CMF132" s="146"/>
      <c r="CMG132" s="146"/>
      <c r="CMH132" s="146"/>
      <c r="CMI132" s="146"/>
      <c r="CMJ132" s="146"/>
      <c r="CMK132" s="146"/>
      <c r="CML132" s="146"/>
      <c r="CMM132" s="146"/>
      <c r="CMN132" s="146"/>
      <c r="CMO132" s="146"/>
      <c r="CMP132" s="146"/>
      <c r="CMQ132" s="146"/>
      <c r="CMR132" s="146"/>
      <c r="CMS132" s="146"/>
      <c r="CMT132" s="146"/>
      <c r="CMU132" s="146"/>
      <c r="CMV132" s="146"/>
      <c r="CMW132" s="146"/>
      <c r="CMX132" s="146"/>
      <c r="CMY132" s="146"/>
      <c r="CMZ132" s="146"/>
      <c r="CNA132" s="146"/>
      <c r="CNB132" s="146"/>
      <c r="CNC132" s="146"/>
      <c r="CND132" s="146"/>
      <c r="CNE132" s="146"/>
      <c r="CNF132" s="146"/>
      <c r="CNG132" s="146"/>
      <c r="CNH132" s="146"/>
      <c r="CNI132" s="146"/>
      <c r="CNJ132" s="146"/>
      <c r="CNK132" s="146"/>
      <c r="CNL132" s="146"/>
      <c r="CNM132" s="146"/>
      <c r="CNN132" s="146"/>
      <c r="CNO132" s="146"/>
      <c r="CNP132" s="146"/>
      <c r="CNQ132" s="146"/>
      <c r="CNR132" s="146"/>
      <c r="CNS132" s="146"/>
      <c r="CNT132" s="146"/>
      <c r="CNU132" s="146"/>
      <c r="CNV132" s="146"/>
      <c r="CNW132" s="146"/>
      <c r="CNX132" s="146"/>
      <c r="CNY132" s="146"/>
      <c r="CNZ132" s="146"/>
      <c r="COA132" s="146"/>
      <c r="COB132" s="146"/>
      <c r="COC132" s="146"/>
      <c r="COD132" s="146"/>
      <c r="COE132" s="146"/>
      <c r="COF132" s="146"/>
      <c r="COG132" s="146"/>
      <c r="COH132" s="146"/>
      <c r="COI132" s="146"/>
      <c r="COJ132" s="146"/>
      <c r="COK132" s="146"/>
      <c r="COL132" s="146"/>
      <c r="COM132" s="146"/>
      <c r="CON132" s="146"/>
      <c r="COO132" s="146"/>
      <c r="COP132" s="146"/>
      <c r="COQ132" s="146"/>
      <c r="COR132" s="146"/>
      <c r="COS132" s="146"/>
      <c r="COT132" s="146"/>
      <c r="COU132" s="146"/>
      <c r="COV132" s="146"/>
      <c r="COW132" s="146"/>
      <c r="COX132" s="146"/>
      <c r="COY132" s="146"/>
      <c r="COZ132" s="146"/>
      <c r="CPA132" s="146"/>
      <c r="CPB132" s="146"/>
      <c r="CPC132" s="146"/>
      <c r="CPD132" s="146"/>
      <c r="CPE132" s="146"/>
      <c r="CPF132" s="146"/>
      <c r="CPG132" s="146"/>
      <c r="CPH132" s="146"/>
      <c r="CPI132" s="146"/>
      <c r="CPJ132" s="146"/>
      <c r="CPK132" s="146"/>
      <c r="CPL132" s="146"/>
      <c r="CPM132" s="146"/>
      <c r="CPN132" s="146"/>
      <c r="CPO132" s="146"/>
      <c r="CPP132" s="146"/>
      <c r="CPQ132" s="146"/>
      <c r="CPR132" s="146"/>
      <c r="CPS132" s="146"/>
      <c r="CPT132" s="146"/>
      <c r="CPU132" s="146"/>
      <c r="CPV132" s="146"/>
      <c r="CPW132" s="146"/>
      <c r="CPX132" s="146"/>
      <c r="CPY132" s="146"/>
      <c r="CPZ132" s="146"/>
      <c r="CQA132" s="146"/>
      <c r="CQB132" s="146"/>
      <c r="CQC132" s="146"/>
      <c r="CQD132" s="146"/>
      <c r="CQE132" s="146"/>
      <c r="CQF132" s="146"/>
      <c r="CQG132" s="146"/>
      <c r="CQH132" s="146"/>
      <c r="CQI132" s="146"/>
      <c r="CQJ132" s="146"/>
      <c r="CQK132" s="146"/>
      <c r="CQL132" s="146"/>
      <c r="CQM132" s="146"/>
      <c r="CQN132" s="146"/>
      <c r="CQO132" s="146"/>
      <c r="CQP132" s="146"/>
      <c r="CQQ132" s="146"/>
      <c r="CQR132" s="146"/>
      <c r="CQS132" s="146"/>
      <c r="CQT132" s="146"/>
      <c r="CQU132" s="146"/>
      <c r="CQV132" s="146"/>
      <c r="CQW132" s="146"/>
      <c r="CQX132" s="146"/>
      <c r="CQY132" s="146"/>
      <c r="CQZ132" s="146"/>
      <c r="CRA132" s="146"/>
      <c r="CRB132" s="146"/>
      <c r="CRC132" s="146"/>
      <c r="CRD132" s="146"/>
      <c r="CRE132" s="146"/>
      <c r="CRF132" s="146"/>
      <c r="CRG132" s="146"/>
      <c r="CRH132" s="146"/>
      <c r="CRI132" s="146"/>
      <c r="CRJ132" s="146"/>
      <c r="CRK132" s="146"/>
      <c r="CRL132" s="146"/>
      <c r="CRM132" s="146"/>
      <c r="CRN132" s="146"/>
      <c r="CRO132" s="146"/>
      <c r="CRP132" s="146"/>
      <c r="CRQ132" s="146"/>
      <c r="CRR132" s="146"/>
      <c r="CRS132" s="146"/>
      <c r="CRT132" s="146"/>
      <c r="CRU132" s="146"/>
      <c r="CRV132" s="146"/>
      <c r="CRW132" s="146"/>
      <c r="CRX132" s="146"/>
      <c r="CRY132" s="146"/>
      <c r="CRZ132" s="146"/>
      <c r="CSA132" s="146"/>
      <c r="CSB132" s="146"/>
      <c r="CSC132" s="146"/>
      <c r="CSD132" s="146"/>
      <c r="CSE132" s="146"/>
      <c r="CSF132" s="146"/>
      <c r="CSG132" s="146"/>
      <c r="CSH132" s="146"/>
      <c r="CSI132" s="146"/>
      <c r="CSJ132" s="146"/>
      <c r="CSK132" s="146"/>
      <c r="CSL132" s="146"/>
      <c r="CSM132" s="146"/>
      <c r="CSN132" s="146"/>
      <c r="CSO132" s="146"/>
      <c r="CSP132" s="146"/>
      <c r="CSQ132" s="146"/>
      <c r="CSR132" s="146"/>
      <c r="CSS132" s="146"/>
      <c r="CST132" s="146"/>
      <c r="CSU132" s="146"/>
      <c r="CSV132" s="146"/>
      <c r="CSW132" s="146"/>
      <c r="CSX132" s="146"/>
      <c r="CSY132" s="146"/>
      <c r="CSZ132" s="146"/>
      <c r="CTA132" s="146"/>
      <c r="CTB132" s="146"/>
      <c r="CTC132" s="146"/>
      <c r="CTD132" s="146"/>
      <c r="CTE132" s="146"/>
      <c r="CTF132" s="146"/>
      <c r="CTG132" s="146"/>
      <c r="CTH132" s="146"/>
      <c r="CTI132" s="146"/>
      <c r="CTJ132" s="146"/>
      <c r="CTK132" s="146"/>
      <c r="CTL132" s="146"/>
      <c r="CTM132" s="146"/>
      <c r="CTN132" s="146"/>
      <c r="CTO132" s="146"/>
      <c r="CTP132" s="146"/>
      <c r="CTQ132" s="146"/>
      <c r="CTR132" s="146"/>
      <c r="CTS132" s="146"/>
      <c r="CTT132" s="146"/>
      <c r="CTU132" s="146"/>
      <c r="CTV132" s="146"/>
      <c r="CTW132" s="146"/>
      <c r="CTX132" s="146"/>
      <c r="CTY132" s="146"/>
      <c r="CTZ132" s="146"/>
      <c r="CUA132" s="146"/>
      <c r="CUB132" s="146"/>
      <c r="CUC132" s="146"/>
      <c r="CUD132" s="146"/>
      <c r="CUE132" s="146"/>
      <c r="CUF132" s="146"/>
      <c r="CUG132" s="146"/>
      <c r="CUH132" s="146"/>
      <c r="CUI132" s="146"/>
      <c r="CUJ132" s="146"/>
      <c r="CUK132" s="146"/>
      <c r="CUL132" s="146"/>
      <c r="CUM132" s="146"/>
      <c r="CUN132" s="146"/>
      <c r="CUO132" s="146"/>
      <c r="CUP132" s="146"/>
      <c r="CUQ132" s="146"/>
      <c r="CUR132" s="146"/>
      <c r="CUS132" s="146"/>
      <c r="CUT132" s="146"/>
      <c r="CUU132" s="146"/>
      <c r="CUV132" s="146"/>
      <c r="CUW132" s="146"/>
      <c r="CUX132" s="146"/>
      <c r="CUY132" s="146"/>
      <c r="CUZ132" s="146"/>
      <c r="CVA132" s="146"/>
      <c r="CVB132" s="146"/>
      <c r="CVC132" s="146"/>
      <c r="CVD132" s="146"/>
      <c r="CVE132" s="146"/>
      <c r="CVF132" s="146"/>
      <c r="CVG132" s="146"/>
      <c r="CVH132" s="146"/>
      <c r="CVI132" s="146"/>
      <c r="CVJ132" s="146"/>
      <c r="CVK132" s="146"/>
      <c r="CVL132" s="146"/>
      <c r="CVM132" s="146"/>
      <c r="CVN132" s="146"/>
      <c r="CVO132" s="146"/>
      <c r="CVP132" s="146"/>
      <c r="CVQ132" s="146"/>
      <c r="CVR132" s="146"/>
      <c r="CVS132" s="146"/>
      <c r="CVT132" s="146"/>
      <c r="CVU132" s="146"/>
      <c r="CVV132" s="146"/>
      <c r="CVW132" s="146"/>
      <c r="CVX132" s="146"/>
      <c r="CVY132" s="146"/>
      <c r="CVZ132" s="146"/>
      <c r="CWA132" s="146"/>
      <c r="CWB132" s="146"/>
      <c r="CWC132" s="146"/>
      <c r="CWD132" s="146"/>
      <c r="CWE132" s="146"/>
      <c r="CWF132" s="146"/>
      <c r="CWG132" s="146"/>
      <c r="CWH132" s="146"/>
      <c r="CWI132" s="146"/>
      <c r="CWJ132" s="146"/>
      <c r="CWK132" s="146"/>
      <c r="CWL132" s="146"/>
      <c r="CWM132" s="146"/>
      <c r="CWN132" s="146"/>
      <c r="CWO132" s="146"/>
      <c r="CWP132" s="146"/>
      <c r="CWQ132" s="146"/>
      <c r="CWR132" s="146"/>
      <c r="CWS132" s="146"/>
      <c r="CWT132" s="146"/>
      <c r="CWU132" s="146"/>
      <c r="CWV132" s="146"/>
      <c r="CWW132" s="146"/>
      <c r="CWX132" s="146"/>
      <c r="CWY132" s="146"/>
      <c r="CWZ132" s="146"/>
      <c r="CXA132" s="146"/>
      <c r="CXB132" s="146"/>
      <c r="CXC132" s="146"/>
      <c r="CXD132" s="146"/>
      <c r="CXE132" s="146"/>
      <c r="CXF132" s="146"/>
      <c r="CXG132" s="146"/>
      <c r="CXH132" s="146"/>
      <c r="CXI132" s="146"/>
      <c r="CXJ132" s="146"/>
      <c r="CXK132" s="146"/>
      <c r="CXL132" s="146"/>
      <c r="CXM132" s="146"/>
      <c r="CXN132" s="146"/>
      <c r="CXO132" s="146"/>
      <c r="CXP132" s="146"/>
      <c r="CXQ132" s="146"/>
      <c r="CXR132" s="146"/>
      <c r="CXS132" s="146"/>
      <c r="CXT132" s="146"/>
      <c r="CXU132" s="146"/>
      <c r="CXV132" s="146"/>
      <c r="CXW132" s="146"/>
      <c r="CXX132" s="146"/>
      <c r="CXY132" s="146"/>
      <c r="CXZ132" s="146"/>
      <c r="CYA132" s="146"/>
      <c r="CYB132" s="146"/>
      <c r="CYC132" s="146"/>
      <c r="CYD132" s="146"/>
      <c r="CYE132" s="146"/>
      <c r="CYF132" s="146"/>
      <c r="CYG132" s="146"/>
      <c r="CYH132" s="146"/>
      <c r="CYI132" s="146"/>
      <c r="CYJ132" s="146"/>
      <c r="CYK132" s="146"/>
      <c r="CYL132" s="146"/>
      <c r="CYM132" s="146"/>
      <c r="CYN132" s="146"/>
      <c r="CYO132" s="146"/>
      <c r="CYP132" s="146"/>
      <c r="CYQ132" s="146"/>
      <c r="CYR132" s="146"/>
      <c r="CYS132" s="146"/>
      <c r="CYT132" s="146"/>
      <c r="CYU132" s="146"/>
      <c r="CYV132" s="146"/>
      <c r="CYW132" s="146"/>
      <c r="CYX132" s="146"/>
      <c r="CYY132" s="146"/>
      <c r="CYZ132" s="146"/>
      <c r="CZA132" s="146"/>
      <c r="CZB132" s="146"/>
      <c r="CZC132" s="146"/>
      <c r="CZD132" s="146"/>
      <c r="CZE132" s="146"/>
      <c r="CZF132" s="146"/>
      <c r="CZG132" s="146"/>
      <c r="CZH132" s="146"/>
      <c r="CZI132" s="146"/>
      <c r="CZJ132" s="146"/>
      <c r="CZK132" s="146"/>
      <c r="CZL132" s="146"/>
      <c r="CZM132" s="146"/>
      <c r="CZN132" s="146"/>
      <c r="CZO132" s="146"/>
      <c r="CZP132" s="146"/>
      <c r="CZQ132" s="146"/>
      <c r="CZR132" s="146"/>
      <c r="CZS132" s="146"/>
      <c r="CZT132" s="146"/>
      <c r="CZU132" s="146"/>
      <c r="CZV132" s="146"/>
      <c r="CZW132" s="146"/>
      <c r="CZX132" s="146"/>
      <c r="CZY132" s="146"/>
      <c r="CZZ132" s="146"/>
      <c r="DAA132" s="146"/>
      <c r="DAB132" s="146"/>
      <c r="DAC132" s="146"/>
      <c r="DAD132" s="146"/>
      <c r="DAE132" s="146"/>
      <c r="DAF132" s="146"/>
      <c r="DAG132" s="146"/>
      <c r="DAH132" s="146"/>
      <c r="DAI132" s="146"/>
      <c r="DAJ132" s="146"/>
      <c r="DAK132" s="146"/>
      <c r="DAL132" s="146"/>
      <c r="DAM132" s="146"/>
      <c r="DAN132" s="146"/>
      <c r="DAO132" s="146"/>
      <c r="DAP132" s="146"/>
      <c r="DAQ132" s="146"/>
      <c r="DAR132" s="146"/>
      <c r="DAS132" s="146"/>
      <c r="DAT132" s="146"/>
      <c r="DAU132" s="146"/>
      <c r="DAV132" s="146"/>
      <c r="DAW132" s="146"/>
      <c r="DAX132" s="146"/>
      <c r="DAY132" s="146"/>
      <c r="DAZ132" s="146"/>
      <c r="DBA132" s="146"/>
      <c r="DBB132" s="146"/>
      <c r="DBC132" s="146"/>
      <c r="DBD132" s="146"/>
      <c r="DBE132" s="146"/>
      <c r="DBF132" s="146"/>
      <c r="DBG132" s="146"/>
      <c r="DBH132" s="146"/>
      <c r="DBI132" s="146"/>
      <c r="DBJ132" s="146"/>
      <c r="DBK132" s="146"/>
      <c r="DBL132" s="146"/>
      <c r="DBM132" s="146"/>
      <c r="DBN132" s="146"/>
      <c r="DBO132" s="146"/>
      <c r="DBP132" s="146"/>
      <c r="DBQ132" s="146"/>
      <c r="DBR132" s="146"/>
      <c r="DBS132" s="146"/>
      <c r="DBT132" s="146"/>
      <c r="DBU132" s="146"/>
      <c r="DBV132" s="146"/>
      <c r="DBW132" s="146"/>
      <c r="DBX132" s="146"/>
      <c r="DBY132" s="146"/>
      <c r="DBZ132" s="146"/>
      <c r="DCA132" s="146"/>
      <c r="DCB132" s="146"/>
      <c r="DCC132" s="146"/>
      <c r="DCD132" s="146"/>
      <c r="DCE132" s="146"/>
      <c r="DCF132" s="146"/>
      <c r="DCG132" s="146"/>
      <c r="DCH132" s="146"/>
      <c r="DCI132" s="146"/>
      <c r="DCJ132" s="146"/>
      <c r="DCK132" s="146"/>
      <c r="DCL132" s="146"/>
      <c r="DCM132" s="146"/>
      <c r="DCN132" s="146"/>
      <c r="DCO132" s="146"/>
      <c r="DCP132" s="146"/>
      <c r="DCQ132" s="146"/>
      <c r="DCR132" s="146"/>
      <c r="DCS132" s="146"/>
      <c r="DCT132" s="146"/>
      <c r="DCU132" s="146"/>
      <c r="DCV132" s="146"/>
      <c r="DCW132" s="146"/>
      <c r="DCX132" s="146"/>
      <c r="DCY132" s="146"/>
      <c r="DCZ132" s="146"/>
      <c r="DDA132" s="146"/>
      <c r="DDB132" s="146"/>
      <c r="DDC132" s="146"/>
      <c r="DDD132" s="146"/>
      <c r="DDE132" s="146"/>
      <c r="DDF132" s="146"/>
      <c r="DDG132" s="146"/>
      <c r="DDH132" s="146"/>
      <c r="DDI132" s="146"/>
      <c r="DDJ132" s="146"/>
      <c r="DDK132" s="146"/>
      <c r="DDL132" s="146"/>
      <c r="DDM132" s="146"/>
      <c r="DDN132" s="146"/>
      <c r="DDO132" s="146"/>
      <c r="DDP132" s="146"/>
      <c r="DDQ132" s="146"/>
      <c r="DDR132" s="146"/>
      <c r="DDS132" s="146"/>
      <c r="DDT132" s="146"/>
      <c r="DDU132" s="146"/>
      <c r="DDV132" s="146"/>
      <c r="DDW132" s="146"/>
      <c r="DDX132" s="146"/>
      <c r="DDY132" s="146"/>
      <c r="DDZ132" s="146"/>
      <c r="DEA132" s="146"/>
      <c r="DEB132" s="146"/>
      <c r="DEC132" s="146"/>
      <c r="DED132" s="146"/>
      <c r="DEE132" s="146"/>
      <c r="DEF132" s="146"/>
      <c r="DEG132" s="146"/>
      <c r="DEH132" s="146"/>
      <c r="DEI132" s="146"/>
      <c r="DEJ132" s="146"/>
      <c r="DEK132" s="146"/>
      <c r="DEL132" s="146"/>
      <c r="DEM132" s="146"/>
      <c r="DEN132" s="146"/>
      <c r="DEO132" s="146"/>
      <c r="DEP132" s="146"/>
      <c r="DEQ132" s="146"/>
      <c r="DER132" s="146"/>
      <c r="DES132" s="146"/>
      <c r="DET132" s="146"/>
      <c r="DEU132" s="146"/>
      <c r="DEV132" s="146"/>
      <c r="DEW132" s="146"/>
      <c r="DEX132" s="146"/>
      <c r="DEY132" s="146"/>
      <c r="DEZ132" s="146"/>
      <c r="DFA132" s="146"/>
      <c r="DFB132" s="146"/>
      <c r="DFC132" s="146"/>
      <c r="DFD132" s="146"/>
      <c r="DFE132" s="146"/>
      <c r="DFF132" s="146"/>
      <c r="DFG132" s="146"/>
      <c r="DFH132" s="146"/>
      <c r="DFI132" s="146"/>
      <c r="DFJ132" s="146"/>
      <c r="DFK132" s="146"/>
      <c r="DFL132" s="146"/>
      <c r="DFM132" s="146"/>
      <c r="DFN132" s="146"/>
      <c r="DFO132" s="146"/>
      <c r="DFP132" s="146"/>
      <c r="DFQ132" s="146"/>
      <c r="DFR132" s="146"/>
      <c r="DFS132" s="146"/>
      <c r="DFT132" s="146"/>
      <c r="DFU132" s="146"/>
      <c r="DFV132" s="146"/>
      <c r="DFW132" s="146"/>
      <c r="DFX132" s="146"/>
      <c r="DFY132" s="146"/>
      <c r="DFZ132" s="146"/>
      <c r="DGA132" s="146"/>
      <c r="DGB132" s="146"/>
      <c r="DGC132" s="146"/>
      <c r="DGD132" s="146"/>
      <c r="DGE132" s="146"/>
      <c r="DGF132" s="146"/>
      <c r="DGG132" s="146"/>
      <c r="DGH132" s="146"/>
      <c r="DGI132" s="146"/>
      <c r="DGJ132" s="146"/>
      <c r="DGK132" s="146"/>
      <c r="DGL132" s="146"/>
      <c r="DGM132" s="146"/>
      <c r="DGN132" s="146"/>
      <c r="DGO132" s="146"/>
      <c r="DGP132" s="146"/>
      <c r="DGQ132" s="146"/>
      <c r="DGR132" s="146"/>
      <c r="DGS132" s="146"/>
      <c r="DGT132" s="146"/>
      <c r="DGU132" s="146"/>
      <c r="DGV132" s="146"/>
      <c r="DGW132" s="146"/>
      <c r="DGX132" s="146"/>
      <c r="DGY132" s="146"/>
      <c r="DGZ132" s="146"/>
      <c r="DHA132" s="146"/>
      <c r="DHB132" s="146"/>
      <c r="DHC132" s="146"/>
      <c r="DHD132" s="146"/>
      <c r="DHE132" s="146"/>
      <c r="DHF132" s="146"/>
      <c r="DHG132" s="146"/>
      <c r="DHH132" s="146"/>
      <c r="DHI132" s="146"/>
      <c r="DHJ132" s="146"/>
      <c r="DHK132" s="146"/>
      <c r="DHL132" s="146"/>
      <c r="DHM132" s="146"/>
      <c r="DHN132" s="146"/>
      <c r="DHO132" s="146"/>
      <c r="DHP132" s="146"/>
      <c r="DHQ132" s="146"/>
      <c r="DHR132" s="146"/>
      <c r="DHS132" s="146"/>
      <c r="DHT132" s="146"/>
      <c r="DHU132" s="146"/>
      <c r="DHV132" s="146"/>
      <c r="DHW132" s="146"/>
      <c r="DHX132" s="146"/>
      <c r="DHY132" s="146"/>
      <c r="DHZ132" s="146"/>
      <c r="DIA132" s="146"/>
      <c r="DIB132" s="146"/>
      <c r="DIC132" s="146"/>
      <c r="DID132" s="146"/>
      <c r="DIE132" s="146"/>
      <c r="DIF132" s="146"/>
      <c r="DIG132" s="146"/>
      <c r="DIH132" s="146"/>
      <c r="DII132" s="146"/>
      <c r="DIJ132" s="146"/>
      <c r="DIK132" s="146"/>
      <c r="DIL132" s="146"/>
      <c r="DIM132" s="146"/>
      <c r="DIN132" s="146"/>
      <c r="DIO132" s="146"/>
      <c r="DIP132" s="146"/>
      <c r="DIQ132" s="146"/>
      <c r="DIR132" s="146"/>
      <c r="DIS132" s="146"/>
      <c r="DIT132" s="146"/>
      <c r="DIU132" s="146"/>
      <c r="DIV132" s="146"/>
      <c r="DIW132" s="146"/>
      <c r="DIX132" s="146"/>
      <c r="DIY132" s="146"/>
      <c r="DIZ132" s="146"/>
      <c r="DJA132" s="146"/>
      <c r="DJB132" s="146"/>
      <c r="DJC132" s="146"/>
      <c r="DJD132" s="146"/>
      <c r="DJE132" s="146"/>
      <c r="DJF132" s="146"/>
      <c r="DJG132" s="146"/>
      <c r="DJH132" s="146"/>
      <c r="DJI132" s="146"/>
      <c r="DJJ132" s="146"/>
      <c r="DJK132" s="146"/>
      <c r="DJL132" s="146"/>
      <c r="DJM132" s="146"/>
      <c r="DJN132" s="146"/>
      <c r="DJO132" s="146"/>
      <c r="DJP132" s="146"/>
      <c r="DJQ132" s="146"/>
      <c r="DJR132" s="146"/>
      <c r="DJS132" s="146"/>
      <c r="DJT132" s="146"/>
      <c r="DJU132" s="146"/>
      <c r="DJV132" s="146"/>
      <c r="DJW132" s="146"/>
      <c r="DJX132" s="146"/>
      <c r="DJY132" s="146"/>
      <c r="DJZ132" s="146"/>
      <c r="DKA132" s="146"/>
      <c r="DKB132" s="146"/>
      <c r="DKC132" s="146"/>
      <c r="DKD132" s="146"/>
      <c r="DKE132" s="146"/>
      <c r="DKF132" s="146"/>
      <c r="DKG132" s="146"/>
      <c r="DKH132" s="146"/>
      <c r="DKI132" s="146"/>
      <c r="DKJ132" s="146"/>
      <c r="DKK132" s="146"/>
      <c r="DKL132" s="146"/>
      <c r="DKM132" s="146"/>
      <c r="DKN132" s="146"/>
      <c r="DKO132" s="146"/>
      <c r="DKP132" s="146"/>
      <c r="DKQ132" s="146"/>
      <c r="DKR132" s="146"/>
      <c r="DKS132" s="146"/>
      <c r="DKT132" s="146"/>
      <c r="DKU132" s="146"/>
      <c r="DKV132" s="146"/>
      <c r="DKW132" s="146"/>
      <c r="DKX132" s="146"/>
      <c r="DKY132" s="146"/>
      <c r="DKZ132" s="146"/>
      <c r="DLA132" s="146"/>
      <c r="DLB132" s="146"/>
      <c r="DLC132" s="146"/>
      <c r="DLD132" s="146"/>
      <c r="DLE132" s="146"/>
      <c r="DLF132" s="146"/>
      <c r="DLG132" s="146"/>
      <c r="DLH132" s="146"/>
      <c r="DLI132" s="146"/>
      <c r="DLJ132" s="146"/>
      <c r="DLK132" s="146"/>
      <c r="DLL132" s="146"/>
      <c r="DLM132" s="146"/>
      <c r="DLN132" s="146"/>
      <c r="DLO132" s="146"/>
      <c r="DLP132" s="146"/>
      <c r="DLQ132" s="146"/>
      <c r="DLR132" s="146"/>
      <c r="DLS132" s="146"/>
      <c r="DLT132" s="146"/>
      <c r="DLU132" s="146"/>
      <c r="DLV132" s="146"/>
      <c r="DLW132" s="146"/>
      <c r="DLX132" s="146"/>
      <c r="DLY132" s="146"/>
      <c r="DLZ132" s="146"/>
      <c r="DMA132" s="146"/>
      <c r="DMB132" s="146"/>
      <c r="DMC132" s="146"/>
      <c r="DMD132" s="146"/>
      <c r="DME132" s="146"/>
      <c r="DMF132" s="146"/>
      <c r="DMG132" s="146"/>
      <c r="DMH132" s="146"/>
      <c r="DMI132" s="146"/>
      <c r="DMJ132" s="146"/>
      <c r="DMK132" s="146"/>
      <c r="DML132" s="146"/>
      <c r="DMM132" s="146"/>
      <c r="DMN132" s="146"/>
      <c r="DMO132" s="146"/>
      <c r="DMP132" s="146"/>
      <c r="DMQ132" s="146"/>
      <c r="DMR132" s="146"/>
      <c r="DMS132" s="146"/>
      <c r="DMT132" s="146"/>
      <c r="DMU132" s="146"/>
      <c r="DMV132" s="146"/>
      <c r="DMW132" s="146"/>
      <c r="DMX132" s="146"/>
      <c r="DMY132" s="146"/>
      <c r="DMZ132" s="146"/>
      <c r="DNA132" s="146"/>
      <c r="DNB132" s="146"/>
      <c r="DNC132" s="146"/>
      <c r="DND132" s="146"/>
      <c r="DNE132" s="146"/>
      <c r="DNF132" s="146"/>
      <c r="DNG132" s="146"/>
      <c r="DNH132" s="146"/>
      <c r="DNI132" s="146"/>
      <c r="DNJ132" s="146"/>
      <c r="DNK132" s="146"/>
      <c r="DNL132" s="146"/>
      <c r="DNM132" s="146"/>
      <c r="DNN132" s="146"/>
      <c r="DNO132" s="146"/>
      <c r="DNP132" s="146"/>
      <c r="DNQ132" s="146"/>
      <c r="DNR132" s="146"/>
      <c r="DNS132" s="146"/>
      <c r="DNT132" s="146"/>
      <c r="DNU132" s="146"/>
      <c r="DNV132" s="146"/>
      <c r="DNW132" s="146"/>
      <c r="DNX132" s="146"/>
      <c r="DNY132" s="146"/>
      <c r="DNZ132" s="146"/>
      <c r="DOA132" s="146"/>
      <c r="DOB132" s="146"/>
      <c r="DOC132" s="146"/>
      <c r="DOD132" s="146"/>
      <c r="DOE132" s="146"/>
      <c r="DOF132" s="146"/>
      <c r="DOG132" s="146"/>
      <c r="DOH132" s="146"/>
      <c r="DOI132" s="146"/>
      <c r="DOJ132" s="146"/>
      <c r="DOK132" s="146"/>
      <c r="DOL132" s="146"/>
      <c r="DOM132" s="146"/>
      <c r="DON132" s="146"/>
      <c r="DOO132" s="146"/>
      <c r="DOP132" s="146"/>
      <c r="DOQ132" s="146"/>
      <c r="DOR132" s="146"/>
      <c r="DOS132" s="146"/>
      <c r="DOT132" s="146"/>
      <c r="DOU132" s="146"/>
      <c r="DOV132" s="146"/>
      <c r="DOW132" s="146"/>
      <c r="DOX132" s="146"/>
      <c r="DOY132" s="146"/>
      <c r="DOZ132" s="146"/>
      <c r="DPA132" s="146"/>
      <c r="DPB132" s="146"/>
      <c r="DPC132" s="146"/>
      <c r="DPD132" s="146"/>
      <c r="DPE132" s="146"/>
      <c r="DPF132" s="146"/>
      <c r="DPG132" s="146"/>
      <c r="DPH132" s="146"/>
      <c r="DPI132" s="146"/>
      <c r="DPJ132" s="146"/>
      <c r="DPK132" s="146"/>
      <c r="DPL132" s="146"/>
      <c r="DPM132" s="146"/>
      <c r="DPN132" s="146"/>
      <c r="DPO132" s="146"/>
      <c r="DPP132" s="146"/>
      <c r="DPQ132" s="146"/>
      <c r="DPR132" s="146"/>
      <c r="DPS132" s="146"/>
      <c r="DPT132" s="146"/>
      <c r="DPU132" s="146"/>
      <c r="DPV132" s="146"/>
      <c r="DPW132" s="146"/>
      <c r="DPX132" s="146"/>
      <c r="DPY132" s="146"/>
      <c r="DPZ132" s="146"/>
      <c r="DQA132" s="146"/>
      <c r="DQB132" s="146"/>
      <c r="DQC132" s="146"/>
      <c r="DQD132" s="146"/>
      <c r="DQE132" s="146"/>
      <c r="DQF132" s="146"/>
      <c r="DQG132" s="146"/>
      <c r="DQH132" s="146"/>
      <c r="DQI132" s="146"/>
      <c r="DQJ132" s="146"/>
      <c r="DQK132" s="146"/>
      <c r="DQL132" s="146"/>
      <c r="DQM132" s="146"/>
      <c r="DQN132" s="146"/>
      <c r="DQO132" s="146"/>
      <c r="DQP132" s="146"/>
      <c r="DQQ132" s="146"/>
      <c r="DQR132" s="146"/>
      <c r="DQS132" s="146"/>
      <c r="DQT132" s="146"/>
      <c r="DQU132" s="146"/>
      <c r="DQV132" s="146"/>
      <c r="DQW132" s="146"/>
      <c r="DQX132" s="146"/>
      <c r="DQY132" s="146"/>
      <c r="DQZ132" s="146"/>
      <c r="DRA132" s="146"/>
      <c r="DRB132" s="146"/>
      <c r="DRC132" s="146"/>
      <c r="DRD132" s="146"/>
      <c r="DRE132" s="146"/>
      <c r="DRF132" s="146"/>
      <c r="DRG132" s="146"/>
      <c r="DRH132" s="146"/>
      <c r="DRI132" s="146"/>
      <c r="DRJ132" s="146"/>
      <c r="DRK132" s="146"/>
      <c r="DRL132" s="146"/>
      <c r="DRM132" s="146"/>
      <c r="DRN132" s="146"/>
      <c r="DRO132" s="146"/>
      <c r="DRP132" s="146"/>
      <c r="DRQ132" s="146"/>
      <c r="DRR132" s="146"/>
      <c r="DRS132" s="146"/>
      <c r="DRT132" s="146"/>
      <c r="DRU132" s="146"/>
      <c r="DRV132" s="146"/>
      <c r="DRW132" s="146"/>
      <c r="DRX132" s="146"/>
      <c r="DRY132" s="146"/>
      <c r="DRZ132" s="146"/>
      <c r="DSA132" s="146"/>
      <c r="DSB132" s="146"/>
      <c r="DSC132" s="146"/>
      <c r="DSD132" s="146"/>
      <c r="DSE132" s="146"/>
      <c r="DSF132" s="146"/>
      <c r="DSG132" s="146"/>
      <c r="DSH132" s="146"/>
      <c r="DSI132" s="146"/>
      <c r="DSJ132" s="146"/>
      <c r="DSK132" s="146"/>
      <c r="DSL132" s="146"/>
      <c r="DSM132" s="146"/>
      <c r="DSN132" s="146"/>
      <c r="DSO132" s="146"/>
      <c r="DSP132" s="146"/>
      <c r="DSQ132" s="146"/>
      <c r="DSR132" s="146"/>
      <c r="DSS132" s="146"/>
      <c r="DST132" s="146"/>
      <c r="DSU132" s="146"/>
      <c r="DSV132" s="146"/>
      <c r="DSW132" s="146"/>
      <c r="DSX132" s="146"/>
      <c r="DSY132" s="146"/>
      <c r="DSZ132" s="146"/>
      <c r="DTA132" s="146"/>
      <c r="DTB132" s="146"/>
      <c r="DTC132" s="146"/>
      <c r="DTD132" s="146"/>
      <c r="DTE132" s="146"/>
      <c r="DTF132" s="146"/>
      <c r="DTG132" s="146"/>
      <c r="DTH132" s="146"/>
      <c r="DTI132" s="146"/>
      <c r="DTJ132" s="146"/>
      <c r="DTK132" s="146"/>
      <c r="DTL132" s="146"/>
      <c r="DTM132" s="146"/>
      <c r="DTN132" s="146"/>
      <c r="DTO132" s="146"/>
      <c r="DTP132" s="146"/>
      <c r="DTQ132" s="146"/>
      <c r="DTR132" s="146"/>
      <c r="DTS132" s="146"/>
      <c r="DTT132" s="146"/>
      <c r="DTU132" s="146"/>
      <c r="DTV132" s="146"/>
      <c r="DTW132" s="146"/>
      <c r="DTX132" s="146"/>
      <c r="DTY132" s="146"/>
      <c r="DTZ132" s="146"/>
      <c r="DUA132" s="146"/>
      <c r="DUB132" s="146"/>
      <c r="DUC132" s="146"/>
      <c r="DUD132" s="146"/>
      <c r="DUE132" s="146"/>
      <c r="DUF132" s="146"/>
      <c r="DUG132" s="146"/>
      <c r="DUH132" s="146"/>
      <c r="DUI132" s="146"/>
      <c r="DUJ132" s="146"/>
      <c r="DUK132" s="146"/>
      <c r="DUL132" s="146"/>
      <c r="DUM132" s="146"/>
      <c r="DUN132" s="146"/>
      <c r="DUO132" s="146"/>
      <c r="DUP132" s="146"/>
      <c r="DUQ132" s="146"/>
      <c r="DUR132" s="146"/>
      <c r="DUS132" s="146"/>
      <c r="DUT132" s="146"/>
      <c r="DUU132" s="146"/>
      <c r="DUV132" s="146"/>
      <c r="DUW132" s="146"/>
      <c r="DUX132" s="146"/>
      <c r="DUY132" s="146"/>
      <c r="DUZ132" s="146"/>
      <c r="DVA132" s="146"/>
      <c r="DVB132" s="146"/>
      <c r="DVC132" s="146"/>
      <c r="DVD132" s="146"/>
      <c r="DVE132" s="146"/>
      <c r="DVF132" s="146"/>
      <c r="DVG132" s="146"/>
      <c r="DVH132" s="146"/>
      <c r="DVI132" s="146"/>
      <c r="DVJ132" s="146"/>
      <c r="DVK132" s="146"/>
      <c r="DVL132" s="146"/>
      <c r="DVM132" s="146"/>
      <c r="DVN132" s="146"/>
      <c r="DVO132" s="146"/>
      <c r="DVP132" s="146"/>
      <c r="DVQ132" s="146"/>
      <c r="DVR132" s="146"/>
      <c r="DVS132" s="146"/>
      <c r="DVT132" s="146"/>
      <c r="DVU132" s="146"/>
      <c r="DVV132" s="146"/>
      <c r="DVW132" s="146"/>
      <c r="DVX132" s="146"/>
      <c r="DVY132" s="146"/>
      <c r="DVZ132" s="146"/>
      <c r="DWA132" s="146"/>
      <c r="DWB132" s="146"/>
      <c r="DWC132" s="146"/>
      <c r="DWD132" s="146"/>
      <c r="DWE132" s="146"/>
      <c r="DWF132" s="146"/>
      <c r="DWG132" s="146"/>
      <c r="DWH132" s="146"/>
      <c r="DWI132" s="146"/>
      <c r="DWJ132" s="146"/>
      <c r="DWK132" s="146"/>
      <c r="DWL132" s="146"/>
      <c r="DWM132" s="146"/>
      <c r="DWN132" s="146"/>
      <c r="DWO132" s="146"/>
      <c r="DWP132" s="146"/>
      <c r="DWQ132" s="146"/>
      <c r="DWR132" s="146"/>
      <c r="DWS132" s="146"/>
      <c r="DWT132" s="146"/>
      <c r="DWU132" s="146"/>
      <c r="DWV132" s="146"/>
      <c r="DWW132" s="146"/>
      <c r="DWX132" s="146"/>
      <c r="DWY132" s="146"/>
      <c r="DWZ132" s="146"/>
      <c r="DXA132" s="146"/>
      <c r="DXB132" s="146"/>
      <c r="DXC132" s="146"/>
      <c r="DXD132" s="146"/>
      <c r="DXE132" s="146"/>
      <c r="DXF132" s="146"/>
      <c r="DXG132" s="146"/>
      <c r="DXH132" s="146"/>
      <c r="DXI132" s="146"/>
      <c r="DXJ132" s="146"/>
      <c r="DXK132" s="146"/>
      <c r="DXL132" s="146"/>
      <c r="DXM132" s="146"/>
      <c r="DXN132" s="146"/>
      <c r="DXO132" s="146"/>
      <c r="DXP132" s="146"/>
      <c r="DXQ132" s="146"/>
      <c r="DXR132" s="146"/>
      <c r="DXS132" s="146"/>
      <c r="DXT132" s="146"/>
      <c r="DXU132" s="146"/>
      <c r="DXV132" s="146"/>
      <c r="DXW132" s="146"/>
      <c r="DXX132" s="146"/>
      <c r="DXY132" s="146"/>
      <c r="DXZ132" s="146"/>
      <c r="DYA132" s="146"/>
      <c r="DYB132" s="146"/>
      <c r="DYC132" s="146"/>
      <c r="DYD132" s="146"/>
      <c r="DYE132" s="146"/>
      <c r="DYF132" s="146"/>
      <c r="DYG132" s="146"/>
      <c r="DYH132" s="146"/>
      <c r="DYI132" s="146"/>
      <c r="DYJ132" s="146"/>
      <c r="DYK132" s="146"/>
      <c r="DYL132" s="146"/>
      <c r="DYM132" s="146"/>
      <c r="DYN132" s="146"/>
      <c r="DYO132" s="146"/>
      <c r="DYP132" s="146"/>
      <c r="DYQ132" s="146"/>
      <c r="DYR132" s="146"/>
      <c r="DYS132" s="146"/>
      <c r="DYT132" s="146"/>
      <c r="DYU132" s="146"/>
      <c r="DYV132" s="146"/>
      <c r="DYW132" s="146"/>
      <c r="DYX132" s="146"/>
      <c r="DYY132" s="146"/>
      <c r="DYZ132" s="146"/>
      <c r="DZA132" s="146"/>
      <c r="DZB132" s="146"/>
      <c r="DZC132" s="146"/>
      <c r="DZD132" s="146"/>
      <c r="DZE132" s="146"/>
      <c r="DZF132" s="146"/>
      <c r="DZG132" s="146"/>
      <c r="DZH132" s="146"/>
      <c r="DZI132" s="146"/>
      <c r="DZJ132" s="146"/>
      <c r="DZK132" s="146"/>
      <c r="DZL132" s="146"/>
      <c r="DZM132" s="146"/>
      <c r="DZN132" s="146"/>
      <c r="DZO132" s="146"/>
      <c r="DZP132" s="146"/>
      <c r="DZQ132" s="146"/>
      <c r="DZR132" s="146"/>
      <c r="DZS132" s="146"/>
      <c r="DZT132" s="146"/>
      <c r="DZU132" s="146"/>
      <c r="DZV132" s="146"/>
      <c r="DZW132" s="146"/>
      <c r="DZX132" s="146"/>
      <c r="DZY132" s="146"/>
      <c r="DZZ132" s="146"/>
      <c r="EAA132" s="146"/>
      <c r="EAB132" s="146"/>
      <c r="EAC132" s="146"/>
      <c r="EAD132" s="146"/>
      <c r="EAE132" s="146"/>
      <c r="EAF132" s="146"/>
      <c r="EAG132" s="146"/>
      <c r="EAH132" s="146"/>
      <c r="EAI132" s="146"/>
      <c r="EAJ132" s="146"/>
      <c r="EAK132" s="146"/>
      <c r="EAL132" s="146"/>
      <c r="EAM132" s="146"/>
      <c r="EAN132" s="146"/>
      <c r="EAO132" s="146"/>
      <c r="EAP132" s="146"/>
      <c r="EAQ132" s="146"/>
      <c r="EAR132" s="146"/>
      <c r="EAS132" s="146"/>
      <c r="EAT132" s="146"/>
      <c r="EAU132" s="146"/>
      <c r="EAV132" s="146"/>
      <c r="EAW132" s="146"/>
      <c r="EAX132" s="146"/>
      <c r="EAY132" s="146"/>
      <c r="EAZ132" s="146"/>
      <c r="EBA132" s="146"/>
      <c r="EBB132" s="146"/>
      <c r="EBC132" s="146"/>
      <c r="EBD132" s="146"/>
      <c r="EBE132" s="146"/>
      <c r="EBF132" s="146"/>
      <c r="EBG132" s="146"/>
      <c r="EBH132" s="146"/>
      <c r="EBI132" s="146"/>
      <c r="EBJ132" s="146"/>
      <c r="EBK132" s="146"/>
      <c r="EBL132" s="146"/>
      <c r="EBM132" s="146"/>
      <c r="EBN132" s="146"/>
      <c r="EBO132" s="146"/>
      <c r="EBP132" s="146"/>
      <c r="EBQ132" s="146"/>
      <c r="EBR132" s="146"/>
      <c r="EBS132" s="146"/>
      <c r="EBT132" s="146"/>
      <c r="EBU132" s="146"/>
      <c r="EBV132" s="146"/>
      <c r="EBW132" s="146"/>
      <c r="EBX132" s="146"/>
      <c r="EBY132" s="146"/>
      <c r="EBZ132" s="146"/>
      <c r="ECA132" s="146"/>
      <c r="ECB132" s="146"/>
      <c r="ECC132" s="146"/>
      <c r="ECD132" s="146"/>
      <c r="ECE132" s="146"/>
      <c r="ECF132" s="146"/>
      <c r="ECG132" s="146"/>
      <c r="ECH132" s="146"/>
      <c r="ECI132" s="146"/>
      <c r="ECJ132" s="146"/>
      <c r="ECK132" s="146"/>
      <c r="ECL132" s="146"/>
      <c r="ECM132" s="146"/>
      <c r="ECN132" s="146"/>
      <c r="ECO132" s="146"/>
      <c r="ECP132" s="146"/>
      <c r="ECQ132" s="146"/>
      <c r="ECR132" s="146"/>
      <c r="ECS132" s="146"/>
      <c r="ECT132" s="146"/>
      <c r="ECU132" s="146"/>
      <c r="ECV132" s="146"/>
      <c r="ECW132" s="146"/>
      <c r="ECX132" s="146"/>
      <c r="ECY132" s="146"/>
      <c r="ECZ132" s="146"/>
      <c r="EDA132" s="146"/>
      <c r="EDB132" s="146"/>
      <c r="EDC132" s="146"/>
      <c r="EDD132" s="146"/>
      <c r="EDE132" s="146"/>
      <c r="EDF132" s="146"/>
      <c r="EDG132" s="146"/>
      <c r="EDH132" s="146"/>
      <c r="EDI132" s="146"/>
      <c r="EDJ132" s="146"/>
      <c r="EDK132" s="146"/>
      <c r="EDL132" s="146"/>
      <c r="EDM132" s="146"/>
      <c r="EDN132" s="146"/>
      <c r="EDO132" s="146"/>
      <c r="EDP132" s="146"/>
      <c r="EDQ132" s="146"/>
      <c r="EDR132" s="146"/>
      <c r="EDS132" s="146"/>
      <c r="EDT132" s="146"/>
      <c r="EDU132" s="146"/>
      <c r="EDV132" s="146"/>
      <c r="EDW132" s="146"/>
      <c r="EDX132" s="146"/>
      <c r="EDY132" s="146"/>
      <c r="EDZ132" s="146"/>
      <c r="EEA132" s="146"/>
      <c r="EEB132" s="146"/>
      <c r="EEC132" s="146"/>
      <c r="EED132" s="146"/>
      <c r="EEE132" s="146"/>
      <c r="EEF132" s="146"/>
      <c r="EEG132" s="146"/>
      <c r="EEH132" s="146"/>
      <c r="EEI132" s="146"/>
      <c r="EEJ132" s="146"/>
      <c r="EEK132" s="146"/>
      <c r="EEL132" s="146"/>
      <c r="EEM132" s="146"/>
      <c r="EEN132" s="146"/>
      <c r="EEO132" s="146"/>
      <c r="EEP132" s="146"/>
      <c r="EEQ132" s="146"/>
      <c r="EER132" s="146"/>
      <c r="EES132" s="146"/>
      <c r="EET132" s="146"/>
      <c r="EEU132" s="146"/>
      <c r="EEV132" s="146"/>
      <c r="EEW132" s="146"/>
      <c r="EEX132" s="146"/>
      <c r="EEY132" s="146"/>
      <c r="EEZ132" s="146"/>
      <c r="EFA132" s="146"/>
      <c r="EFB132" s="146"/>
      <c r="EFC132" s="146"/>
      <c r="EFD132" s="146"/>
      <c r="EFE132" s="146"/>
      <c r="EFF132" s="146"/>
      <c r="EFG132" s="146"/>
      <c r="EFH132" s="146"/>
      <c r="EFI132" s="146"/>
      <c r="EFJ132" s="146"/>
      <c r="EFK132" s="146"/>
      <c r="EFL132" s="146"/>
      <c r="EFM132" s="146"/>
      <c r="EFN132" s="146"/>
      <c r="EFO132" s="146"/>
      <c r="EFP132" s="146"/>
      <c r="EFQ132" s="146"/>
      <c r="EFR132" s="146"/>
      <c r="EFS132" s="146"/>
      <c r="EFT132" s="146"/>
      <c r="EFU132" s="146"/>
      <c r="EFV132" s="146"/>
      <c r="EFW132" s="146"/>
      <c r="EFX132" s="146"/>
      <c r="EFY132" s="146"/>
      <c r="EFZ132" s="146"/>
      <c r="EGA132" s="146"/>
      <c r="EGB132" s="146"/>
      <c r="EGC132" s="146"/>
      <c r="EGD132" s="146"/>
      <c r="EGE132" s="146"/>
      <c r="EGF132" s="146"/>
      <c r="EGG132" s="146"/>
      <c r="EGH132" s="146"/>
      <c r="EGI132" s="146"/>
      <c r="EGJ132" s="146"/>
      <c r="EGK132" s="146"/>
      <c r="EGL132" s="146"/>
      <c r="EGM132" s="146"/>
      <c r="EGN132" s="146"/>
      <c r="EGO132" s="146"/>
      <c r="EGP132" s="146"/>
      <c r="EGQ132" s="146"/>
      <c r="EGR132" s="146"/>
      <c r="EGS132" s="146"/>
      <c r="EGT132" s="146"/>
      <c r="EGU132" s="146"/>
      <c r="EGV132" s="146"/>
      <c r="EGW132" s="146"/>
      <c r="EGX132" s="146"/>
      <c r="EGY132" s="146"/>
      <c r="EGZ132" s="146"/>
      <c r="EHA132" s="146"/>
      <c r="EHB132" s="146"/>
      <c r="EHC132" s="146"/>
      <c r="EHD132" s="146"/>
      <c r="EHE132" s="146"/>
      <c r="EHF132" s="146"/>
      <c r="EHG132" s="146"/>
      <c r="EHH132" s="146"/>
      <c r="EHI132" s="146"/>
      <c r="EHJ132" s="146"/>
      <c r="EHK132" s="146"/>
      <c r="EHL132" s="146"/>
      <c r="EHM132" s="146"/>
      <c r="EHN132" s="146"/>
      <c r="EHO132" s="146"/>
      <c r="EHP132" s="146"/>
      <c r="EHQ132" s="146"/>
      <c r="EHR132" s="146"/>
      <c r="EHS132" s="146"/>
      <c r="EHT132" s="146"/>
      <c r="EHU132" s="146"/>
      <c r="EHV132" s="146"/>
      <c r="EHW132" s="146"/>
      <c r="EHX132" s="146"/>
      <c r="EHY132" s="146"/>
      <c r="EHZ132" s="146"/>
      <c r="EIA132" s="146"/>
      <c r="EIB132" s="146"/>
      <c r="EIC132" s="146"/>
      <c r="EID132" s="146"/>
      <c r="EIE132" s="146"/>
      <c r="EIF132" s="146"/>
      <c r="EIG132" s="146"/>
      <c r="EIH132" s="146"/>
      <c r="EII132" s="146"/>
      <c r="EIJ132" s="146"/>
      <c r="EIK132" s="146"/>
      <c r="EIL132" s="146"/>
      <c r="EIM132" s="146"/>
      <c r="EIN132" s="146"/>
      <c r="EIO132" s="146"/>
      <c r="EIP132" s="146"/>
      <c r="EIQ132" s="146"/>
      <c r="EIR132" s="146"/>
      <c r="EIS132" s="146"/>
      <c r="EIT132" s="146"/>
      <c r="EIU132" s="146"/>
      <c r="EIV132" s="146"/>
      <c r="EIW132" s="146"/>
      <c r="EIX132" s="146"/>
      <c r="EIY132" s="146"/>
      <c r="EIZ132" s="146"/>
      <c r="EJA132" s="146"/>
      <c r="EJB132" s="146"/>
      <c r="EJC132" s="146"/>
      <c r="EJD132" s="146"/>
      <c r="EJE132" s="146"/>
      <c r="EJF132" s="146"/>
      <c r="EJG132" s="146"/>
      <c r="EJH132" s="146"/>
      <c r="EJI132" s="146"/>
      <c r="EJJ132" s="146"/>
      <c r="EJK132" s="146"/>
      <c r="EJL132" s="146"/>
      <c r="EJM132" s="146"/>
      <c r="EJN132" s="146"/>
      <c r="EJO132" s="146"/>
      <c r="EJP132" s="146"/>
      <c r="EJQ132" s="146"/>
      <c r="EJR132" s="146"/>
      <c r="EJS132" s="146"/>
      <c r="EJT132" s="146"/>
      <c r="EJU132" s="146"/>
      <c r="EJV132" s="146"/>
      <c r="EJW132" s="146"/>
      <c r="EJX132" s="146"/>
      <c r="EJY132" s="146"/>
      <c r="EJZ132" s="146"/>
      <c r="EKA132" s="146"/>
      <c r="EKB132" s="146"/>
      <c r="EKC132" s="146"/>
      <c r="EKD132" s="146"/>
      <c r="EKE132" s="146"/>
      <c r="EKF132" s="146"/>
      <c r="EKG132" s="146"/>
      <c r="EKH132" s="146"/>
      <c r="EKI132" s="146"/>
      <c r="EKJ132" s="146"/>
      <c r="EKK132" s="146"/>
      <c r="EKL132" s="146"/>
      <c r="EKM132" s="146"/>
      <c r="EKN132" s="146"/>
      <c r="EKO132" s="146"/>
      <c r="EKP132" s="146"/>
      <c r="EKQ132" s="146"/>
      <c r="EKR132" s="146"/>
      <c r="EKS132" s="146"/>
      <c r="EKT132" s="146"/>
      <c r="EKU132" s="146"/>
      <c r="EKV132" s="146"/>
      <c r="EKW132" s="146"/>
      <c r="EKX132" s="146"/>
      <c r="EKY132" s="146"/>
      <c r="EKZ132" s="146"/>
      <c r="ELA132" s="146"/>
      <c r="ELB132" s="146"/>
      <c r="ELC132" s="146"/>
      <c r="ELD132" s="146"/>
      <c r="ELE132" s="146"/>
      <c r="ELF132" s="146"/>
      <c r="ELG132" s="146"/>
      <c r="ELH132" s="146"/>
      <c r="ELI132" s="146"/>
      <c r="ELJ132" s="146"/>
      <c r="ELK132" s="146"/>
      <c r="ELL132" s="146"/>
      <c r="ELM132" s="146"/>
      <c r="ELN132" s="146"/>
      <c r="ELO132" s="146"/>
      <c r="ELP132" s="146"/>
      <c r="ELQ132" s="146"/>
      <c r="ELR132" s="146"/>
      <c r="ELS132" s="146"/>
      <c r="ELT132" s="146"/>
      <c r="ELU132" s="146"/>
      <c r="ELV132" s="146"/>
      <c r="ELW132" s="146"/>
      <c r="ELX132" s="146"/>
      <c r="ELY132" s="146"/>
      <c r="ELZ132" s="146"/>
      <c r="EMA132" s="146"/>
      <c r="EMB132" s="146"/>
      <c r="EMC132" s="146"/>
      <c r="EMD132" s="146"/>
      <c r="EME132" s="146"/>
      <c r="EMF132" s="146"/>
      <c r="EMG132" s="146"/>
      <c r="EMH132" s="146"/>
      <c r="EMI132" s="146"/>
      <c r="EMJ132" s="146"/>
      <c r="EMK132" s="146"/>
      <c r="EML132" s="146"/>
      <c r="EMM132" s="146"/>
      <c r="EMN132" s="146"/>
      <c r="EMO132" s="146"/>
      <c r="EMP132" s="146"/>
      <c r="EMQ132" s="146"/>
      <c r="EMR132" s="146"/>
      <c r="EMS132" s="146"/>
      <c r="EMT132" s="146"/>
      <c r="EMU132" s="146"/>
      <c r="EMV132" s="146"/>
      <c r="EMW132" s="146"/>
      <c r="EMX132" s="146"/>
      <c r="EMY132" s="146"/>
      <c r="EMZ132" s="146"/>
      <c r="ENA132" s="146"/>
      <c r="ENB132" s="146"/>
      <c r="ENC132" s="146"/>
      <c r="END132" s="146"/>
      <c r="ENE132" s="146"/>
      <c r="ENF132" s="146"/>
      <c r="ENG132" s="146"/>
      <c r="ENH132" s="146"/>
      <c r="ENI132" s="146"/>
      <c r="ENJ132" s="146"/>
      <c r="ENK132" s="146"/>
      <c r="ENL132" s="146"/>
      <c r="ENM132" s="146"/>
      <c r="ENN132" s="146"/>
      <c r="ENO132" s="146"/>
      <c r="ENP132" s="146"/>
      <c r="ENQ132" s="146"/>
      <c r="ENR132" s="146"/>
      <c r="ENS132" s="146"/>
      <c r="ENT132" s="146"/>
      <c r="ENU132" s="146"/>
      <c r="ENV132" s="146"/>
      <c r="ENW132" s="146"/>
      <c r="ENX132" s="146"/>
      <c r="ENY132" s="146"/>
      <c r="ENZ132" s="146"/>
      <c r="EOA132" s="146"/>
      <c r="EOB132" s="146"/>
      <c r="EOC132" s="146"/>
      <c r="EOD132" s="146"/>
      <c r="EOE132" s="146"/>
      <c r="EOF132" s="146"/>
      <c r="EOG132" s="146"/>
      <c r="EOH132" s="146"/>
      <c r="EOI132" s="146"/>
      <c r="EOJ132" s="146"/>
      <c r="EOK132" s="146"/>
      <c r="EOL132" s="146"/>
      <c r="EOM132" s="146"/>
      <c r="EON132" s="146"/>
      <c r="EOO132" s="146"/>
      <c r="EOP132" s="146"/>
      <c r="EOQ132" s="146"/>
      <c r="EOR132" s="146"/>
      <c r="EOS132" s="146"/>
      <c r="EOT132" s="146"/>
      <c r="EOU132" s="146"/>
      <c r="EOV132" s="146"/>
      <c r="EOW132" s="146"/>
      <c r="EOX132" s="146"/>
      <c r="EOY132" s="146"/>
      <c r="EOZ132" s="146"/>
      <c r="EPA132" s="146"/>
      <c r="EPB132" s="146"/>
      <c r="EPC132" s="146"/>
      <c r="EPD132" s="146"/>
      <c r="EPE132" s="146"/>
      <c r="EPF132" s="146"/>
      <c r="EPG132" s="146"/>
      <c r="EPH132" s="146"/>
      <c r="EPI132" s="146"/>
      <c r="EPJ132" s="146"/>
      <c r="EPK132" s="146"/>
      <c r="EPL132" s="146"/>
      <c r="EPM132" s="146"/>
      <c r="EPN132" s="146"/>
      <c r="EPO132" s="146"/>
      <c r="EPP132" s="146"/>
      <c r="EPQ132" s="146"/>
      <c r="EPR132" s="146"/>
      <c r="EPS132" s="146"/>
      <c r="EPT132" s="146"/>
      <c r="EPU132" s="146"/>
      <c r="EPV132" s="146"/>
      <c r="EPW132" s="146"/>
      <c r="EPX132" s="146"/>
      <c r="EPY132" s="146"/>
      <c r="EPZ132" s="146"/>
      <c r="EQA132" s="146"/>
      <c r="EQB132" s="146"/>
      <c r="EQC132" s="146"/>
      <c r="EQD132" s="146"/>
      <c r="EQE132" s="146"/>
      <c r="EQF132" s="146"/>
      <c r="EQG132" s="146"/>
      <c r="EQH132" s="146"/>
      <c r="EQI132" s="146"/>
      <c r="EQJ132" s="146"/>
      <c r="EQK132" s="146"/>
      <c r="EQL132" s="146"/>
      <c r="EQM132" s="146"/>
      <c r="EQN132" s="146"/>
      <c r="EQO132" s="146"/>
      <c r="EQP132" s="146"/>
      <c r="EQQ132" s="146"/>
      <c r="EQR132" s="146"/>
      <c r="EQS132" s="146"/>
      <c r="EQT132" s="146"/>
      <c r="EQU132" s="146"/>
      <c r="EQV132" s="146"/>
      <c r="EQW132" s="146"/>
      <c r="EQX132" s="146"/>
      <c r="EQY132" s="146"/>
      <c r="EQZ132" s="146"/>
      <c r="ERA132" s="146"/>
      <c r="ERB132" s="146"/>
      <c r="ERC132" s="146"/>
      <c r="ERD132" s="146"/>
      <c r="ERE132" s="146"/>
      <c r="ERF132" s="146"/>
      <c r="ERG132" s="146"/>
      <c r="ERH132" s="146"/>
      <c r="ERI132" s="146"/>
      <c r="ERJ132" s="146"/>
      <c r="ERK132" s="146"/>
      <c r="ERL132" s="146"/>
      <c r="ERM132" s="146"/>
      <c r="ERN132" s="146"/>
      <c r="ERO132" s="146"/>
      <c r="ERP132" s="146"/>
      <c r="ERQ132" s="146"/>
      <c r="ERR132" s="146"/>
      <c r="ERS132" s="146"/>
      <c r="ERT132" s="146"/>
      <c r="ERU132" s="146"/>
      <c r="ERV132" s="146"/>
      <c r="ERW132" s="146"/>
      <c r="ERX132" s="146"/>
      <c r="ERY132" s="146"/>
      <c r="ERZ132" s="146"/>
      <c r="ESA132" s="146"/>
      <c r="ESB132" s="146"/>
      <c r="ESC132" s="146"/>
      <c r="ESD132" s="146"/>
      <c r="ESE132" s="146"/>
      <c r="ESF132" s="146"/>
      <c r="ESG132" s="146"/>
      <c r="ESH132" s="146"/>
      <c r="ESI132" s="146"/>
      <c r="ESJ132" s="146"/>
      <c r="ESK132" s="146"/>
      <c r="ESL132" s="146"/>
      <c r="ESM132" s="146"/>
      <c r="ESN132" s="146"/>
      <c r="ESO132" s="146"/>
      <c r="ESP132" s="146"/>
      <c r="ESQ132" s="146"/>
      <c r="ESR132" s="146"/>
      <c r="ESS132" s="146"/>
      <c r="EST132" s="146"/>
      <c r="ESU132" s="146"/>
      <c r="ESV132" s="146"/>
      <c r="ESW132" s="146"/>
      <c r="ESX132" s="146"/>
      <c r="ESY132" s="146"/>
      <c r="ESZ132" s="146"/>
      <c r="ETA132" s="146"/>
      <c r="ETB132" s="146"/>
      <c r="ETC132" s="146"/>
      <c r="ETD132" s="146"/>
      <c r="ETE132" s="146"/>
      <c r="ETF132" s="146"/>
      <c r="ETG132" s="146"/>
      <c r="ETH132" s="146"/>
      <c r="ETI132" s="146"/>
      <c r="ETJ132" s="146"/>
      <c r="ETK132" s="146"/>
      <c r="ETL132" s="146"/>
      <c r="ETM132" s="146"/>
      <c r="ETN132" s="146"/>
      <c r="ETO132" s="146"/>
      <c r="ETP132" s="146"/>
      <c r="ETQ132" s="146"/>
      <c r="ETR132" s="146"/>
      <c r="ETS132" s="146"/>
      <c r="ETT132" s="146"/>
      <c r="ETU132" s="146"/>
      <c r="ETV132" s="146"/>
      <c r="ETW132" s="146"/>
      <c r="ETX132" s="146"/>
      <c r="ETY132" s="146"/>
      <c r="ETZ132" s="146"/>
      <c r="EUA132" s="146"/>
      <c r="EUB132" s="146"/>
      <c r="EUC132" s="146"/>
      <c r="EUD132" s="146"/>
      <c r="EUE132" s="146"/>
      <c r="EUF132" s="146"/>
      <c r="EUG132" s="146"/>
      <c r="EUH132" s="146"/>
      <c r="EUI132" s="146"/>
      <c r="EUJ132" s="146"/>
      <c r="EUK132" s="146"/>
      <c r="EUL132" s="146"/>
      <c r="EUM132" s="146"/>
      <c r="EUN132" s="146"/>
      <c r="EUO132" s="146"/>
      <c r="EUP132" s="146"/>
      <c r="EUQ132" s="146"/>
      <c r="EUR132" s="146"/>
      <c r="EUS132" s="146"/>
      <c r="EUT132" s="146"/>
      <c r="EUU132" s="146"/>
      <c r="EUV132" s="146"/>
      <c r="EUW132" s="146"/>
      <c r="EUX132" s="146"/>
      <c r="EUY132" s="146"/>
      <c r="EUZ132" s="146"/>
      <c r="EVA132" s="146"/>
      <c r="EVB132" s="146"/>
      <c r="EVC132" s="146"/>
      <c r="EVD132" s="146"/>
      <c r="EVE132" s="146"/>
      <c r="EVF132" s="146"/>
      <c r="EVG132" s="146"/>
      <c r="EVH132" s="146"/>
      <c r="EVI132" s="146"/>
      <c r="EVJ132" s="146"/>
      <c r="EVK132" s="146"/>
      <c r="EVL132" s="146"/>
      <c r="EVM132" s="146"/>
      <c r="EVN132" s="146"/>
      <c r="EVO132" s="146"/>
      <c r="EVP132" s="146"/>
      <c r="EVQ132" s="146"/>
      <c r="EVR132" s="146"/>
      <c r="EVS132" s="146"/>
      <c r="EVT132" s="146"/>
      <c r="EVU132" s="146"/>
      <c r="EVV132" s="146"/>
      <c r="EVW132" s="146"/>
      <c r="EVX132" s="146"/>
      <c r="EVY132" s="146"/>
      <c r="EVZ132" s="146"/>
      <c r="EWA132" s="146"/>
      <c r="EWB132" s="146"/>
      <c r="EWC132" s="146"/>
      <c r="EWD132" s="146"/>
      <c r="EWE132" s="146"/>
      <c r="EWF132" s="146"/>
      <c r="EWG132" s="146"/>
      <c r="EWH132" s="146"/>
      <c r="EWI132" s="146"/>
      <c r="EWJ132" s="146"/>
      <c r="EWK132" s="146"/>
      <c r="EWL132" s="146"/>
      <c r="EWM132" s="146"/>
      <c r="EWN132" s="146"/>
      <c r="EWO132" s="146"/>
      <c r="EWP132" s="146"/>
      <c r="EWQ132" s="146"/>
      <c r="EWR132" s="146"/>
      <c r="EWS132" s="146"/>
      <c r="EWT132" s="146"/>
      <c r="EWU132" s="146"/>
      <c r="EWV132" s="146"/>
      <c r="EWW132" s="146"/>
      <c r="EWX132" s="146"/>
      <c r="EWY132" s="146"/>
      <c r="EWZ132" s="146"/>
      <c r="EXA132" s="146"/>
      <c r="EXB132" s="146"/>
      <c r="EXC132" s="146"/>
      <c r="EXD132" s="146"/>
      <c r="EXE132" s="146"/>
      <c r="EXF132" s="146"/>
      <c r="EXG132" s="146"/>
      <c r="EXH132" s="146"/>
      <c r="EXI132" s="146"/>
      <c r="EXJ132" s="146"/>
      <c r="EXK132" s="146"/>
      <c r="EXL132" s="146"/>
      <c r="EXM132" s="146"/>
      <c r="EXN132" s="146"/>
      <c r="EXO132" s="146"/>
      <c r="EXP132" s="146"/>
      <c r="EXQ132" s="146"/>
      <c r="EXR132" s="146"/>
      <c r="EXS132" s="146"/>
      <c r="EXT132" s="146"/>
      <c r="EXU132" s="146"/>
      <c r="EXV132" s="146"/>
      <c r="EXW132" s="146"/>
      <c r="EXX132" s="146"/>
      <c r="EXY132" s="146"/>
      <c r="EXZ132" s="146"/>
      <c r="EYA132" s="146"/>
      <c r="EYB132" s="146"/>
      <c r="EYC132" s="146"/>
      <c r="EYD132" s="146"/>
      <c r="EYE132" s="146"/>
      <c r="EYF132" s="146"/>
      <c r="EYG132" s="146"/>
      <c r="EYH132" s="146"/>
      <c r="EYI132" s="146"/>
      <c r="EYJ132" s="146"/>
      <c r="EYK132" s="146"/>
      <c r="EYL132" s="146"/>
      <c r="EYM132" s="146"/>
      <c r="EYN132" s="146"/>
      <c r="EYO132" s="146"/>
      <c r="EYP132" s="146"/>
      <c r="EYQ132" s="146"/>
      <c r="EYR132" s="146"/>
      <c r="EYS132" s="146"/>
      <c r="EYT132" s="146"/>
      <c r="EYU132" s="146"/>
      <c r="EYV132" s="146"/>
      <c r="EYW132" s="146"/>
      <c r="EYX132" s="146"/>
      <c r="EYY132" s="146"/>
      <c r="EYZ132" s="146"/>
      <c r="EZA132" s="146"/>
      <c r="EZB132" s="146"/>
      <c r="EZC132" s="146"/>
      <c r="EZD132" s="146"/>
      <c r="EZE132" s="146"/>
      <c r="EZF132" s="146"/>
      <c r="EZG132" s="146"/>
      <c r="EZH132" s="146"/>
      <c r="EZI132" s="146"/>
      <c r="EZJ132" s="146"/>
      <c r="EZK132" s="146"/>
      <c r="EZL132" s="146"/>
      <c r="EZM132" s="146"/>
      <c r="EZN132" s="146"/>
      <c r="EZO132" s="146"/>
      <c r="EZP132" s="146"/>
      <c r="EZQ132" s="146"/>
      <c r="EZR132" s="146"/>
      <c r="EZS132" s="146"/>
      <c r="EZT132" s="146"/>
      <c r="EZU132" s="146"/>
      <c r="EZV132" s="146"/>
      <c r="EZW132" s="146"/>
      <c r="EZX132" s="146"/>
      <c r="EZY132" s="146"/>
      <c r="EZZ132" s="146"/>
      <c r="FAA132" s="146"/>
      <c r="FAB132" s="146"/>
      <c r="FAC132" s="146"/>
      <c r="FAD132" s="146"/>
      <c r="FAE132" s="146"/>
      <c r="FAF132" s="146"/>
      <c r="FAG132" s="146"/>
      <c r="FAH132" s="146"/>
      <c r="FAI132" s="146"/>
      <c r="FAJ132" s="146"/>
      <c r="FAK132" s="146"/>
      <c r="FAL132" s="146"/>
      <c r="FAM132" s="146"/>
      <c r="FAN132" s="146"/>
      <c r="FAO132" s="146"/>
      <c r="FAP132" s="146"/>
      <c r="FAQ132" s="146"/>
      <c r="FAR132" s="146"/>
      <c r="FAS132" s="146"/>
      <c r="FAT132" s="146"/>
      <c r="FAU132" s="146"/>
      <c r="FAV132" s="146"/>
      <c r="FAW132" s="146"/>
      <c r="FAX132" s="146"/>
      <c r="FAY132" s="146"/>
      <c r="FAZ132" s="146"/>
      <c r="FBA132" s="146"/>
      <c r="FBB132" s="146"/>
      <c r="FBC132" s="146"/>
      <c r="FBD132" s="146"/>
      <c r="FBE132" s="146"/>
      <c r="FBF132" s="146"/>
      <c r="FBG132" s="146"/>
      <c r="FBH132" s="146"/>
      <c r="FBI132" s="146"/>
      <c r="FBJ132" s="146"/>
      <c r="FBK132" s="146"/>
      <c r="FBL132" s="146"/>
      <c r="FBM132" s="146"/>
      <c r="FBN132" s="146"/>
      <c r="FBO132" s="146"/>
      <c r="FBP132" s="146"/>
      <c r="FBQ132" s="146"/>
      <c r="FBR132" s="146"/>
      <c r="FBS132" s="146"/>
      <c r="FBT132" s="146"/>
      <c r="FBU132" s="146"/>
      <c r="FBV132" s="146"/>
      <c r="FBW132" s="146"/>
      <c r="FBX132" s="146"/>
      <c r="FBY132" s="146"/>
      <c r="FBZ132" s="146"/>
      <c r="FCA132" s="146"/>
      <c r="FCB132" s="146"/>
      <c r="FCC132" s="146"/>
      <c r="FCD132" s="146"/>
      <c r="FCE132" s="146"/>
      <c r="FCF132" s="146"/>
      <c r="FCG132" s="146"/>
      <c r="FCH132" s="146"/>
      <c r="FCI132" s="146"/>
      <c r="FCJ132" s="146"/>
      <c r="FCK132" s="146"/>
      <c r="FCL132" s="146"/>
      <c r="FCM132" s="146"/>
      <c r="FCN132" s="146"/>
      <c r="FCO132" s="146"/>
      <c r="FCP132" s="146"/>
      <c r="FCQ132" s="146"/>
      <c r="FCR132" s="146"/>
      <c r="FCS132" s="146"/>
      <c r="FCT132" s="146"/>
      <c r="FCU132" s="146"/>
      <c r="FCV132" s="146"/>
      <c r="FCW132" s="146"/>
      <c r="FCX132" s="146"/>
      <c r="FCY132" s="146"/>
      <c r="FCZ132" s="146"/>
      <c r="FDA132" s="146"/>
      <c r="FDB132" s="146"/>
      <c r="FDC132" s="146"/>
      <c r="FDD132" s="146"/>
      <c r="FDE132" s="146"/>
      <c r="FDF132" s="146"/>
      <c r="FDG132" s="146"/>
      <c r="FDH132" s="146"/>
      <c r="FDI132" s="146"/>
      <c r="FDJ132" s="146"/>
      <c r="FDK132" s="146"/>
      <c r="FDL132" s="146"/>
      <c r="FDM132" s="146"/>
      <c r="FDN132" s="146"/>
      <c r="FDO132" s="146"/>
      <c r="FDP132" s="146"/>
      <c r="FDQ132" s="146"/>
      <c r="FDR132" s="146"/>
      <c r="FDS132" s="146"/>
      <c r="FDT132" s="146"/>
      <c r="FDU132" s="146"/>
      <c r="FDV132" s="146"/>
      <c r="FDW132" s="146"/>
      <c r="FDX132" s="146"/>
      <c r="FDY132" s="146"/>
      <c r="FDZ132" s="146"/>
      <c r="FEA132" s="146"/>
      <c r="FEB132" s="146"/>
      <c r="FEC132" s="146"/>
      <c r="FED132" s="146"/>
      <c r="FEE132" s="146"/>
      <c r="FEF132" s="146"/>
      <c r="FEG132" s="146"/>
      <c r="FEH132" s="146"/>
      <c r="FEI132" s="146"/>
      <c r="FEJ132" s="146"/>
      <c r="FEK132" s="146"/>
      <c r="FEL132" s="146"/>
      <c r="FEM132" s="146"/>
      <c r="FEN132" s="146"/>
      <c r="FEO132" s="146"/>
      <c r="FEP132" s="146"/>
      <c r="FEQ132" s="146"/>
      <c r="FER132" s="146"/>
      <c r="FES132" s="146"/>
      <c r="FET132" s="146"/>
      <c r="FEU132" s="146"/>
      <c r="FEV132" s="146"/>
      <c r="FEW132" s="146"/>
      <c r="FEX132" s="146"/>
      <c r="FEY132" s="146"/>
      <c r="FEZ132" s="146"/>
      <c r="FFA132" s="146"/>
      <c r="FFB132" s="146"/>
      <c r="FFC132" s="146"/>
      <c r="FFD132" s="146"/>
      <c r="FFE132" s="146"/>
      <c r="FFF132" s="146"/>
      <c r="FFG132" s="146"/>
      <c r="FFH132" s="146"/>
      <c r="FFI132" s="146"/>
      <c r="FFJ132" s="146"/>
      <c r="FFK132" s="146"/>
      <c r="FFL132" s="146"/>
      <c r="FFM132" s="146"/>
      <c r="FFN132" s="146"/>
      <c r="FFO132" s="146"/>
      <c r="FFP132" s="146"/>
      <c r="FFQ132" s="146"/>
      <c r="FFR132" s="146"/>
      <c r="FFS132" s="146"/>
      <c r="FFT132" s="146"/>
      <c r="FFU132" s="146"/>
      <c r="FFV132" s="146"/>
      <c r="FFW132" s="146"/>
      <c r="FFX132" s="146"/>
      <c r="FFY132" s="146"/>
      <c r="FFZ132" s="146"/>
      <c r="FGA132" s="146"/>
      <c r="FGB132" s="146"/>
      <c r="FGC132" s="146"/>
      <c r="FGD132" s="146"/>
      <c r="FGE132" s="146"/>
      <c r="FGF132" s="146"/>
      <c r="FGG132" s="146"/>
      <c r="FGH132" s="146"/>
      <c r="FGI132" s="146"/>
      <c r="FGJ132" s="146"/>
      <c r="FGK132" s="146"/>
      <c r="FGL132" s="146"/>
      <c r="FGM132" s="146"/>
      <c r="FGN132" s="146"/>
      <c r="FGO132" s="146"/>
      <c r="FGP132" s="146"/>
      <c r="FGQ132" s="146"/>
      <c r="FGR132" s="146"/>
      <c r="FGS132" s="146"/>
      <c r="FGT132" s="146"/>
      <c r="FGU132" s="146"/>
      <c r="FGV132" s="146"/>
      <c r="FGW132" s="146"/>
      <c r="FGX132" s="146"/>
      <c r="FGY132" s="146"/>
      <c r="FGZ132" s="146"/>
      <c r="FHA132" s="146"/>
      <c r="FHB132" s="146"/>
      <c r="FHC132" s="146"/>
      <c r="FHD132" s="146"/>
      <c r="FHE132" s="146"/>
      <c r="FHF132" s="146"/>
      <c r="FHG132" s="146"/>
      <c r="FHH132" s="146"/>
      <c r="FHI132" s="146"/>
      <c r="FHJ132" s="146"/>
      <c r="FHK132" s="146"/>
      <c r="FHL132" s="146"/>
      <c r="FHM132" s="146"/>
      <c r="FHN132" s="146"/>
      <c r="FHO132" s="146"/>
      <c r="FHP132" s="146"/>
      <c r="FHQ132" s="146"/>
      <c r="FHR132" s="146"/>
      <c r="FHS132" s="146"/>
      <c r="FHT132" s="146"/>
      <c r="FHU132" s="146"/>
      <c r="FHV132" s="146"/>
      <c r="FHW132" s="146"/>
      <c r="FHX132" s="146"/>
      <c r="FHY132" s="146"/>
      <c r="FHZ132" s="146"/>
      <c r="FIA132" s="146"/>
      <c r="FIB132" s="146"/>
      <c r="FIC132" s="146"/>
      <c r="FID132" s="146"/>
      <c r="FIE132" s="146"/>
      <c r="FIF132" s="146"/>
      <c r="FIG132" s="146"/>
      <c r="FIH132" s="146"/>
      <c r="FII132" s="146"/>
      <c r="FIJ132" s="146"/>
      <c r="FIK132" s="146"/>
      <c r="FIL132" s="146"/>
      <c r="FIM132" s="146"/>
      <c r="FIN132" s="146"/>
      <c r="FIO132" s="146"/>
      <c r="FIP132" s="146"/>
      <c r="FIQ132" s="146"/>
      <c r="FIR132" s="146"/>
      <c r="FIS132" s="146"/>
      <c r="FIT132" s="146"/>
      <c r="FIU132" s="146"/>
      <c r="FIV132" s="146"/>
      <c r="FIW132" s="146"/>
      <c r="FIX132" s="146"/>
      <c r="FIY132" s="146"/>
      <c r="FIZ132" s="146"/>
      <c r="FJA132" s="146"/>
      <c r="FJB132" s="146"/>
      <c r="FJC132" s="146"/>
      <c r="FJD132" s="146"/>
      <c r="FJE132" s="146"/>
      <c r="FJF132" s="146"/>
      <c r="FJG132" s="146"/>
      <c r="FJH132" s="146"/>
      <c r="FJI132" s="146"/>
      <c r="FJJ132" s="146"/>
      <c r="FJK132" s="146"/>
      <c r="FJL132" s="146"/>
      <c r="FJM132" s="146"/>
      <c r="FJN132" s="146"/>
      <c r="FJO132" s="146"/>
      <c r="FJP132" s="146"/>
      <c r="FJQ132" s="146"/>
      <c r="FJR132" s="146"/>
      <c r="FJS132" s="146"/>
      <c r="FJT132" s="146"/>
      <c r="FJU132" s="146"/>
      <c r="FJV132" s="146"/>
      <c r="FJW132" s="146"/>
      <c r="FJX132" s="146"/>
      <c r="FJY132" s="146"/>
      <c r="FJZ132" s="146"/>
      <c r="FKA132" s="146"/>
      <c r="FKB132" s="146"/>
      <c r="FKC132" s="146"/>
      <c r="FKD132" s="146"/>
      <c r="FKE132" s="146"/>
      <c r="FKF132" s="146"/>
      <c r="FKG132" s="146"/>
      <c r="FKH132" s="146"/>
      <c r="FKI132" s="146"/>
      <c r="FKJ132" s="146"/>
      <c r="FKK132" s="146"/>
      <c r="FKL132" s="146"/>
      <c r="FKM132" s="146"/>
      <c r="FKN132" s="146"/>
      <c r="FKO132" s="146"/>
      <c r="FKP132" s="146"/>
      <c r="FKQ132" s="146"/>
      <c r="FKR132" s="146"/>
      <c r="FKS132" s="146"/>
      <c r="FKT132" s="146"/>
      <c r="FKU132" s="146"/>
      <c r="FKV132" s="146"/>
      <c r="FKW132" s="146"/>
      <c r="FKX132" s="146"/>
      <c r="FKY132" s="146"/>
      <c r="FKZ132" s="146"/>
      <c r="FLA132" s="146"/>
      <c r="FLB132" s="146"/>
      <c r="FLC132" s="146"/>
      <c r="FLD132" s="146"/>
      <c r="FLE132" s="146"/>
      <c r="FLF132" s="146"/>
      <c r="FLG132" s="146"/>
      <c r="FLH132" s="146"/>
      <c r="FLI132" s="146"/>
      <c r="FLJ132" s="146"/>
      <c r="FLK132" s="146"/>
      <c r="FLL132" s="146"/>
      <c r="FLM132" s="146"/>
      <c r="FLN132" s="146"/>
      <c r="FLO132" s="146"/>
      <c r="FLP132" s="146"/>
      <c r="FLQ132" s="146"/>
      <c r="FLR132" s="146"/>
      <c r="FLS132" s="146"/>
      <c r="FLT132" s="146"/>
      <c r="FLU132" s="146"/>
      <c r="FLV132" s="146"/>
      <c r="FLW132" s="146"/>
      <c r="FLX132" s="146"/>
      <c r="FLY132" s="146"/>
      <c r="FLZ132" s="146"/>
      <c r="FMA132" s="146"/>
      <c r="FMB132" s="146"/>
      <c r="FMC132" s="146"/>
      <c r="FMD132" s="146"/>
      <c r="FME132" s="146"/>
      <c r="FMF132" s="146"/>
      <c r="FMG132" s="146"/>
      <c r="FMH132" s="146"/>
      <c r="FMI132" s="146"/>
      <c r="FMJ132" s="146"/>
      <c r="FMK132" s="146"/>
      <c r="FML132" s="146"/>
      <c r="FMM132" s="146"/>
      <c r="FMN132" s="146"/>
      <c r="FMO132" s="146"/>
      <c r="FMP132" s="146"/>
      <c r="FMQ132" s="146"/>
      <c r="FMR132" s="146"/>
      <c r="FMS132" s="146"/>
      <c r="FMT132" s="146"/>
      <c r="FMU132" s="146"/>
      <c r="FMV132" s="146"/>
      <c r="FMW132" s="146"/>
      <c r="FMX132" s="146"/>
      <c r="FMY132" s="146"/>
      <c r="FMZ132" s="146"/>
      <c r="FNA132" s="146"/>
      <c r="FNB132" s="146"/>
      <c r="FNC132" s="146"/>
      <c r="FND132" s="146"/>
      <c r="FNE132" s="146"/>
      <c r="FNF132" s="146"/>
      <c r="FNG132" s="146"/>
      <c r="FNH132" s="146"/>
      <c r="FNI132" s="146"/>
      <c r="FNJ132" s="146"/>
      <c r="FNK132" s="146"/>
      <c r="FNL132" s="146"/>
      <c r="FNM132" s="146"/>
      <c r="FNN132" s="146"/>
      <c r="FNO132" s="146"/>
      <c r="FNP132" s="146"/>
      <c r="FNQ132" s="146"/>
      <c r="FNR132" s="146"/>
      <c r="FNS132" s="146"/>
      <c r="FNT132" s="146"/>
      <c r="FNU132" s="146"/>
      <c r="FNV132" s="146"/>
      <c r="FNW132" s="146"/>
      <c r="FNX132" s="146"/>
      <c r="FNY132" s="146"/>
      <c r="FNZ132" s="146"/>
      <c r="FOA132" s="146"/>
      <c r="FOB132" s="146"/>
      <c r="FOC132" s="146"/>
      <c r="FOD132" s="146"/>
      <c r="FOE132" s="146"/>
      <c r="FOF132" s="146"/>
      <c r="FOG132" s="146"/>
      <c r="FOH132" s="146"/>
      <c r="FOI132" s="146"/>
      <c r="FOJ132" s="146"/>
      <c r="FOK132" s="146"/>
      <c r="FOL132" s="146"/>
      <c r="FOM132" s="146"/>
      <c r="FON132" s="146"/>
      <c r="FOO132" s="146"/>
      <c r="FOP132" s="146"/>
      <c r="FOQ132" s="146"/>
      <c r="FOR132" s="146"/>
      <c r="FOS132" s="146"/>
      <c r="FOT132" s="146"/>
      <c r="FOU132" s="146"/>
      <c r="FOV132" s="146"/>
      <c r="FOW132" s="146"/>
      <c r="FOX132" s="146"/>
      <c r="FOY132" s="146"/>
      <c r="FOZ132" s="146"/>
      <c r="FPA132" s="146"/>
      <c r="FPB132" s="146"/>
      <c r="FPC132" s="146"/>
      <c r="FPD132" s="146"/>
      <c r="FPE132" s="146"/>
      <c r="FPF132" s="146"/>
      <c r="FPG132" s="146"/>
      <c r="FPH132" s="146"/>
      <c r="FPI132" s="146"/>
      <c r="FPJ132" s="146"/>
      <c r="FPK132" s="146"/>
      <c r="FPL132" s="146"/>
      <c r="FPM132" s="146"/>
      <c r="FPN132" s="146"/>
      <c r="FPO132" s="146"/>
      <c r="FPP132" s="146"/>
      <c r="FPQ132" s="146"/>
      <c r="FPR132" s="146"/>
      <c r="FPS132" s="146"/>
      <c r="FPT132" s="146"/>
      <c r="FPU132" s="146"/>
      <c r="FPV132" s="146"/>
      <c r="FPW132" s="146"/>
      <c r="FPX132" s="146"/>
      <c r="FPY132" s="146"/>
      <c r="FPZ132" s="146"/>
      <c r="FQA132" s="146"/>
      <c r="FQB132" s="146"/>
      <c r="FQC132" s="146"/>
      <c r="FQD132" s="146"/>
      <c r="FQE132" s="146"/>
      <c r="FQF132" s="146"/>
      <c r="FQG132" s="146"/>
      <c r="FQH132" s="146"/>
      <c r="FQI132" s="146"/>
      <c r="FQJ132" s="146"/>
      <c r="FQK132" s="146"/>
      <c r="FQL132" s="146"/>
      <c r="FQM132" s="146"/>
      <c r="FQN132" s="146"/>
      <c r="FQO132" s="146"/>
      <c r="FQP132" s="146"/>
      <c r="FQQ132" s="146"/>
      <c r="FQR132" s="146"/>
      <c r="FQS132" s="146"/>
      <c r="FQT132" s="146"/>
      <c r="FQU132" s="146"/>
      <c r="FQV132" s="146"/>
      <c r="FQW132" s="146"/>
      <c r="FQX132" s="146"/>
      <c r="FQY132" s="146"/>
      <c r="FQZ132" s="146"/>
      <c r="FRA132" s="146"/>
      <c r="FRB132" s="146"/>
      <c r="FRC132" s="146"/>
      <c r="FRD132" s="146"/>
      <c r="FRE132" s="146"/>
      <c r="FRF132" s="146"/>
      <c r="FRG132" s="146"/>
      <c r="FRH132" s="146"/>
      <c r="FRI132" s="146"/>
      <c r="FRJ132" s="146"/>
      <c r="FRK132" s="146"/>
      <c r="FRL132" s="146"/>
      <c r="FRM132" s="146"/>
      <c r="FRN132" s="146"/>
      <c r="FRO132" s="146"/>
      <c r="FRP132" s="146"/>
      <c r="FRQ132" s="146"/>
      <c r="FRR132" s="146"/>
      <c r="FRS132" s="146"/>
      <c r="FRT132" s="146"/>
      <c r="FRU132" s="146"/>
      <c r="FRV132" s="146"/>
      <c r="FRW132" s="146"/>
      <c r="FRX132" s="146"/>
      <c r="FRY132" s="146"/>
      <c r="FRZ132" s="146"/>
      <c r="FSA132" s="146"/>
      <c r="FSB132" s="146"/>
      <c r="FSC132" s="146"/>
      <c r="FSD132" s="146"/>
      <c r="FSE132" s="146"/>
      <c r="FSF132" s="146"/>
      <c r="FSG132" s="146"/>
      <c r="FSH132" s="146"/>
      <c r="FSI132" s="146"/>
      <c r="FSJ132" s="146"/>
      <c r="FSK132" s="146"/>
      <c r="FSL132" s="146"/>
      <c r="FSM132" s="146"/>
      <c r="FSN132" s="146"/>
      <c r="FSO132" s="146"/>
      <c r="FSP132" s="146"/>
      <c r="FSQ132" s="146"/>
      <c r="FSR132" s="146"/>
      <c r="FSS132" s="146"/>
      <c r="FST132" s="146"/>
      <c r="FSU132" s="146"/>
      <c r="FSV132" s="146"/>
      <c r="FSW132" s="146"/>
      <c r="FSX132" s="146"/>
      <c r="FSY132" s="146"/>
      <c r="FSZ132" s="146"/>
      <c r="FTA132" s="146"/>
      <c r="FTB132" s="146"/>
      <c r="FTC132" s="146"/>
      <c r="FTD132" s="146"/>
      <c r="FTE132" s="146"/>
      <c r="FTF132" s="146"/>
      <c r="FTG132" s="146"/>
      <c r="FTH132" s="146"/>
      <c r="FTI132" s="146"/>
      <c r="FTJ132" s="146"/>
      <c r="FTK132" s="146"/>
      <c r="FTL132" s="146"/>
      <c r="FTM132" s="146"/>
      <c r="FTN132" s="146"/>
      <c r="FTO132" s="146"/>
      <c r="FTP132" s="146"/>
      <c r="FTQ132" s="146"/>
      <c r="FTR132" s="146"/>
      <c r="FTS132" s="146"/>
      <c r="FTT132" s="146"/>
      <c r="FTU132" s="146"/>
      <c r="FTV132" s="146"/>
      <c r="FTW132" s="146"/>
      <c r="FTX132" s="146"/>
      <c r="FTY132" s="146"/>
      <c r="FTZ132" s="146"/>
      <c r="FUA132" s="146"/>
      <c r="FUB132" s="146"/>
      <c r="FUC132" s="146"/>
      <c r="FUD132" s="146"/>
      <c r="FUE132" s="146"/>
      <c r="FUF132" s="146"/>
      <c r="FUG132" s="146"/>
      <c r="FUH132" s="146"/>
      <c r="FUI132" s="146"/>
      <c r="FUJ132" s="146"/>
      <c r="FUK132" s="146"/>
      <c r="FUL132" s="146"/>
      <c r="FUM132" s="146"/>
      <c r="FUN132" s="146"/>
      <c r="FUO132" s="146"/>
      <c r="FUP132" s="146"/>
      <c r="FUQ132" s="146"/>
      <c r="FUR132" s="146"/>
      <c r="FUS132" s="146"/>
      <c r="FUT132" s="146"/>
      <c r="FUU132" s="146"/>
      <c r="FUV132" s="146"/>
      <c r="FUW132" s="146"/>
      <c r="FUX132" s="146"/>
      <c r="FUY132" s="146"/>
      <c r="FUZ132" s="146"/>
      <c r="FVA132" s="146"/>
      <c r="FVB132" s="146"/>
      <c r="FVC132" s="146"/>
      <c r="FVD132" s="146"/>
      <c r="FVE132" s="146"/>
      <c r="FVF132" s="146"/>
      <c r="FVG132" s="146"/>
      <c r="FVH132" s="146"/>
      <c r="FVI132" s="146"/>
      <c r="FVJ132" s="146"/>
      <c r="FVK132" s="146"/>
      <c r="FVL132" s="146"/>
      <c r="FVM132" s="146"/>
      <c r="FVN132" s="146"/>
      <c r="FVO132" s="146"/>
      <c r="FVP132" s="146"/>
      <c r="FVQ132" s="146"/>
      <c r="FVR132" s="146"/>
      <c r="FVS132" s="146"/>
      <c r="FVT132" s="146"/>
      <c r="FVU132" s="146"/>
      <c r="FVV132" s="146"/>
      <c r="FVW132" s="146"/>
      <c r="FVX132" s="146"/>
      <c r="FVY132" s="146"/>
      <c r="FVZ132" s="146"/>
      <c r="FWA132" s="146"/>
      <c r="FWB132" s="146"/>
      <c r="FWC132" s="146"/>
      <c r="FWD132" s="146"/>
      <c r="FWE132" s="146"/>
      <c r="FWF132" s="146"/>
      <c r="FWG132" s="146"/>
      <c r="FWH132" s="146"/>
      <c r="FWI132" s="146"/>
      <c r="FWJ132" s="146"/>
      <c r="FWK132" s="146"/>
      <c r="FWL132" s="146"/>
      <c r="FWM132" s="146"/>
      <c r="FWN132" s="146"/>
      <c r="FWO132" s="146"/>
      <c r="FWP132" s="146"/>
      <c r="FWQ132" s="146"/>
      <c r="FWR132" s="146"/>
      <c r="FWS132" s="146"/>
      <c r="FWT132" s="146"/>
      <c r="FWU132" s="146"/>
      <c r="FWV132" s="146"/>
      <c r="FWW132" s="146"/>
      <c r="FWX132" s="146"/>
      <c r="FWY132" s="146"/>
      <c r="FWZ132" s="146"/>
      <c r="FXA132" s="146"/>
      <c r="FXB132" s="146"/>
      <c r="FXC132" s="146"/>
      <c r="FXD132" s="146"/>
      <c r="FXE132" s="146"/>
      <c r="FXF132" s="146"/>
      <c r="FXG132" s="146"/>
      <c r="FXH132" s="146"/>
      <c r="FXI132" s="146"/>
      <c r="FXJ132" s="146"/>
      <c r="FXK132" s="146"/>
      <c r="FXL132" s="146"/>
      <c r="FXM132" s="146"/>
      <c r="FXN132" s="146"/>
      <c r="FXO132" s="146"/>
      <c r="FXP132" s="146"/>
      <c r="FXQ132" s="146"/>
      <c r="FXR132" s="146"/>
      <c r="FXS132" s="146"/>
      <c r="FXT132" s="146"/>
      <c r="FXU132" s="146"/>
      <c r="FXV132" s="146"/>
      <c r="FXW132" s="146"/>
      <c r="FXX132" s="146"/>
      <c r="FXY132" s="146"/>
      <c r="FXZ132" s="146"/>
      <c r="FYA132" s="146"/>
      <c r="FYB132" s="146"/>
      <c r="FYC132" s="146"/>
      <c r="FYD132" s="146"/>
      <c r="FYE132" s="146"/>
      <c r="FYF132" s="146"/>
      <c r="FYG132" s="146"/>
      <c r="FYH132" s="146"/>
      <c r="FYI132" s="146"/>
      <c r="FYJ132" s="146"/>
      <c r="FYK132" s="146"/>
      <c r="FYL132" s="146"/>
      <c r="FYM132" s="146"/>
      <c r="FYN132" s="146"/>
      <c r="FYO132" s="146"/>
      <c r="FYP132" s="146"/>
      <c r="FYQ132" s="146"/>
      <c r="FYR132" s="146"/>
      <c r="FYS132" s="146"/>
      <c r="FYT132" s="146"/>
      <c r="FYU132" s="146"/>
      <c r="FYV132" s="146"/>
      <c r="FYW132" s="146"/>
      <c r="FYX132" s="146"/>
      <c r="FYY132" s="146"/>
      <c r="FYZ132" s="146"/>
      <c r="FZA132" s="146"/>
      <c r="FZB132" s="146"/>
      <c r="FZC132" s="146"/>
      <c r="FZD132" s="146"/>
      <c r="FZE132" s="146"/>
      <c r="FZF132" s="146"/>
      <c r="FZG132" s="146"/>
      <c r="FZH132" s="146"/>
      <c r="FZI132" s="146"/>
      <c r="FZJ132" s="146"/>
      <c r="FZK132" s="146"/>
      <c r="FZL132" s="146"/>
      <c r="FZM132" s="146"/>
      <c r="FZN132" s="146"/>
      <c r="FZO132" s="146"/>
      <c r="FZP132" s="146"/>
      <c r="FZQ132" s="146"/>
      <c r="FZR132" s="146"/>
      <c r="FZS132" s="146"/>
      <c r="FZT132" s="146"/>
      <c r="FZU132" s="146"/>
      <c r="FZV132" s="146"/>
      <c r="FZW132" s="146"/>
      <c r="FZX132" s="146"/>
      <c r="FZY132" s="146"/>
      <c r="FZZ132" s="146"/>
      <c r="GAA132" s="146"/>
      <c r="GAB132" s="146"/>
      <c r="GAC132" s="146"/>
      <c r="GAD132" s="146"/>
      <c r="GAE132" s="146"/>
      <c r="GAF132" s="146"/>
      <c r="GAG132" s="146"/>
      <c r="GAH132" s="146"/>
      <c r="GAI132" s="146"/>
      <c r="GAJ132" s="146"/>
      <c r="GAK132" s="146"/>
      <c r="GAL132" s="146"/>
      <c r="GAM132" s="146"/>
      <c r="GAN132" s="146"/>
      <c r="GAO132" s="146"/>
      <c r="GAP132" s="146"/>
      <c r="GAQ132" s="146"/>
      <c r="GAR132" s="146"/>
      <c r="GAS132" s="146"/>
      <c r="GAT132" s="146"/>
      <c r="GAU132" s="146"/>
      <c r="GAV132" s="146"/>
      <c r="GAW132" s="146"/>
      <c r="GAX132" s="146"/>
      <c r="GAY132" s="146"/>
      <c r="GAZ132" s="146"/>
      <c r="GBA132" s="146"/>
      <c r="GBB132" s="146"/>
      <c r="GBC132" s="146"/>
      <c r="GBD132" s="146"/>
      <c r="GBE132" s="146"/>
      <c r="GBF132" s="146"/>
      <c r="GBG132" s="146"/>
      <c r="GBH132" s="146"/>
      <c r="GBI132" s="146"/>
      <c r="GBJ132" s="146"/>
      <c r="GBK132" s="146"/>
      <c r="GBL132" s="146"/>
      <c r="GBM132" s="146"/>
      <c r="GBN132" s="146"/>
      <c r="GBO132" s="146"/>
      <c r="GBP132" s="146"/>
      <c r="GBQ132" s="146"/>
      <c r="GBR132" s="146"/>
      <c r="GBS132" s="146"/>
      <c r="GBT132" s="146"/>
      <c r="GBU132" s="146"/>
      <c r="GBV132" s="146"/>
      <c r="GBW132" s="146"/>
      <c r="GBX132" s="146"/>
      <c r="GBY132" s="146"/>
      <c r="GBZ132" s="146"/>
      <c r="GCA132" s="146"/>
      <c r="GCB132" s="146"/>
      <c r="GCC132" s="146"/>
      <c r="GCD132" s="146"/>
      <c r="GCE132" s="146"/>
      <c r="GCF132" s="146"/>
      <c r="GCG132" s="146"/>
      <c r="GCH132" s="146"/>
      <c r="GCI132" s="146"/>
      <c r="GCJ132" s="146"/>
      <c r="GCK132" s="146"/>
      <c r="GCL132" s="146"/>
      <c r="GCM132" s="146"/>
      <c r="GCN132" s="146"/>
      <c r="GCO132" s="146"/>
      <c r="GCP132" s="146"/>
      <c r="GCQ132" s="146"/>
      <c r="GCR132" s="146"/>
      <c r="GCS132" s="146"/>
      <c r="GCT132" s="146"/>
      <c r="GCU132" s="146"/>
      <c r="GCV132" s="146"/>
      <c r="GCW132" s="146"/>
      <c r="GCX132" s="146"/>
      <c r="GCY132" s="146"/>
      <c r="GCZ132" s="146"/>
      <c r="GDA132" s="146"/>
      <c r="GDB132" s="146"/>
      <c r="GDC132" s="146"/>
      <c r="GDD132" s="146"/>
      <c r="GDE132" s="146"/>
      <c r="GDF132" s="146"/>
      <c r="GDG132" s="146"/>
      <c r="GDH132" s="146"/>
      <c r="GDI132" s="146"/>
      <c r="GDJ132" s="146"/>
      <c r="GDK132" s="146"/>
      <c r="GDL132" s="146"/>
      <c r="GDM132" s="146"/>
      <c r="GDN132" s="146"/>
      <c r="GDO132" s="146"/>
      <c r="GDP132" s="146"/>
      <c r="GDQ132" s="146"/>
      <c r="GDR132" s="146"/>
      <c r="GDS132" s="146"/>
      <c r="GDT132" s="146"/>
      <c r="GDU132" s="146"/>
      <c r="GDV132" s="146"/>
      <c r="GDW132" s="146"/>
      <c r="GDX132" s="146"/>
      <c r="GDY132" s="146"/>
      <c r="GDZ132" s="146"/>
      <c r="GEA132" s="146"/>
      <c r="GEB132" s="146"/>
      <c r="GEC132" s="146"/>
      <c r="GED132" s="146"/>
      <c r="GEE132" s="146"/>
      <c r="GEF132" s="146"/>
      <c r="GEG132" s="146"/>
      <c r="GEH132" s="146"/>
      <c r="GEI132" s="146"/>
      <c r="GEJ132" s="146"/>
      <c r="GEK132" s="146"/>
      <c r="GEL132" s="146"/>
      <c r="GEM132" s="146"/>
      <c r="GEN132" s="146"/>
      <c r="GEO132" s="146"/>
      <c r="GEP132" s="146"/>
      <c r="GEQ132" s="146"/>
      <c r="GER132" s="146"/>
      <c r="GES132" s="146"/>
      <c r="GET132" s="146"/>
      <c r="GEU132" s="146"/>
      <c r="GEV132" s="146"/>
      <c r="GEW132" s="146"/>
      <c r="GEX132" s="146"/>
      <c r="GEY132" s="146"/>
      <c r="GEZ132" s="146"/>
      <c r="GFA132" s="146"/>
      <c r="GFB132" s="146"/>
      <c r="GFC132" s="146"/>
      <c r="GFD132" s="146"/>
      <c r="GFE132" s="146"/>
      <c r="GFF132" s="146"/>
      <c r="GFG132" s="146"/>
      <c r="GFH132" s="146"/>
      <c r="GFI132" s="146"/>
      <c r="GFJ132" s="146"/>
      <c r="GFK132" s="146"/>
      <c r="GFL132" s="146"/>
      <c r="GFM132" s="146"/>
      <c r="GFN132" s="146"/>
      <c r="GFO132" s="146"/>
      <c r="GFP132" s="146"/>
      <c r="GFQ132" s="146"/>
      <c r="GFR132" s="146"/>
      <c r="GFS132" s="146"/>
      <c r="GFT132" s="146"/>
      <c r="GFU132" s="146"/>
      <c r="GFV132" s="146"/>
      <c r="GFW132" s="146"/>
      <c r="GFX132" s="146"/>
      <c r="GFY132" s="146"/>
      <c r="GFZ132" s="146"/>
      <c r="GGA132" s="146"/>
      <c r="GGB132" s="146"/>
      <c r="GGC132" s="146"/>
      <c r="GGD132" s="146"/>
      <c r="GGE132" s="146"/>
      <c r="GGF132" s="146"/>
      <c r="GGG132" s="146"/>
      <c r="GGH132" s="146"/>
      <c r="GGI132" s="146"/>
      <c r="GGJ132" s="146"/>
      <c r="GGK132" s="146"/>
      <c r="GGL132" s="146"/>
      <c r="GGM132" s="146"/>
      <c r="GGN132" s="146"/>
      <c r="GGO132" s="146"/>
      <c r="GGP132" s="146"/>
      <c r="GGQ132" s="146"/>
      <c r="GGR132" s="146"/>
      <c r="GGS132" s="146"/>
      <c r="GGT132" s="146"/>
      <c r="GGU132" s="146"/>
      <c r="GGV132" s="146"/>
      <c r="GGW132" s="146"/>
      <c r="GGX132" s="146"/>
      <c r="GGY132" s="146"/>
      <c r="GGZ132" s="146"/>
      <c r="GHA132" s="146"/>
      <c r="GHB132" s="146"/>
      <c r="GHC132" s="146"/>
      <c r="GHD132" s="146"/>
      <c r="GHE132" s="146"/>
      <c r="GHF132" s="146"/>
      <c r="GHG132" s="146"/>
      <c r="GHH132" s="146"/>
      <c r="GHI132" s="146"/>
      <c r="GHJ132" s="146"/>
      <c r="GHK132" s="146"/>
      <c r="GHL132" s="146"/>
      <c r="GHM132" s="146"/>
      <c r="GHN132" s="146"/>
      <c r="GHO132" s="146"/>
      <c r="GHP132" s="146"/>
      <c r="GHQ132" s="146"/>
      <c r="GHR132" s="146"/>
      <c r="GHS132" s="146"/>
      <c r="GHT132" s="146"/>
      <c r="GHU132" s="146"/>
      <c r="GHV132" s="146"/>
      <c r="GHW132" s="146"/>
      <c r="GHX132" s="146"/>
      <c r="GHY132" s="146"/>
      <c r="GHZ132" s="146"/>
      <c r="GIA132" s="146"/>
      <c r="GIB132" s="146"/>
      <c r="GIC132" s="146"/>
      <c r="GID132" s="146"/>
      <c r="GIE132" s="146"/>
      <c r="GIF132" s="146"/>
      <c r="GIG132" s="146"/>
      <c r="GIH132" s="146"/>
      <c r="GII132" s="146"/>
      <c r="GIJ132" s="146"/>
      <c r="GIK132" s="146"/>
      <c r="GIL132" s="146"/>
      <c r="GIM132" s="146"/>
      <c r="GIN132" s="146"/>
      <c r="GIO132" s="146"/>
      <c r="GIP132" s="146"/>
      <c r="GIQ132" s="146"/>
      <c r="GIR132" s="146"/>
      <c r="GIS132" s="146"/>
      <c r="GIT132" s="146"/>
      <c r="GIU132" s="146"/>
      <c r="GIV132" s="146"/>
      <c r="GIW132" s="146"/>
      <c r="GIX132" s="146"/>
      <c r="GIY132" s="146"/>
      <c r="GIZ132" s="146"/>
      <c r="GJA132" s="146"/>
      <c r="GJB132" s="146"/>
      <c r="GJC132" s="146"/>
      <c r="GJD132" s="146"/>
      <c r="GJE132" s="146"/>
      <c r="GJF132" s="146"/>
      <c r="GJG132" s="146"/>
      <c r="GJH132" s="146"/>
      <c r="GJI132" s="146"/>
      <c r="GJJ132" s="146"/>
      <c r="GJK132" s="146"/>
      <c r="GJL132" s="146"/>
      <c r="GJM132" s="146"/>
      <c r="GJN132" s="146"/>
      <c r="GJO132" s="146"/>
      <c r="GJP132" s="146"/>
      <c r="GJQ132" s="146"/>
      <c r="GJR132" s="146"/>
      <c r="GJS132" s="146"/>
      <c r="GJT132" s="146"/>
      <c r="GJU132" s="146"/>
      <c r="GJV132" s="146"/>
      <c r="GJW132" s="146"/>
      <c r="GJX132" s="146"/>
      <c r="GJY132" s="146"/>
      <c r="GJZ132" s="146"/>
      <c r="GKA132" s="146"/>
      <c r="GKB132" s="146"/>
      <c r="GKC132" s="146"/>
      <c r="GKD132" s="146"/>
      <c r="GKE132" s="146"/>
      <c r="GKF132" s="146"/>
      <c r="GKG132" s="146"/>
      <c r="GKH132" s="146"/>
      <c r="GKI132" s="146"/>
      <c r="GKJ132" s="146"/>
      <c r="GKK132" s="146"/>
      <c r="GKL132" s="146"/>
      <c r="GKM132" s="146"/>
      <c r="GKN132" s="146"/>
      <c r="GKO132" s="146"/>
      <c r="GKP132" s="146"/>
      <c r="GKQ132" s="146"/>
      <c r="GKR132" s="146"/>
      <c r="GKS132" s="146"/>
      <c r="GKT132" s="146"/>
      <c r="GKU132" s="146"/>
      <c r="GKV132" s="146"/>
      <c r="GKW132" s="146"/>
      <c r="GKX132" s="146"/>
      <c r="GKY132" s="146"/>
      <c r="GKZ132" s="146"/>
      <c r="GLA132" s="146"/>
      <c r="GLB132" s="146"/>
      <c r="GLC132" s="146"/>
      <c r="GLD132" s="146"/>
      <c r="GLE132" s="146"/>
      <c r="GLF132" s="146"/>
      <c r="GLG132" s="146"/>
      <c r="GLH132" s="146"/>
      <c r="GLI132" s="146"/>
      <c r="GLJ132" s="146"/>
      <c r="GLK132" s="146"/>
      <c r="GLL132" s="146"/>
      <c r="GLM132" s="146"/>
      <c r="GLN132" s="146"/>
      <c r="GLO132" s="146"/>
      <c r="GLP132" s="146"/>
      <c r="GLQ132" s="146"/>
      <c r="GLR132" s="146"/>
      <c r="GLS132" s="146"/>
      <c r="GLT132" s="146"/>
      <c r="GLU132" s="146"/>
      <c r="GLV132" s="146"/>
      <c r="GLW132" s="146"/>
      <c r="GLX132" s="146"/>
      <c r="GLY132" s="146"/>
      <c r="GLZ132" s="146"/>
      <c r="GMA132" s="146"/>
      <c r="GMB132" s="146"/>
      <c r="GMC132" s="146"/>
      <c r="GMD132" s="146"/>
      <c r="GME132" s="146"/>
      <c r="GMF132" s="146"/>
      <c r="GMG132" s="146"/>
      <c r="GMH132" s="146"/>
      <c r="GMI132" s="146"/>
      <c r="GMJ132" s="146"/>
      <c r="GMK132" s="146"/>
      <c r="GML132" s="146"/>
      <c r="GMM132" s="146"/>
      <c r="GMN132" s="146"/>
      <c r="GMO132" s="146"/>
      <c r="GMP132" s="146"/>
      <c r="GMQ132" s="146"/>
      <c r="GMR132" s="146"/>
      <c r="GMS132" s="146"/>
      <c r="GMT132" s="146"/>
      <c r="GMU132" s="146"/>
      <c r="GMV132" s="146"/>
      <c r="GMW132" s="146"/>
      <c r="GMX132" s="146"/>
      <c r="GMY132" s="146"/>
      <c r="GMZ132" s="146"/>
      <c r="GNA132" s="146"/>
      <c r="GNB132" s="146"/>
      <c r="GNC132" s="146"/>
      <c r="GND132" s="146"/>
      <c r="GNE132" s="146"/>
      <c r="GNF132" s="146"/>
      <c r="GNG132" s="146"/>
      <c r="GNH132" s="146"/>
      <c r="GNI132" s="146"/>
      <c r="GNJ132" s="146"/>
      <c r="GNK132" s="146"/>
      <c r="GNL132" s="146"/>
      <c r="GNM132" s="146"/>
      <c r="GNN132" s="146"/>
      <c r="GNO132" s="146"/>
      <c r="GNP132" s="146"/>
      <c r="GNQ132" s="146"/>
      <c r="GNR132" s="146"/>
      <c r="GNS132" s="146"/>
      <c r="GNT132" s="146"/>
      <c r="GNU132" s="146"/>
      <c r="GNV132" s="146"/>
      <c r="GNW132" s="146"/>
      <c r="GNX132" s="146"/>
      <c r="GNY132" s="146"/>
      <c r="GNZ132" s="146"/>
      <c r="GOA132" s="146"/>
      <c r="GOB132" s="146"/>
      <c r="GOC132" s="146"/>
      <c r="GOD132" s="146"/>
      <c r="GOE132" s="146"/>
      <c r="GOF132" s="146"/>
      <c r="GOG132" s="146"/>
      <c r="GOH132" s="146"/>
      <c r="GOI132" s="146"/>
      <c r="GOJ132" s="146"/>
      <c r="GOK132" s="146"/>
      <c r="GOL132" s="146"/>
      <c r="GOM132" s="146"/>
      <c r="GON132" s="146"/>
      <c r="GOO132" s="146"/>
      <c r="GOP132" s="146"/>
      <c r="GOQ132" s="146"/>
      <c r="GOR132" s="146"/>
      <c r="GOS132" s="146"/>
      <c r="GOT132" s="146"/>
      <c r="GOU132" s="146"/>
      <c r="GOV132" s="146"/>
      <c r="GOW132" s="146"/>
      <c r="GOX132" s="146"/>
      <c r="GOY132" s="146"/>
      <c r="GOZ132" s="146"/>
      <c r="GPA132" s="146"/>
      <c r="GPB132" s="146"/>
      <c r="GPC132" s="146"/>
      <c r="GPD132" s="146"/>
      <c r="GPE132" s="146"/>
      <c r="GPF132" s="146"/>
      <c r="GPG132" s="146"/>
      <c r="GPH132" s="146"/>
      <c r="GPI132" s="146"/>
      <c r="GPJ132" s="146"/>
      <c r="GPK132" s="146"/>
      <c r="GPL132" s="146"/>
      <c r="GPM132" s="146"/>
      <c r="GPN132" s="146"/>
      <c r="GPO132" s="146"/>
      <c r="GPP132" s="146"/>
      <c r="GPQ132" s="146"/>
      <c r="GPR132" s="146"/>
      <c r="GPS132" s="146"/>
      <c r="GPT132" s="146"/>
      <c r="GPU132" s="146"/>
      <c r="GPV132" s="146"/>
      <c r="GPW132" s="146"/>
      <c r="GPX132" s="146"/>
      <c r="GPY132" s="146"/>
      <c r="GPZ132" s="146"/>
      <c r="GQA132" s="146"/>
      <c r="GQB132" s="146"/>
      <c r="GQC132" s="146"/>
      <c r="GQD132" s="146"/>
      <c r="GQE132" s="146"/>
      <c r="GQF132" s="146"/>
      <c r="GQG132" s="146"/>
      <c r="GQH132" s="146"/>
      <c r="GQI132" s="146"/>
      <c r="GQJ132" s="146"/>
      <c r="GQK132" s="146"/>
      <c r="GQL132" s="146"/>
      <c r="GQM132" s="146"/>
      <c r="GQN132" s="146"/>
      <c r="GQO132" s="146"/>
      <c r="GQP132" s="146"/>
      <c r="GQQ132" s="146"/>
      <c r="GQR132" s="146"/>
      <c r="GQS132" s="146"/>
      <c r="GQT132" s="146"/>
      <c r="GQU132" s="146"/>
      <c r="GQV132" s="146"/>
      <c r="GQW132" s="146"/>
      <c r="GQX132" s="146"/>
      <c r="GQY132" s="146"/>
      <c r="GQZ132" s="146"/>
      <c r="GRA132" s="146"/>
      <c r="GRB132" s="146"/>
      <c r="GRC132" s="146"/>
      <c r="GRD132" s="146"/>
      <c r="GRE132" s="146"/>
      <c r="GRF132" s="146"/>
      <c r="GRG132" s="146"/>
      <c r="GRH132" s="146"/>
      <c r="GRI132" s="146"/>
      <c r="GRJ132" s="146"/>
      <c r="GRK132" s="146"/>
      <c r="GRL132" s="146"/>
      <c r="GRM132" s="146"/>
      <c r="GRN132" s="146"/>
      <c r="GRO132" s="146"/>
      <c r="GRP132" s="146"/>
      <c r="GRQ132" s="146"/>
      <c r="GRR132" s="146"/>
      <c r="GRS132" s="146"/>
      <c r="GRT132" s="146"/>
      <c r="GRU132" s="146"/>
      <c r="GRV132" s="146"/>
      <c r="GRW132" s="146"/>
      <c r="GRX132" s="146"/>
      <c r="GRY132" s="146"/>
      <c r="GRZ132" s="146"/>
      <c r="GSA132" s="146"/>
      <c r="GSB132" s="146"/>
      <c r="GSC132" s="146"/>
      <c r="GSD132" s="146"/>
      <c r="GSE132" s="146"/>
      <c r="GSF132" s="146"/>
      <c r="GSG132" s="146"/>
      <c r="GSH132" s="146"/>
      <c r="GSI132" s="146"/>
      <c r="GSJ132" s="146"/>
      <c r="GSK132" s="146"/>
      <c r="GSL132" s="146"/>
      <c r="GSM132" s="146"/>
      <c r="GSN132" s="146"/>
      <c r="GSO132" s="146"/>
      <c r="GSP132" s="146"/>
      <c r="GSQ132" s="146"/>
      <c r="GSR132" s="146"/>
      <c r="GSS132" s="146"/>
      <c r="GST132" s="146"/>
      <c r="GSU132" s="146"/>
      <c r="GSV132" s="146"/>
      <c r="GSW132" s="146"/>
      <c r="GSX132" s="146"/>
      <c r="GSY132" s="146"/>
      <c r="GSZ132" s="146"/>
      <c r="GTA132" s="146"/>
      <c r="GTB132" s="146"/>
      <c r="GTC132" s="146"/>
      <c r="GTD132" s="146"/>
      <c r="GTE132" s="146"/>
      <c r="GTF132" s="146"/>
      <c r="GTG132" s="146"/>
      <c r="GTH132" s="146"/>
      <c r="GTI132" s="146"/>
      <c r="GTJ132" s="146"/>
      <c r="GTK132" s="146"/>
      <c r="GTL132" s="146"/>
      <c r="GTM132" s="146"/>
      <c r="GTN132" s="146"/>
      <c r="GTO132" s="146"/>
      <c r="GTP132" s="146"/>
      <c r="GTQ132" s="146"/>
      <c r="GTR132" s="146"/>
      <c r="GTS132" s="146"/>
      <c r="GTT132" s="146"/>
      <c r="GTU132" s="146"/>
      <c r="GTV132" s="146"/>
      <c r="GTW132" s="146"/>
      <c r="GTX132" s="146"/>
      <c r="GTY132" s="146"/>
      <c r="GTZ132" s="146"/>
      <c r="GUA132" s="146"/>
      <c r="GUB132" s="146"/>
      <c r="GUC132" s="146"/>
      <c r="GUD132" s="146"/>
      <c r="GUE132" s="146"/>
      <c r="GUF132" s="146"/>
      <c r="GUG132" s="146"/>
      <c r="GUH132" s="146"/>
      <c r="GUI132" s="146"/>
      <c r="GUJ132" s="146"/>
      <c r="GUK132" s="146"/>
      <c r="GUL132" s="146"/>
      <c r="GUM132" s="146"/>
      <c r="GUN132" s="146"/>
      <c r="GUO132" s="146"/>
      <c r="GUP132" s="146"/>
      <c r="GUQ132" s="146"/>
      <c r="GUR132" s="146"/>
      <c r="GUS132" s="146"/>
      <c r="GUT132" s="146"/>
      <c r="GUU132" s="146"/>
      <c r="GUV132" s="146"/>
      <c r="GUW132" s="146"/>
      <c r="GUX132" s="146"/>
      <c r="GUY132" s="146"/>
      <c r="GUZ132" s="146"/>
      <c r="GVA132" s="146"/>
      <c r="GVB132" s="146"/>
      <c r="GVC132" s="146"/>
      <c r="GVD132" s="146"/>
      <c r="GVE132" s="146"/>
      <c r="GVF132" s="146"/>
      <c r="GVG132" s="146"/>
      <c r="GVH132" s="146"/>
      <c r="GVI132" s="146"/>
      <c r="GVJ132" s="146"/>
      <c r="GVK132" s="146"/>
      <c r="GVL132" s="146"/>
      <c r="GVM132" s="146"/>
      <c r="GVN132" s="146"/>
      <c r="GVO132" s="146"/>
      <c r="GVP132" s="146"/>
      <c r="GVQ132" s="146"/>
      <c r="GVR132" s="146"/>
      <c r="GVS132" s="146"/>
      <c r="GVT132" s="146"/>
      <c r="GVU132" s="146"/>
      <c r="GVV132" s="146"/>
      <c r="GVW132" s="146"/>
      <c r="GVX132" s="146"/>
      <c r="GVY132" s="146"/>
      <c r="GVZ132" s="146"/>
      <c r="GWA132" s="146"/>
      <c r="GWB132" s="146"/>
      <c r="GWC132" s="146"/>
      <c r="GWD132" s="146"/>
      <c r="GWE132" s="146"/>
      <c r="GWF132" s="146"/>
      <c r="GWG132" s="146"/>
      <c r="GWH132" s="146"/>
      <c r="GWI132" s="146"/>
      <c r="GWJ132" s="146"/>
      <c r="GWK132" s="146"/>
      <c r="GWL132" s="146"/>
      <c r="GWM132" s="146"/>
      <c r="GWN132" s="146"/>
      <c r="GWO132" s="146"/>
      <c r="GWP132" s="146"/>
      <c r="GWQ132" s="146"/>
      <c r="GWR132" s="146"/>
      <c r="GWS132" s="146"/>
      <c r="GWT132" s="146"/>
      <c r="GWU132" s="146"/>
      <c r="GWV132" s="146"/>
      <c r="GWW132" s="146"/>
      <c r="GWX132" s="146"/>
      <c r="GWY132" s="146"/>
      <c r="GWZ132" s="146"/>
      <c r="GXA132" s="146"/>
      <c r="GXB132" s="146"/>
      <c r="GXC132" s="146"/>
      <c r="GXD132" s="146"/>
      <c r="GXE132" s="146"/>
      <c r="GXF132" s="146"/>
      <c r="GXG132" s="146"/>
      <c r="GXH132" s="146"/>
      <c r="GXI132" s="146"/>
      <c r="GXJ132" s="146"/>
      <c r="GXK132" s="146"/>
      <c r="GXL132" s="146"/>
      <c r="GXM132" s="146"/>
      <c r="GXN132" s="146"/>
      <c r="GXO132" s="146"/>
      <c r="GXP132" s="146"/>
      <c r="GXQ132" s="146"/>
      <c r="GXR132" s="146"/>
      <c r="GXS132" s="146"/>
      <c r="GXT132" s="146"/>
      <c r="GXU132" s="146"/>
      <c r="GXV132" s="146"/>
      <c r="GXW132" s="146"/>
      <c r="GXX132" s="146"/>
      <c r="GXY132" s="146"/>
      <c r="GXZ132" s="146"/>
      <c r="GYA132" s="146"/>
      <c r="GYB132" s="146"/>
      <c r="GYC132" s="146"/>
      <c r="GYD132" s="146"/>
      <c r="GYE132" s="146"/>
      <c r="GYF132" s="146"/>
      <c r="GYG132" s="146"/>
      <c r="GYH132" s="146"/>
      <c r="GYI132" s="146"/>
      <c r="GYJ132" s="146"/>
      <c r="GYK132" s="146"/>
      <c r="GYL132" s="146"/>
      <c r="GYM132" s="146"/>
      <c r="GYN132" s="146"/>
      <c r="GYO132" s="146"/>
      <c r="GYP132" s="146"/>
      <c r="GYQ132" s="146"/>
      <c r="GYR132" s="146"/>
      <c r="GYS132" s="146"/>
      <c r="GYT132" s="146"/>
      <c r="GYU132" s="146"/>
      <c r="GYV132" s="146"/>
      <c r="GYW132" s="146"/>
      <c r="GYX132" s="146"/>
      <c r="GYY132" s="146"/>
      <c r="GYZ132" s="146"/>
      <c r="GZA132" s="146"/>
      <c r="GZB132" s="146"/>
      <c r="GZC132" s="146"/>
      <c r="GZD132" s="146"/>
      <c r="GZE132" s="146"/>
      <c r="GZF132" s="146"/>
      <c r="GZG132" s="146"/>
      <c r="GZH132" s="146"/>
      <c r="GZI132" s="146"/>
      <c r="GZJ132" s="146"/>
      <c r="GZK132" s="146"/>
      <c r="GZL132" s="146"/>
      <c r="GZM132" s="146"/>
      <c r="GZN132" s="146"/>
      <c r="GZO132" s="146"/>
      <c r="GZP132" s="146"/>
      <c r="GZQ132" s="146"/>
      <c r="GZR132" s="146"/>
      <c r="GZS132" s="146"/>
      <c r="GZT132" s="146"/>
      <c r="GZU132" s="146"/>
      <c r="GZV132" s="146"/>
      <c r="GZW132" s="146"/>
      <c r="GZX132" s="146"/>
      <c r="GZY132" s="146"/>
      <c r="GZZ132" s="146"/>
      <c r="HAA132" s="146"/>
      <c r="HAB132" s="146"/>
      <c r="HAC132" s="146"/>
      <c r="HAD132" s="146"/>
      <c r="HAE132" s="146"/>
      <c r="HAF132" s="146"/>
      <c r="HAG132" s="146"/>
      <c r="HAH132" s="146"/>
      <c r="HAI132" s="146"/>
      <c r="HAJ132" s="146"/>
      <c r="HAK132" s="146"/>
      <c r="HAL132" s="146"/>
      <c r="HAM132" s="146"/>
      <c r="HAN132" s="146"/>
      <c r="HAO132" s="146"/>
      <c r="HAP132" s="146"/>
      <c r="HAQ132" s="146"/>
      <c r="HAR132" s="146"/>
      <c r="HAS132" s="146"/>
      <c r="HAT132" s="146"/>
      <c r="HAU132" s="146"/>
      <c r="HAV132" s="146"/>
      <c r="HAW132" s="146"/>
      <c r="HAX132" s="146"/>
      <c r="HAY132" s="146"/>
      <c r="HAZ132" s="146"/>
      <c r="HBA132" s="146"/>
      <c r="HBB132" s="146"/>
      <c r="HBC132" s="146"/>
      <c r="HBD132" s="146"/>
      <c r="HBE132" s="146"/>
      <c r="HBF132" s="146"/>
      <c r="HBG132" s="146"/>
      <c r="HBH132" s="146"/>
      <c r="HBI132" s="146"/>
      <c r="HBJ132" s="146"/>
      <c r="HBK132" s="146"/>
      <c r="HBL132" s="146"/>
      <c r="HBM132" s="146"/>
      <c r="HBN132" s="146"/>
      <c r="HBO132" s="146"/>
      <c r="HBP132" s="146"/>
      <c r="HBQ132" s="146"/>
      <c r="HBR132" s="146"/>
      <c r="HBS132" s="146"/>
      <c r="HBT132" s="146"/>
      <c r="HBU132" s="146"/>
      <c r="HBV132" s="146"/>
      <c r="HBW132" s="146"/>
      <c r="HBX132" s="146"/>
      <c r="HBY132" s="146"/>
      <c r="HBZ132" s="146"/>
      <c r="HCA132" s="146"/>
      <c r="HCB132" s="146"/>
      <c r="HCC132" s="146"/>
      <c r="HCD132" s="146"/>
      <c r="HCE132" s="146"/>
      <c r="HCF132" s="146"/>
      <c r="HCG132" s="146"/>
      <c r="HCH132" s="146"/>
      <c r="HCI132" s="146"/>
      <c r="HCJ132" s="146"/>
      <c r="HCK132" s="146"/>
      <c r="HCL132" s="146"/>
      <c r="HCM132" s="146"/>
      <c r="HCN132" s="146"/>
      <c r="HCO132" s="146"/>
      <c r="HCP132" s="146"/>
      <c r="HCQ132" s="146"/>
      <c r="HCR132" s="146"/>
      <c r="HCS132" s="146"/>
      <c r="HCT132" s="146"/>
      <c r="HCU132" s="146"/>
      <c r="HCV132" s="146"/>
      <c r="HCW132" s="146"/>
      <c r="HCX132" s="146"/>
      <c r="HCY132" s="146"/>
      <c r="HCZ132" s="146"/>
      <c r="HDA132" s="146"/>
      <c r="HDB132" s="146"/>
      <c r="HDC132" s="146"/>
      <c r="HDD132" s="146"/>
      <c r="HDE132" s="146"/>
      <c r="HDF132" s="146"/>
      <c r="HDG132" s="146"/>
      <c r="HDH132" s="146"/>
      <c r="HDI132" s="146"/>
      <c r="HDJ132" s="146"/>
      <c r="HDK132" s="146"/>
      <c r="HDL132" s="146"/>
      <c r="HDM132" s="146"/>
      <c r="HDN132" s="146"/>
      <c r="HDO132" s="146"/>
      <c r="HDP132" s="146"/>
      <c r="HDQ132" s="146"/>
      <c r="HDR132" s="146"/>
      <c r="HDS132" s="146"/>
      <c r="HDT132" s="146"/>
      <c r="HDU132" s="146"/>
      <c r="HDV132" s="146"/>
      <c r="HDW132" s="146"/>
      <c r="HDX132" s="146"/>
      <c r="HDY132" s="146"/>
      <c r="HDZ132" s="146"/>
      <c r="HEA132" s="146"/>
      <c r="HEB132" s="146"/>
      <c r="HEC132" s="146"/>
      <c r="HED132" s="146"/>
      <c r="HEE132" s="146"/>
      <c r="HEF132" s="146"/>
      <c r="HEG132" s="146"/>
      <c r="HEH132" s="146"/>
      <c r="HEI132" s="146"/>
      <c r="HEJ132" s="146"/>
      <c r="HEK132" s="146"/>
      <c r="HEL132" s="146"/>
      <c r="HEM132" s="146"/>
      <c r="HEN132" s="146"/>
      <c r="HEO132" s="146"/>
      <c r="HEP132" s="146"/>
      <c r="HEQ132" s="146"/>
      <c r="HER132" s="146"/>
      <c r="HES132" s="146"/>
      <c r="HET132" s="146"/>
      <c r="HEU132" s="146"/>
      <c r="HEV132" s="146"/>
      <c r="HEW132" s="146"/>
      <c r="HEX132" s="146"/>
      <c r="HEY132" s="146"/>
      <c r="HEZ132" s="146"/>
      <c r="HFA132" s="146"/>
      <c r="HFB132" s="146"/>
      <c r="HFC132" s="146"/>
      <c r="HFD132" s="146"/>
      <c r="HFE132" s="146"/>
      <c r="HFF132" s="146"/>
      <c r="HFG132" s="146"/>
      <c r="HFH132" s="146"/>
      <c r="HFI132" s="146"/>
      <c r="HFJ132" s="146"/>
      <c r="HFK132" s="146"/>
      <c r="HFL132" s="146"/>
      <c r="HFM132" s="146"/>
      <c r="HFN132" s="146"/>
      <c r="HFO132" s="146"/>
      <c r="HFP132" s="146"/>
      <c r="HFQ132" s="146"/>
      <c r="HFR132" s="146"/>
      <c r="HFS132" s="146"/>
      <c r="HFT132" s="146"/>
      <c r="HFU132" s="146"/>
      <c r="HFV132" s="146"/>
      <c r="HFW132" s="146"/>
      <c r="HFX132" s="146"/>
      <c r="HFY132" s="146"/>
      <c r="HFZ132" s="146"/>
      <c r="HGA132" s="146"/>
      <c r="HGB132" s="146"/>
      <c r="HGC132" s="146"/>
      <c r="HGD132" s="146"/>
      <c r="HGE132" s="146"/>
      <c r="HGF132" s="146"/>
      <c r="HGG132" s="146"/>
      <c r="HGH132" s="146"/>
      <c r="HGI132" s="146"/>
      <c r="HGJ132" s="146"/>
      <c r="HGK132" s="146"/>
      <c r="HGL132" s="146"/>
      <c r="HGM132" s="146"/>
      <c r="HGN132" s="146"/>
      <c r="HGO132" s="146"/>
      <c r="HGP132" s="146"/>
      <c r="HGQ132" s="146"/>
      <c r="HGR132" s="146"/>
      <c r="HGS132" s="146"/>
      <c r="HGT132" s="146"/>
      <c r="HGU132" s="146"/>
      <c r="HGV132" s="146"/>
      <c r="HGW132" s="146"/>
      <c r="HGX132" s="146"/>
      <c r="HGY132" s="146"/>
      <c r="HGZ132" s="146"/>
      <c r="HHA132" s="146"/>
      <c r="HHB132" s="146"/>
      <c r="HHC132" s="146"/>
      <c r="HHD132" s="146"/>
      <c r="HHE132" s="146"/>
      <c r="HHF132" s="146"/>
      <c r="HHG132" s="146"/>
      <c r="HHH132" s="146"/>
      <c r="HHI132" s="146"/>
      <c r="HHJ132" s="146"/>
      <c r="HHK132" s="146"/>
      <c r="HHL132" s="146"/>
      <c r="HHM132" s="146"/>
      <c r="HHN132" s="146"/>
      <c r="HHO132" s="146"/>
      <c r="HHP132" s="146"/>
      <c r="HHQ132" s="146"/>
      <c r="HHR132" s="146"/>
      <c r="HHS132" s="146"/>
      <c r="HHT132" s="146"/>
      <c r="HHU132" s="146"/>
      <c r="HHV132" s="146"/>
      <c r="HHW132" s="146"/>
      <c r="HHX132" s="146"/>
      <c r="HHY132" s="146"/>
      <c r="HHZ132" s="146"/>
      <c r="HIA132" s="146"/>
      <c r="HIB132" s="146"/>
      <c r="HIC132" s="146"/>
      <c r="HID132" s="146"/>
      <c r="HIE132" s="146"/>
      <c r="HIF132" s="146"/>
      <c r="HIG132" s="146"/>
      <c r="HIH132" s="146"/>
      <c r="HII132" s="146"/>
      <c r="HIJ132" s="146"/>
      <c r="HIK132" s="146"/>
      <c r="HIL132" s="146"/>
      <c r="HIM132" s="146"/>
      <c r="HIN132" s="146"/>
      <c r="HIO132" s="146"/>
      <c r="HIP132" s="146"/>
      <c r="HIQ132" s="146"/>
      <c r="HIR132" s="146"/>
      <c r="HIS132" s="146"/>
      <c r="HIT132" s="146"/>
      <c r="HIU132" s="146"/>
      <c r="HIV132" s="146"/>
      <c r="HIW132" s="146"/>
      <c r="HIX132" s="146"/>
      <c r="HIY132" s="146"/>
      <c r="HIZ132" s="146"/>
      <c r="HJA132" s="146"/>
      <c r="HJB132" s="146"/>
      <c r="HJC132" s="146"/>
      <c r="HJD132" s="146"/>
      <c r="HJE132" s="146"/>
      <c r="HJF132" s="146"/>
      <c r="HJG132" s="146"/>
      <c r="HJH132" s="146"/>
      <c r="HJI132" s="146"/>
      <c r="HJJ132" s="146"/>
      <c r="HJK132" s="146"/>
      <c r="HJL132" s="146"/>
      <c r="HJM132" s="146"/>
      <c r="HJN132" s="146"/>
      <c r="HJO132" s="146"/>
      <c r="HJP132" s="146"/>
      <c r="HJQ132" s="146"/>
      <c r="HJR132" s="146"/>
      <c r="HJS132" s="146"/>
      <c r="HJT132" s="146"/>
      <c r="HJU132" s="146"/>
      <c r="HJV132" s="146"/>
      <c r="HJW132" s="146"/>
      <c r="HJX132" s="146"/>
      <c r="HJY132" s="146"/>
      <c r="HJZ132" s="146"/>
      <c r="HKA132" s="146"/>
      <c r="HKB132" s="146"/>
      <c r="HKC132" s="146"/>
      <c r="HKD132" s="146"/>
      <c r="HKE132" s="146"/>
      <c r="HKF132" s="146"/>
      <c r="HKG132" s="146"/>
      <c r="HKH132" s="146"/>
      <c r="HKI132" s="146"/>
      <c r="HKJ132" s="146"/>
      <c r="HKK132" s="146"/>
      <c r="HKL132" s="146"/>
      <c r="HKM132" s="146"/>
      <c r="HKN132" s="146"/>
      <c r="HKO132" s="146"/>
      <c r="HKP132" s="146"/>
      <c r="HKQ132" s="146"/>
      <c r="HKR132" s="146"/>
      <c r="HKS132" s="146"/>
      <c r="HKT132" s="146"/>
      <c r="HKU132" s="146"/>
      <c r="HKV132" s="146"/>
      <c r="HKW132" s="146"/>
      <c r="HKX132" s="146"/>
      <c r="HKY132" s="146"/>
      <c r="HKZ132" s="146"/>
      <c r="HLA132" s="146"/>
      <c r="HLB132" s="146"/>
      <c r="HLC132" s="146"/>
      <c r="HLD132" s="146"/>
      <c r="HLE132" s="146"/>
      <c r="HLF132" s="146"/>
      <c r="HLG132" s="146"/>
      <c r="HLH132" s="146"/>
      <c r="HLI132" s="146"/>
      <c r="HLJ132" s="146"/>
      <c r="HLK132" s="146"/>
      <c r="HLL132" s="146"/>
      <c r="HLM132" s="146"/>
      <c r="HLN132" s="146"/>
      <c r="HLO132" s="146"/>
      <c r="HLP132" s="146"/>
      <c r="HLQ132" s="146"/>
      <c r="HLR132" s="146"/>
      <c r="HLS132" s="146"/>
      <c r="HLT132" s="146"/>
      <c r="HLU132" s="146"/>
      <c r="HLV132" s="146"/>
      <c r="HLW132" s="146"/>
      <c r="HLX132" s="146"/>
      <c r="HLY132" s="146"/>
      <c r="HLZ132" s="146"/>
      <c r="HMA132" s="146"/>
      <c r="HMB132" s="146"/>
      <c r="HMC132" s="146"/>
      <c r="HMD132" s="146"/>
      <c r="HME132" s="146"/>
      <c r="HMF132" s="146"/>
      <c r="HMG132" s="146"/>
      <c r="HMH132" s="146"/>
      <c r="HMI132" s="146"/>
      <c r="HMJ132" s="146"/>
      <c r="HMK132" s="146"/>
      <c r="HML132" s="146"/>
      <c r="HMM132" s="146"/>
      <c r="HMN132" s="146"/>
      <c r="HMO132" s="146"/>
      <c r="HMP132" s="146"/>
      <c r="HMQ132" s="146"/>
      <c r="HMR132" s="146"/>
      <c r="HMS132" s="146"/>
      <c r="HMT132" s="146"/>
      <c r="HMU132" s="146"/>
      <c r="HMV132" s="146"/>
      <c r="HMW132" s="146"/>
      <c r="HMX132" s="146"/>
      <c r="HMY132" s="146"/>
      <c r="HMZ132" s="146"/>
      <c r="HNA132" s="146"/>
      <c r="HNB132" s="146"/>
      <c r="HNC132" s="146"/>
      <c r="HND132" s="146"/>
      <c r="HNE132" s="146"/>
      <c r="HNF132" s="146"/>
      <c r="HNG132" s="146"/>
      <c r="HNH132" s="146"/>
      <c r="HNI132" s="146"/>
      <c r="HNJ132" s="146"/>
      <c r="HNK132" s="146"/>
      <c r="HNL132" s="146"/>
      <c r="HNM132" s="146"/>
      <c r="HNN132" s="146"/>
      <c r="HNO132" s="146"/>
      <c r="HNP132" s="146"/>
      <c r="HNQ132" s="146"/>
      <c r="HNR132" s="146"/>
      <c r="HNS132" s="146"/>
      <c r="HNT132" s="146"/>
      <c r="HNU132" s="146"/>
      <c r="HNV132" s="146"/>
      <c r="HNW132" s="146"/>
      <c r="HNX132" s="146"/>
      <c r="HNY132" s="146"/>
      <c r="HNZ132" s="146"/>
      <c r="HOA132" s="146"/>
      <c r="HOB132" s="146"/>
      <c r="HOC132" s="146"/>
      <c r="HOD132" s="146"/>
      <c r="HOE132" s="146"/>
      <c r="HOF132" s="146"/>
      <c r="HOG132" s="146"/>
      <c r="HOH132" s="146"/>
      <c r="HOI132" s="146"/>
      <c r="HOJ132" s="146"/>
      <c r="HOK132" s="146"/>
      <c r="HOL132" s="146"/>
      <c r="HOM132" s="146"/>
      <c r="HON132" s="146"/>
      <c r="HOO132" s="146"/>
      <c r="HOP132" s="146"/>
      <c r="HOQ132" s="146"/>
      <c r="HOR132" s="146"/>
      <c r="HOS132" s="146"/>
      <c r="HOT132" s="146"/>
      <c r="HOU132" s="146"/>
      <c r="HOV132" s="146"/>
      <c r="HOW132" s="146"/>
      <c r="HOX132" s="146"/>
      <c r="HOY132" s="146"/>
      <c r="HOZ132" s="146"/>
      <c r="HPA132" s="146"/>
      <c r="HPB132" s="146"/>
      <c r="HPC132" s="146"/>
      <c r="HPD132" s="146"/>
      <c r="HPE132" s="146"/>
      <c r="HPF132" s="146"/>
      <c r="HPG132" s="146"/>
      <c r="HPH132" s="146"/>
      <c r="HPI132" s="146"/>
      <c r="HPJ132" s="146"/>
      <c r="HPK132" s="146"/>
      <c r="HPL132" s="146"/>
      <c r="HPM132" s="146"/>
      <c r="HPN132" s="146"/>
      <c r="HPO132" s="146"/>
      <c r="HPP132" s="146"/>
      <c r="HPQ132" s="146"/>
      <c r="HPR132" s="146"/>
      <c r="HPS132" s="146"/>
      <c r="HPT132" s="146"/>
      <c r="HPU132" s="146"/>
      <c r="HPV132" s="146"/>
      <c r="HPW132" s="146"/>
      <c r="HPX132" s="146"/>
      <c r="HPY132" s="146"/>
      <c r="HPZ132" s="146"/>
      <c r="HQA132" s="146"/>
      <c r="HQB132" s="146"/>
      <c r="HQC132" s="146"/>
      <c r="HQD132" s="146"/>
      <c r="HQE132" s="146"/>
      <c r="HQF132" s="146"/>
      <c r="HQG132" s="146"/>
      <c r="HQH132" s="146"/>
      <c r="HQI132" s="146"/>
      <c r="HQJ132" s="146"/>
      <c r="HQK132" s="146"/>
      <c r="HQL132" s="146"/>
      <c r="HQM132" s="146"/>
      <c r="HQN132" s="146"/>
      <c r="HQO132" s="146"/>
      <c r="HQP132" s="146"/>
      <c r="HQQ132" s="146"/>
      <c r="HQR132" s="146"/>
      <c r="HQS132" s="146"/>
      <c r="HQT132" s="146"/>
      <c r="HQU132" s="146"/>
      <c r="HQV132" s="146"/>
      <c r="HQW132" s="146"/>
      <c r="HQX132" s="146"/>
      <c r="HQY132" s="146"/>
      <c r="HQZ132" s="146"/>
      <c r="HRA132" s="146"/>
      <c r="HRB132" s="146"/>
      <c r="HRC132" s="146"/>
      <c r="HRD132" s="146"/>
      <c r="HRE132" s="146"/>
      <c r="HRF132" s="146"/>
      <c r="HRG132" s="146"/>
      <c r="HRH132" s="146"/>
      <c r="HRI132" s="146"/>
      <c r="HRJ132" s="146"/>
      <c r="HRK132" s="146"/>
      <c r="HRL132" s="146"/>
      <c r="HRM132" s="146"/>
      <c r="HRN132" s="146"/>
      <c r="HRO132" s="146"/>
      <c r="HRP132" s="146"/>
      <c r="HRQ132" s="146"/>
      <c r="HRR132" s="146"/>
      <c r="HRS132" s="146"/>
      <c r="HRT132" s="146"/>
      <c r="HRU132" s="146"/>
      <c r="HRV132" s="146"/>
      <c r="HRW132" s="146"/>
      <c r="HRX132" s="146"/>
      <c r="HRY132" s="146"/>
      <c r="HRZ132" s="146"/>
      <c r="HSA132" s="146"/>
      <c r="HSB132" s="146"/>
      <c r="HSC132" s="146"/>
      <c r="HSD132" s="146"/>
      <c r="HSE132" s="146"/>
      <c r="HSF132" s="146"/>
      <c r="HSG132" s="146"/>
      <c r="HSH132" s="146"/>
      <c r="HSI132" s="146"/>
      <c r="HSJ132" s="146"/>
      <c r="HSK132" s="146"/>
      <c r="HSL132" s="146"/>
      <c r="HSM132" s="146"/>
      <c r="HSN132" s="146"/>
      <c r="HSO132" s="146"/>
      <c r="HSP132" s="146"/>
      <c r="HSQ132" s="146"/>
      <c r="HSR132" s="146"/>
      <c r="HSS132" s="146"/>
      <c r="HST132" s="146"/>
      <c r="HSU132" s="146"/>
      <c r="HSV132" s="146"/>
      <c r="HSW132" s="146"/>
      <c r="HSX132" s="146"/>
      <c r="HSY132" s="146"/>
      <c r="HSZ132" s="146"/>
      <c r="HTA132" s="146"/>
      <c r="HTB132" s="146"/>
      <c r="HTC132" s="146"/>
      <c r="HTD132" s="146"/>
      <c r="HTE132" s="146"/>
      <c r="HTF132" s="146"/>
      <c r="HTG132" s="146"/>
      <c r="HTH132" s="146"/>
      <c r="HTI132" s="146"/>
      <c r="HTJ132" s="146"/>
      <c r="HTK132" s="146"/>
      <c r="HTL132" s="146"/>
      <c r="HTM132" s="146"/>
      <c r="HTN132" s="146"/>
      <c r="HTO132" s="146"/>
      <c r="HTP132" s="146"/>
      <c r="HTQ132" s="146"/>
      <c r="HTR132" s="146"/>
      <c r="HTS132" s="146"/>
      <c r="HTT132" s="146"/>
      <c r="HTU132" s="146"/>
      <c r="HTV132" s="146"/>
      <c r="HTW132" s="146"/>
      <c r="HTX132" s="146"/>
      <c r="HTY132" s="146"/>
      <c r="HTZ132" s="146"/>
      <c r="HUA132" s="146"/>
      <c r="HUB132" s="146"/>
      <c r="HUC132" s="146"/>
      <c r="HUD132" s="146"/>
      <c r="HUE132" s="146"/>
      <c r="HUF132" s="146"/>
      <c r="HUG132" s="146"/>
      <c r="HUH132" s="146"/>
      <c r="HUI132" s="146"/>
      <c r="HUJ132" s="146"/>
      <c r="HUK132" s="146"/>
      <c r="HUL132" s="146"/>
      <c r="HUM132" s="146"/>
      <c r="HUN132" s="146"/>
      <c r="HUO132" s="146"/>
      <c r="HUP132" s="146"/>
      <c r="HUQ132" s="146"/>
      <c r="HUR132" s="146"/>
      <c r="HUS132" s="146"/>
      <c r="HUT132" s="146"/>
      <c r="HUU132" s="146"/>
      <c r="HUV132" s="146"/>
      <c r="HUW132" s="146"/>
      <c r="HUX132" s="146"/>
      <c r="HUY132" s="146"/>
      <c r="HUZ132" s="146"/>
      <c r="HVA132" s="146"/>
      <c r="HVB132" s="146"/>
      <c r="HVC132" s="146"/>
      <c r="HVD132" s="146"/>
      <c r="HVE132" s="146"/>
      <c r="HVF132" s="146"/>
      <c r="HVG132" s="146"/>
      <c r="HVH132" s="146"/>
      <c r="HVI132" s="146"/>
      <c r="HVJ132" s="146"/>
      <c r="HVK132" s="146"/>
      <c r="HVL132" s="146"/>
      <c r="HVM132" s="146"/>
      <c r="HVN132" s="146"/>
      <c r="HVO132" s="146"/>
      <c r="HVP132" s="146"/>
      <c r="HVQ132" s="146"/>
      <c r="HVR132" s="146"/>
      <c r="HVS132" s="146"/>
      <c r="HVT132" s="146"/>
      <c r="HVU132" s="146"/>
      <c r="HVV132" s="146"/>
      <c r="HVW132" s="146"/>
      <c r="HVX132" s="146"/>
      <c r="HVY132" s="146"/>
      <c r="HVZ132" s="146"/>
      <c r="HWA132" s="146"/>
      <c r="HWB132" s="146"/>
      <c r="HWC132" s="146"/>
      <c r="HWD132" s="146"/>
      <c r="HWE132" s="146"/>
      <c r="HWF132" s="146"/>
      <c r="HWG132" s="146"/>
      <c r="HWH132" s="146"/>
      <c r="HWI132" s="146"/>
      <c r="HWJ132" s="146"/>
      <c r="HWK132" s="146"/>
      <c r="HWL132" s="146"/>
      <c r="HWM132" s="146"/>
      <c r="HWN132" s="146"/>
      <c r="HWO132" s="146"/>
      <c r="HWP132" s="146"/>
      <c r="HWQ132" s="146"/>
      <c r="HWR132" s="146"/>
      <c r="HWS132" s="146"/>
      <c r="HWT132" s="146"/>
      <c r="HWU132" s="146"/>
      <c r="HWV132" s="146"/>
      <c r="HWW132" s="146"/>
      <c r="HWX132" s="146"/>
      <c r="HWY132" s="146"/>
      <c r="HWZ132" s="146"/>
      <c r="HXA132" s="146"/>
      <c r="HXB132" s="146"/>
      <c r="HXC132" s="146"/>
      <c r="HXD132" s="146"/>
      <c r="HXE132" s="146"/>
      <c r="HXF132" s="146"/>
      <c r="HXG132" s="146"/>
      <c r="HXH132" s="146"/>
      <c r="HXI132" s="146"/>
      <c r="HXJ132" s="146"/>
      <c r="HXK132" s="146"/>
      <c r="HXL132" s="146"/>
      <c r="HXM132" s="146"/>
      <c r="HXN132" s="146"/>
      <c r="HXO132" s="146"/>
      <c r="HXP132" s="146"/>
      <c r="HXQ132" s="146"/>
      <c r="HXR132" s="146"/>
      <c r="HXS132" s="146"/>
      <c r="HXT132" s="146"/>
      <c r="HXU132" s="146"/>
      <c r="HXV132" s="146"/>
      <c r="HXW132" s="146"/>
      <c r="HXX132" s="146"/>
      <c r="HXY132" s="146"/>
      <c r="HXZ132" s="146"/>
      <c r="HYA132" s="146"/>
      <c r="HYB132" s="146"/>
      <c r="HYC132" s="146"/>
      <c r="HYD132" s="146"/>
      <c r="HYE132" s="146"/>
      <c r="HYF132" s="146"/>
      <c r="HYG132" s="146"/>
      <c r="HYH132" s="146"/>
      <c r="HYI132" s="146"/>
      <c r="HYJ132" s="146"/>
      <c r="HYK132" s="146"/>
      <c r="HYL132" s="146"/>
      <c r="HYM132" s="146"/>
      <c r="HYN132" s="146"/>
      <c r="HYO132" s="146"/>
      <c r="HYP132" s="146"/>
      <c r="HYQ132" s="146"/>
      <c r="HYR132" s="146"/>
      <c r="HYS132" s="146"/>
      <c r="HYT132" s="146"/>
      <c r="HYU132" s="146"/>
      <c r="HYV132" s="146"/>
      <c r="HYW132" s="146"/>
      <c r="HYX132" s="146"/>
      <c r="HYY132" s="146"/>
      <c r="HYZ132" s="146"/>
      <c r="HZA132" s="146"/>
      <c r="HZB132" s="146"/>
      <c r="HZC132" s="146"/>
      <c r="HZD132" s="146"/>
      <c r="HZE132" s="146"/>
      <c r="HZF132" s="146"/>
      <c r="HZG132" s="146"/>
      <c r="HZH132" s="146"/>
      <c r="HZI132" s="146"/>
      <c r="HZJ132" s="146"/>
      <c r="HZK132" s="146"/>
      <c r="HZL132" s="146"/>
      <c r="HZM132" s="146"/>
      <c r="HZN132" s="146"/>
      <c r="HZO132" s="146"/>
      <c r="HZP132" s="146"/>
      <c r="HZQ132" s="146"/>
      <c r="HZR132" s="146"/>
      <c r="HZS132" s="146"/>
      <c r="HZT132" s="146"/>
      <c r="HZU132" s="146"/>
      <c r="HZV132" s="146"/>
      <c r="HZW132" s="146"/>
      <c r="HZX132" s="146"/>
      <c r="HZY132" s="146"/>
      <c r="HZZ132" s="146"/>
      <c r="IAA132" s="146"/>
      <c r="IAB132" s="146"/>
      <c r="IAC132" s="146"/>
      <c r="IAD132" s="146"/>
      <c r="IAE132" s="146"/>
      <c r="IAF132" s="146"/>
      <c r="IAG132" s="146"/>
      <c r="IAH132" s="146"/>
      <c r="IAI132" s="146"/>
      <c r="IAJ132" s="146"/>
      <c r="IAK132" s="146"/>
      <c r="IAL132" s="146"/>
      <c r="IAM132" s="146"/>
      <c r="IAN132" s="146"/>
      <c r="IAO132" s="146"/>
      <c r="IAP132" s="146"/>
      <c r="IAQ132" s="146"/>
      <c r="IAR132" s="146"/>
      <c r="IAS132" s="146"/>
      <c r="IAT132" s="146"/>
      <c r="IAU132" s="146"/>
      <c r="IAV132" s="146"/>
      <c r="IAW132" s="146"/>
      <c r="IAX132" s="146"/>
      <c r="IAY132" s="146"/>
      <c r="IAZ132" s="146"/>
      <c r="IBA132" s="146"/>
      <c r="IBB132" s="146"/>
      <c r="IBC132" s="146"/>
      <c r="IBD132" s="146"/>
      <c r="IBE132" s="146"/>
      <c r="IBF132" s="146"/>
      <c r="IBG132" s="146"/>
      <c r="IBH132" s="146"/>
      <c r="IBI132" s="146"/>
      <c r="IBJ132" s="146"/>
      <c r="IBK132" s="146"/>
      <c r="IBL132" s="146"/>
      <c r="IBM132" s="146"/>
      <c r="IBN132" s="146"/>
      <c r="IBO132" s="146"/>
      <c r="IBP132" s="146"/>
      <c r="IBQ132" s="146"/>
      <c r="IBR132" s="146"/>
      <c r="IBS132" s="146"/>
      <c r="IBT132" s="146"/>
      <c r="IBU132" s="146"/>
      <c r="IBV132" s="146"/>
      <c r="IBW132" s="146"/>
      <c r="IBX132" s="146"/>
      <c r="IBY132" s="146"/>
      <c r="IBZ132" s="146"/>
      <c r="ICA132" s="146"/>
      <c r="ICB132" s="146"/>
      <c r="ICC132" s="146"/>
      <c r="ICD132" s="146"/>
      <c r="ICE132" s="146"/>
      <c r="ICF132" s="146"/>
      <c r="ICG132" s="146"/>
      <c r="ICH132" s="146"/>
      <c r="ICI132" s="146"/>
      <c r="ICJ132" s="146"/>
      <c r="ICK132" s="146"/>
      <c r="ICL132" s="146"/>
      <c r="ICM132" s="146"/>
      <c r="ICN132" s="146"/>
      <c r="ICO132" s="146"/>
      <c r="ICP132" s="146"/>
      <c r="ICQ132" s="146"/>
      <c r="ICR132" s="146"/>
      <c r="ICS132" s="146"/>
      <c r="ICT132" s="146"/>
      <c r="ICU132" s="146"/>
      <c r="ICV132" s="146"/>
      <c r="ICW132" s="146"/>
      <c r="ICX132" s="146"/>
      <c r="ICY132" s="146"/>
      <c r="ICZ132" s="146"/>
      <c r="IDA132" s="146"/>
      <c r="IDB132" s="146"/>
      <c r="IDC132" s="146"/>
      <c r="IDD132" s="146"/>
      <c r="IDE132" s="146"/>
      <c r="IDF132" s="146"/>
      <c r="IDG132" s="146"/>
      <c r="IDH132" s="146"/>
      <c r="IDI132" s="146"/>
      <c r="IDJ132" s="146"/>
      <c r="IDK132" s="146"/>
      <c r="IDL132" s="146"/>
      <c r="IDM132" s="146"/>
      <c r="IDN132" s="146"/>
      <c r="IDO132" s="146"/>
      <c r="IDP132" s="146"/>
      <c r="IDQ132" s="146"/>
      <c r="IDR132" s="146"/>
      <c r="IDS132" s="146"/>
      <c r="IDT132" s="146"/>
      <c r="IDU132" s="146"/>
      <c r="IDV132" s="146"/>
      <c r="IDW132" s="146"/>
      <c r="IDX132" s="146"/>
      <c r="IDY132" s="146"/>
      <c r="IDZ132" s="146"/>
      <c r="IEA132" s="146"/>
      <c r="IEB132" s="146"/>
      <c r="IEC132" s="146"/>
      <c r="IED132" s="146"/>
      <c r="IEE132" s="146"/>
      <c r="IEF132" s="146"/>
      <c r="IEG132" s="146"/>
      <c r="IEH132" s="146"/>
      <c r="IEI132" s="146"/>
      <c r="IEJ132" s="146"/>
      <c r="IEK132" s="146"/>
      <c r="IEL132" s="146"/>
      <c r="IEM132" s="146"/>
      <c r="IEN132" s="146"/>
      <c r="IEO132" s="146"/>
      <c r="IEP132" s="146"/>
      <c r="IEQ132" s="146"/>
      <c r="IER132" s="146"/>
      <c r="IES132" s="146"/>
      <c r="IET132" s="146"/>
      <c r="IEU132" s="146"/>
      <c r="IEV132" s="146"/>
      <c r="IEW132" s="146"/>
      <c r="IEX132" s="146"/>
      <c r="IEY132" s="146"/>
      <c r="IEZ132" s="146"/>
      <c r="IFA132" s="146"/>
      <c r="IFB132" s="146"/>
      <c r="IFC132" s="146"/>
      <c r="IFD132" s="146"/>
      <c r="IFE132" s="146"/>
      <c r="IFF132" s="146"/>
      <c r="IFG132" s="146"/>
      <c r="IFH132" s="146"/>
      <c r="IFI132" s="146"/>
      <c r="IFJ132" s="146"/>
      <c r="IFK132" s="146"/>
      <c r="IFL132" s="146"/>
      <c r="IFM132" s="146"/>
      <c r="IFN132" s="146"/>
      <c r="IFO132" s="146"/>
      <c r="IFP132" s="146"/>
      <c r="IFQ132" s="146"/>
      <c r="IFR132" s="146"/>
      <c r="IFS132" s="146"/>
      <c r="IFT132" s="146"/>
      <c r="IFU132" s="146"/>
      <c r="IFV132" s="146"/>
      <c r="IFW132" s="146"/>
      <c r="IFX132" s="146"/>
      <c r="IFY132" s="146"/>
      <c r="IFZ132" s="146"/>
      <c r="IGA132" s="146"/>
      <c r="IGB132" s="146"/>
      <c r="IGC132" s="146"/>
      <c r="IGD132" s="146"/>
      <c r="IGE132" s="146"/>
      <c r="IGF132" s="146"/>
      <c r="IGG132" s="146"/>
      <c r="IGH132" s="146"/>
      <c r="IGI132" s="146"/>
      <c r="IGJ132" s="146"/>
      <c r="IGK132" s="146"/>
      <c r="IGL132" s="146"/>
      <c r="IGM132" s="146"/>
      <c r="IGN132" s="146"/>
      <c r="IGO132" s="146"/>
      <c r="IGP132" s="146"/>
      <c r="IGQ132" s="146"/>
      <c r="IGR132" s="146"/>
      <c r="IGS132" s="146"/>
      <c r="IGT132" s="146"/>
      <c r="IGU132" s="146"/>
      <c r="IGV132" s="146"/>
      <c r="IGW132" s="146"/>
      <c r="IGX132" s="146"/>
      <c r="IGY132" s="146"/>
      <c r="IGZ132" s="146"/>
      <c r="IHA132" s="146"/>
      <c r="IHB132" s="146"/>
      <c r="IHC132" s="146"/>
      <c r="IHD132" s="146"/>
      <c r="IHE132" s="146"/>
      <c r="IHF132" s="146"/>
      <c r="IHG132" s="146"/>
      <c r="IHH132" s="146"/>
      <c r="IHI132" s="146"/>
      <c r="IHJ132" s="146"/>
      <c r="IHK132" s="146"/>
      <c r="IHL132" s="146"/>
      <c r="IHM132" s="146"/>
      <c r="IHN132" s="146"/>
      <c r="IHO132" s="146"/>
      <c r="IHP132" s="146"/>
      <c r="IHQ132" s="146"/>
      <c r="IHR132" s="146"/>
      <c r="IHS132" s="146"/>
      <c r="IHT132" s="146"/>
      <c r="IHU132" s="146"/>
      <c r="IHV132" s="146"/>
      <c r="IHW132" s="146"/>
      <c r="IHX132" s="146"/>
      <c r="IHY132" s="146"/>
      <c r="IHZ132" s="146"/>
      <c r="IIA132" s="146"/>
      <c r="IIB132" s="146"/>
      <c r="IIC132" s="146"/>
      <c r="IID132" s="146"/>
      <c r="IIE132" s="146"/>
      <c r="IIF132" s="146"/>
      <c r="IIG132" s="146"/>
      <c r="IIH132" s="146"/>
      <c r="III132" s="146"/>
      <c r="IIJ132" s="146"/>
      <c r="IIK132" s="146"/>
      <c r="IIL132" s="146"/>
      <c r="IIM132" s="146"/>
      <c r="IIN132" s="146"/>
      <c r="IIO132" s="146"/>
      <c r="IIP132" s="146"/>
      <c r="IIQ132" s="146"/>
      <c r="IIR132" s="146"/>
      <c r="IIS132" s="146"/>
      <c r="IIT132" s="146"/>
      <c r="IIU132" s="146"/>
      <c r="IIV132" s="146"/>
      <c r="IIW132" s="146"/>
      <c r="IIX132" s="146"/>
      <c r="IIY132" s="146"/>
      <c r="IIZ132" s="146"/>
      <c r="IJA132" s="146"/>
      <c r="IJB132" s="146"/>
      <c r="IJC132" s="146"/>
      <c r="IJD132" s="146"/>
      <c r="IJE132" s="146"/>
      <c r="IJF132" s="146"/>
      <c r="IJG132" s="146"/>
      <c r="IJH132" s="146"/>
      <c r="IJI132" s="146"/>
      <c r="IJJ132" s="146"/>
      <c r="IJK132" s="146"/>
      <c r="IJL132" s="146"/>
      <c r="IJM132" s="146"/>
      <c r="IJN132" s="146"/>
      <c r="IJO132" s="146"/>
      <c r="IJP132" s="146"/>
      <c r="IJQ132" s="146"/>
      <c r="IJR132" s="146"/>
      <c r="IJS132" s="146"/>
      <c r="IJT132" s="146"/>
      <c r="IJU132" s="146"/>
      <c r="IJV132" s="146"/>
      <c r="IJW132" s="146"/>
      <c r="IJX132" s="146"/>
      <c r="IJY132" s="146"/>
      <c r="IJZ132" s="146"/>
      <c r="IKA132" s="146"/>
      <c r="IKB132" s="146"/>
      <c r="IKC132" s="146"/>
      <c r="IKD132" s="146"/>
      <c r="IKE132" s="146"/>
      <c r="IKF132" s="146"/>
      <c r="IKG132" s="146"/>
      <c r="IKH132" s="146"/>
      <c r="IKI132" s="146"/>
      <c r="IKJ132" s="146"/>
      <c r="IKK132" s="146"/>
      <c r="IKL132" s="146"/>
      <c r="IKM132" s="146"/>
      <c r="IKN132" s="146"/>
      <c r="IKO132" s="146"/>
      <c r="IKP132" s="146"/>
      <c r="IKQ132" s="146"/>
      <c r="IKR132" s="146"/>
      <c r="IKS132" s="146"/>
      <c r="IKT132" s="146"/>
      <c r="IKU132" s="146"/>
      <c r="IKV132" s="146"/>
      <c r="IKW132" s="146"/>
      <c r="IKX132" s="146"/>
      <c r="IKY132" s="146"/>
      <c r="IKZ132" s="146"/>
      <c r="ILA132" s="146"/>
      <c r="ILB132" s="146"/>
      <c r="ILC132" s="146"/>
      <c r="ILD132" s="146"/>
      <c r="ILE132" s="146"/>
      <c r="ILF132" s="146"/>
      <c r="ILG132" s="146"/>
      <c r="ILH132" s="146"/>
      <c r="ILI132" s="146"/>
      <c r="ILJ132" s="146"/>
      <c r="ILK132" s="146"/>
      <c r="ILL132" s="146"/>
      <c r="ILM132" s="146"/>
      <c r="ILN132" s="146"/>
      <c r="ILO132" s="146"/>
      <c r="ILP132" s="146"/>
      <c r="ILQ132" s="146"/>
      <c r="ILR132" s="146"/>
      <c r="ILS132" s="146"/>
      <c r="ILT132" s="146"/>
      <c r="ILU132" s="146"/>
      <c r="ILV132" s="146"/>
      <c r="ILW132" s="146"/>
      <c r="ILX132" s="146"/>
      <c r="ILY132" s="146"/>
      <c r="ILZ132" s="146"/>
      <c r="IMA132" s="146"/>
      <c r="IMB132" s="146"/>
      <c r="IMC132" s="146"/>
      <c r="IMD132" s="146"/>
      <c r="IME132" s="146"/>
      <c r="IMF132" s="146"/>
      <c r="IMG132" s="146"/>
      <c r="IMH132" s="146"/>
      <c r="IMI132" s="146"/>
      <c r="IMJ132" s="146"/>
      <c r="IMK132" s="146"/>
      <c r="IML132" s="146"/>
      <c r="IMM132" s="146"/>
      <c r="IMN132" s="146"/>
      <c r="IMO132" s="146"/>
      <c r="IMP132" s="146"/>
      <c r="IMQ132" s="146"/>
      <c r="IMR132" s="146"/>
      <c r="IMS132" s="146"/>
      <c r="IMT132" s="146"/>
      <c r="IMU132" s="146"/>
      <c r="IMV132" s="146"/>
      <c r="IMW132" s="146"/>
      <c r="IMX132" s="146"/>
      <c r="IMY132" s="146"/>
      <c r="IMZ132" s="146"/>
      <c r="INA132" s="146"/>
      <c r="INB132" s="146"/>
      <c r="INC132" s="146"/>
      <c r="IND132" s="146"/>
      <c r="INE132" s="146"/>
      <c r="INF132" s="146"/>
      <c r="ING132" s="146"/>
      <c r="INH132" s="146"/>
      <c r="INI132" s="146"/>
      <c r="INJ132" s="146"/>
      <c r="INK132" s="146"/>
      <c r="INL132" s="146"/>
      <c r="INM132" s="146"/>
      <c r="INN132" s="146"/>
      <c r="INO132" s="146"/>
      <c r="INP132" s="146"/>
      <c r="INQ132" s="146"/>
      <c r="INR132" s="146"/>
      <c r="INS132" s="146"/>
      <c r="INT132" s="146"/>
      <c r="INU132" s="146"/>
      <c r="INV132" s="146"/>
      <c r="INW132" s="146"/>
      <c r="INX132" s="146"/>
      <c r="INY132" s="146"/>
      <c r="INZ132" s="146"/>
      <c r="IOA132" s="146"/>
      <c r="IOB132" s="146"/>
      <c r="IOC132" s="146"/>
      <c r="IOD132" s="146"/>
      <c r="IOE132" s="146"/>
      <c r="IOF132" s="146"/>
      <c r="IOG132" s="146"/>
      <c r="IOH132" s="146"/>
      <c r="IOI132" s="146"/>
      <c r="IOJ132" s="146"/>
      <c r="IOK132" s="146"/>
      <c r="IOL132" s="146"/>
      <c r="IOM132" s="146"/>
      <c r="ION132" s="146"/>
      <c r="IOO132" s="146"/>
      <c r="IOP132" s="146"/>
      <c r="IOQ132" s="146"/>
      <c r="IOR132" s="146"/>
      <c r="IOS132" s="146"/>
      <c r="IOT132" s="146"/>
      <c r="IOU132" s="146"/>
      <c r="IOV132" s="146"/>
      <c r="IOW132" s="146"/>
      <c r="IOX132" s="146"/>
      <c r="IOY132" s="146"/>
      <c r="IOZ132" s="146"/>
      <c r="IPA132" s="146"/>
      <c r="IPB132" s="146"/>
      <c r="IPC132" s="146"/>
      <c r="IPD132" s="146"/>
      <c r="IPE132" s="146"/>
      <c r="IPF132" s="146"/>
      <c r="IPG132" s="146"/>
      <c r="IPH132" s="146"/>
      <c r="IPI132" s="146"/>
      <c r="IPJ132" s="146"/>
      <c r="IPK132" s="146"/>
      <c r="IPL132" s="146"/>
      <c r="IPM132" s="146"/>
      <c r="IPN132" s="146"/>
      <c r="IPO132" s="146"/>
      <c r="IPP132" s="146"/>
      <c r="IPQ132" s="146"/>
      <c r="IPR132" s="146"/>
      <c r="IPS132" s="146"/>
      <c r="IPT132" s="146"/>
      <c r="IPU132" s="146"/>
      <c r="IPV132" s="146"/>
      <c r="IPW132" s="146"/>
      <c r="IPX132" s="146"/>
      <c r="IPY132" s="146"/>
      <c r="IPZ132" s="146"/>
      <c r="IQA132" s="146"/>
      <c r="IQB132" s="146"/>
      <c r="IQC132" s="146"/>
      <c r="IQD132" s="146"/>
      <c r="IQE132" s="146"/>
      <c r="IQF132" s="146"/>
      <c r="IQG132" s="146"/>
      <c r="IQH132" s="146"/>
      <c r="IQI132" s="146"/>
      <c r="IQJ132" s="146"/>
      <c r="IQK132" s="146"/>
      <c r="IQL132" s="146"/>
      <c r="IQM132" s="146"/>
      <c r="IQN132" s="146"/>
      <c r="IQO132" s="146"/>
      <c r="IQP132" s="146"/>
      <c r="IQQ132" s="146"/>
      <c r="IQR132" s="146"/>
      <c r="IQS132" s="146"/>
      <c r="IQT132" s="146"/>
      <c r="IQU132" s="146"/>
      <c r="IQV132" s="146"/>
      <c r="IQW132" s="146"/>
      <c r="IQX132" s="146"/>
      <c r="IQY132" s="146"/>
      <c r="IQZ132" s="146"/>
      <c r="IRA132" s="146"/>
      <c r="IRB132" s="146"/>
      <c r="IRC132" s="146"/>
      <c r="IRD132" s="146"/>
      <c r="IRE132" s="146"/>
      <c r="IRF132" s="146"/>
      <c r="IRG132" s="146"/>
      <c r="IRH132" s="146"/>
      <c r="IRI132" s="146"/>
      <c r="IRJ132" s="146"/>
      <c r="IRK132" s="146"/>
      <c r="IRL132" s="146"/>
      <c r="IRM132" s="146"/>
      <c r="IRN132" s="146"/>
      <c r="IRO132" s="146"/>
      <c r="IRP132" s="146"/>
      <c r="IRQ132" s="146"/>
      <c r="IRR132" s="146"/>
      <c r="IRS132" s="146"/>
      <c r="IRT132" s="146"/>
      <c r="IRU132" s="146"/>
      <c r="IRV132" s="146"/>
      <c r="IRW132" s="146"/>
      <c r="IRX132" s="146"/>
      <c r="IRY132" s="146"/>
      <c r="IRZ132" s="146"/>
      <c r="ISA132" s="146"/>
      <c r="ISB132" s="146"/>
      <c r="ISC132" s="146"/>
      <c r="ISD132" s="146"/>
      <c r="ISE132" s="146"/>
      <c r="ISF132" s="146"/>
      <c r="ISG132" s="146"/>
      <c r="ISH132" s="146"/>
      <c r="ISI132" s="146"/>
      <c r="ISJ132" s="146"/>
      <c r="ISK132" s="146"/>
      <c r="ISL132" s="146"/>
      <c r="ISM132" s="146"/>
      <c r="ISN132" s="146"/>
      <c r="ISO132" s="146"/>
      <c r="ISP132" s="146"/>
      <c r="ISQ132" s="146"/>
      <c r="ISR132" s="146"/>
      <c r="ISS132" s="146"/>
      <c r="IST132" s="146"/>
      <c r="ISU132" s="146"/>
      <c r="ISV132" s="146"/>
      <c r="ISW132" s="146"/>
      <c r="ISX132" s="146"/>
      <c r="ISY132" s="146"/>
      <c r="ISZ132" s="146"/>
      <c r="ITA132" s="146"/>
      <c r="ITB132" s="146"/>
      <c r="ITC132" s="146"/>
      <c r="ITD132" s="146"/>
      <c r="ITE132" s="146"/>
      <c r="ITF132" s="146"/>
      <c r="ITG132" s="146"/>
      <c r="ITH132" s="146"/>
      <c r="ITI132" s="146"/>
      <c r="ITJ132" s="146"/>
      <c r="ITK132" s="146"/>
      <c r="ITL132" s="146"/>
      <c r="ITM132" s="146"/>
      <c r="ITN132" s="146"/>
      <c r="ITO132" s="146"/>
      <c r="ITP132" s="146"/>
      <c r="ITQ132" s="146"/>
      <c r="ITR132" s="146"/>
      <c r="ITS132" s="146"/>
      <c r="ITT132" s="146"/>
      <c r="ITU132" s="146"/>
      <c r="ITV132" s="146"/>
      <c r="ITW132" s="146"/>
      <c r="ITX132" s="146"/>
      <c r="ITY132" s="146"/>
      <c r="ITZ132" s="146"/>
      <c r="IUA132" s="146"/>
      <c r="IUB132" s="146"/>
      <c r="IUC132" s="146"/>
      <c r="IUD132" s="146"/>
      <c r="IUE132" s="146"/>
      <c r="IUF132" s="146"/>
      <c r="IUG132" s="146"/>
      <c r="IUH132" s="146"/>
      <c r="IUI132" s="146"/>
      <c r="IUJ132" s="146"/>
      <c r="IUK132" s="146"/>
      <c r="IUL132" s="146"/>
      <c r="IUM132" s="146"/>
      <c r="IUN132" s="146"/>
      <c r="IUO132" s="146"/>
      <c r="IUP132" s="146"/>
      <c r="IUQ132" s="146"/>
      <c r="IUR132" s="146"/>
      <c r="IUS132" s="146"/>
      <c r="IUT132" s="146"/>
      <c r="IUU132" s="146"/>
      <c r="IUV132" s="146"/>
      <c r="IUW132" s="146"/>
      <c r="IUX132" s="146"/>
      <c r="IUY132" s="146"/>
      <c r="IUZ132" s="146"/>
      <c r="IVA132" s="146"/>
      <c r="IVB132" s="146"/>
      <c r="IVC132" s="146"/>
      <c r="IVD132" s="146"/>
      <c r="IVE132" s="146"/>
      <c r="IVF132" s="146"/>
      <c r="IVG132" s="146"/>
      <c r="IVH132" s="146"/>
      <c r="IVI132" s="146"/>
      <c r="IVJ132" s="146"/>
      <c r="IVK132" s="146"/>
      <c r="IVL132" s="146"/>
      <c r="IVM132" s="146"/>
      <c r="IVN132" s="146"/>
      <c r="IVO132" s="146"/>
      <c r="IVP132" s="146"/>
      <c r="IVQ132" s="146"/>
      <c r="IVR132" s="146"/>
      <c r="IVS132" s="146"/>
      <c r="IVT132" s="146"/>
      <c r="IVU132" s="146"/>
      <c r="IVV132" s="146"/>
      <c r="IVW132" s="146"/>
      <c r="IVX132" s="146"/>
      <c r="IVY132" s="146"/>
      <c r="IVZ132" s="146"/>
      <c r="IWA132" s="146"/>
      <c r="IWB132" s="146"/>
      <c r="IWC132" s="146"/>
      <c r="IWD132" s="146"/>
      <c r="IWE132" s="146"/>
      <c r="IWF132" s="146"/>
      <c r="IWG132" s="146"/>
      <c r="IWH132" s="146"/>
      <c r="IWI132" s="146"/>
      <c r="IWJ132" s="146"/>
      <c r="IWK132" s="146"/>
      <c r="IWL132" s="146"/>
      <c r="IWM132" s="146"/>
      <c r="IWN132" s="146"/>
      <c r="IWO132" s="146"/>
      <c r="IWP132" s="146"/>
      <c r="IWQ132" s="146"/>
      <c r="IWR132" s="146"/>
      <c r="IWS132" s="146"/>
      <c r="IWT132" s="146"/>
      <c r="IWU132" s="146"/>
      <c r="IWV132" s="146"/>
      <c r="IWW132" s="146"/>
      <c r="IWX132" s="146"/>
      <c r="IWY132" s="146"/>
      <c r="IWZ132" s="146"/>
      <c r="IXA132" s="146"/>
      <c r="IXB132" s="146"/>
      <c r="IXC132" s="146"/>
      <c r="IXD132" s="146"/>
      <c r="IXE132" s="146"/>
      <c r="IXF132" s="146"/>
      <c r="IXG132" s="146"/>
      <c r="IXH132" s="146"/>
      <c r="IXI132" s="146"/>
      <c r="IXJ132" s="146"/>
      <c r="IXK132" s="146"/>
      <c r="IXL132" s="146"/>
      <c r="IXM132" s="146"/>
      <c r="IXN132" s="146"/>
      <c r="IXO132" s="146"/>
      <c r="IXP132" s="146"/>
      <c r="IXQ132" s="146"/>
      <c r="IXR132" s="146"/>
      <c r="IXS132" s="146"/>
      <c r="IXT132" s="146"/>
      <c r="IXU132" s="146"/>
      <c r="IXV132" s="146"/>
      <c r="IXW132" s="146"/>
      <c r="IXX132" s="146"/>
      <c r="IXY132" s="146"/>
      <c r="IXZ132" s="146"/>
      <c r="IYA132" s="146"/>
      <c r="IYB132" s="146"/>
      <c r="IYC132" s="146"/>
      <c r="IYD132" s="146"/>
      <c r="IYE132" s="146"/>
      <c r="IYF132" s="146"/>
      <c r="IYG132" s="146"/>
      <c r="IYH132" s="146"/>
      <c r="IYI132" s="146"/>
      <c r="IYJ132" s="146"/>
      <c r="IYK132" s="146"/>
      <c r="IYL132" s="146"/>
      <c r="IYM132" s="146"/>
      <c r="IYN132" s="146"/>
      <c r="IYO132" s="146"/>
      <c r="IYP132" s="146"/>
      <c r="IYQ132" s="146"/>
      <c r="IYR132" s="146"/>
      <c r="IYS132" s="146"/>
      <c r="IYT132" s="146"/>
      <c r="IYU132" s="146"/>
      <c r="IYV132" s="146"/>
      <c r="IYW132" s="146"/>
      <c r="IYX132" s="146"/>
      <c r="IYY132" s="146"/>
      <c r="IYZ132" s="146"/>
      <c r="IZA132" s="146"/>
      <c r="IZB132" s="146"/>
      <c r="IZC132" s="146"/>
      <c r="IZD132" s="146"/>
      <c r="IZE132" s="146"/>
      <c r="IZF132" s="146"/>
      <c r="IZG132" s="146"/>
      <c r="IZH132" s="146"/>
      <c r="IZI132" s="146"/>
      <c r="IZJ132" s="146"/>
      <c r="IZK132" s="146"/>
      <c r="IZL132" s="146"/>
      <c r="IZM132" s="146"/>
      <c r="IZN132" s="146"/>
      <c r="IZO132" s="146"/>
      <c r="IZP132" s="146"/>
      <c r="IZQ132" s="146"/>
      <c r="IZR132" s="146"/>
      <c r="IZS132" s="146"/>
      <c r="IZT132" s="146"/>
      <c r="IZU132" s="146"/>
      <c r="IZV132" s="146"/>
      <c r="IZW132" s="146"/>
      <c r="IZX132" s="146"/>
      <c r="IZY132" s="146"/>
      <c r="IZZ132" s="146"/>
      <c r="JAA132" s="146"/>
      <c r="JAB132" s="146"/>
      <c r="JAC132" s="146"/>
      <c r="JAD132" s="146"/>
      <c r="JAE132" s="146"/>
      <c r="JAF132" s="146"/>
      <c r="JAG132" s="146"/>
      <c r="JAH132" s="146"/>
      <c r="JAI132" s="146"/>
      <c r="JAJ132" s="146"/>
      <c r="JAK132" s="146"/>
      <c r="JAL132" s="146"/>
      <c r="JAM132" s="146"/>
      <c r="JAN132" s="146"/>
      <c r="JAO132" s="146"/>
      <c r="JAP132" s="146"/>
      <c r="JAQ132" s="146"/>
      <c r="JAR132" s="146"/>
      <c r="JAS132" s="146"/>
      <c r="JAT132" s="146"/>
      <c r="JAU132" s="146"/>
      <c r="JAV132" s="146"/>
      <c r="JAW132" s="146"/>
      <c r="JAX132" s="146"/>
      <c r="JAY132" s="146"/>
      <c r="JAZ132" s="146"/>
      <c r="JBA132" s="146"/>
      <c r="JBB132" s="146"/>
      <c r="JBC132" s="146"/>
      <c r="JBD132" s="146"/>
      <c r="JBE132" s="146"/>
      <c r="JBF132" s="146"/>
      <c r="JBG132" s="146"/>
      <c r="JBH132" s="146"/>
      <c r="JBI132" s="146"/>
      <c r="JBJ132" s="146"/>
      <c r="JBK132" s="146"/>
      <c r="JBL132" s="146"/>
      <c r="JBM132" s="146"/>
      <c r="JBN132" s="146"/>
      <c r="JBO132" s="146"/>
      <c r="JBP132" s="146"/>
      <c r="JBQ132" s="146"/>
      <c r="JBR132" s="146"/>
      <c r="JBS132" s="146"/>
      <c r="JBT132" s="146"/>
      <c r="JBU132" s="146"/>
      <c r="JBV132" s="146"/>
      <c r="JBW132" s="146"/>
      <c r="JBX132" s="146"/>
      <c r="JBY132" s="146"/>
      <c r="JBZ132" s="146"/>
      <c r="JCA132" s="146"/>
      <c r="JCB132" s="146"/>
      <c r="JCC132" s="146"/>
      <c r="JCD132" s="146"/>
      <c r="JCE132" s="146"/>
      <c r="JCF132" s="146"/>
      <c r="JCG132" s="146"/>
      <c r="JCH132" s="146"/>
      <c r="JCI132" s="146"/>
      <c r="JCJ132" s="146"/>
      <c r="JCK132" s="146"/>
      <c r="JCL132" s="146"/>
      <c r="JCM132" s="146"/>
      <c r="JCN132" s="146"/>
      <c r="JCO132" s="146"/>
      <c r="JCP132" s="146"/>
      <c r="JCQ132" s="146"/>
      <c r="JCR132" s="146"/>
      <c r="JCS132" s="146"/>
      <c r="JCT132" s="146"/>
      <c r="JCU132" s="146"/>
      <c r="JCV132" s="146"/>
      <c r="JCW132" s="146"/>
      <c r="JCX132" s="146"/>
      <c r="JCY132" s="146"/>
      <c r="JCZ132" s="146"/>
      <c r="JDA132" s="146"/>
      <c r="JDB132" s="146"/>
      <c r="JDC132" s="146"/>
      <c r="JDD132" s="146"/>
      <c r="JDE132" s="146"/>
      <c r="JDF132" s="146"/>
      <c r="JDG132" s="146"/>
      <c r="JDH132" s="146"/>
      <c r="JDI132" s="146"/>
      <c r="JDJ132" s="146"/>
      <c r="JDK132" s="146"/>
      <c r="JDL132" s="146"/>
      <c r="JDM132" s="146"/>
      <c r="JDN132" s="146"/>
      <c r="JDO132" s="146"/>
      <c r="JDP132" s="146"/>
      <c r="JDQ132" s="146"/>
      <c r="JDR132" s="146"/>
      <c r="JDS132" s="146"/>
      <c r="JDT132" s="146"/>
      <c r="JDU132" s="146"/>
      <c r="JDV132" s="146"/>
      <c r="JDW132" s="146"/>
      <c r="JDX132" s="146"/>
      <c r="JDY132" s="146"/>
      <c r="JDZ132" s="146"/>
      <c r="JEA132" s="146"/>
      <c r="JEB132" s="146"/>
      <c r="JEC132" s="146"/>
      <c r="JED132" s="146"/>
      <c r="JEE132" s="146"/>
      <c r="JEF132" s="146"/>
      <c r="JEG132" s="146"/>
      <c r="JEH132" s="146"/>
      <c r="JEI132" s="146"/>
      <c r="JEJ132" s="146"/>
      <c r="JEK132" s="146"/>
      <c r="JEL132" s="146"/>
      <c r="JEM132" s="146"/>
      <c r="JEN132" s="146"/>
      <c r="JEO132" s="146"/>
      <c r="JEP132" s="146"/>
      <c r="JEQ132" s="146"/>
      <c r="JER132" s="146"/>
      <c r="JES132" s="146"/>
      <c r="JET132" s="146"/>
      <c r="JEU132" s="146"/>
      <c r="JEV132" s="146"/>
      <c r="JEW132" s="146"/>
      <c r="JEX132" s="146"/>
      <c r="JEY132" s="146"/>
      <c r="JEZ132" s="146"/>
      <c r="JFA132" s="146"/>
      <c r="JFB132" s="146"/>
      <c r="JFC132" s="146"/>
      <c r="JFD132" s="146"/>
      <c r="JFE132" s="146"/>
      <c r="JFF132" s="146"/>
      <c r="JFG132" s="146"/>
      <c r="JFH132" s="146"/>
      <c r="JFI132" s="146"/>
      <c r="JFJ132" s="146"/>
      <c r="JFK132" s="146"/>
      <c r="JFL132" s="146"/>
      <c r="JFM132" s="146"/>
      <c r="JFN132" s="146"/>
      <c r="JFO132" s="146"/>
      <c r="JFP132" s="146"/>
      <c r="JFQ132" s="146"/>
      <c r="JFR132" s="146"/>
      <c r="JFS132" s="146"/>
      <c r="JFT132" s="146"/>
      <c r="JFU132" s="146"/>
      <c r="JFV132" s="146"/>
      <c r="JFW132" s="146"/>
      <c r="JFX132" s="146"/>
      <c r="JFY132" s="146"/>
      <c r="JFZ132" s="146"/>
      <c r="JGA132" s="146"/>
      <c r="JGB132" s="146"/>
      <c r="JGC132" s="146"/>
      <c r="JGD132" s="146"/>
      <c r="JGE132" s="146"/>
      <c r="JGF132" s="146"/>
      <c r="JGG132" s="146"/>
      <c r="JGH132" s="146"/>
      <c r="JGI132" s="146"/>
      <c r="JGJ132" s="146"/>
      <c r="JGK132" s="146"/>
      <c r="JGL132" s="146"/>
      <c r="JGM132" s="146"/>
      <c r="JGN132" s="146"/>
      <c r="JGO132" s="146"/>
      <c r="JGP132" s="146"/>
      <c r="JGQ132" s="146"/>
      <c r="JGR132" s="146"/>
      <c r="JGS132" s="146"/>
      <c r="JGT132" s="146"/>
      <c r="JGU132" s="146"/>
      <c r="JGV132" s="146"/>
      <c r="JGW132" s="146"/>
      <c r="JGX132" s="146"/>
      <c r="JGY132" s="146"/>
      <c r="JGZ132" s="146"/>
      <c r="JHA132" s="146"/>
      <c r="JHB132" s="146"/>
      <c r="JHC132" s="146"/>
      <c r="JHD132" s="146"/>
      <c r="JHE132" s="146"/>
      <c r="JHF132" s="146"/>
      <c r="JHG132" s="146"/>
      <c r="JHH132" s="146"/>
      <c r="JHI132" s="146"/>
      <c r="JHJ132" s="146"/>
      <c r="JHK132" s="146"/>
      <c r="JHL132" s="146"/>
      <c r="JHM132" s="146"/>
      <c r="JHN132" s="146"/>
      <c r="JHO132" s="146"/>
      <c r="JHP132" s="146"/>
      <c r="JHQ132" s="146"/>
      <c r="JHR132" s="146"/>
      <c r="JHS132" s="146"/>
      <c r="JHT132" s="146"/>
      <c r="JHU132" s="146"/>
      <c r="JHV132" s="146"/>
      <c r="JHW132" s="146"/>
      <c r="JHX132" s="146"/>
      <c r="JHY132" s="146"/>
      <c r="JHZ132" s="146"/>
      <c r="JIA132" s="146"/>
      <c r="JIB132" s="146"/>
      <c r="JIC132" s="146"/>
      <c r="JID132" s="146"/>
      <c r="JIE132" s="146"/>
      <c r="JIF132" s="146"/>
      <c r="JIG132" s="146"/>
      <c r="JIH132" s="146"/>
      <c r="JII132" s="146"/>
      <c r="JIJ132" s="146"/>
      <c r="JIK132" s="146"/>
      <c r="JIL132" s="146"/>
      <c r="JIM132" s="146"/>
      <c r="JIN132" s="146"/>
      <c r="JIO132" s="146"/>
      <c r="JIP132" s="146"/>
      <c r="JIQ132" s="146"/>
      <c r="JIR132" s="146"/>
      <c r="JIS132" s="146"/>
      <c r="JIT132" s="146"/>
      <c r="JIU132" s="146"/>
      <c r="JIV132" s="146"/>
      <c r="JIW132" s="146"/>
      <c r="JIX132" s="146"/>
      <c r="JIY132" s="146"/>
      <c r="JIZ132" s="146"/>
      <c r="JJA132" s="146"/>
      <c r="JJB132" s="146"/>
      <c r="JJC132" s="146"/>
      <c r="JJD132" s="146"/>
      <c r="JJE132" s="146"/>
      <c r="JJF132" s="146"/>
      <c r="JJG132" s="146"/>
      <c r="JJH132" s="146"/>
      <c r="JJI132" s="146"/>
      <c r="JJJ132" s="146"/>
      <c r="JJK132" s="146"/>
      <c r="JJL132" s="146"/>
      <c r="JJM132" s="146"/>
      <c r="JJN132" s="146"/>
      <c r="JJO132" s="146"/>
      <c r="JJP132" s="146"/>
      <c r="JJQ132" s="146"/>
      <c r="JJR132" s="146"/>
      <c r="JJS132" s="146"/>
      <c r="JJT132" s="146"/>
      <c r="JJU132" s="146"/>
      <c r="JJV132" s="146"/>
      <c r="JJW132" s="146"/>
      <c r="JJX132" s="146"/>
      <c r="JJY132" s="146"/>
      <c r="JJZ132" s="146"/>
      <c r="JKA132" s="146"/>
      <c r="JKB132" s="146"/>
      <c r="JKC132" s="146"/>
      <c r="JKD132" s="146"/>
      <c r="JKE132" s="146"/>
      <c r="JKF132" s="146"/>
      <c r="JKG132" s="146"/>
      <c r="JKH132" s="146"/>
      <c r="JKI132" s="146"/>
      <c r="JKJ132" s="146"/>
      <c r="JKK132" s="146"/>
      <c r="JKL132" s="146"/>
      <c r="JKM132" s="146"/>
      <c r="JKN132" s="146"/>
      <c r="JKO132" s="146"/>
      <c r="JKP132" s="146"/>
      <c r="JKQ132" s="146"/>
      <c r="JKR132" s="146"/>
      <c r="JKS132" s="146"/>
      <c r="JKT132" s="146"/>
      <c r="JKU132" s="146"/>
      <c r="JKV132" s="146"/>
      <c r="JKW132" s="146"/>
      <c r="JKX132" s="146"/>
      <c r="JKY132" s="146"/>
      <c r="JKZ132" s="146"/>
      <c r="JLA132" s="146"/>
      <c r="JLB132" s="146"/>
      <c r="JLC132" s="146"/>
      <c r="JLD132" s="146"/>
      <c r="JLE132" s="146"/>
      <c r="JLF132" s="146"/>
      <c r="JLG132" s="146"/>
      <c r="JLH132" s="146"/>
      <c r="JLI132" s="146"/>
      <c r="JLJ132" s="146"/>
      <c r="JLK132" s="146"/>
      <c r="JLL132" s="146"/>
      <c r="JLM132" s="146"/>
      <c r="JLN132" s="146"/>
      <c r="JLO132" s="146"/>
      <c r="JLP132" s="146"/>
      <c r="JLQ132" s="146"/>
      <c r="JLR132" s="146"/>
      <c r="JLS132" s="146"/>
      <c r="JLT132" s="146"/>
      <c r="JLU132" s="146"/>
      <c r="JLV132" s="146"/>
      <c r="JLW132" s="146"/>
      <c r="JLX132" s="146"/>
      <c r="JLY132" s="146"/>
      <c r="JLZ132" s="146"/>
      <c r="JMA132" s="146"/>
      <c r="JMB132" s="146"/>
      <c r="JMC132" s="146"/>
      <c r="JMD132" s="146"/>
      <c r="JME132" s="146"/>
      <c r="JMF132" s="146"/>
      <c r="JMG132" s="146"/>
      <c r="JMH132" s="146"/>
      <c r="JMI132" s="146"/>
      <c r="JMJ132" s="146"/>
      <c r="JMK132" s="146"/>
      <c r="JML132" s="146"/>
      <c r="JMM132" s="146"/>
      <c r="JMN132" s="146"/>
      <c r="JMO132" s="146"/>
      <c r="JMP132" s="146"/>
      <c r="JMQ132" s="146"/>
      <c r="JMR132" s="146"/>
      <c r="JMS132" s="146"/>
      <c r="JMT132" s="146"/>
      <c r="JMU132" s="146"/>
      <c r="JMV132" s="146"/>
      <c r="JMW132" s="146"/>
      <c r="JMX132" s="146"/>
      <c r="JMY132" s="146"/>
      <c r="JMZ132" s="146"/>
      <c r="JNA132" s="146"/>
      <c r="JNB132" s="146"/>
      <c r="JNC132" s="146"/>
      <c r="JND132" s="146"/>
      <c r="JNE132" s="146"/>
      <c r="JNF132" s="146"/>
      <c r="JNG132" s="146"/>
      <c r="JNH132" s="146"/>
      <c r="JNI132" s="146"/>
      <c r="JNJ132" s="146"/>
      <c r="JNK132" s="146"/>
      <c r="JNL132" s="146"/>
      <c r="JNM132" s="146"/>
      <c r="JNN132" s="146"/>
      <c r="JNO132" s="146"/>
      <c r="JNP132" s="146"/>
      <c r="JNQ132" s="146"/>
      <c r="JNR132" s="146"/>
      <c r="JNS132" s="146"/>
      <c r="JNT132" s="146"/>
      <c r="JNU132" s="146"/>
      <c r="JNV132" s="146"/>
      <c r="JNW132" s="146"/>
      <c r="JNX132" s="146"/>
      <c r="JNY132" s="146"/>
      <c r="JNZ132" s="146"/>
      <c r="JOA132" s="146"/>
      <c r="JOB132" s="146"/>
      <c r="JOC132" s="146"/>
      <c r="JOD132" s="146"/>
      <c r="JOE132" s="146"/>
      <c r="JOF132" s="146"/>
      <c r="JOG132" s="146"/>
      <c r="JOH132" s="146"/>
      <c r="JOI132" s="146"/>
      <c r="JOJ132" s="146"/>
      <c r="JOK132" s="146"/>
      <c r="JOL132" s="146"/>
      <c r="JOM132" s="146"/>
      <c r="JON132" s="146"/>
      <c r="JOO132" s="146"/>
      <c r="JOP132" s="146"/>
      <c r="JOQ132" s="146"/>
      <c r="JOR132" s="146"/>
      <c r="JOS132" s="146"/>
      <c r="JOT132" s="146"/>
      <c r="JOU132" s="146"/>
      <c r="JOV132" s="146"/>
      <c r="JOW132" s="146"/>
      <c r="JOX132" s="146"/>
      <c r="JOY132" s="146"/>
      <c r="JOZ132" s="146"/>
      <c r="JPA132" s="146"/>
      <c r="JPB132" s="146"/>
      <c r="JPC132" s="146"/>
      <c r="JPD132" s="146"/>
      <c r="JPE132" s="146"/>
      <c r="JPF132" s="146"/>
      <c r="JPG132" s="146"/>
      <c r="JPH132" s="146"/>
      <c r="JPI132" s="146"/>
      <c r="JPJ132" s="146"/>
      <c r="JPK132" s="146"/>
      <c r="JPL132" s="146"/>
      <c r="JPM132" s="146"/>
      <c r="JPN132" s="146"/>
      <c r="JPO132" s="146"/>
      <c r="JPP132" s="146"/>
      <c r="JPQ132" s="146"/>
      <c r="JPR132" s="146"/>
      <c r="JPS132" s="146"/>
      <c r="JPT132" s="146"/>
      <c r="JPU132" s="146"/>
      <c r="JPV132" s="146"/>
      <c r="JPW132" s="146"/>
      <c r="JPX132" s="146"/>
      <c r="JPY132" s="146"/>
      <c r="JPZ132" s="146"/>
      <c r="JQA132" s="146"/>
      <c r="JQB132" s="146"/>
      <c r="JQC132" s="146"/>
      <c r="JQD132" s="146"/>
      <c r="JQE132" s="146"/>
      <c r="JQF132" s="146"/>
      <c r="JQG132" s="146"/>
      <c r="JQH132" s="146"/>
      <c r="JQI132" s="146"/>
      <c r="JQJ132" s="146"/>
      <c r="JQK132" s="146"/>
      <c r="JQL132" s="146"/>
      <c r="JQM132" s="146"/>
      <c r="JQN132" s="146"/>
      <c r="JQO132" s="146"/>
      <c r="JQP132" s="146"/>
      <c r="JQQ132" s="146"/>
      <c r="JQR132" s="146"/>
      <c r="JQS132" s="146"/>
      <c r="JQT132" s="146"/>
      <c r="JQU132" s="146"/>
      <c r="JQV132" s="146"/>
      <c r="JQW132" s="146"/>
      <c r="JQX132" s="146"/>
      <c r="JQY132" s="146"/>
      <c r="JQZ132" s="146"/>
      <c r="JRA132" s="146"/>
      <c r="JRB132" s="146"/>
      <c r="JRC132" s="146"/>
      <c r="JRD132" s="146"/>
      <c r="JRE132" s="146"/>
      <c r="JRF132" s="146"/>
      <c r="JRG132" s="146"/>
      <c r="JRH132" s="146"/>
      <c r="JRI132" s="146"/>
      <c r="JRJ132" s="146"/>
      <c r="JRK132" s="146"/>
      <c r="JRL132" s="146"/>
      <c r="JRM132" s="146"/>
      <c r="JRN132" s="146"/>
      <c r="JRO132" s="146"/>
      <c r="JRP132" s="146"/>
      <c r="JRQ132" s="146"/>
      <c r="JRR132" s="146"/>
      <c r="JRS132" s="146"/>
      <c r="JRT132" s="146"/>
      <c r="JRU132" s="146"/>
      <c r="JRV132" s="146"/>
      <c r="JRW132" s="146"/>
      <c r="JRX132" s="146"/>
      <c r="JRY132" s="146"/>
      <c r="JRZ132" s="146"/>
      <c r="JSA132" s="146"/>
      <c r="JSB132" s="146"/>
      <c r="JSC132" s="146"/>
      <c r="JSD132" s="146"/>
      <c r="JSE132" s="146"/>
      <c r="JSF132" s="146"/>
      <c r="JSG132" s="146"/>
      <c r="JSH132" s="146"/>
      <c r="JSI132" s="146"/>
      <c r="JSJ132" s="146"/>
      <c r="JSK132" s="146"/>
      <c r="JSL132" s="146"/>
      <c r="JSM132" s="146"/>
      <c r="JSN132" s="146"/>
      <c r="JSO132" s="146"/>
      <c r="JSP132" s="146"/>
      <c r="JSQ132" s="146"/>
      <c r="JSR132" s="146"/>
      <c r="JSS132" s="146"/>
      <c r="JST132" s="146"/>
      <c r="JSU132" s="146"/>
      <c r="JSV132" s="146"/>
      <c r="JSW132" s="146"/>
      <c r="JSX132" s="146"/>
      <c r="JSY132" s="146"/>
      <c r="JSZ132" s="146"/>
      <c r="JTA132" s="146"/>
      <c r="JTB132" s="146"/>
      <c r="JTC132" s="146"/>
      <c r="JTD132" s="146"/>
      <c r="JTE132" s="146"/>
      <c r="JTF132" s="146"/>
      <c r="JTG132" s="146"/>
      <c r="JTH132" s="146"/>
      <c r="JTI132" s="146"/>
      <c r="JTJ132" s="146"/>
      <c r="JTK132" s="146"/>
      <c r="JTL132" s="146"/>
      <c r="JTM132" s="146"/>
      <c r="JTN132" s="146"/>
      <c r="JTO132" s="146"/>
      <c r="JTP132" s="146"/>
      <c r="JTQ132" s="146"/>
      <c r="JTR132" s="146"/>
      <c r="JTS132" s="146"/>
      <c r="JTT132" s="146"/>
      <c r="JTU132" s="146"/>
      <c r="JTV132" s="146"/>
      <c r="JTW132" s="146"/>
      <c r="JTX132" s="146"/>
      <c r="JTY132" s="146"/>
      <c r="JTZ132" s="146"/>
      <c r="JUA132" s="146"/>
      <c r="JUB132" s="146"/>
      <c r="JUC132" s="146"/>
      <c r="JUD132" s="146"/>
      <c r="JUE132" s="146"/>
      <c r="JUF132" s="146"/>
      <c r="JUG132" s="146"/>
      <c r="JUH132" s="146"/>
      <c r="JUI132" s="146"/>
      <c r="JUJ132" s="146"/>
      <c r="JUK132" s="146"/>
      <c r="JUL132" s="146"/>
      <c r="JUM132" s="146"/>
      <c r="JUN132" s="146"/>
      <c r="JUO132" s="146"/>
      <c r="JUP132" s="146"/>
      <c r="JUQ132" s="146"/>
      <c r="JUR132" s="146"/>
      <c r="JUS132" s="146"/>
      <c r="JUT132" s="146"/>
      <c r="JUU132" s="146"/>
      <c r="JUV132" s="146"/>
      <c r="JUW132" s="146"/>
      <c r="JUX132" s="146"/>
      <c r="JUY132" s="146"/>
      <c r="JUZ132" s="146"/>
      <c r="JVA132" s="146"/>
      <c r="JVB132" s="146"/>
      <c r="JVC132" s="146"/>
      <c r="JVD132" s="146"/>
      <c r="JVE132" s="146"/>
      <c r="JVF132" s="146"/>
      <c r="JVG132" s="146"/>
      <c r="JVH132" s="146"/>
      <c r="JVI132" s="146"/>
      <c r="JVJ132" s="146"/>
      <c r="JVK132" s="146"/>
      <c r="JVL132" s="146"/>
      <c r="JVM132" s="146"/>
      <c r="JVN132" s="146"/>
      <c r="JVO132" s="146"/>
      <c r="JVP132" s="146"/>
      <c r="JVQ132" s="146"/>
      <c r="JVR132" s="146"/>
      <c r="JVS132" s="146"/>
      <c r="JVT132" s="146"/>
      <c r="JVU132" s="146"/>
      <c r="JVV132" s="146"/>
      <c r="JVW132" s="146"/>
      <c r="JVX132" s="146"/>
      <c r="JVY132" s="146"/>
      <c r="JVZ132" s="146"/>
      <c r="JWA132" s="146"/>
      <c r="JWB132" s="146"/>
      <c r="JWC132" s="146"/>
      <c r="JWD132" s="146"/>
      <c r="JWE132" s="146"/>
      <c r="JWF132" s="146"/>
      <c r="JWG132" s="146"/>
      <c r="JWH132" s="146"/>
      <c r="JWI132" s="146"/>
      <c r="JWJ132" s="146"/>
      <c r="JWK132" s="146"/>
      <c r="JWL132" s="146"/>
      <c r="JWM132" s="146"/>
      <c r="JWN132" s="146"/>
      <c r="JWO132" s="146"/>
      <c r="JWP132" s="146"/>
      <c r="JWQ132" s="146"/>
      <c r="JWR132" s="146"/>
      <c r="JWS132" s="146"/>
      <c r="JWT132" s="146"/>
      <c r="JWU132" s="146"/>
      <c r="JWV132" s="146"/>
      <c r="JWW132" s="146"/>
      <c r="JWX132" s="146"/>
      <c r="JWY132" s="146"/>
      <c r="JWZ132" s="146"/>
      <c r="JXA132" s="146"/>
      <c r="JXB132" s="146"/>
      <c r="JXC132" s="146"/>
      <c r="JXD132" s="146"/>
      <c r="JXE132" s="146"/>
      <c r="JXF132" s="146"/>
      <c r="JXG132" s="146"/>
      <c r="JXH132" s="146"/>
      <c r="JXI132" s="146"/>
      <c r="JXJ132" s="146"/>
      <c r="JXK132" s="146"/>
      <c r="JXL132" s="146"/>
      <c r="JXM132" s="146"/>
      <c r="JXN132" s="146"/>
      <c r="JXO132" s="146"/>
      <c r="JXP132" s="146"/>
      <c r="JXQ132" s="146"/>
      <c r="JXR132" s="146"/>
      <c r="JXS132" s="146"/>
      <c r="JXT132" s="146"/>
      <c r="JXU132" s="146"/>
      <c r="JXV132" s="146"/>
      <c r="JXW132" s="146"/>
      <c r="JXX132" s="146"/>
      <c r="JXY132" s="146"/>
      <c r="JXZ132" s="146"/>
      <c r="JYA132" s="146"/>
      <c r="JYB132" s="146"/>
      <c r="JYC132" s="146"/>
      <c r="JYD132" s="146"/>
      <c r="JYE132" s="146"/>
      <c r="JYF132" s="146"/>
      <c r="JYG132" s="146"/>
      <c r="JYH132" s="146"/>
      <c r="JYI132" s="146"/>
      <c r="JYJ132" s="146"/>
      <c r="JYK132" s="146"/>
      <c r="JYL132" s="146"/>
      <c r="JYM132" s="146"/>
      <c r="JYN132" s="146"/>
      <c r="JYO132" s="146"/>
      <c r="JYP132" s="146"/>
      <c r="JYQ132" s="146"/>
      <c r="JYR132" s="146"/>
      <c r="JYS132" s="146"/>
      <c r="JYT132" s="146"/>
      <c r="JYU132" s="146"/>
      <c r="JYV132" s="146"/>
      <c r="JYW132" s="146"/>
      <c r="JYX132" s="146"/>
      <c r="JYY132" s="146"/>
      <c r="JYZ132" s="146"/>
      <c r="JZA132" s="146"/>
      <c r="JZB132" s="146"/>
      <c r="JZC132" s="146"/>
      <c r="JZD132" s="146"/>
      <c r="JZE132" s="146"/>
      <c r="JZF132" s="146"/>
      <c r="JZG132" s="146"/>
      <c r="JZH132" s="146"/>
      <c r="JZI132" s="146"/>
      <c r="JZJ132" s="146"/>
      <c r="JZK132" s="146"/>
      <c r="JZL132" s="146"/>
      <c r="JZM132" s="146"/>
      <c r="JZN132" s="146"/>
      <c r="JZO132" s="146"/>
      <c r="JZP132" s="146"/>
      <c r="JZQ132" s="146"/>
      <c r="JZR132" s="146"/>
      <c r="JZS132" s="146"/>
      <c r="JZT132" s="146"/>
      <c r="JZU132" s="146"/>
      <c r="JZV132" s="146"/>
      <c r="JZW132" s="146"/>
      <c r="JZX132" s="146"/>
      <c r="JZY132" s="146"/>
      <c r="JZZ132" s="146"/>
      <c r="KAA132" s="146"/>
      <c r="KAB132" s="146"/>
      <c r="KAC132" s="146"/>
      <c r="KAD132" s="146"/>
      <c r="KAE132" s="146"/>
      <c r="KAF132" s="146"/>
      <c r="KAG132" s="146"/>
      <c r="KAH132" s="146"/>
      <c r="KAI132" s="146"/>
      <c r="KAJ132" s="146"/>
      <c r="KAK132" s="146"/>
      <c r="KAL132" s="146"/>
      <c r="KAM132" s="146"/>
      <c r="KAN132" s="146"/>
      <c r="KAO132" s="146"/>
      <c r="KAP132" s="146"/>
      <c r="KAQ132" s="146"/>
      <c r="KAR132" s="146"/>
      <c r="KAS132" s="146"/>
      <c r="KAT132" s="146"/>
      <c r="KAU132" s="146"/>
      <c r="KAV132" s="146"/>
      <c r="KAW132" s="146"/>
      <c r="KAX132" s="146"/>
      <c r="KAY132" s="146"/>
      <c r="KAZ132" s="146"/>
      <c r="KBA132" s="146"/>
      <c r="KBB132" s="146"/>
      <c r="KBC132" s="146"/>
      <c r="KBD132" s="146"/>
      <c r="KBE132" s="146"/>
      <c r="KBF132" s="146"/>
      <c r="KBG132" s="146"/>
      <c r="KBH132" s="146"/>
      <c r="KBI132" s="146"/>
      <c r="KBJ132" s="146"/>
      <c r="KBK132" s="146"/>
      <c r="KBL132" s="146"/>
      <c r="KBM132" s="146"/>
      <c r="KBN132" s="146"/>
      <c r="KBO132" s="146"/>
      <c r="KBP132" s="146"/>
      <c r="KBQ132" s="146"/>
      <c r="KBR132" s="146"/>
      <c r="KBS132" s="146"/>
      <c r="KBT132" s="146"/>
      <c r="KBU132" s="146"/>
      <c r="KBV132" s="146"/>
      <c r="KBW132" s="146"/>
      <c r="KBX132" s="146"/>
      <c r="KBY132" s="146"/>
      <c r="KBZ132" s="146"/>
      <c r="KCA132" s="146"/>
      <c r="KCB132" s="146"/>
      <c r="KCC132" s="146"/>
      <c r="KCD132" s="146"/>
      <c r="KCE132" s="146"/>
      <c r="KCF132" s="146"/>
      <c r="KCG132" s="146"/>
      <c r="KCH132" s="146"/>
      <c r="KCI132" s="146"/>
      <c r="KCJ132" s="146"/>
      <c r="KCK132" s="146"/>
      <c r="KCL132" s="146"/>
      <c r="KCM132" s="146"/>
      <c r="KCN132" s="146"/>
      <c r="KCO132" s="146"/>
      <c r="KCP132" s="146"/>
      <c r="KCQ132" s="146"/>
      <c r="KCR132" s="146"/>
      <c r="KCS132" s="146"/>
      <c r="KCT132" s="146"/>
      <c r="KCU132" s="146"/>
      <c r="KCV132" s="146"/>
      <c r="KCW132" s="146"/>
      <c r="KCX132" s="146"/>
      <c r="KCY132" s="146"/>
      <c r="KCZ132" s="146"/>
      <c r="KDA132" s="146"/>
      <c r="KDB132" s="146"/>
      <c r="KDC132" s="146"/>
      <c r="KDD132" s="146"/>
      <c r="KDE132" s="146"/>
      <c r="KDF132" s="146"/>
      <c r="KDG132" s="146"/>
      <c r="KDH132" s="146"/>
      <c r="KDI132" s="146"/>
      <c r="KDJ132" s="146"/>
      <c r="KDK132" s="146"/>
      <c r="KDL132" s="146"/>
      <c r="KDM132" s="146"/>
      <c r="KDN132" s="146"/>
      <c r="KDO132" s="146"/>
      <c r="KDP132" s="146"/>
      <c r="KDQ132" s="146"/>
      <c r="KDR132" s="146"/>
      <c r="KDS132" s="146"/>
      <c r="KDT132" s="146"/>
      <c r="KDU132" s="146"/>
      <c r="KDV132" s="146"/>
      <c r="KDW132" s="146"/>
      <c r="KDX132" s="146"/>
      <c r="KDY132" s="146"/>
      <c r="KDZ132" s="146"/>
      <c r="KEA132" s="146"/>
      <c r="KEB132" s="146"/>
      <c r="KEC132" s="146"/>
      <c r="KED132" s="146"/>
      <c r="KEE132" s="146"/>
      <c r="KEF132" s="146"/>
      <c r="KEG132" s="146"/>
      <c r="KEH132" s="146"/>
      <c r="KEI132" s="146"/>
      <c r="KEJ132" s="146"/>
      <c r="KEK132" s="146"/>
      <c r="KEL132" s="146"/>
      <c r="KEM132" s="146"/>
      <c r="KEN132" s="146"/>
      <c r="KEO132" s="146"/>
      <c r="KEP132" s="146"/>
      <c r="KEQ132" s="146"/>
      <c r="KER132" s="146"/>
      <c r="KES132" s="146"/>
      <c r="KET132" s="146"/>
      <c r="KEU132" s="146"/>
      <c r="KEV132" s="146"/>
      <c r="KEW132" s="146"/>
      <c r="KEX132" s="146"/>
      <c r="KEY132" s="146"/>
      <c r="KEZ132" s="146"/>
      <c r="KFA132" s="146"/>
      <c r="KFB132" s="146"/>
      <c r="KFC132" s="146"/>
      <c r="KFD132" s="146"/>
      <c r="KFE132" s="146"/>
      <c r="KFF132" s="146"/>
      <c r="KFG132" s="146"/>
      <c r="KFH132" s="146"/>
      <c r="KFI132" s="146"/>
      <c r="KFJ132" s="146"/>
      <c r="KFK132" s="146"/>
      <c r="KFL132" s="146"/>
      <c r="KFM132" s="146"/>
      <c r="KFN132" s="146"/>
      <c r="KFO132" s="146"/>
      <c r="KFP132" s="146"/>
      <c r="KFQ132" s="146"/>
      <c r="KFR132" s="146"/>
      <c r="KFS132" s="146"/>
      <c r="KFT132" s="146"/>
      <c r="KFU132" s="146"/>
      <c r="KFV132" s="146"/>
      <c r="KFW132" s="146"/>
      <c r="KFX132" s="146"/>
      <c r="KFY132" s="146"/>
      <c r="KFZ132" s="146"/>
      <c r="KGA132" s="146"/>
      <c r="KGB132" s="146"/>
      <c r="KGC132" s="146"/>
      <c r="KGD132" s="146"/>
      <c r="KGE132" s="146"/>
      <c r="KGF132" s="146"/>
      <c r="KGG132" s="146"/>
      <c r="KGH132" s="146"/>
      <c r="KGI132" s="146"/>
      <c r="KGJ132" s="146"/>
      <c r="KGK132" s="146"/>
      <c r="KGL132" s="146"/>
      <c r="KGM132" s="146"/>
      <c r="KGN132" s="146"/>
      <c r="KGO132" s="146"/>
      <c r="KGP132" s="146"/>
      <c r="KGQ132" s="146"/>
      <c r="KGR132" s="146"/>
      <c r="KGS132" s="146"/>
      <c r="KGT132" s="146"/>
      <c r="KGU132" s="146"/>
      <c r="KGV132" s="146"/>
      <c r="KGW132" s="146"/>
      <c r="KGX132" s="146"/>
      <c r="KGY132" s="146"/>
      <c r="KGZ132" s="146"/>
      <c r="KHA132" s="146"/>
      <c r="KHB132" s="146"/>
      <c r="KHC132" s="146"/>
      <c r="KHD132" s="146"/>
      <c r="KHE132" s="146"/>
      <c r="KHF132" s="146"/>
      <c r="KHG132" s="146"/>
      <c r="KHH132" s="146"/>
      <c r="KHI132" s="146"/>
      <c r="KHJ132" s="146"/>
      <c r="KHK132" s="146"/>
      <c r="KHL132" s="146"/>
      <c r="KHM132" s="146"/>
      <c r="KHN132" s="146"/>
      <c r="KHO132" s="146"/>
      <c r="KHP132" s="146"/>
      <c r="KHQ132" s="146"/>
      <c r="KHR132" s="146"/>
      <c r="KHS132" s="146"/>
      <c r="KHT132" s="146"/>
      <c r="KHU132" s="146"/>
      <c r="KHV132" s="146"/>
      <c r="KHW132" s="146"/>
      <c r="KHX132" s="146"/>
      <c r="KHY132" s="146"/>
      <c r="KHZ132" s="146"/>
      <c r="KIA132" s="146"/>
      <c r="KIB132" s="146"/>
      <c r="KIC132" s="146"/>
      <c r="KID132" s="146"/>
      <c r="KIE132" s="146"/>
      <c r="KIF132" s="146"/>
      <c r="KIG132" s="146"/>
      <c r="KIH132" s="146"/>
      <c r="KII132" s="146"/>
      <c r="KIJ132" s="146"/>
      <c r="KIK132" s="146"/>
      <c r="KIL132" s="146"/>
      <c r="KIM132" s="146"/>
      <c r="KIN132" s="146"/>
      <c r="KIO132" s="146"/>
      <c r="KIP132" s="146"/>
      <c r="KIQ132" s="146"/>
      <c r="KIR132" s="146"/>
      <c r="KIS132" s="146"/>
      <c r="KIT132" s="146"/>
      <c r="KIU132" s="146"/>
      <c r="KIV132" s="146"/>
      <c r="KIW132" s="146"/>
      <c r="KIX132" s="146"/>
      <c r="KIY132" s="146"/>
      <c r="KIZ132" s="146"/>
      <c r="KJA132" s="146"/>
      <c r="KJB132" s="146"/>
      <c r="KJC132" s="146"/>
      <c r="KJD132" s="146"/>
      <c r="KJE132" s="146"/>
      <c r="KJF132" s="146"/>
      <c r="KJG132" s="146"/>
      <c r="KJH132" s="146"/>
      <c r="KJI132" s="146"/>
      <c r="KJJ132" s="146"/>
      <c r="KJK132" s="146"/>
      <c r="KJL132" s="146"/>
      <c r="KJM132" s="146"/>
      <c r="KJN132" s="146"/>
      <c r="KJO132" s="146"/>
      <c r="KJP132" s="146"/>
      <c r="KJQ132" s="146"/>
      <c r="KJR132" s="146"/>
      <c r="KJS132" s="146"/>
      <c r="KJT132" s="146"/>
      <c r="KJU132" s="146"/>
      <c r="KJV132" s="146"/>
      <c r="KJW132" s="146"/>
      <c r="KJX132" s="146"/>
      <c r="KJY132" s="146"/>
      <c r="KJZ132" s="146"/>
      <c r="KKA132" s="146"/>
      <c r="KKB132" s="146"/>
      <c r="KKC132" s="146"/>
      <c r="KKD132" s="146"/>
      <c r="KKE132" s="146"/>
      <c r="KKF132" s="146"/>
      <c r="KKG132" s="146"/>
      <c r="KKH132" s="146"/>
      <c r="KKI132" s="146"/>
      <c r="KKJ132" s="146"/>
      <c r="KKK132" s="146"/>
      <c r="KKL132" s="146"/>
      <c r="KKM132" s="146"/>
      <c r="KKN132" s="146"/>
      <c r="KKO132" s="146"/>
      <c r="KKP132" s="146"/>
      <c r="KKQ132" s="146"/>
      <c r="KKR132" s="146"/>
      <c r="KKS132" s="146"/>
      <c r="KKT132" s="146"/>
      <c r="KKU132" s="146"/>
      <c r="KKV132" s="146"/>
      <c r="KKW132" s="146"/>
      <c r="KKX132" s="146"/>
      <c r="KKY132" s="146"/>
      <c r="KKZ132" s="146"/>
      <c r="KLA132" s="146"/>
      <c r="KLB132" s="146"/>
      <c r="KLC132" s="146"/>
      <c r="KLD132" s="146"/>
      <c r="KLE132" s="146"/>
      <c r="KLF132" s="146"/>
      <c r="KLG132" s="146"/>
      <c r="KLH132" s="146"/>
      <c r="KLI132" s="146"/>
      <c r="KLJ132" s="146"/>
      <c r="KLK132" s="146"/>
      <c r="KLL132" s="146"/>
      <c r="KLM132" s="146"/>
      <c r="KLN132" s="146"/>
      <c r="KLO132" s="146"/>
      <c r="KLP132" s="146"/>
      <c r="KLQ132" s="146"/>
      <c r="KLR132" s="146"/>
      <c r="KLS132" s="146"/>
      <c r="KLT132" s="146"/>
      <c r="KLU132" s="146"/>
      <c r="KLV132" s="146"/>
      <c r="KLW132" s="146"/>
      <c r="KLX132" s="146"/>
      <c r="KLY132" s="146"/>
      <c r="KLZ132" s="146"/>
      <c r="KMA132" s="146"/>
      <c r="KMB132" s="146"/>
      <c r="KMC132" s="146"/>
      <c r="KMD132" s="146"/>
      <c r="KME132" s="146"/>
      <c r="KMF132" s="146"/>
      <c r="KMG132" s="146"/>
      <c r="KMH132" s="146"/>
      <c r="KMI132" s="146"/>
      <c r="KMJ132" s="146"/>
      <c r="KMK132" s="146"/>
      <c r="KML132" s="146"/>
      <c r="KMM132" s="146"/>
      <c r="KMN132" s="146"/>
      <c r="KMO132" s="146"/>
      <c r="KMP132" s="146"/>
      <c r="KMQ132" s="146"/>
      <c r="KMR132" s="146"/>
      <c r="KMS132" s="146"/>
      <c r="KMT132" s="146"/>
      <c r="KMU132" s="146"/>
      <c r="KMV132" s="146"/>
      <c r="KMW132" s="146"/>
      <c r="KMX132" s="146"/>
      <c r="KMY132" s="146"/>
      <c r="KMZ132" s="146"/>
      <c r="KNA132" s="146"/>
      <c r="KNB132" s="146"/>
      <c r="KNC132" s="146"/>
      <c r="KND132" s="146"/>
      <c r="KNE132" s="146"/>
      <c r="KNF132" s="146"/>
      <c r="KNG132" s="146"/>
      <c r="KNH132" s="146"/>
      <c r="KNI132" s="146"/>
      <c r="KNJ132" s="146"/>
      <c r="KNK132" s="146"/>
      <c r="KNL132" s="146"/>
      <c r="KNM132" s="146"/>
      <c r="KNN132" s="146"/>
      <c r="KNO132" s="146"/>
      <c r="KNP132" s="146"/>
      <c r="KNQ132" s="146"/>
      <c r="KNR132" s="146"/>
      <c r="KNS132" s="146"/>
      <c r="KNT132" s="146"/>
      <c r="KNU132" s="146"/>
      <c r="KNV132" s="146"/>
      <c r="KNW132" s="146"/>
      <c r="KNX132" s="146"/>
      <c r="KNY132" s="146"/>
      <c r="KNZ132" s="146"/>
      <c r="KOA132" s="146"/>
      <c r="KOB132" s="146"/>
      <c r="KOC132" s="146"/>
      <c r="KOD132" s="146"/>
      <c r="KOE132" s="146"/>
      <c r="KOF132" s="146"/>
      <c r="KOG132" s="146"/>
      <c r="KOH132" s="146"/>
      <c r="KOI132" s="146"/>
      <c r="KOJ132" s="146"/>
      <c r="KOK132" s="146"/>
      <c r="KOL132" s="146"/>
      <c r="KOM132" s="146"/>
      <c r="KON132" s="146"/>
      <c r="KOO132" s="146"/>
      <c r="KOP132" s="146"/>
      <c r="KOQ132" s="146"/>
      <c r="KOR132" s="146"/>
      <c r="KOS132" s="146"/>
      <c r="KOT132" s="146"/>
      <c r="KOU132" s="146"/>
      <c r="KOV132" s="146"/>
      <c r="KOW132" s="146"/>
      <c r="KOX132" s="146"/>
      <c r="KOY132" s="146"/>
      <c r="KOZ132" s="146"/>
      <c r="KPA132" s="146"/>
      <c r="KPB132" s="146"/>
      <c r="KPC132" s="146"/>
      <c r="KPD132" s="146"/>
      <c r="KPE132" s="146"/>
      <c r="KPF132" s="146"/>
      <c r="KPG132" s="146"/>
      <c r="KPH132" s="146"/>
      <c r="KPI132" s="146"/>
      <c r="KPJ132" s="146"/>
      <c r="KPK132" s="146"/>
      <c r="KPL132" s="146"/>
      <c r="KPM132" s="146"/>
      <c r="KPN132" s="146"/>
      <c r="KPO132" s="146"/>
      <c r="KPP132" s="146"/>
      <c r="KPQ132" s="146"/>
      <c r="KPR132" s="146"/>
      <c r="KPS132" s="146"/>
      <c r="KPT132" s="146"/>
      <c r="KPU132" s="146"/>
      <c r="KPV132" s="146"/>
      <c r="KPW132" s="146"/>
      <c r="KPX132" s="146"/>
      <c r="KPY132" s="146"/>
      <c r="KPZ132" s="146"/>
      <c r="KQA132" s="146"/>
      <c r="KQB132" s="146"/>
      <c r="KQC132" s="146"/>
      <c r="KQD132" s="146"/>
      <c r="KQE132" s="146"/>
      <c r="KQF132" s="146"/>
      <c r="KQG132" s="146"/>
      <c r="KQH132" s="146"/>
      <c r="KQI132" s="146"/>
      <c r="KQJ132" s="146"/>
      <c r="KQK132" s="146"/>
      <c r="KQL132" s="146"/>
      <c r="KQM132" s="146"/>
      <c r="KQN132" s="146"/>
      <c r="KQO132" s="146"/>
      <c r="KQP132" s="146"/>
      <c r="KQQ132" s="146"/>
      <c r="KQR132" s="146"/>
      <c r="KQS132" s="146"/>
      <c r="KQT132" s="146"/>
      <c r="KQU132" s="146"/>
      <c r="KQV132" s="146"/>
      <c r="KQW132" s="146"/>
      <c r="KQX132" s="146"/>
      <c r="KQY132" s="146"/>
      <c r="KQZ132" s="146"/>
      <c r="KRA132" s="146"/>
      <c r="KRB132" s="146"/>
      <c r="KRC132" s="146"/>
      <c r="KRD132" s="146"/>
      <c r="KRE132" s="146"/>
      <c r="KRF132" s="146"/>
      <c r="KRG132" s="146"/>
      <c r="KRH132" s="146"/>
      <c r="KRI132" s="146"/>
      <c r="KRJ132" s="146"/>
      <c r="KRK132" s="146"/>
      <c r="KRL132" s="146"/>
      <c r="KRM132" s="146"/>
      <c r="KRN132" s="146"/>
      <c r="KRO132" s="146"/>
      <c r="KRP132" s="146"/>
      <c r="KRQ132" s="146"/>
      <c r="KRR132" s="146"/>
      <c r="KRS132" s="146"/>
      <c r="KRT132" s="146"/>
      <c r="KRU132" s="146"/>
      <c r="KRV132" s="146"/>
      <c r="KRW132" s="146"/>
      <c r="KRX132" s="146"/>
      <c r="KRY132" s="146"/>
      <c r="KRZ132" s="146"/>
      <c r="KSA132" s="146"/>
      <c r="KSB132" s="146"/>
      <c r="KSC132" s="146"/>
      <c r="KSD132" s="146"/>
      <c r="KSE132" s="146"/>
      <c r="KSF132" s="146"/>
      <c r="KSG132" s="146"/>
      <c r="KSH132" s="146"/>
      <c r="KSI132" s="146"/>
      <c r="KSJ132" s="146"/>
      <c r="KSK132" s="146"/>
      <c r="KSL132" s="146"/>
      <c r="KSM132" s="146"/>
      <c r="KSN132" s="146"/>
      <c r="KSO132" s="146"/>
      <c r="KSP132" s="146"/>
      <c r="KSQ132" s="146"/>
      <c r="KSR132" s="146"/>
      <c r="KSS132" s="146"/>
      <c r="KST132" s="146"/>
      <c r="KSU132" s="146"/>
      <c r="KSV132" s="146"/>
      <c r="KSW132" s="146"/>
      <c r="KSX132" s="146"/>
      <c r="KSY132" s="146"/>
      <c r="KSZ132" s="146"/>
      <c r="KTA132" s="146"/>
      <c r="KTB132" s="146"/>
      <c r="KTC132" s="146"/>
      <c r="KTD132" s="146"/>
      <c r="KTE132" s="146"/>
      <c r="KTF132" s="146"/>
      <c r="KTG132" s="146"/>
      <c r="KTH132" s="146"/>
      <c r="KTI132" s="146"/>
      <c r="KTJ132" s="146"/>
      <c r="KTK132" s="146"/>
      <c r="KTL132" s="146"/>
      <c r="KTM132" s="146"/>
      <c r="KTN132" s="146"/>
      <c r="KTO132" s="146"/>
      <c r="KTP132" s="146"/>
      <c r="KTQ132" s="146"/>
      <c r="KTR132" s="146"/>
      <c r="KTS132" s="146"/>
      <c r="KTT132" s="146"/>
      <c r="KTU132" s="146"/>
      <c r="KTV132" s="146"/>
      <c r="KTW132" s="146"/>
      <c r="KTX132" s="146"/>
      <c r="KTY132" s="146"/>
      <c r="KTZ132" s="146"/>
      <c r="KUA132" s="146"/>
      <c r="KUB132" s="146"/>
      <c r="KUC132" s="146"/>
      <c r="KUD132" s="146"/>
      <c r="KUE132" s="146"/>
      <c r="KUF132" s="146"/>
      <c r="KUG132" s="146"/>
      <c r="KUH132" s="146"/>
      <c r="KUI132" s="146"/>
      <c r="KUJ132" s="146"/>
      <c r="KUK132" s="146"/>
      <c r="KUL132" s="146"/>
      <c r="KUM132" s="146"/>
      <c r="KUN132" s="146"/>
      <c r="KUO132" s="146"/>
      <c r="KUP132" s="146"/>
      <c r="KUQ132" s="146"/>
      <c r="KUR132" s="146"/>
      <c r="KUS132" s="146"/>
      <c r="KUT132" s="146"/>
      <c r="KUU132" s="146"/>
      <c r="KUV132" s="146"/>
      <c r="KUW132" s="146"/>
      <c r="KUX132" s="146"/>
      <c r="KUY132" s="146"/>
      <c r="KUZ132" s="146"/>
      <c r="KVA132" s="146"/>
      <c r="KVB132" s="146"/>
      <c r="KVC132" s="146"/>
      <c r="KVD132" s="146"/>
      <c r="KVE132" s="146"/>
      <c r="KVF132" s="146"/>
      <c r="KVG132" s="146"/>
      <c r="KVH132" s="146"/>
      <c r="KVI132" s="146"/>
      <c r="KVJ132" s="146"/>
      <c r="KVK132" s="146"/>
      <c r="KVL132" s="146"/>
      <c r="KVM132" s="146"/>
      <c r="KVN132" s="146"/>
      <c r="KVO132" s="146"/>
      <c r="KVP132" s="146"/>
      <c r="KVQ132" s="146"/>
      <c r="KVR132" s="146"/>
      <c r="KVS132" s="146"/>
      <c r="KVT132" s="146"/>
      <c r="KVU132" s="146"/>
      <c r="KVV132" s="146"/>
      <c r="KVW132" s="146"/>
      <c r="KVX132" s="146"/>
      <c r="KVY132" s="146"/>
      <c r="KVZ132" s="146"/>
      <c r="KWA132" s="146"/>
      <c r="KWB132" s="146"/>
      <c r="KWC132" s="146"/>
      <c r="KWD132" s="146"/>
      <c r="KWE132" s="146"/>
      <c r="KWF132" s="146"/>
      <c r="KWG132" s="146"/>
      <c r="KWH132" s="146"/>
      <c r="KWI132" s="146"/>
      <c r="KWJ132" s="146"/>
      <c r="KWK132" s="146"/>
      <c r="KWL132" s="146"/>
      <c r="KWM132" s="146"/>
      <c r="KWN132" s="146"/>
      <c r="KWO132" s="146"/>
      <c r="KWP132" s="146"/>
      <c r="KWQ132" s="146"/>
      <c r="KWR132" s="146"/>
      <c r="KWS132" s="146"/>
      <c r="KWT132" s="146"/>
      <c r="KWU132" s="146"/>
      <c r="KWV132" s="146"/>
      <c r="KWW132" s="146"/>
      <c r="KWX132" s="146"/>
      <c r="KWY132" s="146"/>
      <c r="KWZ132" s="146"/>
      <c r="KXA132" s="146"/>
      <c r="KXB132" s="146"/>
      <c r="KXC132" s="146"/>
      <c r="KXD132" s="146"/>
      <c r="KXE132" s="146"/>
      <c r="KXF132" s="146"/>
      <c r="KXG132" s="146"/>
      <c r="KXH132" s="146"/>
      <c r="KXI132" s="146"/>
      <c r="KXJ132" s="146"/>
      <c r="KXK132" s="146"/>
      <c r="KXL132" s="146"/>
      <c r="KXM132" s="146"/>
      <c r="KXN132" s="146"/>
      <c r="KXO132" s="146"/>
      <c r="KXP132" s="146"/>
      <c r="KXQ132" s="146"/>
      <c r="KXR132" s="146"/>
      <c r="KXS132" s="146"/>
      <c r="KXT132" s="146"/>
      <c r="KXU132" s="146"/>
      <c r="KXV132" s="146"/>
      <c r="KXW132" s="146"/>
      <c r="KXX132" s="146"/>
      <c r="KXY132" s="146"/>
      <c r="KXZ132" s="146"/>
      <c r="KYA132" s="146"/>
      <c r="KYB132" s="146"/>
      <c r="KYC132" s="146"/>
      <c r="KYD132" s="146"/>
      <c r="KYE132" s="146"/>
      <c r="KYF132" s="146"/>
      <c r="KYG132" s="146"/>
      <c r="KYH132" s="146"/>
      <c r="KYI132" s="146"/>
      <c r="KYJ132" s="146"/>
      <c r="KYK132" s="146"/>
      <c r="KYL132" s="146"/>
      <c r="KYM132" s="146"/>
      <c r="KYN132" s="146"/>
      <c r="KYO132" s="146"/>
      <c r="KYP132" s="146"/>
      <c r="KYQ132" s="146"/>
      <c r="KYR132" s="146"/>
      <c r="KYS132" s="146"/>
      <c r="KYT132" s="146"/>
      <c r="KYU132" s="146"/>
      <c r="KYV132" s="146"/>
      <c r="KYW132" s="146"/>
      <c r="KYX132" s="146"/>
      <c r="KYY132" s="146"/>
      <c r="KYZ132" s="146"/>
      <c r="KZA132" s="146"/>
      <c r="KZB132" s="146"/>
      <c r="KZC132" s="146"/>
      <c r="KZD132" s="146"/>
      <c r="KZE132" s="146"/>
      <c r="KZF132" s="146"/>
      <c r="KZG132" s="146"/>
      <c r="KZH132" s="146"/>
      <c r="KZI132" s="146"/>
      <c r="KZJ132" s="146"/>
      <c r="KZK132" s="146"/>
      <c r="KZL132" s="146"/>
      <c r="KZM132" s="146"/>
      <c r="KZN132" s="146"/>
      <c r="KZO132" s="146"/>
      <c r="KZP132" s="146"/>
      <c r="KZQ132" s="146"/>
      <c r="KZR132" s="146"/>
      <c r="KZS132" s="146"/>
      <c r="KZT132" s="146"/>
      <c r="KZU132" s="146"/>
      <c r="KZV132" s="146"/>
      <c r="KZW132" s="146"/>
      <c r="KZX132" s="146"/>
      <c r="KZY132" s="146"/>
      <c r="KZZ132" s="146"/>
      <c r="LAA132" s="146"/>
      <c r="LAB132" s="146"/>
      <c r="LAC132" s="146"/>
      <c r="LAD132" s="146"/>
      <c r="LAE132" s="146"/>
      <c r="LAF132" s="146"/>
      <c r="LAG132" s="146"/>
      <c r="LAH132" s="146"/>
      <c r="LAI132" s="146"/>
      <c r="LAJ132" s="146"/>
      <c r="LAK132" s="146"/>
      <c r="LAL132" s="146"/>
      <c r="LAM132" s="146"/>
      <c r="LAN132" s="146"/>
      <c r="LAO132" s="146"/>
      <c r="LAP132" s="146"/>
      <c r="LAQ132" s="146"/>
      <c r="LAR132" s="146"/>
      <c r="LAS132" s="146"/>
      <c r="LAT132" s="146"/>
      <c r="LAU132" s="146"/>
      <c r="LAV132" s="146"/>
      <c r="LAW132" s="146"/>
      <c r="LAX132" s="146"/>
      <c r="LAY132" s="146"/>
      <c r="LAZ132" s="146"/>
      <c r="LBA132" s="146"/>
      <c r="LBB132" s="146"/>
      <c r="LBC132" s="146"/>
      <c r="LBD132" s="146"/>
      <c r="LBE132" s="146"/>
      <c r="LBF132" s="146"/>
      <c r="LBG132" s="146"/>
      <c r="LBH132" s="146"/>
      <c r="LBI132" s="146"/>
      <c r="LBJ132" s="146"/>
      <c r="LBK132" s="146"/>
      <c r="LBL132" s="146"/>
      <c r="LBM132" s="146"/>
      <c r="LBN132" s="146"/>
      <c r="LBO132" s="146"/>
      <c r="LBP132" s="146"/>
      <c r="LBQ132" s="146"/>
      <c r="LBR132" s="146"/>
      <c r="LBS132" s="146"/>
      <c r="LBT132" s="146"/>
      <c r="LBU132" s="146"/>
      <c r="LBV132" s="146"/>
      <c r="LBW132" s="146"/>
      <c r="LBX132" s="146"/>
      <c r="LBY132" s="146"/>
      <c r="LBZ132" s="146"/>
      <c r="LCA132" s="146"/>
      <c r="LCB132" s="146"/>
      <c r="LCC132" s="146"/>
      <c r="LCD132" s="146"/>
      <c r="LCE132" s="146"/>
      <c r="LCF132" s="146"/>
      <c r="LCG132" s="146"/>
      <c r="LCH132" s="146"/>
      <c r="LCI132" s="146"/>
      <c r="LCJ132" s="146"/>
      <c r="LCK132" s="146"/>
      <c r="LCL132" s="146"/>
      <c r="LCM132" s="146"/>
      <c r="LCN132" s="146"/>
      <c r="LCO132" s="146"/>
      <c r="LCP132" s="146"/>
      <c r="LCQ132" s="146"/>
      <c r="LCR132" s="146"/>
      <c r="LCS132" s="146"/>
      <c r="LCT132" s="146"/>
      <c r="LCU132" s="146"/>
      <c r="LCV132" s="146"/>
      <c r="LCW132" s="146"/>
      <c r="LCX132" s="146"/>
      <c r="LCY132" s="146"/>
      <c r="LCZ132" s="146"/>
      <c r="LDA132" s="146"/>
      <c r="LDB132" s="146"/>
      <c r="LDC132" s="146"/>
      <c r="LDD132" s="146"/>
      <c r="LDE132" s="146"/>
      <c r="LDF132" s="146"/>
      <c r="LDG132" s="146"/>
      <c r="LDH132" s="146"/>
      <c r="LDI132" s="146"/>
      <c r="LDJ132" s="146"/>
      <c r="LDK132" s="146"/>
      <c r="LDL132" s="146"/>
      <c r="LDM132" s="146"/>
      <c r="LDN132" s="146"/>
      <c r="LDO132" s="146"/>
      <c r="LDP132" s="146"/>
      <c r="LDQ132" s="146"/>
      <c r="LDR132" s="146"/>
      <c r="LDS132" s="146"/>
      <c r="LDT132" s="146"/>
      <c r="LDU132" s="146"/>
      <c r="LDV132" s="146"/>
      <c r="LDW132" s="146"/>
      <c r="LDX132" s="146"/>
      <c r="LDY132" s="146"/>
      <c r="LDZ132" s="146"/>
      <c r="LEA132" s="146"/>
      <c r="LEB132" s="146"/>
      <c r="LEC132" s="146"/>
      <c r="LED132" s="146"/>
      <c r="LEE132" s="146"/>
      <c r="LEF132" s="146"/>
      <c r="LEG132" s="146"/>
      <c r="LEH132" s="146"/>
      <c r="LEI132" s="146"/>
      <c r="LEJ132" s="146"/>
      <c r="LEK132" s="146"/>
      <c r="LEL132" s="146"/>
      <c r="LEM132" s="146"/>
      <c r="LEN132" s="146"/>
      <c r="LEO132" s="146"/>
      <c r="LEP132" s="146"/>
      <c r="LEQ132" s="146"/>
      <c r="LER132" s="146"/>
      <c r="LES132" s="146"/>
      <c r="LET132" s="146"/>
      <c r="LEU132" s="146"/>
      <c r="LEV132" s="146"/>
      <c r="LEW132" s="146"/>
      <c r="LEX132" s="146"/>
      <c r="LEY132" s="146"/>
      <c r="LEZ132" s="146"/>
      <c r="LFA132" s="146"/>
      <c r="LFB132" s="146"/>
      <c r="LFC132" s="146"/>
      <c r="LFD132" s="146"/>
      <c r="LFE132" s="146"/>
      <c r="LFF132" s="146"/>
      <c r="LFG132" s="146"/>
      <c r="LFH132" s="146"/>
      <c r="LFI132" s="146"/>
      <c r="LFJ132" s="146"/>
      <c r="LFK132" s="146"/>
      <c r="LFL132" s="146"/>
      <c r="LFM132" s="146"/>
      <c r="LFN132" s="146"/>
      <c r="LFO132" s="146"/>
      <c r="LFP132" s="146"/>
      <c r="LFQ132" s="146"/>
      <c r="LFR132" s="146"/>
      <c r="LFS132" s="146"/>
      <c r="LFT132" s="146"/>
      <c r="LFU132" s="146"/>
      <c r="LFV132" s="146"/>
      <c r="LFW132" s="146"/>
      <c r="LFX132" s="146"/>
      <c r="LFY132" s="146"/>
      <c r="LFZ132" s="146"/>
      <c r="LGA132" s="146"/>
      <c r="LGB132" s="146"/>
      <c r="LGC132" s="146"/>
      <c r="LGD132" s="146"/>
      <c r="LGE132" s="146"/>
      <c r="LGF132" s="146"/>
      <c r="LGG132" s="146"/>
      <c r="LGH132" s="146"/>
      <c r="LGI132" s="146"/>
      <c r="LGJ132" s="146"/>
      <c r="LGK132" s="146"/>
      <c r="LGL132" s="146"/>
      <c r="LGM132" s="146"/>
      <c r="LGN132" s="146"/>
      <c r="LGO132" s="146"/>
      <c r="LGP132" s="146"/>
      <c r="LGQ132" s="146"/>
      <c r="LGR132" s="146"/>
      <c r="LGS132" s="146"/>
      <c r="LGT132" s="146"/>
      <c r="LGU132" s="146"/>
      <c r="LGV132" s="146"/>
      <c r="LGW132" s="146"/>
      <c r="LGX132" s="146"/>
      <c r="LGY132" s="146"/>
      <c r="LGZ132" s="146"/>
      <c r="LHA132" s="146"/>
      <c r="LHB132" s="146"/>
      <c r="LHC132" s="146"/>
      <c r="LHD132" s="146"/>
      <c r="LHE132" s="146"/>
      <c r="LHF132" s="146"/>
      <c r="LHG132" s="146"/>
      <c r="LHH132" s="146"/>
      <c r="LHI132" s="146"/>
      <c r="LHJ132" s="146"/>
      <c r="LHK132" s="146"/>
      <c r="LHL132" s="146"/>
      <c r="LHM132" s="146"/>
      <c r="LHN132" s="146"/>
      <c r="LHO132" s="146"/>
      <c r="LHP132" s="146"/>
      <c r="LHQ132" s="146"/>
      <c r="LHR132" s="146"/>
      <c r="LHS132" s="146"/>
      <c r="LHT132" s="146"/>
      <c r="LHU132" s="146"/>
      <c r="LHV132" s="146"/>
      <c r="LHW132" s="146"/>
      <c r="LHX132" s="146"/>
      <c r="LHY132" s="146"/>
      <c r="LHZ132" s="146"/>
      <c r="LIA132" s="146"/>
      <c r="LIB132" s="146"/>
      <c r="LIC132" s="146"/>
      <c r="LID132" s="146"/>
      <c r="LIE132" s="146"/>
      <c r="LIF132" s="146"/>
      <c r="LIG132" s="146"/>
      <c r="LIH132" s="146"/>
      <c r="LII132" s="146"/>
      <c r="LIJ132" s="146"/>
      <c r="LIK132" s="146"/>
      <c r="LIL132" s="146"/>
      <c r="LIM132" s="146"/>
      <c r="LIN132" s="146"/>
      <c r="LIO132" s="146"/>
      <c r="LIP132" s="146"/>
      <c r="LIQ132" s="146"/>
      <c r="LIR132" s="146"/>
      <c r="LIS132" s="146"/>
      <c r="LIT132" s="146"/>
      <c r="LIU132" s="146"/>
      <c r="LIV132" s="146"/>
      <c r="LIW132" s="146"/>
      <c r="LIX132" s="146"/>
      <c r="LIY132" s="146"/>
      <c r="LIZ132" s="146"/>
      <c r="LJA132" s="146"/>
      <c r="LJB132" s="146"/>
      <c r="LJC132" s="146"/>
      <c r="LJD132" s="146"/>
      <c r="LJE132" s="146"/>
      <c r="LJF132" s="146"/>
      <c r="LJG132" s="146"/>
      <c r="LJH132" s="146"/>
      <c r="LJI132" s="146"/>
      <c r="LJJ132" s="146"/>
      <c r="LJK132" s="146"/>
      <c r="LJL132" s="146"/>
      <c r="LJM132" s="146"/>
      <c r="LJN132" s="146"/>
      <c r="LJO132" s="146"/>
      <c r="LJP132" s="146"/>
      <c r="LJQ132" s="146"/>
      <c r="LJR132" s="146"/>
      <c r="LJS132" s="146"/>
      <c r="LJT132" s="146"/>
      <c r="LJU132" s="146"/>
      <c r="LJV132" s="146"/>
      <c r="LJW132" s="146"/>
      <c r="LJX132" s="146"/>
      <c r="LJY132" s="146"/>
      <c r="LJZ132" s="146"/>
      <c r="LKA132" s="146"/>
      <c r="LKB132" s="146"/>
      <c r="LKC132" s="146"/>
      <c r="LKD132" s="146"/>
      <c r="LKE132" s="146"/>
      <c r="LKF132" s="146"/>
      <c r="LKG132" s="146"/>
      <c r="LKH132" s="146"/>
      <c r="LKI132" s="146"/>
      <c r="LKJ132" s="146"/>
      <c r="LKK132" s="146"/>
      <c r="LKL132" s="146"/>
      <c r="LKM132" s="146"/>
      <c r="LKN132" s="146"/>
      <c r="LKO132" s="146"/>
      <c r="LKP132" s="146"/>
      <c r="LKQ132" s="146"/>
      <c r="LKR132" s="146"/>
      <c r="LKS132" s="146"/>
      <c r="LKT132" s="146"/>
      <c r="LKU132" s="146"/>
      <c r="LKV132" s="146"/>
      <c r="LKW132" s="146"/>
      <c r="LKX132" s="146"/>
      <c r="LKY132" s="146"/>
      <c r="LKZ132" s="146"/>
      <c r="LLA132" s="146"/>
      <c r="LLB132" s="146"/>
      <c r="LLC132" s="146"/>
      <c r="LLD132" s="146"/>
      <c r="LLE132" s="146"/>
      <c r="LLF132" s="146"/>
      <c r="LLG132" s="146"/>
      <c r="LLH132" s="146"/>
      <c r="LLI132" s="146"/>
      <c r="LLJ132" s="146"/>
      <c r="LLK132" s="146"/>
      <c r="LLL132" s="146"/>
      <c r="LLM132" s="146"/>
      <c r="LLN132" s="146"/>
      <c r="LLO132" s="146"/>
      <c r="LLP132" s="146"/>
      <c r="LLQ132" s="146"/>
      <c r="LLR132" s="146"/>
      <c r="LLS132" s="146"/>
      <c r="LLT132" s="146"/>
      <c r="LLU132" s="146"/>
      <c r="LLV132" s="146"/>
      <c r="LLW132" s="146"/>
      <c r="LLX132" s="146"/>
      <c r="LLY132" s="146"/>
      <c r="LLZ132" s="146"/>
      <c r="LMA132" s="146"/>
      <c r="LMB132" s="146"/>
      <c r="LMC132" s="146"/>
      <c r="LMD132" s="146"/>
      <c r="LME132" s="146"/>
      <c r="LMF132" s="146"/>
      <c r="LMG132" s="146"/>
      <c r="LMH132" s="146"/>
      <c r="LMI132" s="146"/>
      <c r="LMJ132" s="146"/>
      <c r="LMK132" s="146"/>
      <c r="LML132" s="146"/>
      <c r="LMM132" s="146"/>
      <c r="LMN132" s="146"/>
      <c r="LMO132" s="146"/>
      <c r="LMP132" s="146"/>
      <c r="LMQ132" s="146"/>
      <c r="LMR132" s="146"/>
      <c r="LMS132" s="146"/>
      <c r="LMT132" s="146"/>
      <c r="LMU132" s="146"/>
      <c r="LMV132" s="146"/>
      <c r="LMW132" s="146"/>
      <c r="LMX132" s="146"/>
      <c r="LMY132" s="146"/>
      <c r="LMZ132" s="146"/>
      <c r="LNA132" s="146"/>
      <c r="LNB132" s="146"/>
      <c r="LNC132" s="146"/>
      <c r="LND132" s="146"/>
      <c r="LNE132" s="146"/>
      <c r="LNF132" s="146"/>
      <c r="LNG132" s="146"/>
      <c r="LNH132" s="146"/>
      <c r="LNI132" s="146"/>
      <c r="LNJ132" s="146"/>
      <c r="LNK132" s="146"/>
      <c r="LNL132" s="146"/>
      <c r="LNM132" s="146"/>
      <c r="LNN132" s="146"/>
      <c r="LNO132" s="146"/>
      <c r="LNP132" s="146"/>
      <c r="LNQ132" s="146"/>
      <c r="LNR132" s="146"/>
      <c r="LNS132" s="146"/>
      <c r="LNT132" s="146"/>
      <c r="LNU132" s="146"/>
      <c r="LNV132" s="146"/>
      <c r="LNW132" s="146"/>
      <c r="LNX132" s="146"/>
      <c r="LNY132" s="146"/>
      <c r="LNZ132" s="146"/>
      <c r="LOA132" s="146"/>
      <c r="LOB132" s="146"/>
      <c r="LOC132" s="146"/>
      <c r="LOD132" s="146"/>
      <c r="LOE132" s="146"/>
      <c r="LOF132" s="146"/>
      <c r="LOG132" s="146"/>
      <c r="LOH132" s="146"/>
      <c r="LOI132" s="146"/>
      <c r="LOJ132" s="146"/>
      <c r="LOK132" s="146"/>
      <c r="LOL132" s="146"/>
      <c r="LOM132" s="146"/>
      <c r="LON132" s="146"/>
      <c r="LOO132" s="146"/>
      <c r="LOP132" s="146"/>
      <c r="LOQ132" s="146"/>
      <c r="LOR132" s="146"/>
      <c r="LOS132" s="146"/>
      <c r="LOT132" s="146"/>
      <c r="LOU132" s="146"/>
      <c r="LOV132" s="146"/>
      <c r="LOW132" s="146"/>
      <c r="LOX132" s="146"/>
      <c r="LOY132" s="146"/>
      <c r="LOZ132" s="146"/>
      <c r="LPA132" s="146"/>
      <c r="LPB132" s="146"/>
      <c r="LPC132" s="146"/>
      <c r="LPD132" s="146"/>
      <c r="LPE132" s="146"/>
      <c r="LPF132" s="146"/>
      <c r="LPG132" s="146"/>
      <c r="LPH132" s="146"/>
      <c r="LPI132" s="146"/>
      <c r="LPJ132" s="146"/>
      <c r="LPK132" s="146"/>
      <c r="LPL132" s="146"/>
      <c r="LPM132" s="146"/>
      <c r="LPN132" s="146"/>
      <c r="LPO132" s="146"/>
      <c r="LPP132" s="146"/>
      <c r="LPQ132" s="146"/>
      <c r="LPR132" s="146"/>
      <c r="LPS132" s="146"/>
      <c r="LPT132" s="146"/>
      <c r="LPU132" s="146"/>
      <c r="LPV132" s="146"/>
      <c r="LPW132" s="146"/>
      <c r="LPX132" s="146"/>
      <c r="LPY132" s="146"/>
      <c r="LPZ132" s="146"/>
      <c r="LQA132" s="146"/>
      <c r="LQB132" s="146"/>
      <c r="LQC132" s="146"/>
      <c r="LQD132" s="146"/>
      <c r="LQE132" s="146"/>
      <c r="LQF132" s="146"/>
      <c r="LQG132" s="146"/>
      <c r="LQH132" s="146"/>
      <c r="LQI132" s="146"/>
      <c r="LQJ132" s="146"/>
      <c r="LQK132" s="146"/>
      <c r="LQL132" s="146"/>
      <c r="LQM132" s="146"/>
      <c r="LQN132" s="146"/>
      <c r="LQO132" s="146"/>
      <c r="LQP132" s="146"/>
      <c r="LQQ132" s="146"/>
      <c r="LQR132" s="146"/>
      <c r="LQS132" s="146"/>
      <c r="LQT132" s="146"/>
      <c r="LQU132" s="146"/>
      <c r="LQV132" s="146"/>
      <c r="LQW132" s="146"/>
      <c r="LQX132" s="146"/>
      <c r="LQY132" s="146"/>
      <c r="LQZ132" s="146"/>
      <c r="LRA132" s="146"/>
      <c r="LRB132" s="146"/>
      <c r="LRC132" s="146"/>
      <c r="LRD132" s="146"/>
      <c r="LRE132" s="146"/>
      <c r="LRF132" s="146"/>
      <c r="LRG132" s="146"/>
      <c r="LRH132" s="146"/>
      <c r="LRI132" s="146"/>
      <c r="LRJ132" s="146"/>
      <c r="LRK132" s="146"/>
      <c r="LRL132" s="146"/>
      <c r="LRM132" s="146"/>
      <c r="LRN132" s="146"/>
      <c r="LRO132" s="146"/>
      <c r="LRP132" s="146"/>
      <c r="LRQ132" s="146"/>
      <c r="LRR132" s="146"/>
      <c r="LRS132" s="146"/>
      <c r="LRT132" s="146"/>
      <c r="LRU132" s="146"/>
      <c r="LRV132" s="146"/>
      <c r="LRW132" s="146"/>
      <c r="LRX132" s="146"/>
      <c r="LRY132" s="146"/>
      <c r="LRZ132" s="146"/>
      <c r="LSA132" s="146"/>
      <c r="LSB132" s="146"/>
      <c r="LSC132" s="146"/>
      <c r="LSD132" s="146"/>
      <c r="LSE132" s="146"/>
      <c r="LSF132" s="146"/>
      <c r="LSG132" s="146"/>
      <c r="LSH132" s="146"/>
      <c r="LSI132" s="146"/>
      <c r="LSJ132" s="146"/>
      <c r="LSK132" s="146"/>
      <c r="LSL132" s="146"/>
      <c r="LSM132" s="146"/>
      <c r="LSN132" s="146"/>
      <c r="LSO132" s="146"/>
      <c r="LSP132" s="146"/>
      <c r="LSQ132" s="146"/>
      <c r="LSR132" s="146"/>
      <c r="LSS132" s="146"/>
      <c r="LST132" s="146"/>
      <c r="LSU132" s="146"/>
      <c r="LSV132" s="146"/>
      <c r="LSW132" s="146"/>
      <c r="LSX132" s="146"/>
      <c r="LSY132" s="146"/>
      <c r="LSZ132" s="146"/>
      <c r="LTA132" s="146"/>
      <c r="LTB132" s="146"/>
      <c r="LTC132" s="146"/>
      <c r="LTD132" s="146"/>
      <c r="LTE132" s="146"/>
      <c r="LTF132" s="146"/>
      <c r="LTG132" s="146"/>
      <c r="LTH132" s="146"/>
      <c r="LTI132" s="146"/>
      <c r="LTJ132" s="146"/>
      <c r="LTK132" s="146"/>
      <c r="LTL132" s="146"/>
      <c r="LTM132" s="146"/>
      <c r="LTN132" s="146"/>
      <c r="LTO132" s="146"/>
      <c r="LTP132" s="146"/>
      <c r="LTQ132" s="146"/>
      <c r="LTR132" s="146"/>
      <c r="LTS132" s="146"/>
      <c r="LTT132" s="146"/>
      <c r="LTU132" s="146"/>
      <c r="LTV132" s="146"/>
      <c r="LTW132" s="146"/>
      <c r="LTX132" s="146"/>
      <c r="LTY132" s="146"/>
      <c r="LTZ132" s="146"/>
      <c r="LUA132" s="146"/>
      <c r="LUB132" s="146"/>
      <c r="LUC132" s="146"/>
      <c r="LUD132" s="146"/>
      <c r="LUE132" s="146"/>
      <c r="LUF132" s="146"/>
      <c r="LUG132" s="146"/>
      <c r="LUH132" s="146"/>
      <c r="LUI132" s="146"/>
      <c r="LUJ132" s="146"/>
      <c r="LUK132" s="146"/>
      <c r="LUL132" s="146"/>
      <c r="LUM132" s="146"/>
      <c r="LUN132" s="146"/>
      <c r="LUO132" s="146"/>
      <c r="LUP132" s="146"/>
      <c r="LUQ132" s="146"/>
      <c r="LUR132" s="146"/>
      <c r="LUS132" s="146"/>
      <c r="LUT132" s="146"/>
      <c r="LUU132" s="146"/>
      <c r="LUV132" s="146"/>
      <c r="LUW132" s="146"/>
      <c r="LUX132" s="146"/>
      <c r="LUY132" s="146"/>
      <c r="LUZ132" s="146"/>
      <c r="LVA132" s="146"/>
      <c r="LVB132" s="146"/>
      <c r="LVC132" s="146"/>
      <c r="LVD132" s="146"/>
      <c r="LVE132" s="146"/>
      <c r="LVF132" s="146"/>
      <c r="LVG132" s="146"/>
      <c r="LVH132" s="146"/>
      <c r="LVI132" s="146"/>
      <c r="LVJ132" s="146"/>
      <c r="LVK132" s="146"/>
      <c r="LVL132" s="146"/>
      <c r="LVM132" s="146"/>
      <c r="LVN132" s="146"/>
      <c r="LVO132" s="146"/>
      <c r="LVP132" s="146"/>
      <c r="LVQ132" s="146"/>
      <c r="LVR132" s="146"/>
      <c r="LVS132" s="146"/>
      <c r="LVT132" s="146"/>
      <c r="LVU132" s="146"/>
      <c r="LVV132" s="146"/>
      <c r="LVW132" s="146"/>
      <c r="LVX132" s="146"/>
      <c r="LVY132" s="146"/>
      <c r="LVZ132" s="146"/>
      <c r="LWA132" s="146"/>
      <c r="LWB132" s="146"/>
      <c r="LWC132" s="146"/>
      <c r="LWD132" s="146"/>
      <c r="LWE132" s="146"/>
      <c r="LWF132" s="146"/>
      <c r="LWG132" s="146"/>
      <c r="LWH132" s="146"/>
      <c r="LWI132" s="146"/>
      <c r="LWJ132" s="146"/>
      <c r="LWK132" s="146"/>
      <c r="LWL132" s="146"/>
      <c r="LWM132" s="146"/>
      <c r="LWN132" s="146"/>
      <c r="LWO132" s="146"/>
      <c r="LWP132" s="146"/>
      <c r="LWQ132" s="146"/>
      <c r="LWR132" s="146"/>
      <c r="LWS132" s="146"/>
      <c r="LWT132" s="146"/>
      <c r="LWU132" s="146"/>
      <c r="LWV132" s="146"/>
      <c r="LWW132" s="146"/>
      <c r="LWX132" s="146"/>
      <c r="LWY132" s="146"/>
      <c r="LWZ132" s="146"/>
      <c r="LXA132" s="146"/>
      <c r="LXB132" s="146"/>
      <c r="LXC132" s="146"/>
      <c r="LXD132" s="146"/>
      <c r="LXE132" s="146"/>
      <c r="LXF132" s="146"/>
      <c r="LXG132" s="146"/>
      <c r="LXH132" s="146"/>
      <c r="LXI132" s="146"/>
      <c r="LXJ132" s="146"/>
      <c r="LXK132" s="146"/>
      <c r="LXL132" s="146"/>
      <c r="LXM132" s="146"/>
      <c r="LXN132" s="146"/>
      <c r="LXO132" s="146"/>
      <c r="LXP132" s="146"/>
      <c r="LXQ132" s="146"/>
      <c r="LXR132" s="146"/>
      <c r="LXS132" s="146"/>
      <c r="LXT132" s="146"/>
      <c r="LXU132" s="146"/>
      <c r="LXV132" s="146"/>
      <c r="LXW132" s="146"/>
      <c r="LXX132" s="146"/>
      <c r="LXY132" s="146"/>
      <c r="LXZ132" s="146"/>
      <c r="LYA132" s="146"/>
      <c r="LYB132" s="146"/>
      <c r="LYC132" s="146"/>
      <c r="LYD132" s="146"/>
      <c r="LYE132" s="146"/>
      <c r="LYF132" s="146"/>
      <c r="LYG132" s="146"/>
      <c r="LYH132" s="146"/>
      <c r="LYI132" s="146"/>
      <c r="LYJ132" s="146"/>
      <c r="LYK132" s="146"/>
      <c r="LYL132" s="146"/>
      <c r="LYM132" s="146"/>
      <c r="LYN132" s="146"/>
      <c r="LYO132" s="146"/>
      <c r="LYP132" s="146"/>
      <c r="LYQ132" s="146"/>
      <c r="LYR132" s="146"/>
      <c r="LYS132" s="146"/>
      <c r="LYT132" s="146"/>
      <c r="LYU132" s="146"/>
      <c r="LYV132" s="146"/>
      <c r="LYW132" s="146"/>
      <c r="LYX132" s="146"/>
      <c r="LYY132" s="146"/>
      <c r="LYZ132" s="146"/>
      <c r="LZA132" s="146"/>
      <c r="LZB132" s="146"/>
      <c r="LZC132" s="146"/>
      <c r="LZD132" s="146"/>
      <c r="LZE132" s="146"/>
      <c r="LZF132" s="146"/>
      <c r="LZG132" s="146"/>
      <c r="LZH132" s="146"/>
      <c r="LZI132" s="146"/>
      <c r="LZJ132" s="146"/>
      <c r="LZK132" s="146"/>
      <c r="LZL132" s="146"/>
      <c r="LZM132" s="146"/>
      <c r="LZN132" s="146"/>
      <c r="LZO132" s="146"/>
      <c r="LZP132" s="146"/>
      <c r="LZQ132" s="146"/>
      <c r="LZR132" s="146"/>
      <c r="LZS132" s="146"/>
      <c r="LZT132" s="146"/>
      <c r="LZU132" s="146"/>
      <c r="LZV132" s="146"/>
      <c r="LZW132" s="146"/>
      <c r="LZX132" s="146"/>
      <c r="LZY132" s="146"/>
      <c r="LZZ132" s="146"/>
      <c r="MAA132" s="146"/>
      <c r="MAB132" s="146"/>
      <c r="MAC132" s="146"/>
      <c r="MAD132" s="146"/>
      <c r="MAE132" s="146"/>
      <c r="MAF132" s="146"/>
      <c r="MAG132" s="146"/>
      <c r="MAH132" s="146"/>
      <c r="MAI132" s="146"/>
      <c r="MAJ132" s="146"/>
      <c r="MAK132" s="146"/>
      <c r="MAL132" s="146"/>
      <c r="MAM132" s="146"/>
      <c r="MAN132" s="146"/>
      <c r="MAO132" s="146"/>
      <c r="MAP132" s="146"/>
      <c r="MAQ132" s="146"/>
      <c r="MAR132" s="146"/>
      <c r="MAS132" s="146"/>
      <c r="MAT132" s="146"/>
      <c r="MAU132" s="146"/>
      <c r="MAV132" s="146"/>
      <c r="MAW132" s="146"/>
      <c r="MAX132" s="146"/>
      <c r="MAY132" s="146"/>
      <c r="MAZ132" s="146"/>
      <c r="MBA132" s="146"/>
      <c r="MBB132" s="146"/>
      <c r="MBC132" s="146"/>
      <c r="MBD132" s="146"/>
      <c r="MBE132" s="146"/>
      <c r="MBF132" s="146"/>
      <c r="MBG132" s="146"/>
      <c r="MBH132" s="146"/>
      <c r="MBI132" s="146"/>
      <c r="MBJ132" s="146"/>
      <c r="MBK132" s="146"/>
      <c r="MBL132" s="146"/>
      <c r="MBM132" s="146"/>
      <c r="MBN132" s="146"/>
      <c r="MBO132" s="146"/>
      <c r="MBP132" s="146"/>
      <c r="MBQ132" s="146"/>
      <c r="MBR132" s="146"/>
      <c r="MBS132" s="146"/>
      <c r="MBT132" s="146"/>
      <c r="MBU132" s="146"/>
      <c r="MBV132" s="146"/>
      <c r="MBW132" s="146"/>
      <c r="MBX132" s="146"/>
      <c r="MBY132" s="146"/>
      <c r="MBZ132" s="146"/>
      <c r="MCA132" s="146"/>
      <c r="MCB132" s="146"/>
      <c r="MCC132" s="146"/>
      <c r="MCD132" s="146"/>
      <c r="MCE132" s="146"/>
      <c r="MCF132" s="146"/>
      <c r="MCG132" s="146"/>
      <c r="MCH132" s="146"/>
      <c r="MCI132" s="146"/>
      <c r="MCJ132" s="146"/>
      <c r="MCK132" s="146"/>
      <c r="MCL132" s="146"/>
      <c r="MCM132" s="146"/>
      <c r="MCN132" s="146"/>
      <c r="MCO132" s="146"/>
      <c r="MCP132" s="146"/>
      <c r="MCQ132" s="146"/>
      <c r="MCR132" s="146"/>
      <c r="MCS132" s="146"/>
      <c r="MCT132" s="146"/>
      <c r="MCU132" s="146"/>
      <c r="MCV132" s="146"/>
      <c r="MCW132" s="146"/>
      <c r="MCX132" s="146"/>
      <c r="MCY132" s="146"/>
      <c r="MCZ132" s="146"/>
      <c r="MDA132" s="146"/>
      <c r="MDB132" s="146"/>
      <c r="MDC132" s="146"/>
      <c r="MDD132" s="146"/>
      <c r="MDE132" s="146"/>
      <c r="MDF132" s="146"/>
      <c r="MDG132" s="146"/>
      <c r="MDH132" s="146"/>
      <c r="MDI132" s="146"/>
      <c r="MDJ132" s="146"/>
      <c r="MDK132" s="146"/>
      <c r="MDL132" s="146"/>
      <c r="MDM132" s="146"/>
      <c r="MDN132" s="146"/>
      <c r="MDO132" s="146"/>
      <c r="MDP132" s="146"/>
      <c r="MDQ132" s="146"/>
      <c r="MDR132" s="146"/>
      <c r="MDS132" s="146"/>
      <c r="MDT132" s="146"/>
      <c r="MDU132" s="146"/>
      <c r="MDV132" s="146"/>
      <c r="MDW132" s="146"/>
      <c r="MDX132" s="146"/>
      <c r="MDY132" s="146"/>
      <c r="MDZ132" s="146"/>
      <c r="MEA132" s="146"/>
      <c r="MEB132" s="146"/>
      <c r="MEC132" s="146"/>
      <c r="MED132" s="146"/>
      <c r="MEE132" s="146"/>
      <c r="MEF132" s="146"/>
      <c r="MEG132" s="146"/>
      <c r="MEH132" s="146"/>
      <c r="MEI132" s="146"/>
      <c r="MEJ132" s="146"/>
      <c r="MEK132" s="146"/>
      <c r="MEL132" s="146"/>
      <c r="MEM132" s="146"/>
      <c r="MEN132" s="146"/>
      <c r="MEO132" s="146"/>
      <c r="MEP132" s="146"/>
      <c r="MEQ132" s="146"/>
      <c r="MER132" s="146"/>
      <c r="MES132" s="146"/>
      <c r="MET132" s="146"/>
      <c r="MEU132" s="146"/>
      <c r="MEV132" s="146"/>
      <c r="MEW132" s="146"/>
      <c r="MEX132" s="146"/>
      <c r="MEY132" s="146"/>
      <c r="MEZ132" s="146"/>
      <c r="MFA132" s="146"/>
      <c r="MFB132" s="146"/>
      <c r="MFC132" s="146"/>
      <c r="MFD132" s="146"/>
      <c r="MFE132" s="146"/>
      <c r="MFF132" s="146"/>
      <c r="MFG132" s="146"/>
      <c r="MFH132" s="146"/>
      <c r="MFI132" s="146"/>
      <c r="MFJ132" s="146"/>
      <c r="MFK132" s="146"/>
      <c r="MFL132" s="146"/>
      <c r="MFM132" s="146"/>
      <c r="MFN132" s="146"/>
      <c r="MFO132" s="146"/>
      <c r="MFP132" s="146"/>
      <c r="MFQ132" s="146"/>
      <c r="MFR132" s="146"/>
      <c r="MFS132" s="146"/>
      <c r="MFT132" s="146"/>
      <c r="MFU132" s="146"/>
      <c r="MFV132" s="146"/>
      <c r="MFW132" s="146"/>
      <c r="MFX132" s="146"/>
      <c r="MFY132" s="146"/>
      <c r="MFZ132" s="146"/>
      <c r="MGA132" s="146"/>
      <c r="MGB132" s="146"/>
      <c r="MGC132" s="146"/>
      <c r="MGD132" s="146"/>
      <c r="MGE132" s="146"/>
      <c r="MGF132" s="146"/>
      <c r="MGG132" s="146"/>
      <c r="MGH132" s="146"/>
      <c r="MGI132" s="146"/>
      <c r="MGJ132" s="146"/>
      <c r="MGK132" s="146"/>
      <c r="MGL132" s="146"/>
      <c r="MGM132" s="146"/>
      <c r="MGN132" s="146"/>
      <c r="MGO132" s="146"/>
      <c r="MGP132" s="146"/>
      <c r="MGQ132" s="146"/>
      <c r="MGR132" s="146"/>
      <c r="MGS132" s="146"/>
      <c r="MGT132" s="146"/>
      <c r="MGU132" s="146"/>
      <c r="MGV132" s="146"/>
      <c r="MGW132" s="146"/>
      <c r="MGX132" s="146"/>
      <c r="MGY132" s="146"/>
      <c r="MGZ132" s="146"/>
      <c r="MHA132" s="146"/>
      <c r="MHB132" s="146"/>
      <c r="MHC132" s="146"/>
      <c r="MHD132" s="146"/>
      <c r="MHE132" s="146"/>
      <c r="MHF132" s="146"/>
      <c r="MHG132" s="146"/>
      <c r="MHH132" s="146"/>
      <c r="MHI132" s="146"/>
      <c r="MHJ132" s="146"/>
      <c r="MHK132" s="146"/>
      <c r="MHL132" s="146"/>
      <c r="MHM132" s="146"/>
      <c r="MHN132" s="146"/>
      <c r="MHO132" s="146"/>
      <c r="MHP132" s="146"/>
      <c r="MHQ132" s="146"/>
      <c r="MHR132" s="146"/>
      <c r="MHS132" s="146"/>
      <c r="MHT132" s="146"/>
      <c r="MHU132" s="146"/>
      <c r="MHV132" s="146"/>
      <c r="MHW132" s="146"/>
      <c r="MHX132" s="146"/>
      <c r="MHY132" s="146"/>
      <c r="MHZ132" s="146"/>
      <c r="MIA132" s="146"/>
      <c r="MIB132" s="146"/>
      <c r="MIC132" s="146"/>
      <c r="MID132" s="146"/>
      <c r="MIE132" s="146"/>
      <c r="MIF132" s="146"/>
      <c r="MIG132" s="146"/>
      <c r="MIH132" s="146"/>
      <c r="MII132" s="146"/>
      <c r="MIJ132" s="146"/>
      <c r="MIK132" s="146"/>
      <c r="MIL132" s="146"/>
      <c r="MIM132" s="146"/>
      <c r="MIN132" s="146"/>
      <c r="MIO132" s="146"/>
      <c r="MIP132" s="146"/>
      <c r="MIQ132" s="146"/>
      <c r="MIR132" s="146"/>
      <c r="MIS132" s="146"/>
      <c r="MIT132" s="146"/>
      <c r="MIU132" s="146"/>
      <c r="MIV132" s="146"/>
      <c r="MIW132" s="146"/>
      <c r="MIX132" s="146"/>
      <c r="MIY132" s="146"/>
      <c r="MIZ132" s="146"/>
      <c r="MJA132" s="146"/>
      <c r="MJB132" s="146"/>
      <c r="MJC132" s="146"/>
      <c r="MJD132" s="146"/>
      <c r="MJE132" s="146"/>
      <c r="MJF132" s="146"/>
      <c r="MJG132" s="146"/>
      <c r="MJH132" s="146"/>
      <c r="MJI132" s="146"/>
      <c r="MJJ132" s="146"/>
      <c r="MJK132" s="146"/>
      <c r="MJL132" s="146"/>
      <c r="MJM132" s="146"/>
      <c r="MJN132" s="146"/>
      <c r="MJO132" s="146"/>
      <c r="MJP132" s="146"/>
      <c r="MJQ132" s="146"/>
      <c r="MJR132" s="146"/>
      <c r="MJS132" s="146"/>
      <c r="MJT132" s="146"/>
      <c r="MJU132" s="146"/>
      <c r="MJV132" s="146"/>
      <c r="MJW132" s="146"/>
      <c r="MJX132" s="146"/>
      <c r="MJY132" s="146"/>
      <c r="MJZ132" s="146"/>
      <c r="MKA132" s="146"/>
      <c r="MKB132" s="146"/>
      <c r="MKC132" s="146"/>
      <c r="MKD132" s="146"/>
      <c r="MKE132" s="146"/>
      <c r="MKF132" s="146"/>
      <c r="MKG132" s="146"/>
      <c r="MKH132" s="146"/>
      <c r="MKI132" s="146"/>
      <c r="MKJ132" s="146"/>
      <c r="MKK132" s="146"/>
      <c r="MKL132" s="146"/>
      <c r="MKM132" s="146"/>
      <c r="MKN132" s="146"/>
      <c r="MKO132" s="146"/>
      <c r="MKP132" s="146"/>
      <c r="MKQ132" s="146"/>
      <c r="MKR132" s="146"/>
      <c r="MKS132" s="146"/>
      <c r="MKT132" s="146"/>
      <c r="MKU132" s="146"/>
      <c r="MKV132" s="146"/>
      <c r="MKW132" s="146"/>
      <c r="MKX132" s="146"/>
      <c r="MKY132" s="146"/>
      <c r="MKZ132" s="146"/>
      <c r="MLA132" s="146"/>
      <c r="MLB132" s="146"/>
      <c r="MLC132" s="146"/>
      <c r="MLD132" s="146"/>
      <c r="MLE132" s="146"/>
      <c r="MLF132" s="146"/>
      <c r="MLG132" s="146"/>
      <c r="MLH132" s="146"/>
      <c r="MLI132" s="146"/>
      <c r="MLJ132" s="146"/>
      <c r="MLK132" s="146"/>
      <c r="MLL132" s="146"/>
      <c r="MLM132" s="146"/>
      <c r="MLN132" s="146"/>
      <c r="MLO132" s="146"/>
      <c r="MLP132" s="146"/>
      <c r="MLQ132" s="146"/>
      <c r="MLR132" s="146"/>
      <c r="MLS132" s="146"/>
      <c r="MLT132" s="146"/>
      <c r="MLU132" s="146"/>
      <c r="MLV132" s="146"/>
      <c r="MLW132" s="146"/>
      <c r="MLX132" s="146"/>
      <c r="MLY132" s="146"/>
      <c r="MLZ132" s="146"/>
      <c r="MMA132" s="146"/>
      <c r="MMB132" s="146"/>
      <c r="MMC132" s="146"/>
      <c r="MMD132" s="146"/>
      <c r="MME132" s="146"/>
      <c r="MMF132" s="146"/>
      <c r="MMG132" s="146"/>
      <c r="MMH132" s="146"/>
      <c r="MMI132" s="146"/>
      <c r="MMJ132" s="146"/>
      <c r="MMK132" s="146"/>
      <c r="MML132" s="146"/>
      <c r="MMM132" s="146"/>
      <c r="MMN132" s="146"/>
      <c r="MMO132" s="146"/>
      <c r="MMP132" s="146"/>
      <c r="MMQ132" s="146"/>
      <c r="MMR132" s="146"/>
      <c r="MMS132" s="146"/>
      <c r="MMT132" s="146"/>
      <c r="MMU132" s="146"/>
      <c r="MMV132" s="146"/>
      <c r="MMW132" s="146"/>
      <c r="MMX132" s="146"/>
      <c r="MMY132" s="146"/>
      <c r="MMZ132" s="146"/>
      <c r="MNA132" s="146"/>
      <c r="MNB132" s="146"/>
      <c r="MNC132" s="146"/>
      <c r="MND132" s="146"/>
      <c r="MNE132" s="146"/>
      <c r="MNF132" s="146"/>
      <c r="MNG132" s="146"/>
      <c r="MNH132" s="146"/>
      <c r="MNI132" s="146"/>
      <c r="MNJ132" s="146"/>
      <c r="MNK132" s="146"/>
      <c r="MNL132" s="146"/>
      <c r="MNM132" s="146"/>
      <c r="MNN132" s="146"/>
      <c r="MNO132" s="146"/>
      <c r="MNP132" s="146"/>
      <c r="MNQ132" s="146"/>
      <c r="MNR132" s="146"/>
      <c r="MNS132" s="146"/>
      <c r="MNT132" s="146"/>
      <c r="MNU132" s="146"/>
      <c r="MNV132" s="146"/>
      <c r="MNW132" s="146"/>
      <c r="MNX132" s="146"/>
      <c r="MNY132" s="146"/>
      <c r="MNZ132" s="146"/>
      <c r="MOA132" s="146"/>
      <c r="MOB132" s="146"/>
      <c r="MOC132" s="146"/>
      <c r="MOD132" s="146"/>
      <c r="MOE132" s="146"/>
      <c r="MOF132" s="146"/>
      <c r="MOG132" s="146"/>
      <c r="MOH132" s="146"/>
      <c r="MOI132" s="146"/>
      <c r="MOJ132" s="146"/>
      <c r="MOK132" s="146"/>
      <c r="MOL132" s="146"/>
      <c r="MOM132" s="146"/>
      <c r="MON132" s="146"/>
      <c r="MOO132" s="146"/>
      <c r="MOP132" s="146"/>
      <c r="MOQ132" s="146"/>
      <c r="MOR132" s="146"/>
      <c r="MOS132" s="146"/>
      <c r="MOT132" s="146"/>
      <c r="MOU132" s="146"/>
      <c r="MOV132" s="146"/>
      <c r="MOW132" s="146"/>
      <c r="MOX132" s="146"/>
      <c r="MOY132" s="146"/>
      <c r="MOZ132" s="146"/>
      <c r="MPA132" s="146"/>
      <c r="MPB132" s="146"/>
      <c r="MPC132" s="146"/>
      <c r="MPD132" s="146"/>
      <c r="MPE132" s="146"/>
      <c r="MPF132" s="146"/>
      <c r="MPG132" s="146"/>
      <c r="MPH132" s="146"/>
      <c r="MPI132" s="146"/>
      <c r="MPJ132" s="146"/>
      <c r="MPK132" s="146"/>
      <c r="MPL132" s="146"/>
      <c r="MPM132" s="146"/>
      <c r="MPN132" s="146"/>
      <c r="MPO132" s="146"/>
      <c r="MPP132" s="146"/>
      <c r="MPQ132" s="146"/>
      <c r="MPR132" s="146"/>
      <c r="MPS132" s="146"/>
      <c r="MPT132" s="146"/>
      <c r="MPU132" s="146"/>
      <c r="MPV132" s="146"/>
      <c r="MPW132" s="146"/>
      <c r="MPX132" s="146"/>
      <c r="MPY132" s="146"/>
      <c r="MPZ132" s="146"/>
      <c r="MQA132" s="146"/>
      <c r="MQB132" s="146"/>
      <c r="MQC132" s="146"/>
      <c r="MQD132" s="146"/>
      <c r="MQE132" s="146"/>
      <c r="MQF132" s="146"/>
      <c r="MQG132" s="146"/>
      <c r="MQH132" s="146"/>
      <c r="MQI132" s="146"/>
      <c r="MQJ132" s="146"/>
      <c r="MQK132" s="146"/>
      <c r="MQL132" s="146"/>
      <c r="MQM132" s="146"/>
      <c r="MQN132" s="146"/>
      <c r="MQO132" s="146"/>
      <c r="MQP132" s="146"/>
      <c r="MQQ132" s="146"/>
      <c r="MQR132" s="146"/>
      <c r="MQS132" s="146"/>
      <c r="MQT132" s="146"/>
      <c r="MQU132" s="146"/>
      <c r="MQV132" s="146"/>
      <c r="MQW132" s="146"/>
      <c r="MQX132" s="146"/>
      <c r="MQY132" s="146"/>
      <c r="MQZ132" s="146"/>
      <c r="MRA132" s="146"/>
      <c r="MRB132" s="146"/>
      <c r="MRC132" s="146"/>
      <c r="MRD132" s="146"/>
      <c r="MRE132" s="146"/>
      <c r="MRF132" s="146"/>
      <c r="MRG132" s="146"/>
      <c r="MRH132" s="146"/>
      <c r="MRI132" s="146"/>
      <c r="MRJ132" s="146"/>
      <c r="MRK132" s="146"/>
      <c r="MRL132" s="146"/>
      <c r="MRM132" s="146"/>
      <c r="MRN132" s="146"/>
      <c r="MRO132" s="146"/>
      <c r="MRP132" s="146"/>
      <c r="MRQ132" s="146"/>
      <c r="MRR132" s="146"/>
      <c r="MRS132" s="146"/>
      <c r="MRT132" s="146"/>
      <c r="MRU132" s="146"/>
      <c r="MRV132" s="146"/>
      <c r="MRW132" s="146"/>
      <c r="MRX132" s="146"/>
      <c r="MRY132" s="146"/>
      <c r="MRZ132" s="146"/>
      <c r="MSA132" s="146"/>
      <c r="MSB132" s="146"/>
      <c r="MSC132" s="146"/>
      <c r="MSD132" s="146"/>
      <c r="MSE132" s="146"/>
      <c r="MSF132" s="146"/>
      <c r="MSG132" s="146"/>
      <c r="MSH132" s="146"/>
      <c r="MSI132" s="146"/>
      <c r="MSJ132" s="146"/>
      <c r="MSK132" s="146"/>
      <c r="MSL132" s="146"/>
      <c r="MSM132" s="146"/>
      <c r="MSN132" s="146"/>
      <c r="MSO132" s="146"/>
      <c r="MSP132" s="146"/>
      <c r="MSQ132" s="146"/>
      <c r="MSR132" s="146"/>
      <c r="MSS132" s="146"/>
      <c r="MST132" s="146"/>
      <c r="MSU132" s="146"/>
      <c r="MSV132" s="146"/>
      <c r="MSW132" s="146"/>
      <c r="MSX132" s="146"/>
      <c r="MSY132" s="146"/>
      <c r="MSZ132" s="146"/>
      <c r="MTA132" s="146"/>
      <c r="MTB132" s="146"/>
      <c r="MTC132" s="146"/>
      <c r="MTD132" s="146"/>
      <c r="MTE132" s="146"/>
      <c r="MTF132" s="146"/>
      <c r="MTG132" s="146"/>
      <c r="MTH132" s="146"/>
      <c r="MTI132" s="146"/>
      <c r="MTJ132" s="146"/>
      <c r="MTK132" s="146"/>
      <c r="MTL132" s="146"/>
      <c r="MTM132" s="146"/>
      <c r="MTN132" s="146"/>
      <c r="MTO132" s="146"/>
      <c r="MTP132" s="146"/>
      <c r="MTQ132" s="146"/>
      <c r="MTR132" s="146"/>
      <c r="MTS132" s="146"/>
      <c r="MTT132" s="146"/>
      <c r="MTU132" s="146"/>
      <c r="MTV132" s="146"/>
      <c r="MTW132" s="146"/>
      <c r="MTX132" s="146"/>
      <c r="MTY132" s="146"/>
      <c r="MTZ132" s="146"/>
      <c r="MUA132" s="146"/>
      <c r="MUB132" s="146"/>
      <c r="MUC132" s="146"/>
      <c r="MUD132" s="146"/>
      <c r="MUE132" s="146"/>
      <c r="MUF132" s="146"/>
      <c r="MUG132" s="146"/>
      <c r="MUH132" s="146"/>
      <c r="MUI132" s="146"/>
      <c r="MUJ132" s="146"/>
      <c r="MUK132" s="146"/>
      <c r="MUL132" s="146"/>
      <c r="MUM132" s="146"/>
      <c r="MUN132" s="146"/>
      <c r="MUO132" s="146"/>
      <c r="MUP132" s="146"/>
      <c r="MUQ132" s="146"/>
      <c r="MUR132" s="146"/>
      <c r="MUS132" s="146"/>
      <c r="MUT132" s="146"/>
      <c r="MUU132" s="146"/>
      <c r="MUV132" s="146"/>
      <c r="MUW132" s="146"/>
      <c r="MUX132" s="146"/>
      <c r="MUY132" s="146"/>
      <c r="MUZ132" s="146"/>
      <c r="MVA132" s="146"/>
      <c r="MVB132" s="146"/>
      <c r="MVC132" s="146"/>
      <c r="MVD132" s="146"/>
      <c r="MVE132" s="146"/>
      <c r="MVF132" s="146"/>
      <c r="MVG132" s="146"/>
      <c r="MVH132" s="146"/>
      <c r="MVI132" s="146"/>
      <c r="MVJ132" s="146"/>
      <c r="MVK132" s="146"/>
      <c r="MVL132" s="146"/>
      <c r="MVM132" s="146"/>
      <c r="MVN132" s="146"/>
      <c r="MVO132" s="146"/>
      <c r="MVP132" s="146"/>
      <c r="MVQ132" s="146"/>
      <c r="MVR132" s="146"/>
      <c r="MVS132" s="146"/>
      <c r="MVT132" s="146"/>
      <c r="MVU132" s="146"/>
      <c r="MVV132" s="146"/>
      <c r="MVW132" s="146"/>
      <c r="MVX132" s="146"/>
      <c r="MVY132" s="146"/>
      <c r="MVZ132" s="146"/>
      <c r="MWA132" s="146"/>
      <c r="MWB132" s="146"/>
      <c r="MWC132" s="146"/>
      <c r="MWD132" s="146"/>
      <c r="MWE132" s="146"/>
      <c r="MWF132" s="146"/>
      <c r="MWG132" s="146"/>
      <c r="MWH132" s="146"/>
      <c r="MWI132" s="146"/>
      <c r="MWJ132" s="146"/>
      <c r="MWK132" s="146"/>
      <c r="MWL132" s="146"/>
      <c r="MWM132" s="146"/>
      <c r="MWN132" s="146"/>
      <c r="MWO132" s="146"/>
      <c r="MWP132" s="146"/>
      <c r="MWQ132" s="146"/>
      <c r="MWR132" s="146"/>
      <c r="MWS132" s="146"/>
      <c r="MWT132" s="146"/>
      <c r="MWU132" s="146"/>
      <c r="MWV132" s="146"/>
      <c r="MWW132" s="146"/>
      <c r="MWX132" s="146"/>
      <c r="MWY132" s="146"/>
      <c r="MWZ132" s="146"/>
      <c r="MXA132" s="146"/>
      <c r="MXB132" s="146"/>
      <c r="MXC132" s="146"/>
      <c r="MXD132" s="146"/>
      <c r="MXE132" s="146"/>
      <c r="MXF132" s="146"/>
      <c r="MXG132" s="146"/>
      <c r="MXH132" s="146"/>
      <c r="MXI132" s="146"/>
      <c r="MXJ132" s="146"/>
      <c r="MXK132" s="146"/>
      <c r="MXL132" s="146"/>
      <c r="MXM132" s="146"/>
      <c r="MXN132" s="146"/>
      <c r="MXO132" s="146"/>
      <c r="MXP132" s="146"/>
      <c r="MXQ132" s="146"/>
      <c r="MXR132" s="146"/>
      <c r="MXS132" s="146"/>
      <c r="MXT132" s="146"/>
      <c r="MXU132" s="146"/>
      <c r="MXV132" s="146"/>
      <c r="MXW132" s="146"/>
      <c r="MXX132" s="146"/>
      <c r="MXY132" s="146"/>
      <c r="MXZ132" s="146"/>
      <c r="MYA132" s="146"/>
      <c r="MYB132" s="146"/>
      <c r="MYC132" s="146"/>
      <c r="MYD132" s="146"/>
      <c r="MYE132" s="146"/>
      <c r="MYF132" s="146"/>
      <c r="MYG132" s="146"/>
      <c r="MYH132" s="146"/>
      <c r="MYI132" s="146"/>
      <c r="MYJ132" s="146"/>
      <c r="MYK132" s="146"/>
      <c r="MYL132" s="146"/>
      <c r="MYM132" s="146"/>
      <c r="MYN132" s="146"/>
      <c r="MYO132" s="146"/>
      <c r="MYP132" s="146"/>
      <c r="MYQ132" s="146"/>
      <c r="MYR132" s="146"/>
      <c r="MYS132" s="146"/>
      <c r="MYT132" s="146"/>
      <c r="MYU132" s="146"/>
      <c r="MYV132" s="146"/>
      <c r="MYW132" s="146"/>
      <c r="MYX132" s="146"/>
      <c r="MYY132" s="146"/>
      <c r="MYZ132" s="146"/>
      <c r="MZA132" s="146"/>
      <c r="MZB132" s="146"/>
      <c r="MZC132" s="146"/>
      <c r="MZD132" s="146"/>
      <c r="MZE132" s="146"/>
      <c r="MZF132" s="146"/>
      <c r="MZG132" s="146"/>
      <c r="MZH132" s="146"/>
      <c r="MZI132" s="146"/>
      <c r="MZJ132" s="146"/>
      <c r="MZK132" s="146"/>
      <c r="MZL132" s="146"/>
      <c r="MZM132" s="146"/>
      <c r="MZN132" s="146"/>
      <c r="MZO132" s="146"/>
      <c r="MZP132" s="146"/>
      <c r="MZQ132" s="146"/>
      <c r="MZR132" s="146"/>
      <c r="MZS132" s="146"/>
      <c r="MZT132" s="146"/>
      <c r="MZU132" s="146"/>
      <c r="MZV132" s="146"/>
      <c r="MZW132" s="146"/>
      <c r="MZX132" s="146"/>
      <c r="MZY132" s="146"/>
      <c r="MZZ132" s="146"/>
      <c r="NAA132" s="146"/>
      <c r="NAB132" s="146"/>
      <c r="NAC132" s="146"/>
      <c r="NAD132" s="146"/>
      <c r="NAE132" s="146"/>
      <c r="NAF132" s="146"/>
      <c r="NAG132" s="146"/>
      <c r="NAH132" s="146"/>
      <c r="NAI132" s="146"/>
      <c r="NAJ132" s="146"/>
      <c r="NAK132" s="146"/>
      <c r="NAL132" s="146"/>
      <c r="NAM132" s="146"/>
      <c r="NAN132" s="146"/>
      <c r="NAO132" s="146"/>
      <c r="NAP132" s="146"/>
      <c r="NAQ132" s="146"/>
      <c r="NAR132" s="146"/>
      <c r="NAS132" s="146"/>
      <c r="NAT132" s="146"/>
      <c r="NAU132" s="146"/>
      <c r="NAV132" s="146"/>
      <c r="NAW132" s="146"/>
      <c r="NAX132" s="146"/>
      <c r="NAY132" s="146"/>
      <c r="NAZ132" s="146"/>
      <c r="NBA132" s="146"/>
      <c r="NBB132" s="146"/>
      <c r="NBC132" s="146"/>
      <c r="NBD132" s="146"/>
      <c r="NBE132" s="146"/>
      <c r="NBF132" s="146"/>
      <c r="NBG132" s="146"/>
      <c r="NBH132" s="146"/>
      <c r="NBI132" s="146"/>
      <c r="NBJ132" s="146"/>
      <c r="NBK132" s="146"/>
      <c r="NBL132" s="146"/>
      <c r="NBM132" s="146"/>
      <c r="NBN132" s="146"/>
      <c r="NBO132" s="146"/>
      <c r="NBP132" s="146"/>
      <c r="NBQ132" s="146"/>
      <c r="NBR132" s="146"/>
      <c r="NBS132" s="146"/>
      <c r="NBT132" s="146"/>
      <c r="NBU132" s="146"/>
      <c r="NBV132" s="146"/>
      <c r="NBW132" s="146"/>
      <c r="NBX132" s="146"/>
      <c r="NBY132" s="146"/>
      <c r="NBZ132" s="146"/>
      <c r="NCA132" s="146"/>
      <c r="NCB132" s="146"/>
      <c r="NCC132" s="146"/>
      <c r="NCD132" s="146"/>
      <c r="NCE132" s="146"/>
      <c r="NCF132" s="146"/>
      <c r="NCG132" s="146"/>
      <c r="NCH132" s="146"/>
      <c r="NCI132" s="146"/>
      <c r="NCJ132" s="146"/>
      <c r="NCK132" s="146"/>
      <c r="NCL132" s="146"/>
      <c r="NCM132" s="146"/>
      <c r="NCN132" s="146"/>
      <c r="NCO132" s="146"/>
      <c r="NCP132" s="146"/>
      <c r="NCQ132" s="146"/>
      <c r="NCR132" s="146"/>
      <c r="NCS132" s="146"/>
      <c r="NCT132" s="146"/>
      <c r="NCU132" s="146"/>
      <c r="NCV132" s="146"/>
      <c r="NCW132" s="146"/>
      <c r="NCX132" s="146"/>
      <c r="NCY132" s="146"/>
      <c r="NCZ132" s="146"/>
      <c r="NDA132" s="146"/>
      <c r="NDB132" s="146"/>
      <c r="NDC132" s="146"/>
      <c r="NDD132" s="146"/>
      <c r="NDE132" s="146"/>
      <c r="NDF132" s="146"/>
      <c r="NDG132" s="146"/>
      <c r="NDH132" s="146"/>
      <c r="NDI132" s="146"/>
      <c r="NDJ132" s="146"/>
      <c r="NDK132" s="146"/>
      <c r="NDL132" s="146"/>
      <c r="NDM132" s="146"/>
      <c r="NDN132" s="146"/>
      <c r="NDO132" s="146"/>
      <c r="NDP132" s="146"/>
      <c r="NDQ132" s="146"/>
      <c r="NDR132" s="146"/>
      <c r="NDS132" s="146"/>
      <c r="NDT132" s="146"/>
      <c r="NDU132" s="146"/>
      <c r="NDV132" s="146"/>
      <c r="NDW132" s="146"/>
      <c r="NDX132" s="146"/>
      <c r="NDY132" s="146"/>
      <c r="NDZ132" s="146"/>
      <c r="NEA132" s="146"/>
      <c r="NEB132" s="146"/>
      <c r="NEC132" s="146"/>
      <c r="NED132" s="146"/>
      <c r="NEE132" s="146"/>
      <c r="NEF132" s="146"/>
      <c r="NEG132" s="146"/>
      <c r="NEH132" s="146"/>
      <c r="NEI132" s="146"/>
      <c r="NEJ132" s="146"/>
      <c r="NEK132" s="146"/>
      <c r="NEL132" s="146"/>
      <c r="NEM132" s="146"/>
      <c r="NEN132" s="146"/>
      <c r="NEO132" s="146"/>
      <c r="NEP132" s="146"/>
      <c r="NEQ132" s="146"/>
      <c r="NER132" s="146"/>
      <c r="NES132" s="146"/>
      <c r="NET132" s="146"/>
      <c r="NEU132" s="146"/>
      <c r="NEV132" s="146"/>
      <c r="NEW132" s="146"/>
      <c r="NEX132" s="146"/>
      <c r="NEY132" s="146"/>
      <c r="NEZ132" s="146"/>
      <c r="NFA132" s="146"/>
      <c r="NFB132" s="146"/>
      <c r="NFC132" s="146"/>
      <c r="NFD132" s="146"/>
      <c r="NFE132" s="146"/>
      <c r="NFF132" s="146"/>
      <c r="NFG132" s="146"/>
      <c r="NFH132" s="146"/>
      <c r="NFI132" s="146"/>
      <c r="NFJ132" s="146"/>
      <c r="NFK132" s="146"/>
      <c r="NFL132" s="146"/>
      <c r="NFM132" s="146"/>
      <c r="NFN132" s="146"/>
      <c r="NFO132" s="146"/>
      <c r="NFP132" s="146"/>
      <c r="NFQ132" s="146"/>
      <c r="NFR132" s="146"/>
      <c r="NFS132" s="146"/>
      <c r="NFT132" s="146"/>
      <c r="NFU132" s="146"/>
      <c r="NFV132" s="146"/>
      <c r="NFW132" s="146"/>
      <c r="NFX132" s="146"/>
      <c r="NFY132" s="146"/>
      <c r="NFZ132" s="146"/>
      <c r="NGA132" s="146"/>
      <c r="NGB132" s="146"/>
      <c r="NGC132" s="146"/>
      <c r="NGD132" s="146"/>
      <c r="NGE132" s="146"/>
      <c r="NGF132" s="146"/>
      <c r="NGG132" s="146"/>
      <c r="NGH132" s="146"/>
      <c r="NGI132" s="146"/>
      <c r="NGJ132" s="146"/>
      <c r="NGK132" s="146"/>
      <c r="NGL132" s="146"/>
      <c r="NGM132" s="146"/>
      <c r="NGN132" s="146"/>
      <c r="NGO132" s="146"/>
      <c r="NGP132" s="146"/>
      <c r="NGQ132" s="146"/>
      <c r="NGR132" s="146"/>
      <c r="NGS132" s="146"/>
      <c r="NGT132" s="146"/>
      <c r="NGU132" s="146"/>
      <c r="NGV132" s="146"/>
      <c r="NGW132" s="146"/>
      <c r="NGX132" s="146"/>
      <c r="NGY132" s="146"/>
      <c r="NGZ132" s="146"/>
      <c r="NHA132" s="146"/>
      <c r="NHB132" s="146"/>
      <c r="NHC132" s="146"/>
      <c r="NHD132" s="146"/>
      <c r="NHE132" s="146"/>
      <c r="NHF132" s="146"/>
      <c r="NHG132" s="146"/>
      <c r="NHH132" s="146"/>
      <c r="NHI132" s="146"/>
      <c r="NHJ132" s="146"/>
      <c r="NHK132" s="146"/>
      <c r="NHL132" s="146"/>
      <c r="NHM132" s="146"/>
      <c r="NHN132" s="146"/>
      <c r="NHO132" s="146"/>
      <c r="NHP132" s="146"/>
      <c r="NHQ132" s="146"/>
      <c r="NHR132" s="146"/>
      <c r="NHS132" s="146"/>
      <c r="NHT132" s="146"/>
      <c r="NHU132" s="146"/>
      <c r="NHV132" s="146"/>
      <c r="NHW132" s="146"/>
      <c r="NHX132" s="146"/>
      <c r="NHY132" s="146"/>
      <c r="NHZ132" s="146"/>
      <c r="NIA132" s="146"/>
      <c r="NIB132" s="146"/>
      <c r="NIC132" s="146"/>
      <c r="NID132" s="146"/>
      <c r="NIE132" s="146"/>
      <c r="NIF132" s="146"/>
      <c r="NIG132" s="146"/>
      <c r="NIH132" s="146"/>
      <c r="NII132" s="146"/>
      <c r="NIJ132" s="146"/>
      <c r="NIK132" s="146"/>
      <c r="NIL132" s="146"/>
      <c r="NIM132" s="146"/>
      <c r="NIN132" s="146"/>
      <c r="NIO132" s="146"/>
      <c r="NIP132" s="146"/>
      <c r="NIQ132" s="146"/>
      <c r="NIR132" s="146"/>
      <c r="NIS132" s="146"/>
      <c r="NIT132" s="146"/>
      <c r="NIU132" s="146"/>
      <c r="NIV132" s="146"/>
      <c r="NIW132" s="146"/>
      <c r="NIX132" s="146"/>
      <c r="NIY132" s="146"/>
      <c r="NIZ132" s="146"/>
      <c r="NJA132" s="146"/>
      <c r="NJB132" s="146"/>
      <c r="NJC132" s="146"/>
      <c r="NJD132" s="146"/>
      <c r="NJE132" s="146"/>
      <c r="NJF132" s="146"/>
      <c r="NJG132" s="146"/>
      <c r="NJH132" s="146"/>
      <c r="NJI132" s="146"/>
      <c r="NJJ132" s="146"/>
      <c r="NJK132" s="146"/>
      <c r="NJL132" s="146"/>
      <c r="NJM132" s="146"/>
      <c r="NJN132" s="146"/>
      <c r="NJO132" s="146"/>
      <c r="NJP132" s="146"/>
      <c r="NJQ132" s="146"/>
      <c r="NJR132" s="146"/>
      <c r="NJS132" s="146"/>
      <c r="NJT132" s="146"/>
      <c r="NJU132" s="146"/>
      <c r="NJV132" s="146"/>
      <c r="NJW132" s="146"/>
      <c r="NJX132" s="146"/>
      <c r="NJY132" s="146"/>
      <c r="NJZ132" s="146"/>
      <c r="NKA132" s="146"/>
      <c r="NKB132" s="146"/>
      <c r="NKC132" s="146"/>
      <c r="NKD132" s="146"/>
      <c r="NKE132" s="146"/>
      <c r="NKF132" s="146"/>
      <c r="NKG132" s="146"/>
      <c r="NKH132" s="146"/>
      <c r="NKI132" s="146"/>
      <c r="NKJ132" s="146"/>
      <c r="NKK132" s="146"/>
      <c r="NKL132" s="146"/>
      <c r="NKM132" s="146"/>
      <c r="NKN132" s="146"/>
      <c r="NKO132" s="146"/>
      <c r="NKP132" s="146"/>
      <c r="NKQ132" s="146"/>
      <c r="NKR132" s="146"/>
      <c r="NKS132" s="146"/>
      <c r="NKT132" s="146"/>
      <c r="NKU132" s="146"/>
      <c r="NKV132" s="146"/>
      <c r="NKW132" s="146"/>
      <c r="NKX132" s="146"/>
      <c r="NKY132" s="146"/>
      <c r="NKZ132" s="146"/>
      <c r="NLA132" s="146"/>
      <c r="NLB132" s="146"/>
      <c r="NLC132" s="146"/>
      <c r="NLD132" s="146"/>
      <c r="NLE132" s="146"/>
      <c r="NLF132" s="146"/>
      <c r="NLG132" s="146"/>
      <c r="NLH132" s="146"/>
      <c r="NLI132" s="146"/>
      <c r="NLJ132" s="146"/>
      <c r="NLK132" s="146"/>
      <c r="NLL132" s="146"/>
      <c r="NLM132" s="146"/>
      <c r="NLN132" s="146"/>
      <c r="NLO132" s="146"/>
      <c r="NLP132" s="146"/>
      <c r="NLQ132" s="146"/>
      <c r="NLR132" s="146"/>
      <c r="NLS132" s="146"/>
      <c r="NLT132" s="146"/>
      <c r="NLU132" s="146"/>
      <c r="NLV132" s="146"/>
      <c r="NLW132" s="146"/>
      <c r="NLX132" s="146"/>
      <c r="NLY132" s="146"/>
      <c r="NLZ132" s="146"/>
      <c r="NMA132" s="146"/>
      <c r="NMB132" s="146"/>
      <c r="NMC132" s="146"/>
      <c r="NMD132" s="146"/>
      <c r="NME132" s="146"/>
      <c r="NMF132" s="146"/>
      <c r="NMG132" s="146"/>
      <c r="NMH132" s="146"/>
      <c r="NMI132" s="146"/>
      <c r="NMJ132" s="146"/>
      <c r="NMK132" s="146"/>
      <c r="NML132" s="146"/>
      <c r="NMM132" s="146"/>
      <c r="NMN132" s="146"/>
      <c r="NMO132" s="146"/>
      <c r="NMP132" s="146"/>
      <c r="NMQ132" s="146"/>
      <c r="NMR132" s="146"/>
      <c r="NMS132" s="146"/>
      <c r="NMT132" s="146"/>
      <c r="NMU132" s="146"/>
      <c r="NMV132" s="146"/>
      <c r="NMW132" s="146"/>
      <c r="NMX132" s="146"/>
      <c r="NMY132" s="146"/>
      <c r="NMZ132" s="146"/>
      <c r="NNA132" s="146"/>
      <c r="NNB132" s="146"/>
      <c r="NNC132" s="146"/>
      <c r="NND132" s="146"/>
      <c r="NNE132" s="146"/>
      <c r="NNF132" s="146"/>
      <c r="NNG132" s="146"/>
      <c r="NNH132" s="146"/>
      <c r="NNI132" s="146"/>
      <c r="NNJ132" s="146"/>
      <c r="NNK132" s="146"/>
      <c r="NNL132" s="146"/>
      <c r="NNM132" s="146"/>
      <c r="NNN132" s="146"/>
      <c r="NNO132" s="146"/>
      <c r="NNP132" s="146"/>
      <c r="NNQ132" s="146"/>
      <c r="NNR132" s="146"/>
      <c r="NNS132" s="146"/>
      <c r="NNT132" s="146"/>
      <c r="NNU132" s="146"/>
      <c r="NNV132" s="146"/>
      <c r="NNW132" s="146"/>
      <c r="NNX132" s="146"/>
      <c r="NNY132" s="146"/>
      <c r="NNZ132" s="146"/>
      <c r="NOA132" s="146"/>
      <c r="NOB132" s="146"/>
      <c r="NOC132" s="146"/>
      <c r="NOD132" s="146"/>
      <c r="NOE132" s="146"/>
      <c r="NOF132" s="146"/>
      <c r="NOG132" s="146"/>
      <c r="NOH132" s="146"/>
      <c r="NOI132" s="146"/>
      <c r="NOJ132" s="146"/>
      <c r="NOK132" s="146"/>
      <c r="NOL132" s="146"/>
      <c r="NOM132" s="146"/>
      <c r="NON132" s="146"/>
      <c r="NOO132" s="146"/>
      <c r="NOP132" s="146"/>
      <c r="NOQ132" s="146"/>
      <c r="NOR132" s="146"/>
      <c r="NOS132" s="146"/>
      <c r="NOT132" s="146"/>
      <c r="NOU132" s="146"/>
      <c r="NOV132" s="146"/>
      <c r="NOW132" s="146"/>
      <c r="NOX132" s="146"/>
      <c r="NOY132" s="146"/>
      <c r="NOZ132" s="146"/>
      <c r="NPA132" s="146"/>
      <c r="NPB132" s="146"/>
      <c r="NPC132" s="146"/>
      <c r="NPD132" s="146"/>
      <c r="NPE132" s="146"/>
      <c r="NPF132" s="146"/>
      <c r="NPG132" s="146"/>
      <c r="NPH132" s="146"/>
      <c r="NPI132" s="146"/>
      <c r="NPJ132" s="146"/>
      <c r="NPK132" s="146"/>
      <c r="NPL132" s="146"/>
      <c r="NPM132" s="146"/>
      <c r="NPN132" s="146"/>
      <c r="NPO132" s="146"/>
      <c r="NPP132" s="146"/>
      <c r="NPQ132" s="146"/>
      <c r="NPR132" s="146"/>
      <c r="NPS132" s="146"/>
      <c r="NPT132" s="146"/>
      <c r="NPU132" s="146"/>
      <c r="NPV132" s="146"/>
      <c r="NPW132" s="146"/>
      <c r="NPX132" s="146"/>
      <c r="NPY132" s="146"/>
      <c r="NPZ132" s="146"/>
      <c r="NQA132" s="146"/>
      <c r="NQB132" s="146"/>
      <c r="NQC132" s="146"/>
      <c r="NQD132" s="146"/>
      <c r="NQE132" s="146"/>
      <c r="NQF132" s="146"/>
      <c r="NQG132" s="146"/>
      <c r="NQH132" s="146"/>
      <c r="NQI132" s="146"/>
      <c r="NQJ132" s="146"/>
      <c r="NQK132" s="146"/>
      <c r="NQL132" s="146"/>
      <c r="NQM132" s="146"/>
      <c r="NQN132" s="146"/>
      <c r="NQO132" s="146"/>
      <c r="NQP132" s="146"/>
      <c r="NQQ132" s="146"/>
      <c r="NQR132" s="146"/>
      <c r="NQS132" s="146"/>
      <c r="NQT132" s="146"/>
      <c r="NQU132" s="146"/>
      <c r="NQV132" s="146"/>
      <c r="NQW132" s="146"/>
      <c r="NQX132" s="146"/>
      <c r="NQY132" s="146"/>
      <c r="NQZ132" s="146"/>
      <c r="NRA132" s="146"/>
      <c r="NRB132" s="146"/>
      <c r="NRC132" s="146"/>
      <c r="NRD132" s="146"/>
      <c r="NRE132" s="146"/>
      <c r="NRF132" s="146"/>
      <c r="NRG132" s="146"/>
      <c r="NRH132" s="146"/>
      <c r="NRI132" s="146"/>
      <c r="NRJ132" s="146"/>
      <c r="NRK132" s="146"/>
      <c r="NRL132" s="146"/>
      <c r="NRM132" s="146"/>
      <c r="NRN132" s="146"/>
      <c r="NRO132" s="146"/>
      <c r="NRP132" s="146"/>
      <c r="NRQ132" s="146"/>
      <c r="NRR132" s="146"/>
      <c r="NRS132" s="146"/>
      <c r="NRT132" s="146"/>
      <c r="NRU132" s="146"/>
      <c r="NRV132" s="146"/>
      <c r="NRW132" s="146"/>
      <c r="NRX132" s="146"/>
      <c r="NRY132" s="146"/>
      <c r="NRZ132" s="146"/>
      <c r="NSA132" s="146"/>
      <c r="NSB132" s="146"/>
      <c r="NSC132" s="146"/>
      <c r="NSD132" s="146"/>
      <c r="NSE132" s="146"/>
      <c r="NSF132" s="146"/>
      <c r="NSG132" s="146"/>
      <c r="NSH132" s="146"/>
      <c r="NSI132" s="146"/>
      <c r="NSJ132" s="146"/>
      <c r="NSK132" s="146"/>
      <c r="NSL132" s="146"/>
      <c r="NSM132" s="146"/>
      <c r="NSN132" s="146"/>
      <c r="NSO132" s="146"/>
      <c r="NSP132" s="146"/>
      <c r="NSQ132" s="146"/>
      <c r="NSR132" s="146"/>
      <c r="NSS132" s="146"/>
      <c r="NST132" s="146"/>
      <c r="NSU132" s="146"/>
      <c r="NSV132" s="146"/>
      <c r="NSW132" s="146"/>
      <c r="NSX132" s="146"/>
      <c r="NSY132" s="146"/>
      <c r="NSZ132" s="146"/>
      <c r="NTA132" s="146"/>
      <c r="NTB132" s="146"/>
      <c r="NTC132" s="146"/>
      <c r="NTD132" s="146"/>
      <c r="NTE132" s="146"/>
      <c r="NTF132" s="146"/>
      <c r="NTG132" s="146"/>
      <c r="NTH132" s="146"/>
      <c r="NTI132" s="146"/>
      <c r="NTJ132" s="146"/>
      <c r="NTK132" s="146"/>
      <c r="NTL132" s="146"/>
      <c r="NTM132" s="146"/>
      <c r="NTN132" s="146"/>
      <c r="NTO132" s="146"/>
      <c r="NTP132" s="146"/>
      <c r="NTQ132" s="146"/>
      <c r="NTR132" s="146"/>
      <c r="NTS132" s="146"/>
      <c r="NTT132" s="146"/>
      <c r="NTU132" s="146"/>
      <c r="NTV132" s="146"/>
      <c r="NTW132" s="146"/>
      <c r="NTX132" s="146"/>
      <c r="NTY132" s="146"/>
      <c r="NTZ132" s="146"/>
      <c r="NUA132" s="146"/>
      <c r="NUB132" s="146"/>
      <c r="NUC132" s="146"/>
      <c r="NUD132" s="146"/>
      <c r="NUE132" s="146"/>
      <c r="NUF132" s="146"/>
      <c r="NUG132" s="146"/>
      <c r="NUH132" s="146"/>
      <c r="NUI132" s="146"/>
      <c r="NUJ132" s="146"/>
      <c r="NUK132" s="146"/>
      <c r="NUL132" s="146"/>
      <c r="NUM132" s="146"/>
      <c r="NUN132" s="146"/>
      <c r="NUO132" s="146"/>
      <c r="NUP132" s="146"/>
      <c r="NUQ132" s="146"/>
      <c r="NUR132" s="146"/>
      <c r="NUS132" s="146"/>
      <c r="NUT132" s="146"/>
      <c r="NUU132" s="146"/>
      <c r="NUV132" s="146"/>
      <c r="NUW132" s="146"/>
      <c r="NUX132" s="146"/>
      <c r="NUY132" s="146"/>
      <c r="NUZ132" s="146"/>
      <c r="NVA132" s="146"/>
      <c r="NVB132" s="146"/>
      <c r="NVC132" s="146"/>
      <c r="NVD132" s="146"/>
      <c r="NVE132" s="146"/>
      <c r="NVF132" s="146"/>
      <c r="NVG132" s="146"/>
      <c r="NVH132" s="146"/>
      <c r="NVI132" s="146"/>
      <c r="NVJ132" s="146"/>
      <c r="NVK132" s="146"/>
      <c r="NVL132" s="146"/>
      <c r="NVM132" s="146"/>
      <c r="NVN132" s="146"/>
      <c r="NVO132" s="146"/>
      <c r="NVP132" s="146"/>
      <c r="NVQ132" s="146"/>
      <c r="NVR132" s="146"/>
      <c r="NVS132" s="146"/>
      <c r="NVT132" s="146"/>
      <c r="NVU132" s="146"/>
      <c r="NVV132" s="146"/>
      <c r="NVW132" s="146"/>
      <c r="NVX132" s="146"/>
      <c r="NVY132" s="146"/>
      <c r="NVZ132" s="146"/>
      <c r="NWA132" s="146"/>
      <c r="NWB132" s="146"/>
      <c r="NWC132" s="146"/>
      <c r="NWD132" s="146"/>
      <c r="NWE132" s="146"/>
      <c r="NWF132" s="146"/>
      <c r="NWG132" s="146"/>
      <c r="NWH132" s="146"/>
      <c r="NWI132" s="146"/>
      <c r="NWJ132" s="146"/>
      <c r="NWK132" s="146"/>
      <c r="NWL132" s="146"/>
      <c r="NWM132" s="146"/>
      <c r="NWN132" s="146"/>
      <c r="NWO132" s="146"/>
      <c r="NWP132" s="146"/>
      <c r="NWQ132" s="146"/>
      <c r="NWR132" s="146"/>
      <c r="NWS132" s="146"/>
      <c r="NWT132" s="146"/>
      <c r="NWU132" s="146"/>
      <c r="NWV132" s="146"/>
      <c r="NWW132" s="146"/>
      <c r="NWX132" s="146"/>
      <c r="NWY132" s="146"/>
      <c r="NWZ132" s="146"/>
      <c r="NXA132" s="146"/>
      <c r="NXB132" s="146"/>
      <c r="NXC132" s="146"/>
      <c r="NXD132" s="146"/>
      <c r="NXE132" s="146"/>
      <c r="NXF132" s="146"/>
      <c r="NXG132" s="146"/>
      <c r="NXH132" s="146"/>
      <c r="NXI132" s="146"/>
      <c r="NXJ132" s="146"/>
      <c r="NXK132" s="146"/>
      <c r="NXL132" s="146"/>
      <c r="NXM132" s="146"/>
      <c r="NXN132" s="146"/>
      <c r="NXO132" s="146"/>
      <c r="NXP132" s="146"/>
      <c r="NXQ132" s="146"/>
      <c r="NXR132" s="146"/>
      <c r="NXS132" s="146"/>
      <c r="NXT132" s="146"/>
      <c r="NXU132" s="146"/>
      <c r="NXV132" s="146"/>
      <c r="NXW132" s="146"/>
      <c r="NXX132" s="146"/>
      <c r="NXY132" s="146"/>
      <c r="NXZ132" s="146"/>
      <c r="NYA132" s="146"/>
      <c r="NYB132" s="146"/>
      <c r="NYC132" s="146"/>
      <c r="NYD132" s="146"/>
      <c r="NYE132" s="146"/>
      <c r="NYF132" s="146"/>
      <c r="NYG132" s="146"/>
      <c r="NYH132" s="146"/>
      <c r="NYI132" s="146"/>
      <c r="NYJ132" s="146"/>
      <c r="NYK132" s="146"/>
      <c r="NYL132" s="146"/>
      <c r="NYM132" s="146"/>
      <c r="NYN132" s="146"/>
      <c r="NYO132" s="146"/>
      <c r="NYP132" s="146"/>
      <c r="NYQ132" s="146"/>
      <c r="NYR132" s="146"/>
      <c r="NYS132" s="146"/>
      <c r="NYT132" s="146"/>
      <c r="NYU132" s="146"/>
      <c r="NYV132" s="146"/>
      <c r="NYW132" s="146"/>
      <c r="NYX132" s="146"/>
      <c r="NYY132" s="146"/>
      <c r="NYZ132" s="146"/>
      <c r="NZA132" s="146"/>
      <c r="NZB132" s="146"/>
      <c r="NZC132" s="146"/>
      <c r="NZD132" s="146"/>
      <c r="NZE132" s="146"/>
      <c r="NZF132" s="146"/>
      <c r="NZG132" s="146"/>
      <c r="NZH132" s="146"/>
      <c r="NZI132" s="146"/>
      <c r="NZJ132" s="146"/>
      <c r="NZK132" s="146"/>
      <c r="NZL132" s="146"/>
      <c r="NZM132" s="146"/>
      <c r="NZN132" s="146"/>
      <c r="NZO132" s="146"/>
      <c r="NZP132" s="146"/>
      <c r="NZQ132" s="146"/>
      <c r="NZR132" s="146"/>
      <c r="NZS132" s="146"/>
      <c r="NZT132" s="146"/>
      <c r="NZU132" s="146"/>
      <c r="NZV132" s="146"/>
      <c r="NZW132" s="146"/>
      <c r="NZX132" s="146"/>
      <c r="NZY132" s="146"/>
      <c r="NZZ132" s="146"/>
      <c r="OAA132" s="146"/>
      <c r="OAB132" s="146"/>
      <c r="OAC132" s="146"/>
      <c r="OAD132" s="146"/>
      <c r="OAE132" s="146"/>
      <c r="OAF132" s="146"/>
      <c r="OAG132" s="146"/>
      <c r="OAH132" s="146"/>
      <c r="OAI132" s="146"/>
      <c r="OAJ132" s="146"/>
      <c r="OAK132" s="146"/>
      <c r="OAL132" s="146"/>
      <c r="OAM132" s="146"/>
      <c r="OAN132" s="146"/>
      <c r="OAO132" s="146"/>
      <c r="OAP132" s="146"/>
      <c r="OAQ132" s="146"/>
      <c r="OAR132" s="146"/>
      <c r="OAS132" s="146"/>
      <c r="OAT132" s="146"/>
      <c r="OAU132" s="146"/>
      <c r="OAV132" s="146"/>
      <c r="OAW132" s="146"/>
      <c r="OAX132" s="146"/>
      <c r="OAY132" s="146"/>
      <c r="OAZ132" s="146"/>
      <c r="OBA132" s="146"/>
      <c r="OBB132" s="146"/>
      <c r="OBC132" s="146"/>
      <c r="OBD132" s="146"/>
      <c r="OBE132" s="146"/>
      <c r="OBF132" s="146"/>
      <c r="OBG132" s="146"/>
      <c r="OBH132" s="146"/>
      <c r="OBI132" s="146"/>
      <c r="OBJ132" s="146"/>
      <c r="OBK132" s="146"/>
      <c r="OBL132" s="146"/>
      <c r="OBM132" s="146"/>
      <c r="OBN132" s="146"/>
      <c r="OBO132" s="146"/>
      <c r="OBP132" s="146"/>
      <c r="OBQ132" s="146"/>
      <c r="OBR132" s="146"/>
      <c r="OBS132" s="146"/>
      <c r="OBT132" s="146"/>
      <c r="OBU132" s="146"/>
      <c r="OBV132" s="146"/>
      <c r="OBW132" s="146"/>
      <c r="OBX132" s="146"/>
      <c r="OBY132" s="146"/>
      <c r="OBZ132" s="146"/>
      <c r="OCA132" s="146"/>
      <c r="OCB132" s="146"/>
      <c r="OCC132" s="146"/>
      <c r="OCD132" s="146"/>
      <c r="OCE132" s="146"/>
      <c r="OCF132" s="146"/>
      <c r="OCG132" s="146"/>
      <c r="OCH132" s="146"/>
      <c r="OCI132" s="146"/>
      <c r="OCJ132" s="146"/>
      <c r="OCK132" s="146"/>
      <c r="OCL132" s="146"/>
      <c r="OCM132" s="146"/>
      <c r="OCN132" s="146"/>
      <c r="OCO132" s="146"/>
      <c r="OCP132" s="146"/>
      <c r="OCQ132" s="146"/>
      <c r="OCR132" s="146"/>
      <c r="OCS132" s="146"/>
      <c r="OCT132" s="146"/>
      <c r="OCU132" s="146"/>
      <c r="OCV132" s="146"/>
      <c r="OCW132" s="146"/>
      <c r="OCX132" s="146"/>
      <c r="OCY132" s="146"/>
      <c r="OCZ132" s="146"/>
      <c r="ODA132" s="146"/>
      <c r="ODB132" s="146"/>
      <c r="ODC132" s="146"/>
      <c r="ODD132" s="146"/>
      <c r="ODE132" s="146"/>
      <c r="ODF132" s="146"/>
      <c r="ODG132" s="146"/>
      <c r="ODH132" s="146"/>
      <c r="ODI132" s="146"/>
      <c r="ODJ132" s="146"/>
      <c r="ODK132" s="146"/>
      <c r="ODL132" s="146"/>
      <c r="ODM132" s="146"/>
      <c r="ODN132" s="146"/>
      <c r="ODO132" s="146"/>
      <c r="ODP132" s="146"/>
      <c r="ODQ132" s="146"/>
      <c r="ODR132" s="146"/>
      <c r="ODS132" s="146"/>
      <c r="ODT132" s="146"/>
      <c r="ODU132" s="146"/>
      <c r="ODV132" s="146"/>
      <c r="ODW132" s="146"/>
      <c r="ODX132" s="146"/>
      <c r="ODY132" s="146"/>
      <c r="ODZ132" s="146"/>
      <c r="OEA132" s="146"/>
      <c r="OEB132" s="146"/>
      <c r="OEC132" s="146"/>
      <c r="OED132" s="146"/>
      <c r="OEE132" s="146"/>
      <c r="OEF132" s="146"/>
      <c r="OEG132" s="146"/>
      <c r="OEH132" s="146"/>
      <c r="OEI132" s="146"/>
      <c r="OEJ132" s="146"/>
      <c r="OEK132" s="146"/>
      <c r="OEL132" s="146"/>
      <c r="OEM132" s="146"/>
      <c r="OEN132" s="146"/>
      <c r="OEO132" s="146"/>
      <c r="OEP132" s="146"/>
      <c r="OEQ132" s="146"/>
      <c r="OER132" s="146"/>
      <c r="OES132" s="146"/>
      <c r="OET132" s="146"/>
      <c r="OEU132" s="146"/>
      <c r="OEV132" s="146"/>
      <c r="OEW132" s="146"/>
      <c r="OEX132" s="146"/>
      <c r="OEY132" s="146"/>
      <c r="OEZ132" s="146"/>
      <c r="OFA132" s="146"/>
      <c r="OFB132" s="146"/>
      <c r="OFC132" s="146"/>
      <c r="OFD132" s="146"/>
      <c r="OFE132" s="146"/>
      <c r="OFF132" s="146"/>
      <c r="OFG132" s="146"/>
      <c r="OFH132" s="146"/>
      <c r="OFI132" s="146"/>
      <c r="OFJ132" s="146"/>
      <c r="OFK132" s="146"/>
      <c r="OFL132" s="146"/>
      <c r="OFM132" s="146"/>
      <c r="OFN132" s="146"/>
      <c r="OFO132" s="146"/>
      <c r="OFP132" s="146"/>
      <c r="OFQ132" s="146"/>
      <c r="OFR132" s="146"/>
      <c r="OFS132" s="146"/>
      <c r="OFT132" s="146"/>
      <c r="OFU132" s="146"/>
      <c r="OFV132" s="146"/>
      <c r="OFW132" s="146"/>
      <c r="OFX132" s="146"/>
      <c r="OFY132" s="146"/>
      <c r="OFZ132" s="146"/>
      <c r="OGA132" s="146"/>
      <c r="OGB132" s="146"/>
      <c r="OGC132" s="146"/>
      <c r="OGD132" s="146"/>
      <c r="OGE132" s="146"/>
      <c r="OGF132" s="146"/>
      <c r="OGG132" s="146"/>
      <c r="OGH132" s="146"/>
      <c r="OGI132" s="146"/>
      <c r="OGJ132" s="146"/>
      <c r="OGK132" s="146"/>
      <c r="OGL132" s="146"/>
      <c r="OGM132" s="146"/>
      <c r="OGN132" s="146"/>
      <c r="OGO132" s="146"/>
      <c r="OGP132" s="146"/>
      <c r="OGQ132" s="146"/>
      <c r="OGR132" s="146"/>
      <c r="OGS132" s="146"/>
      <c r="OGT132" s="146"/>
      <c r="OGU132" s="146"/>
      <c r="OGV132" s="146"/>
      <c r="OGW132" s="146"/>
      <c r="OGX132" s="146"/>
      <c r="OGY132" s="146"/>
      <c r="OGZ132" s="146"/>
      <c r="OHA132" s="146"/>
      <c r="OHB132" s="146"/>
      <c r="OHC132" s="146"/>
      <c r="OHD132" s="146"/>
      <c r="OHE132" s="146"/>
      <c r="OHF132" s="146"/>
      <c r="OHG132" s="146"/>
      <c r="OHH132" s="146"/>
      <c r="OHI132" s="146"/>
      <c r="OHJ132" s="146"/>
      <c r="OHK132" s="146"/>
      <c r="OHL132" s="146"/>
      <c r="OHM132" s="146"/>
      <c r="OHN132" s="146"/>
      <c r="OHO132" s="146"/>
      <c r="OHP132" s="146"/>
      <c r="OHQ132" s="146"/>
      <c r="OHR132" s="146"/>
      <c r="OHS132" s="146"/>
      <c r="OHT132" s="146"/>
      <c r="OHU132" s="146"/>
      <c r="OHV132" s="146"/>
      <c r="OHW132" s="146"/>
      <c r="OHX132" s="146"/>
      <c r="OHY132" s="146"/>
      <c r="OHZ132" s="146"/>
      <c r="OIA132" s="146"/>
      <c r="OIB132" s="146"/>
      <c r="OIC132" s="146"/>
      <c r="OID132" s="146"/>
      <c r="OIE132" s="146"/>
      <c r="OIF132" s="146"/>
      <c r="OIG132" s="146"/>
      <c r="OIH132" s="146"/>
      <c r="OII132" s="146"/>
      <c r="OIJ132" s="146"/>
      <c r="OIK132" s="146"/>
      <c r="OIL132" s="146"/>
      <c r="OIM132" s="146"/>
      <c r="OIN132" s="146"/>
      <c r="OIO132" s="146"/>
      <c r="OIP132" s="146"/>
      <c r="OIQ132" s="146"/>
      <c r="OIR132" s="146"/>
      <c r="OIS132" s="146"/>
      <c r="OIT132" s="146"/>
      <c r="OIU132" s="146"/>
      <c r="OIV132" s="146"/>
      <c r="OIW132" s="146"/>
      <c r="OIX132" s="146"/>
      <c r="OIY132" s="146"/>
      <c r="OIZ132" s="146"/>
      <c r="OJA132" s="146"/>
      <c r="OJB132" s="146"/>
      <c r="OJC132" s="146"/>
      <c r="OJD132" s="146"/>
      <c r="OJE132" s="146"/>
      <c r="OJF132" s="146"/>
      <c r="OJG132" s="146"/>
      <c r="OJH132" s="146"/>
      <c r="OJI132" s="146"/>
      <c r="OJJ132" s="146"/>
      <c r="OJK132" s="146"/>
      <c r="OJL132" s="146"/>
      <c r="OJM132" s="146"/>
      <c r="OJN132" s="146"/>
      <c r="OJO132" s="146"/>
      <c r="OJP132" s="146"/>
      <c r="OJQ132" s="146"/>
      <c r="OJR132" s="146"/>
      <c r="OJS132" s="146"/>
      <c r="OJT132" s="146"/>
      <c r="OJU132" s="146"/>
      <c r="OJV132" s="146"/>
      <c r="OJW132" s="146"/>
      <c r="OJX132" s="146"/>
      <c r="OJY132" s="146"/>
      <c r="OJZ132" s="146"/>
      <c r="OKA132" s="146"/>
      <c r="OKB132" s="146"/>
      <c r="OKC132" s="146"/>
      <c r="OKD132" s="146"/>
      <c r="OKE132" s="146"/>
      <c r="OKF132" s="146"/>
      <c r="OKG132" s="146"/>
      <c r="OKH132" s="146"/>
      <c r="OKI132" s="146"/>
      <c r="OKJ132" s="146"/>
      <c r="OKK132" s="146"/>
      <c r="OKL132" s="146"/>
      <c r="OKM132" s="146"/>
      <c r="OKN132" s="146"/>
      <c r="OKO132" s="146"/>
      <c r="OKP132" s="146"/>
      <c r="OKQ132" s="146"/>
      <c r="OKR132" s="146"/>
      <c r="OKS132" s="146"/>
      <c r="OKT132" s="146"/>
      <c r="OKU132" s="146"/>
      <c r="OKV132" s="146"/>
      <c r="OKW132" s="146"/>
      <c r="OKX132" s="146"/>
      <c r="OKY132" s="146"/>
      <c r="OKZ132" s="146"/>
      <c r="OLA132" s="146"/>
      <c r="OLB132" s="146"/>
      <c r="OLC132" s="146"/>
      <c r="OLD132" s="146"/>
      <c r="OLE132" s="146"/>
      <c r="OLF132" s="146"/>
      <c r="OLG132" s="146"/>
      <c r="OLH132" s="146"/>
      <c r="OLI132" s="146"/>
      <c r="OLJ132" s="146"/>
      <c r="OLK132" s="146"/>
      <c r="OLL132" s="146"/>
      <c r="OLM132" s="146"/>
      <c r="OLN132" s="146"/>
      <c r="OLO132" s="146"/>
      <c r="OLP132" s="146"/>
      <c r="OLQ132" s="146"/>
      <c r="OLR132" s="146"/>
      <c r="OLS132" s="146"/>
      <c r="OLT132" s="146"/>
      <c r="OLU132" s="146"/>
      <c r="OLV132" s="146"/>
      <c r="OLW132" s="146"/>
      <c r="OLX132" s="146"/>
      <c r="OLY132" s="146"/>
      <c r="OLZ132" s="146"/>
      <c r="OMA132" s="146"/>
      <c r="OMB132" s="146"/>
      <c r="OMC132" s="146"/>
      <c r="OMD132" s="146"/>
      <c r="OME132" s="146"/>
      <c r="OMF132" s="146"/>
      <c r="OMG132" s="146"/>
      <c r="OMH132" s="146"/>
      <c r="OMI132" s="146"/>
      <c r="OMJ132" s="146"/>
      <c r="OMK132" s="146"/>
      <c r="OML132" s="146"/>
      <c r="OMM132" s="146"/>
      <c r="OMN132" s="146"/>
      <c r="OMO132" s="146"/>
      <c r="OMP132" s="146"/>
      <c r="OMQ132" s="146"/>
      <c r="OMR132" s="146"/>
      <c r="OMS132" s="146"/>
      <c r="OMT132" s="146"/>
      <c r="OMU132" s="146"/>
      <c r="OMV132" s="146"/>
      <c r="OMW132" s="146"/>
      <c r="OMX132" s="146"/>
      <c r="OMY132" s="146"/>
      <c r="OMZ132" s="146"/>
      <c r="ONA132" s="146"/>
      <c r="ONB132" s="146"/>
      <c r="ONC132" s="146"/>
      <c r="OND132" s="146"/>
      <c r="ONE132" s="146"/>
      <c r="ONF132" s="146"/>
      <c r="ONG132" s="146"/>
      <c r="ONH132" s="146"/>
      <c r="ONI132" s="146"/>
      <c r="ONJ132" s="146"/>
      <c r="ONK132" s="146"/>
      <c r="ONL132" s="146"/>
      <c r="ONM132" s="146"/>
      <c r="ONN132" s="146"/>
      <c r="ONO132" s="146"/>
      <c r="ONP132" s="146"/>
      <c r="ONQ132" s="146"/>
      <c r="ONR132" s="146"/>
      <c r="ONS132" s="146"/>
      <c r="ONT132" s="146"/>
      <c r="ONU132" s="146"/>
      <c r="ONV132" s="146"/>
      <c r="ONW132" s="146"/>
      <c r="ONX132" s="146"/>
      <c r="ONY132" s="146"/>
      <c r="ONZ132" s="146"/>
      <c r="OOA132" s="146"/>
      <c r="OOB132" s="146"/>
      <c r="OOC132" s="146"/>
      <c r="OOD132" s="146"/>
      <c r="OOE132" s="146"/>
      <c r="OOF132" s="146"/>
      <c r="OOG132" s="146"/>
      <c r="OOH132" s="146"/>
      <c r="OOI132" s="146"/>
      <c r="OOJ132" s="146"/>
      <c r="OOK132" s="146"/>
      <c r="OOL132" s="146"/>
      <c r="OOM132" s="146"/>
      <c r="OON132" s="146"/>
      <c r="OOO132" s="146"/>
      <c r="OOP132" s="146"/>
      <c r="OOQ132" s="146"/>
      <c r="OOR132" s="146"/>
      <c r="OOS132" s="146"/>
      <c r="OOT132" s="146"/>
      <c r="OOU132" s="146"/>
      <c r="OOV132" s="146"/>
      <c r="OOW132" s="146"/>
      <c r="OOX132" s="146"/>
      <c r="OOY132" s="146"/>
      <c r="OOZ132" s="146"/>
      <c r="OPA132" s="146"/>
      <c r="OPB132" s="146"/>
      <c r="OPC132" s="146"/>
      <c r="OPD132" s="146"/>
      <c r="OPE132" s="146"/>
      <c r="OPF132" s="146"/>
      <c r="OPG132" s="146"/>
      <c r="OPH132" s="146"/>
      <c r="OPI132" s="146"/>
      <c r="OPJ132" s="146"/>
      <c r="OPK132" s="146"/>
      <c r="OPL132" s="146"/>
      <c r="OPM132" s="146"/>
      <c r="OPN132" s="146"/>
      <c r="OPO132" s="146"/>
      <c r="OPP132" s="146"/>
      <c r="OPQ132" s="146"/>
      <c r="OPR132" s="146"/>
      <c r="OPS132" s="146"/>
      <c r="OPT132" s="146"/>
      <c r="OPU132" s="146"/>
      <c r="OPV132" s="146"/>
      <c r="OPW132" s="146"/>
      <c r="OPX132" s="146"/>
      <c r="OPY132" s="146"/>
      <c r="OPZ132" s="146"/>
      <c r="OQA132" s="146"/>
      <c r="OQB132" s="146"/>
      <c r="OQC132" s="146"/>
      <c r="OQD132" s="146"/>
      <c r="OQE132" s="146"/>
      <c r="OQF132" s="146"/>
      <c r="OQG132" s="146"/>
      <c r="OQH132" s="146"/>
      <c r="OQI132" s="146"/>
      <c r="OQJ132" s="146"/>
      <c r="OQK132" s="146"/>
      <c r="OQL132" s="146"/>
      <c r="OQM132" s="146"/>
      <c r="OQN132" s="146"/>
      <c r="OQO132" s="146"/>
      <c r="OQP132" s="146"/>
      <c r="OQQ132" s="146"/>
      <c r="OQR132" s="146"/>
      <c r="OQS132" s="146"/>
      <c r="OQT132" s="146"/>
      <c r="OQU132" s="146"/>
      <c r="OQV132" s="146"/>
      <c r="OQW132" s="146"/>
      <c r="OQX132" s="146"/>
      <c r="OQY132" s="146"/>
      <c r="OQZ132" s="146"/>
      <c r="ORA132" s="146"/>
      <c r="ORB132" s="146"/>
      <c r="ORC132" s="146"/>
      <c r="ORD132" s="146"/>
      <c r="ORE132" s="146"/>
      <c r="ORF132" s="146"/>
      <c r="ORG132" s="146"/>
      <c r="ORH132" s="146"/>
      <c r="ORI132" s="146"/>
      <c r="ORJ132" s="146"/>
      <c r="ORK132" s="146"/>
      <c r="ORL132" s="146"/>
      <c r="ORM132" s="146"/>
      <c r="ORN132" s="146"/>
      <c r="ORO132" s="146"/>
      <c r="ORP132" s="146"/>
      <c r="ORQ132" s="146"/>
      <c r="ORR132" s="146"/>
      <c r="ORS132" s="146"/>
      <c r="ORT132" s="146"/>
      <c r="ORU132" s="146"/>
      <c r="ORV132" s="146"/>
      <c r="ORW132" s="146"/>
      <c r="ORX132" s="146"/>
      <c r="ORY132" s="146"/>
      <c r="ORZ132" s="146"/>
      <c r="OSA132" s="146"/>
      <c r="OSB132" s="146"/>
      <c r="OSC132" s="146"/>
      <c r="OSD132" s="146"/>
      <c r="OSE132" s="146"/>
      <c r="OSF132" s="146"/>
      <c r="OSG132" s="146"/>
      <c r="OSH132" s="146"/>
      <c r="OSI132" s="146"/>
      <c r="OSJ132" s="146"/>
      <c r="OSK132" s="146"/>
      <c r="OSL132" s="146"/>
      <c r="OSM132" s="146"/>
      <c r="OSN132" s="146"/>
      <c r="OSO132" s="146"/>
      <c r="OSP132" s="146"/>
      <c r="OSQ132" s="146"/>
      <c r="OSR132" s="146"/>
      <c r="OSS132" s="146"/>
      <c r="OST132" s="146"/>
      <c r="OSU132" s="146"/>
      <c r="OSV132" s="146"/>
      <c r="OSW132" s="146"/>
      <c r="OSX132" s="146"/>
      <c r="OSY132" s="146"/>
      <c r="OSZ132" s="146"/>
      <c r="OTA132" s="146"/>
      <c r="OTB132" s="146"/>
      <c r="OTC132" s="146"/>
      <c r="OTD132" s="146"/>
      <c r="OTE132" s="146"/>
      <c r="OTF132" s="146"/>
      <c r="OTG132" s="146"/>
      <c r="OTH132" s="146"/>
      <c r="OTI132" s="146"/>
      <c r="OTJ132" s="146"/>
      <c r="OTK132" s="146"/>
      <c r="OTL132" s="146"/>
      <c r="OTM132" s="146"/>
      <c r="OTN132" s="146"/>
      <c r="OTO132" s="146"/>
      <c r="OTP132" s="146"/>
      <c r="OTQ132" s="146"/>
      <c r="OTR132" s="146"/>
      <c r="OTS132" s="146"/>
      <c r="OTT132" s="146"/>
      <c r="OTU132" s="146"/>
      <c r="OTV132" s="146"/>
      <c r="OTW132" s="146"/>
      <c r="OTX132" s="146"/>
      <c r="OTY132" s="146"/>
      <c r="OTZ132" s="146"/>
      <c r="OUA132" s="146"/>
      <c r="OUB132" s="146"/>
      <c r="OUC132" s="146"/>
      <c r="OUD132" s="146"/>
      <c r="OUE132" s="146"/>
      <c r="OUF132" s="146"/>
      <c r="OUG132" s="146"/>
      <c r="OUH132" s="146"/>
      <c r="OUI132" s="146"/>
      <c r="OUJ132" s="146"/>
      <c r="OUK132" s="146"/>
      <c r="OUL132" s="146"/>
      <c r="OUM132" s="146"/>
      <c r="OUN132" s="146"/>
      <c r="OUO132" s="146"/>
      <c r="OUP132" s="146"/>
      <c r="OUQ132" s="146"/>
      <c r="OUR132" s="146"/>
      <c r="OUS132" s="146"/>
      <c r="OUT132" s="146"/>
      <c r="OUU132" s="146"/>
      <c r="OUV132" s="146"/>
      <c r="OUW132" s="146"/>
      <c r="OUX132" s="146"/>
      <c r="OUY132" s="146"/>
      <c r="OUZ132" s="146"/>
      <c r="OVA132" s="146"/>
      <c r="OVB132" s="146"/>
      <c r="OVC132" s="146"/>
      <c r="OVD132" s="146"/>
      <c r="OVE132" s="146"/>
      <c r="OVF132" s="146"/>
      <c r="OVG132" s="146"/>
      <c r="OVH132" s="146"/>
      <c r="OVI132" s="146"/>
      <c r="OVJ132" s="146"/>
      <c r="OVK132" s="146"/>
      <c r="OVL132" s="146"/>
      <c r="OVM132" s="146"/>
      <c r="OVN132" s="146"/>
      <c r="OVO132" s="146"/>
      <c r="OVP132" s="146"/>
      <c r="OVQ132" s="146"/>
      <c r="OVR132" s="146"/>
      <c r="OVS132" s="146"/>
      <c r="OVT132" s="146"/>
      <c r="OVU132" s="146"/>
      <c r="OVV132" s="146"/>
      <c r="OVW132" s="146"/>
      <c r="OVX132" s="146"/>
      <c r="OVY132" s="146"/>
      <c r="OVZ132" s="146"/>
      <c r="OWA132" s="146"/>
      <c r="OWB132" s="146"/>
      <c r="OWC132" s="146"/>
      <c r="OWD132" s="146"/>
      <c r="OWE132" s="146"/>
      <c r="OWF132" s="146"/>
      <c r="OWG132" s="146"/>
      <c r="OWH132" s="146"/>
      <c r="OWI132" s="146"/>
      <c r="OWJ132" s="146"/>
      <c r="OWK132" s="146"/>
      <c r="OWL132" s="146"/>
      <c r="OWM132" s="146"/>
      <c r="OWN132" s="146"/>
      <c r="OWO132" s="146"/>
      <c r="OWP132" s="146"/>
      <c r="OWQ132" s="146"/>
      <c r="OWR132" s="146"/>
      <c r="OWS132" s="146"/>
      <c r="OWT132" s="146"/>
      <c r="OWU132" s="146"/>
      <c r="OWV132" s="146"/>
      <c r="OWW132" s="146"/>
      <c r="OWX132" s="146"/>
      <c r="OWY132" s="146"/>
      <c r="OWZ132" s="146"/>
      <c r="OXA132" s="146"/>
      <c r="OXB132" s="146"/>
      <c r="OXC132" s="146"/>
      <c r="OXD132" s="146"/>
      <c r="OXE132" s="146"/>
      <c r="OXF132" s="146"/>
      <c r="OXG132" s="146"/>
      <c r="OXH132" s="146"/>
      <c r="OXI132" s="146"/>
      <c r="OXJ132" s="146"/>
      <c r="OXK132" s="146"/>
      <c r="OXL132" s="146"/>
      <c r="OXM132" s="146"/>
      <c r="OXN132" s="146"/>
      <c r="OXO132" s="146"/>
      <c r="OXP132" s="146"/>
      <c r="OXQ132" s="146"/>
      <c r="OXR132" s="146"/>
      <c r="OXS132" s="146"/>
      <c r="OXT132" s="146"/>
      <c r="OXU132" s="146"/>
      <c r="OXV132" s="146"/>
      <c r="OXW132" s="146"/>
      <c r="OXX132" s="146"/>
      <c r="OXY132" s="146"/>
      <c r="OXZ132" s="146"/>
      <c r="OYA132" s="146"/>
      <c r="OYB132" s="146"/>
      <c r="OYC132" s="146"/>
      <c r="OYD132" s="146"/>
      <c r="OYE132" s="146"/>
      <c r="OYF132" s="146"/>
      <c r="OYG132" s="146"/>
      <c r="OYH132" s="146"/>
      <c r="OYI132" s="146"/>
      <c r="OYJ132" s="146"/>
      <c r="OYK132" s="146"/>
      <c r="OYL132" s="146"/>
      <c r="OYM132" s="146"/>
      <c r="OYN132" s="146"/>
      <c r="OYO132" s="146"/>
      <c r="OYP132" s="146"/>
      <c r="OYQ132" s="146"/>
      <c r="OYR132" s="146"/>
      <c r="OYS132" s="146"/>
      <c r="OYT132" s="146"/>
      <c r="OYU132" s="146"/>
      <c r="OYV132" s="146"/>
      <c r="OYW132" s="146"/>
      <c r="OYX132" s="146"/>
      <c r="OYY132" s="146"/>
      <c r="OYZ132" s="146"/>
      <c r="OZA132" s="146"/>
      <c r="OZB132" s="146"/>
      <c r="OZC132" s="146"/>
      <c r="OZD132" s="146"/>
      <c r="OZE132" s="146"/>
      <c r="OZF132" s="146"/>
      <c r="OZG132" s="146"/>
      <c r="OZH132" s="146"/>
      <c r="OZI132" s="146"/>
      <c r="OZJ132" s="146"/>
      <c r="OZK132" s="146"/>
      <c r="OZL132" s="146"/>
      <c r="OZM132" s="146"/>
      <c r="OZN132" s="146"/>
      <c r="OZO132" s="146"/>
      <c r="OZP132" s="146"/>
      <c r="OZQ132" s="146"/>
      <c r="OZR132" s="146"/>
      <c r="OZS132" s="146"/>
      <c r="OZT132" s="146"/>
      <c r="OZU132" s="146"/>
      <c r="OZV132" s="146"/>
      <c r="OZW132" s="146"/>
      <c r="OZX132" s="146"/>
      <c r="OZY132" s="146"/>
      <c r="OZZ132" s="146"/>
      <c r="PAA132" s="146"/>
      <c r="PAB132" s="146"/>
      <c r="PAC132" s="146"/>
      <c r="PAD132" s="146"/>
      <c r="PAE132" s="146"/>
      <c r="PAF132" s="146"/>
      <c r="PAG132" s="146"/>
      <c r="PAH132" s="146"/>
      <c r="PAI132" s="146"/>
      <c r="PAJ132" s="146"/>
      <c r="PAK132" s="146"/>
      <c r="PAL132" s="146"/>
      <c r="PAM132" s="146"/>
      <c r="PAN132" s="146"/>
      <c r="PAO132" s="146"/>
      <c r="PAP132" s="146"/>
      <c r="PAQ132" s="146"/>
      <c r="PAR132" s="146"/>
      <c r="PAS132" s="146"/>
      <c r="PAT132" s="146"/>
      <c r="PAU132" s="146"/>
      <c r="PAV132" s="146"/>
      <c r="PAW132" s="146"/>
      <c r="PAX132" s="146"/>
      <c r="PAY132" s="146"/>
      <c r="PAZ132" s="146"/>
      <c r="PBA132" s="146"/>
      <c r="PBB132" s="146"/>
      <c r="PBC132" s="146"/>
      <c r="PBD132" s="146"/>
      <c r="PBE132" s="146"/>
      <c r="PBF132" s="146"/>
      <c r="PBG132" s="146"/>
      <c r="PBH132" s="146"/>
      <c r="PBI132" s="146"/>
      <c r="PBJ132" s="146"/>
      <c r="PBK132" s="146"/>
      <c r="PBL132" s="146"/>
      <c r="PBM132" s="146"/>
      <c r="PBN132" s="146"/>
      <c r="PBO132" s="146"/>
      <c r="PBP132" s="146"/>
      <c r="PBQ132" s="146"/>
      <c r="PBR132" s="146"/>
      <c r="PBS132" s="146"/>
      <c r="PBT132" s="146"/>
      <c r="PBU132" s="146"/>
      <c r="PBV132" s="146"/>
      <c r="PBW132" s="146"/>
      <c r="PBX132" s="146"/>
      <c r="PBY132" s="146"/>
      <c r="PBZ132" s="146"/>
      <c r="PCA132" s="146"/>
      <c r="PCB132" s="146"/>
      <c r="PCC132" s="146"/>
      <c r="PCD132" s="146"/>
      <c r="PCE132" s="146"/>
      <c r="PCF132" s="146"/>
      <c r="PCG132" s="146"/>
      <c r="PCH132" s="146"/>
      <c r="PCI132" s="146"/>
      <c r="PCJ132" s="146"/>
      <c r="PCK132" s="146"/>
      <c r="PCL132" s="146"/>
      <c r="PCM132" s="146"/>
      <c r="PCN132" s="146"/>
      <c r="PCO132" s="146"/>
      <c r="PCP132" s="146"/>
      <c r="PCQ132" s="146"/>
      <c r="PCR132" s="146"/>
      <c r="PCS132" s="146"/>
      <c r="PCT132" s="146"/>
      <c r="PCU132" s="146"/>
      <c r="PCV132" s="146"/>
      <c r="PCW132" s="146"/>
      <c r="PCX132" s="146"/>
      <c r="PCY132" s="146"/>
      <c r="PCZ132" s="146"/>
      <c r="PDA132" s="146"/>
      <c r="PDB132" s="146"/>
      <c r="PDC132" s="146"/>
      <c r="PDD132" s="146"/>
      <c r="PDE132" s="146"/>
      <c r="PDF132" s="146"/>
      <c r="PDG132" s="146"/>
      <c r="PDH132" s="146"/>
      <c r="PDI132" s="146"/>
      <c r="PDJ132" s="146"/>
      <c r="PDK132" s="146"/>
      <c r="PDL132" s="146"/>
      <c r="PDM132" s="146"/>
      <c r="PDN132" s="146"/>
      <c r="PDO132" s="146"/>
      <c r="PDP132" s="146"/>
      <c r="PDQ132" s="146"/>
      <c r="PDR132" s="146"/>
      <c r="PDS132" s="146"/>
      <c r="PDT132" s="146"/>
      <c r="PDU132" s="146"/>
      <c r="PDV132" s="146"/>
      <c r="PDW132" s="146"/>
      <c r="PDX132" s="146"/>
      <c r="PDY132" s="146"/>
      <c r="PDZ132" s="146"/>
      <c r="PEA132" s="146"/>
      <c r="PEB132" s="146"/>
      <c r="PEC132" s="146"/>
      <c r="PED132" s="146"/>
      <c r="PEE132" s="146"/>
      <c r="PEF132" s="146"/>
      <c r="PEG132" s="146"/>
      <c r="PEH132" s="146"/>
      <c r="PEI132" s="146"/>
      <c r="PEJ132" s="146"/>
      <c r="PEK132" s="146"/>
      <c r="PEL132" s="146"/>
      <c r="PEM132" s="146"/>
      <c r="PEN132" s="146"/>
      <c r="PEO132" s="146"/>
      <c r="PEP132" s="146"/>
      <c r="PEQ132" s="146"/>
      <c r="PER132" s="146"/>
      <c r="PES132" s="146"/>
      <c r="PET132" s="146"/>
      <c r="PEU132" s="146"/>
      <c r="PEV132" s="146"/>
      <c r="PEW132" s="146"/>
      <c r="PEX132" s="146"/>
      <c r="PEY132" s="146"/>
      <c r="PEZ132" s="146"/>
      <c r="PFA132" s="146"/>
      <c r="PFB132" s="146"/>
      <c r="PFC132" s="146"/>
      <c r="PFD132" s="146"/>
      <c r="PFE132" s="146"/>
      <c r="PFF132" s="146"/>
      <c r="PFG132" s="146"/>
      <c r="PFH132" s="146"/>
      <c r="PFI132" s="146"/>
      <c r="PFJ132" s="146"/>
      <c r="PFK132" s="146"/>
      <c r="PFL132" s="146"/>
      <c r="PFM132" s="146"/>
      <c r="PFN132" s="146"/>
      <c r="PFO132" s="146"/>
      <c r="PFP132" s="146"/>
      <c r="PFQ132" s="146"/>
      <c r="PFR132" s="146"/>
      <c r="PFS132" s="146"/>
      <c r="PFT132" s="146"/>
      <c r="PFU132" s="146"/>
      <c r="PFV132" s="146"/>
      <c r="PFW132" s="146"/>
      <c r="PFX132" s="146"/>
      <c r="PFY132" s="146"/>
      <c r="PFZ132" s="146"/>
      <c r="PGA132" s="146"/>
      <c r="PGB132" s="146"/>
      <c r="PGC132" s="146"/>
      <c r="PGD132" s="146"/>
      <c r="PGE132" s="146"/>
      <c r="PGF132" s="146"/>
      <c r="PGG132" s="146"/>
      <c r="PGH132" s="146"/>
      <c r="PGI132" s="146"/>
      <c r="PGJ132" s="146"/>
      <c r="PGK132" s="146"/>
      <c r="PGL132" s="146"/>
      <c r="PGM132" s="146"/>
      <c r="PGN132" s="146"/>
      <c r="PGO132" s="146"/>
      <c r="PGP132" s="146"/>
      <c r="PGQ132" s="146"/>
      <c r="PGR132" s="146"/>
      <c r="PGS132" s="146"/>
      <c r="PGT132" s="146"/>
      <c r="PGU132" s="146"/>
      <c r="PGV132" s="146"/>
      <c r="PGW132" s="146"/>
      <c r="PGX132" s="146"/>
      <c r="PGY132" s="146"/>
      <c r="PGZ132" s="146"/>
      <c r="PHA132" s="146"/>
      <c r="PHB132" s="146"/>
      <c r="PHC132" s="146"/>
      <c r="PHD132" s="146"/>
      <c r="PHE132" s="146"/>
      <c r="PHF132" s="146"/>
      <c r="PHG132" s="146"/>
      <c r="PHH132" s="146"/>
      <c r="PHI132" s="146"/>
      <c r="PHJ132" s="146"/>
      <c r="PHK132" s="146"/>
      <c r="PHL132" s="146"/>
      <c r="PHM132" s="146"/>
      <c r="PHN132" s="146"/>
      <c r="PHO132" s="146"/>
      <c r="PHP132" s="146"/>
      <c r="PHQ132" s="146"/>
      <c r="PHR132" s="146"/>
      <c r="PHS132" s="146"/>
      <c r="PHT132" s="146"/>
      <c r="PHU132" s="146"/>
      <c r="PHV132" s="146"/>
      <c r="PHW132" s="146"/>
      <c r="PHX132" s="146"/>
      <c r="PHY132" s="146"/>
      <c r="PHZ132" s="146"/>
      <c r="PIA132" s="146"/>
      <c r="PIB132" s="146"/>
      <c r="PIC132" s="146"/>
      <c r="PID132" s="146"/>
      <c r="PIE132" s="146"/>
      <c r="PIF132" s="146"/>
      <c r="PIG132" s="146"/>
      <c r="PIH132" s="146"/>
      <c r="PII132" s="146"/>
      <c r="PIJ132" s="146"/>
      <c r="PIK132" s="146"/>
      <c r="PIL132" s="146"/>
      <c r="PIM132" s="146"/>
      <c r="PIN132" s="146"/>
      <c r="PIO132" s="146"/>
      <c r="PIP132" s="146"/>
      <c r="PIQ132" s="146"/>
      <c r="PIR132" s="146"/>
      <c r="PIS132" s="146"/>
      <c r="PIT132" s="146"/>
      <c r="PIU132" s="146"/>
      <c r="PIV132" s="146"/>
      <c r="PIW132" s="146"/>
      <c r="PIX132" s="146"/>
      <c r="PIY132" s="146"/>
      <c r="PIZ132" s="146"/>
      <c r="PJA132" s="146"/>
      <c r="PJB132" s="146"/>
      <c r="PJC132" s="146"/>
      <c r="PJD132" s="146"/>
      <c r="PJE132" s="146"/>
      <c r="PJF132" s="146"/>
      <c r="PJG132" s="146"/>
      <c r="PJH132" s="146"/>
      <c r="PJI132" s="146"/>
      <c r="PJJ132" s="146"/>
      <c r="PJK132" s="146"/>
      <c r="PJL132" s="146"/>
      <c r="PJM132" s="146"/>
      <c r="PJN132" s="146"/>
      <c r="PJO132" s="146"/>
      <c r="PJP132" s="146"/>
      <c r="PJQ132" s="146"/>
      <c r="PJR132" s="146"/>
      <c r="PJS132" s="146"/>
      <c r="PJT132" s="146"/>
      <c r="PJU132" s="146"/>
      <c r="PJV132" s="146"/>
      <c r="PJW132" s="146"/>
      <c r="PJX132" s="146"/>
      <c r="PJY132" s="146"/>
      <c r="PJZ132" s="146"/>
      <c r="PKA132" s="146"/>
      <c r="PKB132" s="146"/>
      <c r="PKC132" s="146"/>
      <c r="PKD132" s="146"/>
      <c r="PKE132" s="146"/>
      <c r="PKF132" s="146"/>
      <c r="PKG132" s="146"/>
      <c r="PKH132" s="146"/>
      <c r="PKI132" s="146"/>
      <c r="PKJ132" s="146"/>
      <c r="PKK132" s="146"/>
      <c r="PKL132" s="146"/>
      <c r="PKM132" s="146"/>
      <c r="PKN132" s="146"/>
      <c r="PKO132" s="146"/>
      <c r="PKP132" s="146"/>
      <c r="PKQ132" s="146"/>
      <c r="PKR132" s="146"/>
      <c r="PKS132" s="146"/>
      <c r="PKT132" s="146"/>
      <c r="PKU132" s="146"/>
      <c r="PKV132" s="146"/>
      <c r="PKW132" s="146"/>
      <c r="PKX132" s="146"/>
      <c r="PKY132" s="146"/>
      <c r="PKZ132" s="146"/>
      <c r="PLA132" s="146"/>
      <c r="PLB132" s="146"/>
      <c r="PLC132" s="146"/>
      <c r="PLD132" s="146"/>
      <c r="PLE132" s="146"/>
      <c r="PLF132" s="146"/>
      <c r="PLG132" s="146"/>
      <c r="PLH132" s="146"/>
      <c r="PLI132" s="146"/>
      <c r="PLJ132" s="146"/>
      <c r="PLK132" s="146"/>
      <c r="PLL132" s="146"/>
      <c r="PLM132" s="146"/>
      <c r="PLN132" s="146"/>
      <c r="PLO132" s="146"/>
      <c r="PLP132" s="146"/>
      <c r="PLQ132" s="146"/>
      <c r="PLR132" s="146"/>
      <c r="PLS132" s="146"/>
      <c r="PLT132" s="146"/>
      <c r="PLU132" s="146"/>
      <c r="PLV132" s="146"/>
      <c r="PLW132" s="146"/>
      <c r="PLX132" s="146"/>
      <c r="PLY132" s="146"/>
      <c r="PLZ132" s="146"/>
      <c r="PMA132" s="146"/>
      <c r="PMB132" s="146"/>
      <c r="PMC132" s="146"/>
      <c r="PMD132" s="146"/>
      <c r="PME132" s="146"/>
      <c r="PMF132" s="146"/>
      <c r="PMG132" s="146"/>
      <c r="PMH132" s="146"/>
      <c r="PMI132" s="146"/>
      <c r="PMJ132" s="146"/>
      <c r="PMK132" s="146"/>
      <c r="PML132" s="146"/>
      <c r="PMM132" s="146"/>
      <c r="PMN132" s="146"/>
      <c r="PMO132" s="146"/>
      <c r="PMP132" s="146"/>
      <c r="PMQ132" s="146"/>
      <c r="PMR132" s="146"/>
      <c r="PMS132" s="146"/>
      <c r="PMT132" s="146"/>
      <c r="PMU132" s="146"/>
      <c r="PMV132" s="146"/>
      <c r="PMW132" s="146"/>
      <c r="PMX132" s="146"/>
      <c r="PMY132" s="146"/>
      <c r="PMZ132" s="146"/>
      <c r="PNA132" s="146"/>
      <c r="PNB132" s="146"/>
      <c r="PNC132" s="146"/>
      <c r="PND132" s="146"/>
      <c r="PNE132" s="146"/>
      <c r="PNF132" s="146"/>
      <c r="PNG132" s="146"/>
      <c r="PNH132" s="146"/>
      <c r="PNI132" s="146"/>
      <c r="PNJ132" s="146"/>
      <c r="PNK132" s="146"/>
      <c r="PNL132" s="146"/>
      <c r="PNM132" s="146"/>
      <c r="PNN132" s="146"/>
      <c r="PNO132" s="146"/>
      <c r="PNP132" s="146"/>
      <c r="PNQ132" s="146"/>
      <c r="PNR132" s="146"/>
      <c r="PNS132" s="146"/>
      <c r="PNT132" s="146"/>
      <c r="PNU132" s="146"/>
      <c r="PNV132" s="146"/>
      <c r="PNW132" s="146"/>
      <c r="PNX132" s="146"/>
      <c r="PNY132" s="146"/>
      <c r="PNZ132" s="146"/>
      <c r="POA132" s="146"/>
      <c r="POB132" s="146"/>
      <c r="POC132" s="146"/>
      <c r="POD132" s="146"/>
      <c r="POE132" s="146"/>
      <c r="POF132" s="146"/>
      <c r="POG132" s="146"/>
      <c r="POH132" s="146"/>
      <c r="POI132" s="146"/>
      <c r="POJ132" s="146"/>
      <c r="POK132" s="146"/>
      <c r="POL132" s="146"/>
      <c r="POM132" s="146"/>
      <c r="PON132" s="146"/>
      <c r="POO132" s="146"/>
      <c r="POP132" s="146"/>
      <c r="POQ132" s="146"/>
      <c r="POR132" s="146"/>
      <c r="POS132" s="146"/>
      <c r="POT132" s="146"/>
      <c r="POU132" s="146"/>
      <c r="POV132" s="146"/>
      <c r="POW132" s="146"/>
      <c r="POX132" s="146"/>
      <c r="POY132" s="146"/>
      <c r="POZ132" s="146"/>
      <c r="PPA132" s="146"/>
      <c r="PPB132" s="146"/>
      <c r="PPC132" s="146"/>
      <c r="PPD132" s="146"/>
      <c r="PPE132" s="146"/>
      <c r="PPF132" s="146"/>
      <c r="PPG132" s="146"/>
      <c r="PPH132" s="146"/>
      <c r="PPI132" s="146"/>
      <c r="PPJ132" s="146"/>
      <c r="PPK132" s="146"/>
      <c r="PPL132" s="146"/>
      <c r="PPM132" s="146"/>
      <c r="PPN132" s="146"/>
      <c r="PPO132" s="146"/>
      <c r="PPP132" s="146"/>
      <c r="PPQ132" s="146"/>
      <c r="PPR132" s="146"/>
      <c r="PPS132" s="146"/>
      <c r="PPT132" s="146"/>
      <c r="PPU132" s="146"/>
      <c r="PPV132" s="146"/>
      <c r="PPW132" s="146"/>
      <c r="PPX132" s="146"/>
      <c r="PPY132" s="146"/>
      <c r="PPZ132" s="146"/>
      <c r="PQA132" s="146"/>
      <c r="PQB132" s="146"/>
      <c r="PQC132" s="146"/>
      <c r="PQD132" s="146"/>
      <c r="PQE132" s="146"/>
      <c r="PQF132" s="146"/>
      <c r="PQG132" s="146"/>
      <c r="PQH132" s="146"/>
      <c r="PQI132" s="146"/>
      <c r="PQJ132" s="146"/>
      <c r="PQK132" s="146"/>
      <c r="PQL132" s="146"/>
      <c r="PQM132" s="146"/>
      <c r="PQN132" s="146"/>
      <c r="PQO132" s="146"/>
      <c r="PQP132" s="146"/>
      <c r="PQQ132" s="146"/>
      <c r="PQR132" s="146"/>
      <c r="PQS132" s="146"/>
      <c r="PQT132" s="146"/>
      <c r="PQU132" s="146"/>
      <c r="PQV132" s="146"/>
      <c r="PQW132" s="146"/>
      <c r="PQX132" s="146"/>
      <c r="PQY132" s="146"/>
      <c r="PQZ132" s="146"/>
      <c r="PRA132" s="146"/>
      <c r="PRB132" s="146"/>
      <c r="PRC132" s="146"/>
      <c r="PRD132" s="146"/>
      <c r="PRE132" s="146"/>
      <c r="PRF132" s="146"/>
      <c r="PRG132" s="146"/>
      <c r="PRH132" s="146"/>
      <c r="PRI132" s="146"/>
      <c r="PRJ132" s="146"/>
      <c r="PRK132" s="146"/>
      <c r="PRL132" s="146"/>
      <c r="PRM132" s="146"/>
      <c r="PRN132" s="146"/>
      <c r="PRO132" s="146"/>
      <c r="PRP132" s="146"/>
      <c r="PRQ132" s="146"/>
      <c r="PRR132" s="146"/>
      <c r="PRS132" s="146"/>
      <c r="PRT132" s="146"/>
      <c r="PRU132" s="146"/>
      <c r="PRV132" s="146"/>
      <c r="PRW132" s="146"/>
      <c r="PRX132" s="146"/>
      <c r="PRY132" s="146"/>
      <c r="PRZ132" s="146"/>
      <c r="PSA132" s="146"/>
      <c r="PSB132" s="146"/>
      <c r="PSC132" s="146"/>
      <c r="PSD132" s="146"/>
      <c r="PSE132" s="146"/>
      <c r="PSF132" s="146"/>
      <c r="PSG132" s="146"/>
      <c r="PSH132" s="146"/>
      <c r="PSI132" s="146"/>
      <c r="PSJ132" s="146"/>
      <c r="PSK132" s="146"/>
      <c r="PSL132" s="146"/>
      <c r="PSM132" s="146"/>
      <c r="PSN132" s="146"/>
      <c r="PSO132" s="146"/>
      <c r="PSP132" s="146"/>
      <c r="PSQ132" s="146"/>
      <c r="PSR132" s="146"/>
      <c r="PSS132" s="146"/>
      <c r="PST132" s="146"/>
      <c r="PSU132" s="146"/>
      <c r="PSV132" s="146"/>
      <c r="PSW132" s="146"/>
      <c r="PSX132" s="146"/>
      <c r="PSY132" s="146"/>
      <c r="PSZ132" s="146"/>
      <c r="PTA132" s="146"/>
      <c r="PTB132" s="146"/>
      <c r="PTC132" s="146"/>
      <c r="PTD132" s="146"/>
      <c r="PTE132" s="146"/>
      <c r="PTF132" s="146"/>
      <c r="PTG132" s="146"/>
      <c r="PTH132" s="146"/>
      <c r="PTI132" s="146"/>
      <c r="PTJ132" s="146"/>
      <c r="PTK132" s="146"/>
      <c r="PTL132" s="146"/>
      <c r="PTM132" s="146"/>
      <c r="PTN132" s="146"/>
      <c r="PTO132" s="146"/>
      <c r="PTP132" s="146"/>
      <c r="PTQ132" s="146"/>
      <c r="PTR132" s="146"/>
      <c r="PTS132" s="146"/>
      <c r="PTT132" s="146"/>
      <c r="PTU132" s="146"/>
      <c r="PTV132" s="146"/>
      <c r="PTW132" s="146"/>
      <c r="PTX132" s="146"/>
      <c r="PTY132" s="146"/>
      <c r="PTZ132" s="146"/>
      <c r="PUA132" s="146"/>
      <c r="PUB132" s="146"/>
      <c r="PUC132" s="146"/>
      <c r="PUD132" s="146"/>
      <c r="PUE132" s="146"/>
      <c r="PUF132" s="146"/>
      <c r="PUG132" s="146"/>
      <c r="PUH132" s="146"/>
      <c r="PUI132" s="146"/>
      <c r="PUJ132" s="146"/>
      <c r="PUK132" s="146"/>
      <c r="PUL132" s="146"/>
      <c r="PUM132" s="146"/>
      <c r="PUN132" s="146"/>
      <c r="PUO132" s="146"/>
      <c r="PUP132" s="146"/>
      <c r="PUQ132" s="146"/>
      <c r="PUR132" s="146"/>
      <c r="PUS132" s="146"/>
      <c r="PUT132" s="146"/>
      <c r="PUU132" s="146"/>
      <c r="PUV132" s="146"/>
      <c r="PUW132" s="146"/>
      <c r="PUX132" s="146"/>
      <c r="PUY132" s="146"/>
      <c r="PUZ132" s="146"/>
      <c r="PVA132" s="146"/>
      <c r="PVB132" s="146"/>
      <c r="PVC132" s="146"/>
      <c r="PVD132" s="146"/>
      <c r="PVE132" s="146"/>
      <c r="PVF132" s="146"/>
      <c r="PVG132" s="146"/>
      <c r="PVH132" s="146"/>
      <c r="PVI132" s="146"/>
      <c r="PVJ132" s="146"/>
      <c r="PVK132" s="146"/>
      <c r="PVL132" s="146"/>
      <c r="PVM132" s="146"/>
      <c r="PVN132" s="146"/>
      <c r="PVO132" s="146"/>
      <c r="PVP132" s="146"/>
      <c r="PVQ132" s="146"/>
      <c r="PVR132" s="146"/>
      <c r="PVS132" s="146"/>
      <c r="PVT132" s="146"/>
      <c r="PVU132" s="146"/>
      <c r="PVV132" s="146"/>
      <c r="PVW132" s="146"/>
      <c r="PVX132" s="146"/>
      <c r="PVY132" s="146"/>
      <c r="PVZ132" s="146"/>
      <c r="PWA132" s="146"/>
      <c r="PWB132" s="146"/>
      <c r="PWC132" s="146"/>
      <c r="PWD132" s="146"/>
      <c r="PWE132" s="146"/>
      <c r="PWF132" s="146"/>
      <c r="PWG132" s="146"/>
      <c r="PWH132" s="146"/>
      <c r="PWI132" s="146"/>
      <c r="PWJ132" s="146"/>
      <c r="PWK132" s="146"/>
      <c r="PWL132" s="146"/>
      <c r="PWM132" s="146"/>
      <c r="PWN132" s="146"/>
      <c r="PWO132" s="146"/>
      <c r="PWP132" s="146"/>
      <c r="PWQ132" s="146"/>
      <c r="PWR132" s="146"/>
      <c r="PWS132" s="146"/>
      <c r="PWT132" s="146"/>
      <c r="PWU132" s="146"/>
      <c r="PWV132" s="146"/>
      <c r="PWW132" s="146"/>
      <c r="PWX132" s="146"/>
      <c r="PWY132" s="146"/>
      <c r="PWZ132" s="146"/>
      <c r="PXA132" s="146"/>
      <c r="PXB132" s="146"/>
      <c r="PXC132" s="146"/>
      <c r="PXD132" s="146"/>
      <c r="PXE132" s="146"/>
      <c r="PXF132" s="146"/>
      <c r="PXG132" s="146"/>
      <c r="PXH132" s="146"/>
      <c r="PXI132" s="146"/>
      <c r="PXJ132" s="146"/>
      <c r="PXK132" s="146"/>
      <c r="PXL132" s="146"/>
      <c r="PXM132" s="146"/>
      <c r="PXN132" s="146"/>
      <c r="PXO132" s="146"/>
      <c r="PXP132" s="146"/>
      <c r="PXQ132" s="146"/>
      <c r="PXR132" s="146"/>
      <c r="PXS132" s="146"/>
      <c r="PXT132" s="146"/>
      <c r="PXU132" s="146"/>
      <c r="PXV132" s="146"/>
      <c r="PXW132" s="146"/>
      <c r="PXX132" s="146"/>
      <c r="PXY132" s="146"/>
      <c r="PXZ132" s="146"/>
      <c r="PYA132" s="146"/>
      <c r="PYB132" s="146"/>
      <c r="PYC132" s="146"/>
      <c r="PYD132" s="146"/>
      <c r="PYE132" s="146"/>
      <c r="PYF132" s="146"/>
      <c r="PYG132" s="146"/>
      <c r="PYH132" s="146"/>
      <c r="PYI132" s="146"/>
      <c r="PYJ132" s="146"/>
      <c r="PYK132" s="146"/>
      <c r="PYL132" s="146"/>
      <c r="PYM132" s="146"/>
      <c r="PYN132" s="146"/>
      <c r="PYO132" s="146"/>
      <c r="PYP132" s="146"/>
      <c r="PYQ132" s="146"/>
      <c r="PYR132" s="146"/>
      <c r="PYS132" s="146"/>
      <c r="PYT132" s="146"/>
      <c r="PYU132" s="146"/>
      <c r="PYV132" s="146"/>
      <c r="PYW132" s="146"/>
      <c r="PYX132" s="146"/>
      <c r="PYY132" s="146"/>
      <c r="PYZ132" s="146"/>
      <c r="PZA132" s="146"/>
      <c r="PZB132" s="146"/>
      <c r="PZC132" s="146"/>
      <c r="PZD132" s="146"/>
      <c r="PZE132" s="146"/>
      <c r="PZF132" s="146"/>
      <c r="PZG132" s="146"/>
      <c r="PZH132" s="146"/>
      <c r="PZI132" s="146"/>
      <c r="PZJ132" s="146"/>
      <c r="PZK132" s="146"/>
      <c r="PZL132" s="146"/>
      <c r="PZM132" s="146"/>
      <c r="PZN132" s="146"/>
      <c r="PZO132" s="146"/>
      <c r="PZP132" s="146"/>
      <c r="PZQ132" s="146"/>
      <c r="PZR132" s="146"/>
      <c r="PZS132" s="146"/>
      <c r="PZT132" s="146"/>
      <c r="PZU132" s="146"/>
      <c r="PZV132" s="146"/>
      <c r="PZW132" s="146"/>
      <c r="PZX132" s="146"/>
      <c r="PZY132" s="146"/>
      <c r="PZZ132" s="146"/>
      <c r="QAA132" s="146"/>
      <c r="QAB132" s="146"/>
      <c r="QAC132" s="146"/>
      <c r="QAD132" s="146"/>
      <c r="QAE132" s="146"/>
      <c r="QAF132" s="146"/>
      <c r="QAG132" s="146"/>
      <c r="QAH132" s="146"/>
      <c r="QAI132" s="146"/>
      <c r="QAJ132" s="146"/>
      <c r="QAK132" s="146"/>
      <c r="QAL132" s="146"/>
      <c r="QAM132" s="146"/>
      <c r="QAN132" s="146"/>
      <c r="QAO132" s="146"/>
      <c r="QAP132" s="146"/>
      <c r="QAQ132" s="146"/>
      <c r="QAR132" s="146"/>
      <c r="QAS132" s="146"/>
      <c r="QAT132" s="146"/>
      <c r="QAU132" s="146"/>
      <c r="QAV132" s="146"/>
      <c r="QAW132" s="146"/>
      <c r="QAX132" s="146"/>
      <c r="QAY132" s="146"/>
      <c r="QAZ132" s="146"/>
      <c r="QBA132" s="146"/>
      <c r="QBB132" s="146"/>
      <c r="QBC132" s="146"/>
      <c r="QBD132" s="146"/>
      <c r="QBE132" s="146"/>
      <c r="QBF132" s="146"/>
      <c r="QBG132" s="146"/>
      <c r="QBH132" s="146"/>
      <c r="QBI132" s="146"/>
      <c r="QBJ132" s="146"/>
      <c r="QBK132" s="146"/>
      <c r="QBL132" s="146"/>
      <c r="QBM132" s="146"/>
      <c r="QBN132" s="146"/>
      <c r="QBO132" s="146"/>
      <c r="QBP132" s="146"/>
      <c r="QBQ132" s="146"/>
      <c r="QBR132" s="146"/>
      <c r="QBS132" s="146"/>
      <c r="QBT132" s="146"/>
      <c r="QBU132" s="146"/>
      <c r="QBV132" s="146"/>
      <c r="QBW132" s="146"/>
      <c r="QBX132" s="146"/>
      <c r="QBY132" s="146"/>
      <c r="QBZ132" s="146"/>
      <c r="QCA132" s="146"/>
      <c r="QCB132" s="146"/>
      <c r="QCC132" s="146"/>
      <c r="QCD132" s="146"/>
      <c r="QCE132" s="146"/>
      <c r="QCF132" s="146"/>
      <c r="QCG132" s="146"/>
      <c r="QCH132" s="146"/>
      <c r="QCI132" s="146"/>
      <c r="QCJ132" s="146"/>
      <c r="QCK132" s="146"/>
      <c r="QCL132" s="146"/>
      <c r="QCM132" s="146"/>
      <c r="QCN132" s="146"/>
      <c r="QCO132" s="146"/>
      <c r="QCP132" s="146"/>
      <c r="QCQ132" s="146"/>
      <c r="QCR132" s="146"/>
      <c r="QCS132" s="146"/>
      <c r="QCT132" s="146"/>
      <c r="QCU132" s="146"/>
      <c r="QCV132" s="146"/>
      <c r="QCW132" s="146"/>
      <c r="QCX132" s="146"/>
      <c r="QCY132" s="146"/>
      <c r="QCZ132" s="146"/>
      <c r="QDA132" s="146"/>
      <c r="QDB132" s="146"/>
      <c r="QDC132" s="146"/>
      <c r="QDD132" s="146"/>
      <c r="QDE132" s="146"/>
      <c r="QDF132" s="146"/>
      <c r="QDG132" s="146"/>
      <c r="QDH132" s="146"/>
      <c r="QDI132" s="146"/>
      <c r="QDJ132" s="146"/>
      <c r="QDK132" s="146"/>
      <c r="QDL132" s="146"/>
      <c r="QDM132" s="146"/>
      <c r="QDN132" s="146"/>
      <c r="QDO132" s="146"/>
      <c r="QDP132" s="146"/>
      <c r="QDQ132" s="146"/>
      <c r="QDR132" s="146"/>
      <c r="QDS132" s="146"/>
      <c r="QDT132" s="146"/>
      <c r="QDU132" s="146"/>
      <c r="QDV132" s="146"/>
      <c r="QDW132" s="146"/>
      <c r="QDX132" s="146"/>
      <c r="QDY132" s="146"/>
      <c r="QDZ132" s="146"/>
      <c r="QEA132" s="146"/>
      <c r="QEB132" s="146"/>
      <c r="QEC132" s="146"/>
      <c r="QED132" s="146"/>
      <c r="QEE132" s="146"/>
      <c r="QEF132" s="146"/>
      <c r="QEG132" s="146"/>
      <c r="QEH132" s="146"/>
      <c r="QEI132" s="146"/>
      <c r="QEJ132" s="146"/>
      <c r="QEK132" s="146"/>
      <c r="QEL132" s="146"/>
      <c r="QEM132" s="146"/>
      <c r="QEN132" s="146"/>
      <c r="QEO132" s="146"/>
      <c r="QEP132" s="146"/>
      <c r="QEQ132" s="146"/>
      <c r="QER132" s="146"/>
      <c r="QES132" s="146"/>
      <c r="QET132" s="146"/>
      <c r="QEU132" s="146"/>
      <c r="QEV132" s="146"/>
      <c r="QEW132" s="146"/>
      <c r="QEX132" s="146"/>
      <c r="QEY132" s="146"/>
      <c r="QEZ132" s="146"/>
      <c r="QFA132" s="146"/>
      <c r="QFB132" s="146"/>
      <c r="QFC132" s="146"/>
      <c r="QFD132" s="146"/>
      <c r="QFE132" s="146"/>
      <c r="QFF132" s="146"/>
      <c r="QFG132" s="146"/>
      <c r="QFH132" s="146"/>
      <c r="QFI132" s="146"/>
      <c r="QFJ132" s="146"/>
      <c r="QFK132" s="146"/>
      <c r="QFL132" s="146"/>
      <c r="QFM132" s="146"/>
      <c r="QFN132" s="146"/>
      <c r="QFO132" s="146"/>
      <c r="QFP132" s="146"/>
      <c r="QFQ132" s="146"/>
      <c r="QFR132" s="146"/>
      <c r="QFS132" s="146"/>
      <c r="QFT132" s="146"/>
      <c r="QFU132" s="146"/>
      <c r="QFV132" s="146"/>
      <c r="QFW132" s="146"/>
      <c r="QFX132" s="146"/>
      <c r="QFY132" s="146"/>
      <c r="QFZ132" s="146"/>
      <c r="QGA132" s="146"/>
      <c r="QGB132" s="146"/>
      <c r="QGC132" s="146"/>
      <c r="QGD132" s="146"/>
      <c r="QGE132" s="146"/>
      <c r="QGF132" s="146"/>
      <c r="QGG132" s="146"/>
      <c r="QGH132" s="146"/>
      <c r="QGI132" s="146"/>
      <c r="QGJ132" s="146"/>
      <c r="QGK132" s="146"/>
      <c r="QGL132" s="146"/>
      <c r="QGM132" s="146"/>
      <c r="QGN132" s="146"/>
      <c r="QGO132" s="146"/>
      <c r="QGP132" s="146"/>
      <c r="QGQ132" s="146"/>
      <c r="QGR132" s="146"/>
      <c r="QGS132" s="146"/>
      <c r="QGT132" s="146"/>
      <c r="QGU132" s="146"/>
      <c r="QGV132" s="146"/>
      <c r="QGW132" s="146"/>
      <c r="QGX132" s="146"/>
      <c r="QGY132" s="146"/>
      <c r="QGZ132" s="146"/>
      <c r="QHA132" s="146"/>
      <c r="QHB132" s="146"/>
      <c r="QHC132" s="146"/>
      <c r="QHD132" s="146"/>
      <c r="QHE132" s="146"/>
      <c r="QHF132" s="146"/>
      <c r="QHG132" s="146"/>
      <c r="QHH132" s="146"/>
      <c r="QHI132" s="146"/>
      <c r="QHJ132" s="146"/>
      <c r="QHK132" s="146"/>
      <c r="QHL132" s="146"/>
      <c r="QHM132" s="146"/>
      <c r="QHN132" s="146"/>
      <c r="QHO132" s="146"/>
      <c r="QHP132" s="146"/>
      <c r="QHQ132" s="146"/>
      <c r="QHR132" s="146"/>
      <c r="QHS132" s="146"/>
      <c r="QHT132" s="146"/>
      <c r="QHU132" s="146"/>
      <c r="QHV132" s="146"/>
      <c r="QHW132" s="146"/>
      <c r="QHX132" s="146"/>
      <c r="QHY132" s="146"/>
      <c r="QHZ132" s="146"/>
      <c r="QIA132" s="146"/>
      <c r="QIB132" s="146"/>
      <c r="QIC132" s="146"/>
      <c r="QID132" s="146"/>
      <c r="QIE132" s="146"/>
      <c r="QIF132" s="146"/>
      <c r="QIG132" s="146"/>
      <c r="QIH132" s="146"/>
      <c r="QII132" s="146"/>
      <c r="QIJ132" s="146"/>
      <c r="QIK132" s="146"/>
      <c r="QIL132" s="146"/>
      <c r="QIM132" s="146"/>
      <c r="QIN132" s="146"/>
      <c r="QIO132" s="146"/>
      <c r="QIP132" s="146"/>
      <c r="QIQ132" s="146"/>
      <c r="QIR132" s="146"/>
      <c r="QIS132" s="146"/>
      <c r="QIT132" s="146"/>
      <c r="QIU132" s="146"/>
      <c r="QIV132" s="146"/>
      <c r="QIW132" s="146"/>
      <c r="QIX132" s="146"/>
      <c r="QIY132" s="146"/>
      <c r="QIZ132" s="146"/>
      <c r="QJA132" s="146"/>
      <c r="QJB132" s="146"/>
      <c r="QJC132" s="146"/>
      <c r="QJD132" s="146"/>
      <c r="QJE132" s="146"/>
      <c r="QJF132" s="146"/>
      <c r="QJG132" s="146"/>
      <c r="QJH132" s="146"/>
      <c r="QJI132" s="146"/>
      <c r="QJJ132" s="146"/>
      <c r="QJK132" s="146"/>
      <c r="QJL132" s="146"/>
      <c r="QJM132" s="146"/>
      <c r="QJN132" s="146"/>
      <c r="QJO132" s="146"/>
      <c r="QJP132" s="146"/>
      <c r="QJQ132" s="146"/>
      <c r="QJR132" s="146"/>
      <c r="QJS132" s="146"/>
      <c r="QJT132" s="146"/>
      <c r="QJU132" s="146"/>
      <c r="QJV132" s="146"/>
      <c r="QJW132" s="146"/>
      <c r="QJX132" s="146"/>
      <c r="QJY132" s="146"/>
      <c r="QJZ132" s="146"/>
      <c r="QKA132" s="146"/>
      <c r="QKB132" s="146"/>
      <c r="QKC132" s="146"/>
      <c r="QKD132" s="146"/>
      <c r="QKE132" s="146"/>
      <c r="QKF132" s="146"/>
      <c r="QKG132" s="146"/>
      <c r="QKH132" s="146"/>
      <c r="QKI132" s="146"/>
      <c r="QKJ132" s="146"/>
      <c r="QKK132" s="146"/>
      <c r="QKL132" s="146"/>
      <c r="QKM132" s="146"/>
      <c r="QKN132" s="146"/>
      <c r="QKO132" s="146"/>
      <c r="QKP132" s="146"/>
      <c r="QKQ132" s="146"/>
      <c r="QKR132" s="146"/>
      <c r="QKS132" s="146"/>
      <c r="QKT132" s="146"/>
      <c r="QKU132" s="146"/>
      <c r="QKV132" s="146"/>
      <c r="QKW132" s="146"/>
      <c r="QKX132" s="146"/>
      <c r="QKY132" s="146"/>
      <c r="QKZ132" s="146"/>
      <c r="QLA132" s="146"/>
      <c r="QLB132" s="146"/>
      <c r="QLC132" s="146"/>
      <c r="QLD132" s="146"/>
      <c r="QLE132" s="146"/>
      <c r="QLF132" s="146"/>
      <c r="QLG132" s="146"/>
      <c r="QLH132" s="146"/>
      <c r="QLI132" s="146"/>
      <c r="QLJ132" s="146"/>
      <c r="QLK132" s="146"/>
      <c r="QLL132" s="146"/>
      <c r="QLM132" s="146"/>
      <c r="QLN132" s="146"/>
      <c r="QLO132" s="146"/>
      <c r="QLP132" s="146"/>
      <c r="QLQ132" s="146"/>
      <c r="QLR132" s="146"/>
      <c r="QLS132" s="146"/>
      <c r="QLT132" s="146"/>
      <c r="QLU132" s="146"/>
      <c r="QLV132" s="146"/>
      <c r="QLW132" s="146"/>
      <c r="QLX132" s="146"/>
      <c r="QLY132" s="146"/>
      <c r="QLZ132" s="146"/>
      <c r="QMA132" s="146"/>
      <c r="QMB132" s="146"/>
      <c r="QMC132" s="146"/>
      <c r="QMD132" s="146"/>
      <c r="QME132" s="146"/>
      <c r="QMF132" s="146"/>
      <c r="QMG132" s="146"/>
      <c r="QMH132" s="146"/>
      <c r="QMI132" s="146"/>
      <c r="QMJ132" s="146"/>
      <c r="QMK132" s="146"/>
      <c r="QML132" s="146"/>
      <c r="QMM132" s="146"/>
      <c r="QMN132" s="146"/>
      <c r="QMO132" s="146"/>
      <c r="QMP132" s="146"/>
      <c r="QMQ132" s="146"/>
      <c r="QMR132" s="146"/>
      <c r="QMS132" s="146"/>
      <c r="QMT132" s="146"/>
      <c r="QMU132" s="146"/>
      <c r="QMV132" s="146"/>
      <c r="QMW132" s="146"/>
      <c r="QMX132" s="146"/>
      <c r="QMY132" s="146"/>
      <c r="QMZ132" s="146"/>
      <c r="QNA132" s="146"/>
      <c r="QNB132" s="146"/>
      <c r="QNC132" s="146"/>
      <c r="QND132" s="146"/>
      <c r="QNE132" s="146"/>
      <c r="QNF132" s="146"/>
      <c r="QNG132" s="146"/>
      <c r="QNH132" s="146"/>
      <c r="QNI132" s="146"/>
      <c r="QNJ132" s="146"/>
      <c r="QNK132" s="146"/>
      <c r="QNL132" s="146"/>
      <c r="QNM132" s="146"/>
      <c r="QNN132" s="146"/>
      <c r="QNO132" s="146"/>
      <c r="QNP132" s="146"/>
      <c r="QNQ132" s="146"/>
      <c r="QNR132" s="146"/>
      <c r="QNS132" s="146"/>
      <c r="QNT132" s="146"/>
      <c r="QNU132" s="146"/>
      <c r="QNV132" s="146"/>
      <c r="QNW132" s="146"/>
      <c r="QNX132" s="146"/>
      <c r="QNY132" s="146"/>
      <c r="QNZ132" s="146"/>
      <c r="QOA132" s="146"/>
      <c r="QOB132" s="146"/>
      <c r="QOC132" s="146"/>
      <c r="QOD132" s="146"/>
      <c r="QOE132" s="146"/>
      <c r="QOF132" s="146"/>
      <c r="QOG132" s="146"/>
      <c r="QOH132" s="146"/>
      <c r="QOI132" s="146"/>
      <c r="QOJ132" s="146"/>
      <c r="QOK132" s="146"/>
      <c r="QOL132" s="146"/>
      <c r="QOM132" s="146"/>
      <c r="QON132" s="146"/>
      <c r="QOO132" s="146"/>
      <c r="QOP132" s="146"/>
      <c r="QOQ132" s="146"/>
      <c r="QOR132" s="146"/>
      <c r="QOS132" s="146"/>
      <c r="QOT132" s="146"/>
      <c r="QOU132" s="146"/>
      <c r="QOV132" s="146"/>
      <c r="QOW132" s="146"/>
      <c r="QOX132" s="146"/>
      <c r="QOY132" s="146"/>
      <c r="QOZ132" s="146"/>
      <c r="QPA132" s="146"/>
      <c r="QPB132" s="146"/>
      <c r="QPC132" s="146"/>
      <c r="QPD132" s="146"/>
      <c r="QPE132" s="146"/>
      <c r="QPF132" s="146"/>
      <c r="QPG132" s="146"/>
      <c r="QPH132" s="146"/>
      <c r="QPI132" s="146"/>
      <c r="QPJ132" s="146"/>
      <c r="QPK132" s="146"/>
      <c r="QPL132" s="146"/>
      <c r="QPM132" s="146"/>
      <c r="QPN132" s="146"/>
      <c r="QPO132" s="146"/>
      <c r="QPP132" s="146"/>
      <c r="QPQ132" s="146"/>
      <c r="QPR132" s="146"/>
      <c r="QPS132" s="146"/>
      <c r="QPT132" s="146"/>
      <c r="QPU132" s="146"/>
      <c r="QPV132" s="146"/>
      <c r="QPW132" s="146"/>
      <c r="QPX132" s="146"/>
      <c r="QPY132" s="146"/>
      <c r="QPZ132" s="146"/>
      <c r="QQA132" s="146"/>
      <c r="QQB132" s="146"/>
      <c r="QQC132" s="146"/>
      <c r="QQD132" s="146"/>
      <c r="QQE132" s="146"/>
      <c r="QQF132" s="146"/>
      <c r="QQG132" s="146"/>
      <c r="QQH132" s="146"/>
      <c r="QQI132" s="146"/>
      <c r="QQJ132" s="146"/>
      <c r="QQK132" s="146"/>
      <c r="QQL132" s="146"/>
      <c r="QQM132" s="146"/>
      <c r="QQN132" s="146"/>
      <c r="QQO132" s="146"/>
      <c r="QQP132" s="146"/>
      <c r="QQQ132" s="146"/>
      <c r="QQR132" s="146"/>
      <c r="QQS132" s="146"/>
      <c r="QQT132" s="146"/>
      <c r="QQU132" s="146"/>
      <c r="QQV132" s="146"/>
      <c r="QQW132" s="146"/>
      <c r="QQX132" s="146"/>
      <c r="QQY132" s="146"/>
      <c r="QQZ132" s="146"/>
      <c r="QRA132" s="146"/>
      <c r="QRB132" s="146"/>
      <c r="QRC132" s="146"/>
      <c r="QRD132" s="146"/>
      <c r="QRE132" s="146"/>
      <c r="QRF132" s="146"/>
      <c r="QRG132" s="146"/>
      <c r="QRH132" s="146"/>
      <c r="QRI132" s="146"/>
      <c r="QRJ132" s="146"/>
      <c r="QRK132" s="146"/>
      <c r="QRL132" s="146"/>
      <c r="QRM132" s="146"/>
      <c r="QRN132" s="146"/>
      <c r="QRO132" s="146"/>
      <c r="QRP132" s="146"/>
      <c r="QRQ132" s="146"/>
      <c r="QRR132" s="146"/>
      <c r="QRS132" s="146"/>
      <c r="QRT132" s="146"/>
      <c r="QRU132" s="146"/>
      <c r="QRV132" s="146"/>
      <c r="QRW132" s="146"/>
      <c r="QRX132" s="146"/>
      <c r="QRY132" s="146"/>
      <c r="QRZ132" s="146"/>
      <c r="QSA132" s="146"/>
      <c r="QSB132" s="146"/>
      <c r="QSC132" s="146"/>
      <c r="QSD132" s="146"/>
      <c r="QSE132" s="146"/>
      <c r="QSF132" s="146"/>
      <c r="QSG132" s="146"/>
      <c r="QSH132" s="146"/>
      <c r="QSI132" s="146"/>
      <c r="QSJ132" s="146"/>
      <c r="QSK132" s="146"/>
      <c r="QSL132" s="146"/>
      <c r="QSM132" s="146"/>
      <c r="QSN132" s="146"/>
      <c r="QSO132" s="146"/>
      <c r="QSP132" s="146"/>
      <c r="QSQ132" s="146"/>
      <c r="QSR132" s="146"/>
      <c r="QSS132" s="146"/>
      <c r="QST132" s="146"/>
      <c r="QSU132" s="146"/>
      <c r="QSV132" s="146"/>
      <c r="QSW132" s="146"/>
      <c r="QSX132" s="146"/>
      <c r="QSY132" s="146"/>
      <c r="QSZ132" s="146"/>
      <c r="QTA132" s="146"/>
      <c r="QTB132" s="146"/>
      <c r="QTC132" s="146"/>
      <c r="QTD132" s="146"/>
      <c r="QTE132" s="146"/>
      <c r="QTF132" s="146"/>
      <c r="QTG132" s="146"/>
      <c r="QTH132" s="146"/>
      <c r="QTI132" s="146"/>
      <c r="QTJ132" s="146"/>
      <c r="QTK132" s="146"/>
      <c r="QTL132" s="146"/>
      <c r="QTM132" s="146"/>
      <c r="QTN132" s="146"/>
      <c r="QTO132" s="146"/>
      <c r="QTP132" s="146"/>
      <c r="QTQ132" s="146"/>
      <c r="QTR132" s="146"/>
      <c r="QTS132" s="146"/>
      <c r="QTT132" s="146"/>
      <c r="QTU132" s="146"/>
      <c r="QTV132" s="146"/>
      <c r="QTW132" s="146"/>
      <c r="QTX132" s="146"/>
      <c r="QTY132" s="146"/>
      <c r="QTZ132" s="146"/>
      <c r="QUA132" s="146"/>
      <c r="QUB132" s="146"/>
      <c r="QUC132" s="146"/>
      <c r="QUD132" s="146"/>
      <c r="QUE132" s="146"/>
      <c r="QUF132" s="146"/>
      <c r="QUG132" s="146"/>
      <c r="QUH132" s="146"/>
      <c r="QUI132" s="146"/>
      <c r="QUJ132" s="146"/>
      <c r="QUK132" s="146"/>
      <c r="QUL132" s="146"/>
      <c r="QUM132" s="146"/>
      <c r="QUN132" s="146"/>
      <c r="QUO132" s="146"/>
      <c r="QUP132" s="146"/>
      <c r="QUQ132" s="146"/>
      <c r="QUR132" s="146"/>
      <c r="QUS132" s="146"/>
      <c r="QUT132" s="146"/>
      <c r="QUU132" s="146"/>
      <c r="QUV132" s="146"/>
      <c r="QUW132" s="146"/>
      <c r="QUX132" s="146"/>
      <c r="QUY132" s="146"/>
      <c r="QUZ132" s="146"/>
      <c r="QVA132" s="146"/>
      <c r="QVB132" s="146"/>
      <c r="QVC132" s="146"/>
      <c r="QVD132" s="146"/>
      <c r="QVE132" s="146"/>
      <c r="QVF132" s="146"/>
      <c r="QVG132" s="146"/>
      <c r="QVH132" s="146"/>
      <c r="QVI132" s="146"/>
      <c r="QVJ132" s="146"/>
      <c r="QVK132" s="146"/>
      <c r="QVL132" s="146"/>
      <c r="QVM132" s="146"/>
      <c r="QVN132" s="146"/>
      <c r="QVO132" s="146"/>
      <c r="QVP132" s="146"/>
      <c r="QVQ132" s="146"/>
      <c r="QVR132" s="146"/>
      <c r="QVS132" s="146"/>
      <c r="QVT132" s="146"/>
      <c r="QVU132" s="146"/>
      <c r="QVV132" s="146"/>
      <c r="QVW132" s="146"/>
      <c r="QVX132" s="146"/>
      <c r="QVY132" s="146"/>
      <c r="QVZ132" s="146"/>
      <c r="QWA132" s="146"/>
      <c r="QWB132" s="146"/>
      <c r="QWC132" s="146"/>
      <c r="QWD132" s="146"/>
      <c r="QWE132" s="146"/>
      <c r="QWF132" s="146"/>
      <c r="QWG132" s="146"/>
      <c r="QWH132" s="146"/>
      <c r="QWI132" s="146"/>
      <c r="QWJ132" s="146"/>
      <c r="QWK132" s="146"/>
      <c r="QWL132" s="146"/>
      <c r="QWM132" s="146"/>
      <c r="QWN132" s="146"/>
      <c r="QWO132" s="146"/>
      <c r="QWP132" s="146"/>
      <c r="QWQ132" s="146"/>
      <c r="QWR132" s="146"/>
      <c r="QWS132" s="146"/>
      <c r="QWT132" s="146"/>
      <c r="QWU132" s="146"/>
      <c r="QWV132" s="146"/>
      <c r="QWW132" s="146"/>
      <c r="QWX132" s="146"/>
      <c r="QWY132" s="146"/>
      <c r="QWZ132" s="146"/>
      <c r="QXA132" s="146"/>
      <c r="QXB132" s="146"/>
      <c r="QXC132" s="146"/>
      <c r="QXD132" s="146"/>
      <c r="QXE132" s="146"/>
      <c r="QXF132" s="146"/>
      <c r="QXG132" s="146"/>
      <c r="QXH132" s="146"/>
      <c r="QXI132" s="146"/>
      <c r="QXJ132" s="146"/>
      <c r="QXK132" s="146"/>
      <c r="QXL132" s="146"/>
      <c r="QXM132" s="146"/>
      <c r="QXN132" s="146"/>
      <c r="QXO132" s="146"/>
      <c r="QXP132" s="146"/>
      <c r="QXQ132" s="146"/>
      <c r="QXR132" s="146"/>
      <c r="QXS132" s="146"/>
      <c r="QXT132" s="146"/>
      <c r="QXU132" s="146"/>
      <c r="QXV132" s="146"/>
      <c r="QXW132" s="146"/>
      <c r="QXX132" s="146"/>
      <c r="QXY132" s="146"/>
      <c r="QXZ132" s="146"/>
      <c r="QYA132" s="146"/>
      <c r="QYB132" s="146"/>
      <c r="QYC132" s="146"/>
      <c r="QYD132" s="146"/>
      <c r="QYE132" s="146"/>
      <c r="QYF132" s="146"/>
      <c r="QYG132" s="146"/>
      <c r="QYH132" s="146"/>
      <c r="QYI132" s="146"/>
      <c r="QYJ132" s="146"/>
      <c r="QYK132" s="146"/>
      <c r="QYL132" s="146"/>
      <c r="QYM132" s="146"/>
      <c r="QYN132" s="146"/>
      <c r="QYO132" s="146"/>
      <c r="QYP132" s="146"/>
      <c r="QYQ132" s="146"/>
      <c r="QYR132" s="146"/>
      <c r="QYS132" s="146"/>
      <c r="QYT132" s="146"/>
      <c r="QYU132" s="146"/>
      <c r="QYV132" s="146"/>
      <c r="QYW132" s="146"/>
      <c r="QYX132" s="146"/>
      <c r="QYY132" s="146"/>
      <c r="QYZ132" s="146"/>
      <c r="QZA132" s="146"/>
      <c r="QZB132" s="146"/>
      <c r="QZC132" s="146"/>
      <c r="QZD132" s="146"/>
      <c r="QZE132" s="146"/>
      <c r="QZF132" s="146"/>
      <c r="QZG132" s="146"/>
      <c r="QZH132" s="146"/>
      <c r="QZI132" s="146"/>
      <c r="QZJ132" s="146"/>
      <c r="QZK132" s="146"/>
      <c r="QZL132" s="146"/>
      <c r="QZM132" s="146"/>
      <c r="QZN132" s="146"/>
      <c r="QZO132" s="146"/>
      <c r="QZP132" s="146"/>
      <c r="QZQ132" s="146"/>
      <c r="QZR132" s="146"/>
      <c r="QZS132" s="146"/>
      <c r="QZT132" s="146"/>
      <c r="QZU132" s="146"/>
      <c r="QZV132" s="146"/>
      <c r="QZW132" s="146"/>
      <c r="QZX132" s="146"/>
      <c r="QZY132" s="146"/>
      <c r="QZZ132" s="146"/>
      <c r="RAA132" s="146"/>
      <c r="RAB132" s="146"/>
      <c r="RAC132" s="146"/>
      <c r="RAD132" s="146"/>
      <c r="RAE132" s="146"/>
      <c r="RAF132" s="146"/>
      <c r="RAG132" s="146"/>
      <c r="RAH132" s="146"/>
      <c r="RAI132" s="146"/>
      <c r="RAJ132" s="146"/>
      <c r="RAK132" s="146"/>
      <c r="RAL132" s="146"/>
      <c r="RAM132" s="146"/>
      <c r="RAN132" s="146"/>
      <c r="RAO132" s="146"/>
      <c r="RAP132" s="146"/>
      <c r="RAQ132" s="146"/>
      <c r="RAR132" s="146"/>
      <c r="RAS132" s="146"/>
      <c r="RAT132" s="146"/>
      <c r="RAU132" s="146"/>
      <c r="RAV132" s="146"/>
      <c r="RAW132" s="146"/>
      <c r="RAX132" s="146"/>
      <c r="RAY132" s="146"/>
      <c r="RAZ132" s="146"/>
      <c r="RBA132" s="146"/>
      <c r="RBB132" s="146"/>
      <c r="RBC132" s="146"/>
      <c r="RBD132" s="146"/>
      <c r="RBE132" s="146"/>
      <c r="RBF132" s="146"/>
      <c r="RBG132" s="146"/>
      <c r="RBH132" s="146"/>
      <c r="RBI132" s="146"/>
      <c r="RBJ132" s="146"/>
      <c r="RBK132" s="146"/>
      <c r="RBL132" s="146"/>
      <c r="RBM132" s="146"/>
      <c r="RBN132" s="146"/>
      <c r="RBO132" s="146"/>
      <c r="RBP132" s="146"/>
      <c r="RBQ132" s="146"/>
      <c r="RBR132" s="146"/>
      <c r="RBS132" s="146"/>
      <c r="RBT132" s="146"/>
      <c r="RBU132" s="146"/>
      <c r="RBV132" s="146"/>
      <c r="RBW132" s="146"/>
      <c r="RBX132" s="146"/>
      <c r="RBY132" s="146"/>
      <c r="RBZ132" s="146"/>
      <c r="RCA132" s="146"/>
      <c r="RCB132" s="146"/>
      <c r="RCC132" s="146"/>
      <c r="RCD132" s="146"/>
      <c r="RCE132" s="146"/>
      <c r="RCF132" s="146"/>
      <c r="RCG132" s="146"/>
      <c r="RCH132" s="146"/>
      <c r="RCI132" s="146"/>
      <c r="RCJ132" s="146"/>
      <c r="RCK132" s="146"/>
      <c r="RCL132" s="146"/>
      <c r="RCM132" s="146"/>
      <c r="RCN132" s="146"/>
      <c r="RCO132" s="146"/>
      <c r="RCP132" s="146"/>
      <c r="RCQ132" s="146"/>
      <c r="RCR132" s="146"/>
      <c r="RCS132" s="146"/>
      <c r="RCT132" s="146"/>
      <c r="RCU132" s="146"/>
      <c r="RCV132" s="146"/>
      <c r="RCW132" s="146"/>
      <c r="RCX132" s="146"/>
      <c r="RCY132" s="146"/>
      <c r="RCZ132" s="146"/>
      <c r="RDA132" s="146"/>
      <c r="RDB132" s="146"/>
      <c r="RDC132" s="146"/>
      <c r="RDD132" s="146"/>
      <c r="RDE132" s="146"/>
      <c r="RDF132" s="146"/>
      <c r="RDG132" s="146"/>
      <c r="RDH132" s="146"/>
      <c r="RDI132" s="146"/>
      <c r="RDJ132" s="146"/>
      <c r="RDK132" s="146"/>
      <c r="RDL132" s="146"/>
      <c r="RDM132" s="146"/>
      <c r="RDN132" s="146"/>
      <c r="RDO132" s="146"/>
      <c r="RDP132" s="146"/>
      <c r="RDQ132" s="146"/>
      <c r="RDR132" s="146"/>
      <c r="RDS132" s="146"/>
      <c r="RDT132" s="146"/>
      <c r="RDU132" s="146"/>
      <c r="RDV132" s="146"/>
      <c r="RDW132" s="146"/>
      <c r="RDX132" s="146"/>
      <c r="RDY132" s="146"/>
      <c r="RDZ132" s="146"/>
      <c r="REA132" s="146"/>
      <c r="REB132" s="146"/>
      <c r="REC132" s="146"/>
      <c r="RED132" s="146"/>
      <c r="REE132" s="146"/>
      <c r="REF132" s="146"/>
      <c r="REG132" s="146"/>
      <c r="REH132" s="146"/>
      <c r="REI132" s="146"/>
      <c r="REJ132" s="146"/>
      <c r="REK132" s="146"/>
      <c r="REL132" s="146"/>
      <c r="REM132" s="146"/>
      <c r="REN132" s="146"/>
      <c r="REO132" s="146"/>
      <c r="REP132" s="146"/>
      <c r="REQ132" s="146"/>
      <c r="RER132" s="146"/>
      <c r="RES132" s="146"/>
      <c r="RET132" s="146"/>
      <c r="REU132" s="146"/>
      <c r="REV132" s="146"/>
      <c r="REW132" s="146"/>
      <c r="REX132" s="146"/>
      <c r="REY132" s="146"/>
      <c r="REZ132" s="146"/>
      <c r="RFA132" s="146"/>
      <c r="RFB132" s="146"/>
      <c r="RFC132" s="146"/>
      <c r="RFD132" s="146"/>
      <c r="RFE132" s="146"/>
      <c r="RFF132" s="146"/>
      <c r="RFG132" s="146"/>
      <c r="RFH132" s="146"/>
      <c r="RFI132" s="146"/>
      <c r="RFJ132" s="146"/>
      <c r="RFK132" s="146"/>
      <c r="RFL132" s="146"/>
      <c r="RFM132" s="146"/>
      <c r="RFN132" s="146"/>
      <c r="RFO132" s="146"/>
      <c r="RFP132" s="146"/>
      <c r="RFQ132" s="146"/>
      <c r="RFR132" s="146"/>
      <c r="RFS132" s="146"/>
      <c r="RFT132" s="146"/>
      <c r="RFU132" s="146"/>
      <c r="RFV132" s="146"/>
      <c r="RFW132" s="146"/>
      <c r="RFX132" s="146"/>
      <c r="RFY132" s="146"/>
      <c r="RFZ132" s="146"/>
      <c r="RGA132" s="146"/>
      <c r="RGB132" s="146"/>
      <c r="RGC132" s="146"/>
      <c r="RGD132" s="146"/>
      <c r="RGE132" s="146"/>
      <c r="RGF132" s="146"/>
      <c r="RGG132" s="146"/>
      <c r="RGH132" s="146"/>
      <c r="RGI132" s="146"/>
      <c r="RGJ132" s="146"/>
      <c r="RGK132" s="146"/>
      <c r="RGL132" s="146"/>
      <c r="RGM132" s="146"/>
      <c r="RGN132" s="146"/>
      <c r="RGO132" s="146"/>
      <c r="RGP132" s="146"/>
      <c r="RGQ132" s="146"/>
      <c r="RGR132" s="146"/>
      <c r="RGS132" s="146"/>
      <c r="RGT132" s="146"/>
      <c r="RGU132" s="146"/>
      <c r="RGV132" s="146"/>
      <c r="RGW132" s="146"/>
      <c r="RGX132" s="146"/>
      <c r="RGY132" s="146"/>
      <c r="RGZ132" s="146"/>
      <c r="RHA132" s="146"/>
      <c r="RHB132" s="146"/>
      <c r="RHC132" s="146"/>
      <c r="RHD132" s="146"/>
      <c r="RHE132" s="146"/>
      <c r="RHF132" s="146"/>
      <c r="RHG132" s="146"/>
      <c r="RHH132" s="146"/>
      <c r="RHI132" s="146"/>
      <c r="RHJ132" s="146"/>
      <c r="RHK132" s="146"/>
      <c r="RHL132" s="146"/>
      <c r="RHM132" s="146"/>
      <c r="RHN132" s="146"/>
      <c r="RHO132" s="146"/>
      <c r="RHP132" s="146"/>
      <c r="RHQ132" s="146"/>
      <c r="RHR132" s="146"/>
      <c r="RHS132" s="146"/>
      <c r="RHT132" s="146"/>
      <c r="RHU132" s="146"/>
      <c r="RHV132" s="146"/>
      <c r="RHW132" s="146"/>
      <c r="RHX132" s="146"/>
      <c r="RHY132" s="146"/>
      <c r="RHZ132" s="146"/>
      <c r="RIA132" s="146"/>
      <c r="RIB132" s="146"/>
      <c r="RIC132" s="146"/>
      <c r="RID132" s="146"/>
      <c r="RIE132" s="146"/>
      <c r="RIF132" s="146"/>
      <c r="RIG132" s="146"/>
      <c r="RIH132" s="146"/>
      <c r="RII132" s="146"/>
      <c r="RIJ132" s="146"/>
      <c r="RIK132" s="146"/>
      <c r="RIL132" s="146"/>
      <c r="RIM132" s="146"/>
      <c r="RIN132" s="146"/>
      <c r="RIO132" s="146"/>
      <c r="RIP132" s="146"/>
      <c r="RIQ132" s="146"/>
      <c r="RIR132" s="146"/>
      <c r="RIS132" s="146"/>
      <c r="RIT132" s="146"/>
      <c r="RIU132" s="146"/>
      <c r="RIV132" s="146"/>
      <c r="RIW132" s="146"/>
      <c r="RIX132" s="146"/>
      <c r="RIY132" s="146"/>
      <c r="RIZ132" s="146"/>
      <c r="RJA132" s="146"/>
      <c r="RJB132" s="146"/>
      <c r="RJC132" s="146"/>
      <c r="RJD132" s="146"/>
      <c r="RJE132" s="146"/>
      <c r="RJF132" s="146"/>
      <c r="RJG132" s="146"/>
      <c r="RJH132" s="146"/>
      <c r="RJI132" s="146"/>
      <c r="RJJ132" s="146"/>
      <c r="RJK132" s="146"/>
      <c r="RJL132" s="146"/>
      <c r="RJM132" s="146"/>
      <c r="RJN132" s="146"/>
      <c r="RJO132" s="146"/>
      <c r="RJP132" s="146"/>
      <c r="RJQ132" s="146"/>
      <c r="RJR132" s="146"/>
      <c r="RJS132" s="146"/>
      <c r="RJT132" s="146"/>
      <c r="RJU132" s="146"/>
      <c r="RJV132" s="146"/>
      <c r="RJW132" s="146"/>
      <c r="RJX132" s="146"/>
      <c r="RJY132" s="146"/>
      <c r="RJZ132" s="146"/>
      <c r="RKA132" s="146"/>
      <c r="RKB132" s="146"/>
      <c r="RKC132" s="146"/>
      <c r="RKD132" s="146"/>
      <c r="RKE132" s="146"/>
      <c r="RKF132" s="146"/>
      <c r="RKG132" s="146"/>
      <c r="RKH132" s="146"/>
      <c r="RKI132" s="146"/>
      <c r="RKJ132" s="146"/>
      <c r="RKK132" s="146"/>
      <c r="RKL132" s="146"/>
      <c r="RKM132" s="146"/>
      <c r="RKN132" s="146"/>
      <c r="RKO132" s="146"/>
      <c r="RKP132" s="146"/>
      <c r="RKQ132" s="146"/>
      <c r="RKR132" s="146"/>
      <c r="RKS132" s="146"/>
      <c r="RKT132" s="146"/>
      <c r="RKU132" s="146"/>
      <c r="RKV132" s="146"/>
      <c r="RKW132" s="146"/>
      <c r="RKX132" s="146"/>
      <c r="RKY132" s="146"/>
      <c r="RKZ132" s="146"/>
      <c r="RLA132" s="146"/>
      <c r="RLB132" s="146"/>
      <c r="RLC132" s="146"/>
      <c r="RLD132" s="146"/>
      <c r="RLE132" s="146"/>
      <c r="RLF132" s="146"/>
      <c r="RLG132" s="146"/>
      <c r="RLH132" s="146"/>
      <c r="RLI132" s="146"/>
      <c r="RLJ132" s="146"/>
      <c r="RLK132" s="146"/>
      <c r="RLL132" s="146"/>
      <c r="RLM132" s="146"/>
      <c r="RLN132" s="146"/>
      <c r="RLO132" s="146"/>
      <c r="RLP132" s="146"/>
      <c r="RLQ132" s="146"/>
      <c r="RLR132" s="146"/>
      <c r="RLS132" s="146"/>
      <c r="RLT132" s="146"/>
      <c r="RLU132" s="146"/>
      <c r="RLV132" s="146"/>
      <c r="RLW132" s="146"/>
      <c r="RLX132" s="146"/>
      <c r="RLY132" s="146"/>
      <c r="RLZ132" s="146"/>
      <c r="RMA132" s="146"/>
      <c r="RMB132" s="146"/>
      <c r="RMC132" s="146"/>
      <c r="RMD132" s="146"/>
      <c r="RME132" s="146"/>
      <c r="RMF132" s="146"/>
      <c r="RMG132" s="146"/>
      <c r="RMH132" s="146"/>
      <c r="RMI132" s="146"/>
      <c r="RMJ132" s="146"/>
      <c r="RMK132" s="146"/>
      <c r="RML132" s="146"/>
      <c r="RMM132" s="146"/>
      <c r="RMN132" s="146"/>
      <c r="RMO132" s="146"/>
      <c r="RMP132" s="146"/>
      <c r="RMQ132" s="146"/>
      <c r="RMR132" s="146"/>
      <c r="RMS132" s="146"/>
      <c r="RMT132" s="146"/>
      <c r="RMU132" s="146"/>
      <c r="RMV132" s="146"/>
      <c r="RMW132" s="146"/>
      <c r="RMX132" s="146"/>
      <c r="RMY132" s="146"/>
      <c r="RMZ132" s="146"/>
      <c r="RNA132" s="146"/>
      <c r="RNB132" s="146"/>
      <c r="RNC132" s="146"/>
      <c r="RND132" s="146"/>
      <c r="RNE132" s="146"/>
      <c r="RNF132" s="146"/>
      <c r="RNG132" s="146"/>
      <c r="RNH132" s="146"/>
      <c r="RNI132" s="146"/>
      <c r="RNJ132" s="146"/>
      <c r="RNK132" s="146"/>
      <c r="RNL132" s="146"/>
      <c r="RNM132" s="146"/>
      <c r="RNN132" s="146"/>
      <c r="RNO132" s="146"/>
      <c r="RNP132" s="146"/>
      <c r="RNQ132" s="146"/>
      <c r="RNR132" s="146"/>
      <c r="RNS132" s="146"/>
      <c r="RNT132" s="146"/>
      <c r="RNU132" s="146"/>
      <c r="RNV132" s="146"/>
      <c r="RNW132" s="146"/>
      <c r="RNX132" s="146"/>
      <c r="RNY132" s="146"/>
      <c r="RNZ132" s="146"/>
      <c r="ROA132" s="146"/>
      <c r="ROB132" s="146"/>
      <c r="ROC132" s="146"/>
      <c r="ROD132" s="146"/>
      <c r="ROE132" s="146"/>
      <c r="ROF132" s="146"/>
      <c r="ROG132" s="146"/>
      <c r="ROH132" s="146"/>
      <c r="ROI132" s="146"/>
      <c r="ROJ132" s="146"/>
      <c r="ROK132" s="146"/>
      <c r="ROL132" s="146"/>
      <c r="ROM132" s="146"/>
      <c r="RON132" s="146"/>
      <c r="ROO132" s="146"/>
      <c r="ROP132" s="146"/>
      <c r="ROQ132" s="146"/>
      <c r="ROR132" s="146"/>
      <c r="ROS132" s="146"/>
      <c r="ROT132" s="146"/>
      <c r="ROU132" s="146"/>
      <c r="ROV132" s="146"/>
      <c r="ROW132" s="146"/>
      <c r="ROX132" s="146"/>
      <c r="ROY132" s="146"/>
      <c r="ROZ132" s="146"/>
      <c r="RPA132" s="146"/>
      <c r="RPB132" s="146"/>
      <c r="RPC132" s="146"/>
      <c r="RPD132" s="146"/>
      <c r="RPE132" s="146"/>
      <c r="RPF132" s="146"/>
      <c r="RPG132" s="146"/>
      <c r="RPH132" s="146"/>
      <c r="RPI132" s="146"/>
      <c r="RPJ132" s="146"/>
      <c r="RPK132" s="146"/>
      <c r="RPL132" s="146"/>
      <c r="RPM132" s="146"/>
      <c r="RPN132" s="146"/>
      <c r="RPO132" s="146"/>
      <c r="RPP132" s="146"/>
      <c r="RPQ132" s="146"/>
      <c r="RPR132" s="146"/>
      <c r="RPS132" s="146"/>
      <c r="RPT132" s="146"/>
      <c r="RPU132" s="146"/>
      <c r="RPV132" s="146"/>
      <c r="RPW132" s="146"/>
      <c r="RPX132" s="146"/>
      <c r="RPY132" s="146"/>
      <c r="RPZ132" s="146"/>
      <c r="RQA132" s="146"/>
      <c r="RQB132" s="146"/>
      <c r="RQC132" s="146"/>
      <c r="RQD132" s="146"/>
      <c r="RQE132" s="146"/>
      <c r="RQF132" s="146"/>
      <c r="RQG132" s="146"/>
      <c r="RQH132" s="146"/>
      <c r="RQI132" s="146"/>
      <c r="RQJ132" s="146"/>
      <c r="RQK132" s="146"/>
      <c r="RQL132" s="146"/>
      <c r="RQM132" s="146"/>
      <c r="RQN132" s="146"/>
      <c r="RQO132" s="146"/>
      <c r="RQP132" s="146"/>
      <c r="RQQ132" s="146"/>
      <c r="RQR132" s="146"/>
      <c r="RQS132" s="146"/>
      <c r="RQT132" s="146"/>
      <c r="RQU132" s="146"/>
      <c r="RQV132" s="146"/>
      <c r="RQW132" s="146"/>
      <c r="RQX132" s="146"/>
      <c r="RQY132" s="146"/>
      <c r="RQZ132" s="146"/>
      <c r="RRA132" s="146"/>
      <c r="RRB132" s="146"/>
      <c r="RRC132" s="146"/>
      <c r="RRD132" s="146"/>
      <c r="RRE132" s="146"/>
      <c r="RRF132" s="146"/>
      <c r="RRG132" s="146"/>
      <c r="RRH132" s="146"/>
      <c r="RRI132" s="146"/>
      <c r="RRJ132" s="146"/>
      <c r="RRK132" s="146"/>
      <c r="RRL132" s="146"/>
      <c r="RRM132" s="146"/>
      <c r="RRN132" s="146"/>
      <c r="RRO132" s="146"/>
      <c r="RRP132" s="146"/>
      <c r="RRQ132" s="146"/>
      <c r="RRR132" s="146"/>
      <c r="RRS132" s="146"/>
      <c r="RRT132" s="146"/>
      <c r="RRU132" s="146"/>
      <c r="RRV132" s="146"/>
      <c r="RRW132" s="146"/>
      <c r="RRX132" s="146"/>
      <c r="RRY132" s="146"/>
      <c r="RRZ132" s="146"/>
      <c r="RSA132" s="146"/>
      <c r="RSB132" s="146"/>
      <c r="RSC132" s="146"/>
      <c r="RSD132" s="146"/>
      <c r="RSE132" s="146"/>
      <c r="RSF132" s="146"/>
      <c r="RSG132" s="146"/>
      <c r="RSH132" s="146"/>
      <c r="RSI132" s="146"/>
      <c r="RSJ132" s="146"/>
      <c r="RSK132" s="146"/>
      <c r="RSL132" s="146"/>
      <c r="RSM132" s="146"/>
      <c r="RSN132" s="146"/>
      <c r="RSO132" s="146"/>
      <c r="RSP132" s="146"/>
      <c r="RSQ132" s="146"/>
      <c r="RSR132" s="146"/>
      <c r="RSS132" s="146"/>
      <c r="RST132" s="146"/>
      <c r="RSU132" s="146"/>
      <c r="RSV132" s="146"/>
      <c r="RSW132" s="146"/>
      <c r="RSX132" s="146"/>
      <c r="RSY132" s="146"/>
      <c r="RSZ132" s="146"/>
      <c r="RTA132" s="146"/>
      <c r="RTB132" s="146"/>
      <c r="RTC132" s="146"/>
      <c r="RTD132" s="146"/>
      <c r="RTE132" s="146"/>
      <c r="RTF132" s="146"/>
      <c r="RTG132" s="146"/>
      <c r="RTH132" s="146"/>
      <c r="RTI132" s="146"/>
      <c r="RTJ132" s="146"/>
      <c r="RTK132" s="146"/>
      <c r="RTL132" s="146"/>
      <c r="RTM132" s="146"/>
      <c r="RTN132" s="146"/>
      <c r="RTO132" s="146"/>
      <c r="RTP132" s="146"/>
      <c r="RTQ132" s="146"/>
      <c r="RTR132" s="146"/>
      <c r="RTS132" s="146"/>
      <c r="RTT132" s="146"/>
      <c r="RTU132" s="146"/>
      <c r="RTV132" s="146"/>
      <c r="RTW132" s="146"/>
      <c r="RTX132" s="146"/>
      <c r="RTY132" s="146"/>
      <c r="RTZ132" s="146"/>
      <c r="RUA132" s="146"/>
      <c r="RUB132" s="146"/>
      <c r="RUC132" s="146"/>
      <c r="RUD132" s="146"/>
      <c r="RUE132" s="146"/>
      <c r="RUF132" s="146"/>
      <c r="RUG132" s="146"/>
      <c r="RUH132" s="146"/>
      <c r="RUI132" s="146"/>
      <c r="RUJ132" s="146"/>
      <c r="RUK132" s="146"/>
      <c r="RUL132" s="146"/>
      <c r="RUM132" s="146"/>
      <c r="RUN132" s="146"/>
      <c r="RUO132" s="146"/>
      <c r="RUP132" s="146"/>
      <c r="RUQ132" s="146"/>
      <c r="RUR132" s="146"/>
      <c r="RUS132" s="146"/>
      <c r="RUT132" s="146"/>
      <c r="RUU132" s="146"/>
      <c r="RUV132" s="146"/>
      <c r="RUW132" s="146"/>
      <c r="RUX132" s="146"/>
      <c r="RUY132" s="146"/>
      <c r="RUZ132" s="146"/>
      <c r="RVA132" s="146"/>
      <c r="RVB132" s="146"/>
      <c r="RVC132" s="146"/>
      <c r="RVD132" s="146"/>
      <c r="RVE132" s="146"/>
      <c r="RVF132" s="146"/>
      <c r="RVG132" s="146"/>
      <c r="RVH132" s="146"/>
      <c r="RVI132" s="146"/>
      <c r="RVJ132" s="146"/>
      <c r="RVK132" s="146"/>
      <c r="RVL132" s="146"/>
      <c r="RVM132" s="146"/>
      <c r="RVN132" s="146"/>
      <c r="RVO132" s="146"/>
      <c r="RVP132" s="146"/>
      <c r="RVQ132" s="146"/>
      <c r="RVR132" s="146"/>
      <c r="RVS132" s="146"/>
      <c r="RVT132" s="146"/>
      <c r="RVU132" s="146"/>
      <c r="RVV132" s="146"/>
      <c r="RVW132" s="146"/>
      <c r="RVX132" s="146"/>
      <c r="RVY132" s="146"/>
      <c r="RVZ132" s="146"/>
      <c r="RWA132" s="146"/>
      <c r="RWB132" s="146"/>
      <c r="RWC132" s="146"/>
      <c r="RWD132" s="146"/>
      <c r="RWE132" s="146"/>
      <c r="RWF132" s="146"/>
      <c r="RWG132" s="146"/>
      <c r="RWH132" s="146"/>
      <c r="RWI132" s="146"/>
      <c r="RWJ132" s="146"/>
      <c r="RWK132" s="146"/>
      <c r="RWL132" s="146"/>
      <c r="RWM132" s="146"/>
      <c r="RWN132" s="146"/>
      <c r="RWO132" s="146"/>
      <c r="RWP132" s="146"/>
      <c r="RWQ132" s="146"/>
      <c r="RWR132" s="146"/>
      <c r="RWS132" s="146"/>
      <c r="RWT132" s="146"/>
      <c r="RWU132" s="146"/>
      <c r="RWV132" s="146"/>
      <c r="RWW132" s="146"/>
      <c r="RWX132" s="146"/>
      <c r="RWY132" s="146"/>
      <c r="RWZ132" s="146"/>
      <c r="RXA132" s="146"/>
      <c r="RXB132" s="146"/>
      <c r="RXC132" s="146"/>
      <c r="RXD132" s="146"/>
      <c r="RXE132" s="146"/>
      <c r="RXF132" s="146"/>
      <c r="RXG132" s="146"/>
      <c r="RXH132" s="146"/>
      <c r="RXI132" s="146"/>
      <c r="RXJ132" s="146"/>
      <c r="RXK132" s="146"/>
      <c r="RXL132" s="146"/>
      <c r="RXM132" s="146"/>
      <c r="RXN132" s="146"/>
      <c r="RXO132" s="146"/>
      <c r="RXP132" s="146"/>
      <c r="RXQ132" s="146"/>
      <c r="RXR132" s="146"/>
      <c r="RXS132" s="146"/>
      <c r="RXT132" s="146"/>
      <c r="RXU132" s="146"/>
      <c r="RXV132" s="146"/>
      <c r="RXW132" s="146"/>
      <c r="RXX132" s="146"/>
      <c r="RXY132" s="146"/>
      <c r="RXZ132" s="146"/>
      <c r="RYA132" s="146"/>
      <c r="RYB132" s="146"/>
      <c r="RYC132" s="146"/>
      <c r="RYD132" s="146"/>
      <c r="RYE132" s="146"/>
      <c r="RYF132" s="146"/>
      <c r="RYG132" s="146"/>
      <c r="RYH132" s="146"/>
      <c r="RYI132" s="146"/>
      <c r="RYJ132" s="146"/>
      <c r="RYK132" s="146"/>
      <c r="RYL132" s="146"/>
      <c r="RYM132" s="146"/>
      <c r="RYN132" s="146"/>
      <c r="RYO132" s="146"/>
      <c r="RYP132" s="146"/>
      <c r="RYQ132" s="146"/>
      <c r="RYR132" s="146"/>
      <c r="RYS132" s="146"/>
      <c r="RYT132" s="146"/>
      <c r="RYU132" s="146"/>
      <c r="RYV132" s="146"/>
      <c r="RYW132" s="146"/>
      <c r="RYX132" s="146"/>
      <c r="RYY132" s="146"/>
      <c r="RYZ132" s="146"/>
      <c r="RZA132" s="146"/>
      <c r="RZB132" s="146"/>
      <c r="RZC132" s="146"/>
      <c r="RZD132" s="146"/>
      <c r="RZE132" s="146"/>
      <c r="RZF132" s="146"/>
      <c r="RZG132" s="146"/>
      <c r="RZH132" s="146"/>
      <c r="RZI132" s="146"/>
      <c r="RZJ132" s="146"/>
      <c r="RZK132" s="146"/>
      <c r="RZL132" s="146"/>
      <c r="RZM132" s="146"/>
      <c r="RZN132" s="146"/>
      <c r="RZO132" s="146"/>
      <c r="RZP132" s="146"/>
      <c r="RZQ132" s="146"/>
      <c r="RZR132" s="146"/>
      <c r="RZS132" s="146"/>
      <c r="RZT132" s="146"/>
      <c r="RZU132" s="146"/>
      <c r="RZV132" s="146"/>
      <c r="RZW132" s="146"/>
      <c r="RZX132" s="146"/>
      <c r="RZY132" s="146"/>
      <c r="RZZ132" s="146"/>
      <c r="SAA132" s="146"/>
      <c r="SAB132" s="146"/>
      <c r="SAC132" s="146"/>
      <c r="SAD132" s="146"/>
      <c r="SAE132" s="146"/>
      <c r="SAF132" s="146"/>
      <c r="SAG132" s="146"/>
      <c r="SAH132" s="146"/>
      <c r="SAI132" s="146"/>
      <c r="SAJ132" s="146"/>
      <c r="SAK132" s="146"/>
      <c r="SAL132" s="146"/>
      <c r="SAM132" s="146"/>
      <c r="SAN132" s="146"/>
      <c r="SAO132" s="146"/>
      <c r="SAP132" s="146"/>
      <c r="SAQ132" s="146"/>
      <c r="SAR132" s="146"/>
      <c r="SAS132" s="146"/>
      <c r="SAT132" s="146"/>
      <c r="SAU132" s="146"/>
      <c r="SAV132" s="146"/>
      <c r="SAW132" s="146"/>
      <c r="SAX132" s="146"/>
      <c r="SAY132" s="146"/>
      <c r="SAZ132" s="146"/>
      <c r="SBA132" s="146"/>
      <c r="SBB132" s="146"/>
      <c r="SBC132" s="146"/>
      <c r="SBD132" s="146"/>
      <c r="SBE132" s="146"/>
      <c r="SBF132" s="146"/>
      <c r="SBG132" s="146"/>
      <c r="SBH132" s="146"/>
      <c r="SBI132" s="146"/>
      <c r="SBJ132" s="146"/>
      <c r="SBK132" s="146"/>
      <c r="SBL132" s="146"/>
      <c r="SBM132" s="146"/>
      <c r="SBN132" s="146"/>
      <c r="SBO132" s="146"/>
      <c r="SBP132" s="146"/>
      <c r="SBQ132" s="146"/>
      <c r="SBR132" s="146"/>
      <c r="SBS132" s="146"/>
      <c r="SBT132" s="146"/>
      <c r="SBU132" s="146"/>
      <c r="SBV132" s="146"/>
      <c r="SBW132" s="146"/>
      <c r="SBX132" s="146"/>
      <c r="SBY132" s="146"/>
      <c r="SBZ132" s="146"/>
      <c r="SCA132" s="146"/>
      <c r="SCB132" s="146"/>
      <c r="SCC132" s="146"/>
      <c r="SCD132" s="146"/>
      <c r="SCE132" s="146"/>
      <c r="SCF132" s="146"/>
      <c r="SCG132" s="146"/>
      <c r="SCH132" s="146"/>
      <c r="SCI132" s="146"/>
      <c r="SCJ132" s="146"/>
      <c r="SCK132" s="146"/>
      <c r="SCL132" s="146"/>
      <c r="SCM132" s="146"/>
      <c r="SCN132" s="146"/>
      <c r="SCO132" s="146"/>
      <c r="SCP132" s="146"/>
      <c r="SCQ132" s="146"/>
      <c r="SCR132" s="146"/>
      <c r="SCS132" s="146"/>
      <c r="SCT132" s="146"/>
      <c r="SCU132" s="146"/>
      <c r="SCV132" s="146"/>
      <c r="SCW132" s="146"/>
      <c r="SCX132" s="146"/>
      <c r="SCY132" s="146"/>
      <c r="SCZ132" s="146"/>
      <c r="SDA132" s="146"/>
      <c r="SDB132" s="146"/>
      <c r="SDC132" s="146"/>
      <c r="SDD132" s="146"/>
      <c r="SDE132" s="146"/>
      <c r="SDF132" s="146"/>
      <c r="SDG132" s="146"/>
      <c r="SDH132" s="146"/>
      <c r="SDI132" s="146"/>
      <c r="SDJ132" s="146"/>
      <c r="SDK132" s="146"/>
      <c r="SDL132" s="146"/>
      <c r="SDM132" s="146"/>
      <c r="SDN132" s="146"/>
      <c r="SDO132" s="146"/>
      <c r="SDP132" s="146"/>
      <c r="SDQ132" s="146"/>
      <c r="SDR132" s="146"/>
      <c r="SDS132" s="146"/>
      <c r="SDT132" s="146"/>
      <c r="SDU132" s="146"/>
      <c r="SDV132" s="146"/>
      <c r="SDW132" s="146"/>
      <c r="SDX132" s="146"/>
      <c r="SDY132" s="146"/>
      <c r="SDZ132" s="146"/>
      <c r="SEA132" s="146"/>
      <c r="SEB132" s="146"/>
      <c r="SEC132" s="146"/>
      <c r="SED132" s="146"/>
      <c r="SEE132" s="146"/>
      <c r="SEF132" s="146"/>
      <c r="SEG132" s="146"/>
      <c r="SEH132" s="146"/>
      <c r="SEI132" s="146"/>
      <c r="SEJ132" s="146"/>
      <c r="SEK132" s="146"/>
      <c r="SEL132" s="146"/>
      <c r="SEM132" s="146"/>
      <c r="SEN132" s="146"/>
      <c r="SEO132" s="146"/>
      <c r="SEP132" s="146"/>
      <c r="SEQ132" s="146"/>
      <c r="SER132" s="146"/>
      <c r="SES132" s="146"/>
      <c r="SET132" s="146"/>
      <c r="SEU132" s="146"/>
      <c r="SEV132" s="146"/>
      <c r="SEW132" s="146"/>
      <c r="SEX132" s="146"/>
      <c r="SEY132" s="146"/>
      <c r="SEZ132" s="146"/>
      <c r="SFA132" s="146"/>
      <c r="SFB132" s="146"/>
      <c r="SFC132" s="146"/>
      <c r="SFD132" s="146"/>
      <c r="SFE132" s="146"/>
      <c r="SFF132" s="146"/>
      <c r="SFG132" s="146"/>
      <c r="SFH132" s="146"/>
      <c r="SFI132" s="146"/>
      <c r="SFJ132" s="146"/>
      <c r="SFK132" s="146"/>
      <c r="SFL132" s="146"/>
      <c r="SFM132" s="146"/>
      <c r="SFN132" s="146"/>
      <c r="SFO132" s="146"/>
      <c r="SFP132" s="146"/>
      <c r="SFQ132" s="146"/>
      <c r="SFR132" s="146"/>
      <c r="SFS132" s="146"/>
      <c r="SFT132" s="146"/>
      <c r="SFU132" s="146"/>
      <c r="SFV132" s="146"/>
      <c r="SFW132" s="146"/>
      <c r="SFX132" s="146"/>
      <c r="SFY132" s="146"/>
      <c r="SFZ132" s="146"/>
      <c r="SGA132" s="146"/>
      <c r="SGB132" s="146"/>
      <c r="SGC132" s="146"/>
      <c r="SGD132" s="146"/>
      <c r="SGE132" s="146"/>
      <c r="SGF132" s="146"/>
      <c r="SGG132" s="146"/>
      <c r="SGH132" s="146"/>
      <c r="SGI132" s="146"/>
      <c r="SGJ132" s="146"/>
      <c r="SGK132" s="146"/>
      <c r="SGL132" s="146"/>
      <c r="SGM132" s="146"/>
      <c r="SGN132" s="146"/>
      <c r="SGO132" s="146"/>
      <c r="SGP132" s="146"/>
      <c r="SGQ132" s="146"/>
      <c r="SGR132" s="146"/>
      <c r="SGS132" s="146"/>
      <c r="SGT132" s="146"/>
      <c r="SGU132" s="146"/>
      <c r="SGV132" s="146"/>
      <c r="SGW132" s="146"/>
      <c r="SGX132" s="146"/>
      <c r="SGY132" s="146"/>
      <c r="SGZ132" s="146"/>
      <c r="SHA132" s="146"/>
      <c r="SHB132" s="146"/>
      <c r="SHC132" s="146"/>
      <c r="SHD132" s="146"/>
      <c r="SHE132" s="146"/>
      <c r="SHF132" s="146"/>
      <c r="SHG132" s="146"/>
      <c r="SHH132" s="146"/>
      <c r="SHI132" s="146"/>
      <c r="SHJ132" s="146"/>
      <c r="SHK132" s="146"/>
      <c r="SHL132" s="146"/>
      <c r="SHM132" s="146"/>
      <c r="SHN132" s="146"/>
      <c r="SHO132" s="146"/>
      <c r="SHP132" s="146"/>
      <c r="SHQ132" s="146"/>
      <c r="SHR132" s="146"/>
      <c r="SHS132" s="146"/>
      <c r="SHT132" s="146"/>
      <c r="SHU132" s="146"/>
      <c r="SHV132" s="146"/>
      <c r="SHW132" s="146"/>
      <c r="SHX132" s="146"/>
      <c r="SHY132" s="146"/>
      <c r="SHZ132" s="146"/>
      <c r="SIA132" s="146"/>
      <c r="SIB132" s="146"/>
      <c r="SIC132" s="146"/>
      <c r="SID132" s="146"/>
      <c r="SIE132" s="146"/>
      <c r="SIF132" s="146"/>
      <c r="SIG132" s="146"/>
      <c r="SIH132" s="146"/>
      <c r="SII132" s="146"/>
      <c r="SIJ132" s="146"/>
      <c r="SIK132" s="146"/>
      <c r="SIL132" s="146"/>
      <c r="SIM132" s="146"/>
      <c r="SIN132" s="146"/>
      <c r="SIO132" s="146"/>
      <c r="SIP132" s="146"/>
      <c r="SIQ132" s="146"/>
      <c r="SIR132" s="146"/>
      <c r="SIS132" s="146"/>
      <c r="SIT132" s="146"/>
      <c r="SIU132" s="146"/>
      <c r="SIV132" s="146"/>
      <c r="SIW132" s="146"/>
      <c r="SIX132" s="146"/>
      <c r="SIY132" s="146"/>
      <c r="SIZ132" s="146"/>
      <c r="SJA132" s="146"/>
      <c r="SJB132" s="146"/>
      <c r="SJC132" s="146"/>
      <c r="SJD132" s="146"/>
      <c r="SJE132" s="146"/>
      <c r="SJF132" s="146"/>
      <c r="SJG132" s="146"/>
      <c r="SJH132" s="146"/>
      <c r="SJI132" s="146"/>
      <c r="SJJ132" s="146"/>
      <c r="SJK132" s="146"/>
      <c r="SJL132" s="146"/>
      <c r="SJM132" s="146"/>
      <c r="SJN132" s="146"/>
      <c r="SJO132" s="146"/>
      <c r="SJP132" s="146"/>
      <c r="SJQ132" s="146"/>
      <c r="SJR132" s="146"/>
      <c r="SJS132" s="146"/>
      <c r="SJT132" s="146"/>
      <c r="SJU132" s="146"/>
      <c r="SJV132" s="146"/>
      <c r="SJW132" s="146"/>
      <c r="SJX132" s="146"/>
      <c r="SJY132" s="146"/>
      <c r="SJZ132" s="146"/>
      <c r="SKA132" s="146"/>
      <c r="SKB132" s="146"/>
      <c r="SKC132" s="146"/>
      <c r="SKD132" s="146"/>
      <c r="SKE132" s="146"/>
      <c r="SKF132" s="146"/>
      <c r="SKG132" s="146"/>
      <c r="SKH132" s="146"/>
      <c r="SKI132" s="146"/>
      <c r="SKJ132" s="146"/>
      <c r="SKK132" s="146"/>
      <c r="SKL132" s="146"/>
      <c r="SKM132" s="146"/>
      <c r="SKN132" s="146"/>
      <c r="SKO132" s="146"/>
      <c r="SKP132" s="146"/>
      <c r="SKQ132" s="146"/>
      <c r="SKR132" s="146"/>
      <c r="SKS132" s="146"/>
      <c r="SKT132" s="146"/>
      <c r="SKU132" s="146"/>
      <c r="SKV132" s="146"/>
      <c r="SKW132" s="146"/>
      <c r="SKX132" s="146"/>
      <c r="SKY132" s="146"/>
      <c r="SKZ132" s="146"/>
      <c r="SLA132" s="146"/>
      <c r="SLB132" s="146"/>
      <c r="SLC132" s="146"/>
      <c r="SLD132" s="146"/>
      <c r="SLE132" s="146"/>
      <c r="SLF132" s="146"/>
      <c r="SLG132" s="146"/>
      <c r="SLH132" s="146"/>
      <c r="SLI132" s="146"/>
      <c r="SLJ132" s="146"/>
      <c r="SLK132" s="146"/>
      <c r="SLL132" s="146"/>
      <c r="SLM132" s="146"/>
      <c r="SLN132" s="146"/>
      <c r="SLO132" s="146"/>
      <c r="SLP132" s="146"/>
      <c r="SLQ132" s="146"/>
      <c r="SLR132" s="146"/>
      <c r="SLS132" s="146"/>
      <c r="SLT132" s="146"/>
      <c r="SLU132" s="146"/>
      <c r="SLV132" s="146"/>
      <c r="SLW132" s="146"/>
      <c r="SLX132" s="146"/>
      <c r="SLY132" s="146"/>
      <c r="SLZ132" s="146"/>
      <c r="SMA132" s="146"/>
      <c r="SMB132" s="146"/>
      <c r="SMC132" s="146"/>
      <c r="SMD132" s="146"/>
      <c r="SME132" s="146"/>
      <c r="SMF132" s="146"/>
      <c r="SMG132" s="146"/>
      <c r="SMH132" s="146"/>
      <c r="SMI132" s="146"/>
      <c r="SMJ132" s="146"/>
      <c r="SMK132" s="146"/>
      <c r="SML132" s="146"/>
      <c r="SMM132" s="146"/>
      <c r="SMN132" s="146"/>
      <c r="SMO132" s="146"/>
      <c r="SMP132" s="146"/>
      <c r="SMQ132" s="146"/>
      <c r="SMR132" s="146"/>
      <c r="SMS132" s="146"/>
      <c r="SMT132" s="146"/>
      <c r="SMU132" s="146"/>
      <c r="SMV132" s="146"/>
      <c r="SMW132" s="146"/>
      <c r="SMX132" s="146"/>
      <c r="SMY132" s="146"/>
      <c r="SMZ132" s="146"/>
      <c r="SNA132" s="146"/>
      <c r="SNB132" s="146"/>
      <c r="SNC132" s="146"/>
      <c r="SND132" s="146"/>
      <c r="SNE132" s="146"/>
      <c r="SNF132" s="146"/>
      <c r="SNG132" s="146"/>
      <c r="SNH132" s="146"/>
      <c r="SNI132" s="146"/>
      <c r="SNJ132" s="146"/>
      <c r="SNK132" s="146"/>
      <c r="SNL132" s="146"/>
      <c r="SNM132" s="146"/>
      <c r="SNN132" s="146"/>
      <c r="SNO132" s="146"/>
      <c r="SNP132" s="146"/>
      <c r="SNQ132" s="146"/>
      <c r="SNR132" s="146"/>
      <c r="SNS132" s="146"/>
      <c r="SNT132" s="146"/>
      <c r="SNU132" s="146"/>
      <c r="SNV132" s="146"/>
      <c r="SNW132" s="146"/>
      <c r="SNX132" s="146"/>
      <c r="SNY132" s="146"/>
      <c r="SNZ132" s="146"/>
      <c r="SOA132" s="146"/>
      <c r="SOB132" s="146"/>
      <c r="SOC132" s="146"/>
      <c r="SOD132" s="146"/>
      <c r="SOE132" s="146"/>
      <c r="SOF132" s="146"/>
      <c r="SOG132" s="146"/>
      <c r="SOH132" s="146"/>
      <c r="SOI132" s="146"/>
      <c r="SOJ132" s="146"/>
      <c r="SOK132" s="146"/>
      <c r="SOL132" s="146"/>
      <c r="SOM132" s="146"/>
      <c r="SON132" s="146"/>
      <c r="SOO132" s="146"/>
      <c r="SOP132" s="146"/>
      <c r="SOQ132" s="146"/>
      <c r="SOR132" s="146"/>
      <c r="SOS132" s="146"/>
      <c r="SOT132" s="146"/>
      <c r="SOU132" s="146"/>
      <c r="SOV132" s="146"/>
      <c r="SOW132" s="146"/>
      <c r="SOX132" s="146"/>
      <c r="SOY132" s="146"/>
      <c r="SOZ132" s="146"/>
      <c r="SPA132" s="146"/>
      <c r="SPB132" s="146"/>
      <c r="SPC132" s="146"/>
      <c r="SPD132" s="146"/>
      <c r="SPE132" s="146"/>
      <c r="SPF132" s="146"/>
      <c r="SPG132" s="146"/>
      <c r="SPH132" s="146"/>
      <c r="SPI132" s="146"/>
      <c r="SPJ132" s="146"/>
      <c r="SPK132" s="146"/>
      <c r="SPL132" s="146"/>
      <c r="SPM132" s="146"/>
      <c r="SPN132" s="146"/>
      <c r="SPO132" s="146"/>
      <c r="SPP132" s="146"/>
      <c r="SPQ132" s="146"/>
      <c r="SPR132" s="146"/>
      <c r="SPS132" s="146"/>
      <c r="SPT132" s="146"/>
      <c r="SPU132" s="146"/>
      <c r="SPV132" s="146"/>
      <c r="SPW132" s="146"/>
      <c r="SPX132" s="146"/>
      <c r="SPY132" s="146"/>
      <c r="SPZ132" s="146"/>
      <c r="SQA132" s="146"/>
      <c r="SQB132" s="146"/>
      <c r="SQC132" s="146"/>
      <c r="SQD132" s="146"/>
      <c r="SQE132" s="146"/>
      <c r="SQF132" s="146"/>
      <c r="SQG132" s="146"/>
      <c r="SQH132" s="146"/>
      <c r="SQI132" s="146"/>
      <c r="SQJ132" s="146"/>
      <c r="SQK132" s="146"/>
      <c r="SQL132" s="146"/>
      <c r="SQM132" s="146"/>
      <c r="SQN132" s="146"/>
      <c r="SQO132" s="146"/>
      <c r="SQP132" s="146"/>
      <c r="SQQ132" s="146"/>
      <c r="SQR132" s="146"/>
      <c r="SQS132" s="146"/>
      <c r="SQT132" s="146"/>
      <c r="SQU132" s="146"/>
      <c r="SQV132" s="146"/>
      <c r="SQW132" s="146"/>
      <c r="SQX132" s="146"/>
      <c r="SQY132" s="146"/>
      <c r="SQZ132" s="146"/>
      <c r="SRA132" s="146"/>
      <c r="SRB132" s="146"/>
      <c r="SRC132" s="146"/>
      <c r="SRD132" s="146"/>
      <c r="SRE132" s="146"/>
      <c r="SRF132" s="146"/>
      <c r="SRG132" s="146"/>
      <c r="SRH132" s="146"/>
      <c r="SRI132" s="146"/>
      <c r="SRJ132" s="146"/>
      <c r="SRK132" s="146"/>
      <c r="SRL132" s="146"/>
      <c r="SRM132" s="146"/>
      <c r="SRN132" s="146"/>
      <c r="SRO132" s="146"/>
      <c r="SRP132" s="146"/>
      <c r="SRQ132" s="146"/>
      <c r="SRR132" s="146"/>
      <c r="SRS132" s="146"/>
      <c r="SRT132" s="146"/>
      <c r="SRU132" s="146"/>
      <c r="SRV132" s="146"/>
      <c r="SRW132" s="146"/>
      <c r="SRX132" s="146"/>
      <c r="SRY132" s="146"/>
      <c r="SRZ132" s="146"/>
      <c r="SSA132" s="146"/>
      <c r="SSB132" s="146"/>
      <c r="SSC132" s="146"/>
      <c r="SSD132" s="146"/>
      <c r="SSE132" s="146"/>
      <c r="SSF132" s="146"/>
      <c r="SSG132" s="146"/>
      <c r="SSH132" s="146"/>
      <c r="SSI132" s="146"/>
      <c r="SSJ132" s="146"/>
      <c r="SSK132" s="146"/>
      <c r="SSL132" s="146"/>
      <c r="SSM132" s="146"/>
      <c r="SSN132" s="146"/>
      <c r="SSO132" s="146"/>
      <c r="SSP132" s="146"/>
      <c r="SSQ132" s="146"/>
      <c r="SSR132" s="146"/>
      <c r="SSS132" s="146"/>
      <c r="SST132" s="146"/>
      <c r="SSU132" s="146"/>
      <c r="SSV132" s="146"/>
      <c r="SSW132" s="146"/>
      <c r="SSX132" s="146"/>
      <c r="SSY132" s="146"/>
      <c r="SSZ132" s="146"/>
      <c r="STA132" s="146"/>
      <c r="STB132" s="146"/>
      <c r="STC132" s="146"/>
      <c r="STD132" s="146"/>
      <c r="STE132" s="146"/>
      <c r="STF132" s="146"/>
      <c r="STG132" s="146"/>
      <c r="STH132" s="146"/>
      <c r="STI132" s="146"/>
      <c r="STJ132" s="146"/>
      <c r="STK132" s="146"/>
      <c r="STL132" s="146"/>
      <c r="STM132" s="146"/>
      <c r="STN132" s="146"/>
      <c r="STO132" s="146"/>
      <c r="STP132" s="146"/>
      <c r="STQ132" s="146"/>
      <c r="STR132" s="146"/>
      <c r="STS132" s="146"/>
      <c r="STT132" s="146"/>
      <c r="STU132" s="146"/>
      <c r="STV132" s="146"/>
      <c r="STW132" s="146"/>
      <c r="STX132" s="146"/>
      <c r="STY132" s="146"/>
      <c r="STZ132" s="146"/>
      <c r="SUA132" s="146"/>
      <c r="SUB132" s="146"/>
      <c r="SUC132" s="146"/>
      <c r="SUD132" s="146"/>
      <c r="SUE132" s="146"/>
      <c r="SUF132" s="146"/>
      <c r="SUG132" s="146"/>
      <c r="SUH132" s="146"/>
      <c r="SUI132" s="146"/>
      <c r="SUJ132" s="146"/>
      <c r="SUK132" s="146"/>
      <c r="SUL132" s="146"/>
      <c r="SUM132" s="146"/>
      <c r="SUN132" s="146"/>
      <c r="SUO132" s="146"/>
      <c r="SUP132" s="146"/>
      <c r="SUQ132" s="146"/>
      <c r="SUR132" s="146"/>
      <c r="SUS132" s="146"/>
      <c r="SUT132" s="146"/>
      <c r="SUU132" s="146"/>
      <c r="SUV132" s="146"/>
      <c r="SUW132" s="146"/>
      <c r="SUX132" s="146"/>
      <c r="SUY132" s="146"/>
      <c r="SUZ132" s="146"/>
      <c r="SVA132" s="146"/>
      <c r="SVB132" s="146"/>
      <c r="SVC132" s="146"/>
      <c r="SVD132" s="146"/>
      <c r="SVE132" s="146"/>
      <c r="SVF132" s="146"/>
      <c r="SVG132" s="146"/>
      <c r="SVH132" s="146"/>
      <c r="SVI132" s="146"/>
      <c r="SVJ132" s="146"/>
      <c r="SVK132" s="146"/>
      <c r="SVL132" s="146"/>
      <c r="SVM132" s="146"/>
      <c r="SVN132" s="146"/>
      <c r="SVO132" s="146"/>
      <c r="SVP132" s="146"/>
      <c r="SVQ132" s="146"/>
      <c r="SVR132" s="146"/>
      <c r="SVS132" s="146"/>
      <c r="SVT132" s="146"/>
      <c r="SVU132" s="146"/>
      <c r="SVV132" s="146"/>
      <c r="SVW132" s="146"/>
      <c r="SVX132" s="146"/>
      <c r="SVY132" s="146"/>
      <c r="SVZ132" s="146"/>
      <c r="SWA132" s="146"/>
      <c r="SWB132" s="146"/>
      <c r="SWC132" s="146"/>
      <c r="SWD132" s="146"/>
      <c r="SWE132" s="146"/>
      <c r="SWF132" s="146"/>
      <c r="SWG132" s="146"/>
      <c r="SWH132" s="146"/>
      <c r="SWI132" s="146"/>
      <c r="SWJ132" s="146"/>
      <c r="SWK132" s="146"/>
      <c r="SWL132" s="146"/>
      <c r="SWM132" s="146"/>
      <c r="SWN132" s="146"/>
      <c r="SWO132" s="146"/>
      <c r="SWP132" s="146"/>
      <c r="SWQ132" s="146"/>
      <c r="SWR132" s="146"/>
      <c r="SWS132" s="146"/>
      <c r="SWT132" s="146"/>
      <c r="SWU132" s="146"/>
      <c r="SWV132" s="146"/>
      <c r="SWW132" s="146"/>
      <c r="SWX132" s="146"/>
      <c r="SWY132" s="146"/>
      <c r="SWZ132" s="146"/>
      <c r="SXA132" s="146"/>
      <c r="SXB132" s="146"/>
      <c r="SXC132" s="146"/>
      <c r="SXD132" s="146"/>
      <c r="SXE132" s="146"/>
      <c r="SXF132" s="146"/>
      <c r="SXG132" s="146"/>
      <c r="SXH132" s="146"/>
      <c r="SXI132" s="146"/>
      <c r="SXJ132" s="146"/>
      <c r="SXK132" s="146"/>
      <c r="SXL132" s="146"/>
      <c r="SXM132" s="146"/>
      <c r="SXN132" s="146"/>
      <c r="SXO132" s="146"/>
      <c r="SXP132" s="146"/>
      <c r="SXQ132" s="146"/>
      <c r="SXR132" s="146"/>
      <c r="SXS132" s="146"/>
      <c r="SXT132" s="146"/>
      <c r="SXU132" s="146"/>
      <c r="SXV132" s="146"/>
      <c r="SXW132" s="146"/>
      <c r="SXX132" s="146"/>
      <c r="SXY132" s="146"/>
      <c r="SXZ132" s="146"/>
      <c r="SYA132" s="146"/>
      <c r="SYB132" s="146"/>
      <c r="SYC132" s="146"/>
      <c r="SYD132" s="146"/>
      <c r="SYE132" s="146"/>
      <c r="SYF132" s="146"/>
      <c r="SYG132" s="146"/>
      <c r="SYH132" s="146"/>
      <c r="SYI132" s="146"/>
      <c r="SYJ132" s="146"/>
      <c r="SYK132" s="146"/>
      <c r="SYL132" s="146"/>
      <c r="SYM132" s="146"/>
      <c r="SYN132" s="146"/>
      <c r="SYO132" s="146"/>
      <c r="SYP132" s="146"/>
      <c r="SYQ132" s="146"/>
      <c r="SYR132" s="146"/>
      <c r="SYS132" s="146"/>
      <c r="SYT132" s="146"/>
      <c r="SYU132" s="146"/>
      <c r="SYV132" s="146"/>
      <c r="SYW132" s="146"/>
      <c r="SYX132" s="146"/>
      <c r="SYY132" s="146"/>
      <c r="SYZ132" s="146"/>
      <c r="SZA132" s="146"/>
      <c r="SZB132" s="146"/>
      <c r="SZC132" s="146"/>
      <c r="SZD132" s="146"/>
      <c r="SZE132" s="146"/>
      <c r="SZF132" s="146"/>
      <c r="SZG132" s="146"/>
      <c r="SZH132" s="146"/>
      <c r="SZI132" s="146"/>
      <c r="SZJ132" s="146"/>
      <c r="SZK132" s="146"/>
      <c r="SZL132" s="146"/>
      <c r="SZM132" s="146"/>
      <c r="SZN132" s="146"/>
      <c r="SZO132" s="146"/>
      <c r="SZP132" s="146"/>
      <c r="SZQ132" s="146"/>
      <c r="SZR132" s="146"/>
      <c r="SZS132" s="146"/>
      <c r="SZT132" s="146"/>
      <c r="SZU132" s="146"/>
      <c r="SZV132" s="146"/>
      <c r="SZW132" s="146"/>
      <c r="SZX132" s="146"/>
      <c r="SZY132" s="146"/>
      <c r="SZZ132" s="146"/>
      <c r="TAA132" s="146"/>
      <c r="TAB132" s="146"/>
      <c r="TAC132" s="146"/>
      <c r="TAD132" s="146"/>
      <c r="TAE132" s="146"/>
      <c r="TAF132" s="146"/>
      <c r="TAG132" s="146"/>
      <c r="TAH132" s="146"/>
      <c r="TAI132" s="146"/>
      <c r="TAJ132" s="146"/>
      <c r="TAK132" s="146"/>
      <c r="TAL132" s="146"/>
      <c r="TAM132" s="146"/>
      <c r="TAN132" s="146"/>
      <c r="TAO132" s="146"/>
      <c r="TAP132" s="146"/>
      <c r="TAQ132" s="146"/>
      <c r="TAR132" s="146"/>
      <c r="TAS132" s="146"/>
      <c r="TAT132" s="146"/>
      <c r="TAU132" s="146"/>
      <c r="TAV132" s="146"/>
      <c r="TAW132" s="146"/>
      <c r="TAX132" s="146"/>
      <c r="TAY132" s="146"/>
      <c r="TAZ132" s="146"/>
      <c r="TBA132" s="146"/>
      <c r="TBB132" s="146"/>
      <c r="TBC132" s="146"/>
      <c r="TBD132" s="146"/>
      <c r="TBE132" s="146"/>
      <c r="TBF132" s="146"/>
      <c r="TBG132" s="146"/>
      <c r="TBH132" s="146"/>
      <c r="TBI132" s="146"/>
      <c r="TBJ132" s="146"/>
      <c r="TBK132" s="146"/>
      <c r="TBL132" s="146"/>
      <c r="TBM132" s="146"/>
      <c r="TBN132" s="146"/>
      <c r="TBO132" s="146"/>
      <c r="TBP132" s="146"/>
      <c r="TBQ132" s="146"/>
      <c r="TBR132" s="146"/>
      <c r="TBS132" s="146"/>
      <c r="TBT132" s="146"/>
      <c r="TBU132" s="146"/>
      <c r="TBV132" s="146"/>
      <c r="TBW132" s="146"/>
      <c r="TBX132" s="146"/>
      <c r="TBY132" s="146"/>
      <c r="TBZ132" s="146"/>
      <c r="TCA132" s="146"/>
      <c r="TCB132" s="146"/>
      <c r="TCC132" s="146"/>
      <c r="TCD132" s="146"/>
      <c r="TCE132" s="146"/>
      <c r="TCF132" s="146"/>
      <c r="TCG132" s="146"/>
      <c r="TCH132" s="146"/>
      <c r="TCI132" s="146"/>
      <c r="TCJ132" s="146"/>
      <c r="TCK132" s="146"/>
      <c r="TCL132" s="146"/>
      <c r="TCM132" s="146"/>
      <c r="TCN132" s="146"/>
      <c r="TCO132" s="146"/>
      <c r="TCP132" s="146"/>
      <c r="TCQ132" s="146"/>
      <c r="TCR132" s="146"/>
      <c r="TCS132" s="146"/>
      <c r="TCT132" s="146"/>
      <c r="TCU132" s="146"/>
      <c r="TCV132" s="146"/>
      <c r="TCW132" s="146"/>
      <c r="TCX132" s="146"/>
      <c r="TCY132" s="146"/>
      <c r="TCZ132" s="146"/>
      <c r="TDA132" s="146"/>
      <c r="TDB132" s="146"/>
      <c r="TDC132" s="146"/>
      <c r="TDD132" s="146"/>
      <c r="TDE132" s="146"/>
      <c r="TDF132" s="146"/>
      <c r="TDG132" s="146"/>
      <c r="TDH132" s="146"/>
      <c r="TDI132" s="146"/>
      <c r="TDJ132" s="146"/>
      <c r="TDK132" s="146"/>
      <c r="TDL132" s="146"/>
      <c r="TDM132" s="146"/>
      <c r="TDN132" s="146"/>
      <c r="TDO132" s="146"/>
      <c r="TDP132" s="146"/>
      <c r="TDQ132" s="146"/>
      <c r="TDR132" s="146"/>
      <c r="TDS132" s="146"/>
      <c r="TDT132" s="146"/>
      <c r="TDU132" s="146"/>
      <c r="TDV132" s="146"/>
      <c r="TDW132" s="146"/>
      <c r="TDX132" s="146"/>
      <c r="TDY132" s="146"/>
      <c r="TDZ132" s="146"/>
      <c r="TEA132" s="146"/>
      <c r="TEB132" s="146"/>
      <c r="TEC132" s="146"/>
      <c r="TED132" s="146"/>
      <c r="TEE132" s="146"/>
      <c r="TEF132" s="146"/>
      <c r="TEG132" s="146"/>
      <c r="TEH132" s="146"/>
      <c r="TEI132" s="146"/>
      <c r="TEJ132" s="146"/>
      <c r="TEK132" s="146"/>
      <c r="TEL132" s="146"/>
      <c r="TEM132" s="146"/>
      <c r="TEN132" s="146"/>
      <c r="TEO132" s="146"/>
      <c r="TEP132" s="146"/>
      <c r="TEQ132" s="146"/>
      <c r="TER132" s="146"/>
      <c r="TES132" s="146"/>
      <c r="TET132" s="146"/>
      <c r="TEU132" s="146"/>
      <c r="TEV132" s="146"/>
      <c r="TEW132" s="146"/>
      <c r="TEX132" s="146"/>
      <c r="TEY132" s="146"/>
      <c r="TEZ132" s="146"/>
      <c r="TFA132" s="146"/>
      <c r="TFB132" s="146"/>
      <c r="TFC132" s="146"/>
      <c r="TFD132" s="146"/>
      <c r="TFE132" s="146"/>
      <c r="TFF132" s="146"/>
      <c r="TFG132" s="146"/>
      <c r="TFH132" s="146"/>
      <c r="TFI132" s="146"/>
      <c r="TFJ132" s="146"/>
      <c r="TFK132" s="146"/>
      <c r="TFL132" s="146"/>
      <c r="TFM132" s="146"/>
      <c r="TFN132" s="146"/>
      <c r="TFO132" s="146"/>
      <c r="TFP132" s="146"/>
      <c r="TFQ132" s="146"/>
      <c r="TFR132" s="146"/>
      <c r="TFS132" s="146"/>
      <c r="TFT132" s="146"/>
      <c r="TFU132" s="146"/>
      <c r="TFV132" s="146"/>
      <c r="TFW132" s="146"/>
      <c r="TFX132" s="146"/>
      <c r="TFY132" s="146"/>
      <c r="TFZ132" s="146"/>
      <c r="TGA132" s="146"/>
      <c r="TGB132" s="146"/>
      <c r="TGC132" s="146"/>
      <c r="TGD132" s="146"/>
      <c r="TGE132" s="146"/>
      <c r="TGF132" s="146"/>
      <c r="TGG132" s="146"/>
      <c r="TGH132" s="146"/>
      <c r="TGI132" s="146"/>
      <c r="TGJ132" s="146"/>
      <c r="TGK132" s="146"/>
      <c r="TGL132" s="146"/>
      <c r="TGM132" s="146"/>
      <c r="TGN132" s="146"/>
      <c r="TGO132" s="146"/>
      <c r="TGP132" s="146"/>
      <c r="TGQ132" s="146"/>
      <c r="TGR132" s="146"/>
      <c r="TGS132" s="146"/>
      <c r="TGT132" s="146"/>
      <c r="TGU132" s="146"/>
      <c r="TGV132" s="146"/>
      <c r="TGW132" s="146"/>
      <c r="TGX132" s="146"/>
      <c r="TGY132" s="146"/>
      <c r="TGZ132" s="146"/>
      <c r="THA132" s="146"/>
      <c r="THB132" s="146"/>
      <c r="THC132" s="146"/>
      <c r="THD132" s="146"/>
      <c r="THE132" s="146"/>
      <c r="THF132" s="146"/>
      <c r="THG132" s="146"/>
      <c r="THH132" s="146"/>
      <c r="THI132" s="146"/>
      <c r="THJ132" s="146"/>
      <c r="THK132" s="146"/>
      <c r="THL132" s="146"/>
      <c r="THM132" s="146"/>
      <c r="THN132" s="146"/>
      <c r="THO132" s="146"/>
      <c r="THP132" s="146"/>
      <c r="THQ132" s="146"/>
      <c r="THR132" s="146"/>
      <c r="THS132" s="146"/>
      <c r="THT132" s="146"/>
      <c r="THU132" s="146"/>
      <c r="THV132" s="146"/>
      <c r="THW132" s="146"/>
      <c r="THX132" s="146"/>
      <c r="THY132" s="146"/>
      <c r="THZ132" s="146"/>
      <c r="TIA132" s="146"/>
      <c r="TIB132" s="146"/>
      <c r="TIC132" s="146"/>
      <c r="TID132" s="146"/>
      <c r="TIE132" s="146"/>
      <c r="TIF132" s="146"/>
      <c r="TIG132" s="146"/>
      <c r="TIH132" s="146"/>
      <c r="TII132" s="146"/>
      <c r="TIJ132" s="146"/>
      <c r="TIK132" s="146"/>
      <c r="TIL132" s="146"/>
      <c r="TIM132" s="146"/>
      <c r="TIN132" s="146"/>
      <c r="TIO132" s="146"/>
      <c r="TIP132" s="146"/>
      <c r="TIQ132" s="146"/>
      <c r="TIR132" s="146"/>
      <c r="TIS132" s="146"/>
      <c r="TIT132" s="146"/>
      <c r="TIU132" s="146"/>
      <c r="TIV132" s="146"/>
      <c r="TIW132" s="146"/>
      <c r="TIX132" s="146"/>
      <c r="TIY132" s="146"/>
      <c r="TIZ132" s="146"/>
      <c r="TJA132" s="146"/>
      <c r="TJB132" s="146"/>
      <c r="TJC132" s="146"/>
      <c r="TJD132" s="146"/>
      <c r="TJE132" s="146"/>
      <c r="TJF132" s="146"/>
      <c r="TJG132" s="146"/>
      <c r="TJH132" s="146"/>
      <c r="TJI132" s="146"/>
      <c r="TJJ132" s="146"/>
      <c r="TJK132" s="146"/>
      <c r="TJL132" s="146"/>
      <c r="TJM132" s="146"/>
      <c r="TJN132" s="146"/>
      <c r="TJO132" s="146"/>
      <c r="TJP132" s="146"/>
      <c r="TJQ132" s="146"/>
      <c r="TJR132" s="146"/>
      <c r="TJS132" s="146"/>
      <c r="TJT132" s="146"/>
      <c r="TJU132" s="146"/>
      <c r="TJV132" s="146"/>
      <c r="TJW132" s="146"/>
      <c r="TJX132" s="146"/>
      <c r="TJY132" s="146"/>
      <c r="TJZ132" s="146"/>
      <c r="TKA132" s="146"/>
      <c r="TKB132" s="146"/>
      <c r="TKC132" s="146"/>
      <c r="TKD132" s="146"/>
      <c r="TKE132" s="146"/>
      <c r="TKF132" s="146"/>
      <c r="TKG132" s="146"/>
      <c r="TKH132" s="146"/>
      <c r="TKI132" s="146"/>
      <c r="TKJ132" s="146"/>
      <c r="TKK132" s="146"/>
      <c r="TKL132" s="146"/>
      <c r="TKM132" s="146"/>
      <c r="TKN132" s="146"/>
      <c r="TKO132" s="146"/>
      <c r="TKP132" s="146"/>
      <c r="TKQ132" s="146"/>
      <c r="TKR132" s="146"/>
      <c r="TKS132" s="146"/>
      <c r="TKT132" s="146"/>
      <c r="TKU132" s="146"/>
      <c r="TKV132" s="146"/>
      <c r="TKW132" s="146"/>
      <c r="TKX132" s="146"/>
      <c r="TKY132" s="146"/>
      <c r="TKZ132" s="146"/>
      <c r="TLA132" s="146"/>
      <c r="TLB132" s="146"/>
      <c r="TLC132" s="146"/>
      <c r="TLD132" s="146"/>
      <c r="TLE132" s="146"/>
      <c r="TLF132" s="146"/>
      <c r="TLG132" s="146"/>
      <c r="TLH132" s="146"/>
      <c r="TLI132" s="146"/>
      <c r="TLJ132" s="146"/>
      <c r="TLK132" s="146"/>
      <c r="TLL132" s="146"/>
      <c r="TLM132" s="146"/>
      <c r="TLN132" s="146"/>
      <c r="TLO132" s="146"/>
      <c r="TLP132" s="146"/>
      <c r="TLQ132" s="146"/>
      <c r="TLR132" s="146"/>
      <c r="TLS132" s="146"/>
      <c r="TLT132" s="146"/>
      <c r="TLU132" s="146"/>
      <c r="TLV132" s="146"/>
      <c r="TLW132" s="146"/>
      <c r="TLX132" s="146"/>
      <c r="TLY132" s="146"/>
      <c r="TLZ132" s="146"/>
      <c r="TMA132" s="146"/>
      <c r="TMB132" s="146"/>
      <c r="TMC132" s="146"/>
      <c r="TMD132" s="146"/>
      <c r="TME132" s="146"/>
      <c r="TMF132" s="146"/>
      <c r="TMG132" s="146"/>
      <c r="TMH132" s="146"/>
      <c r="TMI132" s="146"/>
      <c r="TMJ132" s="146"/>
      <c r="TMK132" s="146"/>
      <c r="TML132" s="146"/>
      <c r="TMM132" s="146"/>
      <c r="TMN132" s="146"/>
      <c r="TMO132" s="146"/>
      <c r="TMP132" s="146"/>
      <c r="TMQ132" s="146"/>
      <c r="TMR132" s="146"/>
      <c r="TMS132" s="146"/>
      <c r="TMT132" s="146"/>
      <c r="TMU132" s="146"/>
      <c r="TMV132" s="146"/>
      <c r="TMW132" s="146"/>
      <c r="TMX132" s="146"/>
      <c r="TMY132" s="146"/>
      <c r="TMZ132" s="146"/>
      <c r="TNA132" s="146"/>
      <c r="TNB132" s="146"/>
      <c r="TNC132" s="146"/>
      <c r="TND132" s="146"/>
      <c r="TNE132" s="146"/>
      <c r="TNF132" s="146"/>
      <c r="TNG132" s="146"/>
      <c r="TNH132" s="146"/>
      <c r="TNI132" s="146"/>
      <c r="TNJ132" s="146"/>
      <c r="TNK132" s="146"/>
      <c r="TNL132" s="146"/>
      <c r="TNM132" s="146"/>
      <c r="TNN132" s="146"/>
      <c r="TNO132" s="146"/>
      <c r="TNP132" s="146"/>
      <c r="TNQ132" s="146"/>
      <c r="TNR132" s="146"/>
      <c r="TNS132" s="146"/>
      <c r="TNT132" s="146"/>
      <c r="TNU132" s="146"/>
      <c r="TNV132" s="146"/>
      <c r="TNW132" s="146"/>
      <c r="TNX132" s="146"/>
      <c r="TNY132" s="146"/>
      <c r="TNZ132" s="146"/>
      <c r="TOA132" s="146"/>
      <c r="TOB132" s="146"/>
      <c r="TOC132" s="146"/>
      <c r="TOD132" s="146"/>
      <c r="TOE132" s="146"/>
      <c r="TOF132" s="146"/>
      <c r="TOG132" s="146"/>
      <c r="TOH132" s="146"/>
      <c r="TOI132" s="146"/>
      <c r="TOJ132" s="146"/>
      <c r="TOK132" s="146"/>
      <c r="TOL132" s="146"/>
      <c r="TOM132" s="146"/>
      <c r="TON132" s="146"/>
      <c r="TOO132" s="146"/>
      <c r="TOP132" s="146"/>
      <c r="TOQ132" s="146"/>
      <c r="TOR132" s="146"/>
      <c r="TOS132" s="146"/>
      <c r="TOT132" s="146"/>
      <c r="TOU132" s="146"/>
      <c r="TOV132" s="146"/>
      <c r="TOW132" s="146"/>
      <c r="TOX132" s="146"/>
      <c r="TOY132" s="146"/>
      <c r="TOZ132" s="146"/>
      <c r="TPA132" s="146"/>
      <c r="TPB132" s="146"/>
      <c r="TPC132" s="146"/>
      <c r="TPD132" s="146"/>
      <c r="TPE132" s="146"/>
      <c r="TPF132" s="146"/>
      <c r="TPG132" s="146"/>
      <c r="TPH132" s="146"/>
      <c r="TPI132" s="146"/>
      <c r="TPJ132" s="146"/>
      <c r="TPK132" s="146"/>
      <c r="TPL132" s="146"/>
      <c r="TPM132" s="146"/>
      <c r="TPN132" s="146"/>
      <c r="TPO132" s="146"/>
      <c r="TPP132" s="146"/>
      <c r="TPQ132" s="146"/>
      <c r="TPR132" s="146"/>
      <c r="TPS132" s="146"/>
      <c r="TPT132" s="146"/>
      <c r="TPU132" s="146"/>
      <c r="TPV132" s="146"/>
      <c r="TPW132" s="146"/>
      <c r="TPX132" s="146"/>
      <c r="TPY132" s="146"/>
      <c r="TPZ132" s="146"/>
      <c r="TQA132" s="146"/>
      <c r="TQB132" s="146"/>
      <c r="TQC132" s="146"/>
      <c r="TQD132" s="146"/>
      <c r="TQE132" s="146"/>
      <c r="TQF132" s="146"/>
      <c r="TQG132" s="146"/>
      <c r="TQH132" s="146"/>
      <c r="TQI132" s="146"/>
      <c r="TQJ132" s="146"/>
      <c r="TQK132" s="146"/>
      <c r="TQL132" s="146"/>
      <c r="TQM132" s="146"/>
      <c r="TQN132" s="146"/>
      <c r="TQO132" s="146"/>
      <c r="TQP132" s="146"/>
      <c r="TQQ132" s="146"/>
      <c r="TQR132" s="146"/>
      <c r="TQS132" s="146"/>
      <c r="TQT132" s="146"/>
      <c r="TQU132" s="146"/>
      <c r="TQV132" s="146"/>
      <c r="TQW132" s="146"/>
      <c r="TQX132" s="146"/>
      <c r="TQY132" s="146"/>
      <c r="TQZ132" s="146"/>
      <c r="TRA132" s="146"/>
      <c r="TRB132" s="146"/>
      <c r="TRC132" s="146"/>
      <c r="TRD132" s="146"/>
      <c r="TRE132" s="146"/>
      <c r="TRF132" s="146"/>
      <c r="TRG132" s="146"/>
      <c r="TRH132" s="146"/>
      <c r="TRI132" s="146"/>
      <c r="TRJ132" s="146"/>
      <c r="TRK132" s="146"/>
      <c r="TRL132" s="146"/>
      <c r="TRM132" s="146"/>
      <c r="TRN132" s="146"/>
      <c r="TRO132" s="146"/>
      <c r="TRP132" s="146"/>
      <c r="TRQ132" s="146"/>
      <c r="TRR132" s="146"/>
      <c r="TRS132" s="146"/>
      <c r="TRT132" s="146"/>
      <c r="TRU132" s="146"/>
      <c r="TRV132" s="146"/>
      <c r="TRW132" s="146"/>
      <c r="TRX132" s="146"/>
      <c r="TRY132" s="146"/>
      <c r="TRZ132" s="146"/>
      <c r="TSA132" s="146"/>
      <c r="TSB132" s="146"/>
      <c r="TSC132" s="146"/>
      <c r="TSD132" s="146"/>
      <c r="TSE132" s="146"/>
      <c r="TSF132" s="146"/>
      <c r="TSG132" s="146"/>
      <c r="TSH132" s="146"/>
      <c r="TSI132" s="146"/>
      <c r="TSJ132" s="146"/>
      <c r="TSK132" s="146"/>
      <c r="TSL132" s="146"/>
      <c r="TSM132" s="146"/>
      <c r="TSN132" s="146"/>
      <c r="TSO132" s="146"/>
      <c r="TSP132" s="146"/>
      <c r="TSQ132" s="146"/>
      <c r="TSR132" s="146"/>
      <c r="TSS132" s="146"/>
      <c r="TST132" s="146"/>
      <c r="TSU132" s="146"/>
      <c r="TSV132" s="146"/>
      <c r="TSW132" s="146"/>
      <c r="TSX132" s="146"/>
      <c r="TSY132" s="146"/>
      <c r="TSZ132" s="146"/>
      <c r="TTA132" s="146"/>
      <c r="TTB132" s="146"/>
      <c r="TTC132" s="146"/>
      <c r="TTD132" s="146"/>
      <c r="TTE132" s="146"/>
      <c r="TTF132" s="146"/>
      <c r="TTG132" s="146"/>
      <c r="TTH132" s="146"/>
      <c r="TTI132" s="146"/>
      <c r="TTJ132" s="146"/>
      <c r="TTK132" s="146"/>
      <c r="TTL132" s="146"/>
      <c r="TTM132" s="146"/>
      <c r="TTN132" s="146"/>
      <c r="TTO132" s="146"/>
      <c r="TTP132" s="146"/>
      <c r="TTQ132" s="146"/>
      <c r="TTR132" s="146"/>
      <c r="TTS132" s="146"/>
      <c r="TTT132" s="146"/>
      <c r="TTU132" s="146"/>
      <c r="TTV132" s="146"/>
      <c r="TTW132" s="146"/>
      <c r="TTX132" s="146"/>
      <c r="TTY132" s="146"/>
      <c r="TTZ132" s="146"/>
      <c r="TUA132" s="146"/>
      <c r="TUB132" s="146"/>
      <c r="TUC132" s="146"/>
      <c r="TUD132" s="146"/>
      <c r="TUE132" s="146"/>
      <c r="TUF132" s="146"/>
      <c r="TUG132" s="146"/>
      <c r="TUH132" s="146"/>
      <c r="TUI132" s="146"/>
      <c r="TUJ132" s="146"/>
      <c r="TUK132" s="146"/>
      <c r="TUL132" s="146"/>
      <c r="TUM132" s="146"/>
      <c r="TUN132" s="146"/>
      <c r="TUO132" s="146"/>
      <c r="TUP132" s="146"/>
      <c r="TUQ132" s="146"/>
      <c r="TUR132" s="146"/>
      <c r="TUS132" s="146"/>
      <c r="TUT132" s="146"/>
      <c r="TUU132" s="146"/>
      <c r="TUV132" s="146"/>
      <c r="TUW132" s="146"/>
      <c r="TUX132" s="146"/>
      <c r="TUY132" s="146"/>
      <c r="TUZ132" s="146"/>
      <c r="TVA132" s="146"/>
      <c r="TVB132" s="146"/>
      <c r="TVC132" s="146"/>
      <c r="TVD132" s="146"/>
      <c r="TVE132" s="146"/>
      <c r="TVF132" s="146"/>
      <c r="TVG132" s="146"/>
      <c r="TVH132" s="146"/>
      <c r="TVI132" s="146"/>
      <c r="TVJ132" s="146"/>
      <c r="TVK132" s="146"/>
      <c r="TVL132" s="146"/>
      <c r="TVM132" s="146"/>
      <c r="TVN132" s="146"/>
      <c r="TVO132" s="146"/>
      <c r="TVP132" s="146"/>
      <c r="TVQ132" s="146"/>
      <c r="TVR132" s="146"/>
      <c r="TVS132" s="146"/>
      <c r="TVT132" s="146"/>
      <c r="TVU132" s="146"/>
      <c r="TVV132" s="146"/>
      <c r="TVW132" s="146"/>
      <c r="TVX132" s="146"/>
      <c r="TVY132" s="146"/>
      <c r="TVZ132" s="146"/>
      <c r="TWA132" s="146"/>
      <c r="TWB132" s="146"/>
      <c r="TWC132" s="146"/>
      <c r="TWD132" s="146"/>
      <c r="TWE132" s="146"/>
      <c r="TWF132" s="146"/>
      <c r="TWG132" s="146"/>
      <c r="TWH132" s="146"/>
      <c r="TWI132" s="146"/>
      <c r="TWJ132" s="146"/>
      <c r="TWK132" s="146"/>
      <c r="TWL132" s="146"/>
      <c r="TWM132" s="146"/>
      <c r="TWN132" s="146"/>
      <c r="TWO132" s="146"/>
      <c r="TWP132" s="146"/>
      <c r="TWQ132" s="146"/>
      <c r="TWR132" s="146"/>
      <c r="TWS132" s="146"/>
      <c r="TWT132" s="146"/>
      <c r="TWU132" s="146"/>
      <c r="TWV132" s="146"/>
      <c r="TWW132" s="146"/>
      <c r="TWX132" s="146"/>
      <c r="TWY132" s="146"/>
      <c r="TWZ132" s="146"/>
      <c r="TXA132" s="146"/>
      <c r="TXB132" s="146"/>
      <c r="TXC132" s="146"/>
      <c r="TXD132" s="146"/>
      <c r="TXE132" s="146"/>
      <c r="TXF132" s="146"/>
      <c r="TXG132" s="146"/>
      <c r="TXH132" s="146"/>
      <c r="TXI132" s="146"/>
      <c r="TXJ132" s="146"/>
      <c r="TXK132" s="146"/>
      <c r="TXL132" s="146"/>
      <c r="TXM132" s="146"/>
      <c r="TXN132" s="146"/>
      <c r="TXO132" s="146"/>
      <c r="TXP132" s="146"/>
      <c r="TXQ132" s="146"/>
      <c r="TXR132" s="146"/>
      <c r="TXS132" s="146"/>
      <c r="TXT132" s="146"/>
      <c r="TXU132" s="146"/>
      <c r="TXV132" s="146"/>
      <c r="TXW132" s="146"/>
      <c r="TXX132" s="146"/>
      <c r="TXY132" s="146"/>
      <c r="TXZ132" s="146"/>
      <c r="TYA132" s="146"/>
      <c r="TYB132" s="146"/>
      <c r="TYC132" s="146"/>
      <c r="TYD132" s="146"/>
      <c r="TYE132" s="146"/>
      <c r="TYF132" s="146"/>
      <c r="TYG132" s="146"/>
      <c r="TYH132" s="146"/>
      <c r="TYI132" s="146"/>
      <c r="TYJ132" s="146"/>
      <c r="TYK132" s="146"/>
      <c r="TYL132" s="146"/>
      <c r="TYM132" s="146"/>
      <c r="TYN132" s="146"/>
      <c r="TYO132" s="146"/>
      <c r="TYP132" s="146"/>
      <c r="TYQ132" s="146"/>
      <c r="TYR132" s="146"/>
      <c r="TYS132" s="146"/>
      <c r="TYT132" s="146"/>
      <c r="TYU132" s="146"/>
      <c r="TYV132" s="146"/>
      <c r="TYW132" s="146"/>
      <c r="TYX132" s="146"/>
      <c r="TYY132" s="146"/>
      <c r="TYZ132" s="146"/>
      <c r="TZA132" s="146"/>
      <c r="TZB132" s="146"/>
      <c r="TZC132" s="146"/>
      <c r="TZD132" s="146"/>
      <c r="TZE132" s="146"/>
      <c r="TZF132" s="146"/>
      <c r="TZG132" s="146"/>
      <c r="TZH132" s="146"/>
      <c r="TZI132" s="146"/>
      <c r="TZJ132" s="146"/>
      <c r="TZK132" s="146"/>
      <c r="TZL132" s="146"/>
      <c r="TZM132" s="146"/>
      <c r="TZN132" s="146"/>
      <c r="TZO132" s="146"/>
      <c r="TZP132" s="146"/>
      <c r="TZQ132" s="146"/>
      <c r="TZR132" s="146"/>
      <c r="TZS132" s="146"/>
      <c r="TZT132" s="146"/>
      <c r="TZU132" s="146"/>
      <c r="TZV132" s="146"/>
      <c r="TZW132" s="146"/>
      <c r="TZX132" s="146"/>
      <c r="TZY132" s="146"/>
      <c r="TZZ132" s="146"/>
      <c r="UAA132" s="146"/>
      <c r="UAB132" s="146"/>
      <c r="UAC132" s="146"/>
      <c r="UAD132" s="146"/>
      <c r="UAE132" s="146"/>
      <c r="UAF132" s="146"/>
      <c r="UAG132" s="146"/>
      <c r="UAH132" s="146"/>
      <c r="UAI132" s="146"/>
      <c r="UAJ132" s="146"/>
      <c r="UAK132" s="146"/>
      <c r="UAL132" s="146"/>
      <c r="UAM132" s="146"/>
      <c r="UAN132" s="146"/>
      <c r="UAO132" s="146"/>
      <c r="UAP132" s="146"/>
      <c r="UAQ132" s="146"/>
      <c r="UAR132" s="146"/>
      <c r="UAS132" s="146"/>
      <c r="UAT132" s="146"/>
      <c r="UAU132" s="146"/>
      <c r="UAV132" s="146"/>
      <c r="UAW132" s="146"/>
      <c r="UAX132" s="146"/>
      <c r="UAY132" s="146"/>
      <c r="UAZ132" s="146"/>
      <c r="UBA132" s="146"/>
      <c r="UBB132" s="146"/>
      <c r="UBC132" s="146"/>
      <c r="UBD132" s="146"/>
      <c r="UBE132" s="146"/>
      <c r="UBF132" s="146"/>
      <c r="UBG132" s="146"/>
      <c r="UBH132" s="146"/>
      <c r="UBI132" s="146"/>
      <c r="UBJ132" s="146"/>
      <c r="UBK132" s="146"/>
      <c r="UBL132" s="146"/>
      <c r="UBM132" s="146"/>
      <c r="UBN132" s="146"/>
      <c r="UBO132" s="146"/>
      <c r="UBP132" s="146"/>
      <c r="UBQ132" s="146"/>
      <c r="UBR132" s="146"/>
      <c r="UBS132" s="146"/>
      <c r="UBT132" s="146"/>
      <c r="UBU132" s="146"/>
      <c r="UBV132" s="146"/>
      <c r="UBW132" s="146"/>
      <c r="UBX132" s="146"/>
      <c r="UBY132" s="146"/>
      <c r="UBZ132" s="146"/>
      <c r="UCA132" s="146"/>
      <c r="UCB132" s="146"/>
      <c r="UCC132" s="146"/>
      <c r="UCD132" s="146"/>
      <c r="UCE132" s="146"/>
      <c r="UCF132" s="146"/>
      <c r="UCG132" s="146"/>
      <c r="UCH132" s="146"/>
      <c r="UCI132" s="146"/>
      <c r="UCJ132" s="146"/>
      <c r="UCK132" s="146"/>
      <c r="UCL132" s="146"/>
      <c r="UCM132" s="146"/>
      <c r="UCN132" s="146"/>
      <c r="UCO132" s="146"/>
      <c r="UCP132" s="146"/>
      <c r="UCQ132" s="146"/>
      <c r="UCR132" s="146"/>
      <c r="UCS132" s="146"/>
      <c r="UCT132" s="146"/>
      <c r="UCU132" s="146"/>
      <c r="UCV132" s="146"/>
      <c r="UCW132" s="146"/>
      <c r="UCX132" s="146"/>
      <c r="UCY132" s="146"/>
      <c r="UCZ132" s="146"/>
      <c r="UDA132" s="146"/>
      <c r="UDB132" s="146"/>
      <c r="UDC132" s="146"/>
      <c r="UDD132" s="146"/>
      <c r="UDE132" s="146"/>
      <c r="UDF132" s="146"/>
      <c r="UDG132" s="146"/>
      <c r="UDH132" s="146"/>
      <c r="UDI132" s="146"/>
      <c r="UDJ132" s="146"/>
      <c r="UDK132" s="146"/>
      <c r="UDL132" s="146"/>
      <c r="UDM132" s="146"/>
      <c r="UDN132" s="146"/>
      <c r="UDO132" s="146"/>
      <c r="UDP132" s="146"/>
      <c r="UDQ132" s="146"/>
      <c r="UDR132" s="146"/>
      <c r="UDS132" s="146"/>
      <c r="UDT132" s="146"/>
      <c r="UDU132" s="146"/>
      <c r="UDV132" s="146"/>
      <c r="UDW132" s="146"/>
      <c r="UDX132" s="146"/>
      <c r="UDY132" s="146"/>
      <c r="UDZ132" s="146"/>
      <c r="UEA132" s="146"/>
      <c r="UEB132" s="146"/>
      <c r="UEC132" s="146"/>
      <c r="UED132" s="146"/>
      <c r="UEE132" s="146"/>
      <c r="UEF132" s="146"/>
      <c r="UEG132" s="146"/>
      <c r="UEH132" s="146"/>
      <c r="UEI132" s="146"/>
      <c r="UEJ132" s="146"/>
      <c r="UEK132" s="146"/>
      <c r="UEL132" s="146"/>
      <c r="UEM132" s="146"/>
      <c r="UEN132" s="146"/>
      <c r="UEO132" s="146"/>
      <c r="UEP132" s="146"/>
      <c r="UEQ132" s="146"/>
      <c r="UER132" s="146"/>
      <c r="UES132" s="146"/>
      <c r="UET132" s="146"/>
      <c r="UEU132" s="146"/>
      <c r="UEV132" s="146"/>
      <c r="UEW132" s="146"/>
      <c r="UEX132" s="146"/>
      <c r="UEY132" s="146"/>
      <c r="UEZ132" s="146"/>
      <c r="UFA132" s="146"/>
      <c r="UFB132" s="146"/>
      <c r="UFC132" s="146"/>
      <c r="UFD132" s="146"/>
      <c r="UFE132" s="146"/>
      <c r="UFF132" s="146"/>
      <c r="UFG132" s="146"/>
      <c r="UFH132" s="146"/>
      <c r="UFI132" s="146"/>
      <c r="UFJ132" s="146"/>
      <c r="UFK132" s="146"/>
      <c r="UFL132" s="146"/>
      <c r="UFM132" s="146"/>
      <c r="UFN132" s="146"/>
      <c r="UFO132" s="146"/>
      <c r="UFP132" s="146"/>
      <c r="UFQ132" s="146"/>
      <c r="UFR132" s="146"/>
      <c r="UFS132" s="146"/>
      <c r="UFT132" s="146"/>
      <c r="UFU132" s="146"/>
      <c r="UFV132" s="146"/>
      <c r="UFW132" s="146"/>
      <c r="UFX132" s="146"/>
      <c r="UFY132" s="146"/>
      <c r="UFZ132" s="146"/>
      <c r="UGA132" s="146"/>
      <c r="UGB132" s="146"/>
      <c r="UGC132" s="146"/>
      <c r="UGD132" s="146"/>
      <c r="UGE132" s="146"/>
      <c r="UGF132" s="146"/>
      <c r="UGG132" s="146"/>
      <c r="UGH132" s="146"/>
      <c r="UGI132" s="146"/>
      <c r="UGJ132" s="146"/>
      <c r="UGK132" s="146"/>
      <c r="UGL132" s="146"/>
      <c r="UGM132" s="146"/>
      <c r="UGN132" s="146"/>
      <c r="UGO132" s="146"/>
      <c r="UGP132" s="146"/>
      <c r="UGQ132" s="146"/>
      <c r="UGR132" s="146"/>
      <c r="UGS132" s="146"/>
      <c r="UGT132" s="146"/>
      <c r="UGU132" s="146"/>
      <c r="UGV132" s="146"/>
      <c r="UGW132" s="146"/>
      <c r="UGX132" s="146"/>
      <c r="UGY132" s="146"/>
      <c r="UGZ132" s="146"/>
      <c r="UHA132" s="146"/>
      <c r="UHB132" s="146"/>
      <c r="UHC132" s="146"/>
      <c r="UHD132" s="146"/>
      <c r="UHE132" s="146"/>
      <c r="UHF132" s="146"/>
      <c r="UHG132" s="146"/>
      <c r="UHH132" s="146"/>
      <c r="UHI132" s="146"/>
      <c r="UHJ132" s="146"/>
      <c r="UHK132" s="146"/>
      <c r="UHL132" s="146"/>
      <c r="UHM132" s="146"/>
      <c r="UHN132" s="146"/>
      <c r="UHO132" s="146"/>
      <c r="UHP132" s="146"/>
      <c r="UHQ132" s="146"/>
      <c r="UHR132" s="146"/>
      <c r="UHS132" s="146"/>
      <c r="UHT132" s="146"/>
      <c r="UHU132" s="146"/>
      <c r="UHV132" s="146"/>
      <c r="UHW132" s="146"/>
      <c r="UHX132" s="146"/>
      <c r="UHY132" s="146"/>
      <c r="UHZ132" s="146"/>
      <c r="UIA132" s="146"/>
      <c r="UIB132" s="146"/>
      <c r="UIC132" s="146"/>
      <c r="UID132" s="146"/>
      <c r="UIE132" s="146"/>
      <c r="UIF132" s="146"/>
      <c r="UIG132" s="146"/>
      <c r="UIH132" s="146"/>
      <c r="UII132" s="146"/>
      <c r="UIJ132" s="146"/>
      <c r="UIK132" s="146"/>
      <c r="UIL132" s="146"/>
      <c r="UIM132" s="146"/>
      <c r="UIN132" s="146"/>
      <c r="UIO132" s="146"/>
      <c r="UIP132" s="146"/>
      <c r="UIQ132" s="146"/>
      <c r="UIR132" s="146"/>
      <c r="UIS132" s="146"/>
      <c r="UIT132" s="146"/>
      <c r="UIU132" s="146"/>
      <c r="UIV132" s="146"/>
      <c r="UIW132" s="146"/>
      <c r="UIX132" s="146"/>
      <c r="UIY132" s="146"/>
      <c r="UIZ132" s="146"/>
      <c r="UJA132" s="146"/>
      <c r="UJB132" s="146"/>
      <c r="UJC132" s="146"/>
      <c r="UJD132" s="146"/>
      <c r="UJE132" s="146"/>
      <c r="UJF132" s="146"/>
      <c r="UJG132" s="146"/>
      <c r="UJH132" s="146"/>
      <c r="UJI132" s="146"/>
      <c r="UJJ132" s="146"/>
      <c r="UJK132" s="146"/>
      <c r="UJL132" s="146"/>
      <c r="UJM132" s="146"/>
      <c r="UJN132" s="146"/>
      <c r="UJO132" s="146"/>
      <c r="UJP132" s="146"/>
      <c r="UJQ132" s="146"/>
      <c r="UJR132" s="146"/>
      <c r="UJS132" s="146"/>
      <c r="UJT132" s="146"/>
      <c r="UJU132" s="146"/>
      <c r="UJV132" s="146"/>
      <c r="UJW132" s="146"/>
      <c r="UJX132" s="146"/>
      <c r="UJY132" s="146"/>
      <c r="UJZ132" s="146"/>
      <c r="UKA132" s="146"/>
      <c r="UKB132" s="146"/>
      <c r="UKC132" s="146"/>
      <c r="UKD132" s="146"/>
      <c r="UKE132" s="146"/>
      <c r="UKF132" s="146"/>
      <c r="UKG132" s="146"/>
      <c r="UKH132" s="146"/>
      <c r="UKI132" s="146"/>
      <c r="UKJ132" s="146"/>
      <c r="UKK132" s="146"/>
      <c r="UKL132" s="146"/>
      <c r="UKM132" s="146"/>
      <c r="UKN132" s="146"/>
      <c r="UKO132" s="146"/>
      <c r="UKP132" s="146"/>
      <c r="UKQ132" s="146"/>
      <c r="UKR132" s="146"/>
      <c r="UKS132" s="146"/>
      <c r="UKT132" s="146"/>
      <c r="UKU132" s="146"/>
      <c r="UKV132" s="146"/>
      <c r="UKW132" s="146"/>
      <c r="UKX132" s="146"/>
      <c r="UKY132" s="146"/>
      <c r="UKZ132" s="146"/>
      <c r="ULA132" s="146"/>
      <c r="ULB132" s="146"/>
      <c r="ULC132" s="146"/>
      <c r="ULD132" s="146"/>
      <c r="ULE132" s="146"/>
      <c r="ULF132" s="146"/>
      <c r="ULG132" s="146"/>
      <c r="ULH132" s="146"/>
      <c r="ULI132" s="146"/>
      <c r="ULJ132" s="146"/>
      <c r="ULK132" s="146"/>
      <c r="ULL132" s="146"/>
      <c r="ULM132" s="146"/>
      <c r="ULN132" s="146"/>
      <c r="ULO132" s="146"/>
      <c r="ULP132" s="146"/>
      <c r="ULQ132" s="146"/>
      <c r="ULR132" s="146"/>
      <c r="ULS132" s="146"/>
      <c r="ULT132" s="146"/>
      <c r="ULU132" s="146"/>
      <c r="ULV132" s="146"/>
      <c r="ULW132" s="146"/>
      <c r="ULX132" s="146"/>
      <c r="ULY132" s="146"/>
      <c r="ULZ132" s="146"/>
      <c r="UMA132" s="146"/>
      <c r="UMB132" s="146"/>
      <c r="UMC132" s="146"/>
      <c r="UMD132" s="146"/>
      <c r="UME132" s="146"/>
      <c r="UMF132" s="146"/>
      <c r="UMG132" s="146"/>
      <c r="UMH132" s="146"/>
      <c r="UMI132" s="146"/>
      <c r="UMJ132" s="146"/>
      <c r="UMK132" s="146"/>
      <c r="UML132" s="146"/>
      <c r="UMM132" s="146"/>
      <c r="UMN132" s="146"/>
      <c r="UMO132" s="146"/>
      <c r="UMP132" s="146"/>
      <c r="UMQ132" s="146"/>
      <c r="UMR132" s="146"/>
      <c r="UMS132" s="146"/>
      <c r="UMT132" s="146"/>
      <c r="UMU132" s="146"/>
      <c r="UMV132" s="146"/>
      <c r="UMW132" s="146"/>
      <c r="UMX132" s="146"/>
      <c r="UMY132" s="146"/>
      <c r="UMZ132" s="146"/>
      <c r="UNA132" s="146"/>
      <c r="UNB132" s="146"/>
      <c r="UNC132" s="146"/>
      <c r="UND132" s="146"/>
      <c r="UNE132" s="146"/>
      <c r="UNF132" s="146"/>
      <c r="UNG132" s="146"/>
      <c r="UNH132" s="146"/>
      <c r="UNI132" s="146"/>
      <c r="UNJ132" s="146"/>
      <c r="UNK132" s="146"/>
      <c r="UNL132" s="146"/>
      <c r="UNM132" s="146"/>
      <c r="UNN132" s="146"/>
      <c r="UNO132" s="146"/>
      <c r="UNP132" s="146"/>
      <c r="UNQ132" s="146"/>
      <c r="UNR132" s="146"/>
      <c r="UNS132" s="146"/>
      <c r="UNT132" s="146"/>
      <c r="UNU132" s="146"/>
      <c r="UNV132" s="146"/>
      <c r="UNW132" s="146"/>
      <c r="UNX132" s="146"/>
      <c r="UNY132" s="146"/>
      <c r="UNZ132" s="146"/>
      <c r="UOA132" s="146"/>
      <c r="UOB132" s="146"/>
      <c r="UOC132" s="146"/>
      <c r="UOD132" s="146"/>
      <c r="UOE132" s="146"/>
      <c r="UOF132" s="146"/>
      <c r="UOG132" s="146"/>
      <c r="UOH132" s="146"/>
      <c r="UOI132" s="146"/>
      <c r="UOJ132" s="146"/>
      <c r="UOK132" s="146"/>
      <c r="UOL132" s="146"/>
      <c r="UOM132" s="146"/>
      <c r="UON132" s="146"/>
      <c r="UOO132" s="146"/>
      <c r="UOP132" s="146"/>
      <c r="UOQ132" s="146"/>
      <c r="UOR132" s="146"/>
      <c r="UOS132" s="146"/>
      <c r="UOT132" s="146"/>
      <c r="UOU132" s="146"/>
      <c r="UOV132" s="146"/>
      <c r="UOW132" s="146"/>
      <c r="UOX132" s="146"/>
      <c r="UOY132" s="146"/>
      <c r="UOZ132" s="146"/>
      <c r="UPA132" s="146"/>
      <c r="UPB132" s="146"/>
      <c r="UPC132" s="146"/>
      <c r="UPD132" s="146"/>
      <c r="UPE132" s="146"/>
      <c r="UPF132" s="146"/>
      <c r="UPG132" s="146"/>
      <c r="UPH132" s="146"/>
      <c r="UPI132" s="146"/>
      <c r="UPJ132" s="146"/>
      <c r="UPK132" s="146"/>
      <c r="UPL132" s="146"/>
      <c r="UPM132" s="146"/>
      <c r="UPN132" s="146"/>
      <c r="UPO132" s="146"/>
      <c r="UPP132" s="146"/>
      <c r="UPQ132" s="146"/>
      <c r="UPR132" s="146"/>
      <c r="UPS132" s="146"/>
      <c r="UPT132" s="146"/>
      <c r="UPU132" s="146"/>
      <c r="UPV132" s="146"/>
      <c r="UPW132" s="146"/>
      <c r="UPX132" s="146"/>
      <c r="UPY132" s="146"/>
      <c r="UPZ132" s="146"/>
      <c r="UQA132" s="146"/>
      <c r="UQB132" s="146"/>
      <c r="UQC132" s="146"/>
      <c r="UQD132" s="146"/>
      <c r="UQE132" s="146"/>
      <c r="UQF132" s="146"/>
      <c r="UQG132" s="146"/>
      <c r="UQH132" s="146"/>
      <c r="UQI132" s="146"/>
      <c r="UQJ132" s="146"/>
      <c r="UQK132" s="146"/>
      <c r="UQL132" s="146"/>
      <c r="UQM132" s="146"/>
      <c r="UQN132" s="146"/>
      <c r="UQO132" s="146"/>
      <c r="UQP132" s="146"/>
      <c r="UQQ132" s="146"/>
      <c r="UQR132" s="146"/>
      <c r="UQS132" s="146"/>
      <c r="UQT132" s="146"/>
      <c r="UQU132" s="146"/>
      <c r="UQV132" s="146"/>
      <c r="UQW132" s="146"/>
      <c r="UQX132" s="146"/>
      <c r="UQY132" s="146"/>
      <c r="UQZ132" s="146"/>
      <c r="URA132" s="146"/>
      <c r="URB132" s="146"/>
      <c r="URC132" s="146"/>
      <c r="URD132" s="146"/>
      <c r="URE132" s="146"/>
      <c r="URF132" s="146"/>
      <c r="URG132" s="146"/>
      <c r="URH132" s="146"/>
      <c r="URI132" s="146"/>
      <c r="URJ132" s="146"/>
      <c r="URK132" s="146"/>
      <c r="URL132" s="146"/>
      <c r="URM132" s="146"/>
      <c r="URN132" s="146"/>
      <c r="URO132" s="146"/>
      <c r="URP132" s="146"/>
      <c r="URQ132" s="146"/>
      <c r="URR132" s="146"/>
      <c r="URS132" s="146"/>
      <c r="URT132" s="146"/>
      <c r="URU132" s="146"/>
      <c r="URV132" s="146"/>
      <c r="URW132" s="146"/>
      <c r="URX132" s="146"/>
      <c r="URY132" s="146"/>
      <c r="URZ132" s="146"/>
      <c r="USA132" s="146"/>
      <c r="USB132" s="146"/>
      <c r="USC132" s="146"/>
      <c r="USD132" s="146"/>
      <c r="USE132" s="146"/>
      <c r="USF132" s="146"/>
      <c r="USG132" s="146"/>
      <c r="USH132" s="146"/>
      <c r="USI132" s="146"/>
      <c r="USJ132" s="146"/>
      <c r="USK132" s="146"/>
      <c r="USL132" s="146"/>
      <c r="USM132" s="146"/>
      <c r="USN132" s="146"/>
      <c r="USO132" s="146"/>
      <c r="USP132" s="146"/>
      <c r="USQ132" s="146"/>
      <c r="USR132" s="146"/>
      <c r="USS132" s="146"/>
      <c r="UST132" s="146"/>
      <c r="USU132" s="146"/>
      <c r="USV132" s="146"/>
      <c r="USW132" s="146"/>
      <c r="USX132" s="146"/>
      <c r="USY132" s="146"/>
      <c r="USZ132" s="146"/>
      <c r="UTA132" s="146"/>
      <c r="UTB132" s="146"/>
      <c r="UTC132" s="146"/>
      <c r="UTD132" s="146"/>
      <c r="UTE132" s="146"/>
      <c r="UTF132" s="146"/>
      <c r="UTG132" s="146"/>
      <c r="UTH132" s="146"/>
      <c r="UTI132" s="146"/>
      <c r="UTJ132" s="146"/>
      <c r="UTK132" s="146"/>
      <c r="UTL132" s="146"/>
      <c r="UTM132" s="146"/>
      <c r="UTN132" s="146"/>
      <c r="UTO132" s="146"/>
      <c r="UTP132" s="146"/>
      <c r="UTQ132" s="146"/>
      <c r="UTR132" s="146"/>
      <c r="UTS132" s="146"/>
      <c r="UTT132" s="146"/>
      <c r="UTU132" s="146"/>
      <c r="UTV132" s="146"/>
      <c r="UTW132" s="146"/>
      <c r="UTX132" s="146"/>
      <c r="UTY132" s="146"/>
      <c r="UTZ132" s="146"/>
      <c r="UUA132" s="146"/>
      <c r="UUB132" s="146"/>
      <c r="UUC132" s="146"/>
      <c r="UUD132" s="146"/>
      <c r="UUE132" s="146"/>
      <c r="UUF132" s="146"/>
      <c r="UUG132" s="146"/>
      <c r="UUH132" s="146"/>
      <c r="UUI132" s="146"/>
      <c r="UUJ132" s="146"/>
      <c r="UUK132" s="146"/>
      <c r="UUL132" s="146"/>
      <c r="UUM132" s="146"/>
      <c r="UUN132" s="146"/>
      <c r="UUO132" s="146"/>
      <c r="UUP132" s="146"/>
      <c r="UUQ132" s="146"/>
      <c r="UUR132" s="146"/>
      <c r="UUS132" s="146"/>
      <c r="UUT132" s="146"/>
      <c r="UUU132" s="146"/>
      <c r="UUV132" s="146"/>
      <c r="UUW132" s="146"/>
      <c r="UUX132" s="146"/>
      <c r="UUY132" s="146"/>
      <c r="UUZ132" s="146"/>
      <c r="UVA132" s="146"/>
      <c r="UVB132" s="146"/>
      <c r="UVC132" s="146"/>
      <c r="UVD132" s="146"/>
      <c r="UVE132" s="146"/>
      <c r="UVF132" s="146"/>
      <c r="UVG132" s="146"/>
      <c r="UVH132" s="146"/>
      <c r="UVI132" s="146"/>
      <c r="UVJ132" s="146"/>
      <c r="UVK132" s="146"/>
      <c r="UVL132" s="146"/>
      <c r="UVM132" s="146"/>
      <c r="UVN132" s="146"/>
      <c r="UVO132" s="146"/>
      <c r="UVP132" s="146"/>
      <c r="UVQ132" s="146"/>
      <c r="UVR132" s="146"/>
      <c r="UVS132" s="146"/>
      <c r="UVT132" s="146"/>
      <c r="UVU132" s="146"/>
      <c r="UVV132" s="146"/>
      <c r="UVW132" s="146"/>
      <c r="UVX132" s="146"/>
      <c r="UVY132" s="146"/>
      <c r="UVZ132" s="146"/>
      <c r="UWA132" s="146"/>
      <c r="UWB132" s="146"/>
      <c r="UWC132" s="146"/>
      <c r="UWD132" s="146"/>
      <c r="UWE132" s="146"/>
      <c r="UWF132" s="146"/>
      <c r="UWG132" s="146"/>
      <c r="UWH132" s="146"/>
      <c r="UWI132" s="146"/>
      <c r="UWJ132" s="146"/>
      <c r="UWK132" s="146"/>
      <c r="UWL132" s="146"/>
      <c r="UWM132" s="146"/>
      <c r="UWN132" s="146"/>
      <c r="UWO132" s="146"/>
      <c r="UWP132" s="146"/>
      <c r="UWQ132" s="146"/>
      <c r="UWR132" s="146"/>
      <c r="UWS132" s="146"/>
      <c r="UWT132" s="146"/>
      <c r="UWU132" s="146"/>
      <c r="UWV132" s="146"/>
      <c r="UWW132" s="146"/>
      <c r="UWX132" s="146"/>
      <c r="UWY132" s="146"/>
      <c r="UWZ132" s="146"/>
      <c r="UXA132" s="146"/>
      <c r="UXB132" s="146"/>
      <c r="UXC132" s="146"/>
      <c r="UXD132" s="146"/>
      <c r="UXE132" s="146"/>
      <c r="UXF132" s="146"/>
      <c r="UXG132" s="146"/>
      <c r="UXH132" s="146"/>
      <c r="UXI132" s="146"/>
      <c r="UXJ132" s="146"/>
      <c r="UXK132" s="146"/>
      <c r="UXL132" s="146"/>
      <c r="UXM132" s="146"/>
      <c r="UXN132" s="146"/>
      <c r="UXO132" s="146"/>
      <c r="UXP132" s="146"/>
      <c r="UXQ132" s="146"/>
      <c r="UXR132" s="146"/>
      <c r="UXS132" s="146"/>
      <c r="UXT132" s="146"/>
      <c r="UXU132" s="146"/>
      <c r="UXV132" s="146"/>
      <c r="UXW132" s="146"/>
      <c r="UXX132" s="146"/>
      <c r="UXY132" s="146"/>
      <c r="UXZ132" s="146"/>
      <c r="UYA132" s="146"/>
      <c r="UYB132" s="146"/>
      <c r="UYC132" s="146"/>
      <c r="UYD132" s="146"/>
      <c r="UYE132" s="146"/>
      <c r="UYF132" s="146"/>
      <c r="UYG132" s="146"/>
      <c r="UYH132" s="146"/>
      <c r="UYI132" s="146"/>
      <c r="UYJ132" s="146"/>
      <c r="UYK132" s="146"/>
      <c r="UYL132" s="146"/>
      <c r="UYM132" s="146"/>
      <c r="UYN132" s="146"/>
      <c r="UYO132" s="146"/>
      <c r="UYP132" s="146"/>
      <c r="UYQ132" s="146"/>
      <c r="UYR132" s="146"/>
      <c r="UYS132" s="146"/>
      <c r="UYT132" s="146"/>
      <c r="UYU132" s="146"/>
      <c r="UYV132" s="146"/>
      <c r="UYW132" s="146"/>
      <c r="UYX132" s="146"/>
      <c r="UYY132" s="146"/>
      <c r="UYZ132" s="146"/>
      <c r="UZA132" s="146"/>
      <c r="UZB132" s="146"/>
      <c r="UZC132" s="146"/>
      <c r="UZD132" s="146"/>
      <c r="UZE132" s="146"/>
      <c r="UZF132" s="146"/>
      <c r="UZG132" s="146"/>
      <c r="UZH132" s="146"/>
      <c r="UZI132" s="146"/>
      <c r="UZJ132" s="146"/>
      <c r="UZK132" s="146"/>
      <c r="UZL132" s="146"/>
      <c r="UZM132" s="146"/>
      <c r="UZN132" s="146"/>
      <c r="UZO132" s="146"/>
      <c r="UZP132" s="146"/>
      <c r="UZQ132" s="146"/>
      <c r="UZR132" s="146"/>
      <c r="UZS132" s="146"/>
      <c r="UZT132" s="146"/>
      <c r="UZU132" s="146"/>
      <c r="UZV132" s="146"/>
      <c r="UZW132" s="146"/>
      <c r="UZX132" s="146"/>
      <c r="UZY132" s="146"/>
      <c r="UZZ132" s="146"/>
      <c r="VAA132" s="146"/>
      <c r="VAB132" s="146"/>
      <c r="VAC132" s="146"/>
      <c r="VAD132" s="146"/>
      <c r="VAE132" s="146"/>
      <c r="VAF132" s="146"/>
      <c r="VAG132" s="146"/>
      <c r="VAH132" s="146"/>
      <c r="VAI132" s="146"/>
      <c r="VAJ132" s="146"/>
      <c r="VAK132" s="146"/>
      <c r="VAL132" s="146"/>
      <c r="VAM132" s="146"/>
      <c r="VAN132" s="146"/>
      <c r="VAO132" s="146"/>
      <c r="VAP132" s="146"/>
      <c r="VAQ132" s="146"/>
      <c r="VAR132" s="146"/>
      <c r="VAS132" s="146"/>
      <c r="VAT132" s="146"/>
      <c r="VAU132" s="146"/>
      <c r="VAV132" s="146"/>
      <c r="VAW132" s="146"/>
      <c r="VAX132" s="146"/>
      <c r="VAY132" s="146"/>
      <c r="VAZ132" s="146"/>
      <c r="VBA132" s="146"/>
      <c r="VBB132" s="146"/>
      <c r="VBC132" s="146"/>
      <c r="VBD132" s="146"/>
      <c r="VBE132" s="146"/>
      <c r="VBF132" s="146"/>
      <c r="VBG132" s="146"/>
      <c r="VBH132" s="146"/>
      <c r="VBI132" s="146"/>
      <c r="VBJ132" s="146"/>
      <c r="VBK132" s="146"/>
      <c r="VBL132" s="146"/>
      <c r="VBM132" s="146"/>
      <c r="VBN132" s="146"/>
      <c r="VBO132" s="146"/>
      <c r="VBP132" s="146"/>
      <c r="VBQ132" s="146"/>
      <c r="VBR132" s="146"/>
      <c r="VBS132" s="146"/>
      <c r="VBT132" s="146"/>
      <c r="VBU132" s="146"/>
      <c r="VBV132" s="146"/>
      <c r="VBW132" s="146"/>
      <c r="VBX132" s="146"/>
      <c r="VBY132" s="146"/>
      <c r="VBZ132" s="146"/>
      <c r="VCA132" s="146"/>
      <c r="VCB132" s="146"/>
      <c r="VCC132" s="146"/>
      <c r="VCD132" s="146"/>
      <c r="VCE132" s="146"/>
      <c r="VCF132" s="146"/>
      <c r="VCG132" s="146"/>
      <c r="VCH132" s="146"/>
      <c r="VCI132" s="146"/>
      <c r="VCJ132" s="146"/>
      <c r="VCK132" s="146"/>
      <c r="VCL132" s="146"/>
      <c r="VCM132" s="146"/>
      <c r="VCN132" s="146"/>
      <c r="VCO132" s="146"/>
      <c r="VCP132" s="146"/>
      <c r="VCQ132" s="146"/>
      <c r="VCR132" s="146"/>
      <c r="VCS132" s="146"/>
      <c r="VCT132" s="146"/>
      <c r="VCU132" s="146"/>
      <c r="VCV132" s="146"/>
      <c r="VCW132" s="146"/>
      <c r="VCX132" s="146"/>
      <c r="VCY132" s="146"/>
      <c r="VCZ132" s="146"/>
      <c r="VDA132" s="146"/>
      <c r="VDB132" s="146"/>
      <c r="VDC132" s="146"/>
      <c r="VDD132" s="146"/>
      <c r="VDE132" s="146"/>
      <c r="VDF132" s="146"/>
      <c r="VDG132" s="146"/>
      <c r="VDH132" s="146"/>
      <c r="VDI132" s="146"/>
      <c r="VDJ132" s="146"/>
      <c r="VDK132" s="146"/>
      <c r="VDL132" s="146"/>
      <c r="VDM132" s="146"/>
      <c r="VDN132" s="146"/>
      <c r="VDO132" s="146"/>
      <c r="VDP132" s="146"/>
      <c r="VDQ132" s="146"/>
      <c r="VDR132" s="146"/>
      <c r="VDS132" s="146"/>
      <c r="VDT132" s="146"/>
      <c r="VDU132" s="146"/>
      <c r="VDV132" s="146"/>
      <c r="VDW132" s="146"/>
      <c r="VDX132" s="146"/>
      <c r="VDY132" s="146"/>
      <c r="VDZ132" s="146"/>
      <c r="VEA132" s="146"/>
      <c r="VEB132" s="146"/>
      <c r="VEC132" s="146"/>
      <c r="VED132" s="146"/>
      <c r="VEE132" s="146"/>
      <c r="VEF132" s="146"/>
      <c r="VEG132" s="146"/>
      <c r="VEH132" s="146"/>
      <c r="VEI132" s="146"/>
      <c r="VEJ132" s="146"/>
      <c r="VEK132" s="146"/>
      <c r="VEL132" s="146"/>
      <c r="VEM132" s="146"/>
      <c r="VEN132" s="146"/>
      <c r="VEO132" s="146"/>
      <c r="VEP132" s="146"/>
      <c r="VEQ132" s="146"/>
      <c r="VER132" s="146"/>
      <c r="VES132" s="146"/>
      <c r="VET132" s="146"/>
      <c r="VEU132" s="146"/>
      <c r="VEV132" s="146"/>
      <c r="VEW132" s="146"/>
      <c r="VEX132" s="146"/>
      <c r="VEY132" s="146"/>
      <c r="VEZ132" s="146"/>
      <c r="VFA132" s="146"/>
      <c r="VFB132" s="146"/>
      <c r="VFC132" s="146"/>
      <c r="VFD132" s="146"/>
      <c r="VFE132" s="146"/>
      <c r="VFF132" s="146"/>
      <c r="VFG132" s="146"/>
      <c r="VFH132" s="146"/>
      <c r="VFI132" s="146"/>
      <c r="VFJ132" s="146"/>
      <c r="VFK132" s="146"/>
      <c r="VFL132" s="146"/>
      <c r="VFM132" s="146"/>
      <c r="VFN132" s="146"/>
      <c r="VFO132" s="146"/>
      <c r="VFP132" s="146"/>
      <c r="VFQ132" s="146"/>
      <c r="VFR132" s="146"/>
      <c r="VFS132" s="146"/>
      <c r="VFT132" s="146"/>
      <c r="VFU132" s="146"/>
      <c r="VFV132" s="146"/>
      <c r="VFW132" s="146"/>
      <c r="VFX132" s="146"/>
      <c r="VFY132" s="146"/>
      <c r="VFZ132" s="146"/>
      <c r="VGA132" s="146"/>
      <c r="VGB132" s="146"/>
      <c r="VGC132" s="146"/>
      <c r="VGD132" s="146"/>
      <c r="VGE132" s="146"/>
      <c r="VGF132" s="146"/>
      <c r="VGG132" s="146"/>
      <c r="VGH132" s="146"/>
      <c r="VGI132" s="146"/>
      <c r="VGJ132" s="146"/>
      <c r="VGK132" s="146"/>
      <c r="VGL132" s="146"/>
      <c r="VGM132" s="146"/>
      <c r="VGN132" s="146"/>
      <c r="VGO132" s="146"/>
      <c r="VGP132" s="146"/>
      <c r="VGQ132" s="146"/>
      <c r="VGR132" s="146"/>
      <c r="VGS132" s="146"/>
      <c r="VGT132" s="146"/>
      <c r="VGU132" s="146"/>
      <c r="VGV132" s="146"/>
      <c r="VGW132" s="146"/>
      <c r="VGX132" s="146"/>
      <c r="VGY132" s="146"/>
      <c r="VGZ132" s="146"/>
      <c r="VHA132" s="146"/>
      <c r="VHB132" s="146"/>
      <c r="VHC132" s="146"/>
      <c r="VHD132" s="146"/>
      <c r="VHE132" s="146"/>
      <c r="VHF132" s="146"/>
      <c r="VHG132" s="146"/>
      <c r="VHH132" s="146"/>
      <c r="VHI132" s="146"/>
      <c r="VHJ132" s="146"/>
      <c r="VHK132" s="146"/>
      <c r="VHL132" s="146"/>
      <c r="VHM132" s="146"/>
      <c r="VHN132" s="146"/>
      <c r="VHO132" s="146"/>
      <c r="VHP132" s="146"/>
      <c r="VHQ132" s="146"/>
      <c r="VHR132" s="146"/>
      <c r="VHS132" s="146"/>
      <c r="VHT132" s="146"/>
      <c r="VHU132" s="146"/>
      <c r="VHV132" s="146"/>
      <c r="VHW132" s="146"/>
      <c r="VHX132" s="146"/>
      <c r="VHY132" s="146"/>
      <c r="VHZ132" s="146"/>
      <c r="VIA132" s="146"/>
      <c r="VIB132" s="146"/>
      <c r="VIC132" s="146"/>
      <c r="VID132" s="146"/>
      <c r="VIE132" s="146"/>
      <c r="VIF132" s="146"/>
      <c r="VIG132" s="146"/>
      <c r="VIH132" s="146"/>
      <c r="VII132" s="146"/>
      <c r="VIJ132" s="146"/>
      <c r="VIK132" s="146"/>
      <c r="VIL132" s="146"/>
      <c r="VIM132" s="146"/>
      <c r="VIN132" s="146"/>
      <c r="VIO132" s="146"/>
      <c r="VIP132" s="146"/>
      <c r="VIQ132" s="146"/>
      <c r="VIR132" s="146"/>
      <c r="VIS132" s="146"/>
      <c r="VIT132" s="146"/>
      <c r="VIU132" s="146"/>
      <c r="VIV132" s="146"/>
      <c r="VIW132" s="146"/>
      <c r="VIX132" s="146"/>
      <c r="VIY132" s="146"/>
      <c r="VIZ132" s="146"/>
      <c r="VJA132" s="146"/>
      <c r="VJB132" s="146"/>
      <c r="VJC132" s="146"/>
      <c r="VJD132" s="146"/>
      <c r="VJE132" s="146"/>
      <c r="VJF132" s="146"/>
      <c r="VJG132" s="146"/>
      <c r="VJH132" s="146"/>
      <c r="VJI132" s="146"/>
      <c r="VJJ132" s="146"/>
      <c r="VJK132" s="146"/>
      <c r="VJL132" s="146"/>
      <c r="VJM132" s="146"/>
      <c r="VJN132" s="146"/>
      <c r="VJO132" s="146"/>
      <c r="VJP132" s="146"/>
      <c r="VJQ132" s="146"/>
      <c r="VJR132" s="146"/>
      <c r="VJS132" s="146"/>
      <c r="VJT132" s="146"/>
      <c r="VJU132" s="146"/>
      <c r="VJV132" s="146"/>
      <c r="VJW132" s="146"/>
      <c r="VJX132" s="146"/>
      <c r="VJY132" s="146"/>
      <c r="VJZ132" s="146"/>
      <c r="VKA132" s="146"/>
      <c r="VKB132" s="146"/>
      <c r="VKC132" s="146"/>
      <c r="VKD132" s="146"/>
      <c r="VKE132" s="146"/>
      <c r="VKF132" s="146"/>
      <c r="VKG132" s="146"/>
      <c r="VKH132" s="146"/>
      <c r="VKI132" s="146"/>
      <c r="VKJ132" s="146"/>
      <c r="VKK132" s="146"/>
      <c r="VKL132" s="146"/>
      <c r="VKM132" s="146"/>
      <c r="VKN132" s="146"/>
      <c r="VKO132" s="146"/>
      <c r="VKP132" s="146"/>
      <c r="VKQ132" s="146"/>
      <c r="VKR132" s="146"/>
      <c r="VKS132" s="146"/>
      <c r="VKT132" s="146"/>
      <c r="VKU132" s="146"/>
      <c r="VKV132" s="146"/>
      <c r="VKW132" s="146"/>
      <c r="VKX132" s="146"/>
      <c r="VKY132" s="146"/>
      <c r="VKZ132" s="146"/>
      <c r="VLA132" s="146"/>
      <c r="VLB132" s="146"/>
      <c r="VLC132" s="146"/>
      <c r="VLD132" s="146"/>
      <c r="VLE132" s="146"/>
      <c r="VLF132" s="146"/>
      <c r="VLG132" s="146"/>
      <c r="VLH132" s="146"/>
      <c r="VLI132" s="146"/>
      <c r="VLJ132" s="146"/>
      <c r="VLK132" s="146"/>
      <c r="VLL132" s="146"/>
      <c r="VLM132" s="146"/>
      <c r="VLN132" s="146"/>
      <c r="VLO132" s="146"/>
      <c r="VLP132" s="146"/>
      <c r="VLQ132" s="146"/>
      <c r="VLR132" s="146"/>
      <c r="VLS132" s="146"/>
      <c r="VLT132" s="146"/>
      <c r="VLU132" s="146"/>
      <c r="VLV132" s="146"/>
      <c r="VLW132" s="146"/>
      <c r="VLX132" s="146"/>
      <c r="VLY132" s="146"/>
      <c r="VLZ132" s="146"/>
      <c r="VMA132" s="146"/>
      <c r="VMB132" s="146"/>
      <c r="VMC132" s="146"/>
      <c r="VMD132" s="146"/>
      <c r="VME132" s="146"/>
      <c r="VMF132" s="146"/>
      <c r="VMG132" s="146"/>
      <c r="VMH132" s="146"/>
      <c r="VMI132" s="146"/>
      <c r="VMJ132" s="146"/>
      <c r="VMK132" s="146"/>
      <c r="VML132" s="146"/>
      <c r="VMM132" s="146"/>
      <c r="VMN132" s="146"/>
      <c r="VMO132" s="146"/>
      <c r="VMP132" s="146"/>
      <c r="VMQ132" s="146"/>
      <c r="VMR132" s="146"/>
      <c r="VMS132" s="146"/>
      <c r="VMT132" s="146"/>
      <c r="VMU132" s="146"/>
      <c r="VMV132" s="146"/>
      <c r="VMW132" s="146"/>
      <c r="VMX132" s="146"/>
      <c r="VMY132" s="146"/>
      <c r="VMZ132" s="146"/>
      <c r="VNA132" s="146"/>
      <c r="VNB132" s="146"/>
      <c r="VNC132" s="146"/>
      <c r="VND132" s="146"/>
      <c r="VNE132" s="146"/>
      <c r="VNF132" s="146"/>
      <c r="VNG132" s="146"/>
      <c r="VNH132" s="146"/>
      <c r="VNI132" s="146"/>
      <c r="VNJ132" s="146"/>
      <c r="VNK132" s="146"/>
      <c r="VNL132" s="146"/>
      <c r="VNM132" s="146"/>
      <c r="VNN132" s="146"/>
      <c r="VNO132" s="146"/>
      <c r="VNP132" s="146"/>
      <c r="VNQ132" s="146"/>
      <c r="VNR132" s="146"/>
      <c r="VNS132" s="146"/>
      <c r="VNT132" s="146"/>
      <c r="VNU132" s="146"/>
      <c r="VNV132" s="146"/>
      <c r="VNW132" s="146"/>
      <c r="VNX132" s="146"/>
      <c r="VNY132" s="146"/>
      <c r="VNZ132" s="146"/>
      <c r="VOA132" s="146"/>
      <c r="VOB132" s="146"/>
      <c r="VOC132" s="146"/>
      <c r="VOD132" s="146"/>
      <c r="VOE132" s="146"/>
      <c r="VOF132" s="146"/>
      <c r="VOG132" s="146"/>
      <c r="VOH132" s="146"/>
      <c r="VOI132" s="146"/>
      <c r="VOJ132" s="146"/>
      <c r="VOK132" s="146"/>
      <c r="VOL132" s="146"/>
      <c r="VOM132" s="146"/>
      <c r="VON132" s="146"/>
      <c r="VOO132" s="146"/>
      <c r="VOP132" s="146"/>
      <c r="VOQ132" s="146"/>
      <c r="VOR132" s="146"/>
      <c r="VOS132" s="146"/>
      <c r="VOT132" s="146"/>
      <c r="VOU132" s="146"/>
      <c r="VOV132" s="146"/>
      <c r="VOW132" s="146"/>
      <c r="VOX132" s="146"/>
      <c r="VOY132" s="146"/>
      <c r="VOZ132" s="146"/>
      <c r="VPA132" s="146"/>
      <c r="VPB132" s="146"/>
      <c r="VPC132" s="146"/>
      <c r="VPD132" s="146"/>
      <c r="VPE132" s="146"/>
      <c r="VPF132" s="146"/>
      <c r="VPG132" s="146"/>
      <c r="VPH132" s="146"/>
      <c r="VPI132" s="146"/>
      <c r="VPJ132" s="146"/>
      <c r="VPK132" s="146"/>
      <c r="VPL132" s="146"/>
      <c r="VPM132" s="146"/>
      <c r="VPN132" s="146"/>
      <c r="VPO132" s="146"/>
      <c r="VPP132" s="146"/>
      <c r="VPQ132" s="146"/>
      <c r="VPR132" s="146"/>
      <c r="VPS132" s="146"/>
      <c r="VPT132" s="146"/>
      <c r="VPU132" s="146"/>
      <c r="VPV132" s="146"/>
      <c r="VPW132" s="146"/>
      <c r="VPX132" s="146"/>
      <c r="VPY132" s="146"/>
      <c r="VPZ132" s="146"/>
      <c r="VQA132" s="146"/>
      <c r="VQB132" s="146"/>
      <c r="VQC132" s="146"/>
      <c r="VQD132" s="146"/>
      <c r="VQE132" s="146"/>
      <c r="VQF132" s="146"/>
      <c r="VQG132" s="146"/>
      <c r="VQH132" s="146"/>
      <c r="VQI132" s="146"/>
      <c r="VQJ132" s="146"/>
      <c r="VQK132" s="146"/>
      <c r="VQL132" s="146"/>
      <c r="VQM132" s="146"/>
      <c r="VQN132" s="146"/>
      <c r="VQO132" s="146"/>
      <c r="VQP132" s="146"/>
      <c r="VQQ132" s="146"/>
      <c r="VQR132" s="146"/>
      <c r="VQS132" s="146"/>
      <c r="VQT132" s="146"/>
      <c r="VQU132" s="146"/>
      <c r="VQV132" s="146"/>
      <c r="VQW132" s="146"/>
      <c r="VQX132" s="146"/>
      <c r="VQY132" s="146"/>
      <c r="VQZ132" s="146"/>
      <c r="VRA132" s="146"/>
      <c r="VRB132" s="146"/>
      <c r="VRC132" s="146"/>
      <c r="VRD132" s="146"/>
      <c r="VRE132" s="146"/>
      <c r="VRF132" s="146"/>
      <c r="VRG132" s="146"/>
      <c r="VRH132" s="146"/>
      <c r="VRI132" s="146"/>
      <c r="VRJ132" s="146"/>
      <c r="VRK132" s="146"/>
      <c r="VRL132" s="146"/>
      <c r="VRM132" s="146"/>
      <c r="VRN132" s="146"/>
      <c r="VRO132" s="146"/>
      <c r="VRP132" s="146"/>
      <c r="VRQ132" s="146"/>
      <c r="VRR132" s="146"/>
      <c r="VRS132" s="146"/>
      <c r="VRT132" s="146"/>
      <c r="VRU132" s="146"/>
      <c r="VRV132" s="146"/>
      <c r="VRW132" s="146"/>
      <c r="VRX132" s="146"/>
      <c r="VRY132" s="146"/>
      <c r="VRZ132" s="146"/>
      <c r="VSA132" s="146"/>
      <c r="VSB132" s="146"/>
      <c r="VSC132" s="146"/>
      <c r="VSD132" s="146"/>
      <c r="VSE132" s="146"/>
      <c r="VSF132" s="146"/>
      <c r="VSG132" s="146"/>
      <c r="VSH132" s="146"/>
      <c r="VSI132" s="146"/>
      <c r="VSJ132" s="146"/>
      <c r="VSK132" s="146"/>
      <c r="VSL132" s="146"/>
      <c r="VSM132" s="146"/>
      <c r="VSN132" s="146"/>
      <c r="VSO132" s="146"/>
      <c r="VSP132" s="146"/>
      <c r="VSQ132" s="146"/>
      <c r="VSR132" s="146"/>
      <c r="VSS132" s="146"/>
      <c r="VST132" s="146"/>
      <c r="VSU132" s="146"/>
      <c r="VSV132" s="146"/>
      <c r="VSW132" s="146"/>
      <c r="VSX132" s="146"/>
      <c r="VSY132" s="146"/>
      <c r="VSZ132" s="146"/>
      <c r="VTA132" s="146"/>
      <c r="VTB132" s="146"/>
      <c r="VTC132" s="146"/>
      <c r="VTD132" s="146"/>
      <c r="VTE132" s="146"/>
      <c r="VTF132" s="146"/>
      <c r="VTG132" s="146"/>
      <c r="VTH132" s="146"/>
      <c r="VTI132" s="146"/>
      <c r="VTJ132" s="146"/>
      <c r="VTK132" s="146"/>
      <c r="VTL132" s="146"/>
      <c r="VTM132" s="146"/>
      <c r="VTN132" s="146"/>
      <c r="VTO132" s="146"/>
      <c r="VTP132" s="146"/>
      <c r="VTQ132" s="146"/>
      <c r="VTR132" s="146"/>
      <c r="VTS132" s="146"/>
      <c r="VTT132" s="146"/>
      <c r="VTU132" s="146"/>
      <c r="VTV132" s="146"/>
      <c r="VTW132" s="146"/>
      <c r="VTX132" s="146"/>
      <c r="VTY132" s="146"/>
      <c r="VTZ132" s="146"/>
      <c r="VUA132" s="146"/>
      <c r="VUB132" s="146"/>
      <c r="VUC132" s="146"/>
      <c r="VUD132" s="146"/>
      <c r="VUE132" s="146"/>
      <c r="VUF132" s="146"/>
      <c r="VUG132" s="146"/>
      <c r="VUH132" s="146"/>
      <c r="VUI132" s="146"/>
      <c r="VUJ132" s="146"/>
      <c r="VUK132" s="146"/>
      <c r="VUL132" s="146"/>
      <c r="VUM132" s="146"/>
      <c r="VUN132" s="146"/>
      <c r="VUO132" s="146"/>
      <c r="VUP132" s="146"/>
      <c r="VUQ132" s="146"/>
      <c r="VUR132" s="146"/>
      <c r="VUS132" s="146"/>
      <c r="VUT132" s="146"/>
      <c r="VUU132" s="146"/>
      <c r="VUV132" s="146"/>
      <c r="VUW132" s="146"/>
      <c r="VUX132" s="146"/>
      <c r="VUY132" s="146"/>
      <c r="VUZ132" s="146"/>
      <c r="VVA132" s="146"/>
      <c r="VVB132" s="146"/>
      <c r="VVC132" s="146"/>
      <c r="VVD132" s="146"/>
      <c r="VVE132" s="146"/>
      <c r="VVF132" s="146"/>
      <c r="VVG132" s="146"/>
      <c r="VVH132" s="146"/>
      <c r="VVI132" s="146"/>
      <c r="VVJ132" s="146"/>
      <c r="VVK132" s="146"/>
      <c r="VVL132" s="146"/>
      <c r="VVM132" s="146"/>
      <c r="VVN132" s="146"/>
      <c r="VVO132" s="146"/>
      <c r="VVP132" s="146"/>
      <c r="VVQ132" s="146"/>
      <c r="VVR132" s="146"/>
      <c r="VVS132" s="146"/>
      <c r="VVT132" s="146"/>
      <c r="VVU132" s="146"/>
      <c r="VVV132" s="146"/>
      <c r="VVW132" s="146"/>
      <c r="VVX132" s="146"/>
      <c r="VVY132" s="146"/>
      <c r="VVZ132" s="146"/>
      <c r="VWA132" s="146"/>
      <c r="VWB132" s="146"/>
      <c r="VWC132" s="146"/>
      <c r="VWD132" s="146"/>
      <c r="VWE132" s="146"/>
      <c r="VWF132" s="146"/>
      <c r="VWG132" s="146"/>
      <c r="VWH132" s="146"/>
      <c r="VWI132" s="146"/>
      <c r="VWJ132" s="146"/>
      <c r="VWK132" s="146"/>
      <c r="VWL132" s="146"/>
      <c r="VWM132" s="146"/>
      <c r="VWN132" s="146"/>
      <c r="VWO132" s="146"/>
      <c r="VWP132" s="146"/>
      <c r="VWQ132" s="146"/>
      <c r="VWR132" s="146"/>
      <c r="VWS132" s="146"/>
      <c r="VWT132" s="146"/>
      <c r="VWU132" s="146"/>
      <c r="VWV132" s="146"/>
      <c r="VWW132" s="146"/>
      <c r="VWX132" s="146"/>
      <c r="VWY132" s="146"/>
      <c r="VWZ132" s="146"/>
      <c r="VXA132" s="146"/>
      <c r="VXB132" s="146"/>
      <c r="VXC132" s="146"/>
      <c r="VXD132" s="146"/>
      <c r="VXE132" s="146"/>
      <c r="VXF132" s="146"/>
      <c r="VXG132" s="146"/>
      <c r="VXH132" s="146"/>
      <c r="VXI132" s="146"/>
      <c r="VXJ132" s="146"/>
      <c r="VXK132" s="146"/>
      <c r="VXL132" s="146"/>
      <c r="VXM132" s="146"/>
      <c r="VXN132" s="146"/>
      <c r="VXO132" s="146"/>
      <c r="VXP132" s="146"/>
      <c r="VXQ132" s="146"/>
      <c r="VXR132" s="146"/>
      <c r="VXS132" s="146"/>
      <c r="VXT132" s="146"/>
      <c r="VXU132" s="146"/>
      <c r="VXV132" s="146"/>
      <c r="VXW132" s="146"/>
      <c r="VXX132" s="146"/>
      <c r="VXY132" s="146"/>
      <c r="VXZ132" s="146"/>
      <c r="VYA132" s="146"/>
      <c r="VYB132" s="146"/>
      <c r="VYC132" s="146"/>
      <c r="VYD132" s="146"/>
      <c r="VYE132" s="146"/>
      <c r="VYF132" s="146"/>
      <c r="VYG132" s="146"/>
      <c r="VYH132" s="146"/>
      <c r="VYI132" s="146"/>
      <c r="VYJ132" s="146"/>
      <c r="VYK132" s="146"/>
      <c r="VYL132" s="146"/>
      <c r="VYM132" s="146"/>
      <c r="VYN132" s="146"/>
      <c r="VYO132" s="146"/>
      <c r="VYP132" s="146"/>
      <c r="VYQ132" s="146"/>
      <c r="VYR132" s="146"/>
      <c r="VYS132" s="146"/>
      <c r="VYT132" s="146"/>
      <c r="VYU132" s="146"/>
      <c r="VYV132" s="146"/>
      <c r="VYW132" s="146"/>
      <c r="VYX132" s="146"/>
      <c r="VYY132" s="146"/>
      <c r="VYZ132" s="146"/>
      <c r="VZA132" s="146"/>
      <c r="VZB132" s="146"/>
      <c r="VZC132" s="146"/>
      <c r="VZD132" s="146"/>
      <c r="VZE132" s="146"/>
      <c r="VZF132" s="146"/>
      <c r="VZG132" s="146"/>
      <c r="VZH132" s="146"/>
      <c r="VZI132" s="146"/>
      <c r="VZJ132" s="146"/>
      <c r="VZK132" s="146"/>
      <c r="VZL132" s="146"/>
      <c r="VZM132" s="146"/>
      <c r="VZN132" s="146"/>
      <c r="VZO132" s="146"/>
      <c r="VZP132" s="146"/>
      <c r="VZQ132" s="146"/>
      <c r="VZR132" s="146"/>
      <c r="VZS132" s="146"/>
      <c r="VZT132" s="146"/>
      <c r="VZU132" s="146"/>
      <c r="VZV132" s="146"/>
      <c r="VZW132" s="146"/>
      <c r="VZX132" s="146"/>
      <c r="VZY132" s="146"/>
      <c r="VZZ132" s="146"/>
      <c r="WAA132" s="146"/>
      <c r="WAB132" s="146"/>
      <c r="WAC132" s="146"/>
      <c r="WAD132" s="146"/>
      <c r="WAE132" s="146"/>
      <c r="WAF132" s="146"/>
      <c r="WAG132" s="146"/>
      <c r="WAH132" s="146"/>
      <c r="WAI132" s="146"/>
      <c r="WAJ132" s="146"/>
      <c r="WAK132" s="146"/>
      <c r="WAL132" s="146"/>
      <c r="WAM132" s="146"/>
      <c r="WAN132" s="146"/>
      <c r="WAO132" s="146"/>
      <c r="WAP132" s="146"/>
      <c r="WAQ132" s="146"/>
      <c r="WAR132" s="146"/>
      <c r="WAS132" s="146"/>
      <c r="WAT132" s="146"/>
      <c r="WAU132" s="146"/>
      <c r="WAV132" s="146"/>
      <c r="WAW132" s="146"/>
      <c r="WAX132" s="146"/>
      <c r="WAY132" s="146"/>
      <c r="WAZ132" s="146"/>
      <c r="WBA132" s="146"/>
      <c r="WBB132" s="146"/>
      <c r="WBC132" s="146"/>
      <c r="WBD132" s="146"/>
      <c r="WBE132" s="146"/>
      <c r="WBF132" s="146"/>
      <c r="WBG132" s="146"/>
      <c r="WBH132" s="146"/>
      <c r="WBI132" s="146"/>
      <c r="WBJ132" s="146"/>
      <c r="WBK132" s="146"/>
      <c r="WBL132" s="146"/>
      <c r="WBM132" s="146"/>
      <c r="WBN132" s="146"/>
      <c r="WBO132" s="146"/>
      <c r="WBP132" s="146"/>
      <c r="WBQ132" s="146"/>
      <c r="WBR132" s="146"/>
      <c r="WBS132" s="146"/>
      <c r="WBT132" s="146"/>
      <c r="WBU132" s="146"/>
      <c r="WBV132" s="146"/>
      <c r="WBW132" s="146"/>
      <c r="WBX132" s="146"/>
      <c r="WBY132" s="146"/>
      <c r="WBZ132" s="146"/>
      <c r="WCA132" s="146"/>
      <c r="WCB132" s="146"/>
      <c r="WCC132" s="146"/>
      <c r="WCD132" s="146"/>
      <c r="WCE132" s="146"/>
      <c r="WCF132" s="146"/>
      <c r="WCG132" s="146"/>
      <c r="WCH132" s="146"/>
      <c r="WCI132" s="146"/>
      <c r="WCJ132" s="146"/>
      <c r="WCK132" s="146"/>
      <c r="WCL132" s="146"/>
      <c r="WCM132" s="146"/>
      <c r="WCN132" s="146"/>
      <c r="WCO132" s="146"/>
      <c r="WCP132" s="146"/>
      <c r="WCQ132" s="146"/>
      <c r="WCR132" s="146"/>
      <c r="WCS132" s="146"/>
      <c r="WCT132" s="146"/>
      <c r="WCU132" s="146"/>
      <c r="WCV132" s="146"/>
      <c r="WCW132" s="146"/>
      <c r="WCX132" s="146"/>
      <c r="WCY132" s="146"/>
      <c r="WCZ132" s="146"/>
      <c r="WDA132" s="146"/>
      <c r="WDB132" s="146"/>
      <c r="WDC132" s="146"/>
      <c r="WDD132" s="146"/>
      <c r="WDE132" s="146"/>
      <c r="WDF132" s="146"/>
      <c r="WDG132" s="146"/>
      <c r="WDH132" s="146"/>
      <c r="WDI132" s="146"/>
      <c r="WDJ132" s="146"/>
      <c r="WDK132" s="146"/>
      <c r="WDL132" s="146"/>
      <c r="WDM132" s="146"/>
      <c r="WDN132" s="146"/>
      <c r="WDO132" s="146"/>
      <c r="WDP132" s="146"/>
      <c r="WDQ132" s="146"/>
      <c r="WDR132" s="146"/>
      <c r="WDS132" s="146"/>
      <c r="WDT132" s="146"/>
      <c r="WDU132" s="146"/>
      <c r="WDV132" s="146"/>
      <c r="WDW132" s="146"/>
      <c r="WDX132" s="146"/>
      <c r="WDY132" s="146"/>
      <c r="WDZ132" s="146"/>
      <c r="WEA132" s="146"/>
      <c r="WEB132" s="146"/>
      <c r="WEC132" s="146"/>
      <c r="WED132" s="146"/>
      <c r="WEE132" s="146"/>
      <c r="WEF132" s="146"/>
      <c r="WEG132" s="146"/>
      <c r="WEH132" s="146"/>
      <c r="WEI132" s="146"/>
      <c r="WEJ132" s="146"/>
      <c r="WEK132" s="146"/>
      <c r="WEL132" s="146"/>
      <c r="WEM132" s="146"/>
      <c r="WEN132" s="146"/>
      <c r="WEO132" s="146"/>
      <c r="WEP132" s="146"/>
      <c r="WEQ132" s="146"/>
      <c r="WER132" s="146"/>
      <c r="WES132" s="146"/>
      <c r="WET132" s="146"/>
      <c r="WEU132" s="146"/>
      <c r="WEV132" s="146"/>
      <c r="WEW132" s="146"/>
      <c r="WEX132" s="146"/>
      <c r="WEY132" s="146"/>
      <c r="WEZ132" s="146"/>
      <c r="WFA132" s="146"/>
      <c r="WFB132" s="146"/>
      <c r="WFC132" s="146"/>
      <c r="WFD132" s="146"/>
      <c r="WFE132" s="146"/>
      <c r="WFF132" s="146"/>
      <c r="WFG132" s="146"/>
      <c r="WFH132" s="146"/>
      <c r="WFI132" s="146"/>
      <c r="WFJ132" s="146"/>
      <c r="WFK132" s="146"/>
      <c r="WFL132" s="146"/>
      <c r="WFM132" s="146"/>
      <c r="WFN132" s="146"/>
      <c r="WFO132" s="146"/>
      <c r="WFP132" s="146"/>
      <c r="WFQ132" s="146"/>
      <c r="WFR132" s="146"/>
      <c r="WFS132" s="146"/>
      <c r="WFT132" s="146"/>
      <c r="WFU132" s="146"/>
      <c r="WFV132" s="146"/>
      <c r="WFW132" s="146"/>
      <c r="WFX132" s="146"/>
      <c r="WFY132" s="146"/>
      <c r="WFZ132" s="146"/>
      <c r="WGA132" s="146"/>
      <c r="WGB132" s="146"/>
      <c r="WGC132" s="146"/>
      <c r="WGD132" s="146"/>
      <c r="WGE132" s="146"/>
      <c r="WGF132" s="146"/>
      <c r="WGG132" s="146"/>
      <c r="WGH132" s="146"/>
      <c r="WGI132" s="146"/>
      <c r="WGJ132" s="146"/>
      <c r="WGK132" s="146"/>
      <c r="WGL132" s="146"/>
      <c r="WGM132" s="146"/>
      <c r="WGN132" s="146"/>
      <c r="WGO132" s="146"/>
      <c r="WGP132" s="146"/>
      <c r="WGQ132" s="146"/>
      <c r="WGR132" s="146"/>
      <c r="WGS132" s="146"/>
      <c r="WGT132" s="146"/>
      <c r="WGU132" s="146"/>
      <c r="WGV132" s="146"/>
      <c r="WGW132" s="146"/>
      <c r="WGX132" s="146"/>
      <c r="WGY132" s="146"/>
      <c r="WGZ132" s="146"/>
      <c r="WHA132" s="146"/>
      <c r="WHB132" s="146"/>
      <c r="WHC132" s="146"/>
      <c r="WHD132" s="146"/>
      <c r="WHE132" s="146"/>
      <c r="WHF132" s="146"/>
      <c r="WHG132" s="146"/>
      <c r="WHH132" s="146"/>
      <c r="WHI132" s="146"/>
      <c r="WHJ132" s="146"/>
      <c r="WHK132" s="146"/>
      <c r="WHL132" s="146"/>
      <c r="WHM132" s="146"/>
      <c r="WHN132" s="146"/>
      <c r="WHO132" s="146"/>
      <c r="WHP132" s="146"/>
      <c r="WHQ132" s="146"/>
      <c r="WHR132" s="146"/>
      <c r="WHS132" s="146"/>
      <c r="WHT132" s="146"/>
      <c r="WHU132" s="146"/>
      <c r="WHV132" s="146"/>
      <c r="WHW132" s="146"/>
      <c r="WHX132" s="146"/>
      <c r="WHY132" s="146"/>
      <c r="WHZ132" s="146"/>
      <c r="WIA132" s="146"/>
      <c r="WIB132" s="146"/>
      <c r="WIC132" s="146"/>
      <c r="WID132" s="146"/>
      <c r="WIE132" s="146"/>
      <c r="WIF132" s="146"/>
      <c r="WIG132" s="146"/>
      <c r="WIH132" s="146"/>
      <c r="WII132" s="146"/>
      <c r="WIJ132" s="146"/>
      <c r="WIK132" s="146"/>
      <c r="WIL132" s="146"/>
      <c r="WIM132" s="146"/>
      <c r="WIN132" s="146"/>
      <c r="WIO132" s="146"/>
      <c r="WIP132" s="146"/>
      <c r="WIQ132" s="146"/>
      <c r="WIR132" s="146"/>
      <c r="WIS132" s="146"/>
      <c r="WIT132" s="146"/>
      <c r="WIU132" s="146"/>
      <c r="WIV132" s="146"/>
      <c r="WIW132" s="146"/>
      <c r="WIX132" s="146"/>
      <c r="WIY132" s="146"/>
      <c r="WIZ132" s="146"/>
      <c r="WJA132" s="146"/>
      <c r="WJB132" s="146"/>
      <c r="WJC132" s="146"/>
      <c r="WJD132" s="146"/>
      <c r="WJE132" s="146"/>
      <c r="WJF132" s="146"/>
      <c r="WJG132" s="146"/>
      <c r="WJH132" s="146"/>
      <c r="WJI132" s="146"/>
      <c r="WJJ132" s="146"/>
      <c r="WJK132" s="146"/>
      <c r="WJL132" s="146"/>
      <c r="WJM132" s="146"/>
      <c r="WJN132" s="146"/>
      <c r="WJO132" s="146"/>
      <c r="WJP132" s="146"/>
      <c r="WJQ132" s="146"/>
      <c r="WJR132" s="146"/>
      <c r="WJS132" s="146"/>
      <c r="WJT132" s="146"/>
      <c r="WJU132" s="146"/>
      <c r="WJV132" s="146"/>
      <c r="WJW132" s="146"/>
      <c r="WJX132" s="146"/>
      <c r="WJY132" s="146"/>
      <c r="WJZ132" s="146"/>
      <c r="WKA132" s="146"/>
      <c r="WKB132" s="146"/>
      <c r="WKC132" s="146"/>
      <c r="WKD132" s="146"/>
      <c r="WKE132" s="146"/>
      <c r="WKF132" s="146"/>
      <c r="WKG132" s="146"/>
      <c r="WKH132" s="146"/>
      <c r="WKI132" s="146"/>
      <c r="WKJ132" s="146"/>
      <c r="WKK132" s="146"/>
      <c r="WKL132" s="146"/>
      <c r="WKM132" s="146"/>
      <c r="WKN132" s="146"/>
      <c r="WKO132" s="146"/>
      <c r="WKP132" s="146"/>
      <c r="WKQ132" s="146"/>
      <c r="WKR132" s="146"/>
      <c r="WKS132" s="146"/>
      <c r="WKT132" s="146"/>
      <c r="WKU132" s="146"/>
      <c r="WKV132" s="146"/>
      <c r="WKW132" s="146"/>
      <c r="WKX132" s="146"/>
      <c r="WKY132" s="146"/>
      <c r="WKZ132" s="146"/>
      <c r="WLA132" s="146"/>
      <c r="WLB132" s="146"/>
      <c r="WLC132" s="146"/>
      <c r="WLD132" s="146"/>
      <c r="WLE132" s="146"/>
      <c r="WLF132" s="146"/>
      <c r="WLG132" s="146"/>
      <c r="WLH132" s="146"/>
      <c r="WLI132" s="146"/>
      <c r="WLJ132" s="146"/>
      <c r="WLK132" s="146"/>
      <c r="WLL132" s="146"/>
      <c r="WLM132" s="146"/>
      <c r="WLN132" s="146"/>
      <c r="WLO132" s="146"/>
      <c r="WLP132" s="146"/>
      <c r="WLQ132" s="146"/>
      <c r="WLR132" s="146"/>
      <c r="WLS132" s="146"/>
      <c r="WLT132" s="146"/>
      <c r="WLU132" s="146"/>
      <c r="WLV132" s="146"/>
      <c r="WLW132" s="146"/>
      <c r="WLX132" s="146"/>
      <c r="WLY132" s="146"/>
      <c r="WLZ132" s="146"/>
      <c r="WMA132" s="146"/>
      <c r="WMB132" s="146"/>
      <c r="WMC132" s="146"/>
      <c r="WMD132" s="146"/>
      <c r="WME132" s="146"/>
      <c r="WMF132" s="146"/>
      <c r="WMG132" s="146"/>
      <c r="WMH132" s="146"/>
      <c r="WMI132" s="146"/>
      <c r="WMJ132" s="146"/>
      <c r="WMK132" s="146"/>
      <c r="WML132" s="146"/>
      <c r="WMM132" s="146"/>
      <c r="WMN132" s="146"/>
      <c r="WMO132" s="146"/>
      <c r="WMP132" s="146"/>
      <c r="WMQ132" s="146"/>
      <c r="WMR132" s="146"/>
      <c r="WMS132" s="146"/>
      <c r="WMT132" s="146"/>
      <c r="WMU132" s="146"/>
      <c r="WMV132" s="146"/>
      <c r="WMW132" s="146"/>
      <c r="WMX132" s="146"/>
      <c r="WMY132" s="146"/>
      <c r="WMZ132" s="146"/>
      <c r="WNA132" s="146"/>
      <c r="WNB132" s="146"/>
      <c r="WNC132" s="146"/>
      <c r="WND132" s="146"/>
      <c r="WNE132" s="146"/>
      <c r="WNF132" s="146"/>
      <c r="WNG132" s="146"/>
      <c r="WNH132" s="146"/>
      <c r="WNI132" s="146"/>
      <c r="WNJ132" s="146"/>
      <c r="WNK132" s="146"/>
      <c r="WNL132" s="146"/>
      <c r="WNM132" s="146"/>
      <c r="WNN132" s="146"/>
      <c r="WNO132" s="146"/>
      <c r="WNP132" s="146"/>
      <c r="WNQ132" s="146"/>
      <c r="WNR132" s="146"/>
      <c r="WNS132" s="146"/>
      <c r="WNT132" s="146"/>
      <c r="WNU132" s="146"/>
      <c r="WNV132" s="146"/>
      <c r="WNW132" s="146"/>
      <c r="WNX132" s="146"/>
      <c r="WNY132" s="146"/>
      <c r="WNZ132" s="146"/>
      <c r="WOA132" s="146"/>
      <c r="WOB132" s="146"/>
      <c r="WOC132" s="146"/>
      <c r="WOD132" s="146"/>
      <c r="WOE132" s="146"/>
      <c r="WOF132" s="146"/>
      <c r="WOG132" s="146"/>
      <c r="WOH132" s="146"/>
      <c r="WOI132" s="146"/>
      <c r="WOJ132" s="146"/>
      <c r="WOK132" s="146"/>
      <c r="WOL132" s="146"/>
      <c r="WOM132" s="146"/>
      <c r="WON132" s="146"/>
      <c r="WOO132" s="146"/>
      <c r="WOP132" s="146"/>
      <c r="WOQ132" s="146"/>
      <c r="WOR132" s="146"/>
      <c r="WOS132" s="146"/>
      <c r="WOT132" s="146"/>
      <c r="WOU132" s="146"/>
      <c r="WOV132" s="146"/>
      <c r="WOW132" s="146"/>
      <c r="WOX132" s="146"/>
      <c r="WOY132" s="146"/>
      <c r="WOZ132" s="146"/>
      <c r="WPA132" s="146"/>
      <c r="WPB132" s="146"/>
      <c r="WPC132" s="146"/>
      <c r="WPD132" s="146"/>
      <c r="WPE132" s="146"/>
      <c r="WPF132" s="146"/>
      <c r="WPG132" s="146"/>
      <c r="WPH132" s="146"/>
      <c r="WPI132" s="146"/>
      <c r="WPJ132" s="146"/>
      <c r="WPK132" s="146"/>
      <c r="WPL132" s="146"/>
      <c r="WPM132" s="146"/>
      <c r="WPN132" s="146"/>
      <c r="WPO132" s="146"/>
      <c r="WPP132" s="146"/>
      <c r="WPQ132" s="146"/>
      <c r="WPR132" s="146"/>
      <c r="WPS132" s="146"/>
      <c r="WPT132" s="146"/>
      <c r="WPU132" s="146"/>
      <c r="WPV132" s="146"/>
      <c r="WPW132" s="146"/>
      <c r="WPX132" s="146"/>
      <c r="WPY132" s="146"/>
      <c r="WPZ132" s="146"/>
      <c r="WQA132" s="146"/>
      <c r="WQB132" s="146"/>
      <c r="WQC132" s="146"/>
      <c r="WQD132" s="146"/>
      <c r="WQE132" s="146"/>
      <c r="WQF132" s="146"/>
      <c r="WQG132" s="146"/>
      <c r="WQH132" s="146"/>
      <c r="WQI132" s="146"/>
      <c r="WQJ132" s="146"/>
      <c r="WQK132" s="146"/>
      <c r="WQL132" s="146"/>
      <c r="WQM132" s="146"/>
      <c r="WQN132" s="146"/>
      <c r="WQO132" s="146"/>
      <c r="WQP132" s="146"/>
      <c r="WQQ132" s="146"/>
      <c r="WQR132" s="146"/>
      <c r="WQS132" s="146"/>
      <c r="WQT132" s="146"/>
      <c r="WQU132" s="146"/>
      <c r="WQV132" s="146"/>
      <c r="WQW132" s="146"/>
      <c r="WQX132" s="146"/>
      <c r="WQY132" s="146"/>
      <c r="WQZ132" s="146"/>
      <c r="WRA132" s="146"/>
      <c r="WRB132" s="146"/>
      <c r="WRC132" s="146"/>
      <c r="WRD132" s="146"/>
      <c r="WRE132" s="146"/>
      <c r="WRF132" s="146"/>
      <c r="WRG132" s="146"/>
      <c r="WRH132" s="146"/>
      <c r="WRI132" s="146"/>
      <c r="WRJ132" s="146"/>
      <c r="WRK132" s="146"/>
      <c r="WRL132" s="146"/>
      <c r="WRM132" s="146"/>
      <c r="WRN132" s="146"/>
      <c r="WRO132" s="146"/>
      <c r="WRP132" s="146"/>
      <c r="WRQ132" s="146"/>
      <c r="WRR132" s="146"/>
      <c r="WRS132" s="146"/>
      <c r="WRT132" s="146"/>
      <c r="WRU132" s="146"/>
      <c r="WRV132" s="146"/>
      <c r="WRW132" s="146"/>
      <c r="WRX132" s="146"/>
      <c r="WRY132" s="146"/>
      <c r="WRZ132" s="146"/>
      <c r="WSA132" s="146"/>
      <c r="WSB132" s="146"/>
      <c r="WSC132" s="146"/>
      <c r="WSD132" s="146"/>
      <c r="WSE132" s="146"/>
      <c r="WSF132" s="146"/>
      <c r="WSG132" s="146"/>
      <c r="WSH132" s="146"/>
      <c r="WSI132" s="146"/>
      <c r="WSJ132" s="146"/>
      <c r="WSK132" s="146"/>
      <c r="WSL132" s="146"/>
      <c r="WSM132" s="146"/>
      <c r="WSN132" s="146"/>
      <c r="WSO132" s="146"/>
      <c r="WSP132" s="146"/>
      <c r="WSQ132" s="146"/>
      <c r="WSR132" s="146"/>
      <c r="WSS132" s="146"/>
      <c r="WST132" s="146"/>
      <c r="WSU132" s="146"/>
      <c r="WSV132" s="146"/>
      <c r="WSW132" s="146"/>
      <c r="WSX132" s="146"/>
      <c r="WSY132" s="146"/>
      <c r="WSZ132" s="146"/>
      <c r="WTA132" s="146"/>
      <c r="WTB132" s="146"/>
      <c r="WTC132" s="146"/>
      <c r="WTD132" s="146"/>
      <c r="WTE132" s="146"/>
      <c r="WTF132" s="146"/>
      <c r="WTG132" s="146"/>
      <c r="WTH132" s="146"/>
      <c r="WTI132" s="146"/>
      <c r="WTJ132" s="146"/>
      <c r="WTK132" s="146"/>
      <c r="WTL132" s="146"/>
      <c r="WTM132" s="146"/>
      <c r="WTN132" s="146"/>
      <c r="WTO132" s="146"/>
      <c r="WTP132" s="146"/>
      <c r="WTQ132" s="146"/>
      <c r="WTR132" s="146"/>
      <c r="WTS132" s="146"/>
      <c r="WTT132" s="146"/>
      <c r="WTU132" s="146"/>
      <c r="WTV132" s="146"/>
      <c r="WTW132" s="146"/>
      <c r="WTX132" s="146"/>
      <c r="WTY132" s="146"/>
      <c r="WTZ132" s="146"/>
      <c r="WUA132" s="146"/>
      <c r="WUB132" s="146"/>
      <c r="WUC132" s="146"/>
      <c r="WUD132" s="146"/>
      <c r="WUE132" s="146"/>
      <c r="WUF132" s="146"/>
      <c r="WUG132" s="146"/>
      <c r="WUH132" s="146"/>
      <c r="WUI132" s="146"/>
      <c r="WUJ132" s="146"/>
      <c r="WUK132" s="146"/>
      <c r="WUL132" s="146"/>
      <c r="WUM132" s="146"/>
      <c r="WUN132" s="146"/>
      <c r="WUO132" s="146"/>
      <c r="WUP132" s="146"/>
      <c r="WUQ132" s="146"/>
      <c r="WUR132" s="146"/>
      <c r="WUS132" s="146"/>
      <c r="WUT132" s="146"/>
      <c r="WUU132" s="146"/>
      <c r="WUV132" s="146"/>
      <c r="WUW132" s="146"/>
      <c r="WUX132" s="146"/>
      <c r="WUY132" s="146"/>
      <c r="WUZ132" s="146"/>
      <c r="WVA132" s="146"/>
      <c r="WVB132" s="146"/>
      <c r="WVC132" s="146"/>
      <c r="WVD132" s="146"/>
      <c r="WVE132" s="146"/>
      <c r="WVF132" s="146"/>
      <c r="WVG132" s="146"/>
      <c r="WVH132" s="146"/>
      <c r="WVI132" s="146"/>
      <c r="WVJ132" s="146"/>
      <c r="WVK132" s="146"/>
      <c r="WVL132" s="146"/>
      <c r="WVM132" s="146"/>
      <c r="WVN132" s="146"/>
      <c r="WVO132" s="146"/>
      <c r="WVP132" s="146"/>
      <c r="WVQ132" s="146"/>
      <c r="WVR132" s="146"/>
      <c r="WVS132" s="146"/>
      <c r="WVT132" s="146"/>
      <c r="WVU132" s="146"/>
      <c r="WVV132" s="146"/>
      <c r="WVW132" s="146"/>
      <c r="WVX132" s="146"/>
      <c r="WVY132" s="146"/>
      <c r="WVZ132" s="146"/>
      <c r="WWA132" s="146"/>
      <c r="WWB132" s="146"/>
      <c r="WWC132" s="146"/>
      <c r="WWD132" s="146"/>
      <c r="WWE132" s="146"/>
      <c r="WWF132" s="146"/>
      <c r="WWG132" s="146"/>
      <c r="WWH132" s="146"/>
      <c r="WWI132" s="146"/>
      <c r="WWJ132" s="146"/>
      <c r="WWK132" s="146"/>
      <c r="WWL132" s="146"/>
      <c r="WWM132" s="146"/>
      <c r="WWN132" s="146"/>
      <c r="WWO132" s="146"/>
      <c r="WWP132" s="146"/>
      <c r="WWQ132" s="146"/>
      <c r="WWR132" s="146"/>
      <c r="WWS132" s="146"/>
      <c r="WWT132" s="146"/>
      <c r="WWU132" s="146"/>
      <c r="WWV132" s="146"/>
      <c r="WWW132" s="146"/>
      <c r="WWX132" s="146"/>
      <c r="WWY132" s="146"/>
      <c r="WWZ132" s="146"/>
      <c r="WXA132" s="146"/>
      <c r="WXB132" s="146"/>
      <c r="WXC132" s="146"/>
      <c r="WXD132" s="146"/>
      <c r="WXE132" s="146"/>
      <c r="WXF132" s="146"/>
      <c r="WXG132" s="146"/>
      <c r="WXH132" s="146"/>
      <c r="WXI132" s="146"/>
      <c r="WXJ132" s="146"/>
      <c r="WXK132" s="146"/>
      <c r="WXL132" s="146"/>
      <c r="WXM132" s="146"/>
      <c r="WXN132" s="146"/>
      <c r="WXO132" s="146"/>
      <c r="WXP132" s="146"/>
      <c r="WXQ132" s="146"/>
      <c r="WXR132" s="146"/>
      <c r="WXS132" s="146"/>
      <c r="WXT132" s="146"/>
      <c r="WXU132" s="146"/>
      <c r="WXV132" s="146"/>
      <c r="WXW132" s="146"/>
      <c r="WXX132" s="146"/>
      <c r="WXY132" s="146"/>
      <c r="WXZ132" s="146"/>
      <c r="WYA132" s="146"/>
      <c r="WYB132" s="146"/>
      <c r="WYC132" s="146"/>
      <c r="WYD132" s="146"/>
      <c r="WYE132" s="146"/>
      <c r="WYF132" s="146"/>
      <c r="WYG132" s="146"/>
      <c r="WYH132" s="146"/>
      <c r="WYI132" s="146"/>
      <c r="WYJ132" s="146"/>
      <c r="WYK132" s="146"/>
      <c r="WYL132" s="146"/>
      <c r="WYM132" s="146"/>
      <c r="WYN132" s="146"/>
      <c r="WYO132" s="146"/>
      <c r="WYP132" s="146"/>
      <c r="WYQ132" s="146"/>
      <c r="WYR132" s="146"/>
      <c r="WYS132" s="146"/>
      <c r="WYT132" s="146"/>
      <c r="WYU132" s="146"/>
      <c r="WYV132" s="146"/>
      <c r="WYW132" s="146"/>
      <c r="WYX132" s="146"/>
      <c r="WYY132" s="146"/>
      <c r="WYZ132" s="146"/>
      <c r="WZA132" s="146"/>
      <c r="WZB132" s="146"/>
      <c r="WZC132" s="146"/>
      <c r="WZD132" s="146"/>
      <c r="WZE132" s="146"/>
      <c r="WZF132" s="146"/>
      <c r="WZG132" s="146"/>
      <c r="WZH132" s="146"/>
      <c r="WZI132" s="146"/>
      <c r="WZJ132" s="146"/>
      <c r="WZK132" s="146"/>
      <c r="WZL132" s="146"/>
      <c r="WZM132" s="146"/>
      <c r="WZN132" s="146"/>
      <c r="WZO132" s="146"/>
      <c r="WZP132" s="146"/>
      <c r="WZQ132" s="146"/>
      <c r="WZR132" s="146"/>
      <c r="WZS132" s="146"/>
      <c r="WZT132" s="146"/>
      <c r="WZU132" s="146"/>
      <c r="WZV132" s="146"/>
      <c r="WZW132" s="146"/>
      <c r="WZX132" s="146"/>
      <c r="WZY132" s="146"/>
      <c r="WZZ132" s="146"/>
      <c r="XAA132" s="146"/>
      <c r="XAB132" s="146"/>
      <c r="XAC132" s="146"/>
      <c r="XAD132" s="146"/>
      <c r="XAE132" s="146"/>
      <c r="XAF132" s="146"/>
      <c r="XAG132" s="146"/>
      <c r="XAH132" s="146"/>
      <c r="XAI132" s="146"/>
      <c r="XAJ132" s="146"/>
      <c r="XAK132" s="146"/>
      <c r="XAL132" s="146"/>
      <c r="XAM132" s="146"/>
      <c r="XAN132" s="146"/>
      <c r="XAO132" s="146"/>
      <c r="XAP132" s="146"/>
      <c r="XAQ132" s="146"/>
      <c r="XAR132" s="146"/>
      <c r="XAS132" s="146"/>
      <c r="XAT132" s="146"/>
      <c r="XAU132" s="146"/>
      <c r="XAV132" s="146"/>
      <c r="XAW132" s="146"/>
      <c r="XAX132" s="146"/>
      <c r="XAY132" s="146"/>
      <c r="XAZ132" s="146"/>
      <c r="XBA132" s="146"/>
      <c r="XBB132" s="146"/>
      <c r="XBC132" s="146"/>
      <c r="XBD132" s="146"/>
      <c r="XBE132" s="146"/>
      <c r="XBF132" s="146"/>
      <c r="XBG132" s="146"/>
      <c r="XBH132" s="146"/>
      <c r="XBI132" s="146"/>
      <c r="XBJ132" s="146"/>
      <c r="XBK132" s="146"/>
      <c r="XBL132" s="146"/>
      <c r="XBM132" s="146"/>
      <c r="XBN132" s="146"/>
      <c r="XBO132" s="146"/>
      <c r="XBP132" s="146"/>
      <c r="XBQ132" s="146"/>
      <c r="XBR132" s="146"/>
      <c r="XBS132" s="146"/>
      <c r="XBT132" s="146"/>
      <c r="XBU132" s="146"/>
      <c r="XBV132" s="146"/>
      <c r="XBW132" s="146"/>
      <c r="XBX132" s="146"/>
      <c r="XBY132" s="146"/>
      <c r="XBZ132" s="146"/>
      <c r="XCA132" s="146"/>
      <c r="XCB132" s="146"/>
      <c r="XCC132" s="146"/>
      <c r="XCD132" s="146"/>
      <c r="XCE132" s="146"/>
      <c r="XCF132" s="146"/>
      <c r="XCG132" s="146"/>
      <c r="XCH132" s="146"/>
      <c r="XCI132" s="146"/>
      <c r="XCJ132" s="146"/>
      <c r="XCK132" s="146"/>
      <c r="XCL132" s="146"/>
      <c r="XCM132" s="146"/>
      <c r="XCN132" s="146"/>
      <c r="XCO132" s="146"/>
      <c r="XCP132" s="146"/>
      <c r="XCQ132" s="146"/>
      <c r="XCR132" s="146"/>
      <c r="XCS132" s="146"/>
      <c r="XCT132" s="146"/>
      <c r="XCU132" s="146"/>
      <c r="XCV132" s="146"/>
      <c r="XCW132" s="146"/>
      <c r="XCX132" s="146"/>
      <c r="XCY132" s="146"/>
      <c r="XCZ132" s="146"/>
      <c r="XDA132" s="146"/>
      <c r="XDB132" s="146"/>
      <c r="XDC132" s="146"/>
      <c r="XDD132" s="146"/>
      <c r="XDE132" s="146"/>
      <c r="XDF132" s="146"/>
      <c r="XDG132" s="146"/>
      <c r="XDH132" s="146"/>
      <c r="XDI132" s="146"/>
      <c r="XDJ132" s="146"/>
      <c r="XDK132" s="146"/>
      <c r="XDL132" s="146"/>
      <c r="XDM132" s="146"/>
      <c r="XDN132" s="146"/>
      <c r="XDO132" s="146"/>
      <c r="XDP132" s="146"/>
      <c r="XDQ132" s="146"/>
      <c r="XDR132" s="146"/>
      <c r="XDS132" s="146"/>
      <c r="XDT132" s="146"/>
      <c r="XDU132" s="146"/>
      <c r="XDV132" s="146"/>
      <c r="XDW132" s="146"/>
      <c r="XDX132" s="146"/>
      <c r="XDY132" s="146"/>
      <c r="XDZ132" s="146"/>
      <c r="XEA132" s="146"/>
      <c r="XEB132" s="146"/>
      <c r="XEC132" s="146"/>
      <c r="XED132" s="146"/>
      <c r="XEE132" s="146"/>
      <c r="XEF132" s="146"/>
      <c r="XEG132" s="146"/>
      <c r="XEH132" s="146"/>
      <c r="XEI132" s="146"/>
      <c r="XEJ132" s="146"/>
      <c r="XEK132" s="146"/>
      <c r="XEL132" s="146"/>
      <c r="XEM132" s="146"/>
      <c r="XEN132" s="146"/>
      <c r="XEO132" s="146"/>
      <c r="XEP132" s="146"/>
      <c r="XEQ132" s="146"/>
      <c r="XER132" s="146"/>
      <c r="XES132" s="146"/>
      <c r="XET132" s="146"/>
      <c r="XEU132" s="146"/>
      <c r="XEV132" s="146"/>
      <c r="XEW132" s="146"/>
      <c r="XEX132" s="146"/>
      <c r="XEY132" s="146"/>
      <c r="XEZ132" s="146"/>
      <c r="XFA132" s="146"/>
      <c r="XFB132" s="146"/>
    </row>
    <row r="133" spans="2:16382" x14ac:dyDescent="0.25">
      <c r="B133" s="196" t="s">
        <v>131</v>
      </c>
      <c r="C133" s="197"/>
      <c r="D133" s="198"/>
      <c r="E133" s="198"/>
      <c r="F133" s="198"/>
      <c r="G133" s="198"/>
      <c r="H133" s="198"/>
      <c r="I133" s="198"/>
      <c r="J133" s="198"/>
      <c r="K133" s="198"/>
      <c r="L133" s="198"/>
      <c r="M133" s="198"/>
      <c r="N133" s="198"/>
      <c r="O133" s="198"/>
      <c r="P133" s="199"/>
      <c r="Q133" s="199"/>
      <c r="R133" s="199"/>
      <c r="S133" s="199"/>
      <c r="T133" s="199"/>
      <c r="U133" s="199"/>
      <c r="V133" s="199"/>
      <c r="W133" s="199"/>
      <c r="X133" s="199"/>
      <c r="Y133" s="199"/>
      <c r="Z133" s="199"/>
      <c r="AA133" s="199"/>
      <c r="AB133" s="199"/>
      <c r="AC133" s="199"/>
      <c r="AD133" s="199"/>
      <c r="AE133" s="199"/>
      <c r="AF133" s="199"/>
      <c r="AG133" s="199"/>
      <c r="AH133" s="199"/>
      <c r="AI133" s="199"/>
      <c r="AJ133" s="199"/>
      <c r="AK133" s="199"/>
      <c r="AL133" s="199"/>
      <c r="AM133" s="199"/>
      <c r="AN133" s="199"/>
      <c r="AO133" s="199"/>
      <c r="AP133" s="199"/>
      <c r="AQ133" s="199"/>
      <c r="AR133" s="199"/>
      <c r="AS133" s="199"/>
      <c r="AT133" s="199"/>
      <c r="AU133" s="199"/>
      <c r="AV133" s="199"/>
      <c r="AW133" s="199"/>
      <c r="AX133" s="199"/>
      <c r="AY133" s="199"/>
      <c r="AZ133" s="71"/>
      <c r="BA133" s="187" t="s">
        <v>114</v>
      </c>
      <c r="BB133" s="187" t="s">
        <v>114</v>
      </c>
      <c r="BC133" s="187" t="s">
        <v>114</v>
      </c>
      <c r="BD133" s="187" t="s">
        <v>114</v>
      </c>
      <c r="BF133" s="77"/>
    </row>
    <row r="134" spans="2:16382" x14ac:dyDescent="0.25">
      <c r="B134" s="78" t="s">
        <v>132</v>
      </c>
      <c r="C134" s="78" t="s">
        <v>113</v>
      </c>
      <c r="D134" s="87">
        <f t="shared" ref="D134:P134" si="63">D12/D74</f>
        <v>123.92339621243003</v>
      </c>
      <c r="E134" s="87">
        <f t="shared" si="63"/>
        <v>118.32025900691475</v>
      </c>
      <c r="F134" s="87">
        <f t="shared" si="63"/>
        <v>122.76963117037735</v>
      </c>
      <c r="G134" s="87">
        <f t="shared" si="63"/>
        <v>120.37922453332712</v>
      </c>
      <c r="H134" s="87">
        <f t="shared" si="63"/>
        <v>124.53701408393114</v>
      </c>
      <c r="I134" s="87">
        <f t="shared" si="63"/>
        <v>134.039926832503</v>
      </c>
      <c r="J134" s="87">
        <f t="shared" si="63"/>
        <v>130.98143455205135</v>
      </c>
      <c r="K134" s="87">
        <f t="shared" si="63"/>
        <v>125.1199367267386</v>
      </c>
      <c r="L134" s="87">
        <f t="shared" si="63"/>
        <v>131.66833637098819</v>
      </c>
      <c r="M134" s="87">
        <f t="shared" si="63"/>
        <v>139.9537322179483</v>
      </c>
      <c r="N134" s="87">
        <f t="shared" si="63"/>
        <v>144.33409757327721</v>
      </c>
      <c r="O134" s="87">
        <f t="shared" si="63"/>
        <v>149.92801531289265</v>
      </c>
      <c r="P134" s="87">
        <f t="shared" si="63"/>
        <v>147.78122492791195</v>
      </c>
      <c r="Q134" s="87">
        <f t="shared" ref="Q134:AY134" si="64">Q12/Q74</f>
        <v>148.31920182047455</v>
      </c>
      <c r="R134" s="87">
        <f t="shared" si="64"/>
        <v>87.876516815654398</v>
      </c>
      <c r="S134" s="87">
        <f t="shared" si="64"/>
        <v>139.17384592766305</v>
      </c>
      <c r="T134" s="87">
        <f t="shared" si="64"/>
        <v>95.988849555211928</v>
      </c>
      <c r="U134" s="87">
        <f t="shared" si="64"/>
        <v>144.64461383302856</v>
      </c>
      <c r="V134" s="87">
        <f t="shared" si="64"/>
        <v>102.45751877926766</v>
      </c>
      <c r="W134" s="87">
        <f t="shared" si="64"/>
        <v>148.10786122215021</v>
      </c>
      <c r="X134" s="87">
        <f t="shared" si="64"/>
        <v>166.35814971219486</v>
      </c>
      <c r="Y134" s="87">
        <f t="shared" si="64"/>
        <v>150.58927167010631</v>
      </c>
      <c r="Z134" s="87">
        <f t="shared" si="64"/>
        <v>167.35195331145647</v>
      </c>
      <c r="AA134" s="87">
        <f t="shared" si="64"/>
        <v>152.59015681522939</v>
      </c>
      <c r="AB134" s="87">
        <f t="shared" si="64"/>
        <v>211.4412785348004</v>
      </c>
      <c r="AC134" s="87">
        <f t="shared" si="64"/>
        <v>209.00458881248454</v>
      </c>
      <c r="AD134" s="87">
        <f t="shared" si="64"/>
        <v>147.94981393386817</v>
      </c>
      <c r="AE134" s="87">
        <f t="shared" si="64"/>
        <v>197.14722155368105</v>
      </c>
      <c r="AF134" s="87">
        <f t="shared" si="64"/>
        <v>152.56451556733305</v>
      </c>
      <c r="AG134" s="87">
        <f t="shared" si="64"/>
        <v>199.61089976320548</v>
      </c>
      <c r="AH134" s="87">
        <f t="shared" si="64"/>
        <v>156.40687544327434</v>
      </c>
      <c r="AI134" s="87">
        <f t="shared" si="64"/>
        <v>201.44928829911998</v>
      </c>
      <c r="AJ134" s="87">
        <f t="shared" si="64"/>
        <v>217.83469763299351</v>
      </c>
      <c r="AK134" s="87">
        <f t="shared" si="64"/>
        <v>203.04798404303466</v>
      </c>
      <c r="AL134" s="87">
        <f t="shared" si="64"/>
        <v>218.63827651856056</v>
      </c>
      <c r="AM134" s="87">
        <f t="shared" si="64"/>
        <v>204.48424008285937</v>
      </c>
      <c r="AN134" s="87">
        <f t="shared" si="64"/>
        <v>234.72114250088578</v>
      </c>
      <c r="AO134" s="87">
        <f t="shared" si="64"/>
        <v>232.81344165800562</v>
      </c>
      <c r="AP134" s="87">
        <f t="shared" si="64"/>
        <v>70.102347444248508</v>
      </c>
      <c r="AQ134" s="87">
        <f t="shared" si="64"/>
        <v>125.47669399588469</v>
      </c>
      <c r="AR134" s="87">
        <f t="shared" si="64"/>
        <v>74.415087609498656</v>
      </c>
      <c r="AS134" s="87">
        <f t="shared" si="64"/>
        <v>129.23489444068886</v>
      </c>
      <c r="AT134" s="87">
        <f t="shared" si="64"/>
        <v>78.504502510848681</v>
      </c>
      <c r="AU134" s="87">
        <f t="shared" si="64"/>
        <v>132.75523853474982</v>
      </c>
      <c r="AV134" s="87">
        <f t="shared" si="64"/>
        <v>187.59162828155849</v>
      </c>
      <c r="AW134" s="87">
        <f t="shared" si="64"/>
        <v>136.08892616782978</v>
      </c>
      <c r="AX134" s="87">
        <f t="shared" si="64"/>
        <v>189.76773688980589</v>
      </c>
      <c r="AY134" s="87">
        <f t="shared" si="64"/>
        <v>139.25712588845343</v>
      </c>
      <c r="AZ134" s="71"/>
      <c r="BA134" s="187" t="s">
        <v>114</v>
      </c>
      <c r="BB134" s="187" t="s">
        <v>114</v>
      </c>
      <c r="BC134" s="187" t="s">
        <v>114</v>
      </c>
      <c r="BD134" s="187" t="s">
        <v>114</v>
      </c>
      <c r="BF134" s="77"/>
    </row>
    <row r="135" spans="2:16382" x14ac:dyDescent="0.25">
      <c r="B135" s="78" t="s">
        <v>133</v>
      </c>
      <c r="C135" s="78" t="s">
        <v>113</v>
      </c>
      <c r="D135" s="87">
        <f t="shared" ref="D135:P135" si="65">D12/D75</f>
        <v>5.2466456544038476</v>
      </c>
      <c r="E135" s="87">
        <f t="shared" si="65"/>
        <v>4.9884404167366085</v>
      </c>
      <c r="F135" s="87">
        <f t="shared" si="65"/>
        <v>5.125442150764651</v>
      </c>
      <c r="G135" s="87">
        <f t="shared" si="65"/>
        <v>5.1760651925038994</v>
      </c>
      <c r="H135" s="87">
        <f t="shared" si="65"/>
        <v>5.4901467720645929</v>
      </c>
      <c r="I135" s="87">
        <f t="shared" si="65"/>
        <v>5.4184495002401389</v>
      </c>
      <c r="J135" s="87">
        <f t="shared" si="65"/>
        <v>5.2046669014815521</v>
      </c>
      <c r="K135" s="87">
        <f t="shared" si="65"/>
        <v>5.4476944201636659</v>
      </c>
      <c r="L135" s="87">
        <f t="shared" si="65"/>
        <v>5.5557198242748314</v>
      </c>
      <c r="M135" s="87">
        <f t="shared" si="65"/>
        <v>5.5727907929876519</v>
      </c>
      <c r="N135" s="87">
        <f t="shared" si="65"/>
        <v>5.3527910082721739</v>
      </c>
      <c r="O135" s="87">
        <f t="shared" si="65"/>
        <v>4.9873524781307914</v>
      </c>
      <c r="P135" s="87">
        <f t="shared" si="65"/>
        <v>5.4693998857617032</v>
      </c>
      <c r="Q135" s="87">
        <f t="shared" ref="Q135:AY135" si="66">Q12/Q75</f>
        <v>5.1967892834399683</v>
      </c>
      <c r="R135" s="87">
        <f t="shared" si="66"/>
        <v>5.4212605333803578</v>
      </c>
      <c r="S135" s="87">
        <f t="shared" si="66"/>
        <v>5.3899292749561987</v>
      </c>
      <c r="T135" s="87">
        <f t="shared" si="66"/>
        <v>5.5092240689057599</v>
      </c>
      <c r="U135" s="87">
        <f t="shared" si="66"/>
        <v>5.4479143119150537</v>
      </c>
      <c r="V135" s="87">
        <f t="shared" si="66"/>
        <v>5.5410205639308563</v>
      </c>
      <c r="W135" s="87">
        <f t="shared" si="66"/>
        <v>5.4503651422737658</v>
      </c>
      <c r="X135" s="87">
        <f t="shared" si="66"/>
        <v>5.4320607229017694</v>
      </c>
      <c r="Y135" s="87">
        <f t="shared" si="66"/>
        <v>5.4338817862924627</v>
      </c>
      <c r="Z135" s="87">
        <f t="shared" si="66"/>
        <v>5.4085958756103683</v>
      </c>
      <c r="AA135" s="87">
        <f t="shared" si="66"/>
        <v>5.4141159736703592</v>
      </c>
      <c r="AB135" s="87">
        <f t="shared" si="66"/>
        <v>6.7732826956336689</v>
      </c>
      <c r="AC135" s="87">
        <f t="shared" si="66"/>
        <v>6.7658215247209794</v>
      </c>
      <c r="AD135" s="87">
        <f t="shared" si="66"/>
        <v>6.8104423048405609</v>
      </c>
      <c r="AE135" s="87">
        <f t="shared" si="66"/>
        <v>6.8060763014600232</v>
      </c>
      <c r="AF135" s="87">
        <f t="shared" si="66"/>
        <v>6.8276377765382295</v>
      </c>
      <c r="AG135" s="87">
        <f t="shared" si="66"/>
        <v>6.8137911944357299</v>
      </c>
      <c r="AH135" s="87">
        <f t="shared" si="66"/>
        <v>6.8266158404004944</v>
      </c>
      <c r="AI135" s="87">
        <f t="shared" si="66"/>
        <v>6.8078684487982102</v>
      </c>
      <c r="AJ135" s="87">
        <f t="shared" si="66"/>
        <v>6.8006012981519692</v>
      </c>
      <c r="AK135" s="87">
        <f t="shared" si="66"/>
        <v>6.8005161069737916</v>
      </c>
      <c r="AL135" s="87">
        <f t="shared" si="66"/>
        <v>6.7931539771500802</v>
      </c>
      <c r="AM135" s="87">
        <f t="shared" si="66"/>
        <v>6.7934335572354412</v>
      </c>
      <c r="AN135" s="87">
        <f t="shared" si="66"/>
        <v>7.2614980192768064</v>
      </c>
      <c r="AO135" s="87">
        <f t="shared" si="66"/>
        <v>7.263467334189639</v>
      </c>
      <c r="AP135" s="87">
        <f t="shared" si="66"/>
        <v>7.3204045464319307</v>
      </c>
      <c r="AQ135" s="87">
        <f t="shared" si="66"/>
        <v>7.288141156582693</v>
      </c>
      <c r="AR135" s="87">
        <f t="shared" si="66"/>
        <v>7.3161704424892315</v>
      </c>
      <c r="AS135" s="87">
        <f t="shared" si="66"/>
        <v>7.2858069574168995</v>
      </c>
      <c r="AT135" s="87">
        <f t="shared" si="66"/>
        <v>7.3100412917765052</v>
      </c>
      <c r="AU135" s="87">
        <f t="shared" si="66"/>
        <v>7.2823338530740847</v>
      </c>
      <c r="AV135" s="87">
        <f t="shared" si="66"/>
        <v>7.2700332276088782</v>
      </c>
      <c r="AW135" s="87">
        <f t="shared" si="66"/>
        <v>7.2795878932614269</v>
      </c>
      <c r="AX135" s="87">
        <f t="shared" si="66"/>
        <v>7.2684174428259478</v>
      </c>
      <c r="AY135" s="87">
        <f t="shared" si="66"/>
        <v>7.2777852669113958</v>
      </c>
      <c r="AZ135" s="71"/>
      <c r="BA135" s="187" t="s">
        <v>114</v>
      </c>
      <c r="BB135" s="187" t="s">
        <v>114</v>
      </c>
      <c r="BC135" s="187" t="s">
        <v>114</v>
      </c>
      <c r="BD135" s="187" t="s">
        <v>114</v>
      </c>
      <c r="BF135" s="77"/>
    </row>
    <row r="136" spans="2:16382" x14ac:dyDescent="0.25">
      <c r="B136" s="78" t="s">
        <v>134</v>
      </c>
      <c r="C136" s="82" t="s">
        <v>119</v>
      </c>
      <c r="D136" s="85">
        <f t="shared" ref="D136:O136" si="67">D68/D12</f>
        <v>0.18395508885782003</v>
      </c>
      <c r="E136" s="85">
        <f t="shared" si="67"/>
        <v>0.25156315080677716</v>
      </c>
      <c r="F136" s="85">
        <f t="shared" si="67"/>
        <v>0.18928269188158492</v>
      </c>
      <c r="G136" s="85">
        <f t="shared" si="67"/>
        <v>0.24056184039997075</v>
      </c>
      <c r="H136" s="85">
        <f t="shared" si="67"/>
        <v>0.1975565841510202</v>
      </c>
      <c r="I136" s="85">
        <f t="shared" si="67"/>
        <v>0.21201935687055212</v>
      </c>
      <c r="J136" s="85">
        <f t="shared" si="67"/>
        <v>0.36483962463079561</v>
      </c>
      <c r="K136" s="85">
        <f t="shared" si="67"/>
        <v>0.22282422198823523</v>
      </c>
      <c r="L136" s="85">
        <f t="shared" si="67"/>
        <v>0.20275713255071726</v>
      </c>
      <c r="M136" s="85">
        <f t="shared" si="67"/>
        <v>0.22400324069323788</v>
      </c>
      <c r="N136" s="85">
        <f t="shared" si="67"/>
        <v>0.30257980290272934</v>
      </c>
      <c r="O136" s="85">
        <f t="shared" si="67"/>
        <v>0.44571978632219467</v>
      </c>
      <c r="P136" s="85">
        <f t="shared" ref="P136:AY136" si="68">P68/P12</f>
        <v>0.28727126999293739</v>
      </c>
      <c r="Q136" s="85">
        <f t="shared" si="68"/>
        <v>0.28878271956361418</v>
      </c>
      <c r="R136" s="85">
        <f t="shared" si="68"/>
        <v>0.27031020452591636</v>
      </c>
      <c r="S136" s="85">
        <f t="shared" si="68"/>
        <v>0.28288228909107394</v>
      </c>
      <c r="T136" s="85">
        <f t="shared" si="68"/>
        <v>0.27661198382531887</v>
      </c>
      <c r="U136" s="85">
        <f t="shared" si="68"/>
        <v>0.28948705269462455</v>
      </c>
      <c r="V136" s="85">
        <f t="shared" si="68"/>
        <v>0.28936730444110087</v>
      </c>
      <c r="W136" s="85">
        <f t="shared" si="68"/>
        <v>0.28796327500463414</v>
      </c>
      <c r="X136" s="85">
        <f t="shared" si="68"/>
        <v>0.29462629860726419</v>
      </c>
      <c r="Y136" s="85">
        <f t="shared" si="68"/>
        <v>0.30119482511725065</v>
      </c>
      <c r="Z136" s="85">
        <f t="shared" si="68"/>
        <v>0.30950973875011728</v>
      </c>
      <c r="AA136" s="85">
        <f t="shared" si="68"/>
        <v>0.30865731777726596</v>
      </c>
      <c r="AB136" s="85">
        <f t="shared" si="68"/>
        <v>0.30388145640023895</v>
      </c>
      <c r="AC136" s="85">
        <f t="shared" si="68"/>
        <v>0.30433872377286153</v>
      </c>
      <c r="AD136" s="85">
        <f t="shared" si="68"/>
        <v>0.30052431609643326</v>
      </c>
      <c r="AE136" s="85">
        <f t="shared" si="68"/>
        <v>0.30478890076791348</v>
      </c>
      <c r="AF136" s="85">
        <f t="shared" si="68"/>
        <v>0.30291195480331151</v>
      </c>
      <c r="AG136" s="85">
        <f t="shared" si="68"/>
        <v>0.30683678455519625</v>
      </c>
      <c r="AH136" s="85">
        <f t="shared" si="68"/>
        <v>0.30492608494227669</v>
      </c>
      <c r="AI136" s="85">
        <f t="shared" si="68"/>
        <v>0.3078116770622692</v>
      </c>
      <c r="AJ136" s="85">
        <f t="shared" si="68"/>
        <v>0.30957952824838536</v>
      </c>
      <c r="AK136" s="85">
        <f t="shared" si="68"/>
        <v>0.30949220739974243</v>
      </c>
      <c r="AL136" s="85">
        <f t="shared" si="68"/>
        <v>0.31024701240398689</v>
      </c>
      <c r="AM136" s="85">
        <f t="shared" si="68"/>
        <v>0.30899382725375518</v>
      </c>
      <c r="AN136" s="85">
        <f t="shared" si="68"/>
        <v>0.31021628570731213</v>
      </c>
      <c r="AO136" s="85">
        <f t="shared" si="68"/>
        <v>0.31058702993809451</v>
      </c>
      <c r="AP136" s="85">
        <f t="shared" si="68"/>
        <v>0.29417046643865985</v>
      </c>
      <c r="AQ136" s="85">
        <f t="shared" si="68"/>
        <v>0.30479628874338988</v>
      </c>
      <c r="AR136" s="85">
        <f t="shared" si="68"/>
        <v>0.29633400430883117</v>
      </c>
      <c r="AS136" s="85">
        <f t="shared" si="68"/>
        <v>0.30576178683706223</v>
      </c>
      <c r="AT136" s="85">
        <f t="shared" si="68"/>
        <v>0.29804212774830802</v>
      </c>
      <c r="AU136" s="85">
        <f t="shared" si="68"/>
        <v>0.30646796367043266</v>
      </c>
      <c r="AV136" s="85">
        <f t="shared" si="68"/>
        <v>0.31018728217018265</v>
      </c>
      <c r="AW136" s="85">
        <f t="shared" si="68"/>
        <v>0.30702191390574923</v>
      </c>
      <c r="AX136" s="85">
        <f t="shared" si="68"/>
        <v>0.31039128239599195</v>
      </c>
      <c r="AY136" s="85">
        <f t="shared" si="68"/>
        <v>0.30738970697042994</v>
      </c>
      <c r="AZ136" s="71"/>
      <c r="BA136" s="187" t="s">
        <v>114</v>
      </c>
      <c r="BB136" s="187" t="s">
        <v>114</v>
      </c>
      <c r="BC136" s="187" t="s">
        <v>114</v>
      </c>
      <c r="BD136" s="187" t="s">
        <v>114</v>
      </c>
      <c r="BF136" s="77"/>
    </row>
    <row r="137" spans="2:16382" x14ac:dyDescent="0.25">
      <c r="B137" s="78" t="s">
        <v>158</v>
      </c>
      <c r="C137" s="82" t="s">
        <v>159</v>
      </c>
      <c r="D137" s="87">
        <f t="shared" ref="D137:O137" si="69">D73/D59</f>
        <v>2.2192206132372774</v>
      </c>
      <c r="E137" s="87">
        <f t="shared" si="69"/>
        <v>2.2838080067891338</v>
      </c>
      <c r="F137" s="87">
        <f t="shared" si="69"/>
        <v>2.1833775942441944</v>
      </c>
      <c r="G137" s="87">
        <f t="shared" si="69"/>
        <v>2.1683848524062936</v>
      </c>
      <c r="H137" s="87">
        <f t="shared" si="69"/>
        <v>2.276146997882198</v>
      </c>
      <c r="I137" s="87">
        <f t="shared" si="69"/>
        <v>2.4746667982659516</v>
      </c>
      <c r="J137" s="87">
        <f t="shared" si="69"/>
        <v>2.5935668052493175</v>
      </c>
      <c r="K137" s="87">
        <f t="shared" si="69"/>
        <v>2.3256909657838549</v>
      </c>
      <c r="L137" s="87">
        <f t="shared" si="69"/>
        <v>2.3522817486822163</v>
      </c>
      <c r="M137" s="87">
        <f t="shared" si="69"/>
        <v>2.4820564835621788</v>
      </c>
      <c r="N137" s="87">
        <f t="shared" si="69"/>
        <v>2.7147347856831878</v>
      </c>
      <c r="O137" s="87">
        <f t="shared" si="69"/>
        <v>2.6567957918081597</v>
      </c>
      <c r="P137" s="87">
        <f t="shared" ref="P137:AY137" si="70">P73/P59</f>
        <v>2.7669662451589687</v>
      </c>
      <c r="Q137" s="87">
        <f t="shared" si="70"/>
        <v>2.7834342908625955</v>
      </c>
      <c r="R137" s="87">
        <f t="shared" si="70"/>
        <v>1.6431856782141867</v>
      </c>
      <c r="S137" s="87">
        <f t="shared" si="70"/>
        <v>2.6207696112715952</v>
      </c>
      <c r="T137" s="87">
        <f t="shared" si="70"/>
        <v>1.8066249926287916</v>
      </c>
      <c r="U137" s="87">
        <f t="shared" si="70"/>
        <v>2.7396280215522815</v>
      </c>
      <c r="V137" s="87">
        <f t="shared" si="70"/>
        <v>1.9389904273426104</v>
      </c>
      <c r="W137" s="87">
        <f t="shared" si="70"/>
        <v>2.8188228950606136</v>
      </c>
      <c r="X137" s="87">
        <f t="shared" si="70"/>
        <v>3.1766860024316381</v>
      </c>
      <c r="Y137" s="87">
        <f t="shared" si="70"/>
        <v>2.8785408751208958</v>
      </c>
      <c r="Z137" s="87">
        <f t="shared" si="70"/>
        <v>3.208881791175799</v>
      </c>
      <c r="AA137" s="87">
        <f t="shared" si="70"/>
        <v>2.9276674107931266</v>
      </c>
      <c r="AB137" s="87">
        <f t="shared" si="70"/>
        <v>4.0876634927323083</v>
      </c>
      <c r="AC137" s="87">
        <f t="shared" si="70"/>
        <v>4.0478668018964399</v>
      </c>
      <c r="AD137" s="87">
        <f t="shared" si="70"/>
        <v>2.8574831832397303</v>
      </c>
      <c r="AE137" s="87">
        <f t="shared" si="70"/>
        <v>3.8226920905999755</v>
      </c>
      <c r="AF137" s="87">
        <f t="shared" si="70"/>
        <v>2.9538680987367805</v>
      </c>
      <c r="AG137" s="87">
        <f t="shared" si="70"/>
        <v>3.8795518620219829</v>
      </c>
      <c r="AH137" s="87">
        <f t="shared" si="70"/>
        <v>3.0349381688681829</v>
      </c>
      <c r="AI137" s="87">
        <f t="shared" si="70"/>
        <v>3.9234938599533824</v>
      </c>
      <c r="AJ137" s="87">
        <f t="shared" si="70"/>
        <v>4.2513560509969368</v>
      </c>
      <c r="AK137" s="87">
        <f t="shared" si="70"/>
        <v>3.9621124127952321</v>
      </c>
      <c r="AL137" s="87">
        <f t="shared" si="70"/>
        <v>4.2746876439050778</v>
      </c>
      <c r="AM137" s="87">
        <f t="shared" si="70"/>
        <v>3.9968869327283962</v>
      </c>
      <c r="AN137" s="87">
        <f t="shared" si="70"/>
        <v>4.6011512668641199</v>
      </c>
      <c r="AO137" s="87">
        <f t="shared" si="70"/>
        <v>4.5682636336185549</v>
      </c>
      <c r="AP137" s="87">
        <f t="shared" si="70"/>
        <v>1.3512051296899623</v>
      </c>
      <c r="AQ137" s="87">
        <f t="shared" si="70"/>
        <v>2.4441485501377018</v>
      </c>
      <c r="AR137" s="87">
        <f t="shared" si="70"/>
        <v>1.4376156350112383</v>
      </c>
      <c r="AS137" s="87">
        <f t="shared" si="70"/>
        <v>2.520953013032587</v>
      </c>
      <c r="AT137" s="87">
        <f t="shared" si="70"/>
        <v>1.5196739522346729</v>
      </c>
      <c r="AU137" s="87">
        <f t="shared" si="70"/>
        <v>2.5930247459576345</v>
      </c>
      <c r="AV137" s="87">
        <f t="shared" si="70"/>
        <v>3.6830137524068176</v>
      </c>
      <c r="AW137" s="87">
        <f t="shared" si="70"/>
        <v>2.6613617566522016</v>
      </c>
      <c r="AX137" s="87">
        <f t="shared" si="70"/>
        <v>3.7297092689299105</v>
      </c>
      <c r="AY137" s="87">
        <f t="shared" si="70"/>
        <v>2.7263781412231642</v>
      </c>
      <c r="AZ137" s="71"/>
      <c r="BA137" s="187" t="s">
        <v>114</v>
      </c>
      <c r="BB137" s="187" t="s">
        <v>114</v>
      </c>
      <c r="BC137" s="187" t="s">
        <v>114</v>
      </c>
      <c r="BD137" s="187" t="s">
        <v>114</v>
      </c>
      <c r="BF137" s="77"/>
    </row>
    <row r="138" spans="2:16382" x14ac:dyDescent="0.25">
      <c r="B138" s="78" t="s">
        <v>156</v>
      </c>
      <c r="C138" s="78" t="s">
        <v>121</v>
      </c>
      <c r="D138" s="99">
        <f t="shared" ref="D138:O138" si="71">D73/D74</f>
        <v>144.74400085238852</v>
      </c>
      <c r="E138" s="99">
        <f t="shared" si="71"/>
        <v>142.96847368510035</v>
      </c>
      <c r="F138" s="99">
        <f t="shared" si="71"/>
        <v>144.84626965366633</v>
      </c>
      <c r="G138" s="99">
        <f t="shared" si="71"/>
        <v>139.86928496914101</v>
      </c>
      <c r="H138" s="99">
        <f t="shared" si="71"/>
        <v>147.06081314193568</v>
      </c>
      <c r="I138" s="99">
        <f t="shared" si="71"/>
        <v>163.14985323961355</v>
      </c>
      <c r="J138" s="99">
        <f t="shared" si="71"/>
        <v>162.87076081495954</v>
      </c>
      <c r="K138" s="99">
        <f t="shared" si="71"/>
        <v>149.02492702860479</v>
      </c>
      <c r="L138" s="99">
        <f t="shared" si="71"/>
        <v>157.06383213522707</v>
      </c>
      <c r="M138" s="99">
        <f t="shared" si="71"/>
        <v>174.16659389769953</v>
      </c>
      <c r="N138" s="99">
        <f t="shared" si="71"/>
        <v>188.38575546849117</v>
      </c>
      <c r="O138" s="99">
        <f t="shared" si="71"/>
        <v>191.44188465338809</v>
      </c>
      <c r="P138" s="99">
        <f t="shared" ref="P138:AY138" si="72">P73/P74</f>
        <v>184.52318016446455</v>
      </c>
      <c r="Q138" s="99">
        <f t="shared" si="72"/>
        <v>185.15884041085624</v>
      </c>
      <c r="R138" s="99">
        <f t="shared" si="72"/>
        <v>108.63678194539163</v>
      </c>
      <c r="S138" s="99">
        <f t="shared" si="72"/>
        <v>173.61362335482212</v>
      </c>
      <c r="T138" s="99">
        <f t="shared" si="72"/>
        <v>119.08332288298409</v>
      </c>
      <c r="U138" s="99">
        <f t="shared" si="72"/>
        <v>180.79455538862015</v>
      </c>
      <c r="V138" s="99">
        <f t="shared" si="72"/>
        <v>127.46928542827521</v>
      </c>
      <c r="W138" s="99">
        <f t="shared" si="72"/>
        <v>185.41140763304898</v>
      </c>
      <c r="X138" s="99">
        <f t="shared" si="72"/>
        <v>208.70648420184105</v>
      </c>
      <c r="Y138" s="99">
        <f t="shared" si="72"/>
        <v>188.80134644979915</v>
      </c>
      <c r="Z138" s="99">
        <f t="shared" si="72"/>
        <v>210.21737199657545</v>
      </c>
      <c r="AA138" s="99">
        <f t="shared" si="72"/>
        <v>191.54563415093006</v>
      </c>
      <c r="AB138" s="99">
        <f t="shared" si="72"/>
        <v>267.11837531777991</v>
      </c>
      <c r="AC138" s="99">
        <f t="shared" si="72"/>
        <v>264.11184574004756</v>
      </c>
      <c r="AD138" s="99">
        <f t="shared" si="72"/>
        <v>186.33834008652971</v>
      </c>
      <c r="AE138" s="99">
        <f t="shared" si="72"/>
        <v>249.06619388263118</v>
      </c>
      <c r="AF138" s="99">
        <f t="shared" si="72"/>
        <v>192.32324131052937</v>
      </c>
      <c r="AG138" s="99">
        <f t="shared" si="72"/>
        <v>252.3285912535305</v>
      </c>
      <c r="AH138" s="99">
        <f t="shared" si="72"/>
        <v>197.32028049442226</v>
      </c>
      <c r="AI138" s="99">
        <f t="shared" si="72"/>
        <v>254.78455248087019</v>
      </c>
      <c r="AJ138" s="99">
        <f t="shared" si="72"/>
        <v>275.75486149983021</v>
      </c>
      <c r="AK138" s="99">
        <f t="shared" si="72"/>
        <v>256.92544356620061</v>
      </c>
      <c r="AL138" s="99">
        <f t="shared" si="72"/>
        <v>276.87812038619694</v>
      </c>
      <c r="AM138" s="99">
        <f t="shared" si="72"/>
        <v>258.84426541680591</v>
      </c>
      <c r="AN138" s="99">
        <f t="shared" si="72"/>
        <v>297.64329208692567</v>
      </c>
      <c r="AO138" s="99">
        <f t="shared" si="72"/>
        <v>295.27736217403378</v>
      </c>
      <c r="AP138" s="99">
        <f t="shared" si="72"/>
        <v>87.646552892839949</v>
      </c>
      <c r="AQ138" s="99">
        <f t="shared" si="72"/>
        <v>158.30517490486022</v>
      </c>
      <c r="AR138" s="99">
        <f t="shared" si="72"/>
        <v>93.189660277840233</v>
      </c>
      <c r="AS138" s="99">
        <f t="shared" si="72"/>
        <v>163.15104055268264</v>
      </c>
      <c r="AT138" s="99">
        <f t="shared" si="72"/>
        <v>98.446368012245259</v>
      </c>
      <c r="AU138" s="99">
        <f t="shared" si="72"/>
        <v>167.6904965777947</v>
      </c>
      <c r="AV138" s="99">
        <f t="shared" si="72"/>
        <v>237.71174594312475</v>
      </c>
      <c r="AW138" s="99">
        <f t="shared" si="72"/>
        <v>171.9887131921198</v>
      </c>
      <c r="AX138" s="99">
        <f t="shared" si="72"/>
        <v>240.5392707569315</v>
      </c>
      <c r="AY138" s="99">
        <f t="shared" si="72"/>
        <v>176.07290670154777</v>
      </c>
      <c r="AZ138" s="71"/>
      <c r="BA138" s="187" t="s">
        <v>114</v>
      </c>
      <c r="BB138" s="187" t="s">
        <v>114</v>
      </c>
      <c r="BC138" s="187" t="s">
        <v>114</v>
      </c>
      <c r="BD138" s="187" t="s">
        <v>114</v>
      </c>
      <c r="BF138" s="77"/>
    </row>
    <row r="139" spans="2:16382" x14ac:dyDescent="0.25">
      <c r="B139" s="78" t="s">
        <v>136</v>
      </c>
      <c r="C139" s="78" t="s">
        <v>137</v>
      </c>
      <c r="D139" s="86">
        <f t="shared" ref="D139:O139" si="73">D63/D64</f>
        <v>0.28891152025637928</v>
      </c>
      <c r="E139" s="86">
        <f t="shared" si="73"/>
        <v>0.28497082863169215</v>
      </c>
      <c r="F139" s="86">
        <f t="shared" si="73"/>
        <v>0.27334601123377472</v>
      </c>
      <c r="G139" s="86">
        <f t="shared" si="73"/>
        <v>0.26687617953879988</v>
      </c>
      <c r="H139" s="86">
        <f t="shared" si="73"/>
        <v>0.26237004323674684</v>
      </c>
      <c r="I139" s="86">
        <f t="shared" si="73"/>
        <v>0.26490573675321055</v>
      </c>
      <c r="J139" s="86">
        <f t="shared" si="73"/>
        <v>0.26596618679948753</v>
      </c>
      <c r="K139" s="86">
        <f t="shared" si="73"/>
        <v>0.26019746482512113</v>
      </c>
      <c r="L139" s="86">
        <f t="shared" si="73"/>
        <v>0.26381808477745722</v>
      </c>
      <c r="M139" s="86">
        <f t="shared" si="73"/>
        <v>0.26125901853361361</v>
      </c>
      <c r="N139" s="86">
        <f t="shared" si="73"/>
        <v>0.26292768123267335</v>
      </c>
      <c r="O139" s="86">
        <f t="shared" si="73"/>
        <v>0.2643182821829444</v>
      </c>
      <c r="P139" s="86">
        <f t="shared" ref="P139:AY139" si="74">P63/P64</f>
        <v>0.2655645690046412</v>
      </c>
      <c r="Q139" s="86">
        <f t="shared" si="74"/>
        <v>0.26382714072750069</v>
      </c>
      <c r="R139" s="86">
        <f t="shared" si="74"/>
        <v>0.26207669567288905</v>
      </c>
      <c r="S139" s="86">
        <f t="shared" si="74"/>
        <v>0.26181565150668457</v>
      </c>
      <c r="T139" s="86">
        <f t="shared" si="74"/>
        <v>0.26147286810330356</v>
      </c>
      <c r="U139" s="86">
        <f t="shared" si="74"/>
        <v>0.26186669383609595</v>
      </c>
      <c r="V139" s="86">
        <f t="shared" si="74"/>
        <v>0.2616067890811658</v>
      </c>
      <c r="W139" s="86">
        <f t="shared" si="74"/>
        <v>0.26158573160759852</v>
      </c>
      <c r="X139" s="86">
        <f t="shared" si="74"/>
        <v>0.26182112623866699</v>
      </c>
      <c r="Y139" s="86">
        <f t="shared" si="74"/>
        <v>0.26168471322739478</v>
      </c>
      <c r="Z139" s="86">
        <f t="shared" si="74"/>
        <v>0.26177983832528623</v>
      </c>
      <c r="AA139" s="86">
        <f t="shared" si="74"/>
        <v>0.26173225735794176</v>
      </c>
      <c r="AB139" s="86">
        <f t="shared" si="74"/>
        <v>0.2615768685906083</v>
      </c>
      <c r="AC139" s="86">
        <f t="shared" si="74"/>
        <v>0.26125863364433377</v>
      </c>
      <c r="AD139" s="86">
        <f t="shared" si="74"/>
        <v>0.26112434094610804</v>
      </c>
      <c r="AE139" s="86">
        <f t="shared" si="74"/>
        <v>0.26106880161886054</v>
      </c>
      <c r="AF139" s="86">
        <f t="shared" si="74"/>
        <v>0.26105972928582705</v>
      </c>
      <c r="AG139" s="86">
        <f t="shared" si="74"/>
        <v>0.26102533160165337</v>
      </c>
      <c r="AH139" s="86">
        <f t="shared" si="74"/>
        <v>0.26101597993476966</v>
      </c>
      <c r="AI139" s="86">
        <f t="shared" si="74"/>
        <v>0.26094714882233744</v>
      </c>
      <c r="AJ139" s="86">
        <f t="shared" si="74"/>
        <v>0.26088684585851579</v>
      </c>
      <c r="AK139" s="86">
        <f t="shared" si="74"/>
        <v>0.26086522438594417</v>
      </c>
      <c r="AL139" s="86">
        <f t="shared" si="74"/>
        <v>0.26078140012478307</v>
      </c>
      <c r="AM139" s="86">
        <f t="shared" si="74"/>
        <v>0.26075453864201897</v>
      </c>
      <c r="AN139" s="86">
        <f t="shared" si="74"/>
        <v>0.26065291349281305</v>
      </c>
      <c r="AO139" s="86">
        <f t="shared" si="74"/>
        <v>0.26057880453264354</v>
      </c>
      <c r="AP139" s="86">
        <f t="shared" si="74"/>
        <v>0.26083629704734995</v>
      </c>
      <c r="AQ139" s="86">
        <f t="shared" si="74"/>
        <v>0.26073657994752375</v>
      </c>
      <c r="AR139" s="86">
        <f t="shared" si="74"/>
        <v>0.26080468042139371</v>
      </c>
      <c r="AS139" s="86">
        <f t="shared" si="74"/>
        <v>0.26069313833947572</v>
      </c>
      <c r="AT139" s="86">
        <f t="shared" si="74"/>
        <v>0.26076640682190277</v>
      </c>
      <c r="AU139" s="86">
        <f t="shared" si="74"/>
        <v>0.2606424461196104</v>
      </c>
      <c r="AV139" s="86">
        <f t="shared" si="74"/>
        <v>0.26049896645681719</v>
      </c>
      <c r="AW139" s="86">
        <f t="shared" si="74"/>
        <v>0.26058841709404479</v>
      </c>
      <c r="AX139" s="86">
        <f t="shared" si="74"/>
        <v>0.2604377296533027</v>
      </c>
      <c r="AY139" s="86">
        <f t="shared" si="74"/>
        <v>0.26053501057982442</v>
      </c>
      <c r="AZ139" s="71"/>
      <c r="BA139" s="187" t="s">
        <v>114</v>
      </c>
      <c r="BB139" s="187" t="s">
        <v>114</v>
      </c>
      <c r="BC139" s="187" t="s">
        <v>114</v>
      </c>
      <c r="BD139" s="187" t="s">
        <v>114</v>
      </c>
      <c r="BF139" s="77"/>
    </row>
    <row r="140" spans="2:16382" x14ac:dyDescent="0.25">
      <c r="B140" s="78" t="s">
        <v>138</v>
      </c>
      <c r="C140" s="78" t="s">
        <v>114</v>
      </c>
      <c r="D140" s="87">
        <f t="shared" ref="D140:O140" si="75">D75/D74</f>
        <v>23.619547492865877</v>
      </c>
      <c r="E140" s="87">
        <f t="shared" si="75"/>
        <v>23.71888789328645</v>
      </c>
      <c r="F140" s="87">
        <f t="shared" si="75"/>
        <v>23.952983481056688</v>
      </c>
      <c r="G140" s="87">
        <f t="shared" si="75"/>
        <v>23.256898832662149</v>
      </c>
      <c r="H140" s="87">
        <f t="shared" si="75"/>
        <v>22.683731283398544</v>
      </c>
      <c r="I140" s="87">
        <f t="shared" si="75"/>
        <v>24.737690519504245</v>
      </c>
      <c r="J140" s="87">
        <f t="shared" si="75"/>
        <v>25.166151269885571</v>
      </c>
      <c r="K140" s="87">
        <f t="shared" si="75"/>
        <v>22.967502777620851</v>
      </c>
      <c r="L140" s="87">
        <f t="shared" si="75"/>
        <v>23.69959978825505</v>
      </c>
      <c r="M140" s="87">
        <f t="shared" si="75"/>
        <v>25.113760307322991</v>
      </c>
      <c r="N140" s="87">
        <f t="shared" si="75"/>
        <v>26.964269172890194</v>
      </c>
      <c r="O140" s="87">
        <f t="shared" si="75"/>
        <v>30.06164412287221</v>
      </c>
      <c r="P140" s="87">
        <f t="shared" ref="P140:AY140" si="76">P75/P74</f>
        <v>27.019641645260869</v>
      </c>
      <c r="Q140" s="87">
        <f t="shared" si="76"/>
        <v>28.540545658279214</v>
      </c>
      <c r="R140" s="87">
        <f t="shared" si="76"/>
        <v>16.209609605473087</v>
      </c>
      <c r="S140" s="87">
        <f t="shared" si="76"/>
        <v>25.821089448116009</v>
      </c>
      <c r="T140" s="87">
        <f t="shared" si="76"/>
        <v>17.423297428938515</v>
      </c>
      <c r="U140" s="87">
        <f t="shared" si="76"/>
        <v>26.550456844866012</v>
      </c>
      <c r="V140" s="87">
        <f t="shared" si="76"/>
        <v>18.4907306509946</v>
      </c>
      <c r="W140" s="87">
        <f t="shared" si="76"/>
        <v>27.173933737651019</v>
      </c>
      <c r="X140" s="87">
        <f t="shared" si="76"/>
        <v>30.625237492435001</v>
      </c>
      <c r="Y140" s="87">
        <f t="shared" si="76"/>
        <v>27.713019456916332</v>
      </c>
      <c r="Z140" s="87">
        <f t="shared" si="76"/>
        <v>30.941848339255063</v>
      </c>
      <c r="AA140" s="87">
        <f t="shared" si="76"/>
        <v>28.183762142757509</v>
      </c>
      <c r="AB140" s="87">
        <f t="shared" si="76"/>
        <v>31.216957572301535</v>
      </c>
      <c r="AC140" s="87">
        <f t="shared" si="76"/>
        <v>30.891235905177655</v>
      </c>
      <c r="AD140" s="87">
        <f t="shared" si="76"/>
        <v>21.723965538730429</v>
      </c>
      <c r="AE140" s="87">
        <f t="shared" si="76"/>
        <v>28.966354889584402</v>
      </c>
      <c r="AF140" s="87">
        <f t="shared" si="76"/>
        <v>22.345139059894123</v>
      </c>
      <c r="AG140" s="87">
        <f t="shared" si="76"/>
        <v>29.295130136393301</v>
      </c>
      <c r="AH140" s="87">
        <f t="shared" si="76"/>
        <v>22.911333975708015</v>
      </c>
      <c r="AI140" s="87">
        <f t="shared" si="76"/>
        <v>29.590655256372024</v>
      </c>
      <c r="AJ140" s="87">
        <f t="shared" si="76"/>
        <v>32.031681917919386</v>
      </c>
      <c r="AK140" s="87">
        <f t="shared" si="76"/>
        <v>29.857731508761972</v>
      </c>
      <c r="AL140" s="87">
        <f t="shared" si="76"/>
        <v>32.185090644785518</v>
      </c>
      <c r="AM140" s="87">
        <f t="shared" si="76"/>
        <v>30.10027821131342</v>
      </c>
      <c r="AN140" s="87">
        <f t="shared" si="76"/>
        <v>32.324066174469927</v>
      </c>
      <c r="AO140" s="87">
        <f t="shared" si="76"/>
        <v>32.052659005174675</v>
      </c>
      <c r="AP140" s="87">
        <f t="shared" si="76"/>
        <v>9.5762941787714979</v>
      </c>
      <c r="AQ140" s="87">
        <f t="shared" si="76"/>
        <v>17.216556499122326</v>
      </c>
      <c r="AR140" s="87">
        <f t="shared" si="76"/>
        <v>10.171316837744406</v>
      </c>
      <c r="AS140" s="87">
        <f t="shared" si="76"/>
        <v>17.737897146606205</v>
      </c>
      <c r="AT140" s="87">
        <f t="shared" si="76"/>
        <v>10.739269366256933</v>
      </c>
      <c r="AU140" s="87">
        <f t="shared" si="76"/>
        <v>18.229765513800221</v>
      </c>
      <c r="AV140" s="87">
        <f t="shared" si="76"/>
        <v>25.803407275933122</v>
      </c>
      <c r="AW140" s="87">
        <f t="shared" si="76"/>
        <v>18.694592079011048</v>
      </c>
      <c r="AX140" s="87">
        <f t="shared" si="76"/>
        <v>26.108535782725287</v>
      </c>
      <c r="AY140" s="87">
        <f t="shared" si="76"/>
        <v>19.134547225732106</v>
      </c>
      <c r="AZ140" s="71"/>
      <c r="BA140" s="187" t="s">
        <v>114</v>
      </c>
      <c r="BB140" s="187" t="s">
        <v>114</v>
      </c>
      <c r="BC140" s="187" t="s">
        <v>114</v>
      </c>
      <c r="BD140" s="187" t="s">
        <v>114</v>
      </c>
      <c r="BF140" s="77"/>
    </row>
    <row r="141" spans="2:16382" x14ac:dyDescent="0.25">
      <c r="B141" s="78" t="s">
        <v>251</v>
      </c>
      <c r="C141" s="78" t="s">
        <v>116</v>
      </c>
      <c r="D141" s="87">
        <f>D62/D12</f>
        <v>4.5444347784323256</v>
      </c>
      <c r="E141" s="87">
        <f t="shared" ref="E141:O141" si="77">E62/E12</f>
        <v>4.5755040962779532</v>
      </c>
      <c r="F141" s="87">
        <f t="shared" si="77"/>
        <v>4.4570133425818153</v>
      </c>
      <c r="G141" s="87">
        <f t="shared" si="77"/>
        <v>4.3145495172176149</v>
      </c>
      <c r="H141" s="87">
        <f t="shared" si="77"/>
        <v>4.1841931589639811</v>
      </c>
      <c r="I141" s="87">
        <f t="shared" si="77"/>
        <v>4.1590978240017149</v>
      </c>
      <c r="J141" s="87">
        <f t="shared" si="77"/>
        <v>4.1455830733759038</v>
      </c>
      <c r="K141" s="87">
        <f t="shared" si="77"/>
        <v>4.140532018702161</v>
      </c>
      <c r="L141" s="87">
        <f t="shared" si="77"/>
        <v>4.1569219867981353</v>
      </c>
      <c r="M141" s="87">
        <f t="shared" si="77"/>
        <v>4.1760331604510537</v>
      </c>
      <c r="N141" s="87">
        <f t="shared" si="77"/>
        <v>4.1860881332316886</v>
      </c>
      <c r="O141" s="87">
        <f t="shared" si="77"/>
        <v>4.2172460116597987</v>
      </c>
      <c r="P141" s="87">
        <f t="shared" ref="P141:AY141" si="78">P62/P12</f>
        <v>4.4172449203015205</v>
      </c>
      <c r="Q141" s="87">
        <f t="shared" si="78"/>
        <v>4.4162384431376154</v>
      </c>
      <c r="R141" s="87">
        <f t="shared" si="78"/>
        <v>4.365996175479073</v>
      </c>
      <c r="S141" s="87">
        <f t="shared" si="78"/>
        <v>4.4124222931139778</v>
      </c>
      <c r="T141" s="87">
        <f t="shared" si="78"/>
        <v>4.3840108264942907</v>
      </c>
      <c r="U141" s="87">
        <f t="shared" si="78"/>
        <v>4.4226214647970385</v>
      </c>
      <c r="V141" s="87">
        <f t="shared" si="78"/>
        <v>4.3985948312182925</v>
      </c>
      <c r="W141" s="87">
        <f t="shared" si="78"/>
        <v>4.4306727810758488</v>
      </c>
      <c r="X141" s="87">
        <f t="shared" si="78"/>
        <v>4.4418240541068945</v>
      </c>
      <c r="Y141" s="87">
        <f t="shared" si="78"/>
        <v>4.4384671875780963</v>
      </c>
      <c r="Z141" s="87">
        <f t="shared" si="78"/>
        <v>4.4483568337493935</v>
      </c>
      <c r="AA141" s="87">
        <f t="shared" si="78"/>
        <v>4.4448608709623345</v>
      </c>
      <c r="AB141" s="87">
        <f t="shared" si="78"/>
        <v>4.4780894252230468</v>
      </c>
      <c r="AC141" s="87">
        <f t="shared" si="78"/>
        <v>4.4795113940635307</v>
      </c>
      <c r="AD141" s="87">
        <f t="shared" si="78"/>
        <v>4.4621441473421442</v>
      </c>
      <c r="AE141" s="87">
        <f t="shared" si="78"/>
        <v>4.4782114688807715</v>
      </c>
      <c r="AF141" s="87">
        <f t="shared" si="78"/>
        <v>4.4668334546096915</v>
      </c>
      <c r="AG141" s="87">
        <f t="shared" si="78"/>
        <v>4.4813202894521034</v>
      </c>
      <c r="AH141" s="87">
        <f t="shared" si="78"/>
        <v>4.4708921603751852</v>
      </c>
      <c r="AI141" s="87">
        <f t="shared" si="78"/>
        <v>4.4840338084728426</v>
      </c>
      <c r="AJ141" s="87">
        <f t="shared" si="78"/>
        <v>4.4887226333175718</v>
      </c>
      <c r="AK141" s="87">
        <f t="shared" si="78"/>
        <v>4.4864584419221343</v>
      </c>
      <c r="AL141" s="87">
        <f t="shared" si="78"/>
        <v>4.4907299010154285</v>
      </c>
      <c r="AM141" s="87">
        <f t="shared" si="78"/>
        <v>4.4885125092574327</v>
      </c>
      <c r="AN141" s="87">
        <f t="shared" si="78"/>
        <v>4.4977531530921411</v>
      </c>
      <c r="AO141" s="87">
        <f t="shared" si="78"/>
        <v>4.4986985944472275</v>
      </c>
      <c r="AP141" s="87">
        <f t="shared" si="78"/>
        <v>4.4240417868321451</v>
      </c>
      <c r="AQ141" s="87">
        <f t="shared" si="78"/>
        <v>4.4710864952621963</v>
      </c>
      <c r="AR141" s="87">
        <f t="shared" si="78"/>
        <v>4.4324437637521052</v>
      </c>
      <c r="AS141" s="87">
        <f t="shared" si="78"/>
        <v>4.4744308236208914</v>
      </c>
      <c r="AT141" s="87">
        <f t="shared" si="78"/>
        <v>4.4395915919438966</v>
      </c>
      <c r="AU141" s="87">
        <f t="shared" si="78"/>
        <v>4.4774006229201593</v>
      </c>
      <c r="AV141" s="87">
        <f t="shared" si="78"/>
        <v>4.4940473688535709</v>
      </c>
      <c r="AW141" s="87">
        <f t="shared" si="78"/>
        <v>4.4800546652515694</v>
      </c>
      <c r="AX141" s="87">
        <f t="shared" si="78"/>
        <v>4.4955745882254767</v>
      </c>
      <c r="AY141" s="87">
        <f t="shared" si="78"/>
        <v>4.4824397243846361</v>
      </c>
      <c r="AZ141" s="71"/>
      <c r="BA141" s="187" t="s">
        <v>114</v>
      </c>
      <c r="BB141" s="187" t="s">
        <v>114</v>
      </c>
      <c r="BC141" s="187" t="s">
        <v>114</v>
      </c>
      <c r="BD141" s="187" t="s">
        <v>114</v>
      </c>
      <c r="BF141" s="77"/>
    </row>
    <row r="142" spans="2:16382" x14ac:dyDescent="0.25">
      <c r="B142" s="78" t="s">
        <v>285</v>
      </c>
      <c r="C142" s="78" t="s">
        <v>115</v>
      </c>
      <c r="D142" s="87">
        <f>D59/D74</f>
        <v>65.222898520775686</v>
      </c>
      <c r="E142" s="87">
        <f t="shared" ref="E142:O142" si="79">E59/E74</f>
        <v>62.600916215414927</v>
      </c>
      <c r="F142" s="87">
        <f t="shared" si="79"/>
        <v>66.340458029572673</v>
      </c>
      <c r="G142" s="87">
        <f t="shared" si="79"/>
        <v>64.50390243868641</v>
      </c>
      <c r="H142" s="87">
        <f t="shared" si="79"/>
        <v>64.609541158266978</v>
      </c>
      <c r="I142" s="87">
        <f t="shared" si="79"/>
        <v>65.92800830961805</v>
      </c>
      <c r="J142" s="87">
        <f t="shared" si="79"/>
        <v>62.797981715879843</v>
      </c>
      <c r="K142" s="87">
        <f t="shared" si="79"/>
        <v>64.077699583090208</v>
      </c>
      <c r="L142" s="87">
        <f t="shared" si="79"/>
        <v>66.770841640554579</v>
      </c>
      <c r="M142" s="87">
        <f t="shared" si="79"/>
        <v>70.170278175031882</v>
      </c>
      <c r="N142" s="87">
        <f t="shared" si="79"/>
        <v>69.393797310142091</v>
      </c>
      <c r="O142" s="87">
        <f t="shared" si="79"/>
        <v>72.05743295878105</v>
      </c>
      <c r="P142" s="87">
        <f t="shared" ref="P142:AY142" si="80">P59/P74</f>
        <v>66.687904302158643</v>
      </c>
      <c r="Q142" s="87">
        <f t="shared" si="80"/>
        <v>66.521721392415159</v>
      </c>
      <c r="R142" s="87">
        <f t="shared" si="80"/>
        <v>66.113515584835199</v>
      </c>
      <c r="S142" s="87">
        <f t="shared" si="80"/>
        <v>66.245282533852702</v>
      </c>
      <c r="T142" s="87">
        <f t="shared" si="80"/>
        <v>65.914798792696772</v>
      </c>
      <c r="U142" s="87">
        <f t="shared" si="80"/>
        <v>65.992373404832321</v>
      </c>
      <c r="V142" s="87">
        <f t="shared" si="80"/>
        <v>65.740028228490061</v>
      </c>
      <c r="W142" s="87">
        <f t="shared" si="80"/>
        <v>65.776181950963633</v>
      </c>
      <c r="X142" s="87">
        <f t="shared" si="80"/>
        <v>65.699437729156671</v>
      </c>
      <c r="Y142" s="87">
        <f t="shared" si="80"/>
        <v>65.589253250353693</v>
      </c>
      <c r="Z142" s="87">
        <f t="shared" si="80"/>
        <v>65.511098780471926</v>
      </c>
      <c r="AA142" s="87">
        <f t="shared" si="80"/>
        <v>65.42602258876083</v>
      </c>
      <c r="AB142" s="87">
        <f t="shared" si="80"/>
        <v>65.347447458115127</v>
      </c>
      <c r="AC142" s="87">
        <f t="shared" si="80"/>
        <v>65.247168117367465</v>
      </c>
      <c r="AD142" s="87">
        <f t="shared" si="80"/>
        <v>65.21065152000817</v>
      </c>
      <c r="AE142" s="87">
        <f t="shared" si="80"/>
        <v>65.154657497810661</v>
      </c>
      <c r="AF142" s="87">
        <f t="shared" si="80"/>
        <v>65.108946940716919</v>
      </c>
      <c r="AG142" s="87">
        <f t="shared" si="80"/>
        <v>65.040654237321988</v>
      </c>
      <c r="AH142" s="87">
        <f t="shared" si="80"/>
        <v>65.01624399419272</v>
      </c>
      <c r="AI142" s="87">
        <f t="shared" si="80"/>
        <v>64.938180503205231</v>
      </c>
      <c r="AJ142" s="87">
        <f t="shared" si="80"/>
        <v>64.862800996205934</v>
      </c>
      <c r="AK142" s="87">
        <f t="shared" si="80"/>
        <v>64.845571452361241</v>
      </c>
      <c r="AL142" s="87">
        <f t="shared" si="80"/>
        <v>64.771544367919944</v>
      </c>
      <c r="AM142" s="87">
        <f t="shared" si="80"/>
        <v>64.761468055867908</v>
      </c>
      <c r="AN142" s="87">
        <f t="shared" si="80"/>
        <v>64.688873463137014</v>
      </c>
      <c r="AO142" s="87">
        <f t="shared" si="80"/>
        <v>64.636672892746873</v>
      </c>
      <c r="AP142" s="87">
        <f t="shared" si="80"/>
        <v>64.865467845693189</v>
      </c>
      <c r="AQ142" s="87">
        <f t="shared" si="80"/>
        <v>64.769048058041079</v>
      </c>
      <c r="AR142" s="87">
        <f t="shared" si="80"/>
        <v>64.822375333384386</v>
      </c>
      <c r="AS142" s="87">
        <f t="shared" si="80"/>
        <v>64.718001370608519</v>
      </c>
      <c r="AT142" s="87">
        <f t="shared" si="80"/>
        <v>64.781243284113913</v>
      </c>
      <c r="AU142" s="87">
        <f t="shared" si="80"/>
        <v>64.669840439900867</v>
      </c>
      <c r="AV142" s="87">
        <f t="shared" si="80"/>
        <v>64.542725583846163</v>
      </c>
      <c r="AW142" s="87">
        <f t="shared" si="80"/>
        <v>64.624327287421849</v>
      </c>
      <c r="AX142" s="87">
        <f t="shared" si="80"/>
        <v>64.492766972677344</v>
      </c>
      <c r="AY142" s="87">
        <f t="shared" si="80"/>
        <v>64.581249401652798</v>
      </c>
      <c r="AZ142" s="71"/>
      <c r="BA142" s="187" t="s">
        <v>114</v>
      </c>
      <c r="BB142" s="187" t="s">
        <v>114</v>
      </c>
      <c r="BC142" s="187" t="s">
        <v>114</v>
      </c>
      <c r="BD142" s="187" t="s">
        <v>114</v>
      </c>
      <c r="BF142" s="77"/>
    </row>
    <row r="143" spans="2:16382" x14ac:dyDescent="0.25">
      <c r="B143" s="78"/>
      <c r="C143" s="82"/>
      <c r="D143" s="85"/>
      <c r="E143" s="85"/>
      <c r="F143" s="85"/>
      <c r="G143" s="85"/>
      <c r="H143" s="85"/>
      <c r="I143" s="85"/>
      <c r="J143" s="85"/>
      <c r="K143" s="85"/>
      <c r="L143" s="85"/>
      <c r="M143" s="85"/>
      <c r="N143" s="85"/>
      <c r="O143" s="85"/>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71"/>
      <c r="AO143" s="71"/>
      <c r="AP143" s="71"/>
      <c r="AQ143" s="71"/>
      <c r="AR143" s="71"/>
      <c r="AS143" s="71"/>
      <c r="AT143" s="71"/>
      <c r="AU143" s="71"/>
      <c r="AV143" s="71"/>
      <c r="AW143" s="71"/>
      <c r="AX143" s="71"/>
      <c r="AY143" s="71"/>
      <c r="AZ143" s="71"/>
      <c r="BA143" s="187" t="s">
        <v>114</v>
      </c>
      <c r="BB143" s="187" t="s">
        <v>114</v>
      </c>
      <c r="BC143" s="187" t="s">
        <v>114</v>
      </c>
      <c r="BD143" s="187" t="s">
        <v>114</v>
      </c>
      <c r="BF143" s="77"/>
    </row>
    <row r="144" spans="2:16382" x14ac:dyDescent="0.25">
      <c r="B144" s="188" t="s">
        <v>139</v>
      </c>
      <c r="C144" s="189"/>
      <c r="D144" s="185"/>
      <c r="E144" s="185"/>
      <c r="F144" s="185"/>
      <c r="G144" s="185"/>
      <c r="H144" s="185"/>
      <c r="I144" s="185"/>
      <c r="J144" s="185"/>
      <c r="K144" s="185"/>
      <c r="L144" s="185"/>
      <c r="M144" s="185"/>
      <c r="N144" s="185"/>
      <c r="O144" s="185"/>
      <c r="P144" s="71"/>
      <c r="Q144" s="71"/>
      <c r="R144" s="71"/>
      <c r="S144" s="71"/>
      <c r="T144" s="71"/>
      <c r="U144" s="71"/>
      <c r="V144" s="71"/>
      <c r="W144" s="71"/>
      <c r="X144" s="71"/>
      <c r="Y144" s="71"/>
      <c r="Z144" s="71"/>
      <c r="AA144" s="71"/>
      <c r="AB144" s="71"/>
      <c r="AC144" s="71"/>
      <c r="AD144" s="71"/>
      <c r="AE144" s="71"/>
      <c r="AF144" s="71"/>
      <c r="AG144" s="71"/>
      <c r="AH144" s="71"/>
      <c r="AI144" s="71"/>
      <c r="AJ144" s="71"/>
      <c r="AK144" s="71"/>
      <c r="AL144" s="71"/>
      <c r="AM144" s="71"/>
      <c r="AN144" s="71"/>
      <c r="AO144" s="71"/>
      <c r="AP144" s="71"/>
      <c r="AQ144" s="71"/>
      <c r="AR144" s="71"/>
      <c r="AS144" s="71"/>
      <c r="AT144" s="71"/>
      <c r="AU144" s="71"/>
      <c r="AV144" s="71"/>
      <c r="AW144" s="71"/>
      <c r="AX144" s="71"/>
      <c r="AY144" s="71"/>
      <c r="AZ144" s="71"/>
      <c r="BA144" s="187" t="s">
        <v>114</v>
      </c>
      <c r="BB144" s="187" t="s">
        <v>114</v>
      </c>
      <c r="BC144" s="187" t="s">
        <v>114</v>
      </c>
      <c r="BD144" s="187" t="s">
        <v>114</v>
      </c>
      <c r="BF144" s="77"/>
    </row>
    <row r="145" spans="2:58" x14ac:dyDescent="0.25">
      <c r="B145" s="81" t="s">
        <v>140</v>
      </c>
      <c r="C145" s="81" t="s">
        <v>119</v>
      </c>
      <c r="D145" s="191">
        <f t="shared" ref="D145:O145" si="81">D29/D18</f>
        <v>0.13940966194273474</v>
      </c>
      <c r="E145" s="191">
        <f t="shared" si="81"/>
        <v>0.10409082099729204</v>
      </c>
      <c r="F145" s="191">
        <f t="shared" si="81"/>
        <v>0.1164748454575128</v>
      </c>
      <c r="G145" s="191">
        <f t="shared" si="81"/>
        <v>0.10583881766284774</v>
      </c>
      <c r="H145" s="191">
        <f t="shared" si="81"/>
        <v>8.3320573376156976E-2</v>
      </c>
      <c r="I145" s="191">
        <f t="shared" si="81"/>
        <v>8.0686612753543274E-2</v>
      </c>
      <c r="J145" s="191">
        <f t="shared" si="81"/>
        <v>6.4316916434932189E-2</v>
      </c>
      <c r="K145" s="191">
        <f t="shared" si="81"/>
        <v>9.9564455941422894E-2</v>
      </c>
      <c r="L145" s="191">
        <f t="shared" si="81"/>
        <v>2.38552643213139E-2</v>
      </c>
      <c r="M145" s="191">
        <f t="shared" si="81"/>
        <v>4.3931750408955847E-2</v>
      </c>
      <c r="N145" s="191">
        <f t="shared" si="81"/>
        <v>5.4390529264136261E-2</v>
      </c>
      <c r="O145" s="191">
        <f t="shared" si="81"/>
        <v>8.6211720968509375E-2</v>
      </c>
      <c r="P145" s="191">
        <f t="shared" ref="P145:AY145" si="82">P29/P18</f>
        <v>5.5505869342776133E-2</v>
      </c>
      <c r="Q145" s="191">
        <f t="shared" si="82"/>
        <v>5.5613065072676396E-2</v>
      </c>
      <c r="R145" s="191">
        <f t="shared" si="82"/>
        <v>6.1086639329171265E-2</v>
      </c>
      <c r="S145" s="191">
        <f t="shared" si="82"/>
        <v>5.6020344852330095E-2</v>
      </c>
      <c r="T145" s="191">
        <f t="shared" si="82"/>
        <v>5.9096055171389411E-2</v>
      </c>
      <c r="U145" s="191">
        <f t="shared" si="82"/>
        <v>5.4934773390409725E-2</v>
      </c>
      <c r="V145" s="191">
        <f t="shared" si="82"/>
        <v>5.75076504547559E-2</v>
      </c>
      <c r="W145" s="191">
        <f t="shared" si="82"/>
        <v>5.4084595187398506E-2</v>
      </c>
      <c r="X145" s="191">
        <f t="shared" si="82"/>
        <v>5.2916834423895005E-2</v>
      </c>
      <c r="Y145" s="191">
        <f t="shared" si="82"/>
        <v>5.326718126521264E-2</v>
      </c>
      <c r="Z145" s="191">
        <f t="shared" si="82"/>
        <v>5.2237927807461802E-2</v>
      </c>
      <c r="AA145" s="191">
        <f t="shared" si="82"/>
        <v>5.2600763574517824E-2</v>
      </c>
      <c r="AB145" s="191">
        <f t="shared" si="82"/>
        <v>4.9202038125490101E-2</v>
      </c>
      <c r="AC145" s="191">
        <f t="shared" si="82"/>
        <v>4.9058372784465905E-2</v>
      </c>
      <c r="AD145" s="191">
        <f t="shared" si="82"/>
        <v>5.0824984770792524E-2</v>
      </c>
      <c r="AE145" s="191">
        <f t="shared" si="82"/>
        <v>4.9189700925458296E-2</v>
      </c>
      <c r="AF145" s="191">
        <f t="shared" si="82"/>
        <v>5.0345405964081158E-2</v>
      </c>
      <c r="AG145" s="191">
        <f t="shared" si="82"/>
        <v>4.887586540629929E-2</v>
      </c>
      <c r="AH145" s="191">
        <f t="shared" si="82"/>
        <v>4.9931864671107475E-2</v>
      </c>
      <c r="AI145" s="191">
        <f t="shared" si="82"/>
        <v>4.8602610615089338E-2</v>
      </c>
      <c r="AJ145" s="191">
        <f t="shared" si="82"/>
        <v>4.8131916388577126E-2</v>
      </c>
      <c r="AK145" s="191">
        <f t="shared" si="82"/>
        <v>4.8358977393308571E-2</v>
      </c>
      <c r="AL145" s="191">
        <f t="shared" si="82"/>
        <v>4.7930983469795151E-2</v>
      </c>
      <c r="AM145" s="191">
        <f t="shared" si="82"/>
        <v>4.8152970077278798E-2</v>
      </c>
      <c r="AN145" s="191">
        <f t="shared" si="82"/>
        <v>4.7230608531369768E-2</v>
      </c>
      <c r="AO145" s="191">
        <f t="shared" si="82"/>
        <v>4.7136642950119177E-2</v>
      </c>
      <c r="AP145" s="191">
        <f t="shared" si="82"/>
        <v>5.4794153249025118E-2</v>
      </c>
      <c r="AQ145" s="191">
        <f t="shared" si="82"/>
        <v>4.9912099739488278E-2</v>
      </c>
      <c r="AR145" s="191">
        <f t="shared" si="82"/>
        <v>5.390766159044124E-2</v>
      </c>
      <c r="AS145" s="191">
        <f t="shared" si="82"/>
        <v>4.9572474568820156E-2</v>
      </c>
      <c r="AT145" s="191">
        <f t="shared" si="82"/>
        <v>5.3158553535113874E-2</v>
      </c>
      <c r="AU145" s="191">
        <f t="shared" si="82"/>
        <v>4.9271692022041506E-2</v>
      </c>
      <c r="AV145" s="191">
        <f t="shared" si="82"/>
        <v>4.7599641219996845E-2</v>
      </c>
      <c r="AW145" s="191">
        <f t="shared" si="82"/>
        <v>4.9003530364330077E-2</v>
      </c>
      <c r="AX145" s="191">
        <f t="shared" si="82"/>
        <v>4.7447416759537668E-2</v>
      </c>
      <c r="AY145" s="191">
        <f t="shared" si="82"/>
        <v>4.8763060788810583E-2</v>
      </c>
      <c r="AZ145" s="71"/>
      <c r="BA145" s="187" t="s">
        <v>114</v>
      </c>
      <c r="BB145" s="187" t="s">
        <v>114</v>
      </c>
      <c r="BC145" s="187" t="s">
        <v>114</v>
      </c>
      <c r="BD145" s="187" t="s">
        <v>114</v>
      </c>
      <c r="BF145" s="77"/>
    </row>
    <row r="146" spans="2:58" x14ac:dyDescent="0.25">
      <c r="B146" s="78" t="s">
        <v>141</v>
      </c>
      <c r="C146" s="78" t="s">
        <v>119</v>
      </c>
      <c r="D146" s="200">
        <f t="shared" ref="D146:O146" si="83">D49/D18</f>
        <v>3.5258774558013913E-2</v>
      </c>
      <c r="E146" s="200">
        <f t="shared" si="83"/>
        <v>6.3695107133268109E-3</v>
      </c>
      <c r="F146" s="200">
        <f t="shared" si="83"/>
        <v>4.9396708836359438E-2</v>
      </c>
      <c r="G146" s="200">
        <f t="shared" si="83"/>
        <v>4.7456090092135471E-3</v>
      </c>
      <c r="H146" s="200">
        <f t="shared" si="83"/>
        <v>5.4715259336444678E-3</v>
      </c>
      <c r="I146" s="200">
        <f t="shared" si="83"/>
        <v>6.5499670968018173E-4</v>
      </c>
      <c r="J146" s="200">
        <f t="shared" si="83"/>
        <v>-1.4616942052138919E-2</v>
      </c>
      <c r="K146" s="200">
        <f t="shared" si="83"/>
        <v>2.9017559504964013E-2</v>
      </c>
      <c r="L146" s="200">
        <f t="shared" si="83"/>
        <v>-4.8033246758273168E-2</v>
      </c>
      <c r="M146" s="200">
        <f t="shared" si="83"/>
        <v>-5.3226268391034143E-2</v>
      </c>
      <c r="N146" s="200">
        <f t="shared" si="83"/>
        <v>-4.0993538852489256E-2</v>
      </c>
      <c r="O146" s="200">
        <f t="shared" si="83"/>
        <v>5.5009099327958055E-2</v>
      </c>
      <c r="P146" s="200">
        <f t="shared" ref="P146:AY146" si="84">P49/P18</f>
        <v>1.1293127048770833E-2</v>
      </c>
      <c r="Q146" s="200">
        <f t="shared" si="84"/>
        <v>1.137430372295614E-2</v>
      </c>
      <c r="R146" s="200">
        <f t="shared" si="84"/>
        <v>1.5138527238928459E-2</v>
      </c>
      <c r="S146" s="200">
        <f t="shared" si="84"/>
        <v>1.1723089027964111E-2</v>
      </c>
      <c r="T146" s="200">
        <f t="shared" si="84"/>
        <v>1.3854274013849038E-2</v>
      </c>
      <c r="U146" s="200">
        <f t="shared" si="84"/>
        <v>1.1060641348983047E-2</v>
      </c>
      <c r="V146" s="200">
        <f t="shared" si="84"/>
        <v>1.2942164821828916E-2</v>
      </c>
      <c r="W146" s="200">
        <f t="shared" si="84"/>
        <v>1.0732366441546241E-2</v>
      </c>
      <c r="X146" s="200">
        <f t="shared" si="84"/>
        <v>1.0041784834424635E-2</v>
      </c>
      <c r="Y146" s="200">
        <f t="shared" si="84"/>
        <v>1.0511309092159539E-2</v>
      </c>
      <c r="Z146" s="200">
        <f t="shared" si="84"/>
        <v>9.9458093021947171E-3</v>
      </c>
      <c r="AA146" s="200">
        <f t="shared" si="84"/>
        <v>1.0522340314798834E-2</v>
      </c>
      <c r="AB146" s="200">
        <f t="shared" si="84"/>
        <v>7.7059672018667969E-3</v>
      </c>
      <c r="AC146" s="200">
        <f t="shared" si="84"/>
        <v>7.6243764538872529E-3</v>
      </c>
      <c r="AD146" s="200">
        <f t="shared" si="84"/>
        <v>8.9433460628458167E-3</v>
      </c>
      <c r="AE146" s="200">
        <f t="shared" si="84"/>
        <v>7.7909836496591247E-3</v>
      </c>
      <c r="AF146" s="200">
        <f t="shared" si="84"/>
        <v>8.6639290505423523E-3</v>
      </c>
      <c r="AG146" s="200">
        <f t="shared" si="84"/>
        <v>7.6256630098352051E-3</v>
      </c>
      <c r="AH146" s="200">
        <f t="shared" si="84"/>
        <v>8.4323372811819716E-3</v>
      </c>
      <c r="AI146" s="200">
        <f t="shared" si="84"/>
        <v>7.4873764725649833E-3</v>
      </c>
      <c r="AJ146" s="200">
        <f t="shared" si="84"/>
        <v>7.161149095777382E-3</v>
      </c>
      <c r="AK146" s="200">
        <f t="shared" si="84"/>
        <v>7.3551549092272413E-3</v>
      </c>
      <c r="AL146" s="200">
        <f t="shared" si="84"/>
        <v>7.0481033939174785E-3</v>
      </c>
      <c r="AM146" s="200">
        <f t="shared" si="84"/>
        <v>7.2245568562798474E-3</v>
      </c>
      <c r="AN146" s="200">
        <f t="shared" si="84"/>
        <v>6.5475828594553434E-3</v>
      </c>
      <c r="AO146" s="200">
        <f t="shared" si="84"/>
        <v>6.4904175058623252E-3</v>
      </c>
      <c r="AP146" s="200">
        <f t="shared" si="84"/>
        <v>1.2146367680174354E-2</v>
      </c>
      <c r="AQ146" s="200">
        <f t="shared" si="84"/>
        <v>8.5823139714992381E-3</v>
      </c>
      <c r="AR146" s="200">
        <f t="shared" si="84"/>
        <v>1.15396751875069E-2</v>
      </c>
      <c r="AS146" s="200">
        <f t="shared" si="84"/>
        <v>8.3624112799648587E-3</v>
      </c>
      <c r="AT146" s="200">
        <f t="shared" si="84"/>
        <v>1.1025073928474131E-2</v>
      </c>
      <c r="AU146" s="200">
        <f t="shared" si="84"/>
        <v>8.165596911021639E-3</v>
      </c>
      <c r="AV146" s="200">
        <f t="shared" si="84"/>
        <v>6.9313008672909513E-3</v>
      </c>
      <c r="AW146" s="200">
        <f t="shared" si="84"/>
        <v>7.9875506372495391E-3</v>
      </c>
      <c r="AX146" s="200">
        <f t="shared" si="84"/>
        <v>6.8349493356433793E-3</v>
      </c>
      <c r="AY146" s="200">
        <f t="shared" si="84"/>
        <v>7.8266151852499442E-3</v>
      </c>
      <c r="AZ146" s="71"/>
      <c r="BA146" s="187" t="s">
        <v>114</v>
      </c>
      <c r="BB146" s="187" t="s">
        <v>114</v>
      </c>
      <c r="BC146" s="187" t="s">
        <v>114</v>
      </c>
      <c r="BD146" s="187" t="s">
        <v>114</v>
      </c>
      <c r="BF146" s="77"/>
    </row>
    <row r="147" spans="2:58" x14ac:dyDescent="0.25">
      <c r="B147" s="78" t="s">
        <v>142</v>
      </c>
      <c r="C147" s="78" t="s">
        <v>119</v>
      </c>
      <c r="D147" s="200">
        <f t="shared" ref="D147:O147" si="85">D53/D18</f>
        <v>3.5225232724696083E-2</v>
      </c>
      <c r="E147" s="200">
        <f t="shared" si="85"/>
        <v>6.2275097982653618E-3</v>
      </c>
      <c r="F147" s="200">
        <f t="shared" si="85"/>
        <v>4.9361979308667148E-2</v>
      </c>
      <c r="G147" s="200">
        <f t="shared" si="85"/>
        <v>4.7230072758210964E-3</v>
      </c>
      <c r="H147" s="200">
        <f t="shared" si="85"/>
        <v>5.4478055960597554E-3</v>
      </c>
      <c r="I147" s="200">
        <f t="shared" si="85"/>
        <v>6.3563264771306267E-4</v>
      </c>
      <c r="J147" s="200">
        <f t="shared" si="85"/>
        <v>-1.4632785234915706E-2</v>
      </c>
      <c r="K147" s="200">
        <f t="shared" si="85"/>
        <v>2.9003126027005818E-2</v>
      </c>
      <c r="L147" s="200">
        <f t="shared" si="85"/>
        <v>-4.8045560317762484E-2</v>
      </c>
      <c r="M147" s="200">
        <f t="shared" si="85"/>
        <v>-5.3235725398760446E-2</v>
      </c>
      <c r="N147" s="200">
        <f t="shared" si="85"/>
        <v>-4.1001652688616601E-2</v>
      </c>
      <c r="O147" s="200">
        <f t="shared" si="85"/>
        <v>5.5009099327958055E-2</v>
      </c>
      <c r="P147" s="200">
        <f t="shared" ref="P147:AY147" si="86">P53/P18</f>
        <v>1.1284617180212871E-2</v>
      </c>
      <c r="Q147" s="200">
        <f t="shared" si="86"/>
        <v>1.1366115785691968E-2</v>
      </c>
      <c r="R147" s="200">
        <f t="shared" si="86"/>
        <v>1.5128722659198254E-2</v>
      </c>
      <c r="S147" s="200">
        <f t="shared" si="86"/>
        <v>1.1715570910545455E-2</v>
      </c>
      <c r="T147" s="200">
        <f t="shared" si="86"/>
        <v>1.3845940519891855E-2</v>
      </c>
      <c r="U147" s="200">
        <f t="shared" si="86"/>
        <v>1.1054003377556035E-2</v>
      </c>
      <c r="V147" s="200">
        <f t="shared" si="86"/>
        <v>1.2934874924956079E-2</v>
      </c>
      <c r="W147" s="200">
        <f t="shared" si="86"/>
        <v>1.0726375263831493E-2</v>
      </c>
      <c r="X147" s="200">
        <f t="shared" si="86"/>
        <v>1.0036269135750266E-2</v>
      </c>
      <c r="Y147" s="200">
        <f t="shared" si="86"/>
        <v>1.0505833930121417E-2</v>
      </c>
      <c r="Z147" s="200">
        <f t="shared" si="86"/>
        <v>9.9407252484717702E-3</v>
      </c>
      <c r="AA147" s="200">
        <f t="shared" si="86"/>
        <v>1.0517293400155675E-2</v>
      </c>
      <c r="AB147" s="200">
        <f t="shared" si="86"/>
        <v>7.7023982477881061E-3</v>
      </c>
      <c r="AC147" s="200">
        <f t="shared" si="86"/>
        <v>7.6209238806847325E-3</v>
      </c>
      <c r="AD147" s="200">
        <f t="shared" si="86"/>
        <v>8.9395419521757155E-3</v>
      </c>
      <c r="AE147" s="200">
        <f t="shared" si="86"/>
        <v>7.7876983325294771E-3</v>
      </c>
      <c r="AF147" s="200">
        <f t="shared" si="86"/>
        <v>8.6604178521925649E-3</v>
      </c>
      <c r="AG147" s="200">
        <f t="shared" si="86"/>
        <v>7.6225951038292727E-3</v>
      </c>
      <c r="AH147" s="200">
        <f t="shared" si="86"/>
        <v>8.4290695616217153E-3</v>
      </c>
      <c r="AI147" s="200">
        <f t="shared" si="86"/>
        <v>7.4844935963885488E-3</v>
      </c>
      <c r="AJ147" s="200">
        <f t="shared" si="86"/>
        <v>7.1584167624101592E-3</v>
      </c>
      <c r="AK147" s="200">
        <f t="shared" si="86"/>
        <v>7.3524351905002129E-3</v>
      </c>
      <c r="AL147" s="200">
        <f t="shared" si="86"/>
        <v>7.0455176778810658E-3</v>
      </c>
      <c r="AM147" s="200">
        <f t="shared" si="86"/>
        <v>7.2219824947420165E-3</v>
      </c>
      <c r="AN147" s="200">
        <f t="shared" si="86"/>
        <v>6.5452943993356931E-3</v>
      </c>
      <c r="AO147" s="200">
        <f t="shared" si="86"/>
        <v>6.4881835721299535E-3</v>
      </c>
      <c r="AP147" s="200">
        <f t="shared" si="86"/>
        <v>1.2142361663111853E-2</v>
      </c>
      <c r="AQ147" s="200">
        <f t="shared" si="86"/>
        <v>8.5795566608828106E-3</v>
      </c>
      <c r="AR147" s="200">
        <f t="shared" si="86"/>
        <v>1.1536002582442062E-2</v>
      </c>
      <c r="AS147" s="200">
        <f t="shared" si="86"/>
        <v>8.3598157195320794E-3</v>
      </c>
      <c r="AT147" s="200">
        <f t="shared" si="86"/>
        <v>1.1021682313720969E-2</v>
      </c>
      <c r="AU147" s="200">
        <f t="shared" si="86"/>
        <v>8.163144693601904E-3</v>
      </c>
      <c r="AV147" s="200">
        <f t="shared" si="86"/>
        <v>6.9292410396324128E-3</v>
      </c>
      <c r="AW147" s="200">
        <f t="shared" si="86"/>
        <v>7.9852268653180271E-3</v>
      </c>
      <c r="AX147" s="200">
        <f t="shared" si="86"/>
        <v>6.8329809448548513E-3</v>
      </c>
      <c r="AY147" s="200">
        <f t="shared" si="86"/>
        <v>7.8244072678358995E-3</v>
      </c>
      <c r="AZ147" s="71"/>
      <c r="BA147" s="187" t="s">
        <v>114</v>
      </c>
      <c r="BB147" s="187" t="s">
        <v>114</v>
      </c>
      <c r="BC147" s="187" t="s">
        <v>114</v>
      </c>
      <c r="BD147" s="187" t="s">
        <v>114</v>
      </c>
      <c r="BF147" s="77"/>
    </row>
    <row r="148" spans="2:58" x14ac:dyDescent="0.25">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71"/>
      <c r="AO148" s="71"/>
      <c r="AP148" s="71"/>
      <c r="AQ148" s="71"/>
      <c r="AR148" s="71"/>
      <c r="AS148" s="71"/>
      <c r="AT148" s="71"/>
      <c r="AU148" s="71"/>
      <c r="AV148" s="71"/>
      <c r="AW148" s="71"/>
      <c r="AX148" s="71"/>
      <c r="AY148" s="71"/>
      <c r="AZ148" s="71"/>
      <c r="BA148" s="187" t="s">
        <v>114</v>
      </c>
      <c r="BB148" s="187" t="s">
        <v>114</v>
      </c>
      <c r="BC148" s="187" t="s">
        <v>114</v>
      </c>
      <c r="BD148" s="187" t="s">
        <v>114</v>
      </c>
      <c r="BF148" s="77"/>
    </row>
    <row r="149" spans="2:58" x14ac:dyDescent="0.25">
      <c r="B149" s="84" t="s">
        <v>143</v>
      </c>
      <c r="C149" s="73"/>
      <c r="D149" s="74"/>
      <c r="E149" s="74"/>
      <c r="F149" s="74"/>
      <c r="G149" s="74"/>
      <c r="H149" s="74"/>
      <c r="I149" s="74"/>
      <c r="J149" s="74"/>
      <c r="K149" s="74"/>
      <c r="L149" s="74"/>
      <c r="M149" s="74"/>
      <c r="N149" s="74"/>
      <c r="O149" s="74"/>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71"/>
      <c r="AO149" s="71"/>
      <c r="AP149" s="71"/>
      <c r="AQ149" s="71"/>
      <c r="AR149" s="71"/>
      <c r="AS149" s="71"/>
      <c r="AT149" s="71"/>
      <c r="AU149" s="71"/>
      <c r="AV149" s="71"/>
      <c r="AW149" s="71"/>
      <c r="AX149" s="71"/>
      <c r="AY149" s="71"/>
      <c r="AZ149" s="71"/>
      <c r="BA149" s="187" t="s">
        <v>114</v>
      </c>
      <c r="BB149" s="187" t="s">
        <v>114</v>
      </c>
      <c r="BC149" s="187" t="s">
        <v>114</v>
      </c>
      <c r="BD149" s="187" t="s">
        <v>114</v>
      </c>
      <c r="BF149" s="77"/>
    </row>
    <row r="150" spans="2:58" x14ac:dyDescent="0.25">
      <c r="B150" s="78" t="s">
        <v>144</v>
      </c>
      <c r="C150" s="78" t="s">
        <v>26</v>
      </c>
      <c r="D150" s="86">
        <f t="shared" ref="D150:O150" si="87">D18/D75</f>
        <v>18.026437292509733</v>
      </c>
      <c r="E150" s="86">
        <f t="shared" si="87"/>
        <v>18.079645003740215</v>
      </c>
      <c r="F150" s="86">
        <f t="shared" si="87"/>
        <v>19.756837317217499</v>
      </c>
      <c r="G150" s="86">
        <f t="shared" si="87"/>
        <v>20.212195117725592</v>
      </c>
      <c r="H150" s="86">
        <f t="shared" si="87"/>
        <v>20.540038857064495</v>
      </c>
      <c r="I150" s="86">
        <f t="shared" si="87"/>
        <v>20.146975213737228</v>
      </c>
      <c r="J150" s="86">
        <f t="shared" si="87"/>
        <v>20.89566509289326</v>
      </c>
      <c r="K150" s="86">
        <f t="shared" si="87"/>
        <v>20.634609888718192</v>
      </c>
      <c r="L150" s="86">
        <f t="shared" si="87"/>
        <v>20.616983280629377</v>
      </c>
      <c r="M150" s="86">
        <f t="shared" si="87"/>
        <v>21.007082805886228</v>
      </c>
      <c r="N150" s="86">
        <f t="shared" si="87"/>
        <v>21.008224720658848</v>
      </c>
      <c r="O150" s="86">
        <f t="shared" si="87"/>
        <v>24.599808429304581</v>
      </c>
      <c r="P150" s="192">
        <f t="shared" ref="P150:AY150" si="88">P18/P75</f>
        <v>26.400883820292947</v>
      </c>
      <c r="Q150" s="192">
        <f t="shared" si="88"/>
        <v>25.073976807391031</v>
      </c>
      <c r="R150" s="192">
        <f t="shared" si="88"/>
        <v>25.583607473526861</v>
      </c>
      <c r="S150" s="192">
        <f t="shared" si="88"/>
        <v>25.962558251944639</v>
      </c>
      <c r="T150" s="192">
        <f t="shared" si="88"/>
        <v>26.207658765833099</v>
      </c>
      <c r="U150" s="192">
        <f t="shared" si="88"/>
        <v>26.358841504360601</v>
      </c>
      <c r="V150" s="192">
        <f t="shared" si="88"/>
        <v>26.52904305107279</v>
      </c>
      <c r="W150" s="192">
        <f t="shared" si="88"/>
        <v>26.463083818793002</v>
      </c>
      <c r="X150" s="192">
        <f t="shared" si="88"/>
        <v>26.501735550550787</v>
      </c>
      <c r="Y150" s="192">
        <f t="shared" si="88"/>
        <v>26.472218401019482</v>
      </c>
      <c r="Z150" s="192">
        <f t="shared" si="88"/>
        <v>26.461641676312407</v>
      </c>
      <c r="AA150" s="192">
        <f t="shared" si="88"/>
        <v>26.448801407880669</v>
      </c>
      <c r="AB150" s="192">
        <f t="shared" si="88"/>
        <v>34.914204925751434</v>
      </c>
      <c r="AC150" s="192">
        <f t="shared" si="88"/>
        <v>34.896787069613794</v>
      </c>
      <c r="AD150" s="192">
        <f t="shared" si="88"/>
        <v>34.868238038113816</v>
      </c>
      <c r="AE150" s="192">
        <f t="shared" si="88"/>
        <v>35.085062693674118</v>
      </c>
      <c r="AF150" s="192">
        <f t="shared" si="88"/>
        <v>35.026301824725259</v>
      </c>
      <c r="AG150" s="192">
        <f t="shared" si="88"/>
        <v>35.171162965722132</v>
      </c>
      <c r="AH150" s="192">
        <f t="shared" si="88"/>
        <v>35.081659352464953</v>
      </c>
      <c r="AI150" s="192">
        <f t="shared" si="88"/>
        <v>35.180995189755357</v>
      </c>
      <c r="AJ150" s="192">
        <f t="shared" si="88"/>
        <v>35.213182363306892</v>
      </c>
      <c r="AK150" s="192">
        <f t="shared" si="88"/>
        <v>35.179064077511114</v>
      </c>
      <c r="AL150" s="192">
        <f t="shared" si="88"/>
        <v>35.204443910257083</v>
      </c>
      <c r="AM150" s="192">
        <f t="shared" si="88"/>
        <v>35.172946057878129</v>
      </c>
      <c r="AN150" s="192">
        <f t="shared" si="88"/>
        <v>37.743106389074406</v>
      </c>
      <c r="AO150" s="192">
        <f t="shared" si="88"/>
        <v>37.768361929657573</v>
      </c>
      <c r="AP150" s="192">
        <f t="shared" si="88"/>
        <v>36.869099902915785</v>
      </c>
      <c r="AQ150" s="192">
        <f t="shared" si="88"/>
        <v>37.45651411782741</v>
      </c>
      <c r="AR150" s="192">
        <f t="shared" si="88"/>
        <v>36.982220285213437</v>
      </c>
      <c r="AS150" s="192">
        <f t="shared" si="88"/>
        <v>37.497810415250491</v>
      </c>
      <c r="AT150" s="192">
        <f t="shared" si="88"/>
        <v>37.065519411207376</v>
      </c>
      <c r="AU150" s="192">
        <f t="shared" si="88"/>
        <v>37.527237279194736</v>
      </c>
      <c r="AV150" s="192">
        <f t="shared" si="88"/>
        <v>37.728545199932007</v>
      </c>
      <c r="AW150" s="192">
        <f t="shared" si="88"/>
        <v>37.555343496473604</v>
      </c>
      <c r="AX150" s="192">
        <f t="shared" si="88"/>
        <v>37.744438428351522</v>
      </c>
      <c r="AY150" s="192">
        <f t="shared" si="88"/>
        <v>37.584008371894285</v>
      </c>
      <c r="AZ150" s="71"/>
      <c r="BA150" s="187" t="s">
        <v>114</v>
      </c>
      <c r="BB150" s="187" t="s">
        <v>114</v>
      </c>
      <c r="BC150" s="187" t="s">
        <v>114</v>
      </c>
      <c r="BD150" s="187" t="s">
        <v>114</v>
      </c>
      <c r="BF150" s="77"/>
    </row>
    <row r="151" spans="2:58" x14ac:dyDescent="0.25">
      <c r="B151" s="78" t="s">
        <v>145</v>
      </c>
      <c r="C151" s="78" t="s">
        <v>116</v>
      </c>
      <c r="D151" s="87">
        <f t="shared" ref="D151:O151" si="89">D62/D12</f>
        <v>4.5444347784323256</v>
      </c>
      <c r="E151" s="87">
        <f t="shared" si="89"/>
        <v>4.5755040962779532</v>
      </c>
      <c r="F151" s="87">
        <f t="shared" si="89"/>
        <v>4.4570133425818153</v>
      </c>
      <c r="G151" s="87">
        <f t="shared" si="89"/>
        <v>4.3145495172176149</v>
      </c>
      <c r="H151" s="87">
        <f t="shared" si="89"/>
        <v>4.1841931589639811</v>
      </c>
      <c r="I151" s="87">
        <f t="shared" si="89"/>
        <v>4.1590978240017149</v>
      </c>
      <c r="J151" s="87">
        <f t="shared" si="89"/>
        <v>4.1455830733759038</v>
      </c>
      <c r="K151" s="87">
        <f t="shared" si="89"/>
        <v>4.140532018702161</v>
      </c>
      <c r="L151" s="87">
        <f t="shared" si="89"/>
        <v>4.1569219867981353</v>
      </c>
      <c r="M151" s="87">
        <f t="shared" si="89"/>
        <v>4.1760331604510537</v>
      </c>
      <c r="N151" s="87">
        <f t="shared" si="89"/>
        <v>4.1860881332316886</v>
      </c>
      <c r="O151" s="87">
        <f t="shared" si="89"/>
        <v>4.2172460116597987</v>
      </c>
      <c r="P151" s="87">
        <f t="shared" ref="P151:AY151" si="90">P62/P12</f>
        <v>4.4172449203015205</v>
      </c>
      <c r="Q151" s="87">
        <f t="shared" si="90"/>
        <v>4.4162384431376154</v>
      </c>
      <c r="R151" s="87">
        <f t="shared" si="90"/>
        <v>4.365996175479073</v>
      </c>
      <c r="S151" s="87">
        <f t="shared" si="90"/>
        <v>4.4124222931139778</v>
      </c>
      <c r="T151" s="87">
        <f t="shared" si="90"/>
        <v>4.3840108264942907</v>
      </c>
      <c r="U151" s="87">
        <f t="shared" si="90"/>
        <v>4.4226214647970385</v>
      </c>
      <c r="V151" s="87">
        <f t="shared" si="90"/>
        <v>4.3985948312182925</v>
      </c>
      <c r="W151" s="87">
        <f t="shared" si="90"/>
        <v>4.4306727810758488</v>
      </c>
      <c r="X151" s="87">
        <f t="shared" si="90"/>
        <v>4.4418240541068945</v>
      </c>
      <c r="Y151" s="87">
        <f t="shared" si="90"/>
        <v>4.4384671875780963</v>
      </c>
      <c r="Z151" s="87">
        <f t="shared" si="90"/>
        <v>4.4483568337493935</v>
      </c>
      <c r="AA151" s="87">
        <f t="shared" si="90"/>
        <v>4.4448608709623345</v>
      </c>
      <c r="AB151" s="87">
        <f t="shared" si="90"/>
        <v>4.4780894252230468</v>
      </c>
      <c r="AC151" s="87">
        <f t="shared" si="90"/>
        <v>4.4795113940635307</v>
      </c>
      <c r="AD151" s="87">
        <f t="shared" si="90"/>
        <v>4.4621441473421442</v>
      </c>
      <c r="AE151" s="87">
        <f t="shared" si="90"/>
        <v>4.4782114688807715</v>
      </c>
      <c r="AF151" s="87">
        <f t="shared" si="90"/>
        <v>4.4668334546096915</v>
      </c>
      <c r="AG151" s="87">
        <f t="shared" si="90"/>
        <v>4.4813202894521034</v>
      </c>
      <c r="AH151" s="87">
        <f t="shared" si="90"/>
        <v>4.4708921603751852</v>
      </c>
      <c r="AI151" s="87">
        <f t="shared" si="90"/>
        <v>4.4840338084728426</v>
      </c>
      <c r="AJ151" s="87">
        <f t="shared" si="90"/>
        <v>4.4887226333175718</v>
      </c>
      <c r="AK151" s="87">
        <f t="shared" si="90"/>
        <v>4.4864584419221343</v>
      </c>
      <c r="AL151" s="87">
        <f t="shared" si="90"/>
        <v>4.4907299010154285</v>
      </c>
      <c r="AM151" s="87">
        <f t="shared" si="90"/>
        <v>4.4885125092574327</v>
      </c>
      <c r="AN151" s="87">
        <f t="shared" si="90"/>
        <v>4.4977531530921411</v>
      </c>
      <c r="AO151" s="87">
        <f t="shared" si="90"/>
        <v>4.4986985944472275</v>
      </c>
      <c r="AP151" s="87">
        <f t="shared" si="90"/>
        <v>4.4240417868321451</v>
      </c>
      <c r="AQ151" s="87">
        <f t="shared" si="90"/>
        <v>4.4710864952621963</v>
      </c>
      <c r="AR151" s="87">
        <f t="shared" si="90"/>
        <v>4.4324437637521052</v>
      </c>
      <c r="AS151" s="87">
        <f t="shared" si="90"/>
        <v>4.4744308236208914</v>
      </c>
      <c r="AT151" s="87">
        <f t="shared" si="90"/>
        <v>4.4395915919438966</v>
      </c>
      <c r="AU151" s="87">
        <f t="shared" si="90"/>
        <v>4.4774006229201593</v>
      </c>
      <c r="AV151" s="87">
        <f t="shared" si="90"/>
        <v>4.4940473688535709</v>
      </c>
      <c r="AW151" s="87">
        <f t="shared" si="90"/>
        <v>4.4800546652515694</v>
      </c>
      <c r="AX151" s="87">
        <f t="shared" si="90"/>
        <v>4.4955745882254767</v>
      </c>
      <c r="AY151" s="87">
        <f t="shared" si="90"/>
        <v>4.4824397243846361</v>
      </c>
      <c r="AZ151" s="71"/>
      <c r="BA151" s="187" t="s">
        <v>114</v>
      </c>
      <c r="BB151" s="187" t="s">
        <v>114</v>
      </c>
      <c r="BC151" s="187" t="s">
        <v>114</v>
      </c>
      <c r="BD151" s="187" t="s">
        <v>114</v>
      </c>
      <c r="BF151" s="77"/>
    </row>
    <row r="152" spans="2:58" x14ac:dyDescent="0.25">
      <c r="B152" s="78" t="s">
        <v>146</v>
      </c>
      <c r="C152" s="78" t="s">
        <v>117</v>
      </c>
      <c r="D152" s="87">
        <f t="shared" ref="D152:O152" si="91">D64/D12</f>
        <v>15.729500584410561</v>
      </c>
      <c r="E152" s="87">
        <f t="shared" si="91"/>
        <v>16.056036379094198</v>
      </c>
      <c r="F152" s="87">
        <f t="shared" si="91"/>
        <v>16.305390278890496</v>
      </c>
      <c r="G152" s="87">
        <f t="shared" si="91"/>
        <v>16.166859093126565</v>
      </c>
      <c r="H152" s="87">
        <f t="shared" si="91"/>
        <v>15.947674544752083</v>
      </c>
      <c r="I152" s="87">
        <f t="shared" si="91"/>
        <v>15.700288588274045</v>
      </c>
      <c r="J152" s="87">
        <f t="shared" si="91"/>
        <v>15.586878777666428</v>
      </c>
      <c r="K152" s="87">
        <f t="shared" si="91"/>
        <v>15.913037894153261</v>
      </c>
      <c r="L152" s="87">
        <f t="shared" si="91"/>
        <v>15.756770308885988</v>
      </c>
      <c r="M152" s="87">
        <f t="shared" si="91"/>
        <v>15.984260285869931</v>
      </c>
      <c r="N152" s="87">
        <f t="shared" si="91"/>
        <v>15.921010203517142</v>
      </c>
      <c r="O152" s="87">
        <f t="shared" si="91"/>
        <v>15.954076470447312</v>
      </c>
      <c r="P152" s="87">
        <f t="shared" ref="P152:AY152" si="92">P64/P12</f>
        <v>13.574220787490329</v>
      </c>
      <c r="Q152" s="87">
        <f t="shared" si="92"/>
        <v>13.636805918825459</v>
      </c>
      <c r="R152" s="87">
        <f t="shared" si="92"/>
        <v>23.157714637667372</v>
      </c>
      <c r="S152" s="87">
        <f t="shared" si="92"/>
        <v>14.755449498806886</v>
      </c>
      <c r="T152" s="87">
        <f t="shared" si="92"/>
        <v>21.504022164452348</v>
      </c>
      <c r="U152" s="87">
        <f t="shared" si="92"/>
        <v>14.396024397702915</v>
      </c>
      <c r="V152" s="87">
        <f t="shared" si="92"/>
        <v>20.326701520191619</v>
      </c>
      <c r="W152" s="87">
        <f t="shared" si="92"/>
        <v>14.129963303104836</v>
      </c>
      <c r="X152" s="87">
        <f t="shared" si="92"/>
        <v>12.646261723029488</v>
      </c>
      <c r="Y152" s="87">
        <f t="shared" si="92"/>
        <v>13.99238914729135</v>
      </c>
      <c r="Z152" s="87">
        <f t="shared" si="92"/>
        <v>12.531405179609097</v>
      </c>
      <c r="AA152" s="87">
        <f t="shared" si="92"/>
        <v>13.636383710623543</v>
      </c>
      <c r="AB152" s="87">
        <f t="shared" si="92"/>
        <v>9.7171817378085397</v>
      </c>
      <c r="AC152" s="87">
        <f t="shared" si="92"/>
        <v>9.8518083736682982</v>
      </c>
      <c r="AD152" s="87">
        <f t="shared" si="92"/>
        <v>13.95001596406577</v>
      </c>
      <c r="AE152" s="87">
        <f t="shared" si="92"/>
        <v>10.484003423251828</v>
      </c>
      <c r="AF152" s="87">
        <f t="shared" si="92"/>
        <v>13.562942098456487</v>
      </c>
      <c r="AG152" s="87">
        <f t="shared" si="92"/>
        <v>10.368777604242066</v>
      </c>
      <c r="AH152" s="87">
        <f t="shared" si="92"/>
        <v>13.234728171466122</v>
      </c>
      <c r="AI152" s="87">
        <f t="shared" si="92"/>
        <v>10.268290227912761</v>
      </c>
      <c r="AJ152" s="87">
        <f t="shared" si="92"/>
        <v>9.4859836890361233</v>
      </c>
      <c r="AK152" s="87">
        <f t="shared" si="92"/>
        <v>10.167260976452956</v>
      </c>
      <c r="AL152" s="87">
        <f t="shared" si="92"/>
        <v>9.4244900200620911</v>
      </c>
      <c r="AM152" s="87">
        <f t="shared" si="92"/>
        <v>10.067617730229374</v>
      </c>
      <c r="AN152" s="87">
        <f t="shared" si="92"/>
        <v>8.7610337013596808</v>
      </c>
      <c r="AO152" s="87">
        <f t="shared" si="92"/>
        <v>8.8338405952106296</v>
      </c>
      <c r="AP152" s="87">
        <f t="shared" si="92"/>
        <v>29.428443206725071</v>
      </c>
      <c r="AQ152" s="87">
        <f t="shared" si="92"/>
        <v>16.428186589021827</v>
      </c>
      <c r="AR152" s="87">
        <f t="shared" si="92"/>
        <v>27.72149398592234</v>
      </c>
      <c r="AS152" s="87">
        <f t="shared" si="92"/>
        <v>15.943763554895391</v>
      </c>
      <c r="AT152" s="87">
        <f t="shared" si="92"/>
        <v>26.263804412447669</v>
      </c>
      <c r="AU152" s="87">
        <f t="shared" si="92"/>
        <v>15.509718262545787</v>
      </c>
      <c r="AV152" s="87">
        <f t="shared" si="92"/>
        <v>10.958633058440199</v>
      </c>
      <c r="AW152" s="87">
        <f t="shared" si="92"/>
        <v>15.118004218832986</v>
      </c>
      <c r="AX152" s="87">
        <f t="shared" si="92"/>
        <v>10.824580972382801</v>
      </c>
      <c r="AY152" s="87">
        <f t="shared" si="92"/>
        <v>14.765763992675664</v>
      </c>
      <c r="AZ152" s="71"/>
      <c r="BA152" s="187" t="s">
        <v>114</v>
      </c>
      <c r="BB152" s="187" t="s">
        <v>114</v>
      </c>
      <c r="BC152" s="187" t="s">
        <v>114</v>
      </c>
      <c r="BD152" s="187" t="s">
        <v>114</v>
      </c>
      <c r="BF152" s="77"/>
    </row>
    <row r="153" spans="2:58" x14ac:dyDescent="0.25">
      <c r="B153" s="78" t="s">
        <v>160</v>
      </c>
      <c r="C153" s="78" t="s">
        <v>119</v>
      </c>
      <c r="D153" s="85" t="str">
        <f>IFERROR((D75-D71)/C75,"n.a")</f>
        <v>n.a</v>
      </c>
      <c r="E153" s="85">
        <f t="shared" ref="E153:O153" si="93">IFERROR((E75-E71)/D75,"n.a")</f>
        <v>0.89154671567348753</v>
      </c>
      <c r="F153" s="85">
        <f t="shared" si="93"/>
        <v>0.98242166408816867</v>
      </c>
      <c r="G153" s="85">
        <f t="shared" si="93"/>
        <v>0.9056040898142016</v>
      </c>
      <c r="H153" s="85">
        <f t="shared" si="93"/>
        <v>0.89254786551784493</v>
      </c>
      <c r="I153" s="85">
        <f t="shared" si="93"/>
        <v>0.88738785021669497</v>
      </c>
      <c r="J153" s="85">
        <f t="shared" si="93"/>
        <v>0.91315339712488874</v>
      </c>
      <c r="K153" s="85">
        <f t="shared" si="93"/>
        <v>0.89300789882968146</v>
      </c>
      <c r="L153" s="85">
        <f t="shared" si="93"/>
        <v>0.92701718609039219</v>
      </c>
      <c r="M153" s="85">
        <f t="shared" si="93"/>
        <v>0.91345256768621041</v>
      </c>
      <c r="N153" s="85">
        <f t="shared" si="93"/>
        <v>0.91597365081043924</v>
      </c>
      <c r="O153" s="85">
        <f t="shared" si="93"/>
        <v>0.93140869143385885</v>
      </c>
      <c r="P153" s="85">
        <f t="shared" ref="P153:AY153" si="94">IFERROR((P75-P71)/O75,"n.a")</f>
        <v>0.9211981619859736</v>
      </c>
      <c r="Q153" s="85">
        <f t="shared" si="94"/>
        <v>0.97186572203271471</v>
      </c>
      <c r="R153" s="85">
        <f t="shared" si="94"/>
        <v>0.70651370384180756</v>
      </c>
      <c r="S153" s="85">
        <f t="shared" si="94"/>
        <v>1.1483022227739303</v>
      </c>
      <c r="T153" s="85">
        <f t="shared" si="94"/>
        <v>0.78723166536720468</v>
      </c>
      <c r="U153" s="85">
        <f t="shared" si="94"/>
        <v>1.1290879376354042</v>
      </c>
      <c r="V153" s="85">
        <f t="shared" si="94"/>
        <v>0.80924510688625662</v>
      </c>
      <c r="W153" s="85">
        <f t="shared" si="94"/>
        <v>1.1142788061299556</v>
      </c>
      <c r="X153" s="85">
        <f t="shared" si="94"/>
        <v>0.99811171052979941</v>
      </c>
      <c r="Y153" s="85">
        <f t="shared" si="94"/>
        <v>0.92875052624317234</v>
      </c>
      <c r="Z153" s="85">
        <f t="shared" si="94"/>
        <v>0.9982599331208919</v>
      </c>
      <c r="AA153" s="85">
        <f t="shared" si="94"/>
        <v>0.93441127247454747</v>
      </c>
      <c r="AB153" s="85">
        <f t="shared" si="94"/>
        <v>0.99836325823508232</v>
      </c>
      <c r="AC153" s="85">
        <f t="shared" si="94"/>
        <v>0.96618149204775761</v>
      </c>
      <c r="AD153" s="85">
        <f t="shared" si="94"/>
        <v>0.84250427652566406</v>
      </c>
      <c r="AE153" s="85">
        <f t="shared" si="94"/>
        <v>1.0782930537313038</v>
      </c>
      <c r="AF153" s="85">
        <f t="shared" si="94"/>
        <v>0.87424321836859942</v>
      </c>
      <c r="AG153" s="85">
        <f t="shared" si="94"/>
        <v>1.0725749526339672</v>
      </c>
      <c r="AH153" s="85">
        <f t="shared" si="94"/>
        <v>0.8822625445733735</v>
      </c>
      <c r="AI153" s="85">
        <f t="shared" si="94"/>
        <v>1.0676338898324937</v>
      </c>
      <c r="AJ153" s="85">
        <f t="shared" si="94"/>
        <v>0.99869759030701255</v>
      </c>
      <c r="AK153" s="85">
        <f t="shared" si="94"/>
        <v>0.95301112045087388</v>
      </c>
      <c r="AL153" s="85">
        <f t="shared" si="94"/>
        <v>0.99875865673729725</v>
      </c>
      <c r="AM153" s="85">
        <f t="shared" si="94"/>
        <v>0.95553116992533282</v>
      </c>
      <c r="AN153" s="85">
        <f t="shared" si="94"/>
        <v>0.99881262663658943</v>
      </c>
      <c r="AO153" s="85">
        <f t="shared" si="94"/>
        <v>0.97648582010881801</v>
      </c>
      <c r="AP153" s="85">
        <f t="shared" si="94"/>
        <v>0.52504554418754357</v>
      </c>
      <c r="AQ153" s="85">
        <f t="shared" si="94"/>
        <v>1.3492282264749096</v>
      </c>
      <c r="AR153" s="85">
        <f t="shared" si="94"/>
        <v>0.7038387945125506</v>
      </c>
      <c r="AS153" s="85">
        <f t="shared" si="94"/>
        <v>1.3211265473420795</v>
      </c>
      <c r="AT153" s="85">
        <f t="shared" si="94"/>
        <v>0.72089171711240607</v>
      </c>
      <c r="AU153" s="85">
        <f t="shared" si="94"/>
        <v>1.2972081155127793</v>
      </c>
      <c r="AV153" s="85">
        <f t="shared" si="94"/>
        <v>1.1337507124633299</v>
      </c>
      <c r="AW153" s="85">
        <f t="shared" si="94"/>
        <v>0.84792678705146685</v>
      </c>
      <c r="AX153" s="85">
        <f t="shared" si="94"/>
        <v>1.1268278765335384</v>
      </c>
      <c r="AY153" s="85">
        <f t="shared" si="94"/>
        <v>0.85460593772149429</v>
      </c>
      <c r="AZ153" s="71"/>
      <c r="BA153" s="187" t="s">
        <v>114</v>
      </c>
      <c r="BB153" s="187" t="s">
        <v>114</v>
      </c>
      <c r="BC153" s="187" t="s">
        <v>114</v>
      </c>
      <c r="BD153" s="187" t="s">
        <v>114</v>
      </c>
      <c r="BF153" s="77"/>
    </row>
    <row r="154" spans="2:58" x14ac:dyDescent="0.25">
      <c r="B154" s="78" t="s">
        <v>147</v>
      </c>
      <c r="C154" s="78" t="s">
        <v>119</v>
      </c>
      <c r="D154" s="85" t="str">
        <f>IFERROR(1-D153,"n.a")</f>
        <v>n.a</v>
      </c>
      <c r="E154" s="85">
        <f>IFERROR(1-E153,"n.a")</f>
        <v>0.10845328432651247</v>
      </c>
      <c r="F154" s="85">
        <f t="shared" ref="F154:AY154" si="95">IFERROR(1-F153,"n.a")</f>
        <v>1.7578335911831333E-2</v>
      </c>
      <c r="G154" s="85">
        <f t="shared" si="95"/>
        <v>9.4395910185798404E-2</v>
      </c>
      <c r="H154" s="85">
        <f t="shared" si="95"/>
        <v>0.10745213448215507</v>
      </c>
      <c r="I154" s="85">
        <f t="shared" si="95"/>
        <v>0.11261214978330503</v>
      </c>
      <c r="J154" s="85">
        <f t="shared" si="95"/>
        <v>8.6846602875111256E-2</v>
      </c>
      <c r="K154" s="85">
        <f t="shared" si="95"/>
        <v>0.10699210117031854</v>
      </c>
      <c r="L154" s="85">
        <f t="shared" si="95"/>
        <v>7.2982813909607813E-2</v>
      </c>
      <c r="M154" s="85">
        <f t="shared" si="95"/>
        <v>8.6547432313789585E-2</v>
      </c>
      <c r="N154" s="85">
        <f t="shared" si="95"/>
        <v>8.4026349189560756E-2</v>
      </c>
      <c r="O154" s="85">
        <f t="shared" si="95"/>
        <v>6.8591308566141151E-2</v>
      </c>
      <c r="P154" s="85">
        <f t="shared" si="95"/>
        <v>7.8801838014026404E-2</v>
      </c>
      <c r="Q154" s="85">
        <f t="shared" si="95"/>
        <v>2.8134277967285293E-2</v>
      </c>
      <c r="R154" s="85">
        <f t="shared" si="95"/>
        <v>0.29348629615819244</v>
      </c>
      <c r="S154" s="85">
        <f t="shared" si="95"/>
        <v>-0.14830222277393035</v>
      </c>
      <c r="T154" s="85">
        <f t="shared" si="95"/>
        <v>0.21276833463279532</v>
      </c>
      <c r="U154" s="85">
        <f t="shared" si="95"/>
        <v>-0.12908793763540416</v>
      </c>
      <c r="V154" s="85">
        <f t="shared" si="95"/>
        <v>0.19075489311374338</v>
      </c>
      <c r="W154" s="85">
        <f t="shared" si="95"/>
        <v>-0.11427880612995556</v>
      </c>
      <c r="X154" s="85">
        <f t="shared" si="95"/>
        <v>1.8882894702005881E-3</v>
      </c>
      <c r="Y154" s="85">
        <f t="shared" si="95"/>
        <v>7.1249473756827664E-2</v>
      </c>
      <c r="Z154" s="85">
        <f t="shared" si="95"/>
        <v>1.7400668791081042E-3</v>
      </c>
      <c r="AA154" s="85">
        <f t="shared" si="95"/>
        <v>6.5588727525452528E-2</v>
      </c>
      <c r="AB154" s="85">
        <f t="shared" si="95"/>
        <v>1.6367417649176819E-3</v>
      </c>
      <c r="AC154" s="85">
        <f t="shared" si="95"/>
        <v>3.3818507952242394E-2</v>
      </c>
      <c r="AD154" s="85">
        <f t="shared" si="95"/>
        <v>0.15749572347433594</v>
      </c>
      <c r="AE154" s="85">
        <f t="shared" si="95"/>
        <v>-7.8293053731303797E-2</v>
      </c>
      <c r="AF154" s="85">
        <f t="shared" si="95"/>
        <v>0.12575678163140058</v>
      </c>
      <c r="AG154" s="85">
        <f t="shared" si="95"/>
        <v>-7.2574952633967182E-2</v>
      </c>
      <c r="AH154" s="85">
        <f t="shared" si="95"/>
        <v>0.1177374554266265</v>
      </c>
      <c r="AI154" s="85">
        <f t="shared" si="95"/>
        <v>-6.7633889832493743E-2</v>
      </c>
      <c r="AJ154" s="85">
        <f t="shared" si="95"/>
        <v>1.3024096929874496E-3</v>
      </c>
      <c r="AK154" s="85">
        <f t="shared" si="95"/>
        <v>4.6988879549126117E-2</v>
      </c>
      <c r="AL154" s="85">
        <f t="shared" si="95"/>
        <v>1.2413432627027543E-3</v>
      </c>
      <c r="AM154" s="85">
        <f t="shared" si="95"/>
        <v>4.4468830074667176E-2</v>
      </c>
      <c r="AN154" s="85">
        <f t="shared" si="95"/>
        <v>1.187373363410571E-3</v>
      </c>
      <c r="AO154" s="85">
        <f t="shared" si="95"/>
        <v>2.3514179891181985E-2</v>
      </c>
      <c r="AP154" s="85">
        <f t="shared" si="95"/>
        <v>0.47495445581245643</v>
      </c>
      <c r="AQ154" s="85">
        <f t="shared" si="95"/>
        <v>-0.34922822647490959</v>
      </c>
      <c r="AR154" s="85">
        <f t="shared" si="95"/>
        <v>0.2961612054874494</v>
      </c>
      <c r="AS154" s="85">
        <f t="shared" si="95"/>
        <v>-0.32112654734207946</v>
      </c>
      <c r="AT154" s="85">
        <f t="shared" si="95"/>
        <v>0.27910828288759393</v>
      </c>
      <c r="AU154" s="85">
        <f t="shared" si="95"/>
        <v>-0.29720811551277926</v>
      </c>
      <c r="AV154" s="85">
        <f t="shared" si="95"/>
        <v>-0.13375071246332992</v>
      </c>
      <c r="AW154" s="85">
        <f t="shared" si="95"/>
        <v>0.15207321294853315</v>
      </c>
      <c r="AX154" s="85">
        <f t="shared" si="95"/>
        <v>-0.12682787653353844</v>
      </c>
      <c r="AY154" s="85">
        <f t="shared" si="95"/>
        <v>0.14539406227850571</v>
      </c>
      <c r="AZ154" s="71"/>
      <c r="BA154" s="187" t="s">
        <v>114</v>
      </c>
      <c r="BB154" s="187" t="s">
        <v>114</v>
      </c>
      <c r="BC154" s="187" t="s">
        <v>114</v>
      </c>
      <c r="BD154" s="187" t="s">
        <v>114</v>
      </c>
      <c r="BF154" s="77"/>
    </row>
    <row r="155" spans="2:58" x14ac:dyDescent="0.25">
      <c r="B155" s="78" t="s">
        <v>281</v>
      </c>
      <c r="C155" s="78" t="s">
        <v>121</v>
      </c>
      <c r="D155" s="87">
        <f>D73/D75</f>
        <v>6.1281445335101132</v>
      </c>
      <c r="E155" s="87">
        <f t="shared" ref="E155:AY155" si="96">E73/E75</f>
        <v>6.027621291872082</v>
      </c>
      <c r="F155" s="87">
        <f t="shared" si="96"/>
        <v>6.0471076502106129</v>
      </c>
      <c r="G155" s="87">
        <f t="shared" si="96"/>
        <v>6.0140986971447647</v>
      </c>
      <c r="H155" s="87">
        <f t="shared" si="96"/>
        <v>6.4830962465846396</v>
      </c>
      <c r="I155" s="87">
        <f>I73/I75</f>
        <v>6.5951933997629766</v>
      </c>
      <c r="J155" s="87">
        <f>J73/J75</f>
        <v>6.4718183987813287</v>
      </c>
      <c r="K155" s="87">
        <f>K73/K75</f>
        <v>6.4885124199837767</v>
      </c>
      <c r="L155" s="87">
        <f>L73/L75</f>
        <v>6.627277824879731</v>
      </c>
      <c r="M155" s="87">
        <f>M73/M75</f>
        <v>6.9351061635685758</v>
      </c>
      <c r="N155" s="87">
        <f t="shared" si="96"/>
        <v>6.9864958794393628</v>
      </c>
      <c r="O155" s="87">
        <f t="shared" si="96"/>
        <v>6.3683105245641167</v>
      </c>
      <c r="P155" s="87">
        <f t="shared" si="96"/>
        <v>6.829223813811355</v>
      </c>
      <c r="Q155" s="87">
        <f t="shared" si="96"/>
        <v>6.4875718435027272</v>
      </c>
      <c r="R155" s="87">
        <f t="shared" si="96"/>
        <v>6.7019986655761912</v>
      </c>
      <c r="S155" s="87">
        <f t="shared" si="96"/>
        <v>6.7237141060091696</v>
      </c>
      <c r="T155" s="87">
        <f t="shared" si="96"/>
        <v>6.8347179039254353</v>
      </c>
      <c r="U155" s="87">
        <f t="shared" si="96"/>
        <v>6.8094706032743808</v>
      </c>
      <c r="V155" s="87">
        <f t="shared" si="96"/>
        <v>6.8936856976724581</v>
      </c>
      <c r="W155" s="87">
        <f t="shared" si="96"/>
        <v>6.823134604768355</v>
      </c>
      <c r="X155" s="87">
        <f t="shared" si="96"/>
        <v>6.8148527583956007</v>
      </c>
      <c r="Y155" s="87">
        <f t="shared" si="96"/>
        <v>6.8127309888883305</v>
      </c>
      <c r="Z155" s="87">
        <f t="shared" si="96"/>
        <v>6.793950047576133</v>
      </c>
      <c r="AA155" s="87">
        <f t="shared" si="96"/>
        <v>6.7963117620956881</v>
      </c>
      <c r="AB155" s="87">
        <f t="shared" si="96"/>
        <v>8.5568356461102137</v>
      </c>
      <c r="AC155" s="87">
        <f t="shared" si="96"/>
        <v>8.5497338646713068</v>
      </c>
      <c r="AD155" s="87">
        <f t="shared" si="96"/>
        <v>8.5775472141270726</v>
      </c>
      <c r="AE155" s="87">
        <f t="shared" si="96"/>
        <v>8.5984651790684694</v>
      </c>
      <c r="AF155" s="87">
        <f t="shared" si="96"/>
        <v>8.6069386632602445</v>
      </c>
      <c r="AG155" s="87">
        <f t="shared" si="96"/>
        <v>8.6133289075259309</v>
      </c>
      <c r="AH155" s="87">
        <f t="shared" si="96"/>
        <v>8.6123435983096055</v>
      </c>
      <c r="AI155" s="87">
        <f t="shared" si="96"/>
        <v>8.6103045124695292</v>
      </c>
      <c r="AJ155" s="87">
        <f t="shared" si="96"/>
        <v>8.608816177884357</v>
      </c>
      <c r="AK155" s="87">
        <f t="shared" si="96"/>
        <v>8.6049887443995523</v>
      </c>
      <c r="AL155" s="87">
        <f t="shared" si="96"/>
        <v>8.6026826347017131</v>
      </c>
      <c r="AM155" s="87">
        <f t="shared" si="96"/>
        <v>8.5993977729919227</v>
      </c>
      <c r="AN155" s="87">
        <f t="shared" si="96"/>
        <v>9.2081018050262866</v>
      </c>
      <c r="AO155" s="87">
        <f t="shared" si="96"/>
        <v>9.2122579323719549</v>
      </c>
      <c r="AP155" s="87">
        <f t="shared" si="96"/>
        <v>9.1524499202554512</v>
      </c>
      <c r="AQ155" s="87">
        <f t="shared" si="96"/>
        <v>9.1949383091171786</v>
      </c>
      <c r="AR155" s="87">
        <f t="shared" si="96"/>
        <v>9.1620054477140833</v>
      </c>
      <c r="AS155" s="87">
        <f t="shared" si="96"/>
        <v>9.1978795008346506</v>
      </c>
      <c r="AT155" s="87">
        <f t="shared" si="96"/>
        <v>9.166952113294256</v>
      </c>
      <c r="AU155" s="87">
        <f t="shared" si="96"/>
        <v>9.1987193390310118</v>
      </c>
      <c r="AV155" s="87">
        <f t="shared" si="96"/>
        <v>9.2124169262265934</v>
      </c>
      <c r="AW155" s="87">
        <f t="shared" si="96"/>
        <v>9.1999179476730291</v>
      </c>
      <c r="AX155" s="87">
        <f t="shared" si="96"/>
        <v>9.2130509638186719</v>
      </c>
      <c r="AY155" s="87">
        <f t="shared" si="96"/>
        <v>9.2018329268207211</v>
      </c>
      <c r="AZ155" s="71"/>
      <c r="BA155" s="187" t="s">
        <v>114</v>
      </c>
      <c r="BB155" s="187" t="s">
        <v>114</v>
      </c>
      <c r="BC155" s="187" t="s">
        <v>114</v>
      </c>
      <c r="BD155" s="187" t="s">
        <v>114</v>
      </c>
      <c r="BF155" s="77"/>
    </row>
    <row r="156" spans="2:58" x14ac:dyDescent="0.25">
      <c r="B156" s="78" t="s">
        <v>157</v>
      </c>
      <c r="C156" s="78" t="s">
        <v>119</v>
      </c>
      <c r="D156" s="85">
        <f>D68/D73</f>
        <v>0.15749419131414197</v>
      </c>
      <c r="E156" s="85">
        <f t="shared" ref="E156:AY156" si="97">E68/E73</f>
        <v>0.20819287212657309</v>
      </c>
      <c r="F156" s="85">
        <f t="shared" si="97"/>
        <v>0.16043330853325954</v>
      </c>
      <c r="G156" s="85">
        <f t="shared" si="97"/>
        <v>0.20704079388156985</v>
      </c>
      <c r="H156" s="85">
        <f t="shared" si="97"/>
        <v>0.16729886485153087</v>
      </c>
      <c r="I156" s="85">
        <f t="shared" si="97"/>
        <v>0.17418991508539627</v>
      </c>
      <c r="J156" s="85">
        <f t="shared" si="97"/>
        <v>0.29340574806957204</v>
      </c>
      <c r="K156" s="85">
        <f t="shared" si="97"/>
        <v>0.18708113543314356</v>
      </c>
      <c r="L156" s="85">
        <f t="shared" si="97"/>
        <v>0.16997353220899292</v>
      </c>
      <c r="M156" s="85">
        <f t="shared" si="97"/>
        <v>0.180000589449135</v>
      </c>
      <c r="N156" s="85">
        <f t="shared" si="97"/>
        <v>0.23182529213664493</v>
      </c>
      <c r="O156" s="85">
        <f t="shared" si="97"/>
        <v>0.34906615691735238</v>
      </c>
      <c r="P156" s="85">
        <f t="shared" si="97"/>
        <v>0.23007028238032101</v>
      </c>
      <c r="Q156" s="85">
        <f t="shared" si="97"/>
        <v>0.23132583013686803</v>
      </c>
      <c r="R156" s="85">
        <f t="shared" si="97"/>
        <v>0.21865448154939857</v>
      </c>
      <c r="S156" s="85">
        <f t="shared" si="97"/>
        <v>0.22676685940229394</v>
      </c>
      <c r="T156" s="85">
        <f t="shared" si="97"/>
        <v>0.22296712468015314</v>
      </c>
      <c r="U156" s="85">
        <f t="shared" si="97"/>
        <v>0.23160400409553025</v>
      </c>
      <c r="V156" s="85">
        <f t="shared" si="97"/>
        <v>0.23258823432851594</v>
      </c>
      <c r="W156" s="85">
        <f t="shared" si="97"/>
        <v>0.23002697253596638</v>
      </c>
      <c r="X156" s="85">
        <f t="shared" si="97"/>
        <v>0.234844097347047</v>
      </c>
      <c r="Y156" s="85">
        <f t="shared" si="97"/>
        <v>0.24023509470718643</v>
      </c>
      <c r="Z156" s="85">
        <f t="shared" si="97"/>
        <v>0.24639761622362263</v>
      </c>
      <c r="AA156" s="85">
        <f t="shared" si="97"/>
        <v>0.24588432271283076</v>
      </c>
      <c r="AB156" s="85">
        <f t="shared" si="97"/>
        <v>0.24054160852035894</v>
      </c>
      <c r="AC156" s="85">
        <f t="shared" si="97"/>
        <v>0.240838079956738</v>
      </c>
      <c r="AD156" s="85">
        <f t="shared" si="97"/>
        <v>0.23861174586198028</v>
      </c>
      <c r="AE156" s="85">
        <f t="shared" si="97"/>
        <v>0.24125427867224114</v>
      </c>
      <c r="AF156" s="85">
        <f t="shared" si="97"/>
        <v>0.24029137263500866</v>
      </c>
      <c r="AG156" s="85">
        <f t="shared" si="97"/>
        <v>0.24273098161901061</v>
      </c>
      <c r="AH156" s="85">
        <f t="shared" si="97"/>
        <v>0.24170113719415734</v>
      </c>
      <c r="AI156" s="85">
        <f t="shared" si="97"/>
        <v>0.24337599226706816</v>
      </c>
      <c r="AJ156" s="85">
        <f t="shared" si="97"/>
        <v>0.24455475621557926</v>
      </c>
      <c r="AK156" s="85">
        <f t="shared" si="97"/>
        <v>0.24459145780691968</v>
      </c>
      <c r="AL156" s="85">
        <f t="shared" si="97"/>
        <v>0.24498819911239822</v>
      </c>
      <c r="AM156" s="85">
        <f t="shared" si="97"/>
        <v>0.24410186509071521</v>
      </c>
      <c r="AN156" s="85">
        <f t="shared" si="97"/>
        <v>0.24463619016260693</v>
      </c>
      <c r="AO156" s="85">
        <f t="shared" si="97"/>
        <v>0.24488445318611196</v>
      </c>
      <c r="AP156" s="85">
        <f t="shared" si="97"/>
        <v>0.23528638110083896</v>
      </c>
      <c r="AQ156" s="85">
        <f t="shared" si="97"/>
        <v>0.24158926375414067</v>
      </c>
      <c r="AR156" s="85">
        <f t="shared" si="97"/>
        <v>0.23663269966398784</v>
      </c>
      <c r="AS156" s="85">
        <f t="shared" si="97"/>
        <v>0.24219944973703331</v>
      </c>
      <c r="AT156" s="85">
        <f t="shared" si="97"/>
        <v>0.23766899113276999</v>
      </c>
      <c r="AU156" s="85">
        <f t="shared" si="97"/>
        <v>0.24262095020663685</v>
      </c>
      <c r="AV156" s="85">
        <f t="shared" si="97"/>
        <v>0.24478612574936903</v>
      </c>
      <c r="AW156" s="85">
        <f t="shared" si="97"/>
        <v>0.24293618922976909</v>
      </c>
      <c r="AX156" s="85">
        <f t="shared" si="97"/>
        <v>0.24487582017380288</v>
      </c>
      <c r="AY156" s="85">
        <f t="shared" si="97"/>
        <v>0.2431163767458818</v>
      </c>
      <c r="AZ156" s="71"/>
      <c r="BA156" s="187" t="s">
        <v>114</v>
      </c>
      <c r="BB156" s="187" t="s">
        <v>114</v>
      </c>
      <c r="BC156" s="187" t="s">
        <v>114</v>
      </c>
      <c r="BD156" s="187" t="s">
        <v>114</v>
      </c>
      <c r="BF156" s="77"/>
    </row>
    <row r="157" spans="2:58" x14ac:dyDescent="0.25">
      <c r="B157" s="78" t="s">
        <v>282</v>
      </c>
      <c r="C157" s="78" t="s">
        <v>118</v>
      </c>
      <c r="D157" s="87">
        <f>D57/D75</f>
        <v>8.8200997919040685</v>
      </c>
      <c r="E157" s="87">
        <f t="shared" ref="E157:AY157" si="98">E57/E75</f>
        <v>9.356113214419489</v>
      </c>
      <c r="F157" s="87">
        <f t="shared" si="98"/>
        <v>10.70278741551617</v>
      </c>
      <c r="G157" s="87">
        <f t="shared" si="98"/>
        <v>11.540090335205532</v>
      </c>
      <c r="H157" s="87">
        <f t="shared" si="98"/>
        <v>12.397584585801205</v>
      </c>
      <c r="I157" s="87">
        <f t="shared" si="98"/>
        <v>12.211812564662488</v>
      </c>
      <c r="J157" s="87">
        <f t="shared" si="98"/>
        <v>13.791513216322178</v>
      </c>
      <c r="K157" s="87">
        <f t="shared" si="98"/>
        <v>13.144441165708038</v>
      </c>
      <c r="L157" s="87">
        <f t="shared" si="98"/>
        <v>13.543112596190875</v>
      </c>
      <c r="M157" s="87">
        <f t="shared" si="98"/>
        <v>13.439836986699808</v>
      </c>
      <c r="N157" s="87">
        <f t="shared" si="98"/>
        <v>13.372334933829393</v>
      </c>
      <c r="O157" s="87">
        <f t="shared" si="98"/>
        <v>14.636214881976922</v>
      </c>
      <c r="P157" s="87">
        <f t="shared" si="98"/>
        <v>13.279218596816804</v>
      </c>
      <c r="Q157" s="87">
        <f t="shared" si="98"/>
        <v>12.61202479926629</v>
      </c>
      <c r="R157" s="87">
        <f t="shared" si="98"/>
        <v>12.879775015777803</v>
      </c>
      <c r="S157" s="87">
        <f t="shared" si="98"/>
        <v>13.059834804745542</v>
      </c>
      <c r="T157" s="87">
        <f t="shared" si="98"/>
        <v>13.189695316864787</v>
      </c>
      <c r="U157" s="87">
        <f t="shared" si="98"/>
        <v>13.256843699824611</v>
      </c>
      <c r="V157" s="87">
        <f t="shared" si="98"/>
        <v>13.348006553239127</v>
      </c>
      <c r="W157" s="87">
        <f t="shared" si="98"/>
        <v>13.307437663598478</v>
      </c>
      <c r="X157" s="87">
        <f t="shared" si="98"/>
        <v>13.324352466874483</v>
      </c>
      <c r="Y157" s="87">
        <f t="shared" si="98"/>
        <v>13.31026781826035</v>
      </c>
      <c r="Z157" s="87">
        <f t="shared" si="98"/>
        <v>13.302730396756509</v>
      </c>
      <c r="AA157" s="87">
        <f t="shared" si="98"/>
        <v>13.297057390018095</v>
      </c>
      <c r="AB157" s="87">
        <f t="shared" si="98"/>
        <v>13.183133906741284</v>
      </c>
      <c r="AC157" s="87">
        <f t="shared" si="98"/>
        <v>13.171908936876942</v>
      </c>
      <c r="AD157" s="87">
        <f t="shared" si="98"/>
        <v>13.218244114889567</v>
      </c>
      <c r="AE157" s="87">
        <f t="shared" si="98"/>
        <v>13.247246182871224</v>
      </c>
      <c r="AF157" s="87">
        <f t="shared" si="98"/>
        <v>13.262590588989042</v>
      </c>
      <c r="AG157" s="87">
        <f t="shared" si="98"/>
        <v>13.269521671634561</v>
      </c>
      <c r="AH157" s="87">
        <f t="shared" si="98"/>
        <v>13.270100720622985</v>
      </c>
      <c r="AI157" s="87">
        <f t="shared" si="98"/>
        <v>13.264318185199208</v>
      </c>
      <c r="AJ157" s="87">
        <f t="shared" si="98"/>
        <v>13.261086583112089</v>
      </c>
      <c r="AK157" s="87">
        <f t="shared" si="98"/>
        <v>13.255643700863592</v>
      </c>
      <c r="AL157" s="87">
        <f t="shared" si="98"/>
        <v>13.251237329720778</v>
      </c>
      <c r="AM157" s="87">
        <f t="shared" si="98"/>
        <v>13.246620389001567</v>
      </c>
      <c r="AN157" s="87">
        <f t="shared" si="98"/>
        <v>13.242378201820726</v>
      </c>
      <c r="AO157" s="87">
        <f t="shared" si="98"/>
        <v>13.247246206120014</v>
      </c>
      <c r="AP157" s="87">
        <f t="shared" si="98"/>
        <v>13.249486215301403</v>
      </c>
      <c r="AQ157" s="87">
        <f t="shared" si="98"/>
        <v>13.25483410176847</v>
      </c>
      <c r="AR157" s="87">
        <f t="shared" si="98"/>
        <v>13.253250683783524</v>
      </c>
      <c r="AS157" s="87">
        <f t="shared" si="98"/>
        <v>13.255118834226986</v>
      </c>
      <c r="AT157" s="87">
        <f t="shared" si="98"/>
        <v>13.251861685674866</v>
      </c>
      <c r="AU157" s="87">
        <f t="shared" si="98"/>
        <v>13.252820878742801</v>
      </c>
      <c r="AV157" s="87">
        <f t="shared" si="98"/>
        <v>13.252934740561916</v>
      </c>
      <c r="AW157" s="87">
        <f t="shared" si="98"/>
        <v>13.251415461171534</v>
      </c>
      <c r="AX157" s="87">
        <f t="shared" si="98"/>
        <v>13.252052926823167</v>
      </c>
      <c r="AY157" s="87">
        <f t="shared" si="98"/>
        <v>13.251361060969334</v>
      </c>
      <c r="AZ157" s="71"/>
      <c r="BA157" s="187" t="s">
        <v>114</v>
      </c>
      <c r="BB157" s="187" t="s">
        <v>114</v>
      </c>
      <c r="BC157" s="187" t="s">
        <v>114</v>
      </c>
      <c r="BD157" s="187" t="s">
        <v>114</v>
      </c>
      <c r="BF157" s="77"/>
    </row>
    <row r="158" spans="2:58" x14ac:dyDescent="0.25">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c r="AR158" s="71"/>
      <c r="AS158" s="71"/>
      <c r="AT158" s="71"/>
      <c r="AU158" s="71"/>
      <c r="AV158" s="71"/>
      <c r="AW158" s="71"/>
      <c r="AX158" s="71"/>
      <c r="AY158" s="71"/>
      <c r="AZ158" s="71"/>
      <c r="BA158" s="187" t="s">
        <v>114</v>
      </c>
      <c r="BB158" s="187" t="s">
        <v>114</v>
      </c>
      <c r="BC158" s="187" t="s">
        <v>114</v>
      </c>
      <c r="BD158" s="187" t="s">
        <v>114</v>
      </c>
      <c r="BF158" s="77"/>
    </row>
    <row r="159" spans="2:58" x14ac:dyDescent="0.25">
      <c r="B159" s="196" t="s">
        <v>278</v>
      </c>
      <c r="C159" s="199"/>
      <c r="D159" s="199"/>
      <c r="E159" s="199"/>
      <c r="F159" s="199"/>
      <c r="G159" s="199"/>
      <c r="H159" s="199"/>
      <c r="I159" s="199"/>
      <c r="J159" s="199"/>
      <c r="K159" s="199"/>
      <c r="L159" s="199"/>
      <c r="M159" s="199"/>
      <c r="N159" s="199"/>
      <c r="O159" s="199"/>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c r="AR159" s="71"/>
      <c r="AS159" s="71"/>
      <c r="AT159" s="71"/>
      <c r="AU159" s="71"/>
      <c r="AV159" s="71"/>
      <c r="AW159" s="71"/>
      <c r="AX159" s="71"/>
      <c r="AY159" s="71"/>
      <c r="AZ159" s="71"/>
      <c r="BA159" s="187" t="s">
        <v>114</v>
      </c>
      <c r="BB159" s="187" t="s">
        <v>114</v>
      </c>
      <c r="BC159" s="187" t="s">
        <v>114</v>
      </c>
      <c r="BD159" s="187" t="s">
        <v>114</v>
      </c>
      <c r="BF159" s="77"/>
    </row>
    <row r="160" spans="2:58" x14ac:dyDescent="0.25">
      <c r="B160" s="78" t="s">
        <v>245</v>
      </c>
      <c r="C160" s="71" t="s">
        <v>114</v>
      </c>
      <c r="D160" s="201" t="s">
        <v>114</v>
      </c>
      <c r="E160" s="201" t="s">
        <v>114</v>
      </c>
      <c r="F160" s="201" t="s">
        <v>114</v>
      </c>
      <c r="G160" s="201" t="s">
        <v>114</v>
      </c>
      <c r="H160" s="201" t="s">
        <v>114</v>
      </c>
      <c r="I160" s="201" t="s">
        <v>114</v>
      </c>
      <c r="J160" s="201" t="s">
        <v>114</v>
      </c>
      <c r="K160" s="201" t="s">
        <v>114</v>
      </c>
      <c r="L160" s="201" t="s">
        <v>114</v>
      </c>
      <c r="M160" s="201" t="s">
        <v>114</v>
      </c>
      <c r="N160" s="201" t="s">
        <v>114</v>
      </c>
      <c r="O160" s="201" t="s">
        <v>114</v>
      </c>
      <c r="P160" s="171">
        <v>4.1000000000000002E-2</v>
      </c>
      <c r="Q160" s="171">
        <v>4.1000000000000002E-2</v>
      </c>
      <c r="R160" s="171">
        <v>4.1000000000000002E-2</v>
      </c>
      <c r="S160" s="171">
        <v>4.1000000000000002E-2</v>
      </c>
      <c r="T160" s="171">
        <v>4.1000000000000002E-2</v>
      </c>
      <c r="U160" s="171">
        <v>4.1000000000000002E-2</v>
      </c>
      <c r="V160" s="171">
        <v>4.1000000000000002E-2</v>
      </c>
      <c r="W160" s="171">
        <v>4.1000000000000002E-2</v>
      </c>
      <c r="X160" s="171">
        <v>4.1000000000000002E-2</v>
      </c>
      <c r="Y160" s="171">
        <v>4.1000000000000002E-2</v>
      </c>
      <c r="Z160" s="171">
        <v>4.1000000000000002E-2</v>
      </c>
      <c r="AA160" s="171">
        <v>4.1000000000000002E-2</v>
      </c>
      <c r="AB160" s="171">
        <v>4.1000000000000002E-2</v>
      </c>
      <c r="AC160" s="171">
        <v>4.1000000000000002E-2</v>
      </c>
      <c r="AD160" s="171">
        <v>4.1000000000000002E-2</v>
      </c>
      <c r="AE160" s="171">
        <v>4.1000000000000002E-2</v>
      </c>
      <c r="AF160" s="171">
        <v>4.1000000000000002E-2</v>
      </c>
      <c r="AG160" s="171">
        <v>4.1000000000000002E-2</v>
      </c>
      <c r="AH160" s="171">
        <v>4.1000000000000002E-2</v>
      </c>
      <c r="AI160" s="171">
        <v>4.1000000000000002E-2</v>
      </c>
      <c r="AJ160" s="171">
        <v>4.1000000000000002E-2</v>
      </c>
      <c r="AK160" s="171">
        <v>4.1000000000000002E-2</v>
      </c>
      <c r="AL160" s="171">
        <v>4.1000000000000002E-2</v>
      </c>
      <c r="AM160" s="171">
        <v>4.1000000000000002E-2</v>
      </c>
      <c r="AN160" s="171">
        <v>4.1000000000000002E-2</v>
      </c>
      <c r="AO160" s="171">
        <v>4.1000000000000002E-2</v>
      </c>
      <c r="AP160" s="171">
        <v>4.1000000000000002E-2</v>
      </c>
      <c r="AQ160" s="171">
        <v>4.1000000000000002E-2</v>
      </c>
      <c r="AR160" s="171">
        <v>4.1000000000000002E-2</v>
      </c>
      <c r="AS160" s="171">
        <v>4.1000000000000002E-2</v>
      </c>
      <c r="AT160" s="171">
        <v>4.1000000000000002E-2</v>
      </c>
      <c r="AU160" s="171">
        <v>4.1000000000000002E-2</v>
      </c>
      <c r="AV160" s="171">
        <v>4.1000000000000002E-2</v>
      </c>
      <c r="AW160" s="171">
        <v>4.1000000000000002E-2</v>
      </c>
      <c r="AX160" s="171">
        <v>4.1000000000000002E-2</v>
      </c>
      <c r="AY160" s="171">
        <v>4.1000000000000002E-2</v>
      </c>
      <c r="AZ160" s="71"/>
      <c r="BA160" s="187" t="s">
        <v>114</v>
      </c>
      <c r="BB160" s="187" t="s">
        <v>114</v>
      </c>
      <c r="BC160" s="187" t="s">
        <v>114</v>
      </c>
      <c r="BD160" s="187" t="s">
        <v>114</v>
      </c>
      <c r="BF160" s="77"/>
    </row>
    <row r="161" spans="2:58" x14ac:dyDescent="0.25">
      <c r="B161" s="78" t="s">
        <v>279</v>
      </c>
      <c r="C161" s="71" t="s">
        <v>119</v>
      </c>
      <c r="D161" s="72">
        <f>D58/D$16</f>
        <v>0.26501377378266411</v>
      </c>
      <c r="E161" s="72">
        <f t="shared" ref="E161:AY161" si="99">E58/E$16</f>
        <v>0.28490373219710358</v>
      </c>
      <c r="F161" s="72">
        <f t="shared" si="99"/>
        <v>0.27721678635475333</v>
      </c>
      <c r="G161" s="72">
        <f t="shared" si="99"/>
        <v>0.27518148762055544</v>
      </c>
      <c r="H161" s="72">
        <f t="shared" si="99"/>
        <v>0.27294127597889262</v>
      </c>
      <c r="I161" s="72">
        <f t="shared" si="99"/>
        <v>1.0755560466337537</v>
      </c>
      <c r="J161" s="72">
        <f t="shared" si="99"/>
        <v>1.0286479471549512</v>
      </c>
      <c r="K161" s="72">
        <f t="shared" si="99"/>
        <v>1.0247235482728727</v>
      </c>
      <c r="L161" s="72">
        <f t="shared" si="99"/>
        <v>0.90856783066775704</v>
      </c>
      <c r="M161" s="72">
        <f t="shared" si="99"/>
        <v>0.76145914728806086</v>
      </c>
      <c r="N161" s="72">
        <f t="shared" si="99"/>
        <v>0.79666078163874399</v>
      </c>
      <c r="O161" s="72">
        <f t="shared" si="99"/>
        <v>0.76252260430075125</v>
      </c>
      <c r="P161" s="72">
        <f t="shared" si="99"/>
        <v>0.67082972332775337</v>
      </c>
      <c r="Q161" s="72">
        <f t="shared" si="99"/>
        <v>0.67064464822716174</v>
      </c>
      <c r="R161" s="72">
        <f t="shared" si="99"/>
        <v>0.66119352456593983</v>
      </c>
      <c r="S161" s="72">
        <f t="shared" si="99"/>
        <v>0.66994143214222146</v>
      </c>
      <c r="T161" s="72">
        <f t="shared" si="99"/>
        <v>0.66463094338049777</v>
      </c>
      <c r="U161" s="72">
        <f t="shared" si="99"/>
        <v>0.67181554555235679</v>
      </c>
      <c r="V161" s="72">
        <f t="shared" si="99"/>
        <v>0.66737358258601998</v>
      </c>
      <c r="W161" s="72">
        <f t="shared" si="99"/>
        <v>0.67328319862514907</v>
      </c>
      <c r="X161" s="72">
        <f t="shared" si="99"/>
        <v>0.67529897473498013</v>
      </c>
      <c r="Y161" s="72">
        <f t="shared" si="99"/>
        <v>0.67469422389059419</v>
      </c>
      <c r="Z161" s="72">
        <f t="shared" si="99"/>
        <v>0.67647083425804966</v>
      </c>
      <c r="AA161" s="72">
        <f t="shared" si="99"/>
        <v>0.67584454972798158</v>
      </c>
      <c r="AB161" s="72">
        <f t="shared" si="99"/>
        <v>0.68171052229317464</v>
      </c>
      <c r="AC161" s="72">
        <f t="shared" si="99"/>
        <v>0.68195845397262567</v>
      </c>
      <c r="AD161" s="72">
        <f t="shared" si="99"/>
        <v>0.67890956708215988</v>
      </c>
      <c r="AE161" s="72">
        <f t="shared" si="99"/>
        <v>0.68173181340049305</v>
      </c>
      <c r="AF161" s="72">
        <f t="shared" si="99"/>
        <v>0.67973727304357412</v>
      </c>
      <c r="AG161" s="72">
        <f t="shared" si="99"/>
        <v>0.68227341469341329</v>
      </c>
      <c r="AH161" s="72">
        <f t="shared" si="99"/>
        <v>0.68045098653450986</v>
      </c>
      <c r="AI161" s="72">
        <f t="shared" si="99"/>
        <v>0.68274497593588501</v>
      </c>
      <c r="AJ161" s="72">
        <f t="shared" si="99"/>
        <v>0.68355724509489002</v>
      </c>
      <c r="AK161" s="72">
        <f t="shared" si="99"/>
        <v>0.6831654124401324</v>
      </c>
      <c r="AL161" s="72">
        <f t="shared" si="99"/>
        <v>0.68390398502480576</v>
      </c>
      <c r="AM161" s="72">
        <f t="shared" si="99"/>
        <v>0.68352091356265665</v>
      </c>
      <c r="AN161" s="72">
        <f t="shared" si="99"/>
        <v>0.68511255606971622</v>
      </c>
      <c r="AO161" s="72">
        <f t="shared" si="99"/>
        <v>0.68527469994276391</v>
      </c>
      <c r="AP161" s="72">
        <f t="shared" si="99"/>
        <v>0.67205830144035694</v>
      </c>
      <c r="AQ161" s="72">
        <f t="shared" si="99"/>
        <v>0.68048509757504916</v>
      </c>
      <c r="AR161" s="72">
        <f t="shared" si="99"/>
        <v>0.67358862814522014</v>
      </c>
      <c r="AS161" s="72">
        <f t="shared" si="99"/>
        <v>0.68107122907824413</v>
      </c>
      <c r="AT161" s="72">
        <f t="shared" si="99"/>
        <v>0.67488173283090891</v>
      </c>
      <c r="AU161" s="72">
        <f t="shared" si="99"/>
        <v>0.68159031575889539</v>
      </c>
      <c r="AV161" s="72">
        <f t="shared" si="99"/>
        <v>0.68447575715215248</v>
      </c>
      <c r="AW161" s="72">
        <f t="shared" si="99"/>
        <v>0.68205309820736593</v>
      </c>
      <c r="AX161" s="72">
        <f t="shared" si="99"/>
        <v>0.68473843570259396</v>
      </c>
      <c r="AY161" s="72">
        <f t="shared" si="99"/>
        <v>0.68246808476322551</v>
      </c>
      <c r="AZ161" s="71"/>
      <c r="BA161" s="187" t="s">
        <v>114</v>
      </c>
      <c r="BB161" s="187" t="s">
        <v>114</v>
      </c>
      <c r="BC161" s="187" t="s">
        <v>114</v>
      </c>
      <c r="BD161" s="187" t="s">
        <v>114</v>
      </c>
      <c r="BF161" s="77"/>
    </row>
    <row r="162" spans="2:58" x14ac:dyDescent="0.25">
      <c r="B162" s="78" t="s">
        <v>280</v>
      </c>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1"/>
      <c r="AB162" s="71"/>
      <c r="AC162" s="71"/>
      <c r="AD162" s="71"/>
      <c r="AE162" s="71"/>
      <c r="AF162" s="71"/>
      <c r="AG162" s="71"/>
      <c r="AH162" s="71"/>
      <c r="AI162" s="71"/>
      <c r="AJ162" s="71"/>
      <c r="AK162" s="71"/>
      <c r="AL162" s="71"/>
      <c r="AM162" s="71"/>
      <c r="AN162" s="71"/>
      <c r="AO162" s="71"/>
      <c r="AP162" s="71"/>
      <c r="AQ162" s="71"/>
      <c r="AR162" s="71"/>
      <c r="AS162" s="71"/>
      <c r="AT162" s="71"/>
      <c r="AU162" s="71"/>
      <c r="AV162" s="71"/>
      <c r="AW162" s="71"/>
      <c r="AX162" s="71"/>
      <c r="AY162" s="71"/>
      <c r="AZ162" s="71"/>
      <c r="BA162" s="187" t="s">
        <v>114</v>
      </c>
      <c r="BB162" s="187" t="s">
        <v>114</v>
      </c>
      <c r="BC162" s="187" t="s">
        <v>114</v>
      </c>
      <c r="BD162" s="187" t="s">
        <v>114</v>
      </c>
      <c r="BF162" s="77"/>
    </row>
    <row r="163" spans="2:58" x14ac:dyDescent="0.25">
      <c r="B163" s="202" t="s">
        <v>188</v>
      </c>
      <c r="C163" s="150" t="s">
        <v>304</v>
      </c>
      <c r="D163" s="78" t="s">
        <v>309</v>
      </c>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1"/>
      <c r="AH163" s="71"/>
      <c r="AI163" s="71"/>
      <c r="AJ163" s="71"/>
      <c r="AK163" s="71"/>
      <c r="AL163" s="71"/>
      <c r="AM163" s="71"/>
      <c r="AN163" s="71"/>
      <c r="AO163" s="71"/>
      <c r="AP163" s="71"/>
      <c r="AQ163" s="71"/>
      <c r="AR163" s="71"/>
      <c r="AS163" s="71"/>
      <c r="AT163" s="71"/>
      <c r="AU163" s="71"/>
      <c r="AV163" s="71"/>
      <c r="AW163" s="71"/>
      <c r="AX163" s="71"/>
      <c r="AY163" s="71"/>
      <c r="AZ163" s="71"/>
      <c r="BA163" s="187" t="s">
        <v>114</v>
      </c>
      <c r="BB163" s="187" t="s">
        <v>114</v>
      </c>
      <c r="BC163" s="187" t="s">
        <v>114</v>
      </c>
      <c r="BD163" s="187" t="s">
        <v>114</v>
      </c>
      <c r="BF163" s="77"/>
    </row>
    <row r="164" spans="2:58" x14ac:dyDescent="0.25">
      <c r="B164" s="202" t="s">
        <v>92</v>
      </c>
      <c r="C164" s="150" t="s">
        <v>304</v>
      </c>
      <c r="D164" s="78" t="s">
        <v>309</v>
      </c>
      <c r="E164" s="71"/>
      <c r="F164" s="71"/>
      <c r="G164" s="71"/>
      <c r="H164" s="71"/>
      <c r="I164" s="71"/>
      <c r="J164" s="71"/>
      <c r="K164" s="71"/>
      <c r="L164" s="71"/>
      <c r="M164" s="71"/>
      <c r="N164" s="71"/>
      <c r="O164" s="71"/>
      <c r="P164" s="71"/>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c r="AR164" s="71"/>
      <c r="AS164" s="71"/>
      <c r="AT164" s="71"/>
      <c r="AU164" s="71"/>
      <c r="AV164" s="71"/>
      <c r="AW164" s="71"/>
      <c r="AX164" s="71"/>
      <c r="AY164" s="71"/>
      <c r="AZ164" s="71"/>
      <c r="BA164" s="187" t="s">
        <v>114</v>
      </c>
      <c r="BB164" s="187" t="s">
        <v>114</v>
      </c>
      <c r="BC164" s="187" t="s">
        <v>114</v>
      </c>
      <c r="BD164" s="187" t="s">
        <v>114</v>
      </c>
      <c r="BF164" s="77"/>
    </row>
    <row r="165" spans="2:58" x14ac:dyDescent="0.25">
      <c r="B165" s="78" t="s">
        <v>283</v>
      </c>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c r="AR165" s="71"/>
      <c r="AS165" s="71"/>
      <c r="AT165" s="71"/>
      <c r="AU165" s="71"/>
      <c r="AV165" s="71"/>
      <c r="AW165" s="71"/>
      <c r="AX165" s="71"/>
      <c r="AY165" s="71"/>
      <c r="AZ165" s="71"/>
      <c r="BA165" s="187" t="s">
        <v>114</v>
      </c>
      <c r="BB165" s="187" t="s">
        <v>114</v>
      </c>
      <c r="BC165" s="187" t="s">
        <v>114</v>
      </c>
      <c r="BD165" s="187" t="s">
        <v>114</v>
      </c>
      <c r="BF165" s="77"/>
    </row>
    <row r="166" spans="2:58" x14ac:dyDescent="0.25">
      <c r="B166" s="202" t="s">
        <v>188</v>
      </c>
      <c r="C166" s="150" t="s">
        <v>304</v>
      </c>
      <c r="D166" s="78" t="s">
        <v>309</v>
      </c>
      <c r="E166" s="71"/>
      <c r="F166" s="71"/>
      <c r="G166" s="71"/>
      <c r="H166" s="71"/>
      <c r="I166" s="71"/>
      <c r="J166" s="71"/>
      <c r="K166" s="71"/>
      <c r="L166" s="71"/>
      <c r="M166" s="71"/>
      <c r="N166" s="71"/>
      <c r="O166" s="71"/>
      <c r="P166" s="71"/>
      <c r="Q166" s="71"/>
      <c r="R166" s="71"/>
      <c r="S166" s="71"/>
      <c r="T166" s="71"/>
      <c r="U166" s="71"/>
      <c r="V166" s="71"/>
      <c r="W166" s="71"/>
      <c r="X166" s="71"/>
      <c r="Y166" s="71"/>
      <c r="Z166" s="71"/>
      <c r="AA166" s="71"/>
      <c r="AB166" s="71"/>
      <c r="AC166" s="71"/>
      <c r="AD166" s="71"/>
      <c r="AE166" s="71"/>
      <c r="AF166" s="71"/>
      <c r="AG166" s="71"/>
      <c r="AH166" s="71"/>
      <c r="AI166" s="71"/>
      <c r="AJ166" s="71"/>
      <c r="AK166" s="71"/>
      <c r="AL166" s="71"/>
      <c r="AM166" s="71"/>
      <c r="AN166" s="71"/>
      <c r="AO166" s="71"/>
      <c r="AP166" s="71"/>
      <c r="AQ166" s="71"/>
      <c r="AR166" s="71"/>
      <c r="AS166" s="71"/>
      <c r="AT166" s="71"/>
      <c r="AU166" s="71"/>
      <c r="AV166" s="71"/>
      <c r="AW166" s="71"/>
      <c r="AX166" s="71"/>
      <c r="AY166" s="71"/>
      <c r="AZ166" s="71"/>
      <c r="BA166" s="187" t="s">
        <v>114</v>
      </c>
      <c r="BB166" s="187" t="s">
        <v>114</v>
      </c>
      <c r="BC166" s="187" t="s">
        <v>114</v>
      </c>
      <c r="BD166" s="187" t="s">
        <v>114</v>
      </c>
      <c r="BF166" s="77"/>
    </row>
    <row r="167" spans="2:58" x14ac:dyDescent="0.25">
      <c r="B167" s="202" t="s">
        <v>93</v>
      </c>
      <c r="C167" s="150" t="s">
        <v>304</v>
      </c>
      <c r="D167" s="78" t="s">
        <v>309</v>
      </c>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1"/>
      <c r="AH167" s="71"/>
      <c r="AI167" s="71"/>
      <c r="AJ167" s="71"/>
      <c r="AK167" s="71"/>
      <c r="AL167" s="71"/>
      <c r="AM167" s="71"/>
      <c r="AN167" s="71"/>
      <c r="AO167" s="71"/>
      <c r="AP167" s="71"/>
      <c r="AQ167" s="71"/>
      <c r="AR167" s="71"/>
      <c r="AS167" s="71"/>
      <c r="AT167" s="71"/>
      <c r="AU167" s="71"/>
      <c r="AV167" s="71"/>
      <c r="AW167" s="71"/>
      <c r="AX167" s="71"/>
      <c r="AY167" s="71"/>
      <c r="AZ167" s="71"/>
      <c r="BA167" s="187" t="s">
        <v>114</v>
      </c>
      <c r="BB167" s="187" t="s">
        <v>114</v>
      </c>
      <c r="BC167" s="187" t="s">
        <v>114</v>
      </c>
      <c r="BD167" s="187" t="s">
        <v>114</v>
      </c>
      <c r="BF167" s="77"/>
    </row>
    <row r="168" spans="2:58" x14ac:dyDescent="0.25">
      <c r="B168" s="202" t="s">
        <v>286</v>
      </c>
      <c r="C168" s="78" t="s">
        <v>119</v>
      </c>
      <c r="D168" s="72">
        <f>D60/$D$12</f>
        <v>0.82256622281369385</v>
      </c>
      <c r="E168" s="72">
        <f t="shared" ref="E168:AY168" si="100">E60/E12</f>
        <v>0.83499851754476839</v>
      </c>
      <c r="F168" s="72">
        <f t="shared" si="100"/>
        <v>0.84017009470253301</v>
      </c>
      <c r="G168" s="72">
        <f t="shared" si="100"/>
        <v>0.85942094869601382</v>
      </c>
      <c r="H168" s="72">
        <f t="shared" si="100"/>
        <v>0.88031547090391815</v>
      </c>
      <c r="I168" s="72">
        <f t="shared" si="100"/>
        <v>0.89411219808794706</v>
      </c>
      <c r="J168" s="72">
        <f t="shared" si="100"/>
        <v>0.90426384055042242</v>
      </c>
      <c r="K168" s="72">
        <f t="shared" si="100"/>
        <v>0.90897808689747095</v>
      </c>
      <c r="L168" s="72">
        <f t="shared" si="100"/>
        <v>0.91388377678246491</v>
      </c>
      <c r="M168" s="72">
        <f t="shared" si="100"/>
        <v>0.91753474819089953</v>
      </c>
      <c r="N168" s="72">
        <f t="shared" si="100"/>
        <v>0.91880221446367405</v>
      </c>
      <c r="O168" s="72">
        <f t="shared" si="100"/>
        <v>0.91740011462210624</v>
      </c>
      <c r="P168" s="72">
        <f t="shared" si="100"/>
        <v>0.90781736890966602</v>
      </c>
      <c r="Q168" s="72">
        <f t="shared" si="100"/>
        <v>0.90758686706793068</v>
      </c>
      <c r="R168" s="72">
        <f t="shared" si="100"/>
        <v>0.89608021086820688</v>
      </c>
      <c r="S168" s="72">
        <f t="shared" si="100"/>
        <v>0.90671245025624991</v>
      </c>
      <c r="T168" s="72">
        <f t="shared" si="100"/>
        <v>0.90020582144783967</v>
      </c>
      <c r="U168" s="72">
        <f t="shared" si="100"/>
        <v>0.90904820522389151</v>
      </c>
      <c r="V168" s="72">
        <f t="shared" si="100"/>
        <v>0.90354576537081288</v>
      </c>
      <c r="W168" s="72">
        <f t="shared" si="100"/>
        <v>0.91089207084148083</v>
      </c>
      <c r="X168" s="72">
        <f t="shared" si="100"/>
        <v>0.91344587052121917</v>
      </c>
      <c r="Y168" s="72">
        <f t="shared" si="100"/>
        <v>0.91267710047655226</v>
      </c>
      <c r="Z168" s="72">
        <f t="shared" si="100"/>
        <v>0.91494196971207986</v>
      </c>
      <c r="AA168" s="72">
        <f t="shared" si="100"/>
        <v>0.91414134465150476</v>
      </c>
      <c r="AB168" s="72">
        <f t="shared" si="100"/>
        <v>0.9217511548492211</v>
      </c>
      <c r="AC168" s="72">
        <f t="shared" si="100"/>
        <v>0.92207680588110918</v>
      </c>
      <c r="AD168" s="72">
        <f t="shared" si="100"/>
        <v>0.9180994600667316</v>
      </c>
      <c r="AE168" s="72">
        <f t="shared" si="100"/>
        <v>0.92177910457775381</v>
      </c>
      <c r="AF168" s="72">
        <f t="shared" si="100"/>
        <v>0.91917337793823517</v>
      </c>
      <c r="AG168" s="72">
        <f t="shared" si="100"/>
        <v>0.92249106858018903</v>
      </c>
      <c r="AH168" s="72">
        <f t="shared" si="100"/>
        <v>0.92010287912211008</v>
      </c>
      <c r="AI168" s="72">
        <f t="shared" si="100"/>
        <v>0.9231125029210786</v>
      </c>
      <c r="AJ168" s="72">
        <f t="shared" si="100"/>
        <v>0.9241863103109148</v>
      </c>
      <c r="AK168" s="72">
        <f t="shared" si="100"/>
        <v>0.92366777836891689</v>
      </c>
      <c r="AL168" s="72">
        <f t="shared" si="100"/>
        <v>0.92464600308228384</v>
      </c>
      <c r="AM168" s="72">
        <f t="shared" si="100"/>
        <v>0.92413818892100752</v>
      </c>
      <c r="AN168" s="72">
        <f t="shared" si="100"/>
        <v>0.92625442741682351</v>
      </c>
      <c r="AO168" s="72">
        <f t="shared" si="100"/>
        <v>0.92647094689608922</v>
      </c>
      <c r="AP168" s="72">
        <f t="shared" si="100"/>
        <v>0.90937347911399202</v>
      </c>
      <c r="AQ168" s="72">
        <f t="shared" si="100"/>
        <v>0.92014738456743739</v>
      </c>
      <c r="AR168" s="72">
        <f t="shared" si="100"/>
        <v>0.91129765099173399</v>
      </c>
      <c r="AS168" s="72">
        <f t="shared" si="100"/>
        <v>0.92091328319332499</v>
      </c>
      <c r="AT168" s="72">
        <f t="shared" si="100"/>
        <v>0.91293460502345769</v>
      </c>
      <c r="AU168" s="72">
        <f t="shared" si="100"/>
        <v>0.92159340935275458</v>
      </c>
      <c r="AV168" s="72">
        <f t="shared" si="100"/>
        <v>0.92540575026800875</v>
      </c>
      <c r="AW168" s="72">
        <f t="shared" si="100"/>
        <v>0.92220122268824511</v>
      </c>
      <c r="AX168" s="72">
        <f t="shared" si="100"/>
        <v>0.92575550516433402</v>
      </c>
      <c r="AY168" s="72">
        <f t="shared" si="100"/>
        <v>0.92274743505639578</v>
      </c>
      <c r="AZ168" s="71"/>
      <c r="BA168" s="187" t="s">
        <v>114</v>
      </c>
      <c r="BB168" s="187" t="s">
        <v>114</v>
      </c>
      <c r="BC168" s="187" t="s">
        <v>114</v>
      </c>
      <c r="BD168" s="187" t="s">
        <v>114</v>
      </c>
      <c r="BF168" s="77"/>
    </row>
    <row r="169" spans="2:58" x14ac:dyDescent="0.25">
      <c r="B169" s="202" t="s">
        <v>287</v>
      </c>
      <c r="C169" s="78" t="s">
        <v>119</v>
      </c>
      <c r="D169" s="195">
        <f>D61/D16</f>
        <v>2.6970748867231826E-3</v>
      </c>
      <c r="E169" s="195">
        <f t="shared" ref="E169:AY169" si="101">E61/E16</f>
        <v>2.722332763766361E-3</v>
      </c>
      <c r="F169" s="195">
        <f t="shared" si="101"/>
        <v>2.9129043147466415E-3</v>
      </c>
      <c r="G169" s="195">
        <f t="shared" si="101"/>
        <v>2.9915646554718768E-3</v>
      </c>
      <c r="H169" s="195">
        <f t="shared" si="101"/>
        <v>2.7242467964492065E-3</v>
      </c>
      <c r="I169" s="195">
        <f t="shared" si="101"/>
        <v>1.8917188577467433E-3</v>
      </c>
      <c r="J169" s="195">
        <f t="shared" si="101"/>
        <v>1.4701288941151079E-3</v>
      </c>
      <c r="K169" s="195">
        <f t="shared" si="101"/>
        <v>1.7220335397281729E-3</v>
      </c>
      <c r="L169" s="195">
        <f t="shared" si="101"/>
        <v>1.4583873040499152E-3</v>
      </c>
      <c r="M169" s="195">
        <f t="shared" si="101"/>
        <v>1.2241461414155177E-3</v>
      </c>
      <c r="N169" s="195">
        <f t="shared" si="101"/>
        <v>1.344793747857585E-3</v>
      </c>
      <c r="O169" s="195">
        <f t="shared" si="101"/>
        <v>1.1647571079450184E-3</v>
      </c>
      <c r="P169" s="195">
        <f t="shared" si="101"/>
        <v>1.8109708448329832E-3</v>
      </c>
      <c r="Q169" s="195">
        <f t="shared" si="101"/>
        <v>1.8136769752865275E-3</v>
      </c>
      <c r="R169" s="195">
        <f t="shared" si="101"/>
        <v>1.9508364084386339E-3</v>
      </c>
      <c r="S169" s="195">
        <f t="shared" si="101"/>
        <v>1.8238026765659411E-3</v>
      </c>
      <c r="T169" s="195">
        <f t="shared" si="101"/>
        <v>1.9009195413232742E-3</v>
      </c>
      <c r="U169" s="195">
        <f t="shared" si="101"/>
        <v>1.7965875261581287E-3</v>
      </c>
      <c r="V169" s="195">
        <f t="shared" si="101"/>
        <v>1.861091995087821E-3</v>
      </c>
      <c r="W169" s="195">
        <f t="shared" si="101"/>
        <v>1.7752748356312273E-3</v>
      </c>
      <c r="X169" s="195">
        <f t="shared" si="101"/>
        <v>1.746002514265377E-3</v>
      </c>
      <c r="Y169" s="195">
        <f t="shared" si="101"/>
        <v>1.7547844722302524E-3</v>
      </c>
      <c r="Z169" s="195">
        <f t="shared" si="101"/>
        <v>1.7289852233134597E-3</v>
      </c>
      <c r="AA169" s="195">
        <f t="shared" si="101"/>
        <v>1.7380798851368646E-3</v>
      </c>
      <c r="AB169" s="195">
        <f t="shared" si="101"/>
        <v>1.6528964993361597E-3</v>
      </c>
      <c r="AC169" s="195">
        <f t="shared" si="101"/>
        <v>1.6492961313378128E-3</v>
      </c>
      <c r="AD169" s="195">
        <f t="shared" si="101"/>
        <v>1.6935708880583481E-3</v>
      </c>
      <c r="AE169" s="195">
        <f t="shared" si="101"/>
        <v>1.6525873181068476E-3</v>
      </c>
      <c r="AF169" s="195">
        <f t="shared" si="101"/>
        <v>1.6815512620786698E-3</v>
      </c>
      <c r="AG169" s="195">
        <f t="shared" si="101"/>
        <v>1.6447223935146741E-3</v>
      </c>
      <c r="AH169" s="195">
        <f t="shared" si="101"/>
        <v>1.6711869906856688E-3</v>
      </c>
      <c r="AI169" s="195">
        <f t="shared" si="101"/>
        <v>1.6378745634575615E-3</v>
      </c>
      <c r="AJ169" s="195">
        <f t="shared" si="101"/>
        <v>1.6260791047545851E-3</v>
      </c>
      <c r="AK169" s="195">
        <f t="shared" si="101"/>
        <v>1.6317691470840669E-3</v>
      </c>
      <c r="AL169" s="195">
        <f t="shared" si="101"/>
        <v>1.6210438815423606E-3</v>
      </c>
      <c r="AM169" s="195">
        <f t="shared" si="101"/>
        <v>1.6266066972198691E-3</v>
      </c>
      <c r="AN169" s="195">
        <f t="shared" si="101"/>
        <v>1.6034934800629799E-3</v>
      </c>
      <c r="AO169" s="195">
        <f t="shared" si="101"/>
        <v>1.6011388894235686E-3</v>
      </c>
      <c r="AP169" s="195">
        <f t="shared" si="101"/>
        <v>1.7930623190022673E-3</v>
      </c>
      <c r="AQ169" s="195">
        <f t="shared" si="101"/>
        <v>1.6706916433423201E-3</v>
      </c>
      <c r="AR169" s="195">
        <f t="shared" si="101"/>
        <v>1.7708395062201207E-3</v>
      </c>
      <c r="AS169" s="195">
        <f t="shared" si="101"/>
        <v>1.662180068251966E-3</v>
      </c>
      <c r="AT169" s="195">
        <f t="shared" si="101"/>
        <v>1.7520615398901505E-3</v>
      </c>
      <c r="AU169" s="195">
        <f t="shared" si="101"/>
        <v>1.6546420921549939E-3</v>
      </c>
      <c r="AV169" s="195">
        <f t="shared" si="101"/>
        <v>1.6127408277567259E-3</v>
      </c>
      <c r="AW169" s="195">
        <f t="shared" si="101"/>
        <v>1.6479217443504746E-3</v>
      </c>
      <c r="AX169" s="195">
        <f t="shared" si="101"/>
        <v>1.60892631139901E-3</v>
      </c>
      <c r="AY169" s="195">
        <f t="shared" si="101"/>
        <v>1.6418954700205121E-3</v>
      </c>
      <c r="AZ169" s="71"/>
      <c r="BA169" s="187" t="s">
        <v>114</v>
      </c>
      <c r="BB169" s="187" t="s">
        <v>114</v>
      </c>
      <c r="BC169" s="187" t="s">
        <v>114</v>
      </c>
      <c r="BD169" s="187" t="s">
        <v>114</v>
      </c>
      <c r="BF169" s="77"/>
    </row>
    <row r="170" spans="2:58" x14ac:dyDescent="0.25">
      <c r="B170" s="202" t="s">
        <v>288</v>
      </c>
      <c r="C170" s="78" t="s">
        <v>290</v>
      </c>
      <c r="D170" s="203">
        <f>D63/D$74</f>
        <v>563.1616860615942</v>
      </c>
      <c r="E170" s="203">
        <f t="shared" ref="E170:T172" si="102">E63/E$74</f>
        <v>541.37458071987737</v>
      </c>
      <c r="F170" s="203">
        <f t="shared" si="102"/>
        <v>547.18589054512825</v>
      </c>
      <c r="G170" s="203">
        <f t="shared" si="102"/>
        <v>519.3821338446395</v>
      </c>
      <c r="H170" s="203">
        <f t="shared" si="102"/>
        <v>521.08678548519197</v>
      </c>
      <c r="I170" s="203">
        <f t="shared" si="102"/>
        <v>557.48499265572457</v>
      </c>
      <c r="J170" s="203">
        <f t="shared" si="102"/>
        <v>542.99437075076776</v>
      </c>
      <c r="K170" s="203">
        <f t="shared" si="102"/>
        <v>518.06311658475124</v>
      </c>
      <c r="L170" s="203">
        <f t="shared" si="102"/>
        <v>547.33486790943255</v>
      </c>
      <c r="M170" s="203">
        <f t="shared" si="102"/>
        <v>584.45128585255281</v>
      </c>
      <c r="N170" s="203">
        <f t="shared" si="102"/>
        <v>604.19325584346814</v>
      </c>
      <c r="O170" s="203">
        <f t="shared" si="102"/>
        <v>632.23955685213332</v>
      </c>
      <c r="P170" s="203">
        <f t="shared" si="102"/>
        <v>532.72650236353695</v>
      </c>
      <c r="Q170" s="203">
        <f t="shared" si="102"/>
        <v>533.61681949106617</v>
      </c>
      <c r="R170" s="203">
        <f t="shared" si="102"/>
        <v>533.33113371404295</v>
      </c>
      <c r="S170" s="203">
        <f t="shared" si="102"/>
        <v>537.65746262188622</v>
      </c>
      <c r="T170" s="203">
        <f t="shared" si="102"/>
        <v>539.71826589471823</v>
      </c>
      <c r="U170" s="203">
        <f t="shared" ref="U170:AY172" si="103">U63/U$74</f>
        <v>545.28695170079322</v>
      </c>
      <c r="V170" s="203">
        <f t="shared" si="103"/>
        <v>544.82842125233617</v>
      </c>
      <c r="W170" s="203">
        <f t="shared" si="103"/>
        <v>547.43580096110338</v>
      </c>
      <c r="X170" s="203">
        <f t="shared" si="103"/>
        <v>550.82156349159038</v>
      </c>
      <c r="Y170" s="203">
        <f t="shared" si="103"/>
        <v>551.39682501905111</v>
      </c>
      <c r="Z170" s="203">
        <f t="shared" si="103"/>
        <v>548.99293206420396</v>
      </c>
      <c r="AA170" s="203">
        <f t="shared" si="103"/>
        <v>544.60670436453927</v>
      </c>
      <c r="AB170" s="203">
        <f t="shared" si="103"/>
        <v>537.43932112983384</v>
      </c>
      <c r="AC170" s="203">
        <f t="shared" si="103"/>
        <v>537.95063988451545</v>
      </c>
      <c r="AD170" s="203">
        <f t="shared" si="103"/>
        <v>538.93511905380456</v>
      </c>
      <c r="AE170" s="203">
        <f t="shared" si="103"/>
        <v>539.60105554116296</v>
      </c>
      <c r="AF170" s="203">
        <f t="shared" si="103"/>
        <v>540.19097658308215</v>
      </c>
      <c r="AG170" s="203">
        <f t="shared" si="103"/>
        <v>540.24961740272408</v>
      </c>
      <c r="AH170" s="203">
        <f t="shared" si="103"/>
        <v>540.30372595167876</v>
      </c>
      <c r="AI170" s="203">
        <f t="shared" si="103"/>
        <v>539.77955219626222</v>
      </c>
      <c r="AJ170" s="203">
        <f t="shared" si="103"/>
        <v>539.09041839211147</v>
      </c>
      <c r="AK170" s="203">
        <f t="shared" si="103"/>
        <v>538.54108499936115</v>
      </c>
      <c r="AL170" s="203">
        <f t="shared" si="103"/>
        <v>537.3542236657355</v>
      </c>
      <c r="AM170" s="203">
        <f t="shared" si="103"/>
        <v>536.80732729589079</v>
      </c>
      <c r="AN170" s="203">
        <f t="shared" si="103"/>
        <v>536.0066095687672</v>
      </c>
      <c r="AO170" s="203">
        <f t="shared" si="103"/>
        <v>535.91596704796984</v>
      </c>
      <c r="AP170" s="203">
        <f t="shared" si="103"/>
        <v>538.1060503856171</v>
      </c>
      <c r="AQ170" s="203">
        <f t="shared" si="103"/>
        <v>537.47053321991086</v>
      </c>
      <c r="AR170" s="203">
        <f t="shared" si="103"/>
        <v>538.0132980954802</v>
      </c>
      <c r="AS170" s="203">
        <f t="shared" si="103"/>
        <v>537.15576103408625</v>
      </c>
      <c r="AT170" s="203">
        <f t="shared" si="103"/>
        <v>537.65519205608803</v>
      </c>
      <c r="AU170" s="203">
        <f t="shared" si="103"/>
        <v>536.66184457704446</v>
      </c>
      <c r="AV170" s="203">
        <f t="shared" si="103"/>
        <v>535.52018219039951</v>
      </c>
      <c r="AW170" s="203">
        <f t="shared" si="103"/>
        <v>536.13277477163945</v>
      </c>
      <c r="AX170" s="203">
        <f t="shared" si="103"/>
        <v>534.97978591257879</v>
      </c>
      <c r="AY170" s="203">
        <f t="shared" si="103"/>
        <v>535.72195135062918</v>
      </c>
      <c r="AZ170" s="71"/>
      <c r="BA170" s="187" t="s">
        <v>114</v>
      </c>
      <c r="BB170" s="187" t="s">
        <v>114</v>
      </c>
      <c r="BC170" s="187" t="s">
        <v>114</v>
      </c>
      <c r="BD170" s="187" t="s">
        <v>114</v>
      </c>
      <c r="BF170" s="77"/>
    </row>
    <row r="171" spans="2:58" x14ac:dyDescent="0.25">
      <c r="B171" s="202" t="s">
        <v>289</v>
      </c>
      <c r="C171" s="78" t="s">
        <v>291</v>
      </c>
      <c r="D171" s="203">
        <f>D64/D$74</f>
        <v>1949.2531331455598</v>
      </c>
      <c r="E171" s="203">
        <f t="shared" si="102"/>
        <v>1899.7543829988711</v>
      </c>
      <c r="F171" s="203">
        <f t="shared" si="102"/>
        <v>2001.8067506284426</v>
      </c>
      <c r="G171" s="203">
        <f t="shared" si="102"/>
        <v>1946.1539607701441</v>
      </c>
      <c r="H171" s="203">
        <f t="shared" si="102"/>
        <v>1986.0757693857404</v>
      </c>
      <c r="I171" s="203">
        <f t="shared" si="102"/>
        <v>2104.4655336214346</v>
      </c>
      <c r="J171" s="203">
        <f t="shared" si="102"/>
        <v>2041.5917424876734</v>
      </c>
      <c r="K171" s="203">
        <f t="shared" si="102"/>
        <v>1991.0382944466498</v>
      </c>
      <c r="L171" s="203">
        <f t="shared" si="102"/>
        <v>2074.6677331507994</v>
      </c>
      <c r="M171" s="203">
        <f t="shared" si="102"/>
        <v>2237.0568837506262</v>
      </c>
      <c r="N171" s="203">
        <f t="shared" si="102"/>
        <v>2297.9446401795849</v>
      </c>
      <c r="O171" s="203">
        <f t="shared" si="102"/>
        <v>2391.9630213642849</v>
      </c>
      <c r="P171" s="203">
        <f t="shared" si="102"/>
        <v>2006.0149754172464</v>
      </c>
      <c r="Q171" s="203">
        <f t="shared" si="102"/>
        <v>2022.600169260915</v>
      </c>
      <c r="R171" s="203">
        <f t="shared" si="102"/>
        <v>2035.0192997691026</v>
      </c>
      <c r="S171" s="203">
        <f t="shared" si="102"/>
        <v>2053.5726551403627</v>
      </c>
      <c r="T171" s="203">
        <f t="shared" si="102"/>
        <v>2064.1463483755592</v>
      </c>
      <c r="U171" s="203">
        <f t="shared" si="103"/>
        <v>2082.3073897365957</v>
      </c>
      <c r="V171" s="203">
        <f t="shared" si="103"/>
        <v>2082.6234027256014</v>
      </c>
      <c r="W171" s="203">
        <f t="shared" si="103"/>
        <v>2092.7586439703259</v>
      </c>
      <c r="X171" s="203">
        <f t="shared" si="103"/>
        <v>2103.808701019339</v>
      </c>
      <c r="Y171" s="203">
        <f t="shared" si="103"/>
        <v>2107.1036906153045</v>
      </c>
      <c r="Z171" s="203">
        <f t="shared" si="103"/>
        <v>2097.1551345448852</v>
      </c>
      <c r="AA171" s="203">
        <f t="shared" si="103"/>
        <v>2080.777928796686</v>
      </c>
      <c r="AB171" s="203">
        <f t="shared" si="103"/>
        <v>2054.613330397251</v>
      </c>
      <c r="AC171" s="203">
        <f t="shared" si="103"/>
        <v>2059.0731581979348</v>
      </c>
      <c r="AD171" s="203">
        <f t="shared" si="103"/>
        <v>2063.9022662580214</v>
      </c>
      <c r="AE171" s="203">
        <f t="shared" si="103"/>
        <v>2066.892145653379</v>
      </c>
      <c r="AF171" s="203">
        <f t="shared" si="103"/>
        <v>2069.2236909188014</v>
      </c>
      <c r="AG171" s="203">
        <f t="shared" si="103"/>
        <v>2069.7210270273326</v>
      </c>
      <c r="AH171" s="203">
        <f t="shared" si="103"/>
        <v>2070.0024806400957</v>
      </c>
      <c r="AI171" s="203">
        <f t="shared" si="103"/>
        <v>2068.5397584618345</v>
      </c>
      <c r="AJ171" s="203">
        <f t="shared" si="103"/>
        <v>2066.3763886526922</v>
      </c>
      <c r="AK171" s="203">
        <f t="shared" si="103"/>
        <v>2064.4418445081892</v>
      </c>
      <c r="AL171" s="203">
        <f t="shared" si="103"/>
        <v>2060.5542550527498</v>
      </c>
      <c r="AM171" s="203">
        <f t="shared" si="103"/>
        <v>2058.669161010675</v>
      </c>
      <c r="AN171" s="203">
        <f t="shared" si="103"/>
        <v>2056.3998398719086</v>
      </c>
      <c r="AO171" s="203">
        <f t="shared" si="103"/>
        <v>2056.6368320291913</v>
      </c>
      <c r="AP171" s="203">
        <f t="shared" si="103"/>
        <v>2063.0029504211757</v>
      </c>
      <c r="AQ171" s="203">
        <f t="shared" si="103"/>
        <v>2061.3545415379886</v>
      </c>
      <c r="AR171" s="203">
        <f t="shared" si="103"/>
        <v>2062.8974036286013</v>
      </c>
      <c r="AS171" s="203">
        <f t="shared" si="103"/>
        <v>2060.4906000042079</v>
      </c>
      <c r="AT171" s="203">
        <f t="shared" si="103"/>
        <v>2061.8268994414366</v>
      </c>
      <c r="AU171" s="203">
        <f t="shared" si="103"/>
        <v>2058.9963475510317</v>
      </c>
      <c r="AV171" s="203">
        <f t="shared" si="103"/>
        <v>2055.7478191729119</v>
      </c>
      <c r="AW171" s="203">
        <f t="shared" si="103"/>
        <v>2057.3929599417015</v>
      </c>
      <c r="AX171" s="203">
        <f t="shared" si="103"/>
        <v>2054.1562339095385</v>
      </c>
      <c r="AY171" s="203">
        <f t="shared" si="103"/>
        <v>2056.2378551672277</v>
      </c>
      <c r="AZ171" s="71"/>
      <c r="BA171" s="187" t="s">
        <v>114</v>
      </c>
      <c r="BB171" s="187" t="s">
        <v>114</v>
      </c>
      <c r="BC171" s="187" t="s">
        <v>114</v>
      </c>
      <c r="BD171" s="187" t="s">
        <v>114</v>
      </c>
      <c r="BF171" s="77"/>
    </row>
    <row r="172" spans="2:58" x14ac:dyDescent="0.25">
      <c r="B172" s="202" t="s">
        <v>292</v>
      </c>
      <c r="C172" s="78" t="s">
        <v>293</v>
      </c>
      <c r="D172" s="203">
        <f>D65/D$74</f>
        <v>47.606725367087378</v>
      </c>
      <c r="E172" s="203">
        <f t="shared" si="102"/>
        <v>46.797748159484165</v>
      </c>
      <c r="F172" s="203">
        <f t="shared" si="102"/>
        <v>48.862876567124886</v>
      </c>
      <c r="G172" s="203">
        <f t="shared" si="102"/>
        <v>2.7811574590454038</v>
      </c>
      <c r="H172" s="203">
        <f t="shared" si="102"/>
        <v>48.768823223771996</v>
      </c>
      <c r="I172" s="203">
        <f t="shared" si="102"/>
        <v>52.359035099452441</v>
      </c>
      <c r="J172" s="203">
        <f t="shared" si="102"/>
        <v>51.215015203118931</v>
      </c>
      <c r="K172" s="203">
        <f t="shared" si="102"/>
        <v>48.445098413404935</v>
      </c>
      <c r="L172" s="203">
        <f t="shared" si="102"/>
        <v>49.84510871380126</v>
      </c>
      <c r="M172" s="203">
        <f t="shared" si="102"/>
        <v>53.887522940824887</v>
      </c>
      <c r="N172" s="203">
        <f t="shared" si="102"/>
        <v>56.198101135942785</v>
      </c>
      <c r="O172" s="203">
        <f t="shared" si="102"/>
        <v>58.38501144891341</v>
      </c>
      <c r="P172" s="203">
        <f t="shared" si="102"/>
        <v>45.694949113021714</v>
      </c>
      <c r="Q172" s="203">
        <f t="shared" si="102"/>
        <v>45.787834782636267</v>
      </c>
      <c r="R172" s="203">
        <f t="shared" si="102"/>
        <v>45.724143337518541</v>
      </c>
      <c r="S172" s="203">
        <f t="shared" si="102"/>
        <v>45.819610310598428</v>
      </c>
      <c r="T172" s="203">
        <f t="shared" si="102"/>
        <v>49.222088687746442</v>
      </c>
      <c r="U172" s="203">
        <f t="shared" si="103"/>
        <v>49.538832412760371</v>
      </c>
      <c r="V172" s="203">
        <f t="shared" si="103"/>
        <v>49.351418069152118</v>
      </c>
      <c r="W172" s="203">
        <f t="shared" si="103"/>
        <v>49.350279563264181</v>
      </c>
      <c r="X172" s="203">
        <f t="shared" si="103"/>
        <v>49.487473635323312</v>
      </c>
      <c r="Y172" s="203">
        <f t="shared" si="103"/>
        <v>49.486923691208823</v>
      </c>
      <c r="Z172" s="203">
        <f t="shared" si="103"/>
        <v>49.151102579709459</v>
      </c>
      <c r="AA172" s="203">
        <f t="shared" si="103"/>
        <v>48.583343983340981</v>
      </c>
      <c r="AB172" s="203">
        <f t="shared" si="103"/>
        <v>47.772455524228455</v>
      </c>
      <c r="AC172" s="203">
        <f t="shared" si="103"/>
        <v>47.95088647249338</v>
      </c>
      <c r="AD172" s="203">
        <f t="shared" si="103"/>
        <v>48.16891841669522</v>
      </c>
      <c r="AE172" s="203">
        <f t="shared" si="103"/>
        <v>48.383324789492498</v>
      </c>
      <c r="AF172" s="203">
        <f t="shared" si="103"/>
        <v>48.621793719270606</v>
      </c>
      <c r="AG172" s="203">
        <f t="shared" si="103"/>
        <v>48.573927400468804</v>
      </c>
      <c r="AH172" s="203">
        <f t="shared" si="103"/>
        <v>48.525675457043015</v>
      </c>
      <c r="AI172" s="203">
        <f t="shared" si="103"/>
        <v>48.447587588676043</v>
      </c>
      <c r="AJ172" s="203">
        <f t="shared" si="103"/>
        <v>48.369725727050508</v>
      </c>
      <c r="AK172" s="203">
        <f t="shared" si="103"/>
        <v>48.305516463493795</v>
      </c>
      <c r="AL172" s="203">
        <f t="shared" si="103"/>
        <v>48.199752422747409</v>
      </c>
      <c r="AM172" s="203">
        <f t="shared" si="103"/>
        <v>48.148249641714585</v>
      </c>
      <c r="AN172" s="203">
        <f t="shared" si="103"/>
        <v>48.101756378796914</v>
      </c>
      <c r="AO172" s="203">
        <f t="shared" si="103"/>
        <v>48.130766355428129</v>
      </c>
      <c r="AP172" s="203">
        <f t="shared" si="103"/>
        <v>48.301093640183772</v>
      </c>
      <c r="AQ172" s="203">
        <f t="shared" si="103"/>
        <v>48.274674740041505</v>
      </c>
      <c r="AR172" s="203">
        <f t="shared" si="103"/>
        <v>48.313125542972344</v>
      </c>
      <c r="AS172" s="203">
        <f t="shared" si="103"/>
        <v>48.242906529304527</v>
      </c>
      <c r="AT172" s="203">
        <f t="shared" si="103"/>
        <v>48.265290381570878</v>
      </c>
      <c r="AU172" s="203">
        <f t="shared" si="103"/>
        <v>48.192711669854702</v>
      </c>
      <c r="AV172" s="203">
        <f t="shared" si="103"/>
        <v>48.113398179538031</v>
      </c>
      <c r="AW172" s="203">
        <f t="shared" si="103"/>
        <v>48.152003520779523</v>
      </c>
      <c r="AX172" s="203">
        <f t="shared" si="103"/>
        <v>48.076459218081041</v>
      </c>
      <c r="AY172" s="203">
        <f t="shared" si="103"/>
        <v>48.128103909540506</v>
      </c>
      <c r="AZ172" s="71"/>
      <c r="BA172" s="187" t="s">
        <v>114</v>
      </c>
      <c r="BB172" s="187" t="s">
        <v>114</v>
      </c>
      <c r="BC172" s="187" t="s">
        <v>114</v>
      </c>
      <c r="BD172" s="187" t="s">
        <v>114</v>
      </c>
      <c r="BF172" s="77"/>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B1519B-A5AD-4B94-82FA-6B90912FE6BC}">
          <x14:formula1>
            <xm:f>Auxiliar!$B$6:$B$8</xm:f>
          </x14:formula1>
          <xm:sqref>C5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E83AF-5AF1-4EA3-98F0-8AA1798C7791}">
  <sheetPr>
    <tabColor rgb="FF00A9F4"/>
  </sheetPr>
  <dimension ref="B1:Z67"/>
  <sheetViews>
    <sheetView showGridLines="0" zoomScale="110" zoomScaleNormal="110" workbookViewId="0">
      <selection activeCell="J64" sqref="J64"/>
    </sheetView>
  </sheetViews>
  <sheetFormatPr defaultRowHeight="10.8" x14ac:dyDescent="0.25"/>
  <cols>
    <col min="1" max="1" width="2.44140625" style="32" customWidth="1"/>
    <col min="2" max="2" width="20.88671875" style="32" customWidth="1"/>
    <col min="3" max="3" width="12.88671875" style="32" bestFit="1" customWidth="1"/>
    <col min="4" max="7" width="11.5546875" style="32" customWidth="1"/>
    <col min="8" max="8" width="1.77734375" style="32" customWidth="1"/>
    <col min="9" max="9" width="20.5546875" style="32" customWidth="1"/>
    <col min="10" max="14" width="11.5546875" style="32" customWidth="1"/>
    <col min="15" max="15" width="1.77734375" style="32" customWidth="1"/>
    <col min="16" max="16" width="20.5546875" style="32" customWidth="1"/>
    <col min="17" max="21" width="11.5546875" style="32" customWidth="1"/>
    <col min="22" max="16384" width="8.88671875" style="32"/>
  </cols>
  <sheetData>
    <row r="1" spans="2:26" customFormat="1" ht="14.4" x14ac:dyDescent="0.3"/>
    <row r="2" spans="2:26" customFormat="1" ht="23.4" x14ac:dyDescent="0.45">
      <c r="B2" s="52" t="s">
        <v>310</v>
      </c>
      <c r="C2" s="51"/>
      <c r="D2" s="51"/>
      <c r="E2" s="51"/>
      <c r="F2" s="51"/>
      <c r="G2" s="51"/>
      <c r="H2" s="51"/>
      <c r="I2" s="51"/>
      <c r="J2" s="51"/>
      <c r="K2" s="51"/>
      <c r="L2" s="51"/>
      <c r="M2" s="51"/>
      <c r="N2" s="51"/>
      <c r="O2" s="51"/>
      <c r="P2" s="51"/>
      <c r="Q2" s="51"/>
      <c r="R2" s="51"/>
      <c r="S2" s="51"/>
      <c r="T2" s="51"/>
      <c r="U2" s="51"/>
      <c r="V2" s="51"/>
      <c r="W2" s="51"/>
      <c r="X2" s="51"/>
      <c r="Y2" s="51"/>
      <c r="Z2" s="51"/>
    </row>
    <row r="3" spans="2:26" customFormat="1" ht="14.4" x14ac:dyDescent="0.3">
      <c r="B3" s="204" t="s">
        <v>306</v>
      </c>
      <c r="C3" s="53"/>
      <c r="D3" s="53"/>
      <c r="E3" s="53"/>
      <c r="F3" s="53"/>
      <c r="G3" s="53"/>
      <c r="H3" s="53"/>
      <c r="I3" s="53"/>
      <c r="J3" s="53"/>
      <c r="K3" s="53"/>
      <c r="L3" s="53"/>
      <c r="M3" s="53"/>
      <c r="N3" s="53"/>
      <c r="O3" s="53"/>
      <c r="P3" s="53"/>
      <c r="Q3" s="53"/>
      <c r="R3" s="53"/>
      <c r="S3" s="53"/>
      <c r="T3" s="53"/>
      <c r="U3" s="53"/>
      <c r="V3" s="53"/>
      <c r="W3" s="53"/>
      <c r="X3" s="53"/>
      <c r="Y3" s="53"/>
      <c r="Z3" s="53"/>
    </row>
    <row r="5" spans="2:26" x14ac:dyDescent="0.25">
      <c r="B5" s="35" t="s">
        <v>207</v>
      </c>
      <c r="C5" s="35" t="str">
        <f>'Output_P&amp;L'!C5</f>
        <v>Base Case Scenario</v>
      </c>
      <c r="E5" s="294" t="s">
        <v>326</v>
      </c>
      <c r="F5" s="295"/>
      <c r="G5" s="295"/>
    </row>
    <row r="6" spans="2:26" x14ac:dyDescent="0.25">
      <c r="B6" s="35" t="s">
        <v>311</v>
      </c>
      <c r="C6" s="32" t="str">
        <f>'Output_P&amp;L'!C7</f>
        <v>USD</v>
      </c>
    </row>
    <row r="8" spans="2:26" x14ac:dyDescent="0.25">
      <c r="B8" s="49" t="s">
        <v>313</v>
      </c>
      <c r="C8" s="135"/>
      <c r="D8" s="135"/>
      <c r="E8" s="135"/>
      <c r="F8" s="135"/>
      <c r="G8" s="135"/>
      <c r="H8" s="135"/>
      <c r="I8" s="135"/>
      <c r="J8" s="135"/>
      <c r="K8" s="135"/>
      <c r="L8" s="135"/>
      <c r="M8" s="135"/>
      <c r="N8" s="135"/>
      <c r="O8" s="135"/>
      <c r="P8" s="135"/>
      <c r="Q8" s="135"/>
      <c r="R8" s="135"/>
      <c r="S8" s="135"/>
      <c r="T8" s="135"/>
      <c r="U8" s="135"/>
    </row>
    <row r="9" spans="2:26" ht="11.4" thickBot="1" x14ac:dyDescent="0.3"/>
    <row r="10" spans="2:26" x14ac:dyDescent="0.25">
      <c r="B10" s="215" t="s">
        <v>312</v>
      </c>
      <c r="C10" s="251" t="s">
        <v>113</v>
      </c>
      <c r="D10" s="216">
        <v>2022</v>
      </c>
      <c r="E10" s="216">
        <f>D10+1</f>
        <v>2023</v>
      </c>
      <c r="F10" s="216">
        <f>E10+1</f>
        <v>2024</v>
      </c>
      <c r="G10" s="217">
        <f>F10+1</f>
        <v>2025</v>
      </c>
      <c r="I10" s="215" t="s">
        <v>24</v>
      </c>
      <c r="J10" s="251" t="s">
        <v>113</v>
      </c>
      <c r="K10" s="216">
        <v>2022</v>
      </c>
      <c r="L10" s="216">
        <f>K10+1</f>
        <v>2023</v>
      </c>
      <c r="M10" s="216">
        <f>L10+1</f>
        <v>2024</v>
      </c>
      <c r="N10" s="217">
        <f>M10+1</f>
        <v>2025</v>
      </c>
      <c r="P10" s="215" t="s">
        <v>103</v>
      </c>
      <c r="Q10" s="251" t="s">
        <v>113</v>
      </c>
      <c r="R10" s="216">
        <v>2022</v>
      </c>
      <c r="S10" s="216">
        <f>R10+1</f>
        <v>2023</v>
      </c>
      <c r="T10" s="216">
        <f>S10+1</f>
        <v>2024</v>
      </c>
      <c r="U10" s="217">
        <f>T10+1</f>
        <v>2025</v>
      </c>
    </row>
    <row r="11" spans="2:26" x14ac:dyDescent="0.25">
      <c r="B11" s="218" t="s">
        <v>40</v>
      </c>
      <c r="C11" s="211" t="s">
        <v>114</v>
      </c>
      <c r="D11" s="206">
        <f>'Output_P&amp;L'!BA12</f>
        <v>69653507</v>
      </c>
      <c r="E11" s="206">
        <f>'Output_P&amp;L'!BB12</f>
        <v>157924956.67409563</v>
      </c>
      <c r="F11" s="206">
        <f>'Output_P&amp;L'!BC12</f>
        <v>320192991.82902908</v>
      </c>
      <c r="G11" s="219">
        <f>'Output_P&amp;L'!BD12</f>
        <v>388292730.46408302</v>
      </c>
      <c r="I11" s="218" t="s">
        <v>40</v>
      </c>
      <c r="J11" s="211" t="s">
        <v>114</v>
      </c>
      <c r="K11" s="206">
        <f>_xlfn.XLOOKUP($I11&amp;$C$5,BC_City_A!$BG$11:$BG$487,BC_City_A!BA$11:BA$487)</f>
        <v>18443267</v>
      </c>
      <c r="L11" s="206">
        <f>_xlfn.XLOOKUP($I11&amp;$C$5,BC_City_A!$BG$11:$BG$487,BC_City_A!BB$11:BB$487)</f>
        <v>26456894.943746675</v>
      </c>
      <c r="M11" s="206">
        <f>_xlfn.XLOOKUP($I11&amp;$C$5,BC_City_A!$BG$11:$BG$487,BC_City_A!BC$11:BC$487)</f>
        <v>33115701.735696394</v>
      </c>
      <c r="N11" s="219">
        <f>_xlfn.XLOOKUP($I11&amp;$C$5,BC_City_A!$BG$11:$BG$487,BC_City_A!BD$11:BD$487)</f>
        <v>41712171.374790207</v>
      </c>
      <c r="P11" s="218" t="s">
        <v>40</v>
      </c>
      <c r="Q11" s="211" t="s">
        <v>114</v>
      </c>
      <c r="R11" s="206">
        <f>_xlfn.XLOOKUP($P11&amp;$C$5,BC_City_B!$BG$11:$BG$487,BC_City_B!BA$11:BA$487)</f>
        <v>51210240</v>
      </c>
      <c r="S11" s="206">
        <f>_xlfn.XLOOKUP($P11&amp;$C$5,BC_City_B!$BG$11:$BG$487,BC_City_B!BB$11:BB$487)</f>
        <v>131468061.73034897</v>
      </c>
      <c r="T11" s="206">
        <f>_xlfn.XLOOKUP($P11&amp;$C$5,BC_City_B!$BG$11:$BG$487,BC_City_B!BC$11:BC$487)</f>
        <v>287077290.09333259</v>
      </c>
      <c r="U11" s="219">
        <f>_xlfn.XLOOKUP($P11&amp;$C$5,BC_City_B!$BG$11:$BG$487,BC_City_B!BD$11:BD$487)</f>
        <v>346580559.08929276</v>
      </c>
    </row>
    <row r="12" spans="2:26" x14ac:dyDescent="0.25">
      <c r="B12" s="220" t="s">
        <v>41</v>
      </c>
      <c r="C12" s="209" t="s">
        <v>26</v>
      </c>
      <c r="D12" s="207">
        <f>'Output_P&amp;L'!BA13</f>
        <v>11994170.154150963</v>
      </c>
      <c r="E12" s="207">
        <f>'Output_P&amp;L'!BB13</f>
        <v>113561149.32625043</v>
      </c>
      <c r="F12" s="207">
        <f>'Output_P&amp;L'!BC13</f>
        <v>248004107.50036055</v>
      </c>
      <c r="G12" s="221">
        <f>'Output_P&amp;L'!BD13</f>
        <v>300120937.32734638</v>
      </c>
      <c r="I12" s="220" t="s">
        <v>41</v>
      </c>
      <c r="J12" s="209" t="s">
        <v>26</v>
      </c>
      <c r="K12" s="207">
        <f>_xlfn.XLOOKUP($I12&amp;$C$5,BC_City_A!$BG$11:$BG$487,BC_City_A!BA$11:BA$487)</f>
        <v>5875403</v>
      </c>
      <c r="L12" s="207">
        <f>_xlfn.XLOOKUP($I12&amp;$C$5,BC_City_A!$BG$11:$BG$487,BC_City_A!BB$11:BB$487)</f>
        <v>10450051.605520513</v>
      </c>
      <c r="M12" s="207">
        <f>_xlfn.XLOOKUP($I12&amp;$C$5,BC_City_A!$BG$11:$BG$487,BC_City_A!BC$11:BC$487)</f>
        <v>13616461.241304273</v>
      </c>
      <c r="N12" s="221">
        <f>_xlfn.XLOOKUP($I12&amp;$C$5,BC_City_A!$BG$11:$BG$487,BC_City_A!BD$11:BD$487)</f>
        <v>17151143.869714182</v>
      </c>
      <c r="P12" s="220" t="s">
        <v>41</v>
      </c>
      <c r="Q12" s="209" t="s">
        <v>26</v>
      </c>
      <c r="R12" s="207">
        <f>_xlfn.XLOOKUP($P12&amp;$C$5,BC_City_B!$BG$11:$BG$487,BC_City_B!BA$11:BA$487)</f>
        <v>6118767.1541509628</v>
      </c>
      <c r="S12" s="207">
        <f>_xlfn.XLOOKUP($P12&amp;$C$5,BC_City_B!$BG$11:$BG$487,BC_City_B!BB$11:BB$487)</f>
        <v>103111097.72072993</v>
      </c>
      <c r="T12" s="207">
        <f>_xlfn.XLOOKUP($P12&amp;$C$5,BC_City_B!$BG$11:$BG$487,BC_City_B!BC$11:BC$487)</f>
        <v>234387646.25905621</v>
      </c>
      <c r="U12" s="221">
        <f>_xlfn.XLOOKUP($P12&amp;$C$5,BC_City_B!$BG$11:$BG$487,BC_City_B!BD$11:BD$487)</f>
        <v>282969793.45763218</v>
      </c>
    </row>
    <row r="13" spans="2:26" x14ac:dyDescent="0.25">
      <c r="B13" s="222" t="s">
        <v>42</v>
      </c>
      <c r="C13" s="78" t="s">
        <v>26</v>
      </c>
      <c r="D13" s="37">
        <f>'Output_P&amp;L'!BA14</f>
        <v>258971000.22720349</v>
      </c>
      <c r="E13" s="37">
        <f>'Output_P&amp;L'!BB14</f>
        <v>640374987.09652889</v>
      </c>
      <c r="F13" s="37">
        <f>'Output_P&amp;L'!BC14</f>
        <v>1382175386.4636862</v>
      </c>
      <c r="G13" s="223">
        <f>'Output_P&amp;L'!BD14</f>
        <v>1673826851.5365138</v>
      </c>
      <c r="I13" s="222" t="s">
        <v>42</v>
      </c>
      <c r="J13" s="78" t="s">
        <v>26</v>
      </c>
      <c r="K13" s="37">
        <f>_xlfn.XLOOKUP($I13&amp;$C$5,BC_City_A!$BG$11:$BG$487,BC_City_A!BA$11:BA$487)</f>
        <v>47211397.530000001</v>
      </c>
      <c r="L13" s="37">
        <f>_xlfn.XLOOKUP($I13&amp;$C$5,BC_City_A!$BG$11:$BG$487,BC_City_A!BB$11:BB$487)</f>
        <v>75758303.573330671</v>
      </c>
      <c r="M13" s="37">
        <f>_xlfn.XLOOKUP($I13&amp;$C$5,BC_City_A!$BG$11:$BG$487,BC_City_A!BC$11:BC$487)</f>
        <v>98713388.53181082</v>
      </c>
      <c r="N13" s="223">
        <f>_xlfn.XLOOKUP($I13&amp;$C$5,BC_City_A!$BG$11:$BG$487,BC_City_A!BD$11:BD$487)</f>
        <v>124338291.61429836</v>
      </c>
      <c r="P13" s="222" t="s">
        <v>42</v>
      </c>
      <c r="Q13" s="78" t="s">
        <v>26</v>
      </c>
      <c r="R13" s="37">
        <f>_xlfn.XLOOKUP($P13&amp;$C$5,BC_City_B!$BG$11:$BG$487,BC_City_B!BA$11:BA$487)</f>
        <v>211759602.69720352</v>
      </c>
      <c r="S13" s="37">
        <f>_xlfn.XLOOKUP($P13&amp;$C$5,BC_City_B!$BG$11:$BG$487,BC_City_B!BB$11:BB$487)</f>
        <v>564616683.52319813</v>
      </c>
      <c r="T13" s="37">
        <f>_xlfn.XLOOKUP($P13&amp;$C$5,BC_City_B!$BG$11:$BG$487,BC_City_B!BC$11:BC$487)</f>
        <v>1283461997.9318752</v>
      </c>
      <c r="U13" s="223">
        <f>_xlfn.XLOOKUP($P13&amp;$C$5,BC_City_B!$BG$11:$BG$487,BC_City_B!BD$11:BD$487)</f>
        <v>1549488559.9222159</v>
      </c>
    </row>
    <row r="14" spans="2:26" x14ac:dyDescent="0.25">
      <c r="B14" s="224" t="s">
        <v>43</v>
      </c>
      <c r="C14" s="210" t="s">
        <v>26</v>
      </c>
      <c r="D14" s="208">
        <f>'Output_P&amp;L'!BA15</f>
        <v>4605998.9798270995</v>
      </c>
      <c r="E14" s="208">
        <f>'Output_P&amp;L'!BB15</f>
        <v>12882026.590756796</v>
      </c>
      <c r="F14" s="208">
        <f>'Output_P&amp;L'!BC15</f>
        <v>28119959.104886919</v>
      </c>
      <c r="G14" s="225">
        <f>'Output_P&amp;L'!BD15</f>
        <v>33949131.222282983</v>
      </c>
      <c r="I14" s="224" t="s">
        <v>43</v>
      </c>
      <c r="J14" s="210" t="s">
        <v>26</v>
      </c>
      <c r="K14" s="208">
        <f>_xlfn.XLOOKUP($I14&amp;$C$5,BC_City_A!$BG$11:$BG$487,BC_City_A!BA$11:BA$487)</f>
        <v>7239.3000000000011</v>
      </c>
      <c r="L14" s="208">
        <f>_xlfn.XLOOKUP($I14&amp;$C$5,BC_City_A!$BG$11:$BG$487,BC_City_A!BB$11:BB$487)</f>
        <v>10290.223629340719</v>
      </c>
      <c r="M14" s="208">
        <f>_xlfn.XLOOKUP($I14&amp;$C$5,BC_City_A!$BG$11:$BG$487,BC_City_A!BC$11:BC$487)</f>
        <v>12880.119803454336</v>
      </c>
      <c r="N14" s="225">
        <f>_xlfn.XLOOKUP($I14&amp;$C$5,BC_City_A!$BG$11:$BG$487,BC_City_A!BD$11:BD$487)</f>
        <v>16223.656344578998</v>
      </c>
      <c r="P14" s="224" t="s">
        <v>43</v>
      </c>
      <c r="Q14" s="210" t="s">
        <v>26</v>
      </c>
      <c r="R14" s="208">
        <f>_xlfn.XLOOKUP($P14&amp;$C$5,BC_City_B!$BG$11:$BG$487,BC_City_B!BA$11:BA$487)</f>
        <v>4598759.6798270987</v>
      </c>
      <c r="S14" s="208">
        <f>_xlfn.XLOOKUP($P14&amp;$C$5,BC_City_B!$BG$11:$BG$487,BC_City_B!BB$11:BB$487)</f>
        <v>12871736.367127454</v>
      </c>
      <c r="T14" s="208">
        <f>_xlfn.XLOOKUP($P14&amp;$C$5,BC_City_B!$BG$11:$BG$487,BC_City_B!BC$11:BC$487)</f>
        <v>28107078.985083465</v>
      </c>
      <c r="U14" s="225">
        <f>_xlfn.XLOOKUP($P14&amp;$C$5,BC_City_B!$BG$11:$BG$487,BC_City_B!BD$11:BD$487)</f>
        <v>33932907.565938406</v>
      </c>
    </row>
    <row r="15" spans="2:26" x14ac:dyDescent="0.25">
      <c r="B15" s="226" t="s">
        <v>44</v>
      </c>
      <c r="C15" s="211" t="s">
        <v>26</v>
      </c>
      <c r="D15" s="212">
        <f>'Output_P&amp;L'!BA16</f>
        <v>275571169.36118156</v>
      </c>
      <c r="E15" s="212">
        <f>'Output_P&amp;L'!BB16</f>
        <v>766818163.01353598</v>
      </c>
      <c r="F15" s="212">
        <f>'Output_P&amp;L'!BC16</f>
        <v>1658299453.068934</v>
      </c>
      <c r="G15" s="227">
        <f>'Output_P&amp;L'!BD16</f>
        <v>2007896920.0861433</v>
      </c>
      <c r="I15" s="226" t="s">
        <v>44</v>
      </c>
      <c r="J15" s="211" t="s">
        <v>26</v>
      </c>
      <c r="K15" s="212">
        <f>_xlfn.XLOOKUP($I15&amp;$C$5,BC_City_A!$BG$11:$BG$487,BC_City_A!BA$11:BA$487)</f>
        <v>53094039.829999998</v>
      </c>
      <c r="L15" s="212">
        <f>_xlfn.XLOOKUP($I15&amp;$C$5,BC_City_A!$BG$11:$BG$487,BC_City_A!BB$11:BB$487)</f>
        <v>86218645.402480513</v>
      </c>
      <c r="M15" s="212">
        <f>_xlfn.XLOOKUP($I15&amp;$C$5,BC_City_A!$BG$11:$BG$487,BC_City_A!BC$11:BC$487)</f>
        <v>112342729.89291857</v>
      </c>
      <c r="N15" s="227">
        <f>_xlfn.XLOOKUP($I15&amp;$C$5,BC_City_A!$BG$11:$BG$487,BC_City_A!BD$11:BD$487)</f>
        <v>141505659.14035711</v>
      </c>
      <c r="P15" s="226" t="s">
        <v>44</v>
      </c>
      <c r="Q15" s="211" t="s">
        <v>26</v>
      </c>
      <c r="R15" s="212">
        <f>_xlfn.XLOOKUP($P15&amp;$C$5,BC_City_B!$BG$11:$BG$487,BC_City_B!BA$11:BA$487)</f>
        <v>222477129.53118157</v>
      </c>
      <c r="S15" s="212">
        <f>_xlfn.XLOOKUP($P15&amp;$C$5,BC_City_B!$BG$11:$BG$487,BC_City_B!BB$11:BB$487)</f>
        <v>680599517.61105537</v>
      </c>
      <c r="T15" s="212">
        <f>_xlfn.XLOOKUP($P15&amp;$C$5,BC_City_B!$BG$11:$BG$487,BC_City_B!BC$11:BC$487)</f>
        <v>1545956723.1760151</v>
      </c>
      <c r="U15" s="227">
        <f>_xlfn.XLOOKUP($P15&amp;$C$5,BC_City_B!$BG$11:$BG$487,BC_City_B!BD$11:BD$487)</f>
        <v>1866391260.9457865</v>
      </c>
    </row>
    <row r="16" spans="2:26" x14ac:dyDescent="0.25">
      <c r="B16" s="218" t="s">
        <v>46</v>
      </c>
      <c r="C16" s="211" t="s">
        <v>26</v>
      </c>
      <c r="D16" s="206">
        <f>'Output_P&amp;L'!BA18</f>
        <v>274575618.09386134</v>
      </c>
      <c r="E16" s="206">
        <f>'Output_P&amp;L'!BB18</f>
        <v>764148145.32217896</v>
      </c>
      <c r="F16" s="206">
        <f>'Output_P&amp;L'!BC18</f>
        <v>1652243777.6110482</v>
      </c>
      <c r="G16" s="219">
        <f>'Output_P&amp;L'!BD18</f>
        <v>2000585423.2148733</v>
      </c>
      <c r="I16" s="218" t="s">
        <v>46</v>
      </c>
      <c r="J16" s="211" t="s">
        <v>26</v>
      </c>
      <c r="K16" s="206">
        <f>_xlfn.XLOOKUP($I16&amp;$C$5,BC_City_A!$BG$11:$BG$487,BC_City_A!BA$11:BA$487)</f>
        <v>53088054.390000001</v>
      </c>
      <c r="L16" s="206">
        <f>_xlfn.XLOOKUP($I16&amp;$C$5,BC_City_A!$BG$11:$BG$487,BC_City_A!BB$11:BB$487)</f>
        <v>86209175.433593974</v>
      </c>
      <c r="M16" s="206">
        <f>_xlfn.XLOOKUP($I16&amp;$C$5,BC_City_A!$BG$11:$BG$487,BC_City_A!BC$11:BC$487)</f>
        <v>112330390.54158974</v>
      </c>
      <c r="N16" s="219">
        <f>_xlfn.XLOOKUP($I16&amp;$C$5,BC_City_A!$BG$11:$BG$487,BC_City_A!BD$11:BD$487)</f>
        <v>141490116.62999782</v>
      </c>
      <c r="P16" s="218" t="s">
        <v>46</v>
      </c>
      <c r="Q16" s="211" t="s">
        <v>26</v>
      </c>
      <c r="R16" s="206">
        <f>_xlfn.XLOOKUP($P16&amp;$C$5,BC_City_B!$BG$11:$BG$487,BC_City_B!BA$11:BA$487)</f>
        <v>221487563.70386136</v>
      </c>
      <c r="S16" s="206">
        <f>_xlfn.XLOOKUP($P16&amp;$C$5,BC_City_B!$BG$11:$BG$487,BC_City_B!BB$11:BB$487)</f>
        <v>677938969.88858497</v>
      </c>
      <c r="T16" s="206">
        <f>_xlfn.XLOOKUP($P16&amp;$C$5,BC_City_B!$BG$11:$BG$487,BC_City_B!BC$11:BC$487)</f>
        <v>1539913387.0694585</v>
      </c>
      <c r="U16" s="219">
        <f>_xlfn.XLOOKUP($P16&amp;$C$5,BC_City_B!$BG$11:$BG$487,BC_City_B!BD$11:BD$487)</f>
        <v>1859095306.5848756</v>
      </c>
    </row>
    <row r="17" spans="2:21" x14ac:dyDescent="0.25">
      <c r="B17" s="226" t="s">
        <v>49</v>
      </c>
      <c r="C17" s="213" t="s">
        <v>26</v>
      </c>
      <c r="D17" s="212">
        <f>'Output_P&amp;L'!BA21</f>
        <v>27313793.252415009</v>
      </c>
      <c r="E17" s="212">
        <f>'Output_P&amp;L'!BB21</f>
        <v>70144540.482486621</v>
      </c>
      <c r="F17" s="212">
        <f>'Output_P&amp;L'!BC21</f>
        <v>138699268.35029092</v>
      </c>
      <c r="G17" s="227">
        <f>'Output_P&amp;L'!BD21</f>
        <v>168900034.07401958</v>
      </c>
      <c r="I17" s="226" t="s">
        <v>49</v>
      </c>
      <c r="J17" s="211" t="s">
        <v>26</v>
      </c>
      <c r="K17" s="212">
        <f>_xlfn.XLOOKUP($I17&amp;$C$5,BC_City_A!$BG$11:$BG$487,BC_City_A!BA$11:BA$487)</f>
        <v>13150079.688919993</v>
      </c>
      <c r="L17" s="212">
        <f>_xlfn.XLOOKUP($I17&amp;$C$5,BC_City_A!$BG$11:$BG$487,BC_City_A!BB$11:BB$487)</f>
        <v>21303267.62905011</v>
      </c>
      <c r="M17" s="212">
        <f>_xlfn.XLOOKUP($I17&amp;$C$5,BC_City_A!$BG$11:$BG$487,BC_City_A!BC$11:BC$487)</f>
        <v>27758116.935319856</v>
      </c>
      <c r="N17" s="227">
        <f>_xlfn.XLOOKUP($I17&amp;$C$5,BC_City_A!$BG$11:$BG$487,BC_City_A!BD$11:BD$487)</f>
        <v>34963816.859101802</v>
      </c>
      <c r="P17" s="226" t="s">
        <v>49</v>
      </c>
      <c r="Q17" s="213" t="s">
        <v>26</v>
      </c>
      <c r="R17" s="212">
        <f>_xlfn.XLOOKUP($P17&amp;$C$5,BC_City_B!$BG$11:$BG$487,BC_City_B!BA$11:BA$487)</f>
        <v>14163713.563495006</v>
      </c>
      <c r="S17" s="212">
        <f>_xlfn.XLOOKUP($P17&amp;$C$5,BC_City_B!$BG$11:$BG$487,BC_City_B!BB$11:BB$487)</f>
        <v>48841272.853436515</v>
      </c>
      <c r="T17" s="212">
        <f>_xlfn.XLOOKUP($P17&amp;$C$5,BC_City_B!$BG$11:$BG$487,BC_City_B!BC$11:BC$487)</f>
        <v>110941151.41497105</v>
      </c>
      <c r="U17" s="227">
        <f>_xlfn.XLOOKUP($P17&amp;$C$5,BC_City_B!$BG$11:$BG$487,BC_City_B!BD$11:BD$487)</f>
        <v>133936217.21491779</v>
      </c>
    </row>
    <row r="18" spans="2:21" x14ac:dyDescent="0.25">
      <c r="B18" s="226" t="s">
        <v>56</v>
      </c>
      <c r="C18" s="213" t="s">
        <v>26</v>
      </c>
      <c r="D18" s="214">
        <f>-BC_City_B!BA28</f>
        <v>-2815366.1139700916</v>
      </c>
      <c r="E18" s="214">
        <f>-BC_City_B!BB28</f>
        <v>-21791120.723780729</v>
      </c>
      <c r="F18" s="214">
        <f>-BC_City_B!BC28</f>
        <v>-49497727.689723216</v>
      </c>
      <c r="G18" s="228">
        <f>-BC_City_B!BD28</f>
        <v>-59757252.587888598</v>
      </c>
      <c r="I18" s="226" t="s">
        <v>56</v>
      </c>
      <c r="J18" s="211" t="s">
        <v>26</v>
      </c>
      <c r="K18" s="214">
        <f>-_xlfn.XLOOKUP($I18&amp;$C$5,BC_City_A!$BG$11:$BG$487,BC_City_A!BA$11:BA$487)</f>
        <v>-3972616.2539699995</v>
      </c>
      <c r="L18" s="214">
        <f>-_xlfn.XLOOKUP($I18&amp;$C$5,BC_City_A!$BG$11:$BG$487,BC_City_A!BB$11:BB$487)</f>
        <v>-6388288.7369557144</v>
      </c>
      <c r="M18" s="214">
        <f>-_xlfn.XLOOKUP($I18&amp;$C$5,BC_City_A!$BG$11:$BG$487,BC_City_A!BC$11:BC$487)</f>
        <v>-8323927.9938065717</v>
      </c>
      <c r="N18" s="228">
        <f>-_xlfn.XLOOKUP($I18&amp;$C$5,BC_City_A!$BG$11:$BG$487,BC_City_A!BD$11:BD$487)</f>
        <v>-10484727.570027795</v>
      </c>
      <c r="P18" s="226" t="s">
        <v>56</v>
      </c>
      <c r="Q18" s="213" t="s">
        <v>26</v>
      </c>
      <c r="R18" s="214">
        <f>-_xlfn.XLOOKUP($P18&amp;$C$5,BC_City_B!$BG$11:$BG$487,BC_City_B!BA$11:BA$487)</f>
        <v>-2815366.1139700916</v>
      </c>
      <c r="S18" s="214">
        <f>-_xlfn.XLOOKUP($P18&amp;$C$5,BC_City_B!$BG$11:$BG$487,BC_City_B!BB$11:BB$487)</f>
        <v>-21791120.723780729</v>
      </c>
      <c r="T18" s="214">
        <f>-_xlfn.XLOOKUP($P18&amp;$C$5,BC_City_B!$BG$11:$BG$487,BC_City_B!BC$11:BC$487)</f>
        <v>-49497727.689723216</v>
      </c>
      <c r="U18" s="228">
        <f>-_xlfn.XLOOKUP($P18&amp;$C$5,BC_City_B!$BG$11:$BG$487,BC_City_B!BD$11:BD$487)</f>
        <v>-59757252.587888598</v>
      </c>
    </row>
    <row r="19" spans="2:21" x14ac:dyDescent="0.25">
      <c r="B19" s="226" t="s">
        <v>57</v>
      </c>
      <c r="C19" s="213" t="s">
        <v>26</v>
      </c>
      <c r="D19" s="212">
        <f>'Output_P&amp;L'!BA29</f>
        <v>20525810.884474911</v>
      </c>
      <c r="E19" s="212">
        <f>'Output_P&amp;L'!BB29</f>
        <v>41965131.021750174</v>
      </c>
      <c r="F19" s="212">
        <f>'Output_P&amp;L'!BC29</f>
        <v>80877612.66676113</v>
      </c>
      <c r="G19" s="227">
        <f>'Output_P&amp;L'!BD29</f>
        <v>98658053.916103184</v>
      </c>
      <c r="I19" s="226" t="s">
        <v>57</v>
      </c>
      <c r="J19" s="211" t="s">
        <v>26</v>
      </c>
      <c r="K19" s="212">
        <f>_xlfn.XLOOKUP($I19&amp;$C$5,BC_City_A!$BG$11:$BG$487,BC_City_A!BA$11:BA$487)</f>
        <v>9177463.4349499978</v>
      </c>
      <c r="L19" s="212">
        <f>_xlfn.XLOOKUP($I19&amp;$C$5,BC_City_A!$BG$11:$BG$487,BC_City_A!BB$11:BB$487)</f>
        <v>14914978.892094392</v>
      </c>
      <c r="M19" s="212">
        <f>_xlfn.XLOOKUP($I19&amp;$C$5,BC_City_A!$BG$11:$BG$487,BC_City_A!BC$11:BC$487)</f>
        <v>19434188.941513285</v>
      </c>
      <c r="N19" s="227">
        <f>_xlfn.XLOOKUP($I19&amp;$C$5,BC_City_A!$BG$11:$BG$487,BC_City_A!BD$11:BD$487)</f>
        <v>24479089.289074004</v>
      </c>
      <c r="P19" s="226" t="s">
        <v>57</v>
      </c>
      <c r="Q19" s="213" t="s">
        <v>26</v>
      </c>
      <c r="R19" s="212">
        <f>_xlfn.XLOOKUP($P19&amp;$C$5,BC_City_B!$BG$11:$BG$487,BC_City_B!BA$11:BA$487)</f>
        <v>11348347.449524913</v>
      </c>
      <c r="S19" s="212">
        <f>_xlfn.XLOOKUP($P19&amp;$C$5,BC_City_B!$BG$11:$BG$487,BC_City_B!BB$11:BB$487)</f>
        <v>27050152.129655786</v>
      </c>
      <c r="T19" s="212">
        <f>_xlfn.XLOOKUP($P19&amp;$C$5,BC_City_B!$BG$11:$BG$487,BC_City_B!BC$11:BC$487)</f>
        <v>61443423.725247838</v>
      </c>
      <c r="U19" s="227">
        <f>_xlfn.XLOOKUP($P19&amp;$C$5,BC_City_B!$BG$11:$BG$487,BC_City_B!BD$11:BD$487)</f>
        <v>74178964.627029195</v>
      </c>
    </row>
    <row r="20" spans="2:21" x14ac:dyDescent="0.25">
      <c r="B20" s="236" t="s">
        <v>74</v>
      </c>
      <c r="C20" s="237" t="s">
        <v>26</v>
      </c>
      <c r="D20" s="234">
        <f>-'Output_P&amp;L'!BA46</f>
        <v>-19305529.631635062</v>
      </c>
      <c r="E20" s="234">
        <f>-'Output_P&amp;L'!BB46</f>
        <v>-31626955.407454506</v>
      </c>
      <c r="F20" s="234">
        <f>-'Output_P&amp;L'!BC46</f>
        <v>-66534677.575935245</v>
      </c>
      <c r="G20" s="235">
        <f>-'Output_P&amp;L'!BD46</f>
        <v>-80698887.789134234</v>
      </c>
      <c r="I20" s="236" t="s">
        <v>74</v>
      </c>
      <c r="J20" s="209" t="s">
        <v>26</v>
      </c>
      <c r="K20" s="234">
        <f>-_xlfn.XLOOKUP($I20&amp;$C$5,BC_City_A!$BG$11:$BG$487,BC_City_A!BA$11:BA$487)</f>
        <v>-3309101.2119999998</v>
      </c>
      <c r="L20" s="234">
        <f>-_xlfn.XLOOKUP($I20&amp;$C$5,BC_City_A!$BG$11:$BG$487,BC_City_A!BB$11:BB$487)</f>
        <v>-5477519.3606142495</v>
      </c>
      <c r="M20" s="234">
        <f>-_xlfn.XLOOKUP($I20&amp;$C$5,BC_City_A!$BG$11:$BG$487,BC_City_A!BC$11:BC$487)</f>
        <v>-7137197.2401112989</v>
      </c>
      <c r="N20" s="235">
        <f>-_xlfn.XLOOKUP($I20&amp;$C$5,BC_City_A!$BG$11:$BG$487,BC_City_A!BD$11:BD$487)</f>
        <v>-8989934.6476567015</v>
      </c>
      <c r="P20" s="236" t="s">
        <v>74</v>
      </c>
      <c r="Q20" s="237" t="s">
        <v>26</v>
      </c>
      <c r="R20" s="234">
        <f>-_xlfn.XLOOKUP($P20&amp;$C$5,BC_City_B!$BG$11:$BG$487,BC_City_B!BA$11:BA$487)</f>
        <v>-15996428.419635063</v>
      </c>
      <c r="S20" s="234">
        <f>-_xlfn.XLOOKUP($P20&amp;$C$5,BC_City_B!$BG$11:$BG$487,BC_City_B!BB$11:BB$487)</f>
        <v>-26149436.04684025</v>
      </c>
      <c r="T20" s="234">
        <f>-_xlfn.XLOOKUP($P20&amp;$C$5,BC_City_B!$BG$11:$BG$487,BC_City_B!BC$11:BC$487)</f>
        <v>-59397480.335823931</v>
      </c>
      <c r="U20" s="235">
        <f>-_xlfn.XLOOKUP($P20&amp;$C$5,BC_City_B!$BG$11:$BG$487,BC_City_B!BD$11:BD$487)</f>
        <v>-71708953.14147754</v>
      </c>
    </row>
    <row r="21" spans="2:21" x14ac:dyDescent="0.25">
      <c r="B21" s="247" t="s">
        <v>75</v>
      </c>
      <c r="C21" s="243" t="s">
        <v>26</v>
      </c>
      <c r="D21" s="244">
        <f>'Output_P&amp;L'!BA47</f>
        <v>1220281.2528398386</v>
      </c>
      <c r="E21" s="244">
        <f>'Output_P&amp;L'!BB47</f>
        <v>6986008.7889401168</v>
      </c>
      <c r="F21" s="244">
        <f>'Output_P&amp;L'!BC47</f>
        <v>11079776.651939506</v>
      </c>
      <c r="G21" s="248">
        <f>'Output_P&amp;L'!BD47</f>
        <v>14729841.483644351</v>
      </c>
      <c r="I21" s="247" t="s">
        <v>75</v>
      </c>
      <c r="J21" s="243" t="s">
        <v>26</v>
      </c>
      <c r="K21" s="244">
        <f>_xlfn.XLOOKUP($I21&amp;$C$5,BC_City_A!$BG$11:$BG$487,BC_City_A!BA$11:BA$487)</f>
        <v>5868362.2229499947</v>
      </c>
      <c r="L21" s="244">
        <f>_xlfn.XLOOKUP($I21&amp;$C$5,BC_City_A!$BG$11:$BG$487,BC_City_A!BB$11:BB$487)</f>
        <v>8439947.9755444061</v>
      </c>
      <c r="M21" s="244">
        <f>_xlfn.XLOOKUP($I21&amp;$C$5,BC_City_A!$BG$11:$BG$487,BC_City_A!BC$11:BC$487)</f>
        <v>11340140.063966816</v>
      </c>
      <c r="N21" s="248">
        <f>_xlfn.XLOOKUP($I21&amp;$C$5,BC_City_A!$BG$11:$BG$487,BC_City_A!BD$11:BD$487)</f>
        <v>14541763.268200897</v>
      </c>
      <c r="P21" s="247" t="s">
        <v>75</v>
      </c>
      <c r="Q21" s="243" t="s">
        <v>26</v>
      </c>
      <c r="R21" s="260">
        <f>_xlfn.XLOOKUP($P21&amp;$C$5,BC_City_B!$BG$11:$BG$487,BC_City_B!BA$11:BA$487)</f>
        <v>-4648080.9701101556</v>
      </c>
      <c r="S21" s="260">
        <f>_xlfn.XLOOKUP($P21&amp;$C$5,BC_City_B!$BG$11:$BG$487,BC_City_B!BB$11:BB$487)</f>
        <v>-1453939.1866042917</v>
      </c>
      <c r="T21" s="260">
        <f>_xlfn.XLOOKUP($P21&amp;$C$5,BC_City_B!$BG$11:$BG$487,BC_City_B!BC$11:BC$487)</f>
        <v>-260363.41202731174</v>
      </c>
      <c r="U21" s="261">
        <f>_xlfn.XLOOKUP($P21&amp;$C$5,BC_City_B!$BG$11:$BG$487,BC_City_B!BD$11:BD$487)</f>
        <v>188078.21544345067</v>
      </c>
    </row>
    <row r="22" spans="2:21" x14ac:dyDescent="0.25">
      <c r="B22" s="249" t="s">
        <v>76</v>
      </c>
      <c r="C22" s="245" t="s">
        <v>26</v>
      </c>
      <c r="D22" s="246">
        <f>-'Output_P&amp;L'!BA48</f>
        <v>-1617299.0062387832</v>
      </c>
      <c r="E22" s="246">
        <f>-'Output_P&amp;L'!BB48</f>
        <v>-1676083.4126777796</v>
      </c>
      <c r="F22" s="246">
        <f>-'Output_P&amp;L'!BC48</f>
        <v>-1631579.2194431908</v>
      </c>
      <c r="G22" s="250">
        <f>-'Output_P&amp;L'!BD48</f>
        <v>-1614662.3216623063</v>
      </c>
      <c r="I22" s="249" t="s">
        <v>76</v>
      </c>
      <c r="J22" s="245" t="s">
        <v>26</v>
      </c>
      <c r="K22" s="246">
        <f>-_xlfn.XLOOKUP($I22&amp;$C$5,BC_City_A!$BG$11:$BG$487,BC_City_A!BA$11:BA$487)</f>
        <v>-540184.19419000007</v>
      </c>
      <c r="L22" s="246">
        <f>-_xlfn.XLOOKUP($I22&amp;$C$5,BC_City_A!$BG$11:$BG$487,BC_City_A!BB$11:BB$487)</f>
        <v>-498755.77796786843</v>
      </c>
      <c r="M22" s="246">
        <f>-_xlfn.XLOOKUP($I22&amp;$C$5,BC_City_A!$BG$11:$BG$487,BC_City_A!BC$11:BC$487)</f>
        <v>-478425.81871758547</v>
      </c>
      <c r="N22" s="250">
        <f>-_xlfn.XLOOKUP($I22&amp;$C$5,BC_City_A!$BG$11:$BG$487,BC_City_A!BD$11:BD$487)</f>
        <v>-473695.68660820049</v>
      </c>
      <c r="P22" s="249" t="s">
        <v>76</v>
      </c>
      <c r="Q22" s="245" t="s">
        <v>26</v>
      </c>
      <c r="R22" s="246">
        <f>-_xlfn.XLOOKUP($P22&amp;$C$5,BC_City_B!$BG$11:$BG$487,BC_City_B!BA$11:BA$487)</f>
        <v>-1077114.8120487835</v>
      </c>
      <c r="S22" s="246">
        <f>-_xlfn.XLOOKUP($P22&amp;$C$5,BC_City_B!$BG$11:$BG$487,BC_City_B!BB$11:BB$487)</f>
        <v>-1177327.6347099112</v>
      </c>
      <c r="T22" s="246">
        <f>-_xlfn.XLOOKUP($P22&amp;$C$5,BC_City_B!$BG$11:$BG$487,BC_City_B!BC$11:BC$487)</f>
        <v>-1153153.400725605</v>
      </c>
      <c r="U22" s="250">
        <f>-_xlfn.XLOOKUP($P22&amp;$C$5,BC_City_B!$BG$11:$BG$487,BC_City_B!BD$11:BD$487)</f>
        <v>-1140966.6350541061</v>
      </c>
    </row>
    <row r="23" spans="2:21" x14ac:dyDescent="0.25">
      <c r="B23" s="238" t="s">
        <v>77</v>
      </c>
      <c r="C23" s="239" t="s">
        <v>26</v>
      </c>
      <c r="D23" s="240">
        <f>'Output_P&amp;L'!BA49</f>
        <v>-397017.75339893345</v>
      </c>
      <c r="E23" s="240">
        <f>'Output_P&amp;L'!BB49</f>
        <v>8662092.2016178947</v>
      </c>
      <c r="F23" s="240">
        <f>'Output_P&amp;L'!BC49</f>
        <v>12711355.871382697</v>
      </c>
      <c r="G23" s="241">
        <f>'Output_P&amp;L'!BD49</f>
        <v>16344503.805306658</v>
      </c>
      <c r="I23" s="238" t="s">
        <v>77</v>
      </c>
      <c r="J23" s="210" t="s">
        <v>26</v>
      </c>
      <c r="K23" s="240">
        <f>_xlfn.XLOOKUP($I23&amp;$C$5,BC_City_A!$BG$11:$BG$487,BC_City_A!BA$11:BA$487)</f>
        <v>5328178.0287599983</v>
      </c>
      <c r="L23" s="240">
        <f>_xlfn.XLOOKUP($I23&amp;$C$5,BC_City_A!$BG$11:$BG$487,BC_City_A!BB$11:BB$487)</f>
        <v>8938703.7535122763</v>
      </c>
      <c r="M23" s="240">
        <f>_xlfn.XLOOKUP($I23&amp;$C$5,BC_City_A!$BG$11:$BG$487,BC_City_A!BC$11:BC$487)</f>
        <v>11818565.882684404</v>
      </c>
      <c r="N23" s="241">
        <f>_xlfn.XLOOKUP($I23&amp;$C$5,BC_City_A!$BG$11:$BG$487,BC_City_A!BD$11:BD$487)</f>
        <v>15015458.954809101</v>
      </c>
      <c r="P23" s="238" t="s">
        <v>77</v>
      </c>
      <c r="Q23" s="239" t="s">
        <v>26</v>
      </c>
      <c r="R23" s="240">
        <f>_xlfn.XLOOKUP($P23&amp;$C$5,BC_City_B!$BG$11:$BG$487,BC_City_B!BA$11:BA$487)</f>
        <v>-5725195.7821589317</v>
      </c>
      <c r="S23" s="240">
        <f>_xlfn.XLOOKUP($P23&amp;$C$5,BC_City_B!$BG$11:$BG$487,BC_City_B!BB$11:BB$487)</f>
        <v>-276611.55189438036</v>
      </c>
      <c r="T23" s="240">
        <f>_xlfn.XLOOKUP($P23&amp;$C$5,BC_City_B!$BG$11:$BG$487,BC_City_B!BC$11:BC$487)</f>
        <v>892789.98869829334</v>
      </c>
      <c r="U23" s="241">
        <f>_xlfn.XLOOKUP($P23&amp;$C$5,BC_City_B!$BG$11:$BG$487,BC_City_B!BD$11:BD$487)</f>
        <v>1329044.8504975566</v>
      </c>
    </row>
    <row r="24" spans="2:21" x14ac:dyDescent="0.25">
      <c r="B24" s="229" t="s">
        <v>78</v>
      </c>
      <c r="C24" s="209" t="s">
        <v>26</v>
      </c>
      <c r="D24" s="207">
        <f>'Output_P&amp;L'!BA50</f>
        <v>5071.3336414141413</v>
      </c>
      <c r="E24" s="207">
        <f>'Output_P&amp;L'!BB50</f>
        <v>5071.3336414141386</v>
      </c>
      <c r="F24" s="207">
        <f>'Output_P&amp;L'!BC50</f>
        <v>5071.3336414141386</v>
      </c>
      <c r="G24" s="221">
        <f>'Output_P&amp;L'!BD50</f>
        <v>5071.3336414141386</v>
      </c>
      <c r="I24" s="229" t="s">
        <v>78</v>
      </c>
      <c r="J24" s="209" t="s">
        <v>26</v>
      </c>
      <c r="K24" s="207">
        <f>_xlfn.XLOOKUP($I24&amp;$C$5,BC_City_A!$BG$11:$BG$487,BC_City_A!BA$11:BA$487)</f>
        <v>1761.55</v>
      </c>
      <c r="L24" s="207">
        <f>_xlfn.XLOOKUP($I24&amp;$C$5,BC_City_A!$BG$11:$BG$487,BC_City_A!BB$11:BB$487)</f>
        <v>1761.55</v>
      </c>
      <c r="M24" s="207">
        <f>_xlfn.XLOOKUP($I24&amp;$C$5,BC_City_A!$BG$11:$BG$487,BC_City_A!BC$11:BC$487)</f>
        <v>1761.55</v>
      </c>
      <c r="N24" s="221">
        <f>_xlfn.XLOOKUP($I24&amp;$C$5,BC_City_A!$BG$11:$BG$487,BC_City_A!BD$11:BD$487)</f>
        <v>1761.55</v>
      </c>
      <c r="P24" s="229" t="s">
        <v>78</v>
      </c>
      <c r="Q24" s="209" t="s">
        <v>26</v>
      </c>
      <c r="R24" s="207">
        <f>_xlfn.XLOOKUP($P24&amp;$C$5,BC_City_B!$BG$11:$BG$487,BC_City_B!BA$11:BA$487)</f>
        <v>3309.7836414141411</v>
      </c>
      <c r="S24" s="207">
        <f>_xlfn.XLOOKUP($P24&amp;$C$5,BC_City_B!$BG$11:$BG$487,BC_City_B!BB$11:BB$487)</f>
        <v>3309.7836414141407</v>
      </c>
      <c r="T24" s="207">
        <f>_xlfn.XLOOKUP($P24&amp;$C$5,BC_City_B!$BG$11:$BG$487,BC_City_B!BC$11:BC$487)</f>
        <v>3309.7836414141407</v>
      </c>
      <c r="U24" s="221">
        <f>_xlfn.XLOOKUP($P24&amp;$C$5,BC_City_B!$BG$11:$BG$487,BC_City_B!BD$11:BD$487)</f>
        <v>3309.7836414141407</v>
      </c>
    </row>
    <row r="25" spans="2:21" ht="11.4" thickBot="1" x14ac:dyDescent="0.3">
      <c r="B25" s="230" t="s">
        <v>81</v>
      </c>
      <c r="C25" s="231" t="s">
        <v>26</v>
      </c>
      <c r="D25" s="232">
        <f>'Output_P&amp;L'!BA53</f>
        <v>-402089.08704034798</v>
      </c>
      <c r="E25" s="232">
        <f>'Output_P&amp;L'!BB53</f>
        <v>8657020.867976483</v>
      </c>
      <c r="F25" s="232">
        <f>'Output_P&amp;L'!BC53</f>
        <v>12706284.537741283</v>
      </c>
      <c r="G25" s="233">
        <f>'Output_P&amp;L'!BD53</f>
        <v>16339432.471665243</v>
      </c>
      <c r="I25" s="230" t="s">
        <v>81</v>
      </c>
      <c r="J25" s="231" t="s">
        <v>26</v>
      </c>
      <c r="K25" s="232">
        <f>_xlfn.XLOOKUP($I25&amp;$C$5,BC_City_A!$BG$11:$BG$487,BC_City_A!BA$11:BA$487)</f>
        <v>5326416.4787599975</v>
      </c>
      <c r="L25" s="232">
        <f>_xlfn.XLOOKUP($I25&amp;$C$5,BC_City_A!$BG$11:$BG$487,BC_City_A!BB$11:BB$487)</f>
        <v>8936942.2035122756</v>
      </c>
      <c r="M25" s="232">
        <f>_xlfn.XLOOKUP($I25&amp;$C$5,BC_City_A!$BG$11:$BG$487,BC_City_A!BC$11:BC$487)</f>
        <v>11816804.332684405</v>
      </c>
      <c r="N25" s="233">
        <f>_xlfn.XLOOKUP($I25&amp;$C$5,BC_City_A!$BG$11:$BG$487,BC_City_A!BD$11:BD$487)</f>
        <v>15013697.404809099</v>
      </c>
      <c r="P25" s="230" t="s">
        <v>81</v>
      </c>
      <c r="Q25" s="231" t="s">
        <v>26</v>
      </c>
      <c r="R25" s="232">
        <f>_xlfn.XLOOKUP($P25&amp;$C$5,BC_City_B!$BG$11:$BG$487,BC_City_B!BA$11:BA$487)</f>
        <v>-5728505.5658003455</v>
      </c>
      <c r="S25" s="232">
        <f>_xlfn.XLOOKUP($P25&amp;$C$5,BC_City_B!$BG$11:$BG$487,BC_City_B!BB$11:BB$487)</f>
        <v>-279921.3355357945</v>
      </c>
      <c r="T25" s="232">
        <f>_xlfn.XLOOKUP($P25&amp;$C$5,BC_City_B!$BG$11:$BG$487,BC_City_B!BC$11:BC$487)</f>
        <v>889480.2050568792</v>
      </c>
      <c r="U25" s="233">
        <f>_xlfn.XLOOKUP($P25&amp;$C$5,BC_City_B!$BG$11:$BG$487,BC_City_B!BD$11:BD$487)</f>
        <v>1325735.0668561426</v>
      </c>
    </row>
    <row r="27" spans="2:21" x14ac:dyDescent="0.25">
      <c r="B27" s="49" t="s">
        <v>314</v>
      </c>
      <c r="C27" s="135"/>
      <c r="D27" s="135"/>
      <c r="E27" s="135"/>
      <c r="F27" s="135"/>
      <c r="G27" s="135"/>
      <c r="H27" s="135"/>
      <c r="I27" s="135"/>
      <c r="J27" s="135"/>
      <c r="K27" s="135"/>
      <c r="L27" s="135"/>
      <c r="M27" s="135"/>
      <c r="N27" s="135"/>
      <c r="O27" s="135"/>
      <c r="P27" s="135"/>
      <c r="Q27" s="135"/>
      <c r="R27" s="135"/>
      <c r="S27" s="135"/>
      <c r="T27" s="135"/>
      <c r="U27" s="135"/>
    </row>
    <row r="28" spans="2:21" ht="11.4" thickBot="1" x14ac:dyDescent="0.3"/>
    <row r="29" spans="2:21" x14ac:dyDescent="0.25">
      <c r="B29" s="253" t="s">
        <v>315</v>
      </c>
      <c r="C29" s="251" t="s">
        <v>113</v>
      </c>
      <c r="D29" s="216">
        <v>2022</v>
      </c>
      <c r="E29" s="252">
        <f>D29+1</f>
        <v>2023</v>
      </c>
      <c r="F29" s="216">
        <f>E29+1</f>
        <v>2024</v>
      </c>
      <c r="G29" s="217">
        <f>F29+1</f>
        <v>2025</v>
      </c>
      <c r="I29" s="253" t="s">
        <v>24</v>
      </c>
      <c r="J29" s="251" t="s">
        <v>113</v>
      </c>
      <c r="K29" s="216">
        <v>2022</v>
      </c>
      <c r="L29" s="252">
        <f>K29+1</f>
        <v>2023</v>
      </c>
      <c r="M29" s="216">
        <f>L29+1</f>
        <v>2024</v>
      </c>
      <c r="N29" s="217">
        <f>M29+1</f>
        <v>2025</v>
      </c>
      <c r="P29" s="253" t="s">
        <v>103</v>
      </c>
      <c r="Q29" s="251" t="s">
        <v>113</v>
      </c>
      <c r="R29" s="216">
        <v>2022</v>
      </c>
      <c r="S29" s="252">
        <f>R29+1</f>
        <v>2023</v>
      </c>
      <c r="T29" s="216">
        <f>S29+1</f>
        <v>2024</v>
      </c>
      <c r="U29" s="217">
        <f>T29+1</f>
        <v>2025</v>
      </c>
    </row>
    <row r="30" spans="2:21" x14ac:dyDescent="0.25">
      <c r="B30" s="254" t="s">
        <v>83</v>
      </c>
      <c r="C30" s="258" t="s">
        <v>118</v>
      </c>
      <c r="D30" s="206">
        <f>'Output_P&amp;L'!BA57</f>
        <v>168067639.80000001</v>
      </c>
      <c r="E30" s="206">
        <f>'Output_P&amp;L'!BB57</f>
        <v>384317512.11048591</v>
      </c>
      <c r="F30" s="206">
        <f>'Output_P&amp;L'!BC57</f>
        <v>623479182.93296576</v>
      </c>
      <c r="G30" s="219">
        <f>'Output_P&amp;L'!BD57</f>
        <v>706607414.20112109</v>
      </c>
      <c r="I30" s="254" t="s">
        <v>83</v>
      </c>
      <c r="J30" s="258" t="s">
        <v>118</v>
      </c>
      <c r="K30" s="206">
        <f>_xlfn.XLOOKUP($I30&amp;$C$5,BC_City_A!$BG$11:$BG$487,BC_City_A!BA$11:BA$487)</f>
        <v>31805620</v>
      </c>
      <c r="L30" s="206">
        <f>_xlfn.XLOOKUP($I30&amp;$C$5,BC_City_A!$BG$11:$BG$487,BC_City_A!BB$11:BB$487)</f>
        <v>44187297.828383379</v>
      </c>
      <c r="M30" s="206">
        <f>_xlfn.XLOOKUP($I30&amp;$C$5,BC_City_A!$BG$11:$BG$487,BC_City_A!BC$11:BC$487)</f>
        <v>55308583.206850998</v>
      </c>
      <c r="N30" s="219">
        <f>_xlfn.XLOOKUP($I30&amp;$C$5,BC_City_A!$BG$11:$BG$487,BC_City_A!BD$11:BD$487)</f>
        <v>69666079.240416199</v>
      </c>
      <c r="P30" s="254" t="s">
        <v>83</v>
      </c>
      <c r="Q30" s="258" t="s">
        <v>118</v>
      </c>
      <c r="R30" s="206">
        <f>_xlfn.XLOOKUP($P30&amp;$C$5,BC_City_B!$BG$11:$BG$487,BC_City_B!BA$11:BA$487)</f>
        <v>136261619</v>
      </c>
      <c r="S30" s="206">
        <f>_xlfn.XLOOKUP($P30&amp;$C$5,BC_City_B!$BG$11:$BG$487,BC_City_B!BB$11:BB$487)</f>
        <v>340130208.18210262</v>
      </c>
      <c r="T30" s="206">
        <f>_xlfn.XLOOKUP($P30&amp;$C$5,BC_City_B!$BG$11:$BG$487,BC_City_B!BC$11:BC$487)</f>
        <v>568170599.72611475</v>
      </c>
      <c r="U30" s="219">
        <f>_xlfn.XLOOKUP($P30&amp;$C$5,BC_City_B!$BG$11:$BG$487,BC_City_B!BD$11:BD$487)</f>
        <v>636941334.96070492</v>
      </c>
    </row>
    <row r="31" spans="2:21" x14ac:dyDescent="0.25">
      <c r="B31" s="254" t="s">
        <v>84</v>
      </c>
      <c r="C31" s="258" t="s">
        <v>26</v>
      </c>
      <c r="D31" s="206">
        <f>'Output_P&amp;L'!BA58</f>
        <v>201665020.93817943</v>
      </c>
      <c r="E31" s="206">
        <f>'Output_P&amp;L'!BB58</f>
        <v>515183193.86758101</v>
      </c>
      <c r="F31" s="206">
        <f>'Output_P&amp;L'!BC58</f>
        <v>1131200988.3278883</v>
      </c>
      <c r="G31" s="219">
        <f>'Output_P&amp;L'!BD58</f>
        <v>1368414439.7245014</v>
      </c>
      <c r="I31" s="254" t="s">
        <v>84</v>
      </c>
      <c r="J31" s="258" t="s">
        <v>26</v>
      </c>
      <c r="K31" s="206">
        <f>_xlfn.XLOOKUP($I31&amp;$C$5,BC_City_A!$BG$11:$BG$487,BC_City_A!BA$11:BA$487)</f>
        <v>25380046.271909114</v>
      </c>
      <c r="L31" s="206">
        <f>_xlfn.XLOOKUP($I31&amp;$C$5,BC_City_A!$BG$11:$BG$487,BC_City_A!BB$11:BB$487)</f>
        <v>40289146.782841668</v>
      </c>
      <c r="M31" s="206">
        <f>_xlfn.XLOOKUP($I31&amp;$C$5,BC_City_A!$BG$11:$BG$487,BC_City_A!BC$11:BC$487)</f>
        <v>52496681.124042705</v>
      </c>
      <c r="N31" s="219">
        <f>_xlfn.XLOOKUP($I31&amp;$C$5,BC_City_A!$BG$11:$BG$487,BC_City_A!BD$11:BD$487)</f>
        <v>66124238.499629527</v>
      </c>
      <c r="P31" s="254" t="s">
        <v>84</v>
      </c>
      <c r="Q31" s="258" t="s">
        <v>26</v>
      </c>
      <c r="R31" s="206">
        <f>_xlfn.XLOOKUP($P31&amp;$C$5,BC_City_B!$BG$11:$BG$487,BC_City_B!BA$11:BA$487)</f>
        <v>176284556.56627029</v>
      </c>
      <c r="S31" s="206">
        <f>_xlfn.XLOOKUP($P31&amp;$C$5,BC_City_B!$BG$11:$BG$487,BC_City_B!BB$11:BB$487)</f>
        <v>474894038.18473935</v>
      </c>
      <c r="T31" s="206">
        <f>_xlfn.XLOOKUP($P31&amp;$C$5,BC_City_B!$BG$11:$BG$487,BC_City_B!BC$11:BC$487)</f>
        <v>1078704307.2038457</v>
      </c>
      <c r="U31" s="219">
        <f>_xlfn.XLOOKUP($P31&amp;$C$5,BC_City_B!$BG$11:$BG$487,BC_City_B!BD$11:BD$487)</f>
        <v>1302290201.2248716</v>
      </c>
    </row>
    <row r="32" spans="2:21" x14ac:dyDescent="0.25">
      <c r="B32" s="254" t="s">
        <v>85</v>
      </c>
      <c r="C32" s="258" t="s">
        <v>115</v>
      </c>
      <c r="D32" s="206">
        <f>'Output_P&amp;L'!BA59</f>
        <v>35002221.524884939</v>
      </c>
      <c r="E32" s="206">
        <f>'Output_P&amp;L'!BB59</f>
        <v>76515775.550418332</v>
      </c>
      <c r="F32" s="206">
        <f>'Output_P&amp;L'!BC59</f>
        <v>108505471.62318094</v>
      </c>
      <c r="G32" s="219">
        <f>'Output_P&amp;L'!BD59</f>
        <v>188492222.50293085</v>
      </c>
      <c r="I32" s="254" t="s">
        <v>85</v>
      </c>
      <c r="J32" s="258" t="s">
        <v>115</v>
      </c>
      <c r="K32" s="206">
        <f>_xlfn.XLOOKUP($I32&amp;$C$5,BC_City_A!$BG$11:$BG$487,BC_City_A!BA$11:BA$487)</f>
        <v>8291468.8821971864</v>
      </c>
      <c r="L32" s="206">
        <f>_xlfn.XLOOKUP($I32&amp;$C$5,BC_City_A!$BG$11:$BG$487,BC_City_A!BB$11:BB$487)</f>
        <v>8980842.8438949566</v>
      </c>
      <c r="M32" s="206">
        <f>_xlfn.XLOOKUP($I32&amp;$C$5,BC_City_A!$BG$11:$BG$487,BC_City_A!BC$11:BC$487)</f>
        <v>8944329.5841686539</v>
      </c>
      <c r="N32" s="219">
        <f>_xlfn.XLOOKUP($I32&amp;$C$5,BC_City_A!$BG$11:$BG$487,BC_City_A!BD$11:BD$487)</f>
        <v>13103108.465014711</v>
      </c>
      <c r="P32" s="254" t="s">
        <v>85</v>
      </c>
      <c r="Q32" s="258" t="s">
        <v>115</v>
      </c>
      <c r="R32" s="206">
        <f>_xlfn.XLOOKUP($P32&amp;$C$5,BC_City_B!$BG$11:$BG$487,BC_City_B!BA$11:BA$487)</f>
        <v>26710311.342687756</v>
      </c>
      <c r="S32" s="206">
        <f>_xlfn.XLOOKUP($P32&amp;$C$5,BC_City_B!$BG$11:$BG$487,BC_City_B!BB$11:BB$487)</f>
        <v>67534921.006523371</v>
      </c>
      <c r="T32" s="206">
        <f>_xlfn.XLOOKUP($P32&amp;$C$5,BC_City_B!$BG$11:$BG$487,BC_City_B!BC$11:BC$487)</f>
        <v>99561142.039012313</v>
      </c>
      <c r="U32" s="219">
        <f>_xlfn.XLOOKUP($P32&amp;$C$5,BC_City_B!$BG$11:$BG$487,BC_City_B!BD$11:BD$487)</f>
        <v>175389114.03791615</v>
      </c>
    </row>
    <row r="33" spans="2:21" x14ac:dyDescent="0.25">
      <c r="B33" s="254" t="s">
        <v>86</v>
      </c>
      <c r="C33" s="258" t="s">
        <v>118</v>
      </c>
      <c r="D33" s="206">
        <f>'Output_P&amp;L'!BA60</f>
        <v>62450375.899999999</v>
      </c>
      <c r="E33" s="206">
        <f>'Output_P&amp;L'!BB60</f>
        <v>143567294.4741433</v>
      </c>
      <c r="F33" s="206">
        <f>'Output_P&amp;L'!BC60</f>
        <v>295321147.50735962</v>
      </c>
      <c r="G33" s="219">
        <f>'Output_P&amp;L'!BD60</f>
        <v>357810314.22300851</v>
      </c>
      <c r="I33" s="254" t="s">
        <v>86</v>
      </c>
      <c r="J33" s="258" t="s">
        <v>118</v>
      </c>
      <c r="K33" s="206">
        <f>_xlfn.XLOOKUP($I33&amp;$C$5,BC_City_A!$BG$11:$BG$487,BC_City_A!BA$11:BA$487)</f>
        <v>13589417</v>
      </c>
      <c r="L33" s="206">
        <f>_xlfn.XLOOKUP($I33&amp;$C$5,BC_City_A!$BG$11:$BG$487,BC_City_A!BB$11:BB$487)</f>
        <v>19503710.537315033</v>
      </c>
      <c r="M33" s="206">
        <f>_xlfn.XLOOKUP($I33&amp;$C$5,BC_City_A!$BG$11:$BG$487,BC_City_A!BC$11:BC$487)</f>
        <v>24412504.274079323</v>
      </c>
      <c r="N33" s="219">
        <f>_xlfn.XLOOKUP($I33&amp;$C$5,BC_City_A!$BG$11:$BG$487,BC_City_A!BD$11:BD$487)</f>
        <v>30749720.180941876</v>
      </c>
      <c r="P33" s="254" t="s">
        <v>86</v>
      </c>
      <c r="Q33" s="258" t="s">
        <v>118</v>
      </c>
      <c r="R33" s="206">
        <f>_xlfn.XLOOKUP($P33&amp;$C$5,BC_City_B!$BG$11:$BG$487,BC_City_B!BA$11:BA$487)</f>
        <v>48860492</v>
      </c>
      <c r="S33" s="206">
        <f>_xlfn.XLOOKUP($P33&amp;$C$5,BC_City_B!$BG$11:$BG$487,BC_City_B!BB$11:BB$487)</f>
        <v>124063572.63682824</v>
      </c>
      <c r="T33" s="206">
        <f>_xlfn.XLOOKUP($P33&amp;$C$5,BC_City_B!$BG$11:$BG$487,BC_City_B!BC$11:BC$487)</f>
        <v>270908643.2332803</v>
      </c>
      <c r="U33" s="219">
        <f>_xlfn.XLOOKUP($P33&amp;$C$5,BC_City_B!$BG$11:$BG$487,BC_City_B!BD$11:BD$487)</f>
        <v>327060594.04206657</v>
      </c>
    </row>
    <row r="34" spans="2:21" x14ac:dyDescent="0.25">
      <c r="B34" s="254" t="s">
        <v>87</v>
      </c>
      <c r="C34" s="258" t="s">
        <v>26</v>
      </c>
      <c r="D34" s="206">
        <f>'Output_P&amp;L'!BA61</f>
        <v>485177.78913529153</v>
      </c>
      <c r="E34" s="206">
        <f>'Output_P&amp;L'!BB61</f>
        <v>1377332.2278048384</v>
      </c>
      <c r="F34" s="206">
        <f>'Output_P&amp;L'!BC61</f>
        <v>2730530.1520084506</v>
      </c>
      <c r="G34" s="219">
        <f>'Output_P&amp;L'!BD61</f>
        <v>3324509.4863461242</v>
      </c>
      <c r="I34" s="254" t="s">
        <v>87</v>
      </c>
      <c r="J34" s="258" t="s">
        <v>26</v>
      </c>
      <c r="K34" s="206">
        <f>_xlfn.XLOOKUP($I34&amp;$C$5,BC_City_A!$BG$11:$BG$487,BC_City_A!BA$11:BA$487)</f>
        <v>256174.63881314566</v>
      </c>
      <c r="L34" s="206">
        <f>_xlfn.XLOOKUP($I34&amp;$C$5,BC_City_A!$BG$11:$BG$487,BC_City_A!BB$11:BB$487)</f>
        <v>410971.72389337444</v>
      </c>
      <c r="M34" s="206">
        <f>_xlfn.XLOOKUP($I34&amp;$C$5,BC_City_A!$BG$11:$BG$487,BC_City_A!BC$11:BC$487)</f>
        <v>535495.36942333076</v>
      </c>
      <c r="N34" s="219">
        <f>_xlfn.XLOOKUP($I34&amp;$C$5,BC_City_A!$BG$11:$BG$487,BC_City_A!BD$11:BD$487)</f>
        <v>674504.04035120318</v>
      </c>
      <c r="P34" s="254" t="s">
        <v>87</v>
      </c>
      <c r="Q34" s="258" t="s">
        <v>26</v>
      </c>
      <c r="R34" s="206">
        <f>_xlfn.XLOOKUP($P34&amp;$C$5,BC_City_B!$BG$11:$BG$487,BC_City_B!BA$11:BA$487)</f>
        <v>228516.55032214581</v>
      </c>
      <c r="S34" s="206">
        <f>_xlfn.XLOOKUP($P34&amp;$C$5,BC_City_B!$BG$11:$BG$487,BC_City_B!BB$11:BB$487)</f>
        <v>966352.80391146382</v>
      </c>
      <c r="T34" s="206">
        <f>_xlfn.XLOOKUP($P34&amp;$C$5,BC_City_B!$BG$11:$BG$487,BC_City_B!BC$11:BC$487)</f>
        <v>2195034.7825851203</v>
      </c>
      <c r="U34" s="219">
        <f>_xlfn.XLOOKUP($P34&amp;$C$5,BC_City_B!$BG$11:$BG$487,BC_City_B!BD$11:BD$487)</f>
        <v>2650005.4459949206</v>
      </c>
    </row>
    <row r="35" spans="2:21" x14ac:dyDescent="0.25">
      <c r="B35" s="254" t="s">
        <v>88</v>
      </c>
      <c r="C35" s="258" t="s">
        <v>116</v>
      </c>
      <c r="D35" s="206">
        <f>'Output_P&amp;L'!BA62</f>
        <v>294393068.21727073</v>
      </c>
      <c r="E35" s="206">
        <f>'Output_P&amp;L'!BB62</f>
        <v>698468005.81860888</v>
      </c>
      <c r="F35" s="206">
        <f>'Output_P&amp;L'!BC62</f>
        <v>1434651436.7147157</v>
      </c>
      <c r="G35" s="219">
        <f>'Output_P&amp;L'!BD62</f>
        <v>1738377463.748292</v>
      </c>
      <c r="I35" s="254" t="s">
        <v>88</v>
      </c>
      <c r="J35" s="258" t="s">
        <v>116</v>
      </c>
      <c r="K35" s="206">
        <f>_xlfn.XLOOKUP($I35&amp;$C$5,BC_City_A!$BG$11:$BG$487,BC_City_A!BA$11:BA$487)</f>
        <v>67622385.454506606</v>
      </c>
      <c r="L35" s="206">
        <f>_xlfn.XLOOKUP($I35&amp;$C$5,BC_City_A!$BG$11:$BG$487,BC_City_A!BB$11:BB$487)</f>
        <v>97154679.763618022</v>
      </c>
      <c r="M35" s="206">
        <f>_xlfn.XLOOKUP($I35&amp;$C$5,BC_City_A!$BG$11:$BG$487,BC_City_A!BC$11:BC$487)</f>
        <v>121607067.04697862</v>
      </c>
      <c r="N35" s="219">
        <f>_xlfn.XLOOKUP($I35&amp;$C$5,BC_City_A!$BG$11:$BG$487,BC_City_A!BD$11:BD$487)</f>
        <v>153174915.67999551</v>
      </c>
      <c r="P35" s="254" t="s">
        <v>88</v>
      </c>
      <c r="Q35" s="258" t="s">
        <v>116</v>
      </c>
      <c r="R35" s="206">
        <f>_xlfn.XLOOKUP($P35&amp;$C$5,BC_City_B!$BG$11:$BG$487,BC_City_B!BA$11:BA$487)</f>
        <v>226770180.2627641</v>
      </c>
      <c r="S35" s="206">
        <f>_xlfn.XLOOKUP($P35&amp;$C$5,BC_City_B!$BG$11:$BG$487,BC_City_B!BB$11:BB$487)</f>
        <v>601313319.45499098</v>
      </c>
      <c r="T35" s="206">
        <f>_xlfn.XLOOKUP($P35&amp;$C$5,BC_City_B!$BG$11:$BG$487,BC_City_B!BC$11:BC$487)</f>
        <v>1313044369.6677372</v>
      </c>
      <c r="U35" s="219">
        <f>_xlfn.XLOOKUP($P35&amp;$C$5,BC_City_B!$BG$11:$BG$487,BC_City_B!BD$11:BD$487)</f>
        <v>1585202548.0682964</v>
      </c>
    </row>
    <row r="36" spans="2:21" x14ac:dyDescent="0.25">
      <c r="B36" s="254" t="s">
        <v>89</v>
      </c>
      <c r="C36" s="258" t="s">
        <v>116</v>
      </c>
      <c r="D36" s="206">
        <f>'Output_P&amp;L'!BA63</f>
        <v>294390300.26000005</v>
      </c>
      <c r="E36" s="206">
        <f>'Output_P&amp;L'!BB63</f>
        <v>630651669.56724536</v>
      </c>
      <c r="F36" s="206">
        <f>'Output_P&amp;L'!BC63</f>
        <v>899403162.22631609</v>
      </c>
      <c r="G36" s="219">
        <f>'Output_P&amp;L'!BD63</f>
        <v>1563859167.6158948</v>
      </c>
      <c r="I36" s="254" t="s">
        <v>89</v>
      </c>
      <c r="J36" s="258" t="s">
        <v>116</v>
      </c>
      <c r="K36" s="206">
        <f>_xlfn.XLOOKUP($I36&amp;$C$5,BC_City_A!$BG$11:$BG$487,BC_City_A!BA$11:BA$487)</f>
        <v>67622248.060000002</v>
      </c>
      <c r="L36" s="206">
        <f>_xlfn.XLOOKUP($I36&amp;$C$5,BC_City_A!$BG$11:$BG$487,BC_City_A!BB$11:BB$487)</f>
        <v>74856296.947789446</v>
      </c>
      <c r="M36" s="206">
        <f>_xlfn.XLOOKUP($I36&amp;$C$5,BC_City_A!$BG$11:$BG$487,BC_City_A!BC$11:BC$487)</f>
        <v>74582099.801324069</v>
      </c>
      <c r="N36" s="219">
        <f>_xlfn.XLOOKUP($I36&amp;$C$5,BC_City_A!$BG$11:$BG$487,BC_City_A!BD$11:BD$487)</f>
        <v>109248620.4916891</v>
      </c>
      <c r="P36" s="254" t="s">
        <v>89</v>
      </c>
      <c r="Q36" s="258" t="s">
        <v>116</v>
      </c>
      <c r="R36" s="206">
        <f>_xlfn.XLOOKUP($P36&amp;$C$5,BC_City_B!$BG$11:$BG$487,BC_City_B!BA$11:BA$487)</f>
        <v>226767517.60000008</v>
      </c>
      <c r="S36" s="206">
        <f>_xlfn.XLOOKUP($P36&amp;$C$5,BC_City_B!$BG$11:$BG$487,BC_City_B!BB$11:BB$487)</f>
        <v>555795357.71945584</v>
      </c>
      <c r="T36" s="206">
        <f>_xlfn.XLOOKUP($P36&amp;$C$5,BC_City_B!$BG$11:$BG$487,BC_City_B!BC$11:BC$487)</f>
        <v>824821062.4249922</v>
      </c>
      <c r="U36" s="219">
        <f>_xlfn.XLOOKUP($P36&amp;$C$5,BC_City_B!$BG$11:$BG$487,BC_City_B!BD$11:BD$487)</f>
        <v>1454610547.1242058</v>
      </c>
    </row>
    <row r="37" spans="2:21" x14ac:dyDescent="0.25">
      <c r="B37" s="254" t="s">
        <v>90</v>
      </c>
      <c r="C37" s="258" t="s">
        <v>117</v>
      </c>
      <c r="D37" s="206">
        <f>'Output_P&amp;L'!BA64</f>
        <v>1107708147.0103126</v>
      </c>
      <c r="E37" s="206">
        <f>'Output_P&amp;L'!BB64</f>
        <v>2406281063.5547595</v>
      </c>
      <c r="F37" s="206">
        <f>'Output_P&amp;L'!BC64</f>
        <v>3445819520.0397305</v>
      </c>
      <c r="G37" s="219">
        <f>'Output_P&amp;L'!BD64</f>
        <v>5999576015.378417</v>
      </c>
      <c r="I37" s="254" t="s">
        <v>90</v>
      </c>
      <c r="J37" s="258" t="s">
        <v>117</v>
      </c>
      <c r="K37" s="206">
        <f>_xlfn.XLOOKUP($I37&amp;$C$5,BC_City_A!$BG$11:$BG$487,BC_City_A!BA$11:BA$487)</f>
        <v>233504958.13500044</v>
      </c>
      <c r="L37" s="206">
        <f>_xlfn.XLOOKUP($I37&amp;$C$5,BC_City_A!$BG$11:$BG$487,BC_City_A!BB$11:BB$487)</f>
        <v>259062870.89946362</v>
      </c>
      <c r="M37" s="206">
        <f>_xlfn.XLOOKUP($I37&amp;$C$5,BC_City_A!$BG$11:$BG$487,BC_City_A!BC$11:BC$487)</f>
        <v>258173170.24256095</v>
      </c>
      <c r="N37" s="219">
        <f>_xlfn.XLOOKUP($I37&amp;$C$5,BC_City_A!$BG$11:$BG$487,BC_City_A!BD$11:BD$487)</f>
        <v>378172162.1345408</v>
      </c>
      <c r="P37" s="254" t="s">
        <v>90</v>
      </c>
      <c r="Q37" s="258" t="s">
        <v>117</v>
      </c>
      <c r="R37" s="206">
        <f>_xlfn.XLOOKUP($P37&amp;$C$5,BC_City_B!$BG$11:$BG$487,BC_City_B!BA$11:BA$487)</f>
        <v>874202594.47531223</v>
      </c>
      <c r="S37" s="206">
        <f>_xlfn.XLOOKUP($P37&amp;$C$5,BC_City_B!$BG$11:$BG$487,BC_City_B!BB$11:BB$487)</f>
        <v>2147218169.3552957</v>
      </c>
      <c r="T37" s="206">
        <f>_xlfn.XLOOKUP($P37&amp;$C$5,BC_City_B!$BG$11:$BG$487,BC_City_B!BC$11:BC$487)</f>
        <v>3187646349.7971697</v>
      </c>
      <c r="U37" s="219">
        <f>_xlfn.XLOOKUP($P37&amp;$C$5,BC_City_B!$BG$11:$BG$487,BC_City_B!BD$11:BD$487)</f>
        <v>5621403853.2438765</v>
      </c>
    </row>
    <row r="38" spans="2:21" x14ac:dyDescent="0.25">
      <c r="B38" s="254" t="s">
        <v>91</v>
      </c>
      <c r="C38" s="258" t="s">
        <v>115</v>
      </c>
      <c r="D38" s="206">
        <f>'Output_P&amp;L'!BA65</f>
        <v>25535873.621478114</v>
      </c>
      <c r="E38" s="206">
        <f>'Output_P&amp;L'!BB65</f>
        <v>56050592.019841544</v>
      </c>
      <c r="F38" s="206">
        <f>'Output_P&amp;L'!BC65</f>
        <v>80622426.322576061</v>
      </c>
      <c r="G38" s="219">
        <f>'Output_P&amp;L'!BD65</f>
        <v>140443164.55014202</v>
      </c>
      <c r="I38" s="254" t="s">
        <v>91</v>
      </c>
      <c r="J38" s="258" t="s">
        <v>115</v>
      </c>
      <c r="K38" s="206">
        <f>_xlfn.XLOOKUP($I38&amp;$C$5,BC_City_A!$BG$11:$BG$487,BC_City_A!BA$11:BA$487)</f>
        <v>5260461.5013733078</v>
      </c>
      <c r="L38" s="206">
        <f>_xlfn.XLOOKUP($I38&amp;$C$5,BC_City_A!$BG$11:$BG$487,BC_City_A!BB$11:BB$487)</f>
        <v>6027881.6638090163</v>
      </c>
      <c r="M38" s="206">
        <f>_xlfn.XLOOKUP($I38&amp;$C$5,BC_City_A!$BG$11:$BG$487,BC_City_A!BC$11:BC$487)</f>
        <v>6058837.3007475603</v>
      </c>
      <c r="N38" s="219">
        <f>_xlfn.XLOOKUP($I38&amp;$C$5,BC_City_A!$BG$11:$BG$487,BC_City_A!BD$11:BD$487)</f>
        <v>8883597.4306019321</v>
      </c>
      <c r="P38" s="254" t="s">
        <v>91</v>
      </c>
      <c r="Q38" s="258" t="s">
        <v>115</v>
      </c>
      <c r="R38" s="206">
        <f>_xlfn.XLOOKUP($P38&amp;$C$5,BC_City_B!$BG$11:$BG$487,BC_City_B!BA$11:BA$487)</f>
        <v>20274764.620104805</v>
      </c>
      <c r="S38" s="206">
        <f>_xlfn.XLOOKUP($P38&amp;$C$5,BC_City_B!$BG$11:$BG$487,BC_City_B!BB$11:BB$487)</f>
        <v>50022694.356032521</v>
      </c>
      <c r="T38" s="206">
        <f>_xlfn.XLOOKUP($P38&amp;$C$5,BC_City_B!$BG$11:$BG$487,BC_City_B!BC$11:BC$487)</f>
        <v>74563589.021828488</v>
      </c>
      <c r="U38" s="219">
        <f>_xlfn.XLOOKUP($P38&amp;$C$5,BC_City_B!$BG$11:$BG$487,BC_City_B!BD$11:BD$487)</f>
        <v>131559567.1195401</v>
      </c>
    </row>
    <row r="39" spans="2:21" x14ac:dyDescent="0.25">
      <c r="B39" s="254" t="s">
        <v>92</v>
      </c>
      <c r="C39" s="258" t="s">
        <v>26</v>
      </c>
      <c r="D39" s="206">
        <f>'Output_P&amp;L'!BA66</f>
        <v>739250.54668200167</v>
      </c>
      <c r="E39" s="206">
        <f>'Output_P&amp;L'!BB66</f>
        <v>2355493.9269681363</v>
      </c>
      <c r="F39" s="206">
        <f>'Output_P&amp;L'!BC66</f>
        <v>4864688.3817507401</v>
      </c>
      <c r="G39" s="219">
        <f>'Output_P&amp;L'!BD66</f>
        <v>5907192.8581834631</v>
      </c>
      <c r="I39" s="254" t="s">
        <v>92</v>
      </c>
      <c r="J39" s="258" t="s">
        <v>26</v>
      </c>
      <c r="K39" s="206">
        <f>_xlfn.XLOOKUP($I39&amp;$C$5,BC_City_A!$BG$11:$BG$487,BC_City_A!BA$11:BA$487)</f>
        <v>310782.4575051092</v>
      </c>
      <c r="L39" s="206">
        <f>_xlfn.XLOOKUP($I39&amp;$C$5,BC_City_A!$BG$11:$BG$487,BC_City_A!BB$11:BB$487)</f>
        <v>501520.37886053824</v>
      </c>
      <c r="M39" s="206">
        <f>_xlfn.XLOOKUP($I39&amp;$C$5,BC_City_A!$BG$11:$BG$487,BC_City_A!BC$11:BC$487)</f>
        <v>653480.0934891823</v>
      </c>
      <c r="N39" s="219">
        <f>_xlfn.XLOOKUP($I39&amp;$C$5,BC_City_A!$BG$11:$BG$487,BC_City_A!BD$11:BD$487)</f>
        <v>823116.29290501843</v>
      </c>
      <c r="P39" s="254" t="s">
        <v>92</v>
      </c>
      <c r="Q39" s="258" t="s">
        <v>26</v>
      </c>
      <c r="R39" s="206">
        <f>_xlfn.XLOOKUP($P39&amp;$C$5,BC_City_B!$BG$11:$BG$487,BC_City_B!BA$11:BA$487)</f>
        <v>427783.88917689247</v>
      </c>
      <c r="S39" s="206">
        <f>_xlfn.XLOOKUP($P39&amp;$C$5,BC_City_B!$BG$11:$BG$487,BC_City_B!BB$11:BB$487)</f>
        <v>1853962.848107598</v>
      </c>
      <c r="T39" s="206">
        <f>_xlfn.XLOOKUP($P39&amp;$C$5,BC_City_B!$BG$11:$BG$487,BC_City_B!BC$11:BC$487)</f>
        <v>4211208.2882615579</v>
      </c>
      <c r="U39" s="219">
        <f>_xlfn.XLOOKUP($P39&amp;$C$5,BC_City_B!$BG$11:$BG$487,BC_City_B!BD$11:BD$487)</f>
        <v>5084076.5652784444</v>
      </c>
    </row>
    <row r="40" spans="2:21" x14ac:dyDescent="0.25">
      <c r="B40" s="254" t="s">
        <v>93</v>
      </c>
      <c r="C40" s="258" t="s">
        <v>26</v>
      </c>
      <c r="D40" s="206">
        <f>'Output_P&amp;L'!BA67</f>
        <v>3051952.2228466892</v>
      </c>
      <c r="E40" s="206">
        <f>'Output_P&amp;L'!BB67</f>
        <v>12685841.335536499</v>
      </c>
      <c r="F40" s="206">
        <f>'Output_P&amp;L'!BC67</f>
        <v>28690072.643561572</v>
      </c>
      <c r="G40" s="219">
        <f>'Output_P&amp;L'!BD67</f>
        <v>34645560.740036085</v>
      </c>
      <c r="I40" s="254" t="s">
        <v>93</v>
      </c>
      <c r="J40" s="258" t="s">
        <v>26</v>
      </c>
      <c r="K40" s="206">
        <f>_xlfn.XLOOKUP($I40&amp;$C$5,BC_City_A!$BG$11:$BG$487,BC_City_A!BA$11:BA$487)</f>
        <v>79599.994266935682</v>
      </c>
      <c r="L40" s="206">
        <f>_xlfn.XLOOKUP($I40&amp;$C$5,BC_City_A!$BG$11:$BG$487,BC_City_A!BB$11:BB$487)</f>
        <v>129399.06658247122</v>
      </c>
      <c r="M40" s="206">
        <f>_xlfn.XLOOKUP($I40&amp;$C$5,BC_City_A!$BG$11:$BG$487,BC_City_A!BC$11:BC$487)</f>
        <v>168606.73602107092</v>
      </c>
      <c r="N40" s="219">
        <f>_xlfn.XLOOKUP($I40&amp;$C$5,BC_City_A!$BG$11:$BG$487,BC_City_A!BD$11:BD$487)</f>
        <v>212375.17851762427</v>
      </c>
      <c r="P40" s="254" t="s">
        <v>93</v>
      </c>
      <c r="Q40" s="258" t="s">
        <v>26</v>
      </c>
      <c r="R40" s="206">
        <f>_xlfn.XLOOKUP($P40&amp;$C$5,BC_City_B!$BG$11:$BG$487,BC_City_B!BA$11:BA$487)</f>
        <v>2971622.8285797536</v>
      </c>
      <c r="S40" s="206">
        <f>_xlfn.XLOOKUP($P40&amp;$C$5,BC_City_B!$BG$11:$BG$487,BC_City_B!BB$11:BB$487)</f>
        <v>12556429.068954028</v>
      </c>
      <c r="T40" s="206">
        <f>_xlfn.XLOOKUP($P40&amp;$C$5,BC_City_B!$BG$11:$BG$487,BC_City_B!BC$11:BC$487)</f>
        <v>28521465.907540508</v>
      </c>
      <c r="U40" s="219">
        <f>_xlfn.XLOOKUP($P40&amp;$C$5,BC_City_B!$BG$11:$BG$487,BC_City_B!BD$11:BD$487)</f>
        <v>34433185.561518468</v>
      </c>
    </row>
    <row r="41" spans="2:21" x14ac:dyDescent="0.25">
      <c r="B41" s="254" t="s">
        <v>94</v>
      </c>
      <c r="C41" s="258" t="s">
        <v>118</v>
      </c>
      <c r="D41" s="206">
        <f>'Output_P&amp;L'!BA68</f>
        <v>18650527.5</v>
      </c>
      <c r="E41" s="206">
        <f>'Output_P&amp;L'!BB68</f>
        <v>46208818.572456628</v>
      </c>
      <c r="F41" s="206">
        <f>'Output_P&amp;L'!BC68</f>
        <v>98156863.066919297</v>
      </c>
      <c r="G41" s="219">
        <f>'Output_P&amp;L'!BD68</f>
        <v>118877725.43858606</v>
      </c>
      <c r="I41" s="254" t="s">
        <v>94</v>
      </c>
      <c r="J41" s="258" t="s">
        <v>118</v>
      </c>
      <c r="K41" s="206">
        <f>_xlfn.XLOOKUP($I41&amp;$C$5,BC_City_A!$BG$11:$BG$487,BC_City_A!BA$11:BA$487)</f>
        <v>1970166</v>
      </c>
      <c r="L41" s="206">
        <f>_xlfn.XLOOKUP($I41&amp;$C$5,BC_City_A!$BG$11:$BG$487,BC_City_A!BB$11:BB$487)</f>
        <v>3281367.9900650703</v>
      </c>
      <c r="M41" s="206">
        <f>_xlfn.XLOOKUP($I41&amp;$C$5,BC_City_A!$BG$11:$BG$487,BC_City_A!BC$11:BC$487)</f>
        <v>4198176.9035616573</v>
      </c>
      <c r="N41" s="219">
        <f>_xlfn.XLOOKUP($I41&amp;$C$5,BC_City_A!$BG$11:$BG$487,BC_City_A!BD$11:BD$487)</f>
        <v>5301925.5698072677</v>
      </c>
      <c r="P41" s="254" t="s">
        <v>94</v>
      </c>
      <c r="Q41" s="258" t="s">
        <v>118</v>
      </c>
      <c r="R41" s="206">
        <f>_xlfn.XLOOKUP($P41&amp;$C$5,BC_City_B!$BG$11:$BG$487,BC_City_B!BA$11:BA$487)</f>
        <v>16679576</v>
      </c>
      <c r="S41" s="206">
        <f>_xlfn.XLOOKUP($P41&amp;$C$5,BC_City_B!$BG$11:$BG$487,BC_City_B!BB$11:BB$487)</f>
        <v>42927433.982391551</v>
      </c>
      <c r="T41" s="206">
        <f>_xlfn.XLOOKUP($P41&amp;$C$5,BC_City_B!$BG$11:$BG$487,BC_City_B!BC$11:BC$487)</f>
        <v>93958686.16335763</v>
      </c>
      <c r="U41" s="219">
        <f>_xlfn.XLOOKUP($P41&amp;$C$5,BC_City_B!$BG$11:$BG$487,BC_City_B!BD$11:BD$487)</f>
        <v>113575799.8687788</v>
      </c>
    </row>
    <row r="42" spans="2:21" x14ac:dyDescent="0.25">
      <c r="B42" s="254" t="s">
        <v>95</v>
      </c>
      <c r="C42" s="258" t="s">
        <v>118</v>
      </c>
      <c r="D42" s="206">
        <f>'Output_P&amp;L'!BA69</f>
        <v>8915691.2000000011</v>
      </c>
      <c r="E42" s="206">
        <f>'Output_P&amp;L'!BB69</f>
        <v>1578294.9838499161</v>
      </c>
      <c r="F42" s="206">
        <f>'Output_P&amp;L'!BC69</f>
        <v>1748914.6640328635</v>
      </c>
      <c r="G42" s="219">
        <f>'Output_P&amp;L'!BD69</f>
        <v>1812762.7967478985</v>
      </c>
      <c r="I42" s="254" t="s">
        <v>95</v>
      </c>
      <c r="J42" s="258" t="s">
        <v>118</v>
      </c>
      <c r="K42" s="206">
        <f>_xlfn.XLOOKUP($I42&amp;$C$5,BC_City_A!$BG$11:$BG$487,BC_City_A!BA$11:BA$487)</f>
        <v>971892</v>
      </c>
      <c r="L42" s="206">
        <f>_xlfn.XLOOKUP($I42&amp;$C$5,BC_City_A!$BG$11:$BG$487,BC_City_A!BB$11:BB$487)</f>
        <v>982920.29338726145</v>
      </c>
      <c r="M42" s="206">
        <f>_xlfn.XLOOKUP($I42&amp;$C$5,BC_City_A!$BG$11:$BG$487,BC_City_A!BC$11:BC$487)</f>
        <v>983804.95073233568</v>
      </c>
      <c r="N42" s="219">
        <f>_xlfn.XLOOKUP($I42&amp;$C$5,BC_City_A!$BG$11:$BG$487,BC_City_A!BD$11:BD$487)</f>
        <v>984792.51450981724</v>
      </c>
      <c r="P42" s="254" t="s">
        <v>95</v>
      </c>
      <c r="Q42" s="258" t="s">
        <v>118</v>
      </c>
      <c r="R42" s="206">
        <f>_xlfn.XLOOKUP($P42&amp;$C$5,BC_City_B!$BG$11:$BG$487,BC_City_B!BA$11:BA$487)</f>
        <v>7942924</v>
      </c>
      <c r="S42" s="206">
        <f>_xlfn.XLOOKUP($P42&amp;$C$5,BC_City_B!$BG$11:$BG$487,BC_City_B!BB$11:BB$487)</f>
        <v>595350.0904626546</v>
      </c>
      <c r="T42" s="206">
        <f>_xlfn.XLOOKUP($P42&amp;$C$5,BC_City_B!$BG$11:$BG$487,BC_City_B!BC$11:BC$487)</f>
        <v>765109.713300528</v>
      </c>
      <c r="U42" s="219">
        <f>_xlfn.XLOOKUP($P42&amp;$C$5,BC_City_B!$BG$11:$BG$487,BC_City_B!BD$11:BD$487)</f>
        <v>827970.28223808121</v>
      </c>
    </row>
    <row r="43" spans="2:21" x14ac:dyDescent="0.25">
      <c r="B43" s="254" t="s">
        <v>96</v>
      </c>
      <c r="C43" s="258" t="s">
        <v>118</v>
      </c>
      <c r="D43" s="206">
        <f>'Output_P&amp;L'!BA70</f>
        <v>6754434.5</v>
      </c>
      <c r="E43" s="206">
        <f>'Output_P&amp;L'!BB70</f>
        <v>7876578.9973727074</v>
      </c>
      <c r="F43" s="206">
        <f>'Output_P&amp;L'!BC70</f>
        <v>7895037.0976591948</v>
      </c>
      <c r="G43" s="219">
        <f>'Output_P&amp;L'!BD70</f>
        <v>7915671.3330543023</v>
      </c>
      <c r="I43" s="254" t="s">
        <v>96</v>
      </c>
      <c r="J43" s="258" t="s">
        <v>118</v>
      </c>
      <c r="K43" s="206">
        <f>_xlfn.XLOOKUP($I43&amp;$C$5,BC_City_A!$BG$11:$BG$487,BC_City_A!BA$11:BA$487)</f>
        <v>716698</v>
      </c>
      <c r="L43" s="206">
        <f>_xlfn.XLOOKUP($I43&amp;$C$5,BC_City_A!$BG$11:$BG$487,BC_City_A!BB$11:BB$487)</f>
        <v>741788.66820516298</v>
      </c>
      <c r="M43" s="206">
        <f>_xlfn.XLOOKUP($I43&amp;$C$5,BC_City_A!$BG$11:$BG$487,BC_City_A!BC$11:BC$487)</f>
        <v>760272.76849165012</v>
      </c>
      <c r="N43" s="219">
        <f>_xlfn.XLOOKUP($I43&amp;$C$5,BC_City_A!$BG$11:$BG$487,BC_City_A!BD$11:BD$487)</f>
        <v>780907.00388675788</v>
      </c>
      <c r="P43" s="254" t="s">
        <v>96</v>
      </c>
      <c r="Q43" s="258" t="s">
        <v>118</v>
      </c>
      <c r="R43" s="206">
        <f>_xlfn.XLOOKUP($P43&amp;$C$5,BC_City_B!$BG$11:$BG$487,BC_City_B!BA$11:BA$487)</f>
        <v>6036743</v>
      </c>
      <c r="S43" s="206">
        <f>_xlfn.XLOOKUP($P43&amp;$C$5,BC_City_B!$BG$11:$BG$487,BC_City_B!BB$11:BB$487)</f>
        <v>7134764.3291675448</v>
      </c>
      <c r="T43" s="206">
        <f>_xlfn.XLOOKUP($P43&amp;$C$5,BC_City_B!$BG$11:$BG$487,BC_City_B!BC$11:BC$487)</f>
        <v>7134764.3291675448</v>
      </c>
      <c r="U43" s="219">
        <f>_xlfn.XLOOKUP($P43&amp;$C$5,BC_City_B!$BG$11:$BG$487,BC_City_B!BD$11:BD$487)</f>
        <v>7134764.3291675448</v>
      </c>
    </row>
    <row r="44" spans="2:21" x14ac:dyDescent="0.25">
      <c r="B44" s="254" t="s">
        <v>97</v>
      </c>
      <c r="C44" s="258" t="s">
        <v>118</v>
      </c>
      <c r="D44" s="206">
        <f>'Output_P&amp;L'!BA71</f>
        <v>2343945</v>
      </c>
      <c r="E44" s="206">
        <f>'Output_P&amp;L'!BB71</f>
        <v>2766447.6423756359</v>
      </c>
      <c r="F44" s="206">
        <f>'Output_P&amp;L'!BC71</f>
        <v>2771389.5253131334</v>
      </c>
      <c r="G44" s="219">
        <f>'Output_P&amp;L'!BD71</f>
        <v>2776927.698746535</v>
      </c>
      <c r="I44" s="254" t="s">
        <v>97</v>
      </c>
      <c r="J44" s="258" t="s">
        <v>118</v>
      </c>
      <c r="K44" s="206">
        <f>_xlfn.XLOOKUP($I44&amp;$C$5,BC_City_A!$BG$11:$BG$487,BC_City_A!BA$11:BA$487)</f>
        <v>192867</v>
      </c>
      <c r="L44" s="206">
        <f>_xlfn.XLOOKUP($I44&amp;$C$5,BC_City_A!$BG$11:$BG$487,BC_City_A!BB$11:BB$487)</f>
        <v>199094.08886682574</v>
      </c>
      <c r="M44" s="206">
        <f>_xlfn.XLOOKUP($I44&amp;$C$5,BC_City_A!$BG$11:$BG$487,BC_City_A!BC$11:BC$487)</f>
        <v>204055.17180432269</v>
      </c>
      <c r="N44" s="219">
        <f>_xlfn.XLOOKUP($I44&amp;$C$5,BC_City_A!$BG$11:$BG$487,BC_City_A!BD$11:BD$487)</f>
        <v>209593.3452377248</v>
      </c>
      <c r="P44" s="254" t="s">
        <v>97</v>
      </c>
      <c r="Q44" s="258" t="s">
        <v>118</v>
      </c>
      <c r="R44" s="206">
        <f>_xlfn.XLOOKUP($P44&amp;$C$5,BC_City_B!$BG$11:$BG$487,BC_City_B!BA$11:BA$487)</f>
        <v>2149983</v>
      </c>
      <c r="S44" s="206">
        <f>_xlfn.XLOOKUP($P44&amp;$C$5,BC_City_B!$BG$11:$BG$487,BC_City_B!BB$11:BB$487)</f>
        <v>2567334.353508811</v>
      </c>
      <c r="T44" s="206">
        <f>_xlfn.XLOOKUP($P44&amp;$C$5,BC_City_B!$BG$11:$BG$487,BC_City_B!BC$11:BC$487)</f>
        <v>2567334.353508811</v>
      </c>
      <c r="U44" s="219">
        <f>_xlfn.XLOOKUP($P44&amp;$C$5,BC_City_B!$BG$11:$BG$487,BC_City_B!BD$11:BD$487)</f>
        <v>2567334.353508811</v>
      </c>
    </row>
    <row r="45" spans="2:21" x14ac:dyDescent="0.25">
      <c r="B45" s="254" t="s">
        <v>98</v>
      </c>
      <c r="C45" s="258" t="s">
        <v>118</v>
      </c>
      <c r="D45" s="206">
        <f>'Output_P&amp;L'!BA72</f>
        <v>126330.2</v>
      </c>
      <c r="E45" s="206">
        <f>'Output_P&amp;L'!BB72</f>
        <v>16276.851315904791</v>
      </c>
      <c r="F45" s="206">
        <f>'Output_P&amp;L'!BC72</f>
        <v>18881.945222013233</v>
      </c>
      <c r="G45" s="219">
        <f>'Output_P&amp;L'!BD72</f>
        <v>19855.072108520279</v>
      </c>
      <c r="I45" s="254" t="s">
        <v>98</v>
      </c>
      <c r="J45" s="258" t="s">
        <v>118</v>
      </c>
      <c r="K45" s="206">
        <f>_xlfn.XLOOKUP($I45&amp;$C$5,BC_City_A!$BG$11:$BG$487,BC_City_A!BA$11:BA$487)</f>
        <v>7110</v>
      </c>
      <c r="L45" s="206">
        <f>_xlfn.XLOOKUP($I45&amp;$C$5,BC_City_A!$BG$11:$BG$487,BC_City_A!BB$11:BB$487)</f>
        <v>7118.1371695163052</v>
      </c>
      <c r="M45" s="206">
        <f>_xlfn.XLOOKUP($I45&amp;$C$5,BC_City_A!$BG$11:$BG$487,BC_City_A!BC$11:BC$487)</f>
        <v>7124.5437035685809</v>
      </c>
      <c r="N45" s="219">
        <f>_xlfn.XLOOKUP($I45&amp;$C$5,BC_City_A!$BG$11:$BG$487,BC_City_A!BD$11:BD$487)</f>
        <v>7131.695468039261</v>
      </c>
      <c r="P45" s="254" t="s">
        <v>98</v>
      </c>
      <c r="Q45" s="258" t="s">
        <v>118</v>
      </c>
      <c r="R45" s="206">
        <f>_xlfn.XLOOKUP($P45&amp;$C$5,BC_City_B!$BG$11:$BG$487,BC_City_B!BA$11:BA$487)</f>
        <v>118060</v>
      </c>
      <c r="S45" s="206">
        <f>_xlfn.XLOOKUP($P45&amp;$C$5,BC_City_B!$BG$11:$BG$487,BC_City_B!BB$11:BB$487)</f>
        <v>9148.71414638848</v>
      </c>
      <c r="T45" s="206">
        <f>_xlfn.XLOOKUP($P45&amp;$C$5,BC_City_B!$BG$11:$BG$487,BC_City_B!BC$11:BC$487)</f>
        <v>11757.401518444653</v>
      </c>
      <c r="U45" s="219">
        <f>_xlfn.XLOOKUP($P45&amp;$C$5,BC_City_B!$BG$11:$BG$487,BC_City_B!BD$11:BD$487)</f>
        <v>12723.376640481016</v>
      </c>
    </row>
    <row r="46" spans="2:21" x14ac:dyDescent="0.25">
      <c r="B46" s="254" t="s">
        <v>99</v>
      </c>
      <c r="C46" s="258" t="s">
        <v>118</v>
      </c>
      <c r="D46" s="206">
        <f>'Output_P&amp;L'!BA73</f>
        <v>85416106</v>
      </c>
      <c r="E46" s="206">
        <f>'Output_P&amp;L'!BB73</f>
        <v>197400168.87796542</v>
      </c>
      <c r="F46" s="206">
        <f>'Output_P&amp;L'!BC73</f>
        <v>404699698.00394666</v>
      </c>
      <c r="G46" s="219">
        <f>'Output_P&amp;L'!BD73</f>
        <v>490434285.56779623</v>
      </c>
      <c r="I46" s="254" t="s">
        <v>99</v>
      </c>
      <c r="J46" s="258" t="s">
        <v>118</v>
      </c>
      <c r="K46" s="206">
        <f>_xlfn.XLOOKUP($I46&amp;$C$5,BC_City_A!$BG$11:$BG$487,BC_City_A!BA$11:BA$487)</f>
        <v>19708087</v>
      </c>
      <c r="L46" s="206">
        <f>_xlfn.XLOOKUP($I46&amp;$C$5,BC_City_A!$BG$11:$BG$487,BC_City_A!BB$11:BB$487)</f>
        <v>28272931.907874864</v>
      </c>
      <c r="M46" s="206">
        <f>_xlfn.XLOOKUP($I46&amp;$C$5,BC_City_A!$BG$11:$BG$487,BC_City_A!BC$11:BC$487)</f>
        <v>35388808.181972057</v>
      </c>
      <c r="N46" s="219">
        <f>_xlfn.XLOOKUP($I46&amp;$C$5,BC_City_A!$BG$11:$BG$487,BC_City_A!BD$11:BD$487)</f>
        <v>44575351.095302843</v>
      </c>
      <c r="P46" s="254" t="s">
        <v>99</v>
      </c>
      <c r="Q46" s="258" t="s">
        <v>118</v>
      </c>
      <c r="R46" s="206">
        <f>_xlfn.XLOOKUP($P46&amp;$C$5,BC_City_B!$BG$11:$BG$487,BC_City_B!BA$11:BA$487)</f>
        <v>65706822</v>
      </c>
      <c r="S46" s="206">
        <f>_xlfn.XLOOKUP($P46&amp;$C$5,BC_City_B!$BG$11:$BG$487,BC_City_B!BB$11:BB$487)</f>
        <v>169127229.97009057</v>
      </c>
      <c r="T46" s="206">
        <f>_xlfn.XLOOKUP($P46&amp;$C$5,BC_City_B!$BG$11:$BG$487,BC_City_B!BC$11:BC$487)</f>
        <v>369310889.82197458</v>
      </c>
      <c r="U46" s="219">
        <f>_xlfn.XLOOKUP($P46&amp;$C$5,BC_City_B!$BG$11:$BG$487,BC_City_B!BD$11:BD$487)</f>
        <v>445858934.47249341</v>
      </c>
    </row>
    <row r="47" spans="2:21" x14ac:dyDescent="0.25">
      <c r="B47" s="254" t="s">
        <v>100</v>
      </c>
      <c r="C47" s="258" t="s">
        <v>118</v>
      </c>
      <c r="D47" s="206">
        <f>'Output_P&amp;L'!BA74</f>
        <v>523951.60000000003</v>
      </c>
      <c r="E47" s="206">
        <f>'Output_P&amp;L'!BB74</f>
        <v>1161309.5019214954</v>
      </c>
      <c r="F47" s="206">
        <f>'Output_P&amp;L'!BC74</f>
        <v>1668995.2189194192</v>
      </c>
      <c r="G47" s="219">
        <f>'Output_P&amp;L'!BD74</f>
        <v>2913566.8876950708</v>
      </c>
      <c r="I47" s="254" t="s">
        <v>100</v>
      </c>
      <c r="J47" s="258" t="s">
        <v>118</v>
      </c>
      <c r="K47" s="206">
        <f>_xlfn.XLOOKUP($I47&amp;$C$5,BC_City_A!$BG$11:$BG$487,BC_City_A!BA$11:BA$487)</f>
        <v>82319</v>
      </c>
      <c r="L47" s="206">
        <f>_xlfn.XLOOKUP($I47&amp;$C$5,BC_City_A!$BG$11:$BG$487,BC_City_A!BB$11:BB$487)</f>
        <v>89936.593074590855</v>
      </c>
      <c r="M47" s="206">
        <f>_xlfn.XLOOKUP($I47&amp;$C$5,BC_City_A!$BG$11:$BG$487,BC_City_A!BC$11:BC$487)</f>
        <v>89570.93940055251</v>
      </c>
      <c r="N47" s="219">
        <f>_xlfn.XLOOKUP($I47&amp;$C$5,BC_City_A!$BG$11:$BG$487,BC_City_A!BD$11:BD$487)</f>
        <v>131218.07769204499</v>
      </c>
      <c r="P47" s="254" t="s">
        <v>100</v>
      </c>
      <c r="Q47" s="258" t="s">
        <v>118</v>
      </c>
      <c r="R47" s="206">
        <f>_xlfn.XLOOKUP($P47&amp;$C$5,BC_City_B!$BG$11:$BG$487,BC_City_B!BA$11:BA$487)</f>
        <v>440384</v>
      </c>
      <c r="S47" s="206">
        <f>_xlfn.XLOOKUP($P47&amp;$C$5,BC_City_B!$BG$11:$BG$487,BC_City_B!BB$11:BB$487)</f>
        <v>1071364.7088469048</v>
      </c>
      <c r="T47" s="206">
        <f>_xlfn.XLOOKUP($P47&amp;$C$5,BC_City_B!$BG$11:$BG$487,BC_City_B!BC$11:BC$487)</f>
        <v>1579424.2795188664</v>
      </c>
      <c r="U47" s="219">
        <f>_xlfn.XLOOKUP($P47&amp;$C$5,BC_City_B!$BG$11:$BG$487,BC_City_B!BD$11:BD$487)</f>
        <v>2782348.8100030259</v>
      </c>
    </row>
    <row r="48" spans="2:21" ht="11.4" thickBot="1" x14ac:dyDescent="0.3">
      <c r="B48" s="255" t="s">
        <v>101</v>
      </c>
      <c r="C48" s="259" t="s">
        <v>118</v>
      </c>
      <c r="D48" s="256">
        <f>'Output_P&amp;L'!BA75</f>
        <v>13099334.9</v>
      </c>
      <c r="E48" s="256">
        <f>'Output_P&amp;L'!BB75</f>
        <v>29104819.923049405</v>
      </c>
      <c r="F48" s="256">
        <f>'Output_P&amp;L'!BC75</f>
        <v>47077288.031076148</v>
      </c>
      <c r="G48" s="257">
        <f>'Output_P&amp;L'!BD75</f>
        <v>53324317.898847476</v>
      </c>
      <c r="I48" s="255" t="s">
        <v>101</v>
      </c>
      <c r="J48" s="259" t="s">
        <v>118</v>
      </c>
      <c r="K48" s="256">
        <f>_xlfn.XLOOKUP($I48&amp;$C$5,BC_City_A!$BG$11:$BG$487,BC_City_A!BA$11:BA$487)</f>
        <v>2553990</v>
      </c>
      <c r="L48" s="256">
        <f>_xlfn.XLOOKUP($I48&amp;$C$5,BC_City_A!$BG$11:$BG$487,BC_City_A!BB$11:BB$487)</f>
        <v>3370619.3800499807</v>
      </c>
      <c r="M48" s="256">
        <f>_xlfn.XLOOKUP($I48&amp;$C$5,BC_City_A!$BG$11:$BG$487,BC_City_A!BC$11:BC$487)</f>
        <v>4191841.4104540162</v>
      </c>
      <c r="N48" s="257">
        <f>_xlfn.XLOOKUP($I48&amp;$C$5,BC_City_A!$BG$11:$BG$487,BC_City_A!BD$11:BD$487)</f>
        <v>5277275.7261366146</v>
      </c>
      <c r="P48" s="255" t="s">
        <v>101</v>
      </c>
      <c r="Q48" s="259" t="s">
        <v>118</v>
      </c>
      <c r="R48" s="256">
        <f>_xlfn.XLOOKUP($P48&amp;$C$5,BC_City_B!$BG$11:$BG$487,BC_City_B!BA$11:BA$487)</f>
        <v>10544052</v>
      </c>
      <c r="S48" s="256">
        <f>_xlfn.XLOOKUP($P48&amp;$C$5,BC_City_B!$BG$11:$BG$487,BC_City_B!BB$11:BB$487)</f>
        <v>25734193.142999426</v>
      </c>
      <c r="T48" s="256">
        <f>_xlfn.XLOOKUP($P48&amp;$C$5,BC_City_B!$BG$11:$BG$487,BC_City_B!BC$11:BC$487)</f>
        <v>42885446.620622128</v>
      </c>
      <c r="U48" s="257">
        <f>_xlfn.XLOOKUP($P48&amp;$C$5,BC_City_B!$BG$11:$BG$487,BC_City_B!BD$11:BD$487)</f>
        <v>48047042.172710866</v>
      </c>
    </row>
    <row r="50" spans="2:21" x14ac:dyDescent="0.25">
      <c r="B50" s="49" t="s">
        <v>319</v>
      </c>
      <c r="C50" s="135"/>
      <c r="D50" s="135"/>
      <c r="E50" s="135"/>
      <c r="F50" s="135"/>
      <c r="G50" s="135"/>
      <c r="H50" s="135"/>
      <c r="I50" s="135"/>
      <c r="J50" s="135"/>
      <c r="K50" s="135"/>
      <c r="L50" s="135"/>
      <c r="M50" s="135"/>
      <c r="N50" s="135"/>
      <c r="O50" s="135"/>
      <c r="P50" s="135"/>
      <c r="Q50" s="135"/>
      <c r="R50" s="135"/>
      <c r="S50" s="135"/>
      <c r="T50" s="135"/>
      <c r="U50" s="135"/>
    </row>
    <row r="51" spans="2:21" ht="11.4" thickBot="1" x14ac:dyDescent="0.3">
      <c r="B51" s="35"/>
    </row>
    <row r="52" spans="2:21" x14ac:dyDescent="0.25">
      <c r="B52" s="267" t="s">
        <v>315</v>
      </c>
      <c r="C52" s="268" t="s">
        <v>113</v>
      </c>
      <c r="D52" s="269">
        <v>2022</v>
      </c>
      <c r="E52" s="269">
        <f>D52+1</f>
        <v>2023</v>
      </c>
      <c r="F52" s="269">
        <f>E52+1</f>
        <v>2024</v>
      </c>
      <c r="G52" s="270">
        <f>F52+1</f>
        <v>2025</v>
      </c>
      <c r="I52" s="267" t="s">
        <v>24</v>
      </c>
      <c r="J52" s="268" t="s">
        <v>113</v>
      </c>
      <c r="K52" s="269">
        <v>2022</v>
      </c>
      <c r="L52" s="269">
        <f>K52+1</f>
        <v>2023</v>
      </c>
      <c r="M52" s="269">
        <f>L52+1</f>
        <v>2024</v>
      </c>
      <c r="N52" s="270">
        <f>M52+1</f>
        <v>2025</v>
      </c>
      <c r="P52" s="267" t="s">
        <v>103</v>
      </c>
      <c r="Q52" s="268" t="s">
        <v>113</v>
      </c>
      <c r="R52" s="269">
        <v>2022</v>
      </c>
      <c r="S52" s="269">
        <f>R52+1</f>
        <v>2023</v>
      </c>
      <c r="T52" s="269">
        <f>S52+1</f>
        <v>2024</v>
      </c>
      <c r="U52" s="270">
        <f>T52+1</f>
        <v>2025</v>
      </c>
    </row>
    <row r="53" spans="2:21" x14ac:dyDescent="0.25">
      <c r="B53" s="271" t="s">
        <v>317</v>
      </c>
      <c r="C53" s="275" t="s">
        <v>119</v>
      </c>
      <c r="D53" s="273">
        <f>(D25-(SUM(D39:D40)))/((SUM(D39:D40)))</f>
        <v>-1.1060584493850045</v>
      </c>
      <c r="E53" s="273">
        <f t="shared" ref="E53:G53" si="0">(E25-(SUM(E39:E40)))/((SUM(E39:E40)))</f>
        <v>-0.42445130589191166</v>
      </c>
      <c r="F53" s="273">
        <f t="shared" si="0"/>
        <v>-0.62132692501799702</v>
      </c>
      <c r="G53" s="274">
        <f t="shared" si="0"/>
        <v>-0.59708204691721312</v>
      </c>
      <c r="I53" s="271" t="s">
        <v>316</v>
      </c>
      <c r="J53" s="272" t="s">
        <v>119</v>
      </c>
      <c r="K53" s="273">
        <f t="shared" ref="K53:N53" si="1">(K25-(SUM(K39:K40)))/((SUM(K39:K40)))</f>
        <v>12.644098126291395</v>
      </c>
      <c r="L53" s="273">
        <f t="shared" si="1"/>
        <v>13.164949690585409</v>
      </c>
      <c r="M53" s="273">
        <f t="shared" si="1"/>
        <v>13.374155999706385</v>
      </c>
      <c r="N53" s="274">
        <f t="shared" si="1"/>
        <v>13.499102908285721</v>
      </c>
      <c r="P53" s="271" t="s">
        <v>316</v>
      </c>
      <c r="Q53" s="272" t="s">
        <v>119</v>
      </c>
      <c r="R53" s="273">
        <f t="shared" ref="R53:U53" si="2">(R25-(SUM(R39:R40)))/((SUM(R39:R40)))</f>
        <v>-2.6851486278113641</v>
      </c>
      <c r="S53" s="273">
        <f t="shared" si="2"/>
        <v>-1.019424963397725</v>
      </c>
      <c r="T53" s="273">
        <f t="shared" si="2"/>
        <v>-0.97282592312085048</v>
      </c>
      <c r="U53" s="274">
        <f t="shared" si="2"/>
        <v>-0.96645174803349654</v>
      </c>
    </row>
    <row r="54" spans="2:21" x14ac:dyDescent="0.25">
      <c r="B54" s="271" t="s">
        <v>318</v>
      </c>
      <c r="C54" s="275" t="s">
        <v>119</v>
      </c>
      <c r="D54" s="273">
        <f>(D25-(SUM(D39:D40)-D20))/((SUM(D39:D40)-D20))</f>
        <v>-1.0174089165539315</v>
      </c>
      <c r="E54" s="273">
        <f>(E25-(SUM(E39:E40)-E20))/((SUM(E39:E40)-E20))</f>
        <v>-0.81449886542450334</v>
      </c>
      <c r="F54" s="273">
        <f>(F25-(SUM(F39:F40)-F20))/((SUM(F39:F40)-F20))</f>
        <v>-0.87305069630410626</v>
      </c>
      <c r="G54" s="274">
        <f>(G25-(SUM(G39:G40)-G20))/((SUM(G39:G40)-G20))</f>
        <v>-0.86524361827427265</v>
      </c>
      <c r="I54" s="271" t="s">
        <v>318</v>
      </c>
      <c r="J54" s="272" t="s">
        <v>119</v>
      </c>
      <c r="K54" s="273">
        <f>(K25-(SUM(K39:K40)-K20))/((SUM(K39:K40)-K20))</f>
        <v>0.43977294207838441</v>
      </c>
      <c r="L54" s="273">
        <f>(L25-(SUM(L39:L40)-L20))/((SUM(L39:L40)-L20))</f>
        <v>0.46304849524729808</v>
      </c>
      <c r="M54" s="273">
        <f>(M25-(SUM(M39:M40)-M20))/((SUM(M39:M40)-M20))</f>
        <v>0.48465668888310842</v>
      </c>
      <c r="N54" s="274">
        <f>(N25-(SUM(N39:N40)-N20))/((SUM(N39:N40)-N20))</f>
        <v>0.49756202145229494</v>
      </c>
      <c r="P54" s="271" t="s">
        <v>318</v>
      </c>
      <c r="Q54" s="272" t="s">
        <v>119</v>
      </c>
      <c r="R54" s="273">
        <f>(R25-(SUM(R39:R40)-R20))/((SUM(R39:R40)-R20))</f>
        <v>-1.2953471982630338</v>
      </c>
      <c r="S54" s="273">
        <f>(S25-(SUM(S39:S40)-S20))/((SUM(S39:S40)-S20))</f>
        <v>-1.0069014428706384</v>
      </c>
      <c r="T54" s="273">
        <f>(T25-(SUM(T39:T40)-T20))/((SUM(T39:T40)-T20))</f>
        <v>-0.99034539549424572</v>
      </c>
      <c r="U54" s="274">
        <f>(U25-(SUM(U39:U40)-U20))/((SUM(U39:U40)-U20))</f>
        <v>-0.98808073201395452</v>
      </c>
    </row>
    <row r="55" spans="2:21" x14ac:dyDescent="0.25">
      <c r="B55" s="271" t="s">
        <v>140</v>
      </c>
      <c r="C55" s="275" t="s">
        <v>119</v>
      </c>
      <c r="D55" s="273">
        <f>D19/D17</f>
        <v>0.75148152051931039</v>
      </c>
      <c r="E55" s="273">
        <f t="shared" ref="E55:G55" si="3">E19/E17</f>
        <v>0.59826653269227481</v>
      </c>
      <c r="F55" s="273">
        <f t="shared" si="3"/>
        <v>0.58311491926908554</v>
      </c>
      <c r="G55" s="274">
        <f t="shared" si="3"/>
        <v>0.58412098290558545</v>
      </c>
      <c r="I55" s="271" t="s">
        <v>140</v>
      </c>
      <c r="J55" s="272" t="s">
        <v>119</v>
      </c>
      <c r="K55" s="273">
        <f>K19/K17</f>
        <v>0.69790173535471067</v>
      </c>
      <c r="L55" s="273">
        <f t="shared" ref="L55:N55" si="4">L19/L17</f>
        <v>0.70012634454986822</v>
      </c>
      <c r="M55" s="273">
        <f t="shared" si="4"/>
        <v>0.70012634454986833</v>
      </c>
      <c r="N55" s="274">
        <f t="shared" si="4"/>
        <v>0.70012634454986833</v>
      </c>
      <c r="P55" s="271" t="s">
        <v>140</v>
      </c>
      <c r="Q55" s="272" t="s">
        <v>119</v>
      </c>
      <c r="R55" s="273">
        <f>R19/R17</f>
        <v>0.80122683917964099</v>
      </c>
      <c r="S55" s="273">
        <f t="shared" ref="S55:U55" si="5">S19/S17</f>
        <v>0.55383798474761725</v>
      </c>
      <c r="T55" s="273">
        <f t="shared" si="5"/>
        <v>0.55383798474761725</v>
      </c>
      <c r="U55" s="274">
        <f t="shared" si="5"/>
        <v>0.55383798474761725</v>
      </c>
    </row>
    <row r="56" spans="2:21" x14ac:dyDescent="0.25">
      <c r="B56" s="271" t="s">
        <v>142</v>
      </c>
      <c r="C56" s="275" t="s">
        <v>119</v>
      </c>
      <c r="D56" s="273">
        <f>D25/D17</f>
        <v>-1.4721100190095215E-2</v>
      </c>
      <c r="E56" s="273">
        <f>E25/E17</f>
        <v>0.12341688759281173</v>
      </c>
      <c r="F56" s="273">
        <f>F25/F17</f>
        <v>9.1610321300693659E-2</v>
      </c>
      <c r="G56" s="274">
        <f>G25/G17</f>
        <v>9.6740255626618574E-2</v>
      </c>
      <c r="I56" s="271" t="s">
        <v>142</v>
      </c>
      <c r="J56" s="272" t="s">
        <v>119</v>
      </c>
      <c r="K56" s="273">
        <f>K25/K17</f>
        <v>0.40504822820563852</v>
      </c>
      <c r="L56" s="273">
        <f>L25/L17</f>
        <v>0.4195103943268052</v>
      </c>
      <c r="M56" s="273">
        <f>M25/M17</f>
        <v>0.42570626675502332</v>
      </c>
      <c r="N56" s="274">
        <f>N25/N17</f>
        <v>0.42940670537520914</v>
      </c>
      <c r="P56" s="271" t="s">
        <v>142</v>
      </c>
      <c r="Q56" s="272" t="s">
        <v>119</v>
      </c>
      <c r="R56" s="273">
        <f>R25/R17</f>
        <v>-0.4044494079974032</v>
      </c>
      <c r="S56" s="273">
        <f>S25/S17</f>
        <v>-5.731245710483137E-3</v>
      </c>
      <c r="T56" s="273">
        <f>T25/T17</f>
        <v>8.0175858435957027E-3</v>
      </c>
      <c r="U56" s="274">
        <f>U25/U17</f>
        <v>9.8982567555184198E-3</v>
      </c>
    </row>
    <row r="57" spans="2:21" x14ac:dyDescent="0.25">
      <c r="B57" s="242" t="s">
        <v>144</v>
      </c>
      <c r="C57" s="80" t="s">
        <v>26</v>
      </c>
      <c r="D57" s="265">
        <f>D16/D48</f>
        <v>20.961035059410637</v>
      </c>
      <c r="E57" s="265">
        <f>E16/E48</f>
        <v>26.25503773404267</v>
      </c>
      <c r="F57" s="265">
        <f>F16/F48</f>
        <v>35.096409472873354</v>
      </c>
      <c r="G57" s="266">
        <f>G16/G48</f>
        <v>37.517318590175776</v>
      </c>
      <c r="H57" s="262"/>
      <c r="I57" s="242" t="s">
        <v>144</v>
      </c>
      <c r="J57" s="135" t="s">
        <v>26</v>
      </c>
      <c r="K57" s="265">
        <f>K16/K48</f>
        <v>20.786320381050828</v>
      </c>
      <c r="L57" s="265">
        <f t="shared" ref="L57:N57" si="6">L16/L48</f>
        <v>25.57665690283773</v>
      </c>
      <c r="M57" s="265">
        <f t="shared" si="6"/>
        <v>26.797385574141579</v>
      </c>
      <c r="N57" s="266">
        <f t="shared" si="6"/>
        <v>26.81120410844628</v>
      </c>
      <c r="P57" s="242" t="s">
        <v>144</v>
      </c>
      <c r="Q57" s="135" t="s">
        <v>26</v>
      </c>
      <c r="R57" s="265">
        <f>R16/R48</f>
        <v>21.005924828885647</v>
      </c>
      <c r="S57" s="265">
        <f t="shared" ref="S57:U57" si="7">S16/S48</f>
        <v>26.343898412568159</v>
      </c>
      <c r="T57" s="265">
        <f t="shared" si="7"/>
        <v>35.907598227715958</v>
      </c>
      <c r="U57" s="266">
        <f t="shared" si="7"/>
        <v>38.693231102595952</v>
      </c>
    </row>
    <row r="59" spans="2:21" x14ac:dyDescent="0.25">
      <c r="B59" s="49" t="s">
        <v>320</v>
      </c>
      <c r="C59" s="135"/>
      <c r="D59" s="135"/>
      <c r="E59" s="135"/>
      <c r="F59" s="135"/>
      <c r="G59" s="135"/>
      <c r="H59" s="135"/>
      <c r="I59" s="135"/>
      <c r="J59" s="135"/>
      <c r="K59" s="135"/>
      <c r="L59" s="135"/>
      <c r="M59" s="135"/>
      <c r="N59" s="135"/>
      <c r="O59" s="135"/>
      <c r="P59" s="135"/>
      <c r="Q59" s="135"/>
      <c r="R59" s="135"/>
      <c r="S59" s="135"/>
      <c r="T59" s="135"/>
      <c r="U59" s="135"/>
    </row>
    <row r="60" spans="2:21" ht="11.4" thickBot="1" x14ac:dyDescent="0.3"/>
    <row r="61" spans="2:21" x14ac:dyDescent="0.25">
      <c r="B61" s="267" t="s">
        <v>315</v>
      </c>
      <c r="C61" s="268" t="s">
        <v>113</v>
      </c>
      <c r="D61" s="269">
        <v>2022</v>
      </c>
      <c r="E61" s="269">
        <f>D61+1</f>
        <v>2023</v>
      </c>
      <c r="F61" s="269">
        <f>E61+1</f>
        <v>2024</v>
      </c>
      <c r="G61" s="270">
        <f>F61+1</f>
        <v>2025</v>
      </c>
      <c r="I61" s="267" t="s">
        <v>24</v>
      </c>
      <c r="J61" s="268" t="s">
        <v>113</v>
      </c>
      <c r="K61" s="269">
        <v>2022</v>
      </c>
      <c r="L61" s="269">
        <f>K61+1</f>
        <v>2023</v>
      </c>
      <c r="M61" s="269">
        <f>L61+1</f>
        <v>2024</v>
      </c>
      <c r="N61" s="270">
        <f>M61+1</f>
        <v>2025</v>
      </c>
      <c r="P61" s="267" t="s">
        <v>103</v>
      </c>
      <c r="Q61" s="268" t="s">
        <v>113</v>
      </c>
      <c r="R61" s="269">
        <v>2022</v>
      </c>
      <c r="S61" s="269">
        <f>R61+1</f>
        <v>2023</v>
      </c>
      <c r="T61" s="269">
        <f>S61+1</f>
        <v>2024</v>
      </c>
      <c r="U61" s="270">
        <f>T61+1</f>
        <v>2025</v>
      </c>
    </row>
    <row r="62" spans="2:21" x14ac:dyDescent="0.25">
      <c r="B62" s="292" t="s">
        <v>153</v>
      </c>
      <c r="C62" s="71" t="s">
        <v>119</v>
      </c>
      <c r="D62" s="263">
        <f>D46/D30</f>
        <v>0.50822458208876442</v>
      </c>
      <c r="E62" s="263">
        <f t="shared" ref="E62:G62" si="8">E46/E30</f>
        <v>0.51363823572321532</v>
      </c>
      <c r="F62" s="263">
        <f t="shared" si="8"/>
        <v>0.64909897408308259</v>
      </c>
      <c r="G62" s="264">
        <f t="shared" si="8"/>
        <v>0.69406897764053788</v>
      </c>
      <c r="I62" s="292" t="s">
        <v>153</v>
      </c>
      <c r="J62" s="71" t="s">
        <v>119</v>
      </c>
      <c r="K62" s="263">
        <f>K46/K30</f>
        <v>0.61964165452520659</v>
      </c>
      <c r="L62" s="263">
        <f t="shared" ref="L62:N62" si="9">L46/L30</f>
        <v>0.63984297065827722</v>
      </c>
      <c r="M62" s="263">
        <f t="shared" si="9"/>
        <v>0.63984297065827733</v>
      </c>
      <c r="N62" s="264">
        <f t="shared" si="9"/>
        <v>0.63984297065827733</v>
      </c>
      <c r="P62" s="292" t="s">
        <v>153</v>
      </c>
      <c r="Q62" s="71" t="s">
        <v>119</v>
      </c>
      <c r="R62" s="263">
        <f>R46/R30</f>
        <v>0.48221078306724069</v>
      </c>
      <c r="S62" s="263">
        <f t="shared" ref="S62:U62" si="10">S46/S30</f>
        <v>0.49724260269038317</v>
      </c>
      <c r="T62" s="263">
        <f t="shared" si="10"/>
        <v>0.65</v>
      </c>
      <c r="U62" s="264">
        <f t="shared" si="10"/>
        <v>0.7</v>
      </c>
    </row>
    <row r="63" spans="2:21" x14ac:dyDescent="0.25">
      <c r="B63" s="292" t="s">
        <v>154</v>
      </c>
      <c r="C63" s="71" t="s">
        <v>119</v>
      </c>
      <c r="D63" s="263">
        <f>D11/D46</f>
        <v>0.81546104431405475</v>
      </c>
      <c r="E63" s="263">
        <f t="shared" ref="E63:G63" si="11">E11/E46</f>
        <v>0.80002442536777296</v>
      </c>
      <c r="F63" s="263">
        <f t="shared" si="11"/>
        <v>0.79118663396162592</v>
      </c>
      <c r="G63" s="264">
        <f t="shared" si="11"/>
        <v>0.79173243366242296</v>
      </c>
      <c r="I63" s="292" t="s">
        <v>154</v>
      </c>
      <c r="J63" s="71" t="s">
        <v>119</v>
      </c>
      <c r="K63" s="263">
        <f>K11/K46</f>
        <v>0.93582228452715888</v>
      </c>
      <c r="L63" s="263">
        <f t="shared" ref="L63:N63" si="12">L11/L46</f>
        <v>0.93576764624038278</v>
      </c>
      <c r="M63" s="263">
        <f t="shared" si="12"/>
        <v>0.93576764624038289</v>
      </c>
      <c r="N63" s="264">
        <f t="shared" si="12"/>
        <v>0.93576764624038267</v>
      </c>
      <c r="P63" s="292" t="s">
        <v>154</v>
      </c>
      <c r="Q63" s="71" t="s">
        <v>119</v>
      </c>
      <c r="R63" s="263">
        <f>R11/R46</f>
        <v>0.77937478090174561</v>
      </c>
      <c r="S63" s="263">
        <f t="shared" ref="S63:U63" si="13">S11/S46</f>
        <v>0.77733231812286252</v>
      </c>
      <c r="T63" s="263">
        <f t="shared" si="13"/>
        <v>0.77733231812286252</v>
      </c>
      <c r="U63" s="264">
        <f t="shared" si="13"/>
        <v>0.77733231812286252</v>
      </c>
    </row>
    <row r="64" spans="2:21" x14ac:dyDescent="0.25">
      <c r="B64" s="292" t="s">
        <v>327</v>
      </c>
      <c r="C64" s="71" t="s">
        <v>119</v>
      </c>
      <c r="D64" s="296">
        <f>D34/D15</f>
        <v>1.7606260853049757E-3</v>
      </c>
      <c r="E64" s="296">
        <f>E34/E15</f>
        <v>1.796165367799883E-3</v>
      </c>
      <c r="F64" s="296">
        <f>F34/F15</f>
        <v>1.6465844856640287E-3</v>
      </c>
      <c r="G64" s="297">
        <f>G34/G15</f>
        <v>1.6557172099270392E-3</v>
      </c>
      <c r="I64" s="292" t="s">
        <v>327</v>
      </c>
      <c r="J64" s="71" t="s">
        <v>119</v>
      </c>
      <c r="K64" s="296">
        <f>K34/K15</f>
        <v>4.8249227151179784E-3</v>
      </c>
      <c r="L64" s="296">
        <f>L34/L15</f>
        <v>4.766622370079022E-3</v>
      </c>
      <c r="M64" s="296">
        <f>M34/M15</f>
        <v>4.7666223700790203E-3</v>
      </c>
      <c r="N64" s="297">
        <f>N34/N15</f>
        <v>4.766622370079022E-3</v>
      </c>
      <c r="P64" s="292" t="s">
        <v>327</v>
      </c>
      <c r="Q64" s="71" t="s">
        <v>119</v>
      </c>
      <c r="R64" s="296">
        <f>R34/R15</f>
        <v>1.0271462545552025E-3</v>
      </c>
      <c r="S64" s="296">
        <f>S34/S15</f>
        <v>1.4198552583513714E-3</v>
      </c>
      <c r="T64" s="296">
        <f>T34/T15</f>
        <v>1.4198552583513711E-3</v>
      </c>
      <c r="U64" s="297">
        <f>U34/U15</f>
        <v>1.4198552583513709E-3</v>
      </c>
    </row>
    <row r="65" spans="2:21" ht="11.4" thickBot="1" x14ac:dyDescent="0.3">
      <c r="B65" s="293" t="s">
        <v>123</v>
      </c>
      <c r="C65" s="276" t="s">
        <v>119</v>
      </c>
      <c r="D65" s="277">
        <f>((D37/60)/D32)</f>
        <v>0.52744659184121789</v>
      </c>
      <c r="E65" s="277">
        <f t="shared" ref="E65:G65" si="14">((E37/60)/E32)</f>
        <v>0.5241361549835335</v>
      </c>
      <c r="F65" s="277">
        <f t="shared" si="14"/>
        <v>0.52928506253988927</v>
      </c>
      <c r="G65" s="278">
        <f t="shared" si="14"/>
        <v>0.53048837910585678</v>
      </c>
      <c r="I65" s="293" t="s">
        <v>123</v>
      </c>
      <c r="J65" s="276" t="s">
        <v>119</v>
      </c>
      <c r="K65" s="277">
        <f>((K37/60)/K32)</f>
        <v>0.46936789579058497</v>
      </c>
      <c r="L65" s="277">
        <f t="shared" ref="L65:N65" si="15">((L37/60)/L32)</f>
        <v>0.48076940995868545</v>
      </c>
      <c r="M65" s="277">
        <f t="shared" si="15"/>
        <v>0.48107419681016689</v>
      </c>
      <c r="N65" s="278">
        <f t="shared" si="15"/>
        <v>0.48102092612128411</v>
      </c>
      <c r="P65" s="293" t="s">
        <v>123</v>
      </c>
      <c r="Q65" s="276" t="s">
        <v>119</v>
      </c>
      <c r="R65" s="277">
        <f>((R37/60)/R32)</f>
        <v>0.5454838415892862</v>
      </c>
      <c r="S65" s="277">
        <f t="shared" ref="S65:U65" si="16">((S37/60)/S32)</f>
        <v>0.52990318128599234</v>
      </c>
      <c r="T65" s="277">
        <f t="shared" si="16"/>
        <v>0.53361620884650518</v>
      </c>
      <c r="U65" s="278">
        <f t="shared" si="16"/>
        <v>0.5341840326559667</v>
      </c>
    </row>
    <row r="67" spans="2:21" x14ac:dyDescent="0.25">
      <c r="B67" s="49"/>
      <c r="C67" s="135"/>
      <c r="D67" s="135"/>
      <c r="E67" s="135"/>
      <c r="F67" s="135"/>
      <c r="G67" s="135"/>
      <c r="H67" s="135"/>
      <c r="I67" s="135"/>
      <c r="J67" s="135"/>
      <c r="K67" s="135"/>
      <c r="L67" s="135"/>
      <c r="M67" s="135"/>
      <c r="N67" s="135"/>
      <c r="O67" s="135"/>
      <c r="P67" s="135"/>
      <c r="Q67" s="135"/>
      <c r="R67" s="135"/>
      <c r="S67" s="135"/>
      <c r="T67" s="135"/>
      <c r="U67" s="135"/>
    </row>
  </sheetData>
  <pageMargins left="0.7" right="0.7" top="0.75" bottom="0.75" header="0.3" footer="0.3"/>
  <ignoredErrors>
    <ignoredError sqref="R18 S18:U18 K18:N18 K19:N19 R19:U19 K20:N20 R20:U20 K21:N21 R22:U22 T21:U21 R21:S21 K22:N22"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9D183-6317-4889-8F05-AA9F174AFE44}">
  <sheetPr>
    <tabColor rgb="FF00A9F4"/>
  </sheetPr>
  <dimension ref="B2:M24"/>
  <sheetViews>
    <sheetView showGridLines="0" zoomScaleNormal="100" workbookViewId="0">
      <selection activeCell="B17" sqref="B17"/>
    </sheetView>
  </sheetViews>
  <sheetFormatPr defaultRowHeight="10.8" x14ac:dyDescent="0.25"/>
  <cols>
    <col min="1" max="1" width="2.44140625" style="32" customWidth="1"/>
    <col min="2" max="2" width="20.88671875" style="32" customWidth="1"/>
    <col min="3" max="5" width="18" style="32" customWidth="1"/>
    <col min="6" max="6" width="1.21875" style="32" customWidth="1"/>
    <col min="7" max="9" width="17.6640625" style="32" customWidth="1"/>
    <col min="10" max="10" width="1.33203125" style="32" customWidth="1"/>
    <col min="11" max="13" width="18.77734375" style="32" customWidth="1"/>
    <col min="14" max="18" width="11.5546875" style="32" customWidth="1"/>
    <col min="19" max="16384" width="8.88671875" style="32"/>
  </cols>
  <sheetData>
    <row r="2" spans="2:13" customFormat="1" ht="23.4" x14ac:dyDescent="0.45">
      <c r="B2" s="52" t="s">
        <v>321</v>
      </c>
      <c r="C2" s="51"/>
      <c r="D2" s="51"/>
      <c r="E2" s="51"/>
      <c r="F2" s="51"/>
      <c r="G2" s="51"/>
      <c r="H2" s="51"/>
      <c r="I2" s="51"/>
      <c r="J2" s="51"/>
      <c r="K2" s="51"/>
      <c r="L2" s="51"/>
      <c r="M2" s="51"/>
    </row>
    <row r="3" spans="2:13" customFormat="1" ht="14.4" x14ac:dyDescent="0.3">
      <c r="B3" s="204" t="s">
        <v>306</v>
      </c>
      <c r="C3" s="53"/>
      <c r="D3" s="53"/>
      <c r="E3" s="53"/>
      <c r="F3" s="53"/>
      <c r="G3" s="53"/>
      <c r="H3" s="53"/>
      <c r="I3" s="53"/>
      <c r="J3" s="53"/>
      <c r="K3" s="53"/>
      <c r="L3" s="53"/>
      <c r="M3" s="53"/>
    </row>
    <row r="5" spans="2:13" x14ac:dyDescent="0.25">
      <c r="B5" s="35" t="s">
        <v>207</v>
      </c>
      <c r="C5" s="32" t="str">
        <f>'Output_P&amp;L'!C5</f>
        <v>Base Case Scenario</v>
      </c>
    </row>
    <row r="6" spans="2:13" x14ac:dyDescent="0.25">
      <c r="B6" s="35" t="s">
        <v>311</v>
      </c>
      <c r="C6" s="32" t="str">
        <f>'Output_P&amp;L'!C7</f>
        <v>USD</v>
      </c>
    </row>
    <row r="8" spans="2:13" x14ac:dyDescent="0.25">
      <c r="B8" s="49" t="s">
        <v>322</v>
      </c>
      <c r="C8" s="135"/>
      <c r="D8" s="135"/>
      <c r="E8" s="135"/>
      <c r="F8" s="135"/>
      <c r="G8" s="135"/>
      <c r="H8" s="135"/>
      <c r="I8" s="135"/>
      <c r="J8" s="135"/>
      <c r="K8" s="135"/>
      <c r="L8" s="135"/>
      <c r="M8" s="135"/>
    </row>
    <row r="11" spans="2:13" x14ac:dyDescent="0.25">
      <c r="B11" s="290"/>
      <c r="D11" s="291"/>
    </row>
    <row r="13" spans="2:13" x14ac:dyDescent="0.25">
      <c r="L13" s="283"/>
      <c r="M13" s="283"/>
    </row>
    <row r="14" spans="2:13" s="289" customFormat="1" x14ac:dyDescent="0.25">
      <c r="B14" s="287"/>
      <c r="C14" s="288">
        <v>2023</v>
      </c>
      <c r="F14" s="287"/>
      <c r="G14" s="288">
        <v>2025</v>
      </c>
      <c r="J14" s="287"/>
      <c r="K14" s="288" t="s">
        <v>324</v>
      </c>
    </row>
    <row r="15" spans="2:13" x14ac:dyDescent="0.25">
      <c r="B15" s="282" t="s">
        <v>323</v>
      </c>
      <c r="C15" s="282" t="s">
        <v>247</v>
      </c>
      <c r="D15" s="282" t="s">
        <v>246</v>
      </c>
      <c r="E15" s="282" t="s">
        <v>248</v>
      </c>
      <c r="F15" s="281"/>
      <c r="G15" s="282" t="s">
        <v>247</v>
      </c>
      <c r="H15" s="282" t="s">
        <v>246</v>
      </c>
      <c r="I15" s="282" t="s">
        <v>248</v>
      </c>
      <c r="J15" s="281"/>
      <c r="K15" s="282" t="s">
        <v>247</v>
      </c>
      <c r="L15" s="282" t="s">
        <v>246</v>
      </c>
      <c r="M15" s="282" t="s">
        <v>248</v>
      </c>
    </row>
    <row r="17" spans="2:13" x14ac:dyDescent="0.25">
      <c r="B17" s="281" t="s">
        <v>101</v>
      </c>
      <c r="C17" s="279">
        <f>_xlfn.XLOOKUP($B17&amp;C$15,Scenarios_Consol!$BG$11:$BG$487,Scenarios_Consol!$BB$11:$BB$487)</f>
        <v>28449860.669591881</v>
      </c>
      <c r="D17" s="280">
        <f>_xlfn.XLOOKUP($B17&amp;D$15,Scenarios_Consol!$BG$11:$BG$487,Scenarios_Consol!$BB$11:$BB$487)</f>
        <v>29104812.523049407</v>
      </c>
      <c r="E17" s="280">
        <f>_xlfn.XLOOKUP($B17&amp;E$15,Scenarios_Consol!$BG$11:$BG$487,Scenarios_Consol!$BB$11:$BB$487)</f>
        <v>29764982.791914172</v>
      </c>
      <c r="F17" s="281"/>
      <c r="G17" s="279">
        <f>_xlfn.XLOOKUP($B17&amp;G$15,Scenarios_Consol!$BG$11:$BG$487,Scenarios_Consol!$BD$11:$BD$487)</f>
        <v>51632626.036018737</v>
      </c>
      <c r="H17" s="280">
        <f>_xlfn.XLOOKUP($B17&amp;H$15,Scenarios_Consol!$BG$11:$BG$487,Scenarios_Consol!$BD$11:$BD$487)</f>
        <v>53324317.898847483</v>
      </c>
      <c r="I17" s="280">
        <f>_xlfn.XLOOKUP($B17&amp;I$15,Scenarios_Consol!$BG$11:$BG$487,Scenarios_Consol!$BD$11:$BD$487)</f>
        <v>54993504.041331179</v>
      </c>
      <c r="J17" s="281"/>
      <c r="K17" s="284">
        <f>(G17-C17)/C17</f>
        <v>0.81486393327772377</v>
      </c>
      <c r="L17" s="285">
        <f>(H17-D17)/D17</f>
        <v>0.83214778850121651</v>
      </c>
      <c r="M17" s="285">
        <f>(I17-E17)/E17</f>
        <v>0.84759065462219851</v>
      </c>
    </row>
    <row r="18" spans="2:13" x14ac:dyDescent="0.25">
      <c r="B18" s="281" t="s">
        <v>100</v>
      </c>
      <c r="C18" s="279">
        <f>_xlfn.XLOOKUP($B18&amp;C$15,Scenarios_Consol!$BG$11:$BG$487,Scenarios_Consol!$BB$11:$BB$487)</f>
        <v>1106052.9565196577</v>
      </c>
      <c r="D18" s="280">
        <f>_xlfn.XLOOKUP($B18&amp;D$15,Scenarios_Consol!$BG$11:$BG$487,Scenarios_Consol!$BB$11:$BB$487)</f>
        <v>1161301.3019214957</v>
      </c>
      <c r="E18" s="280">
        <f>_xlfn.XLOOKUP($B18&amp;E$15,Scenarios_Consol!$BG$11:$BG$487,Scenarios_Consol!$BB$11:$BB$487)</f>
        <v>1217388.2254239412</v>
      </c>
      <c r="F18" s="281"/>
      <c r="G18" s="279">
        <f>_xlfn.XLOOKUP($B18&amp;G$15,Scenarios_Consol!$BG$11:$BG$487,Scenarios_Consol!$BD$11:$BD$487)</f>
        <v>2856624.9352040119</v>
      </c>
      <c r="H18" s="280">
        <f>_xlfn.XLOOKUP($B18&amp;H$15,Scenarios_Consol!$BG$11:$BG$487,Scenarios_Consol!$BD$11:$BD$487)</f>
        <v>2913566.8876950708</v>
      </c>
      <c r="I18" s="280">
        <f>_xlfn.XLOOKUP($B18&amp;I$15,Scenarios_Consol!$BG$11:$BG$487,Scenarios_Consol!$BD$11:$BD$487)</f>
        <v>2970722.3114240584</v>
      </c>
      <c r="J18" s="281"/>
      <c r="K18" s="285">
        <f t="shared" ref="K18:K24" si="0">(G18-C18)/C18</f>
        <v>1.5827198583626239</v>
      </c>
      <c r="L18" s="285">
        <f t="shared" ref="L18:L24" si="1">(H18-D18)/D18</f>
        <v>1.5088810999128879</v>
      </c>
      <c r="M18" s="286">
        <f t="shared" ref="M18:M24" si="2">(I18-E18)/E18</f>
        <v>1.4402423560401525</v>
      </c>
    </row>
    <row r="19" spans="2:13" x14ac:dyDescent="0.25">
      <c r="B19" s="281" t="s">
        <v>99</v>
      </c>
      <c r="C19" s="279">
        <f>_xlfn.XLOOKUP($B19&amp;C$15,Scenarios_Consol!$BG$11:$BG$487,Scenarios_Consol!$BB$11:$BB$487)</f>
        <v>141076139.96617675</v>
      </c>
      <c r="D19" s="280">
        <f>_xlfn.XLOOKUP($B19&amp;D$15,Scenarios_Consol!$BG$11:$BG$487,Scenarios_Consol!$BB$11:$BB$487)</f>
        <v>197400161.87796542</v>
      </c>
      <c r="E19" s="280">
        <f>_xlfn.XLOOKUP($B19&amp;E$15,Scenarios_Consol!$BG$11:$BG$487,Scenarios_Consol!$BB$11:$BB$487)</f>
        <v>255831009.54858407</v>
      </c>
      <c r="F19" s="281"/>
      <c r="G19" s="279">
        <f>_xlfn.XLOOKUP($B19&amp;G$15,Scenarios_Consol!$BG$11:$BG$487,Scenarios_Consol!$BD$11:$BD$487)</f>
        <v>269210706.4847737</v>
      </c>
      <c r="H19" s="280">
        <f>_xlfn.XLOOKUP($B19&amp;H$15,Scenarios_Consol!$BG$11:$BG$487,Scenarios_Consol!$BD$11:$BD$487)</f>
        <v>490434285.56779623</v>
      </c>
      <c r="I19" s="280">
        <f>_xlfn.XLOOKUP($B19&amp;I$15,Scenarios_Consol!$BG$11:$BG$487,Scenarios_Consol!$BD$11:$BD$487)</f>
        <v>559866037.6977694</v>
      </c>
      <c r="J19" s="281"/>
      <c r="K19" s="286">
        <f t="shared" si="0"/>
        <v>0.90826532785287029</v>
      </c>
      <c r="L19" s="285">
        <f t="shared" si="1"/>
        <v>1.4844674943629841</v>
      </c>
      <c r="M19" s="285">
        <f t="shared" si="2"/>
        <v>1.1884213281480522</v>
      </c>
    </row>
    <row r="20" spans="2:13" x14ac:dyDescent="0.25">
      <c r="B20" s="281" t="s">
        <v>40</v>
      </c>
      <c r="C20" s="279">
        <f>_xlfn.XLOOKUP($B20&amp;C$15,Scenarios_Consol!$BG$11:$BG$487,Scenarios_Consol!$BB$11:$BB$487)</f>
        <v>109783551.29047734</v>
      </c>
      <c r="D20" s="280">
        <f>_xlfn.XLOOKUP($B20&amp;D$15,Scenarios_Consol!$BG$11:$BG$487,Scenarios_Consol!$BB$11:$BB$487)</f>
        <v>157924956.67409566</v>
      </c>
      <c r="E20" s="280">
        <f>_xlfn.XLOOKUP($B20&amp;E$15,Scenarios_Consol!$BG$11:$BG$487,Scenarios_Consol!$BB$11:$BB$487)</f>
        <v>205611348.96778855</v>
      </c>
      <c r="F20" s="281"/>
      <c r="G20" s="279">
        <f>_xlfn.XLOOKUP($B20&amp;G$15,Scenarios_Consol!$BG$11:$BG$487,Scenarios_Consol!$BD$11:$BD$487)</f>
        <v>210013970.39419991</v>
      </c>
      <c r="H20" s="280">
        <f>_xlfn.XLOOKUP($B20&amp;H$15,Scenarios_Consol!$BG$11:$BG$487,Scenarios_Consol!$BD$11:$BD$487)</f>
        <v>388292730.46408296</v>
      </c>
      <c r="I20" s="280">
        <f>_xlfn.XLOOKUP($B20&amp;I$15,Scenarios_Consol!$BG$11:$BG$487,Scenarios_Consol!$BD$11:$BD$487)</f>
        <v>449519613.11185455</v>
      </c>
      <c r="J20" s="281"/>
      <c r="K20" s="286">
        <f t="shared" si="0"/>
        <v>0.9129821173166639</v>
      </c>
      <c r="L20" s="285">
        <f t="shared" si="1"/>
        <v>1.458716713567884</v>
      </c>
      <c r="M20" s="285">
        <f t="shared" si="2"/>
        <v>1.1862587613404409</v>
      </c>
    </row>
    <row r="21" spans="2:13" x14ac:dyDescent="0.25">
      <c r="B21" s="281" t="s">
        <v>85</v>
      </c>
      <c r="C21" s="279">
        <f>_xlfn.XLOOKUP($B21&amp;C$15,Scenarios_Consol!$BG$11:$BG$487,Scenarios_Consol!$BB$11:$BB$487)</f>
        <v>68366615.148938209</v>
      </c>
      <c r="D21" s="280">
        <f>_xlfn.XLOOKUP($B21&amp;D$15,Scenarios_Consol!$BG$11:$BG$487,Scenarios_Consol!$BB$11:$BB$487)</f>
        <v>76515763.850418329</v>
      </c>
      <c r="E21" s="280">
        <f>_xlfn.XLOOKUP($B21&amp;E$15,Scenarios_Consol!$BG$11:$BG$487,Scenarios_Consol!$BB$11:$BB$487)</f>
        <v>80147687.487442687</v>
      </c>
      <c r="F21" s="281"/>
      <c r="G21" s="279">
        <f>_xlfn.XLOOKUP($B21&amp;G$15,Scenarios_Consol!$BG$11:$BG$487,Scenarios_Consol!$BD$11:$BD$487)</f>
        <v>172566953.71236864</v>
      </c>
      <c r="H21" s="280">
        <f>_xlfn.XLOOKUP($B21&amp;H$15,Scenarios_Consol!$BG$11:$BG$487,Scenarios_Consol!$BD$11:$BD$487)</f>
        <v>188492222.50293088</v>
      </c>
      <c r="I21" s="280">
        <f>_xlfn.XLOOKUP($B21&amp;I$15,Scenarios_Consol!$BG$11:$BG$487,Scenarios_Consol!$BD$11:$BD$487)</f>
        <v>192190708.43361902</v>
      </c>
      <c r="J21" s="281"/>
      <c r="K21" s="285">
        <f t="shared" si="0"/>
        <v>1.5241406691910613</v>
      </c>
      <c r="L21" s="285">
        <f t="shared" si="1"/>
        <v>1.4634429955037342</v>
      </c>
      <c r="M21" s="286">
        <f t="shared" si="2"/>
        <v>1.3979570023618075</v>
      </c>
    </row>
    <row r="22" spans="2:13" x14ac:dyDescent="0.25">
      <c r="B22" s="281" t="s">
        <v>46</v>
      </c>
      <c r="C22" s="279">
        <f>_xlfn.XLOOKUP($B22&amp;C$15,Scenarios_Consol!$BG$11:$BG$487,Scenarios_Consol!$BB$11:$BB$487)</f>
        <v>528096737.22036415</v>
      </c>
      <c r="D22" s="280">
        <f>_xlfn.XLOOKUP($B22&amp;D$15,Scenarios_Consol!$BG$11:$BG$487,Scenarios_Consol!$BB$11:$BB$487)</f>
        <v>764148145.32217896</v>
      </c>
      <c r="E22" s="280">
        <f>_xlfn.XLOOKUP($B22&amp;E$15,Scenarios_Consol!$BG$11:$BG$487,Scenarios_Consol!$BB$11:$BB$487)</f>
        <v>1001715669.2497947</v>
      </c>
      <c r="F22" s="281"/>
      <c r="G22" s="279">
        <f>_xlfn.XLOOKUP($B22&amp;G$15,Scenarios_Consol!$BG$11:$BG$487,Scenarios_Consol!$BD$11:$BD$487)</f>
        <v>1046014635.0108299</v>
      </c>
      <c r="H22" s="280">
        <f>_xlfn.XLOOKUP($B22&amp;H$15,Scenarios_Consol!$BG$11:$BG$487,Scenarios_Consol!$BD$11:$BD$487)</f>
        <v>2000585423.2148733</v>
      </c>
      <c r="I22" s="280">
        <f>_xlfn.XLOOKUP($B22&amp;I$15,Scenarios_Consol!$BG$11:$BG$487,Scenarios_Consol!$BD$11:$BD$487)</f>
        <v>2283552131.9325442</v>
      </c>
      <c r="J22" s="281"/>
      <c r="K22" s="286">
        <f t="shared" si="0"/>
        <v>0.98072542639919591</v>
      </c>
      <c r="L22" s="285">
        <f t="shared" si="1"/>
        <v>1.6180596464987684</v>
      </c>
      <c r="M22" s="285">
        <f t="shared" si="2"/>
        <v>1.2796410219306471</v>
      </c>
    </row>
    <row r="23" spans="2:13" x14ac:dyDescent="0.25">
      <c r="B23" s="281" t="s">
        <v>57</v>
      </c>
      <c r="C23" s="279">
        <f>_xlfn.XLOOKUP($B23&amp;C$15,Scenarios_Consol!$BG$11:$BG$487,Scenarios_Consol!$BB$11:$BB$487)</f>
        <v>29759241.963944536</v>
      </c>
      <c r="D23" s="280">
        <f>_xlfn.XLOOKUP($B23&amp;D$15,Scenarios_Consol!$BG$11:$BG$487,Scenarios_Consol!$BB$11:$BB$487)</f>
        <v>41965131.021750182</v>
      </c>
      <c r="E23" s="280">
        <f>_xlfn.XLOOKUP($B23&amp;E$15,Scenarios_Consol!$BG$11:$BG$487,Scenarios_Consol!$BB$11:$BB$487)</f>
        <v>53348956.211031824</v>
      </c>
      <c r="F23" s="281"/>
      <c r="G23" s="279">
        <f>_xlfn.XLOOKUP($B23&amp;G$15,Scenarios_Consol!$BG$11:$BG$487,Scenarios_Consol!$BD$11:$BD$487)</f>
        <v>60172756.18369551</v>
      </c>
      <c r="H23" s="280">
        <f>_xlfn.XLOOKUP($B23&amp;H$15,Scenarios_Consol!$BG$11:$BG$487,Scenarios_Consol!$BD$11:$BD$487)</f>
        <v>98658053.916103199</v>
      </c>
      <c r="I23" s="280">
        <f>_xlfn.XLOOKUP($B23&amp;I$15,Scenarios_Consol!$BG$11:$BG$487,Scenarios_Consol!$BD$11:$BD$487)</f>
        <v>120357117.10150051</v>
      </c>
      <c r="J23" s="281"/>
      <c r="K23" s="286">
        <f t="shared" si="0"/>
        <v>1.0219855148393611</v>
      </c>
      <c r="L23" s="285">
        <f t="shared" si="1"/>
        <v>1.3509530773291174</v>
      </c>
      <c r="M23" s="285">
        <f t="shared" si="2"/>
        <v>1.2560350876483002</v>
      </c>
    </row>
    <row r="24" spans="2:13" x14ac:dyDescent="0.25">
      <c r="B24" s="281" t="s">
        <v>81</v>
      </c>
      <c r="C24" s="279">
        <f>_xlfn.XLOOKUP($B24&amp;C$15,Scenarios_Consol!$BG$11:$BG$487,Scenarios_Consol!$BB$11:$BB$487)</f>
        <v>6078878.6566100642</v>
      </c>
      <c r="D24" s="280">
        <f>_xlfn.XLOOKUP($B24&amp;D$15,Scenarios_Consol!$BG$11:$BG$487,Scenarios_Consol!$BB$11:$BB$487)</f>
        <v>8657020.8679764811</v>
      </c>
      <c r="E24" s="280">
        <f>_xlfn.XLOOKUP($B24&amp;E$15,Scenarios_Consol!$BG$11:$BG$487,Scenarios_Consol!$BB$11:$BB$487)</f>
        <v>10520150.406156186</v>
      </c>
      <c r="F24" s="281"/>
      <c r="G24" s="279">
        <f>_xlfn.XLOOKUP($B24&amp;G$15,Scenarios_Consol!$BG$11:$BG$487,Scenarios_Consol!$BD$11:$BD$487)</f>
        <v>14748334.140072439</v>
      </c>
      <c r="H24" s="280">
        <f>_xlfn.XLOOKUP($B24&amp;H$15,Scenarios_Consol!$BG$11:$BG$487,Scenarios_Consol!$BD$11:$BD$487)</f>
        <v>16339432.471665241</v>
      </c>
      <c r="I24" s="280">
        <f>_xlfn.XLOOKUP($B24&amp;I$15,Scenarios_Consol!$BG$11:$BG$487,Scenarios_Consol!$BD$11:$BD$487)</f>
        <v>25171711.655832201</v>
      </c>
      <c r="J24" s="281"/>
      <c r="K24" s="285">
        <f t="shared" si="0"/>
        <v>1.4261603123193392</v>
      </c>
      <c r="L24" s="286">
        <f t="shared" si="1"/>
        <v>0.88741978572641123</v>
      </c>
      <c r="M24" s="285">
        <f t="shared" si="2"/>
        <v>1.3927140472347437</v>
      </c>
    </row>
  </sheetData>
  <conditionalFormatting sqref="C17:E17">
    <cfRule type="colorScale" priority="24">
      <colorScale>
        <cfvo type="min"/>
        <cfvo type="percentile" val="50"/>
        <cfvo type="max"/>
        <color rgb="FF99E6FF"/>
        <color rgb="FF00A9F4"/>
        <color rgb="FF051C2C"/>
      </colorScale>
    </cfRule>
  </conditionalFormatting>
  <conditionalFormatting sqref="C18:E18">
    <cfRule type="colorScale" priority="23">
      <colorScale>
        <cfvo type="min"/>
        <cfvo type="percentile" val="50"/>
        <cfvo type="max"/>
        <color rgb="FF99E6FF"/>
        <color rgb="FF00A9F4"/>
        <color rgb="FF051C2C"/>
      </colorScale>
    </cfRule>
  </conditionalFormatting>
  <conditionalFormatting sqref="C19:E19">
    <cfRule type="colorScale" priority="22">
      <colorScale>
        <cfvo type="min"/>
        <cfvo type="percentile" val="50"/>
        <cfvo type="max"/>
        <color rgb="FF99E6FF"/>
        <color rgb="FF00A9F4"/>
        <color rgb="FF051C2C"/>
      </colorScale>
    </cfRule>
  </conditionalFormatting>
  <conditionalFormatting sqref="C20:E20">
    <cfRule type="colorScale" priority="21">
      <colorScale>
        <cfvo type="min"/>
        <cfvo type="percentile" val="50"/>
        <cfvo type="max"/>
        <color rgb="FF99E6FF"/>
        <color rgb="FF00A9F4"/>
        <color rgb="FF051C2C"/>
      </colorScale>
    </cfRule>
  </conditionalFormatting>
  <conditionalFormatting sqref="C21:E21">
    <cfRule type="colorScale" priority="20">
      <colorScale>
        <cfvo type="min"/>
        <cfvo type="percentile" val="50"/>
        <cfvo type="max"/>
        <color rgb="FF99E6FF"/>
        <color rgb="FF00A9F4"/>
        <color rgb="FF051C2C"/>
      </colorScale>
    </cfRule>
  </conditionalFormatting>
  <conditionalFormatting sqref="C22:E22">
    <cfRule type="colorScale" priority="19">
      <colorScale>
        <cfvo type="min"/>
        <cfvo type="percentile" val="50"/>
        <cfvo type="max"/>
        <color rgb="FF99E6FF"/>
        <color rgb="FF00A9F4"/>
        <color rgb="FF051C2C"/>
      </colorScale>
    </cfRule>
  </conditionalFormatting>
  <conditionalFormatting sqref="C23:E23">
    <cfRule type="colorScale" priority="18">
      <colorScale>
        <cfvo type="min"/>
        <cfvo type="percentile" val="50"/>
        <cfvo type="max"/>
        <color rgb="FF99E6FF"/>
        <color rgb="FF00A9F4"/>
        <color rgb="FF051C2C"/>
      </colorScale>
    </cfRule>
  </conditionalFormatting>
  <conditionalFormatting sqref="C24:E24">
    <cfRule type="colorScale" priority="17">
      <colorScale>
        <cfvo type="min"/>
        <cfvo type="percentile" val="50"/>
        <cfvo type="max"/>
        <color rgb="FF99E6FF"/>
        <color rgb="FF00A9F4"/>
        <color rgb="FF051C2C"/>
      </colorScale>
    </cfRule>
  </conditionalFormatting>
  <conditionalFormatting sqref="G17:I17">
    <cfRule type="colorScale" priority="16">
      <colorScale>
        <cfvo type="min"/>
        <cfvo type="percentile" val="50"/>
        <cfvo type="max"/>
        <color rgb="FF99E6FF"/>
        <color rgb="FF00A9F4"/>
        <color rgb="FF051C2C"/>
      </colorScale>
    </cfRule>
  </conditionalFormatting>
  <conditionalFormatting sqref="G18:I18">
    <cfRule type="colorScale" priority="15">
      <colorScale>
        <cfvo type="min"/>
        <cfvo type="percentile" val="50"/>
        <cfvo type="max"/>
        <color rgb="FF99E6FF"/>
        <color rgb="FF00A9F4"/>
        <color rgb="FF051C2C"/>
      </colorScale>
    </cfRule>
  </conditionalFormatting>
  <conditionalFormatting sqref="G19:I19">
    <cfRule type="colorScale" priority="14">
      <colorScale>
        <cfvo type="min"/>
        <cfvo type="percentile" val="50"/>
        <cfvo type="max"/>
        <color rgb="FF99E6FF"/>
        <color rgb="FF00A9F4"/>
        <color rgb="FF051C2C"/>
      </colorScale>
    </cfRule>
  </conditionalFormatting>
  <conditionalFormatting sqref="G20:I20">
    <cfRule type="colorScale" priority="13">
      <colorScale>
        <cfvo type="min"/>
        <cfvo type="percentile" val="50"/>
        <cfvo type="max"/>
        <color rgb="FF99E6FF"/>
        <color rgb="FF00A9F4"/>
        <color rgb="FF051C2C"/>
      </colorScale>
    </cfRule>
  </conditionalFormatting>
  <conditionalFormatting sqref="G21:I21">
    <cfRule type="colorScale" priority="12">
      <colorScale>
        <cfvo type="min"/>
        <cfvo type="percentile" val="50"/>
        <cfvo type="max"/>
        <color rgb="FF99E6FF"/>
        <color rgb="FF00A9F4"/>
        <color rgb="FF051C2C"/>
      </colorScale>
    </cfRule>
  </conditionalFormatting>
  <conditionalFormatting sqref="G22:I22">
    <cfRule type="colorScale" priority="11">
      <colorScale>
        <cfvo type="min"/>
        <cfvo type="percentile" val="50"/>
        <cfvo type="max"/>
        <color rgb="FF99E6FF"/>
        <color rgb="FF00A9F4"/>
        <color rgb="FF051C2C"/>
      </colorScale>
    </cfRule>
  </conditionalFormatting>
  <conditionalFormatting sqref="G23:I23">
    <cfRule type="colorScale" priority="10">
      <colorScale>
        <cfvo type="min"/>
        <cfvo type="percentile" val="50"/>
        <cfvo type="max"/>
        <color rgb="FF99E6FF"/>
        <color rgb="FF00A9F4"/>
        <color rgb="FF051C2C"/>
      </colorScale>
    </cfRule>
  </conditionalFormatting>
  <conditionalFormatting sqref="G24:I24">
    <cfRule type="colorScale" priority="9">
      <colorScale>
        <cfvo type="min"/>
        <cfvo type="percentile" val="50"/>
        <cfvo type="max"/>
        <color rgb="FF99E6FF"/>
        <color rgb="FF00A9F4"/>
        <color rgb="FF051C2C"/>
      </colorScale>
    </cfRule>
  </conditionalFormatting>
  <conditionalFormatting sqref="K17:M17">
    <cfRule type="colorScale" priority="8">
      <colorScale>
        <cfvo type="min"/>
        <cfvo type="percentile" val="50"/>
        <cfvo type="max"/>
        <color rgb="FF99E6FF"/>
        <color rgb="FF00A9F4"/>
        <color rgb="FF051C2C"/>
      </colorScale>
    </cfRule>
  </conditionalFormatting>
  <conditionalFormatting sqref="K18:M18">
    <cfRule type="colorScale" priority="7">
      <colorScale>
        <cfvo type="min"/>
        <cfvo type="percentile" val="50"/>
        <cfvo type="max"/>
        <color rgb="FF99E6FF"/>
        <color rgb="FF00A9F4"/>
        <color rgb="FF051C2C"/>
      </colorScale>
    </cfRule>
  </conditionalFormatting>
  <conditionalFormatting sqref="K19:M19">
    <cfRule type="colorScale" priority="6">
      <colorScale>
        <cfvo type="min"/>
        <cfvo type="percentile" val="50"/>
        <cfvo type="max"/>
        <color rgb="FF99E6FF"/>
        <color rgb="FF00A9F4"/>
        <color rgb="FF051C2C"/>
      </colorScale>
    </cfRule>
  </conditionalFormatting>
  <conditionalFormatting sqref="K20:M20">
    <cfRule type="colorScale" priority="5">
      <colorScale>
        <cfvo type="min"/>
        <cfvo type="percentile" val="50"/>
        <cfvo type="max"/>
        <color rgb="FF99E6FF"/>
        <color rgb="FF00A9F4"/>
        <color rgb="FF051C2C"/>
      </colorScale>
    </cfRule>
  </conditionalFormatting>
  <conditionalFormatting sqref="K21:M21">
    <cfRule type="colorScale" priority="4">
      <colorScale>
        <cfvo type="min"/>
        <cfvo type="percentile" val="50"/>
        <cfvo type="max"/>
        <color rgb="FF99E6FF"/>
        <color rgb="FF00A9F4"/>
        <color rgb="FF051C2C"/>
      </colorScale>
    </cfRule>
  </conditionalFormatting>
  <conditionalFormatting sqref="K22:M22">
    <cfRule type="colorScale" priority="3">
      <colorScale>
        <cfvo type="min"/>
        <cfvo type="percentile" val="50"/>
        <cfvo type="max"/>
        <color rgb="FF99E6FF"/>
        <color rgb="FF00A9F4"/>
        <color rgb="FF051C2C"/>
      </colorScale>
    </cfRule>
  </conditionalFormatting>
  <conditionalFormatting sqref="K23:M23">
    <cfRule type="colorScale" priority="2">
      <colorScale>
        <cfvo type="min"/>
        <cfvo type="percentile" val="50"/>
        <cfvo type="max"/>
        <color rgb="FF99E6FF"/>
        <color rgb="FF00A9F4"/>
        <color rgb="FF051C2C"/>
      </colorScale>
    </cfRule>
  </conditionalFormatting>
  <conditionalFormatting sqref="K24:M24">
    <cfRule type="colorScale" priority="1">
      <colorScale>
        <cfvo type="min"/>
        <cfvo type="percentile" val="50"/>
        <cfvo type="max"/>
        <color rgb="FF99E6FF"/>
        <color rgb="FF00A9F4"/>
        <color rgb="FF051C2C"/>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77C1F-0987-4DFF-B076-B5BB9C861639}">
  <sheetPr>
    <tabColor rgb="FF00A9F4"/>
  </sheetPr>
  <dimension ref="B2:XFB487"/>
  <sheetViews>
    <sheetView showGridLines="0" zoomScale="115" zoomScaleNormal="115" workbookViewId="0">
      <pane xSplit="2" ySplit="11" topLeftCell="C41" activePane="bottomRight" state="frozen"/>
      <selection pane="topRight" activeCell="D1" sqref="D1"/>
      <selection pane="bottomLeft" activeCell="A12" sqref="A12"/>
      <selection pane="bottomRight" activeCell="E60" sqref="E60"/>
    </sheetView>
  </sheetViews>
  <sheetFormatPr defaultColWidth="8.88671875" defaultRowHeight="10.8" x14ac:dyDescent="0.25"/>
  <cols>
    <col min="1" max="1" width="1.6640625" style="32" customWidth="1"/>
    <col min="2" max="2" width="31.44140625" style="32" customWidth="1"/>
    <col min="3" max="3" width="7.109375" style="32" customWidth="1"/>
    <col min="4" max="4" width="12.5546875" style="32" bestFit="1" customWidth="1"/>
    <col min="5" max="14" width="8.44140625" style="32" customWidth="1"/>
    <col min="15" max="51" width="8.88671875" style="32"/>
    <col min="52" max="52" width="2.77734375" style="32" customWidth="1"/>
    <col min="53" max="56" width="8.88671875" style="32"/>
    <col min="57" max="57" width="2.109375" style="32" customWidth="1"/>
    <col min="58" max="58" width="12.77734375" style="32" bestFit="1" customWidth="1"/>
    <col min="59" max="59" width="35.109375" style="32" bestFit="1" customWidth="1"/>
    <col min="60" max="16384" width="8.88671875" style="32"/>
  </cols>
  <sheetData>
    <row r="2" spans="2:59" ht="21.6" customHeight="1" x14ac:dyDescent="0.45">
      <c r="B2" s="52" t="s">
        <v>301</v>
      </c>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row>
    <row r="3" spans="2:59" x14ac:dyDescent="0.25">
      <c r="B3" s="53" t="s">
        <v>302</v>
      </c>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row>
    <row r="5" spans="2:59" x14ac:dyDescent="0.25">
      <c r="B5" s="35" t="s">
        <v>207</v>
      </c>
      <c r="C5" s="77" t="s">
        <v>114</v>
      </c>
      <c r="D5" s="35" t="str">
        <f>'Output_P&amp;L'!C5</f>
        <v>Base Case Scenario</v>
      </c>
    </row>
    <row r="6" spans="2:59" x14ac:dyDescent="0.25">
      <c r="C6" s="78"/>
    </row>
    <row r="7" spans="2:59" x14ac:dyDescent="0.25">
      <c r="B7" s="32" t="s">
        <v>300</v>
      </c>
      <c r="C7" s="78" t="s">
        <v>26</v>
      </c>
      <c r="D7" s="118" t="s">
        <v>26</v>
      </c>
    </row>
    <row r="9" spans="2:59" x14ac:dyDescent="0.25">
      <c r="D9" s="53" t="s">
        <v>215</v>
      </c>
      <c r="E9" s="53"/>
      <c r="F9" s="53"/>
      <c r="G9" s="53"/>
      <c r="H9" s="53"/>
      <c r="I9" s="53"/>
      <c r="J9" s="53"/>
      <c r="K9" s="53"/>
      <c r="L9" s="53"/>
      <c r="M9" s="53"/>
      <c r="N9" s="53"/>
      <c r="O9" s="53"/>
      <c r="P9" s="129" t="s">
        <v>294</v>
      </c>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BA9" s="179" t="s">
        <v>295</v>
      </c>
      <c r="BB9" s="178"/>
      <c r="BC9" s="178"/>
      <c r="BD9" s="178"/>
    </row>
    <row r="10" spans="2:59" ht="3.6" customHeight="1" x14ac:dyDescent="0.25">
      <c r="C10" s="34"/>
      <c r="D10" s="180">
        <v>2022</v>
      </c>
      <c r="E10" s="180">
        <v>2022</v>
      </c>
      <c r="F10" s="180">
        <v>2022</v>
      </c>
      <c r="G10" s="180">
        <v>2022</v>
      </c>
      <c r="H10" s="180">
        <v>2022</v>
      </c>
      <c r="I10" s="180">
        <v>2022</v>
      </c>
      <c r="J10" s="180">
        <v>2022</v>
      </c>
      <c r="K10" s="180">
        <v>2022</v>
      </c>
      <c r="L10" s="180">
        <v>2022</v>
      </c>
      <c r="M10" s="180">
        <v>2022</v>
      </c>
      <c r="N10" s="180">
        <v>2022</v>
      </c>
      <c r="O10" s="180">
        <v>2022</v>
      </c>
      <c r="P10" s="180">
        <v>2023</v>
      </c>
      <c r="Q10" s="180">
        <v>2023</v>
      </c>
      <c r="R10" s="180">
        <v>2023</v>
      </c>
      <c r="S10" s="180">
        <v>2023</v>
      </c>
      <c r="T10" s="180">
        <v>2023</v>
      </c>
      <c r="U10" s="180">
        <v>2023</v>
      </c>
      <c r="V10" s="180">
        <v>2023</v>
      </c>
      <c r="W10" s="180">
        <v>2023</v>
      </c>
      <c r="X10" s="180">
        <v>2023</v>
      </c>
      <c r="Y10" s="180">
        <v>2023</v>
      </c>
      <c r="Z10" s="180">
        <v>2023</v>
      </c>
      <c r="AA10" s="180">
        <v>2023</v>
      </c>
      <c r="AB10" s="180">
        <v>2024</v>
      </c>
      <c r="AC10" s="180">
        <v>2024</v>
      </c>
      <c r="AD10" s="180">
        <v>2024</v>
      </c>
      <c r="AE10" s="180">
        <v>2024</v>
      </c>
      <c r="AF10" s="180">
        <v>2024</v>
      </c>
      <c r="AG10" s="180">
        <v>2024</v>
      </c>
      <c r="AH10" s="180">
        <v>2024</v>
      </c>
      <c r="AI10" s="180">
        <v>2024</v>
      </c>
      <c r="AJ10" s="180">
        <v>2024</v>
      </c>
      <c r="AK10" s="180">
        <v>2024</v>
      </c>
      <c r="AL10" s="180">
        <v>2024</v>
      </c>
      <c r="AM10" s="180">
        <v>2024</v>
      </c>
      <c r="AN10" s="180">
        <v>2025</v>
      </c>
      <c r="AO10" s="180">
        <v>2025</v>
      </c>
      <c r="AP10" s="180">
        <v>2025</v>
      </c>
      <c r="AQ10" s="180">
        <v>2025</v>
      </c>
      <c r="AR10" s="180">
        <v>2025</v>
      </c>
      <c r="AS10" s="180">
        <v>2025</v>
      </c>
      <c r="AT10" s="180">
        <v>2025</v>
      </c>
      <c r="AU10" s="180">
        <v>2025</v>
      </c>
      <c r="AV10" s="180">
        <v>2025</v>
      </c>
      <c r="AW10" s="180">
        <v>2025</v>
      </c>
      <c r="AX10" s="180">
        <v>2025</v>
      </c>
      <c r="AY10" s="180">
        <v>2025</v>
      </c>
    </row>
    <row r="11" spans="2:59" x14ac:dyDescent="0.25">
      <c r="B11" s="49" t="s">
        <v>27</v>
      </c>
      <c r="C11" s="75" t="s">
        <v>113</v>
      </c>
      <c r="D11" s="145">
        <f>D56</f>
        <v>44562</v>
      </c>
      <c r="E11" s="145">
        <f>E56</f>
        <v>44593</v>
      </c>
      <c r="F11" s="145">
        <f t="shared" ref="F11:AY11" si="0">F56</f>
        <v>44621</v>
      </c>
      <c r="G11" s="145">
        <f t="shared" si="0"/>
        <v>44652</v>
      </c>
      <c r="H11" s="145">
        <f t="shared" si="0"/>
        <v>44682</v>
      </c>
      <c r="I11" s="145">
        <f t="shared" si="0"/>
        <v>44713</v>
      </c>
      <c r="J11" s="145">
        <f t="shared" si="0"/>
        <v>44743</v>
      </c>
      <c r="K11" s="145">
        <f t="shared" si="0"/>
        <v>44774</v>
      </c>
      <c r="L11" s="145">
        <f t="shared" si="0"/>
        <v>44805</v>
      </c>
      <c r="M11" s="145">
        <f t="shared" si="0"/>
        <v>44835</v>
      </c>
      <c r="N11" s="145">
        <f t="shared" si="0"/>
        <v>44866</v>
      </c>
      <c r="O11" s="145">
        <f t="shared" si="0"/>
        <v>44896</v>
      </c>
      <c r="P11" s="145">
        <f t="shared" si="0"/>
        <v>44927</v>
      </c>
      <c r="Q11" s="145">
        <f t="shared" si="0"/>
        <v>44958</v>
      </c>
      <c r="R11" s="145">
        <f t="shared" si="0"/>
        <v>44986</v>
      </c>
      <c r="S11" s="145">
        <f t="shared" si="0"/>
        <v>45017</v>
      </c>
      <c r="T11" s="145">
        <f t="shared" si="0"/>
        <v>45047</v>
      </c>
      <c r="U11" s="145">
        <f t="shared" si="0"/>
        <v>45078</v>
      </c>
      <c r="V11" s="145">
        <f t="shared" si="0"/>
        <v>45108</v>
      </c>
      <c r="W11" s="145">
        <f t="shared" si="0"/>
        <v>45139</v>
      </c>
      <c r="X11" s="145">
        <f t="shared" si="0"/>
        <v>45170</v>
      </c>
      <c r="Y11" s="145">
        <f t="shared" si="0"/>
        <v>45200</v>
      </c>
      <c r="Z11" s="145">
        <f t="shared" si="0"/>
        <v>45231</v>
      </c>
      <c r="AA11" s="145">
        <f t="shared" si="0"/>
        <v>45261</v>
      </c>
      <c r="AB11" s="145">
        <f t="shared" si="0"/>
        <v>45292</v>
      </c>
      <c r="AC11" s="145">
        <f t="shared" si="0"/>
        <v>45323</v>
      </c>
      <c r="AD11" s="145">
        <f t="shared" si="0"/>
        <v>45352</v>
      </c>
      <c r="AE11" s="145">
        <f t="shared" si="0"/>
        <v>45383</v>
      </c>
      <c r="AF11" s="145">
        <f t="shared" si="0"/>
        <v>45413</v>
      </c>
      <c r="AG11" s="145">
        <f t="shared" si="0"/>
        <v>45444</v>
      </c>
      <c r="AH11" s="145">
        <f t="shared" si="0"/>
        <v>45474</v>
      </c>
      <c r="AI11" s="145">
        <f t="shared" si="0"/>
        <v>45505</v>
      </c>
      <c r="AJ11" s="145">
        <f t="shared" si="0"/>
        <v>45536</v>
      </c>
      <c r="AK11" s="145">
        <f t="shared" si="0"/>
        <v>45566</v>
      </c>
      <c r="AL11" s="145">
        <f t="shared" si="0"/>
        <v>45597</v>
      </c>
      <c r="AM11" s="145">
        <f t="shared" si="0"/>
        <v>45627</v>
      </c>
      <c r="AN11" s="145">
        <f t="shared" si="0"/>
        <v>45658</v>
      </c>
      <c r="AO11" s="145">
        <f t="shared" si="0"/>
        <v>45689</v>
      </c>
      <c r="AP11" s="145">
        <f t="shared" si="0"/>
        <v>45717</v>
      </c>
      <c r="AQ11" s="145">
        <f t="shared" si="0"/>
        <v>45748</v>
      </c>
      <c r="AR11" s="145">
        <f t="shared" si="0"/>
        <v>45778</v>
      </c>
      <c r="AS11" s="145">
        <f t="shared" si="0"/>
        <v>45809</v>
      </c>
      <c r="AT11" s="145">
        <f t="shared" si="0"/>
        <v>45839</v>
      </c>
      <c r="AU11" s="145">
        <f t="shared" si="0"/>
        <v>45870</v>
      </c>
      <c r="AV11" s="145">
        <f t="shared" si="0"/>
        <v>45901</v>
      </c>
      <c r="AW11" s="145">
        <f t="shared" si="0"/>
        <v>45931</v>
      </c>
      <c r="AX11" s="145">
        <f t="shared" si="0"/>
        <v>45962</v>
      </c>
      <c r="AY11" s="145">
        <f t="shared" si="0"/>
        <v>45992</v>
      </c>
      <c r="BA11" s="173">
        <v>2022</v>
      </c>
      <c r="BB11" s="36">
        <f>BA11+1</f>
        <v>2023</v>
      </c>
      <c r="BC11" s="36">
        <f>BB11+1</f>
        <v>2024</v>
      </c>
      <c r="BD11" s="36">
        <f>BC11+1</f>
        <v>2025</v>
      </c>
      <c r="BF11" s="77" t="s">
        <v>210</v>
      </c>
      <c r="BG11" s="77" t="s">
        <v>303</v>
      </c>
    </row>
    <row r="12" spans="2:59" x14ac:dyDescent="0.25">
      <c r="B12" s="59" t="s">
        <v>40</v>
      </c>
      <c r="C12" s="76" t="s">
        <v>114</v>
      </c>
      <c r="D12" s="65">
        <f>BC_City_A!D12+BC_City_B!D12</f>
        <v>2675060</v>
      </c>
      <c r="E12" s="65">
        <f>BC_City_A!E12+BC_City_B!E12</f>
        <v>2799410</v>
      </c>
      <c r="F12" s="65">
        <f>BC_City_A!F12+BC_City_B!F12</f>
        <v>3547318</v>
      </c>
      <c r="G12" s="65">
        <f>BC_City_A!G12+BC_City_B!G12</f>
        <v>4131102</v>
      </c>
      <c r="H12" s="65">
        <f>BC_City_A!H12+BC_City_B!H12</f>
        <v>4873096</v>
      </c>
      <c r="I12" s="65">
        <f>BC_City_A!I12+BC_City_B!I12</f>
        <v>5356651</v>
      </c>
      <c r="J12" s="65">
        <f>BC_City_A!J12+BC_City_B!J12</f>
        <v>5866331</v>
      </c>
      <c r="K12" s="65">
        <f>BC_City_A!K12+BC_City_B!K12</f>
        <v>6644244</v>
      </c>
      <c r="L12" s="65">
        <f>BC_City_A!L12+BC_City_B!L12</f>
        <v>7636013</v>
      </c>
      <c r="M12" s="65">
        <f>BC_City_A!M12+BC_City_B!M12</f>
        <v>8430295</v>
      </c>
      <c r="N12" s="65">
        <f>BC_City_A!N12+BC_City_B!N12</f>
        <v>8756793</v>
      </c>
      <c r="O12" s="65">
        <f>BC_City_A!O12+BC_City_B!O12</f>
        <v>8937194</v>
      </c>
      <c r="P12" s="134">
        <f>BC_City_A!P12+BC_City_B!P12</f>
        <v>10288197.594983235</v>
      </c>
      <c r="Q12" s="134">
        <f>BC_City_A!Q12+BC_City_B!Q12</f>
        <v>10697402.058046572</v>
      </c>
      <c r="R12" s="134">
        <f>BC_City_A!R12+BC_City_B!R12</f>
        <v>9133777.9824516885</v>
      </c>
      <c r="S12" s="134">
        <f>BC_City_A!S12+BC_City_B!S12</f>
        <v>11669907.557689408</v>
      </c>
      <c r="T12" s="134">
        <f>BC_City_A!T12+BC_City_B!T12</f>
        <v>10660461.926867358</v>
      </c>
      <c r="U12" s="134">
        <f>BC_City_A!U12+BC_City_B!U12</f>
        <v>13158594.63732582</v>
      </c>
      <c r="V12" s="134">
        <f>BC_City_A!V12+BC_City_B!V12</f>
        <v>12108427.071388088</v>
      </c>
      <c r="W12" s="134">
        <f>BC_City_A!W12+BC_City_B!W12</f>
        <v>14528269.299134521</v>
      </c>
      <c r="X12" s="134">
        <f>BC_City_A!X12+BC_City_B!X12</f>
        <v>15704738.350485491</v>
      </c>
      <c r="Y12" s="134">
        <f>BC_City_A!Y12+BC_City_B!Y12</f>
        <v>15843962.644394942</v>
      </c>
      <c r="Z12" s="134">
        <f>BC_City_A!Z12+BC_City_B!Z12</f>
        <v>16990202.490405209</v>
      </c>
      <c r="AA12" s="134">
        <f>BC_City_A!AA12+BC_City_B!AA12</f>
        <v>17141015.060923319</v>
      </c>
      <c r="AB12" s="134">
        <f>BC_City_A!AB12+BC_City_B!AB12</f>
        <v>22971905.603337288</v>
      </c>
      <c r="AC12" s="134">
        <f>BC_City_A!AC12+BC_City_B!AC12</f>
        <v>23731934.225588851</v>
      </c>
      <c r="AD12" s="134">
        <f>BC_City_A!AD12+BC_City_B!AD12</f>
        <v>21698669.773564328</v>
      </c>
      <c r="AE12" s="134">
        <f>BC_City_A!AE12+BC_City_B!AE12</f>
        <v>24953886.539287563</v>
      </c>
      <c r="AF12" s="134">
        <f>BC_City_A!AF12+BC_City_B!AF12</f>
        <v>23461823.359818671</v>
      </c>
      <c r="AG12" s="134">
        <f>BC_City_A!AG12+BC_City_B!AG12</f>
        <v>26687075.217991922</v>
      </c>
      <c r="AH12" s="134">
        <f>BC_City_A!AH12+BC_City_B!AH12</f>
        <v>25166423.273665212</v>
      </c>
      <c r="AI12" s="134">
        <f>BC_City_A!AI12+BC_City_B!AI12</f>
        <v>28367298.779310539</v>
      </c>
      <c r="AJ12" s="134">
        <f>BC_City_A!AJ12+BC_City_B!AJ12</f>
        <v>29870967.541811649</v>
      </c>
      <c r="AK12" s="134">
        <f>BC_City_A!AK12+BC_City_B!AK12</f>
        <v>30038243.835672773</v>
      </c>
      <c r="AL12" s="134">
        <f>BC_City_A!AL12+BC_City_B!AL12</f>
        <v>31537994.90609622</v>
      </c>
      <c r="AM12" s="134">
        <f>BC_City_A!AM12+BC_City_B!AM12</f>
        <v>31706768.772883989</v>
      </c>
      <c r="AN12" s="134">
        <f>BC_City_A!AN12+BC_City_B!AN12</f>
        <v>35529260.726390049</v>
      </c>
      <c r="AO12" s="134">
        <f>BC_City_A!AO12+BC_City_B!AO12</f>
        <v>36381993.339115649</v>
      </c>
      <c r="AP12" s="134">
        <f>BC_City_A!AP12+BC_City_B!AP12</f>
        <v>20945980.251182325</v>
      </c>
      <c r="AQ12" s="134">
        <f>BC_City_A!AQ12+BC_City_B!AQ12</f>
        <v>29822542.25536117</v>
      </c>
      <c r="AR12" s="134">
        <f>BC_City_A!AR12+BC_City_B!AR12</f>
        <v>22764469.923964806</v>
      </c>
      <c r="AS12" s="134">
        <f>BC_City_A!AS12+BC_City_B!AS12</f>
        <v>31635998.304093022</v>
      </c>
      <c r="AT12" s="134">
        <f>BC_City_A!AT12+BC_City_B!AT12</f>
        <v>24574470.079023384</v>
      </c>
      <c r="AU12" s="134">
        <f>BC_City_A!AU12+BC_City_B!AU12</f>
        <v>33443056.000512391</v>
      </c>
      <c r="AV12" s="134">
        <f>BC_City_A!AV12+BC_City_B!AV12</f>
        <v>39534512.572830401</v>
      </c>
      <c r="AW12" s="134">
        <f>BC_City_A!AW12+BC_City_B!AW12</f>
        <v>35251896.908246711</v>
      </c>
      <c r="AX12" s="134">
        <f>BC_City_A!AX12+BC_City_B!AX12</f>
        <v>41344382.249079235</v>
      </c>
      <c r="AY12" s="134">
        <f>BC_City_A!AY12+BC_City_B!AY12</f>
        <v>37064167.854283862</v>
      </c>
      <c r="BA12" s="134">
        <f>BC_City_A!BA12+BC_City_B!BA12</f>
        <v>69653507</v>
      </c>
      <c r="BB12" s="134">
        <f>BC_City_A!BB12+BC_City_B!BB12</f>
        <v>157924956.67409566</v>
      </c>
      <c r="BC12" s="134">
        <f>BC_City_A!BC12+BC_City_B!BC12</f>
        <v>320192991.82902896</v>
      </c>
      <c r="BD12" s="134">
        <f>BC_City_A!BD12+BC_City_B!BD12</f>
        <v>388292730.46408296</v>
      </c>
      <c r="BF12" s="77" t="s">
        <v>246</v>
      </c>
      <c r="BG12" s="77" t="str">
        <f>B12&amp;BF12</f>
        <v>Completed TripsBase Case Scenario</v>
      </c>
    </row>
    <row r="13" spans="2:59" x14ac:dyDescent="0.25">
      <c r="B13" s="38" t="s">
        <v>41</v>
      </c>
      <c r="C13" s="77" t="s">
        <v>26</v>
      </c>
      <c r="D13" s="63">
        <f>BC_City_A!D13+BC_City_B!D13</f>
        <v>551272.06884943182</v>
      </c>
      <c r="E13" s="63">
        <f>BC_City_A!E13+BC_City_B!E13</f>
        <v>579903.25803977274</v>
      </c>
      <c r="F13" s="63">
        <f>BC_City_A!F13+BC_City_B!F13</f>
        <v>765257.7946022728</v>
      </c>
      <c r="G13" s="63">
        <f>BC_City_A!G13+BC_City_B!G13</f>
        <v>835921.1172301136</v>
      </c>
      <c r="H13" s="63">
        <f>BC_City_A!H13+BC_City_B!H13</f>
        <v>921564.90761047974</v>
      </c>
      <c r="I13" s="63">
        <f>BC_City_A!I13+BC_City_B!I13</f>
        <v>947254.30203993048</v>
      </c>
      <c r="J13" s="63">
        <f>BC_City_A!J13+BC_City_B!J13</f>
        <v>977737.68159248738</v>
      </c>
      <c r="K13" s="63">
        <f>BC_City_A!K13+BC_City_B!K13</f>
        <v>1105531.447544192</v>
      </c>
      <c r="L13" s="63">
        <f>BC_City_A!L13+BC_City_B!L13</f>
        <v>1211427.1996820548</v>
      </c>
      <c r="M13" s="63">
        <f>BC_City_A!M13+BC_City_B!M13</f>
        <v>1260234.5701167928</v>
      </c>
      <c r="N13" s="63">
        <f>BC_City_A!N13+BC_City_B!N13</f>
        <v>1327732.8733333335</v>
      </c>
      <c r="O13" s="63">
        <f>BC_City_A!O13+BC_City_B!O13</f>
        <v>1510332.9335101012</v>
      </c>
      <c r="P13" s="67">
        <f>BC_City_A!P13+BC_City_B!P13</f>
        <v>7373459.2067457354</v>
      </c>
      <c r="Q13" s="67">
        <f>BC_City_A!Q13+BC_City_B!Q13</f>
        <v>7662083.598212081</v>
      </c>
      <c r="R13" s="67">
        <f>BC_City_A!R13+BC_City_B!R13</f>
        <v>6343980.4495058721</v>
      </c>
      <c r="S13" s="67">
        <f>BC_City_A!S13+BC_City_B!S13</f>
        <v>8339419.1604213109</v>
      </c>
      <c r="T13" s="67">
        <f>BC_City_A!T13+BC_City_B!T13</f>
        <v>7487280.587134012</v>
      </c>
      <c r="U13" s="67">
        <f>BC_City_A!U13+BC_City_B!U13</f>
        <v>9461197.0411368944</v>
      </c>
      <c r="V13" s="67">
        <f>BC_City_A!V13+BC_City_B!V13</f>
        <v>8580495.2619434819</v>
      </c>
      <c r="W13" s="67">
        <f>BC_City_A!W13+BC_City_B!W13</f>
        <v>10496517.578405365</v>
      </c>
      <c r="X13" s="67">
        <f>BC_City_A!X13+BC_City_B!X13</f>
        <v>11422121.920765676</v>
      </c>
      <c r="Y13" s="67">
        <f>BC_City_A!Y13+BC_City_B!Y13</f>
        <v>11500415.204550765</v>
      </c>
      <c r="Z13" s="67">
        <f>BC_City_A!Z13+BC_City_B!Z13</f>
        <v>12404970.96759107</v>
      </c>
      <c r="AA13" s="67">
        <f>BC_City_A!AA13+BC_City_B!AA13</f>
        <v>12489208.349838173</v>
      </c>
      <c r="AB13" s="67">
        <f>BC_City_A!AB13+BC_City_B!AB13</f>
        <v>17767037.840597291</v>
      </c>
      <c r="AC13" s="67">
        <f>BC_City_A!AC13+BC_City_B!AC13</f>
        <v>18370031.284841646</v>
      </c>
      <c r="AD13" s="67">
        <f>BC_City_A!AD13+BC_City_B!AD13</f>
        <v>16626765.637349429</v>
      </c>
      <c r="AE13" s="67">
        <f>BC_City_A!AE13+BC_City_B!AE13</f>
        <v>19301319.644846715</v>
      </c>
      <c r="AF13" s="67">
        <f>BC_City_A!AF13+BC_City_B!AF13</f>
        <v>18027248.013065301</v>
      </c>
      <c r="AG13" s="67">
        <f>BC_City_A!AG13+BC_City_B!AG13</f>
        <v>20679197.78432538</v>
      </c>
      <c r="AH13" s="67">
        <f>BC_City_A!AH13+BC_City_B!AH13</f>
        <v>19382915.706925992</v>
      </c>
      <c r="AI13" s="67">
        <f>BC_City_A!AI13+BC_City_B!AI13</f>
        <v>22015763.906490449</v>
      </c>
      <c r="AJ13" s="67">
        <f>BC_City_A!AJ13+BC_City_B!AJ13</f>
        <v>23245711.80194154</v>
      </c>
      <c r="AK13" s="67">
        <f>BC_City_A!AK13+BC_City_B!AK13</f>
        <v>23345315.931269072</v>
      </c>
      <c r="AL13" s="67">
        <f>BC_City_A!AL13+BC_City_B!AL13</f>
        <v>24571454.628594115</v>
      </c>
      <c r="AM13" s="67">
        <f>BC_City_A!AM13+BC_City_B!AM13</f>
        <v>24671345.320113592</v>
      </c>
      <c r="AN13" s="67">
        <f>BC_City_A!AN13+BC_City_B!AN13</f>
        <v>27793237.59595729</v>
      </c>
      <c r="AO13" s="67">
        <f>BC_City_A!AO13+BC_City_B!AO13</f>
        <v>28475760.229822099</v>
      </c>
      <c r="AP13" s="67">
        <f>BC_City_A!AP13+BC_City_B!AP13</f>
        <v>15691276.303115636</v>
      </c>
      <c r="AQ13" s="67">
        <f>BC_City_A!AQ13+BC_City_B!AQ13</f>
        <v>22971614.852452066</v>
      </c>
      <c r="AR13" s="67">
        <f>BC_City_A!AR13+BC_City_B!AR13</f>
        <v>17139535.431459121</v>
      </c>
      <c r="AS13" s="67">
        <f>BC_City_A!AS13+BC_City_B!AS13</f>
        <v>24416034.87271259</v>
      </c>
      <c r="AT13" s="67">
        <f>BC_City_A!AT13+BC_City_B!AT13</f>
        <v>18581252.810851932</v>
      </c>
      <c r="AU13" s="67">
        <f>BC_City_A!AU13+BC_City_B!AU13</f>
        <v>25855329.239565384</v>
      </c>
      <c r="AV13" s="67">
        <f>BC_City_A!AV13+BC_City_B!AV13</f>
        <v>30860545.814630635</v>
      </c>
      <c r="AW13" s="67">
        <f>BC_City_A!AW13+BC_City_B!AW13</f>
        <v>27295825.790878259</v>
      </c>
      <c r="AX13" s="67">
        <f>BC_City_A!AX13+BC_City_B!AX13</f>
        <v>32301707.529537965</v>
      </c>
      <c r="AY13" s="67">
        <f>BC_City_A!AY13+BC_City_B!AY13</f>
        <v>28738816.856363434</v>
      </c>
      <c r="BA13" s="37">
        <f>BC_City_A!BA13+BC_City_B!BA13</f>
        <v>11994170.154150963</v>
      </c>
      <c r="BB13" s="37">
        <f>BC_City_A!BB13+BC_City_B!BB13</f>
        <v>113561149.32625045</v>
      </c>
      <c r="BC13" s="37">
        <f>BC_City_A!BC13+BC_City_B!BC13</f>
        <v>248004107.50036049</v>
      </c>
      <c r="BD13" s="37">
        <f>BC_City_A!BD13+BC_City_B!BD13</f>
        <v>300120937.32734638</v>
      </c>
      <c r="BF13" s="77" t="s">
        <v>246</v>
      </c>
      <c r="BG13" s="77" t="str">
        <f t="shared" ref="BG13:BG53" si="1">B13&amp;BF13</f>
        <v>Booking FeeBase Case Scenario</v>
      </c>
    </row>
    <row r="14" spans="2:59" x14ac:dyDescent="0.25">
      <c r="B14" s="38" t="s">
        <v>42</v>
      </c>
      <c r="C14" s="78" t="s">
        <v>26</v>
      </c>
      <c r="D14" s="63">
        <f>BC_City_A!D14+BC_City_B!D14</f>
        <v>8477279.4344318174</v>
      </c>
      <c r="E14" s="63">
        <f>BC_City_A!E14+BC_City_B!E14</f>
        <v>9398230.8653977271</v>
      </c>
      <c r="F14" s="63">
        <f>BC_City_A!F14+BC_City_B!F14</f>
        <v>12690258.184389202</v>
      </c>
      <c r="G14" s="63">
        <f>BC_City_A!G14+BC_City_B!G14</f>
        <v>15047010.467187498</v>
      </c>
      <c r="H14" s="63">
        <f>BC_City_A!H14+BC_City_B!H14</f>
        <v>17047071.938607953</v>
      </c>
      <c r="I14" s="63">
        <f>BC_City_A!I14+BC_City_B!I14</f>
        <v>18688146.827467013</v>
      </c>
      <c r="J14" s="63">
        <f>BC_City_A!J14+BC_City_B!J14</f>
        <v>22275763.910673924</v>
      </c>
      <c r="K14" s="63">
        <f>BC_City_A!K14+BC_City_B!K14</f>
        <v>23716767.563787885</v>
      </c>
      <c r="L14" s="63">
        <f>BC_City_A!L14+BC_City_B!L14</f>
        <v>26729370.495868128</v>
      </c>
      <c r="M14" s="63">
        <f>BC_City_A!M14+BC_City_B!M14</f>
        <v>30071254.131674558</v>
      </c>
      <c r="N14" s="63">
        <f>BC_City_A!N14+BC_City_B!N14</f>
        <v>32580959.575416666</v>
      </c>
      <c r="O14" s="63">
        <f>BC_City_A!O14+BC_City_B!O14</f>
        <v>42248886.83230114</v>
      </c>
      <c r="P14" s="67">
        <f>BC_City_A!P14+BC_City_B!P14</f>
        <v>41627475.754305109</v>
      </c>
      <c r="Q14" s="67">
        <f>BC_City_A!Q14+BC_City_B!Q14</f>
        <v>43266083.688898779</v>
      </c>
      <c r="R14" s="67">
        <f>BC_City_A!R14+BC_City_B!R14</f>
        <v>36213501.641445935</v>
      </c>
      <c r="S14" s="67">
        <f>BC_City_A!S14+BC_City_B!S14</f>
        <v>47128735.938697435</v>
      </c>
      <c r="T14" s="67">
        <f>BC_City_A!T14+BC_City_B!T14</f>
        <v>42571325.854109064</v>
      </c>
      <c r="U14" s="67">
        <f>BC_City_A!U14+BC_City_B!U14</f>
        <v>53353810.085285358</v>
      </c>
      <c r="V14" s="67">
        <f>BC_City_A!V14+BC_City_B!V14</f>
        <v>48633919.443683721</v>
      </c>
      <c r="W14" s="67">
        <f>BC_City_A!W14+BC_City_B!W14</f>
        <v>59093070.89359878</v>
      </c>
      <c r="X14" s="67">
        <f>BC_City_A!X14+BC_City_B!X14</f>
        <v>64156296.661454625</v>
      </c>
      <c r="Y14" s="67">
        <f>BC_City_A!Y14+BC_City_B!Y14</f>
        <v>64640623.856159911</v>
      </c>
      <c r="Z14" s="67">
        <f>BC_City_A!Z14+BC_City_B!Z14</f>
        <v>69583804.186704412</v>
      </c>
      <c r="AA14" s="67">
        <f>BC_City_A!AA14+BC_City_B!AA14</f>
        <v>70106339.092185706</v>
      </c>
      <c r="AB14" s="67">
        <f>BC_City_A!AB14+BC_City_B!AB14</f>
        <v>99068028.07656303</v>
      </c>
      <c r="AC14" s="67">
        <f>BC_City_A!AC14+BC_City_B!AC14</f>
        <v>102401470.84228484</v>
      </c>
      <c r="AD14" s="67">
        <f>BC_City_A!AD14+BC_City_B!AD14</f>
        <v>93005372.999020293</v>
      </c>
      <c r="AE14" s="67">
        <f>BC_City_A!AE14+BC_City_B!AE14</f>
        <v>107620498.72185279</v>
      </c>
      <c r="AF14" s="67">
        <f>BC_City_A!AF14+BC_City_B!AF14</f>
        <v>100744447.01252764</v>
      </c>
      <c r="AG14" s="67">
        <f>BC_City_A!AG14+BC_City_B!AG14</f>
        <v>115232447.34480365</v>
      </c>
      <c r="AH14" s="67">
        <f>BC_City_A!AH14+BC_City_B!AH14</f>
        <v>108232739.84046258</v>
      </c>
      <c r="AI14" s="67">
        <f>BC_City_A!AI14+BC_City_B!AI14</f>
        <v>122614702.55000165</v>
      </c>
      <c r="AJ14" s="67">
        <f>BC_City_A!AJ14+BC_City_B!AJ14</f>
        <v>129345595.81935717</v>
      </c>
      <c r="AK14" s="67">
        <f>BC_City_A!AK14+BC_City_B!AK14</f>
        <v>129957539.54214545</v>
      </c>
      <c r="AL14" s="67">
        <f>BC_City_A!AL14+BC_City_B!AL14</f>
        <v>136668673.09103009</v>
      </c>
      <c r="AM14" s="67">
        <f>BC_City_A!AM14+BC_City_B!AM14</f>
        <v>137283870.62363714</v>
      </c>
      <c r="AN14" s="67">
        <f>BC_City_A!AN14+BC_City_B!AN14</f>
        <v>154377004.69892246</v>
      </c>
      <c r="AO14" s="67">
        <f>BC_City_A!AO14+BC_City_B!AO14</f>
        <v>158139023.97918248</v>
      </c>
      <c r="AP14" s="67">
        <f>BC_City_A!AP14+BC_City_B!AP14</f>
        <v>88460373.426745847</v>
      </c>
      <c r="AQ14" s="67">
        <f>BC_City_A!AQ14+BC_City_B!AQ14</f>
        <v>128266795.69671589</v>
      </c>
      <c r="AR14" s="67">
        <f>BC_City_A!AR14+BC_City_B!AR14</f>
        <v>96456390.463720158</v>
      </c>
      <c r="AS14" s="67">
        <f>BC_City_A!AS14+BC_City_B!AS14</f>
        <v>136241303.45495513</v>
      </c>
      <c r="AT14" s="67">
        <f>BC_City_A!AT14+BC_City_B!AT14</f>
        <v>104415884.99387257</v>
      </c>
      <c r="AU14" s="67">
        <f>BC_City_A!AU14+BC_City_B!AU14</f>
        <v>144187567.11521131</v>
      </c>
      <c r="AV14" s="67">
        <f>BC_City_A!AV14+BC_City_B!AV14</f>
        <v>171537996.83751425</v>
      </c>
      <c r="AW14" s="67">
        <f>BC_City_A!AW14+BC_City_B!AW14</f>
        <v>152140870.32579571</v>
      </c>
      <c r="AX14" s="67">
        <f>BC_City_A!AX14+BC_City_B!AX14</f>
        <v>179495256.89478898</v>
      </c>
      <c r="AY14" s="67">
        <f>BC_City_A!AY14+BC_City_B!AY14</f>
        <v>160108383.64908943</v>
      </c>
      <c r="BA14" s="37">
        <f>BC_City_A!BA14+BC_City_B!BA14</f>
        <v>258971000.22720352</v>
      </c>
      <c r="BB14" s="37">
        <f>BC_City_A!BB14+BC_City_B!BB14</f>
        <v>640374987.09652877</v>
      </c>
      <c r="BC14" s="37">
        <f>BC_City_A!BC14+BC_City_B!BC14</f>
        <v>1382175386.463686</v>
      </c>
      <c r="BD14" s="37">
        <f>BC_City_A!BD14+BC_City_B!BD14</f>
        <v>1673826851.5365143</v>
      </c>
      <c r="BF14" s="77" t="s">
        <v>246</v>
      </c>
      <c r="BG14" s="77" t="str">
        <f t="shared" si="1"/>
        <v>FaresBase Case Scenario</v>
      </c>
    </row>
    <row r="15" spans="2:59" x14ac:dyDescent="0.25">
      <c r="B15" s="38" t="s">
        <v>43</v>
      </c>
      <c r="C15" s="78" t="s">
        <v>26</v>
      </c>
      <c r="D15" s="63">
        <f>BC_City_A!D15+BC_City_B!D15</f>
        <v>178477.33637784093</v>
      </c>
      <c r="E15" s="63">
        <f>BC_City_A!E15+BC_City_B!E15</f>
        <v>186001.51160511357</v>
      </c>
      <c r="F15" s="63">
        <f>BC_City_A!F15+BC_City_B!F15</f>
        <v>248968.22498579539</v>
      </c>
      <c r="G15" s="63">
        <f>BC_City_A!G15+BC_City_B!G15</f>
        <v>288655.77272017038</v>
      </c>
      <c r="H15" s="63">
        <f>BC_City_A!H15+BC_City_B!H15</f>
        <v>314013.0078882575</v>
      </c>
      <c r="I15" s="63">
        <f>BC_City_A!I15+BC_City_B!I15</f>
        <v>333162.05656770826</v>
      </c>
      <c r="J15" s="63">
        <f>BC_City_A!J15+BC_City_B!J15</f>
        <v>368969.86834122468</v>
      </c>
      <c r="K15" s="63">
        <f>BC_City_A!K15+BC_City_B!K15</f>
        <v>426592.0016603535</v>
      </c>
      <c r="L15" s="63">
        <f>BC_City_A!L15+BC_City_B!L15</f>
        <v>492121.41910298291</v>
      </c>
      <c r="M15" s="63">
        <f>BC_City_A!M15+BC_City_B!M15</f>
        <v>561828.84590593434</v>
      </c>
      <c r="N15" s="63">
        <f>BC_City_A!N15+BC_City_B!N15</f>
        <v>583521.89715909096</v>
      </c>
      <c r="O15" s="63">
        <f>BC_City_A!O15+BC_City_B!O15</f>
        <v>623687.03751262627</v>
      </c>
      <c r="P15" s="37">
        <f>BC_City_A!P15+BC_City_B!P15</f>
        <v>833049.93193849176</v>
      </c>
      <c r="Q15" s="37">
        <f>BC_City_A!Q15+BC_City_B!Q15</f>
        <v>865019.3497762311</v>
      </c>
      <c r="R15" s="37">
        <f>BC_City_A!R15+BC_City_B!R15</f>
        <v>688947.96971817536</v>
      </c>
      <c r="S15" s="37">
        <f>BC_City_A!S15+BC_City_B!S15</f>
        <v>938842.37775641796</v>
      </c>
      <c r="T15" s="37">
        <f>BC_City_A!T15+BC_City_B!T15</f>
        <v>824874.36917812168</v>
      </c>
      <c r="U15" s="37">
        <f>BC_City_A!U15+BC_City_B!U15</f>
        <v>1073122.3201334665</v>
      </c>
      <c r="V15" s="37">
        <f>BC_City_A!V15+BC_City_B!V15</f>
        <v>956012.7599927074</v>
      </c>
      <c r="W15" s="37">
        <f>BC_City_A!W15+BC_City_B!W15</f>
        <v>1197474.5439104305</v>
      </c>
      <c r="X15" s="37">
        <f>BC_City_A!X15+BC_City_B!X15</f>
        <v>1313384.6879971421</v>
      </c>
      <c r="Y15" s="37">
        <f>BC_City_A!Y15+BC_City_B!Y15</f>
        <v>1319275.5945836226</v>
      </c>
      <c r="Z15" s="37">
        <f>BC_City_A!Z15+BC_City_B!Z15</f>
        <v>1432892.4409258419</v>
      </c>
      <c r="AA15" s="37">
        <f>BC_City_A!AA15+BC_City_B!AA15</f>
        <v>1439130.2448461461</v>
      </c>
      <c r="AB15" s="37">
        <f>BC_City_A!AB15+BC_City_B!AB15</f>
        <v>2011239.8903490868</v>
      </c>
      <c r="AC15" s="37">
        <f>BC_City_A!AC15+BC_City_B!AC15</f>
        <v>2081431.8795394057</v>
      </c>
      <c r="AD15" s="37">
        <f>BC_City_A!AD15+BC_City_B!AD15</f>
        <v>1862344.2714659804</v>
      </c>
      <c r="AE15" s="37">
        <f>BC_City_A!AE15+BC_City_B!AE15</f>
        <v>2185095.9822985427</v>
      </c>
      <c r="AF15" s="37">
        <f>BC_City_A!AF15+BC_City_B!AF15</f>
        <v>2025570.7760406306</v>
      </c>
      <c r="AG15" s="37">
        <f>BC_City_A!AG15+BC_City_B!AG15</f>
        <v>2345836.4748593993</v>
      </c>
      <c r="AH15" s="37">
        <f>BC_City_A!AH15+BC_City_B!AH15</f>
        <v>2183784.3934969418</v>
      </c>
      <c r="AI15" s="37">
        <f>BC_City_A!AI15+BC_City_B!AI15</f>
        <v>2501856.1444487409</v>
      </c>
      <c r="AJ15" s="37">
        <f>BC_City_A!AJ15+BC_City_B!AJ15</f>
        <v>2649620.6452472536</v>
      </c>
      <c r="AK15" s="37">
        <f>BC_City_A!AK15+BC_City_B!AK15</f>
        <v>2657102.471693642</v>
      </c>
      <c r="AL15" s="37">
        <f>BC_City_A!AL15+BC_City_B!AL15</f>
        <v>2804336.4899967434</v>
      </c>
      <c r="AM15" s="37">
        <f>BC_City_A!AM15+BC_City_B!AM15</f>
        <v>2811739.685450552</v>
      </c>
      <c r="AN15" s="37">
        <f>BC_City_A!AN15+BC_City_B!AN15</f>
        <v>3186225.3578577372</v>
      </c>
      <c r="AO15" s="37">
        <f>BC_City_A!AO15+BC_City_B!AO15</f>
        <v>3266417.738854527</v>
      </c>
      <c r="AP15" s="37">
        <f>BC_City_A!AP15+BC_City_B!AP15</f>
        <v>1711424.3029199992</v>
      </c>
      <c r="AQ15" s="37">
        <f>BC_City_A!AQ15+BC_City_B!AQ15</f>
        <v>2588440.0255586174</v>
      </c>
      <c r="AR15" s="37">
        <f>BC_City_A!AR15+BC_City_B!AR15</f>
        <v>1880693.5116860184</v>
      </c>
      <c r="AS15" s="37">
        <f>BC_City_A!AS15+BC_City_B!AS15</f>
        <v>2757281.5280920919</v>
      </c>
      <c r="AT15" s="37">
        <f>BC_City_A!AT15+BC_City_B!AT15</f>
        <v>2049225.2806459172</v>
      </c>
      <c r="AU15" s="37">
        <f>BC_City_A!AU15+BC_City_B!AU15</f>
        <v>2925520.2491482305</v>
      </c>
      <c r="AV15" s="37">
        <f>BC_City_A!AV15+BC_City_B!AV15</f>
        <v>3529566.4162447415</v>
      </c>
      <c r="AW15" s="37">
        <f>BC_City_A!AW15+BC_City_B!AW15</f>
        <v>3093872.5058709299</v>
      </c>
      <c r="AX15" s="37">
        <f>BC_City_A!AX15+BC_City_B!AX15</f>
        <v>3697977.3404068863</v>
      </c>
      <c r="AY15" s="37">
        <f>BC_City_A!AY15+BC_City_B!AY15</f>
        <v>3262486.964997285</v>
      </c>
      <c r="BA15" s="37">
        <f>BC_City_A!BA15+BC_City_B!BA15</f>
        <v>4605998.9798270985</v>
      </c>
      <c r="BB15" s="37">
        <f>BC_City_A!BB15+BC_City_B!BB15</f>
        <v>12882026.590756794</v>
      </c>
      <c r="BC15" s="37">
        <f>BC_City_A!BC15+BC_City_B!BC15</f>
        <v>28119959.104886919</v>
      </c>
      <c r="BD15" s="37">
        <f>BC_City_A!BD15+BC_City_B!BD15</f>
        <v>33949131.222282983</v>
      </c>
      <c r="BF15" s="77" t="s">
        <v>246</v>
      </c>
      <c r="BG15" s="77" t="str">
        <f t="shared" si="1"/>
        <v>Taxes &amp; Fees - collectedBase Case Scenario</v>
      </c>
    </row>
    <row r="16" spans="2:59" x14ac:dyDescent="0.25">
      <c r="B16" s="39" t="s">
        <v>44</v>
      </c>
      <c r="C16" s="78" t="s">
        <v>26</v>
      </c>
      <c r="D16" s="67">
        <f>BC_City_A!D16+BC_City_B!D16</f>
        <v>9207028.8396590892</v>
      </c>
      <c r="E16" s="67">
        <f>BC_City_A!E16+BC_City_B!E16</f>
        <v>10164135.635042613</v>
      </c>
      <c r="F16" s="67">
        <f>BC_City_A!F16+BC_City_B!F16</f>
        <v>13704484.203977272</v>
      </c>
      <c r="G16" s="67">
        <f>BC_City_A!G16+BC_City_B!G16</f>
        <v>16171587.357137782</v>
      </c>
      <c r="H16" s="67">
        <f>BC_City_A!H16+BC_City_B!H16</f>
        <v>18282649.854106691</v>
      </c>
      <c r="I16" s="67">
        <f>BC_City_A!I16+BC_City_B!I16</f>
        <v>19968563.186074652</v>
      </c>
      <c r="J16" s="67">
        <f>BC_City_A!J16+BC_City_B!J16</f>
        <v>23622471.460607633</v>
      </c>
      <c r="K16" s="67">
        <f>BC_City_A!K16+BC_City_B!K16</f>
        <v>25248891.012992427</v>
      </c>
      <c r="L16" s="67">
        <f>BC_City_A!L16+BC_City_B!L16</f>
        <v>28432919.114653166</v>
      </c>
      <c r="M16" s="67">
        <f>BC_City_A!M16+BC_City_B!M16</f>
        <v>31893317.547697287</v>
      </c>
      <c r="N16" s="67">
        <f>BC_City_A!N16+BC_City_B!N16</f>
        <v>34492214.345909089</v>
      </c>
      <c r="O16" s="67">
        <f>BC_City_A!O16+BC_City_B!O16</f>
        <v>44382906.803323865</v>
      </c>
      <c r="P16" s="67">
        <f>BC_City_A!P16+BC_City_B!P16</f>
        <v>49833984.892989345</v>
      </c>
      <c r="Q16" s="67">
        <f>BC_City_A!Q16+BC_City_B!Q16</f>
        <v>51793186.636887088</v>
      </c>
      <c r="R16" s="67">
        <f>BC_City_A!R16+BC_City_B!R16</f>
        <v>43246430.060669988</v>
      </c>
      <c r="S16" s="67">
        <f>BC_City_A!S16+BC_City_B!S16</f>
        <v>56406997.476875164</v>
      </c>
      <c r="T16" s="67">
        <f>BC_City_A!T16+BC_City_B!T16</f>
        <v>50883480.810421199</v>
      </c>
      <c r="U16" s="67">
        <f>BC_City_A!U16+BC_City_B!U16</f>
        <v>63888129.446555711</v>
      </c>
      <c r="V16" s="67">
        <f>BC_City_A!V16+BC_City_B!V16</f>
        <v>58170427.465619907</v>
      </c>
      <c r="W16" s="67">
        <f>BC_City_A!W16+BC_City_B!W16</f>
        <v>70787063.015914574</v>
      </c>
      <c r="X16" s="67">
        <f>BC_City_A!X16+BC_City_B!X16</f>
        <v>76891803.270217448</v>
      </c>
      <c r="Y16" s="67">
        <f>BC_City_A!Y16+BC_City_B!Y16</f>
        <v>77460314.655294299</v>
      </c>
      <c r="Z16" s="67">
        <f>BC_City_A!Z16+BC_City_B!Z16</f>
        <v>83421667.595221311</v>
      </c>
      <c r="AA16" s="67">
        <f>BC_City_A!AA16+BC_City_B!AA16</f>
        <v>84034677.686870024</v>
      </c>
      <c r="AB16" s="67">
        <f>BC_City_A!AB16+BC_City_B!AB16</f>
        <v>118846305.80750941</v>
      </c>
      <c r="AC16" s="67">
        <f>BC_City_A!AC16+BC_City_B!AC16</f>
        <v>122852934.0066659</v>
      </c>
      <c r="AD16" s="67">
        <f>BC_City_A!AD16+BC_City_B!AD16</f>
        <v>111494482.90783571</v>
      </c>
      <c r="AE16" s="67">
        <f>BC_City_A!AE16+BC_City_B!AE16</f>
        <v>129106914.34899805</v>
      </c>
      <c r="AF16" s="67">
        <f>BC_City_A!AF16+BC_City_B!AF16</f>
        <v>120797265.80163357</v>
      </c>
      <c r="AG16" s="67">
        <f>BC_City_A!AG16+BC_City_B!AG16</f>
        <v>138257481.60398844</v>
      </c>
      <c r="AH16" s="67">
        <f>BC_City_A!AH16+BC_City_B!AH16</f>
        <v>129799439.94088551</v>
      </c>
      <c r="AI16" s="67">
        <f>BC_City_A!AI16+BC_City_B!AI16</f>
        <v>147132322.60094085</v>
      </c>
      <c r="AJ16" s="67">
        <f>BC_City_A!AJ16+BC_City_B!AJ16</f>
        <v>155240928.26654595</v>
      </c>
      <c r="AK16" s="67">
        <f>BC_City_A!AK16+BC_City_B!AK16</f>
        <v>155959957.94510815</v>
      </c>
      <c r="AL16" s="67">
        <f>BC_City_A!AL16+BC_City_B!AL16</f>
        <v>164044464.20962095</v>
      </c>
      <c r="AM16" s="67">
        <f>BC_City_A!AM16+BC_City_B!AM16</f>
        <v>164766955.62920129</v>
      </c>
      <c r="AN16" s="67">
        <f>BC_City_A!AN16+BC_City_B!AN16</f>
        <v>185356467.65273747</v>
      </c>
      <c r="AO16" s="67">
        <f>BC_City_A!AO16+BC_City_B!AO16</f>
        <v>189881201.94785911</v>
      </c>
      <c r="AP16" s="67">
        <f>BC_City_A!AP16+BC_City_B!AP16</f>
        <v>105863074.03278148</v>
      </c>
      <c r="AQ16" s="67">
        <f>BC_City_A!AQ16+BC_City_B!AQ16</f>
        <v>153826850.57472658</v>
      </c>
      <c r="AR16" s="67">
        <f>BC_City_A!AR16+BC_City_B!AR16</f>
        <v>115476619.40686528</v>
      </c>
      <c r="AS16" s="67">
        <f>BC_City_A!AS16+BC_City_B!AS16</f>
        <v>163414619.85575977</v>
      </c>
      <c r="AT16" s="67">
        <f>BC_City_A!AT16+BC_City_B!AT16</f>
        <v>125046363.08537042</v>
      </c>
      <c r="AU16" s="67">
        <f>BC_City_A!AU16+BC_City_B!AU16</f>
        <v>172968416.60392493</v>
      </c>
      <c r="AV16" s="67">
        <f>BC_City_A!AV16+BC_City_B!AV16</f>
        <v>205928109.06838959</v>
      </c>
      <c r="AW16" s="67">
        <f>BC_City_A!AW16+BC_City_B!AW16</f>
        <v>182530568.62254488</v>
      </c>
      <c r="AX16" s="67">
        <f>BC_City_A!AX16+BC_City_B!AX16</f>
        <v>215494941.76473382</v>
      </c>
      <c r="AY16" s="67">
        <f>BC_City_A!AY16+BC_City_B!AY16</f>
        <v>192109687.47045013</v>
      </c>
      <c r="BA16" s="37">
        <f>BC_City_A!BA16+BC_City_B!BA16</f>
        <v>275571169.36118156</v>
      </c>
      <c r="BB16" s="37">
        <f>BC_City_A!BB16+BC_City_B!BB16</f>
        <v>766818163.01353586</v>
      </c>
      <c r="BC16" s="37">
        <f>BC_City_A!BC16+BC_City_B!BC16</f>
        <v>1658299453.0689337</v>
      </c>
      <c r="BD16" s="37">
        <f>BC_City_A!BD16+BC_City_B!BD16</f>
        <v>2007896920.0861435</v>
      </c>
      <c r="BF16" s="77" t="s">
        <v>246</v>
      </c>
      <c r="BG16" s="77" t="str">
        <f t="shared" si="1"/>
        <v>Gross BookingsBase Case Scenario</v>
      </c>
    </row>
    <row r="17" spans="2:59" x14ac:dyDescent="0.25">
      <c r="B17" s="39" t="s">
        <v>45</v>
      </c>
      <c r="C17" s="78" t="s">
        <v>26</v>
      </c>
      <c r="D17" s="63">
        <f>BC_City_A!D17+BC_City_B!D17</f>
        <v>-16051.49526278409</v>
      </c>
      <c r="E17" s="63">
        <f>BC_City_A!E17+BC_City_B!E17</f>
        <v>-18211.299630681817</v>
      </c>
      <c r="F17" s="63">
        <f>BC_City_A!F17+BC_City_B!F17</f>
        <v>-30779.072414772731</v>
      </c>
      <c r="G17" s="63">
        <f>BC_City_A!G17+BC_City_B!G17</f>
        <v>-39904.974900568181</v>
      </c>
      <c r="H17" s="63">
        <f>BC_City_A!H17+BC_City_B!H17</f>
        <v>-51155.260280934337</v>
      </c>
      <c r="I17" s="63">
        <f>BC_City_A!I17+BC_City_B!I17</f>
        <v>-51368.254045138878</v>
      </c>
      <c r="J17" s="63">
        <f>BC_City_A!J17+BC_City_B!J17</f>
        <v>-70361.360119949502</v>
      </c>
      <c r="K17" s="63">
        <f>BC_City_A!K17+BC_City_B!K17</f>
        <v>-82027.314103535347</v>
      </c>
      <c r="L17" s="63">
        <f>BC_City_A!L17+BC_City_B!L17</f>
        <v>-96077.565553345965</v>
      </c>
      <c r="M17" s="63">
        <f>BC_City_A!M17+BC_City_B!M17</f>
        <v>-114642.96226483586</v>
      </c>
      <c r="N17" s="63">
        <f>BC_City_A!N17+BC_City_B!N17</f>
        <v>-124222.97617424242</v>
      </c>
      <c r="O17" s="63">
        <f>BC_City_A!O17+BC_City_B!O17</f>
        <v>-300748.73256944446</v>
      </c>
      <c r="P17" s="67">
        <f>BC_City_A!P17+BC_City_B!P17</f>
        <v>-172684.73235160715</v>
      </c>
      <c r="Q17" s="67">
        <f>BC_City_A!Q17+BC_City_B!Q17</f>
        <v>-179315.74981377047</v>
      </c>
      <c r="R17" s="67">
        <f>BC_City_A!R17+BC_City_B!R17</f>
        <v>-142987.74968386511</v>
      </c>
      <c r="S17" s="67">
        <f>BC_City_A!S17+BC_City_B!S17</f>
        <v>-194635.62472777395</v>
      </c>
      <c r="T17" s="67">
        <f>BC_City_A!T17+BC_City_B!T17</f>
        <v>-171121.87001113544</v>
      </c>
      <c r="U17" s="67">
        <f>BC_City_A!U17+BC_City_B!U17</f>
        <v>-222423.52551721415</v>
      </c>
      <c r="V17" s="67">
        <f>BC_City_A!V17+BC_City_B!V17</f>
        <v>-198258.01571093537</v>
      </c>
      <c r="W17" s="67">
        <f>BC_City_A!W17+BC_City_B!W17</f>
        <v>-248154.48975940177</v>
      </c>
      <c r="X17" s="67">
        <f>BC_City_A!X17+BC_City_B!X17</f>
        <v>-272110.69196015422</v>
      </c>
      <c r="Y17" s="67">
        <f>BC_City_A!Y17+BC_City_B!Y17</f>
        <v>-273350.35326252686</v>
      </c>
      <c r="Z17" s="67">
        <f>BC_City_A!Z17+BC_City_B!Z17</f>
        <v>-296830.64142383327</v>
      </c>
      <c r="AA17" s="67">
        <f>BC_City_A!AA17+BC_City_B!AA17</f>
        <v>-298144.24713483604</v>
      </c>
      <c r="AB17" s="67">
        <f>BC_City_A!AB17+BC_City_B!AB17</f>
        <v>-433144.00533528824</v>
      </c>
      <c r="AC17" s="67">
        <f>BC_City_A!AC17+BC_City_B!AC17</f>
        <v>-448248.57497212884</v>
      </c>
      <c r="AD17" s="67">
        <f>BC_City_A!AD17+BC_City_B!AD17</f>
        <v>-401201.60401901451</v>
      </c>
      <c r="AE17" s="67">
        <f>BC_City_A!AE17+BC_City_B!AE17</f>
        <v>-470584.85414316703</v>
      </c>
      <c r="AF17" s="67">
        <f>BC_City_A!AF17+BC_City_B!AF17</f>
        <v>-436324.98206061882</v>
      </c>
      <c r="AG17" s="67">
        <f>BC_City_A!AG17+BC_City_B!AG17</f>
        <v>-505172.38486097899</v>
      </c>
      <c r="AH17" s="67">
        <f>BC_City_A!AH17+BC_City_B!AH17</f>
        <v>-470368.39979916572</v>
      </c>
      <c r="AI17" s="67">
        <f>BC_City_A!AI17+BC_City_B!AI17</f>
        <v>-538743.50828787847</v>
      </c>
      <c r="AJ17" s="67">
        <f>BC_City_A!AJ17+BC_City_B!AJ17</f>
        <v>-570512.91605773056</v>
      </c>
      <c r="AK17" s="67">
        <f>BC_City_A!AK17+BC_City_B!AK17</f>
        <v>-572147.95412915491</v>
      </c>
      <c r="AL17" s="67">
        <f>BC_City_A!AL17+BC_City_B!AL17</f>
        <v>-603803.73758633295</v>
      </c>
      <c r="AM17" s="67">
        <f>BC_City_A!AM17+BC_City_B!AM17</f>
        <v>-605422.53663398162</v>
      </c>
      <c r="AN17" s="67">
        <f>BC_City_A!AN17+BC_City_B!AN17</f>
        <v>-685940.44727041048</v>
      </c>
      <c r="AO17" s="67">
        <f>BC_City_A!AO17+BC_City_B!AO17</f>
        <v>-703192.47486495611</v>
      </c>
      <c r="AP17" s="67">
        <f>BC_City_A!AP17+BC_City_B!AP17</f>
        <v>-368980.97452933615</v>
      </c>
      <c r="AQ17" s="67">
        <f>BC_City_A!AQ17+BC_City_B!AQ17</f>
        <v>-557525.65111209243</v>
      </c>
      <c r="AR17" s="67">
        <f>BC_City_A!AR17+BC_City_B!AR17</f>
        <v>-405401.74975674396</v>
      </c>
      <c r="AS17" s="67">
        <f>BC_City_A!AS17+BC_City_B!AS17</f>
        <v>-593854.27173053869</v>
      </c>
      <c r="AT17" s="67">
        <f>BC_City_A!AT17+BC_City_B!AT17</f>
        <v>-441663.68936807622</v>
      </c>
      <c r="AU17" s="67">
        <f>BC_City_A!AU17+BC_City_B!AU17</f>
        <v>-630053.21746151499</v>
      </c>
      <c r="AV17" s="67">
        <f>BC_City_A!AV17+BC_City_B!AV17</f>
        <v>-759907.23722765129</v>
      </c>
      <c r="AW17" s="67">
        <f>BC_City_A!AW17+BC_City_B!AW17</f>
        <v>-666276.75555792241</v>
      </c>
      <c r="AX17" s="67">
        <f>BC_City_A!AX17+BC_City_B!AX17</f>
        <v>-796143.51411032281</v>
      </c>
      <c r="AY17" s="67">
        <f>BC_City_A!AY17+BC_City_B!AY17</f>
        <v>-702556.8882804967</v>
      </c>
      <c r="BA17" s="37">
        <f>BC_City_A!BA17+BC_City_B!BA17</f>
        <v>-995551.26732023351</v>
      </c>
      <c r="BB17" s="37">
        <f>BC_City_A!BB17+BC_City_B!BB17</f>
        <v>-2670017.6913570534</v>
      </c>
      <c r="BC17" s="37">
        <f>BC_City_A!BC17+BC_City_B!BC17</f>
        <v>-6055675.4578854414</v>
      </c>
      <c r="BD17" s="37">
        <f>BC_City_A!BD17+BC_City_B!BD17</f>
        <v>-7311496.8712700624</v>
      </c>
      <c r="BF17" s="77" t="s">
        <v>246</v>
      </c>
      <c r="BG17" s="77" t="str">
        <f t="shared" si="1"/>
        <v>Net Upfront AdjustmentsBase Case Scenario</v>
      </c>
    </row>
    <row r="18" spans="2:59" x14ac:dyDescent="0.25">
      <c r="B18" s="40" t="s">
        <v>46</v>
      </c>
      <c r="C18" s="78" t="s">
        <v>26</v>
      </c>
      <c r="D18" s="67">
        <f>BC_City_A!D18+BC_City_B!D18</f>
        <v>9190977.3443963043</v>
      </c>
      <c r="E18" s="67">
        <f>BC_City_A!E18+BC_City_B!E18</f>
        <v>10145924.335411932</v>
      </c>
      <c r="F18" s="67">
        <f>BC_City_A!F18+BC_City_B!F18</f>
        <v>13673705.131562499</v>
      </c>
      <c r="G18" s="67">
        <f>BC_City_A!G18+BC_City_B!G18</f>
        <v>16131682.382237215</v>
      </c>
      <c r="H18" s="67">
        <f>BC_City_A!H18+BC_City_B!H18</f>
        <v>18231494.593825758</v>
      </c>
      <c r="I18" s="67">
        <f>BC_City_A!I18+BC_City_B!I18</f>
        <v>19917194.932029512</v>
      </c>
      <c r="J18" s="67">
        <f>BC_City_A!J18+BC_City_B!J18</f>
        <v>23552110.100487687</v>
      </c>
      <c r="K18" s="67">
        <f>BC_City_A!K18+BC_City_B!K18</f>
        <v>25166863.69888889</v>
      </c>
      <c r="L18" s="67">
        <f>BC_City_A!L18+BC_City_B!L18</f>
        <v>28336841.549099818</v>
      </c>
      <c r="M18" s="67">
        <f>BC_City_A!M18+BC_City_B!M18</f>
        <v>31778674.585432451</v>
      </c>
      <c r="N18" s="67">
        <f>BC_City_A!N18+BC_City_B!N18</f>
        <v>34367991.369734846</v>
      </c>
      <c r="O18" s="67">
        <f>BC_City_A!O18+BC_City_B!O18</f>
        <v>44082158.070754416</v>
      </c>
      <c r="P18" s="67">
        <f>BC_City_A!P18+BC_City_B!P18</f>
        <v>49661300.160637736</v>
      </c>
      <c r="Q18" s="67">
        <f>BC_City_A!Q18+BC_City_B!Q18</f>
        <v>51613870.887073323</v>
      </c>
      <c r="R18" s="67">
        <f>BC_City_A!R18+BC_City_B!R18</f>
        <v>43103442.310986124</v>
      </c>
      <c r="S18" s="67">
        <f>BC_City_A!S18+BC_City_B!S18</f>
        <v>56212361.852147393</v>
      </c>
      <c r="T18" s="67">
        <f>BC_City_A!T18+BC_City_B!T18</f>
        <v>50712358.940410063</v>
      </c>
      <c r="U18" s="67">
        <f>BC_City_A!U18+BC_City_B!U18</f>
        <v>63665705.921038501</v>
      </c>
      <c r="V18" s="67">
        <f>BC_City_A!V18+BC_City_B!V18</f>
        <v>57972169.449908979</v>
      </c>
      <c r="W18" s="67">
        <f>BC_City_A!W18+BC_City_B!W18</f>
        <v>70538908.526155174</v>
      </c>
      <c r="X18" s="67">
        <f>BC_City_A!X18+BC_City_B!X18</f>
        <v>76619692.578257293</v>
      </c>
      <c r="Y18" s="67">
        <f>BC_City_A!Y18+BC_City_B!Y18</f>
        <v>77186964.302031785</v>
      </c>
      <c r="Z18" s="67">
        <f>BC_City_A!Z18+BC_City_B!Z18</f>
        <v>83124836.953797475</v>
      </c>
      <c r="AA18" s="67">
        <f>BC_City_A!AA18+BC_City_B!AA18</f>
        <v>83736533.439735189</v>
      </c>
      <c r="AB18" s="67">
        <f>BC_City_A!AB18+BC_City_B!AB18</f>
        <v>118413161.80217412</v>
      </c>
      <c r="AC18" s="67">
        <f>BC_City_A!AC18+BC_City_B!AC18</f>
        <v>122404685.43169376</v>
      </c>
      <c r="AD18" s="67">
        <f>BC_City_A!AD18+BC_City_B!AD18</f>
        <v>111093281.30381669</v>
      </c>
      <c r="AE18" s="67">
        <f>BC_City_A!AE18+BC_City_B!AE18</f>
        <v>128636329.49485488</v>
      </c>
      <c r="AF18" s="67">
        <f>BC_City_A!AF18+BC_City_B!AF18</f>
        <v>120360940.81957294</v>
      </c>
      <c r="AG18" s="67">
        <f>BC_City_A!AG18+BC_City_B!AG18</f>
        <v>137752309.21912745</v>
      </c>
      <c r="AH18" s="67">
        <f>BC_City_A!AH18+BC_City_B!AH18</f>
        <v>129329071.54108636</v>
      </c>
      <c r="AI18" s="67">
        <f>BC_City_A!AI18+BC_City_B!AI18</f>
        <v>146593579.09265298</v>
      </c>
      <c r="AJ18" s="67">
        <f>BC_City_A!AJ18+BC_City_B!AJ18</f>
        <v>154670415.35048825</v>
      </c>
      <c r="AK18" s="67">
        <f>BC_City_A!AK18+BC_City_B!AK18</f>
        <v>155387809.99097902</v>
      </c>
      <c r="AL18" s="67">
        <f>BC_City_A!AL18+BC_City_B!AL18</f>
        <v>163440660.47203463</v>
      </c>
      <c r="AM18" s="67">
        <f>BC_City_A!AM18+BC_City_B!AM18</f>
        <v>164161533.09256732</v>
      </c>
      <c r="AN18" s="67">
        <f>BC_City_A!AN18+BC_City_B!AN18</f>
        <v>184670527.20546705</v>
      </c>
      <c r="AO18" s="67">
        <f>BC_City_A!AO18+BC_City_B!AO18</f>
        <v>189178009.47299415</v>
      </c>
      <c r="AP18" s="67">
        <f>BC_City_A!AP18+BC_City_B!AP18</f>
        <v>105494093.05825214</v>
      </c>
      <c r="AQ18" s="67">
        <f>BC_City_A!AQ18+BC_City_B!AQ18</f>
        <v>153269324.92361447</v>
      </c>
      <c r="AR18" s="67">
        <f>BC_City_A!AR18+BC_City_B!AR18</f>
        <v>115071217.65710855</v>
      </c>
      <c r="AS18" s="67">
        <f>BC_City_A!AS18+BC_City_B!AS18</f>
        <v>162820765.58402923</v>
      </c>
      <c r="AT18" s="67">
        <f>BC_City_A!AT18+BC_City_B!AT18</f>
        <v>124604699.39600234</v>
      </c>
      <c r="AU18" s="67">
        <f>BC_City_A!AU18+BC_City_B!AU18</f>
        <v>172338363.3864634</v>
      </c>
      <c r="AV18" s="67">
        <f>BC_City_A!AV18+BC_City_B!AV18</f>
        <v>205168201.83116195</v>
      </c>
      <c r="AW18" s="67">
        <f>BC_City_A!AW18+BC_City_B!AW18</f>
        <v>181864291.86698699</v>
      </c>
      <c r="AX18" s="67">
        <f>BC_City_A!AX18+BC_City_B!AX18</f>
        <v>214698798.25062349</v>
      </c>
      <c r="AY18" s="67">
        <f>BC_City_A!AY18+BC_City_B!AY18</f>
        <v>191407130.58216962</v>
      </c>
      <c r="BA18" s="37">
        <f>BC_City_A!BA18+BC_City_B!BA18</f>
        <v>274575618.09386134</v>
      </c>
      <c r="BB18" s="37">
        <f>BC_City_A!BB18+BC_City_B!BB18</f>
        <v>764148145.32217896</v>
      </c>
      <c r="BC18" s="37">
        <f>BC_City_A!BC18+BC_City_B!BC18</f>
        <v>1652243777.6110482</v>
      </c>
      <c r="BD18" s="37">
        <f>BC_City_A!BD18+BC_City_B!BD18</f>
        <v>2000585423.2148733</v>
      </c>
      <c r="BF18" s="77" t="s">
        <v>246</v>
      </c>
      <c r="BG18" s="77" t="str">
        <f t="shared" si="1"/>
        <v>Net BookingsBase Case Scenario</v>
      </c>
    </row>
    <row r="19" spans="2:59" x14ac:dyDescent="0.25">
      <c r="B19" s="40" t="s">
        <v>47</v>
      </c>
      <c r="C19" s="78" t="s">
        <v>26</v>
      </c>
      <c r="D19" s="63">
        <f>BC_City_A!D19+BC_City_B!D19</f>
        <v>6879054.1886931825</v>
      </c>
      <c r="E19" s="63">
        <f>BC_City_A!E19+BC_City_B!E19</f>
        <v>7693171.1652840897</v>
      </c>
      <c r="F19" s="63">
        <f>BC_City_A!F19+BC_City_B!F19</f>
        <v>10283859.075710226</v>
      </c>
      <c r="G19" s="63">
        <f>BC_City_A!G19+BC_City_B!G19</f>
        <v>12037876.125383522</v>
      </c>
      <c r="H19" s="63">
        <f>BC_City_A!H19+BC_City_B!H19</f>
        <v>13526785.138304923</v>
      </c>
      <c r="I19" s="63">
        <f>BC_City_A!I19+BC_City_B!I19</f>
        <v>14769477.988538194</v>
      </c>
      <c r="J19" s="63">
        <f>BC_City_A!J19+BC_City_B!J19</f>
        <v>17498619.892299559</v>
      </c>
      <c r="K19" s="63">
        <f>BC_City_A!K19+BC_City_B!K19</f>
        <v>18798952.857121214</v>
      </c>
      <c r="L19" s="63">
        <f>BC_City_A!L19+BC_City_B!L19</f>
        <v>21000630.942261759</v>
      </c>
      <c r="M19" s="63">
        <f>BC_City_A!M19+BC_City_B!M19</f>
        <v>23573227.710397728</v>
      </c>
      <c r="N19" s="63">
        <f>BC_City_A!N19+BC_City_B!N19</f>
        <v>25422369.240909092</v>
      </c>
      <c r="O19" s="63">
        <f>BC_City_A!O19+BC_City_B!O19</f>
        <v>33120232.424498107</v>
      </c>
      <c r="P19" s="67">
        <f>BC_City_A!P19+BC_City_B!P19</f>
        <v>37257839.612234347</v>
      </c>
      <c r="Q19" s="67">
        <f>BC_City_A!Q19+BC_City_B!Q19</f>
        <v>38721512.220452711</v>
      </c>
      <c r="R19" s="67">
        <f>BC_City_A!R19+BC_City_B!R19</f>
        <v>32284753.689409304</v>
      </c>
      <c r="S19" s="67">
        <f>BC_City_A!S19+BC_City_B!S19</f>
        <v>42166313.996359766</v>
      </c>
      <c r="T19" s="67">
        <f>BC_City_A!T19+BC_City_B!T19</f>
        <v>38006175.159995236</v>
      </c>
      <c r="U19" s="67">
        <f>BC_City_A!U19+BC_City_B!U19</f>
        <v>47772519.673607185</v>
      </c>
      <c r="V19" s="67">
        <f>BC_City_A!V19+BC_City_B!V19</f>
        <v>43467347.880187273</v>
      </c>
      <c r="W19" s="67">
        <f>BC_City_A!W19+BC_City_B!W19</f>
        <v>52943175.169128686</v>
      </c>
      <c r="X19" s="67">
        <f>BC_City_A!X19+BC_City_B!X19</f>
        <v>57526884.964685813</v>
      </c>
      <c r="Y19" s="67">
        <f>BC_City_A!Y19+BC_City_B!Y19</f>
        <v>57946826.343822055</v>
      </c>
      <c r="Z19" s="67">
        <f>BC_City_A!Z19+BC_City_B!Z19</f>
        <v>62423480.471293084</v>
      </c>
      <c r="AA19" s="67">
        <f>BC_City_A!AA19+BC_City_B!AA19</f>
        <v>62876130.422342554</v>
      </c>
      <c r="AB19" s="67">
        <f>BC_City_A!AB19+BC_City_B!AB19</f>
        <v>89003016.953128487</v>
      </c>
      <c r="AC19" s="67">
        <f>BC_City_A!AC19+BC_City_B!AC19</f>
        <v>92007054.047782287</v>
      </c>
      <c r="AD19" s="67">
        <f>BC_City_A!AD19+BC_City_B!AD19</f>
        <v>83461347.897884145</v>
      </c>
      <c r="AE19" s="67">
        <f>BC_City_A!AE19+BC_City_B!AE19</f>
        <v>96687418.388225317</v>
      </c>
      <c r="AF19" s="67">
        <f>BC_City_A!AF19+BC_City_B!AF19</f>
        <v>90436635.447522566</v>
      </c>
      <c r="AG19" s="67">
        <f>BC_City_A!AG19+BC_City_B!AG19</f>
        <v>103548844.97726534</v>
      </c>
      <c r="AH19" s="67">
        <f>BC_City_A!AH19+BC_City_B!AH19</f>
        <v>97186908.729092151</v>
      </c>
      <c r="AI19" s="67">
        <f>BC_City_A!AI19+BC_City_B!AI19</f>
        <v>110203702.12382568</v>
      </c>
      <c r="AJ19" s="67">
        <f>BC_City_A!AJ19+BC_City_B!AJ19</f>
        <v>116291651.32228313</v>
      </c>
      <c r="AK19" s="67">
        <f>BC_City_A!AK19+BC_City_B!AK19</f>
        <v>116823244.8236459</v>
      </c>
      <c r="AL19" s="67">
        <f>BC_City_A!AL19+BC_City_B!AL19</f>
        <v>122892966.07165855</v>
      </c>
      <c r="AM19" s="67">
        <f>BC_City_A!AM19+BC_City_B!AM19</f>
        <v>123426950.54323663</v>
      </c>
      <c r="AN19" s="67">
        <f>BC_City_A!AN19+BC_City_B!AN19</f>
        <v>138884518.58121079</v>
      </c>
      <c r="AO19" s="67">
        <f>BC_City_A!AO19+BC_City_B!AO19</f>
        <v>142278370.92871314</v>
      </c>
      <c r="AP19" s="67">
        <f>BC_City_A!AP19+BC_City_B!AP19</f>
        <v>79162355.102016702</v>
      </c>
      <c r="AQ19" s="67">
        <f>BC_City_A!AQ19+BC_City_B!AQ19</f>
        <v>115177958.37190574</v>
      </c>
      <c r="AR19" s="67">
        <f>BC_City_A!AR19+BC_City_B!AR19</f>
        <v>86371520.912836179</v>
      </c>
      <c r="AS19" s="67">
        <f>BC_City_A!AS19+BC_City_B!AS19</f>
        <v>122367833.1667922</v>
      </c>
      <c r="AT19" s="67">
        <f>BC_City_A!AT19+BC_City_B!AT19</f>
        <v>93547889.601872116</v>
      </c>
      <c r="AU19" s="67">
        <f>BC_City_A!AU19+BC_City_B!AU19</f>
        <v>129532225.29524384</v>
      </c>
      <c r="AV19" s="67">
        <f>BC_City_A!AV19+BC_City_B!AV19</f>
        <v>154283411.69835109</v>
      </c>
      <c r="AW19" s="67">
        <f>BC_City_A!AW19+BC_City_B!AW19</f>
        <v>136702833.70307189</v>
      </c>
      <c r="AX19" s="67">
        <f>BC_City_A!AX19+BC_City_B!AX19</f>
        <v>161457495.25846022</v>
      </c>
      <c r="AY19" s="67">
        <f>BC_City_A!AY19+BC_City_B!AY19</f>
        <v>143886111.82274956</v>
      </c>
      <c r="BA19" s="37">
        <f>BC_City_A!BA19+BC_City_B!BA19</f>
        <v>204604256.7494016</v>
      </c>
      <c r="BB19" s="37">
        <f>BC_City_A!BB19+BC_City_B!BB19</f>
        <v>573392959.60351789</v>
      </c>
      <c r="BC19" s="37">
        <f>BC_City_A!BC19+BC_City_B!BC19</f>
        <v>1241969741.3255501</v>
      </c>
      <c r="BD19" s="37">
        <f>BC_City_A!BD19+BC_City_B!BD19</f>
        <v>1503652524.443223</v>
      </c>
      <c r="BF19" s="77" t="s">
        <v>246</v>
      </c>
      <c r="BG19" s="77" t="str">
        <f t="shared" si="1"/>
        <v>Total Contra RevenueBase Case Scenario</v>
      </c>
    </row>
    <row r="20" spans="2:59" x14ac:dyDescent="0.25">
      <c r="B20" s="54" t="s">
        <v>48</v>
      </c>
      <c r="C20" s="78" t="s">
        <v>26</v>
      </c>
      <c r="D20" s="64">
        <f>BC_City_A!D20+BC_City_B!D20</f>
        <v>-795138.62117897731</v>
      </c>
      <c r="E20" s="64">
        <f>BC_City_A!E20+BC_City_B!E20</f>
        <v>-1028118.9456392044</v>
      </c>
      <c r="F20" s="64">
        <f>BC_City_A!F20+BC_City_B!F20</f>
        <v>-1407404.1752281818</v>
      </c>
      <c r="G20" s="64">
        <f>BC_City_A!G20+BC_City_B!G20</f>
        <v>-1930675.4230965907</v>
      </c>
      <c r="H20" s="64">
        <f>BC_City_A!H20+BC_City_B!H20</f>
        <v>-2654889.808642677</v>
      </c>
      <c r="I20" s="64">
        <f>BC_City_A!I20+BC_City_B!I20</f>
        <v>-2995165.7932957634</v>
      </c>
      <c r="J20" s="64">
        <f>BC_City_A!J20+BC_City_B!J20</f>
        <v>-3913664.0724691665</v>
      </c>
      <c r="K20" s="64">
        <f>BC_City_A!K20+BC_City_B!K20</f>
        <v>-3244041.0892550508</v>
      </c>
      <c r="L20" s="64">
        <f>BC_City_A!L20+BC_City_B!L20</f>
        <v>-5824881.4136261838</v>
      </c>
      <c r="M20" s="64">
        <f>BC_City_A!M20+BC_City_B!M20</f>
        <v>-5901037.9920012625</v>
      </c>
      <c r="N20" s="64">
        <f>BC_City_A!N20+BC_City_B!N20</f>
        <v>-6232968.2046548482</v>
      </c>
      <c r="O20" s="64">
        <f>BC_City_A!O20+BC_City_B!O20</f>
        <v>-6729582.5529568186</v>
      </c>
      <c r="P20" s="67">
        <f>BC_City_A!P20+BC_City_B!P20</f>
        <v>-7806402.3880043812</v>
      </c>
      <c r="Q20" s="67">
        <f>BC_City_A!Q20+BC_City_B!Q20</f>
        <v>-8107277.6570592485</v>
      </c>
      <c r="R20" s="67">
        <f>BC_City_A!R20+BC_City_B!R20</f>
        <v>-6512302.0838503819</v>
      </c>
      <c r="S20" s="67">
        <f>BC_City_A!S20+BC_City_B!S20</f>
        <v>-8804533.4564065076</v>
      </c>
      <c r="T20" s="67">
        <f>BC_City_A!T20+BC_City_B!T20</f>
        <v>-7772372.4023834448</v>
      </c>
      <c r="U20" s="67">
        <f>BC_City_A!U20+BC_City_B!U20</f>
        <v>-10047585.693549529</v>
      </c>
      <c r="V20" s="67">
        <f>BC_City_A!V20+BC_City_B!V20</f>
        <v>-8985812.4757967349</v>
      </c>
      <c r="W20" s="67">
        <f>BC_City_A!W20+BC_City_B!W20</f>
        <v>-11197930.08089678</v>
      </c>
      <c r="X20" s="67">
        <f>BC_City_A!X20+BC_City_B!X20</f>
        <v>-12261161.389445147</v>
      </c>
      <c r="Y20" s="67">
        <f>BC_City_A!Y20+BC_City_B!Y20</f>
        <v>-12322345.4946444</v>
      </c>
      <c r="Z20" s="67">
        <f>BC_City_A!Z20+BC_City_B!Z20</f>
        <v>-13363915.02390046</v>
      </c>
      <c r="AA20" s="67">
        <f>BC_City_A!AA20+BC_City_B!AA20</f>
        <v>-13429007.09023736</v>
      </c>
      <c r="AB20" s="67">
        <f>BC_City_A!AB20+BC_City_B!AB20</f>
        <v>-19430606.694567513</v>
      </c>
      <c r="AC20" s="67">
        <f>BC_City_A!AC20+BC_City_B!AC20</f>
        <v>-20104827.129151229</v>
      </c>
      <c r="AD20" s="67">
        <f>BC_City_A!AD20+BC_City_B!AD20</f>
        <v>-18032161.970407102</v>
      </c>
      <c r="AE20" s="67">
        <f>BC_City_A!AE20+BC_City_B!AE20</f>
        <v>-21109879.551789753</v>
      </c>
      <c r="AF20" s="67">
        <f>BC_City_A!AF20+BC_City_B!AF20</f>
        <v>-19599616.789563313</v>
      </c>
      <c r="AG20" s="67">
        <f>BC_City_A!AG20+BC_City_B!AG20</f>
        <v>-22653169.894932263</v>
      </c>
      <c r="AH20" s="67">
        <f>BC_City_A!AH20+BC_City_B!AH20</f>
        <v>-21118520.505184785</v>
      </c>
      <c r="AI20" s="67">
        <f>BC_City_A!AI20+BC_City_B!AI20</f>
        <v>-24150941.782899387</v>
      </c>
      <c r="AJ20" s="67">
        <f>BC_City_A!AJ20+BC_City_B!AJ20</f>
        <v>-25561254.291861698</v>
      </c>
      <c r="AK20" s="67">
        <f>BC_City_A!AK20+BC_City_B!AK20</f>
        <v>-25641200.665479787</v>
      </c>
      <c r="AL20" s="67">
        <f>BC_City_A!AL20+BC_City_B!AL20</f>
        <v>-27046588.765153706</v>
      </c>
      <c r="AM20" s="67">
        <f>BC_City_A!AM20+BC_City_B!AM20</f>
        <v>-27125999.894216772</v>
      </c>
      <c r="AN20" s="67">
        <f>BC_City_A!AN20+BC_City_B!AN20</f>
        <v>-30701307.389133211</v>
      </c>
      <c r="AO20" s="67">
        <f>BC_City_A!AO20+BC_City_B!AO20</f>
        <v>-31470126.033691023</v>
      </c>
      <c r="AP20" s="67">
        <f>BC_City_A!AP20+BC_City_B!AP20</f>
        <v>-16665086.965230865</v>
      </c>
      <c r="AQ20" s="67">
        <f>BC_City_A!AQ20+BC_City_B!AQ20</f>
        <v>-25031109.404807627</v>
      </c>
      <c r="AR20" s="67">
        <f>BC_City_A!AR20+BC_City_B!AR20</f>
        <v>-18289638.747378014</v>
      </c>
      <c r="AS20" s="67">
        <f>BC_City_A!AS20+BC_City_B!AS20</f>
        <v>-26651515.206056744</v>
      </c>
      <c r="AT20" s="67">
        <f>BC_City_A!AT20+BC_City_B!AT20</f>
        <v>-19907059.873151552</v>
      </c>
      <c r="AU20" s="67">
        <f>BC_City_A!AU20+BC_City_B!AU20</f>
        <v>-28266143.09956545</v>
      </c>
      <c r="AV20" s="67">
        <f>BC_City_A!AV20+BC_City_B!AV20</f>
        <v>-34026168.086101472</v>
      </c>
      <c r="AW20" s="67">
        <f>BC_City_A!AW20+BC_City_B!AW20</f>
        <v>-29881913.427861575</v>
      </c>
      <c r="AX20" s="67">
        <f>BC_City_A!AX20+BC_City_B!AX20</f>
        <v>-35642538.799944639</v>
      </c>
      <c r="AY20" s="67">
        <f>BC_City_A!AY20+BC_City_B!AY20</f>
        <v>-31500257.664708152</v>
      </c>
      <c r="BA20" s="175">
        <f>BC_City_A!BA20+BC_City_B!BA20</f>
        <v>-42657568.092044726</v>
      </c>
      <c r="BB20" s="175">
        <f>BC_City_A!BB20+BC_City_B!BB20</f>
        <v>-120610645.23617439</v>
      </c>
      <c r="BC20" s="175">
        <f>BC_City_A!BC20+BC_City_B!BC20</f>
        <v>-271574767.93520731</v>
      </c>
      <c r="BD20" s="175">
        <f>BC_City_A!BD20+BC_City_B!BD20</f>
        <v>-328032864.69763041</v>
      </c>
      <c r="BF20" s="77" t="s">
        <v>246</v>
      </c>
      <c r="BG20" s="77" t="str">
        <f t="shared" si="1"/>
        <v>Total Other RevenueBase Case Scenario</v>
      </c>
    </row>
    <row r="21" spans="2:59" x14ac:dyDescent="0.25">
      <c r="B21" s="55" t="s">
        <v>49</v>
      </c>
      <c r="C21" s="79" t="s">
        <v>26</v>
      </c>
      <c r="D21" s="68">
        <f>BC_City_A!D21+BC_City_B!D21</f>
        <v>1516784.5345241455</v>
      </c>
      <c r="E21" s="68">
        <f>BC_City_A!E21+BC_City_B!E21</f>
        <v>1424634.2244886374</v>
      </c>
      <c r="F21" s="68">
        <f>BC_City_A!F21+BC_City_B!F21</f>
        <v>1982441.8806240917</v>
      </c>
      <c r="G21" s="68">
        <f>BC_City_A!G21+BC_City_B!G21</f>
        <v>2163130.8337571006</v>
      </c>
      <c r="H21" s="68">
        <f>BC_City_A!H21+BC_City_B!H21</f>
        <v>2049819.6468781561</v>
      </c>
      <c r="I21" s="68">
        <f>BC_City_A!I21+BC_City_B!I21</f>
        <v>2152551.1501955558</v>
      </c>
      <c r="J21" s="68">
        <f>BC_City_A!J21+BC_City_B!J21</f>
        <v>2139826.1357189594</v>
      </c>
      <c r="K21" s="68">
        <f>BC_City_A!K21+BC_City_B!K21</f>
        <v>3123869.7525126263</v>
      </c>
      <c r="L21" s="68">
        <f>BC_City_A!L21+BC_City_B!L21</f>
        <v>1511329.1932118759</v>
      </c>
      <c r="M21" s="68">
        <f>BC_City_A!M21+BC_City_B!M21</f>
        <v>2304408.88303346</v>
      </c>
      <c r="N21" s="68">
        <f>BC_City_A!N21+BC_City_B!N21</f>
        <v>2712653.9241709029</v>
      </c>
      <c r="O21" s="68">
        <f>BC_City_A!O21+BC_City_B!O21</f>
        <v>4232343.0932994923</v>
      </c>
      <c r="P21" s="68">
        <f>BC_City_A!P21+BC_City_B!P21</f>
        <v>4597058.1603990104</v>
      </c>
      <c r="Q21" s="68">
        <f>BC_City_A!Q21+BC_City_B!Q21</f>
        <v>4785081.0095613571</v>
      </c>
      <c r="R21" s="68">
        <f>BC_City_A!R21+BC_City_B!R21</f>
        <v>4306386.5377264339</v>
      </c>
      <c r="S21" s="68">
        <f>BC_City_A!S21+BC_City_B!S21</f>
        <v>5241514.3993811188</v>
      </c>
      <c r="T21" s="68">
        <f>BC_City_A!T21+BC_City_B!T21</f>
        <v>4933811.3780313805</v>
      </c>
      <c r="U21" s="68">
        <f>BC_City_A!U21+BC_City_B!U21</f>
        <v>5845600.553881783</v>
      </c>
      <c r="V21" s="68">
        <f>BC_City_A!V21+BC_City_B!V21</f>
        <v>5519009.0939249676</v>
      </c>
      <c r="W21" s="68">
        <f>BC_City_A!W21+BC_City_B!W21</f>
        <v>6397803.2761297096</v>
      </c>
      <c r="X21" s="68">
        <f>BC_City_A!X21+BC_City_B!X21</f>
        <v>6831646.2241263278</v>
      </c>
      <c r="Y21" s="68">
        <f>BC_City_A!Y21+BC_City_B!Y21</f>
        <v>6917792.4635653337</v>
      </c>
      <c r="Z21" s="68">
        <f>BC_City_A!Z21+BC_City_B!Z21</f>
        <v>7337441.4586039335</v>
      </c>
      <c r="AA21" s="68">
        <f>BC_City_A!AA21+BC_City_B!AA21</f>
        <v>7431395.9271552656</v>
      </c>
      <c r="AB21" s="68">
        <f>BC_City_A!AB21+BC_City_B!AB21</f>
        <v>9979538.1544781253</v>
      </c>
      <c r="AC21" s="68">
        <f>BC_City_A!AC21+BC_City_B!AC21</f>
        <v>10292804.254760243</v>
      </c>
      <c r="AD21" s="68">
        <f>BC_City_A!AD21+BC_City_B!AD21</f>
        <v>9599771.4355254322</v>
      </c>
      <c r="AE21" s="68">
        <f>BC_City_A!AE21+BC_City_B!AE21</f>
        <v>10839031.554839812</v>
      </c>
      <c r="AF21" s="68">
        <f>BC_City_A!AF21+BC_City_B!AF21</f>
        <v>10324688.582487067</v>
      </c>
      <c r="AG21" s="68">
        <f>BC_City_A!AG21+BC_City_B!AG21</f>
        <v>11550294.346929861</v>
      </c>
      <c r="AH21" s="68">
        <f>BC_City_A!AH21+BC_City_B!AH21</f>
        <v>11023642.306809422</v>
      </c>
      <c r="AI21" s="68">
        <f>BC_City_A!AI21+BC_City_B!AI21</f>
        <v>12238935.18592792</v>
      </c>
      <c r="AJ21" s="68">
        <f>BC_City_A!AJ21+BC_City_B!AJ21</f>
        <v>12817509.736343415</v>
      </c>
      <c r="AK21" s="68">
        <f>BC_City_A!AK21+BC_City_B!AK21</f>
        <v>12923364.50185331</v>
      </c>
      <c r="AL21" s="68">
        <f>BC_City_A!AL21+BC_City_B!AL21</f>
        <v>13501105.635222377</v>
      </c>
      <c r="AM21" s="68">
        <f>BC_City_A!AM21+BC_City_B!AM21</f>
        <v>13608582.655113922</v>
      </c>
      <c r="AN21" s="68">
        <f>BC_City_A!AN21+BC_City_B!AN21</f>
        <v>15084701.235123046</v>
      </c>
      <c r="AO21" s="68">
        <f>BC_City_A!AO21+BC_City_B!AO21</f>
        <v>15429512.510589978</v>
      </c>
      <c r="AP21" s="68">
        <f>BC_City_A!AP21+BC_City_B!AP21</f>
        <v>9666650.9910045639</v>
      </c>
      <c r="AQ21" s="68">
        <f>BC_City_A!AQ21+BC_City_B!AQ21</f>
        <v>13060257.146901105</v>
      </c>
      <c r="AR21" s="68">
        <f>BC_City_A!AR21+BC_City_B!AR21</f>
        <v>10410057.996894352</v>
      </c>
      <c r="AS21" s="68">
        <f>BC_City_A!AS21+BC_City_B!AS21</f>
        <v>13801417.21118029</v>
      </c>
      <c r="AT21" s="68">
        <f>BC_City_A!AT21+BC_City_B!AT21</f>
        <v>11149749.920978663</v>
      </c>
      <c r="AU21" s="68">
        <f>BC_City_A!AU21+BC_City_B!AU21</f>
        <v>14539994.991654124</v>
      </c>
      <c r="AV21" s="68">
        <f>BC_City_A!AV21+BC_City_B!AV21</f>
        <v>16858622.046709385</v>
      </c>
      <c r="AW21" s="68">
        <f>BC_City_A!AW21+BC_City_B!AW21</f>
        <v>15279544.73605351</v>
      </c>
      <c r="AX21" s="68">
        <f>BC_City_A!AX21+BC_City_B!AX21</f>
        <v>17598764.192218632</v>
      </c>
      <c r="AY21" s="68">
        <f>BC_City_A!AY21+BC_City_B!AY21</f>
        <v>16020761.094711939</v>
      </c>
      <c r="BA21" s="134">
        <f>BC_City_A!BA21+BC_City_B!BA21</f>
        <v>27313793.252415001</v>
      </c>
      <c r="BB21" s="134">
        <f>BC_City_A!BB21+BC_City_B!BB21</f>
        <v>70144540.482486621</v>
      </c>
      <c r="BC21" s="134">
        <f>BC_City_A!BC21+BC_City_B!BC21</f>
        <v>138699268.35029089</v>
      </c>
      <c r="BD21" s="134">
        <f>BC_City_A!BD21+BC_City_B!BD21</f>
        <v>168900034.07401961</v>
      </c>
      <c r="BF21" s="77" t="s">
        <v>246</v>
      </c>
      <c r="BG21" s="77" t="str">
        <f t="shared" si="1"/>
        <v>Adjusted Net RevenueBase Case Scenario</v>
      </c>
    </row>
    <row r="22" spans="2:59" x14ac:dyDescent="0.25">
      <c r="B22" s="40" t="s">
        <v>50</v>
      </c>
      <c r="C22" s="78" t="s">
        <v>26</v>
      </c>
      <c r="D22" s="63">
        <f>BC_City_A!D22+BC_City_B!D22</f>
        <v>17345.691484374998</v>
      </c>
      <c r="E22" s="63">
        <f>BC_City_A!E22+BC_City_B!E22</f>
        <v>18282.856519886362</v>
      </c>
      <c r="F22" s="63">
        <f>BC_City_A!F22+BC_City_B!F22</f>
        <v>-4417.9392187500007</v>
      </c>
      <c r="G22" s="63">
        <f>BC_City_A!G22+BC_City_B!G22</f>
        <v>12935.490298295454</v>
      </c>
      <c r="H22" s="63">
        <f>BC_City_A!H22+BC_City_B!H22</f>
        <v>17239.994987373735</v>
      </c>
      <c r="I22" s="63">
        <f>BC_City_A!I22+BC_City_B!I22</f>
        <v>65553.311190972221</v>
      </c>
      <c r="J22" s="63">
        <f>BC_City_A!J22+BC_City_B!J22</f>
        <v>9129.0616145833337</v>
      </c>
      <c r="K22" s="63">
        <f>BC_City_A!K22+BC_City_B!K22</f>
        <v>9854.6370959595952</v>
      </c>
      <c r="L22" s="63">
        <f>BC_City_A!L22+BC_City_B!L22</f>
        <v>55965.022215672347</v>
      </c>
      <c r="M22" s="63">
        <f>BC_City_A!M22+BC_City_B!M22</f>
        <v>10832.417558396464</v>
      </c>
      <c r="N22" s="63">
        <f>BC_City_A!N22+BC_City_B!N22</f>
        <v>14635.74143939394</v>
      </c>
      <c r="O22" s="63">
        <f>BC_City_A!O22+BC_City_B!O22</f>
        <v>-146289.10995896466</v>
      </c>
      <c r="P22" s="37">
        <f>BC_City_A!P22+BC_City_B!P22</f>
        <v>51983.115620984783</v>
      </c>
      <c r="Q22" s="37">
        <f>BC_City_A!Q22+BC_City_B!Q22</f>
        <v>54131.647061252443</v>
      </c>
      <c r="R22" s="37">
        <f>BC_City_A!R22+BC_City_B!R22</f>
        <v>49669.516265763712</v>
      </c>
      <c r="S22" s="37">
        <f>BC_City_A!S22+BC_City_B!S22</f>
        <v>59387.580659695668</v>
      </c>
      <c r="T22" s="37">
        <f>BC_City_A!T22+BC_City_B!T22</f>
        <v>56527.749285050391</v>
      </c>
      <c r="U22" s="37">
        <f>BC_City_A!U22+BC_City_B!U22</f>
        <v>65954.406704365014</v>
      </c>
      <c r="V22" s="37">
        <f>BC_City_A!V22+BC_City_B!V22</f>
        <v>62877.992119426635</v>
      </c>
      <c r="W22" s="37">
        <f>BC_City_A!W22+BC_City_B!W22</f>
        <v>71940.136208764248</v>
      </c>
      <c r="X22" s="37">
        <f>BC_City_A!X22+BC_City_B!X22</f>
        <v>76449.00677161428</v>
      </c>
      <c r="Y22" s="37">
        <f>BC_City_A!Y22+BC_City_B!Y22</f>
        <v>77526.61342672212</v>
      </c>
      <c r="Z22" s="37">
        <f>BC_City_A!Z22+BC_City_B!Z22</f>
        <v>81872.011691211112</v>
      </c>
      <c r="AA22" s="37">
        <f>BC_City_A!AA22+BC_City_B!AA22</f>
        <v>83049.283005334495</v>
      </c>
      <c r="AB22" s="37">
        <f>BC_City_A!AB22+BC_City_B!AB22</f>
        <v>109827.4782542632</v>
      </c>
      <c r="AC22" s="37">
        <f>BC_City_A!AC22+BC_City_B!AC22</f>
        <v>113196.90373606881</v>
      </c>
      <c r="AD22" s="37">
        <f>BC_City_A!AD22+BC_City_B!AD22</f>
        <v>106449.31481313054</v>
      </c>
      <c r="AE22" s="37">
        <f>BC_City_A!AE22+BC_City_B!AE22</f>
        <v>119279.37939907664</v>
      </c>
      <c r="AF22" s="37">
        <f>BC_City_A!AF22+BC_City_B!AF22</f>
        <v>114237.53837502275</v>
      </c>
      <c r="AG22" s="37">
        <f>BC_City_A!AG22+BC_City_B!AG22</f>
        <v>126914.38937856627</v>
      </c>
      <c r="AH22" s="37">
        <f>BC_City_A!AH22+BC_City_B!AH22</f>
        <v>121737.59483012915</v>
      </c>
      <c r="AI22" s="37">
        <f>BC_City_A!AI22+BC_City_B!AI22</f>
        <v>134302.22907087428</v>
      </c>
      <c r="AJ22" s="37">
        <f>BC_City_A!AJ22+BC_City_B!AJ22</f>
        <v>140324.5361467413</v>
      </c>
      <c r="AK22" s="37">
        <f>BC_City_A!AK22+BC_City_B!AK22</f>
        <v>141642.88451908075</v>
      </c>
      <c r="AL22" s="37">
        <f>BC_City_A!AL22+BC_City_B!AL22</f>
        <v>147660.03399466744</v>
      </c>
      <c r="AM22" s="37">
        <f>BC_City_A!AM22+BC_City_B!AM22</f>
        <v>149000.72686487951</v>
      </c>
      <c r="AN22" s="37">
        <f>BC_City_A!AN22+BC_City_B!AN22</f>
        <v>164393.20575495774</v>
      </c>
      <c r="AO22" s="37">
        <f>BC_City_A!AO22+BC_City_B!AO22</f>
        <v>168069.45447521782</v>
      </c>
      <c r="AP22" s="37">
        <f>BC_City_A!AP22+BC_City_B!AP22</f>
        <v>109005.8223092877</v>
      </c>
      <c r="AQ22" s="37">
        <f>BC_City_A!AQ22+BC_City_B!AQ22</f>
        <v>144215.27024304128</v>
      </c>
      <c r="AR22" s="37">
        <f>BC_City_A!AR22+BC_City_B!AR22</f>
        <v>116971.88170431863</v>
      </c>
      <c r="AS22" s="37">
        <f>BC_City_A!AS22+BC_City_B!AS22</f>
        <v>152156.32312090753</v>
      </c>
      <c r="AT22" s="37">
        <f>BC_City_A!AT22+BC_City_B!AT22</f>
        <v>124896.93067607474</v>
      </c>
      <c r="AU22" s="37">
        <f>BC_City_A!AU22+BC_City_B!AU22</f>
        <v>160069.86926732265</v>
      </c>
      <c r="AV22" s="37">
        <f>BC_City_A!AV22+BC_City_B!AV22</f>
        <v>184072.57320412027</v>
      </c>
      <c r="AW22" s="37">
        <f>BC_City_A!AW22+BC_City_B!AW22</f>
        <v>167995.02404917587</v>
      </c>
      <c r="AX22" s="37">
        <f>BC_City_A!AX22+BC_City_B!AX22</f>
        <v>192004.91993790132</v>
      </c>
      <c r="AY22" s="37">
        <f>BC_City_A!AY22+BC_City_B!AY22</f>
        <v>175939.33627703419</v>
      </c>
      <c r="BA22" s="37">
        <f>BC_City_A!BA22+BC_City_B!BA22</f>
        <v>81067.175227193788</v>
      </c>
      <c r="BB22" s="37">
        <f>BC_City_A!BB22+BC_City_B!BB22</f>
        <v>791369.05882018502</v>
      </c>
      <c r="BC22" s="37">
        <f>BC_City_A!BC22+BC_City_B!BC22</f>
        <v>1524573.0093825005</v>
      </c>
      <c r="BD22" s="37">
        <f>BC_City_A!BD22+BC_City_B!BD22</f>
        <v>1859790.6110193599</v>
      </c>
      <c r="BF22" s="77" t="s">
        <v>246</v>
      </c>
      <c r="BG22" s="77" t="str">
        <f t="shared" si="1"/>
        <v>Chargebacks and FraudBase Case Scenario</v>
      </c>
    </row>
    <row r="23" spans="2:59" x14ac:dyDescent="0.25">
      <c r="B23" s="40" t="s">
        <v>51</v>
      </c>
      <c r="C23" s="78" t="s">
        <v>26</v>
      </c>
      <c r="D23" s="63">
        <f>BC_City_A!D23+BC_City_B!D23</f>
        <v>20658.067748579546</v>
      </c>
      <c r="E23" s="63">
        <f>BC_City_A!E23+BC_City_B!E23</f>
        <v>22778.777499999997</v>
      </c>
      <c r="F23" s="63">
        <f>BC_City_A!F23+BC_City_B!F23</f>
        <v>33650.291889204535</v>
      </c>
      <c r="G23" s="63">
        <f>BC_City_A!G23+BC_City_B!G23</f>
        <v>38139.393664772724</v>
      </c>
      <c r="H23" s="63">
        <f>BC_City_A!H23+BC_City_B!H23</f>
        <v>52542.762525252518</v>
      </c>
      <c r="I23" s="63">
        <f>BC_City_A!I23+BC_City_B!I23</f>
        <v>56682.577447916665</v>
      </c>
      <c r="J23" s="63">
        <f>BC_City_A!J23+BC_City_B!J23</f>
        <v>43073.815860164141</v>
      </c>
      <c r="K23" s="63">
        <f>BC_City_A!K23+BC_City_B!K23</f>
        <v>47249.925681818175</v>
      </c>
      <c r="L23" s="63">
        <f>BC_City_A!L23+BC_City_B!L23</f>
        <v>70334.864837042303</v>
      </c>
      <c r="M23" s="63">
        <f>BC_City_A!M23+BC_City_B!M23</f>
        <v>74591.018636363631</v>
      </c>
      <c r="N23" s="63">
        <f>BC_City_A!N23+BC_City_B!N23</f>
        <v>64433.178636363642</v>
      </c>
      <c r="O23" s="63">
        <f>BC_City_A!O23+BC_City_B!O23</f>
        <v>72178.155789141412</v>
      </c>
      <c r="P23" s="37">
        <f>BC_City_A!P23+BC_City_B!P23</f>
        <v>236384.54277170601</v>
      </c>
      <c r="Q23" s="37">
        <f>BC_City_A!Q23+BC_City_B!Q23</f>
        <v>245557.56022131955</v>
      </c>
      <c r="R23" s="37">
        <f>BC_City_A!R23+BC_City_B!R23</f>
        <v>199904.83786537044</v>
      </c>
      <c r="S23" s="37">
        <f>BC_City_A!S23+BC_City_B!S23</f>
        <v>266934.22234575049</v>
      </c>
      <c r="T23" s="37">
        <f>BC_City_A!T23+BC_City_B!T23</f>
        <v>237402.76659966228</v>
      </c>
      <c r="U23" s="37">
        <f>BC_City_A!U23+BC_City_B!U23</f>
        <v>303840.36354676232</v>
      </c>
      <c r="V23" s="37">
        <f>BC_City_A!V23+BC_City_B!V23</f>
        <v>273403.89841226459</v>
      </c>
      <c r="W23" s="37">
        <f>BC_City_A!W23+BC_City_B!W23</f>
        <v>337954.79611638503</v>
      </c>
      <c r="X23" s="37">
        <f>BC_City_A!X23+BC_City_B!X23</f>
        <v>369046.31405811023</v>
      </c>
      <c r="Y23" s="37">
        <f>BC_City_A!Y23+BC_City_B!Y23</f>
        <v>371186.78356639191</v>
      </c>
      <c r="Z23" s="37">
        <f>BC_City_A!Z23+BC_City_B!Z23</f>
        <v>401614.10913381929</v>
      </c>
      <c r="AA23" s="37">
        <f>BC_City_A!AA23+BC_City_B!AA23</f>
        <v>403904.53528184874</v>
      </c>
      <c r="AB23" s="37">
        <f>BC_City_A!AB23+BC_City_B!AB23</f>
        <v>579975.99634480907</v>
      </c>
      <c r="AC23" s="37">
        <f>BC_City_A!AC23+BC_City_B!AC23</f>
        <v>599910.96104337007</v>
      </c>
      <c r="AD23" s="37">
        <f>BC_City_A!AD23+BC_City_B!AD23</f>
        <v>540177.897676163</v>
      </c>
      <c r="AE23" s="37">
        <f>BC_City_A!AE23+BC_City_B!AE23</f>
        <v>630082.79780229041</v>
      </c>
      <c r="AF23" s="37">
        <f>BC_City_A!AF23+BC_City_B!AF23</f>
        <v>586504.11881539284</v>
      </c>
      <c r="AG23" s="37">
        <f>BC_City_A!AG23+BC_City_B!AG23</f>
        <v>675680.60354160832</v>
      </c>
      <c r="AH23" s="37">
        <f>BC_City_A!AH23+BC_City_B!AH23</f>
        <v>631375.25793234899</v>
      </c>
      <c r="AI23" s="37">
        <f>BC_City_A!AI23+BC_City_B!AI23</f>
        <v>719924.09056352754</v>
      </c>
      <c r="AJ23" s="37">
        <f>BC_City_A!AJ23+BC_City_B!AJ23</f>
        <v>761182.96828388621</v>
      </c>
      <c r="AK23" s="37">
        <f>BC_City_A!AK23+BC_City_B!AK23</f>
        <v>763941.29900027765</v>
      </c>
      <c r="AL23" s="37">
        <f>BC_City_A!AL23+BC_City_B!AL23</f>
        <v>805062.92700812186</v>
      </c>
      <c r="AM23" s="37">
        <f>BC_City_A!AM23+BC_City_B!AM23</f>
        <v>807816.17477425642</v>
      </c>
      <c r="AN23" s="37">
        <f>BC_City_A!AN23+BC_City_B!AN23</f>
        <v>912466.03433109017</v>
      </c>
      <c r="AO23" s="37">
        <f>BC_City_A!AO23+BC_City_B!AO23</f>
        <v>935126.77655015711</v>
      </c>
      <c r="AP23" s="37">
        <f>BC_City_A!AP23+BC_City_B!AP23</f>
        <v>503788.24261278013</v>
      </c>
      <c r="AQ23" s="37">
        <f>BC_City_A!AQ23+BC_City_B!AQ23</f>
        <v>748316.16016895848</v>
      </c>
      <c r="AR23" s="37">
        <f>BC_City_A!AR23+BC_City_B!AR23</f>
        <v>551756.51266212354</v>
      </c>
      <c r="AS23" s="37">
        <f>BC_City_A!AS23+BC_City_B!AS23</f>
        <v>796160.0034991533</v>
      </c>
      <c r="AT23" s="37">
        <f>BC_City_A!AT23+BC_City_B!AT23</f>
        <v>599511.63966691785</v>
      </c>
      <c r="AU23" s="37">
        <f>BC_City_A!AU23+BC_City_B!AU23</f>
        <v>843833.59653528908</v>
      </c>
      <c r="AV23" s="37">
        <f>BC_City_A!AV23+BC_City_B!AV23</f>
        <v>1012088.9535670134</v>
      </c>
      <c r="AW23" s="37">
        <f>BC_City_A!AW23+BC_City_B!AW23</f>
        <v>891543.50148016866</v>
      </c>
      <c r="AX23" s="37">
        <f>BC_City_A!AX23+BC_City_B!AX23</f>
        <v>1059818.4101274388</v>
      </c>
      <c r="AY23" s="37">
        <f>BC_City_A!AY23+BC_City_B!AY23</f>
        <v>939332.21293863002</v>
      </c>
      <c r="BA23" s="37">
        <f>BC_City_A!BA23+BC_City_B!BA23</f>
        <v>596312.8302166193</v>
      </c>
      <c r="BB23" s="37">
        <f>BC_City_A!BB23+BC_City_B!BB23</f>
        <v>3647134.7299193908</v>
      </c>
      <c r="BC23" s="37">
        <f>BC_City_A!BC23+BC_City_B!BC23</f>
        <v>8101635.0927860532</v>
      </c>
      <c r="BD23" s="37">
        <f>BC_City_A!BD23+BC_City_B!BD23</f>
        <v>9793742.0441397205</v>
      </c>
      <c r="BF23" s="77" t="s">
        <v>246</v>
      </c>
      <c r="BG23" s="77" t="str">
        <f t="shared" si="1"/>
        <v>Fees and OtherBase Case Scenario</v>
      </c>
    </row>
    <row r="24" spans="2:59" x14ac:dyDescent="0.25">
      <c r="B24" s="40" t="s">
        <v>52</v>
      </c>
      <c r="C24" s="78" t="s">
        <v>26</v>
      </c>
      <c r="D24" s="63">
        <f>BC_City_A!D24+BC_City_B!D24</f>
        <v>23656.172982954544</v>
      </c>
      <c r="E24" s="63">
        <f>BC_City_A!E24+BC_City_B!E24</f>
        <v>29917.669076704544</v>
      </c>
      <c r="F24" s="63">
        <f>BC_City_A!F24+BC_City_B!F24</f>
        <v>23696.900213068177</v>
      </c>
      <c r="G24" s="63">
        <f>BC_City_A!G24+BC_City_B!G24</f>
        <v>18977.870362215908</v>
      </c>
      <c r="H24" s="63">
        <f>BC_City_A!H24+BC_City_B!H24</f>
        <v>5882.5596338383839</v>
      </c>
      <c r="I24" s="63">
        <f>BC_City_A!I24+BC_City_B!I24</f>
        <v>30826.450673611111</v>
      </c>
      <c r="J24" s="63">
        <f>BC_City_A!J24+BC_City_B!J24</f>
        <v>46086.440307765144</v>
      </c>
      <c r="K24" s="63">
        <f>BC_City_A!K24+BC_City_B!K24</f>
        <v>57960.030202020207</v>
      </c>
      <c r="L24" s="63">
        <f>BC_City_A!L24+BC_City_B!L24</f>
        <v>86249.058778251259</v>
      </c>
      <c r="M24" s="63">
        <f>BC_City_A!M24+BC_City_B!M24</f>
        <v>47324.37430397726</v>
      </c>
      <c r="N24" s="63">
        <f>BC_City_A!N24+BC_City_B!N24</f>
        <v>110417.66412878787</v>
      </c>
      <c r="O24" s="63">
        <f>BC_City_A!O24+BC_City_B!O24</f>
        <v>90074.237316919171</v>
      </c>
      <c r="P24" s="37">
        <f>BC_City_A!P24+BC_City_B!P24</f>
        <v>232683.20324525679</v>
      </c>
      <c r="Q24" s="37">
        <f>BC_City_A!Q24+BC_City_B!Q24</f>
        <v>241711.66452166089</v>
      </c>
      <c r="R24" s="37">
        <f>BC_City_A!R24+BC_City_B!R24</f>
        <v>196734.53412399031</v>
      </c>
      <c r="S24" s="37">
        <f>BC_City_A!S24+BC_City_B!S24</f>
        <v>262749.70284942916</v>
      </c>
      <c r="T24" s="37">
        <f>BC_City_A!T24+BC_City_B!T24</f>
        <v>233655.081313562</v>
      </c>
      <c r="U24" s="37">
        <f>BC_City_A!U24+BC_City_B!U24</f>
        <v>299088.86353309045</v>
      </c>
      <c r="V24" s="37">
        <f>BC_City_A!V24+BC_City_B!V24</f>
        <v>269103.52694506792</v>
      </c>
      <c r="W24" s="37">
        <f>BC_City_A!W24+BC_City_B!W24</f>
        <v>332679.79754341691</v>
      </c>
      <c r="X24" s="37">
        <f>BC_City_A!X24+BC_City_B!X24</f>
        <v>363300.86431629688</v>
      </c>
      <c r="Y24" s="37">
        <f>BC_City_A!Y24+BC_City_B!Y24</f>
        <v>365403.54770354042</v>
      </c>
      <c r="Z24" s="37">
        <f>BC_City_A!Z24+BC_City_B!Z24</f>
        <v>395370.94461768569</v>
      </c>
      <c r="AA24" s="37">
        <f>BC_City_A!AA24+BC_City_B!AA24</f>
        <v>397620.76736232371</v>
      </c>
      <c r="AB24" s="37">
        <f>BC_City_A!AB24+BC_City_B!AB24</f>
        <v>571019.30418158509</v>
      </c>
      <c r="AC24" s="37">
        <f>BC_City_A!AC24+BC_City_B!AC24</f>
        <v>590649.26275085541</v>
      </c>
      <c r="AD24" s="37">
        <f>BC_City_A!AD24+BC_City_B!AD24</f>
        <v>531806.55705346016</v>
      </c>
      <c r="AE24" s="37">
        <f>BC_City_A!AE24+BC_City_B!AE24</f>
        <v>620352.5532315732</v>
      </c>
      <c r="AF24" s="37">
        <f>BC_City_A!AF24+BC_City_B!AF24</f>
        <v>577424.27894493251</v>
      </c>
      <c r="AG24" s="37">
        <f>BC_City_A!AG24+BC_City_B!AG24</f>
        <v>665253.21629003482</v>
      </c>
      <c r="AH24" s="37">
        <f>BC_City_A!AH24+BC_City_B!AH24</f>
        <v>621609.4787863337</v>
      </c>
      <c r="AI24" s="37">
        <f>BC_City_A!AI24+BC_City_B!AI24</f>
        <v>708820.41028653015</v>
      </c>
      <c r="AJ24" s="37">
        <f>BC_City_A!AJ24+BC_City_B!AJ24</f>
        <v>749454.71851839963</v>
      </c>
      <c r="AK24" s="37">
        <f>BC_City_A!AK24+BC_City_B!AK24</f>
        <v>752164.85066786956</v>
      </c>
      <c r="AL24" s="37">
        <f>BC_City_A!AL24+BC_City_B!AL24</f>
        <v>792663.88217597851</v>
      </c>
      <c r="AM24" s="37">
        <f>BC_City_A!AM24+BC_City_B!AM24</f>
        <v>795368.84587472607</v>
      </c>
      <c r="AN24" s="37">
        <f>BC_City_A!AN24+BC_City_B!AN24</f>
        <v>898433.70872699842</v>
      </c>
      <c r="AO24" s="37">
        <f>BC_City_A!AO24+BC_City_B!AO24</f>
        <v>920748.82309269835</v>
      </c>
      <c r="AP24" s="37">
        <f>BC_City_A!AP24+BC_City_B!AP24</f>
        <v>495912.39909777563</v>
      </c>
      <c r="AQ24" s="37">
        <f>BC_City_A!AQ24+BC_City_B!AQ24</f>
        <v>736742.09410197916</v>
      </c>
      <c r="AR24" s="37">
        <f>BC_City_A!AR24+BC_City_B!AR24</f>
        <v>543147.7480168225</v>
      </c>
      <c r="AS24" s="37">
        <f>BC_City_A!AS24+BC_City_B!AS24</f>
        <v>783854.94801330322</v>
      </c>
      <c r="AT24" s="37">
        <f>BC_City_A!AT24+BC_City_B!AT24</f>
        <v>590173.25006740983</v>
      </c>
      <c r="AU24" s="37">
        <f>BC_City_A!AU24+BC_City_B!AU24</f>
        <v>830800.14753998816</v>
      </c>
      <c r="AV24" s="37">
        <f>BC_City_A!AV24+BC_City_B!AV24</f>
        <v>996512.40095947962</v>
      </c>
      <c r="AW24" s="37">
        <f>BC_City_A!AW24+BC_City_B!AW24</f>
        <v>877781.0649037984</v>
      </c>
      <c r="AX24" s="37">
        <f>BC_City_A!AX24+BC_City_B!AX24</f>
        <v>1043512.5434452408</v>
      </c>
      <c r="AY24" s="37">
        <f>BC_City_A!AY24+BC_City_B!AY24</f>
        <v>924839.54196194978</v>
      </c>
      <c r="BA24" s="37">
        <f>BC_City_A!BA24+BC_City_B!BA24</f>
        <v>571069.42798011366</v>
      </c>
      <c r="BB24" s="37">
        <f>BC_City_A!BB24+BC_City_B!BB24</f>
        <v>3590102.4980753209</v>
      </c>
      <c r="BC24" s="37">
        <f>BC_City_A!BC24+BC_City_B!BC24</f>
        <v>7976587.3587622792</v>
      </c>
      <c r="BD24" s="37">
        <f>BC_City_A!BD24+BC_City_B!BD24</f>
        <v>9642458.6699274443</v>
      </c>
      <c r="BF24" s="77" t="s">
        <v>246</v>
      </c>
      <c r="BG24" s="77" t="str">
        <f t="shared" si="1"/>
        <v>MobileBase Case Scenario</v>
      </c>
    </row>
    <row r="25" spans="2:59" x14ac:dyDescent="0.25">
      <c r="B25" s="40" t="s">
        <v>53</v>
      </c>
      <c r="C25" s="78" t="s">
        <v>26</v>
      </c>
      <c r="D25" s="63">
        <f>BC_City_A!D25+BC_City_B!D25</f>
        <v>49545.086583806813</v>
      </c>
      <c r="E25" s="63">
        <f>BC_City_A!E25+BC_City_B!E25</f>
        <v>39296.193224431816</v>
      </c>
      <c r="F25" s="63">
        <f>BC_City_A!F25+BC_City_B!F25</f>
        <v>71325.203551136365</v>
      </c>
      <c r="G25" s="63">
        <f>BC_City_A!G25+BC_City_B!G25</f>
        <v>68205.896938920443</v>
      </c>
      <c r="H25" s="63">
        <f>BC_City_A!H25+BC_City_B!H25</f>
        <v>124053.86930555555</v>
      </c>
      <c r="I25" s="63">
        <f>BC_City_A!I25+BC_City_B!I25</f>
        <v>99626.087991319422</v>
      </c>
      <c r="J25" s="63">
        <f>BC_City_A!J25+BC_City_B!J25</f>
        <v>141432.14450757572</v>
      </c>
      <c r="K25" s="63">
        <f>BC_City_A!K25+BC_City_B!K25</f>
        <v>130570.14706439394</v>
      </c>
      <c r="L25" s="63">
        <f>BC_City_A!L25+BC_City_B!L25</f>
        <v>278044.808653488</v>
      </c>
      <c r="M25" s="63">
        <f>BC_City_A!M25+BC_City_B!M25</f>
        <v>350994.75813762634</v>
      </c>
      <c r="N25" s="63">
        <f>BC_City_A!N25+BC_City_B!N25</f>
        <v>223246.51125000001</v>
      </c>
      <c r="O25" s="63">
        <f>BC_City_A!O25+BC_City_B!O25</f>
        <v>234844.5889457071</v>
      </c>
      <c r="P25" s="37">
        <f>BC_City_A!P25+BC_City_B!P25</f>
        <v>745584.67457014171</v>
      </c>
      <c r="Q25" s="37">
        <f>BC_City_A!Q25+BC_City_B!Q25</f>
        <v>774615.07957424188</v>
      </c>
      <c r="R25" s="37">
        <f>BC_City_A!R25+BC_City_B!R25</f>
        <v>634767.99498820654</v>
      </c>
      <c r="S25" s="37">
        <f>BC_City_A!S25+BC_City_B!S25</f>
        <v>842452.26262229914</v>
      </c>
      <c r="T25" s="37">
        <f>BC_City_A!T25+BC_City_B!T25</f>
        <v>752008.91075682372</v>
      </c>
      <c r="U25" s="37">
        <f>BC_City_A!U25+BC_City_B!U25</f>
        <v>957706.70154290809</v>
      </c>
      <c r="V25" s="37">
        <f>BC_City_A!V25+BC_City_B!V25</f>
        <v>864395.78439208155</v>
      </c>
      <c r="W25" s="37">
        <f>BC_City_A!W25+BC_City_B!W25</f>
        <v>1064180.1700733588</v>
      </c>
      <c r="X25" s="37">
        <f>BC_City_A!X25+BC_City_B!X25</f>
        <v>1160515.1844427385</v>
      </c>
      <c r="Y25" s="37">
        <f>BC_City_A!Y25+BC_City_B!Y25</f>
        <v>1167717.7318604407</v>
      </c>
      <c r="Z25" s="37">
        <f>BC_City_A!Z25+BC_City_B!Z25</f>
        <v>1261944.8599587255</v>
      </c>
      <c r="AA25" s="37">
        <f>BC_City_A!AA25+BC_City_B!AA25</f>
        <v>1269669.9735303095</v>
      </c>
      <c r="AB25" s="37">
        <f>BC_City_A!AB25+BC_City_B!AB25</f>
        <v>1816141.0532628605</v>
      </c>
      <c r="AC25" s="37">
        <f>BC_City_A!AC25+BC_City_B!AC25</f>
        <v>1878263.987848076</v>
      </c>
      <c r="AD25" s="37">
        <f>BC_City_A!AD25+BC_City_B!AD25</f>
        <v>1694608.8167969943</v>
      </c>
      <c r="AE25" s="37">
        <f>BC_City_A!AE25+BC_City_B!AE25</f>
        <v>1973018.6411647615</v>
      </c>
      <c r="AF25" s="37">
        <f>BC_City_A!AF25+BC_City_B!AF25</f>
        <v>1838943.1634127393</v>
      </c>
      <c r="AG25" s="37">
        <f>BC_City_A!AG25+BC_City_B!AG25</f>
        <v>2115060.6635480076</v>
      </c>
      <c r="AH25" s="37">
        <f>BC_City_A!AH25+BC_City_B!AH25</f>
        <v>1978711.6686041562</v>
      </c>
      <c r="AI25" s="37">
        <f>BC_City_A!AI25+BC_City_B!AI25</f>
        <v>2252868.6707305382</v>
      </c>
      <c r="AJ25" s="37">
        <f>BC_City_A!AJ25+BC_City_B!AJ25</f>
        <v>2380735.5557826939</v>
      </c>
      <c r="AK25" s="37">
        <f>BC_City_A!AK25+BC_City_B!AK25</f>
        <v>2389964.8843413079</v>
      </c>
      <c r="AL25" s="37">
        <f>BC_City_A!AL25+BC_City_B!AL25</f>
        <v>2517417.4747020337</v>
      </c>
      <c r="AM25" s="37">
        <f>BC_City_A!AM25+BC_City_B!AM25</f>
        <v>2526648.2162523135</v>
      </c>
      <c r="AN25" s="37">
        <f>BC_City_A!AN25+BC_City_B!AN25</f>
        <v>2851059.6676200065</v>
      </c>
      <c r="AO25" s="37">
        <f>BC_City_A!AO25+BC_City_B!AO25</f>
        <v>2921562.4646658553</v>
      </c>
      <c r="AP25" s="37">
        <f>BC_City_A!AP25+BC_City_B!AP25</f>
        <v>1587682.5741175832</v>
      </c>
      <c r="AQ25" s="37">
        <f>BC_City_A!AQ25+BC_City_B!AQ25</f>
        <v>2345148.9317124509</v>
      </c>
      <c r="AR25" s="37">
        <f>BC_City_A!AR25+BC_City_B!AR25</f>
        <v>1737059.8703940304</v>
      </c>
      <c r="AS25" s="37">
        <f>BC_City_A!AS25+BC_City_B!AS25</f>
        <v>2494135.523295572</v>
      </c>
      <c r="AT25" s="37">
        <f>BC_City_A!AT25+BC_City_B!AT25</f>
        <v>1885769.2468240287</v>
      </c>
      <c r="AU25" s="37">
        <f>BC_City_A!AU25+BC_City_B!AU25</f>
        <v>2642592.5109171984</v>
      </c>
      <c r="AV25" s="37">
        <f>BC_City_A!AV25+BC_City_B!AV25</f>
        <v>3163625.0073111155</v>
      </c>
      <c r="AW25" s="37">
        <f>BC_City_A!AW25+BC_City_B!AW25</f>
        <v>2791166.7246641945</v>
      </c>
      <c r="AX25" s="37">
        <f>BC_City_A!AX25+BC_City_B!AX25</f>
        <v>3312263.0397588303</v>
      </c>
      <c r="AY25" s="37">
        <f>BC_City_A!AY25+BC_City_B!AY25</f>
        <v>2939990.8620151877</v>
      </c>
      <c r="BA25" s="37">
        <f>BC_City_A!BA25+BC_City_B!BA25</f>
        <v>1811185.2961539612</v>
      </c>
      <c r="BB25" s="37">
        <f>BC_City_A!BB25+BC_City_B!BB25</f>
        <v>11495559.328312278</v>
      </c>
      <c r="BC25" s="37">
        <f>BC_City_A!BC25+BC_City_B!BC25</f>
        <v>25362382.79644648</v>
      </c>
      <c r="BD25" s="37">
        <f>BC_City_A!BD25+BC_City_B!BD25</f>
        <v>30672056.423296053</v>
      </c>
      <c r="BF25" s="77" t="s">
        <v>246</v>
      </c>
      <c r="BG25" s="77" t="str">
        <f t="shared" si="1"/>
        <v>Network (ex-Depr.)Base Case Scenario</v>
      </c>
    </row>
    <row r="26" spans="2:59" x14ac:dyDescent="0.25">
      <c r="B26" s="40" t="s">
        <v>54</v>
      </c>
      <c r="C26" s="78" t="s">
        <v>26</v>
      </c>
      <c r="D26" s="63">
        <f>BC_City_A!D26+BC_City_B!D26</f>
        <v>80648.098295454562</v>
      </c>
      <c r="E26" s="63">
        <f>BC_City_A!E26+BC_City_B!E26</f>
        <v>80992.088849431821</v>
      </c>
      <c r="F26" s="63">
        <f>BC_City_A!F26+BC_City_B!F26</f>
        <v>65660.956235795456</v>
      </c>
      <c r="G26" s="63">
        <f>BC_City_A!G26+BC_City_B!G26</f>
        <v>114205.76360085225</v>
      </c>
      <c r="H26" s="63">
        <f>BC_City_A!H26+BC_City_B!H26</f>
        <v>120572.58001578283</v>
      </c>
      <c r="I26" s="63">
        <f>BC_City_A!I26+BC_City_B!I26</f>
        <v>88883.878163194458</v>
      </c>
      <c r="J26" s="63">
        <f>BC_City_A!J26+BC_City_B!J26</f>
        <v>148982.8629971591</v>
      </c>
      <c r="K26" s="63">
        <f>BC_City_A!K26+BC_City_B!K26</f>
        <v>130351.45306186867</v>
      </c>
      <c r="L26" s="63">
        <f>BC_City_A!L26+BC_City_B!L26</f>
        <v>92399.247989188763</v>
      </c>
      <c r="M26" s="63">
        <f>BC_City_A!M26+BC_City_B!M26</f>
        <v>139021.92869160356</v>
      </c>
      <c r="N26" s="63">
        <f>BC_City_A!N26+BC_City_B!N26</f>
        <v>165851.55075757578</v>
      </c>
      <c r="O26" s="63">
        <f>BC_City_A!O26+BC_City_B!O26</f>
        <v>-80178.780527146446</v>
      </c>
      <c r="P26" s="37">
        <f>BC_City_A!P26+BC_City_B!P26</f>
        <v>54005.032634206626</v>
      </c>
      <c r="Q26" s="37">
        <f>BC_City_A!Q26+BC_City_B!Q26</f>
        <v>57090.381987932837</v>
      </c>
      <c r="R26" s="37">
        <f>BC_City_A!R26+BC_City_B!R26</f>
        <v>88698.389433965553</v>
      </c>
      <c r="S26" s="37">
        <f>BC_City_A!S26+BC_City_B!S26</f>
        <v>66157.43495713576</v>
      </c>
      <c r="T26" s="37">
        <f>BC_City_A!T26+BC_City_B!T26</f>
        <v>86804.215569436725</v>
      </c>
      <c r="U26" s="37">
        <f>BC_City_A!U26+BC_City_B!U26</f>
        <v>62912.537588734252</v>
      </c>
      <c r="V26" s="37">
        <f>BC_City_A!V26+BC_City_B!V26</f>
        <v>83220.176725095094</v>
      </c>
      <c r="W26" s="37">
        <f>BC_City_A!W26+BC_City_B!W26</f>
        <v>59277.255926982107</v>
      </c>
      <c r="X26" s="37">
        <f>BC_City_A!X26+BC_City_B!X26</f>
        <v>48830.363583213184</v>
      </c>
      <c r="Y26" s="37">
        <f>BC_City_A!Y26+BC_City_B!Y26</f>
        <v>53893.754771742417</v>
      </c>
      <c r="Z26" s="37">
        <f>BC_City_A!Z26+BC_City_B!Z26</f>
        <v>43163.892264220398</v>
      </c>
      <c r="AA26" s="37">
        <f>BC_City_A!AA26+BC_City_B!AA26</f>
        <v>48764.189359507305</v>
      </c>
      <c r="AB26" s="37">
        <f>BC_City_A!AB26+BC_City_B!AB26</f>
        <v>-1016.9579375208414</v>
      </c>
      <c r="AC26" s="37">
        <f>BC_City_A!AC26+BC_City_B!AC26</f>
        <v>-4108.8189833493088</v>
      </c>
      <c r="AD26" s="37">
        <f>BC_City_A!AD26+BC_City_B!AD26</f>
        <v>30394.636984912504</v>
      </c>
      <c r="AE26" s="37">
        <f>BC_City_A!AE26+BC_City_B!AE26</f>
        <v>-1380.6925927546981</v>
      </c>
      <c r="AF26" s="37">
        <f>BC_City_A!AF26+BC_City_B!AF26</f>
        <v>22893.931904670288</v>
      </c>
      <c r="AG26" s="37">
        <f>BC_City_A!AG26+BC_City_B!AG26</f>
        <v>-8995.2662706488627</v>
      </c>
      <c r="AH26" s="37">
        <f>BC_City_A!AH26+BC_City_B!AH26</f>
        <v>15300.622129119671</v>
      </c>
      <c r="AI26" s="37">
        <f>BC_City_A!AI26+BC_City_B!AI26</f>
        <v>-16537.435884078237</v>
      </c>
      <c r="AJ26" s="37">
        <f>BC_City_A!AJ26+BC_City_B!AJ26</f>
        <v>-30106.856413664646</v>
      </c>
      <c r="AK26" s="37">
        <f>BC_City_A!AK26+BC_City_B!AK26</f>
        <v>-24111.881988870882</v>
      </c>
      <c r="AL26" s="37">
        <f>BC_City_A!AL26+BC_City_B!AL26</f>
        <v>-37524.038953518553</v>
      </c>
      <c r="AM26" s="37">
        <f>BC_City_A!AM26+BC_City_B!AM26</f>
        <v>-31353.383420723199</v>
      </c>
      <c r="AN26" s="37">
        <f>BC_City_A!AN26+BC_City_B!AN26</f>
        <v>-64886.437721109105</v>
      </c>
      <c r="AO26" s="37">
        <f>BC_City_A!AO26+BC_City_B!AO26</f>
        <v>-69560.976241859375</v>
      </c>
      <c r="AP26" s="37">
        <f>BC_City_A!AP26+BC_City_B!AP26</f>
        <v>101666.7826277834</v>
      </c>
      <c r="AQ26" s="37">
        <f>BC_City_A!AQ26+BC_City_B!AQ26</f>
        <v>17606.219528026006</v>
      </c>
      <c r="AR26" s="37">
        <f>BC_City_A!AR26+BC_City_B!AR26</f>
        <v>93159.895149918244</v>
      </c>
      <c r="AS26" s="37">
        <f>BC_City_A!AS26+BC_City_B!AS26</f>
        <v>9088.6634795445716</v>
      </c>
      <c r="AT26" s="37">
        <f>BC_City_A!AT26+BC_City_B!AT26</f>
        <v>84648.493679234438</v>
      </c>
      <c r="AU26" s="37">
        <f>BC_City_A!AU26+BC_City_B!AU26</f>
        <v>607.07858727866551</v>
      </c>
      <c r="AV26" s="37">
        <f>BC_City_A!AV26+BC_City_B!AV26</f>
        <v>-58924.114772645349</v>
      </c>
      <c r="AW26" s="37">
        <f>BC_City_A!AW26+BC_City_B!AW26</f>
        <v>-7838.9003593478119</v>
      </c>
      <c r="AX26" s="37">
        <f>BC_City_A!AX26+BC_City_B!AX26</f>
        <v>-67343.82620816282</v>
      </c>
      <c r="AY26" s="37">
        <f>BC_City_A!AY26+BC_City_B!AY26</f>
        <v>-16253.102987355262</v>
      </c>
      <c r="BA26" s="37">
        <f>BC_City_A!BA26+BC_City_B!BA26</f>
        <v>1147391.6281307605</v>
      </c>
      <c r="BB26" s="37">
        <f>BC_City_A!BB26+BC_City_B!BB26</f>
        <v>752817.62480217218</v>
      </c>
      <c r="BC26" s="37">
        <f>BC_City_A!BC26+BC_City_B!BC26</f>
        <v>-86546.141426426824</v>
      </c>
      <c r="BD26" s="37">
        <f>BC_City_A!BD26+BC_City_B!BD26</f>
        <v>21969.774761305656</v>
      </c>
      <c r="BF26" s="77" t="s">
        <v>246</v>
      </c>
      <c r="BG26" s="77" t="str">
        <f t="shared" si="1"/>
        <v>Payment Card FeesBase Case Scenario</v>
      </c>
    </row>
    <row r="27" spans="2:59" x14ac:dyDescent="0.25">
      <c r="B27" s="40" t="s">
        <v>55</v>
      </c>
      <c r="C27" s="78" t="s">
        <v>26</v>
      </c>
      <c r="D27" s="63">
        <f>BC_City_A!D27+BC_City_B!D27</f>
        <v>43620.372923352261</v>
      </c>
      <c r="E27" s="63">
        <f>BC_City_A!E27+BC_City_B!E27</f>
        <v>177269.04546875</v>
      </c>
      <c r="F27" s="63">
        <f>BC_City_A!F27+BC_City_B!F27</f>
        <v>199883.77592329544</v>
      </c>
      <c r="G27" s="63">
        <f>BC_City_A!G27+BC_City_B!G27</f>
        <v>203308.22864346587</v>
      </c>
      <c r="H27" s="63">
        <f>BC_City_A!H27+BC_City_B!H27</f>
        <v>210469.29734848486</v>
      </c>
      <c r="I27" s="63">
        <f>BC_City_A!I27+BC_City_B!I27</f>
        <v>203927.85011104165</v>
      </c>
      <c r="J27" s="63">
        <f>BC_City_A!J27+BC_City_B!J27</f>
        <v>236322.71323232324</v>
      </c>
      <c r="K27" s="63">
        <f>BC_City_A!K27+BC_City_B!K27</f>
        <v>242158.46747474748</v>
      </c>
      <c r="L27" s="63">
        <f>BC_City_A!L27+BC_City_B!L27</f>
        <v>252353.34555326705</v>
      </c>
      <c r="M27" s="63">
        <f>BC_City_A!M27+BC_City_B!M27</f>
        <v>285551.58549084596</v>
      </c>
      <c r="N27" s="63">
        <f>BC_City_A!N27+BC_City_B!N27</f>
        <v>264776.03761363635</v>
      </c>
      <c r="O27" s="63">
        <f>BC_City_A!O27+BC_City_B!O27</f>
        <v>261315.29044823232</v>
      </c>
      <c r="P27" s="37">
        <f>BC_City_A!P27+BC_City_B!P27</f>
        <v>519923.95344796928</v>
      </c>
      <c r="Q27" s="37">
        <f>BC_City_A!Q27+BC_City_B!Q27</f>
        <v>541569.11589942314</v>
      </c>
      <c r="R27" s="37">
        <f>BC_City_A!R27+BC_City_B!R27</f>
        <v>503566.83075218776</v>
      </c>
      <c r="S27" s="37">
        <f>BC_City_A!S27+BC_City_B!S27</f>
        <v>594797.30002554634</v>
      </c>
      <c r="T27" s="37">
        <f>BC_City_A!T27+BC_City_B!T27</f>
        <v>570512.2926930692</v>
      </c>
      <c r="U27" s="37">
        <f>BC_City_A!U27+BC_City_B!U27</f>
        <v>658636.5534532069</v>
      </c>
      <c r="V27" s="37">
        <f>BC_City_A!V27+BC_City_B!V27</f>
        <v>632164.45850178762</v>
      </c>
      <c r="W27" s="37">
        <f>BC_City_A!W27+BC_City_B!W27</f>
        <v>716702.80766276713</v>
      </c>
      <c r="X27" s="37">
        <f>BC_City_A!X27+BC_City_B!X27</f>
        <v>759032.90518097696</v>
      </c>
      <c r="Y27" s="37">
        <f>BC_City_A!Y27+BC_City_B!Y27</f>
        <v>770532.0134486719</v>
      </c>
      <c r="Z27" s="37">
        <f>BC_City_A!Z27+BC_City_B!Z27</f>
        <v>811206.40913876588</v>
      </c>
      <c r="AA27" s="37">
        <f>BC_City_A!AA27+BC_City_B!AA27</f>
        <v>823781.58060272573</v>
      </c>
      <c r="AB27" s="37">
        <f>BC_City_A!AB27+BC_City_B!AB27</f>
        <v>1077422.3788217292</v>
      </c>
      <c r="AC27" s="37">
        <f>BC_City_A!AC27+BC_City_B!AC27</f>
        <v>1109917.2698919063</v>
      </c>
      <c r="AD27" s="37">
        <f>BC_City_A!AD27+BC_City_B!AD27</f>
        <v>1050019.8817969193</v>
      </c>
      <c r="AE27" s="37">
        <f>BC_City_A!AE27+BC_City_B!AE27</f>
        <v>1170096.2998342447</v>
      </c>
      <c r="AF27" s="37">
        <f>BC_City_A!AF27+BC_City_B!AF27</f>
        <v>1125065.1232541625</v>
      </c>
      <c r="AG27" s="37">
        <f>BC_City_A!AG27+BC_City_B!AG27</f>
        <v>1243617.4156412978</v>
      </c>
      <c r="AH27" s="37">
        <f>BC_City_A!AH27+BC_City_B!AH27</f>
        <v>1197265.9862978328</v>
      </c>
      <c r="AI27" s="37">
        <f>BC_City_A!AI27+BC_City_B!AI27</f>
        <v>1314726.5778480137</v>
      </c>
      <c r="AJ27" s="37">
        <f>BC_City_A!AJ27+BC_City_B!AJ27</f>
        <v>1371335.3145891635</v>
      </c>
      <c r="AK27" s="37">
        <f>BC_City_A!AK27+BC_City_B!AK27</f>
        <v>1385366.8747641623</v>
      </c>
      <c r="AL27" s="37">
        <f>BC_City_A!AL27+BC_City_B!AL27</f>
        <v>1441953.7609176009</v>
      </c>
      <c r="AM27" s="37">
        <f>BC_City_A!AM27+BC_City_B!AM27</f>
        <v>1456236.6839218629</v>
      </c>
      <c r="AN27" s="37">
        <f>BC_City_A!AN27+BC_City_B!AN27</f>
        <v>1601133.6786880174</v>
      </c>
      <c r="AO27" s="37">
        <f>BC_City_A!AO27+BC_City_B!AO27</f>
        <v>1636349.6815051187</v>
      </c>
      <c r="AP27" s="37">
        <f>BC_City_A!AP27+BC_City_B!AP27</f>
        <v>1088135.6683385693</v>
      </c>
      <c r="AQ27" s="37">
        <f>BC_City_A!AQ27+BC_City_B!AQ27</f>
        <v>1418234.6385551661</v>
      </c>
      <c r="AR27" s="37">
        <f>BC_City_A!AR27+BC_City_B!AR27</f>
        <v>1164741.8287077255</v>
      </c>
      <c r="AS27" s="37">
        <f>BC_City_A!AS27+BC_City_B!AS27</f>
        <v>1494593.4885816933</v>
      </c>
      <c r="AT27" s="37">
        <f>BC_City_A!AT27+BC_City_B!AT27</f>
        <v>1240944.7764958367</v>
      </c>
      <c r="AU27" s="37">
        <f>BC_City_A!AU27+BC_City_B!AU27</f>
        <v>1570689.0244465494</v>
      </c>
      <c r="AV27" s="37">
        <f>BC_City_A!AV27+BC_City_B!AV27</f>
        <v>1795314.4295250922</v>
      </c>
      <c r="AW27" s="37">
        <f>BC_City_A!AW27+BC_City_B!AW27</f>
        <v>1646904.9726242365</v>
      </c>
      <c r="AX27" s="37">
        <f>BC_City_A!AX27+BC_City_B!AX27</f>
        <v>1871605.7467881516</v>
      </c>
      <c r="AY27" s="37">
        <f>BC_City_A!AY27+BC_City_B!AY27</f>
        <v>1723314.7005163485</v>
      </c>
      <c r="BA27" s="37">
        <f>BC_City_A!BA27+BC_City_B!BA27</f>
        <v>2580956.0102314423</v>
      </c>
      <c r="BB27" s="37">
        <f>BC_City_A!BB27+BC_City_B!BB27</f>
        <v>7902426.2208070979</v>
      </c>
      <c r="BC27" s="37">
        <f>BC_City_A!BC27+BC_City_B!BC27</f>
        <v>14943023.567578897</v>
      </c>
      <c r="BD27" s="37">
        <f>BC_City_A!BD27+BC_City_B!BD27</f>
        <v>18251962.634772506</v>
      </c>
      <c r="BF27" s="77" t="s">
        <v>246</v>
      </c>
      <c r="BG27" s="77" t="str">
        <f t="shared" si="1"/>
        <v>Ride InsuranceBase Case Scenario</v>
      </c>
    </row>
    <row r="28" spans="2:59" x14ac:dyDescent="0.25">
      <c r="B28" s="55" t="s">
        <v>56</v>
      </c>
      <c r="C28" s="79" t="s">
        <v>26</v>
      </c>
      <c r="D28" s="68">
        <f>BC_City_A!D28+BC_City_B!D28</f>
        <v>235473.49001852272</v>
      </c>
      <c r="E28" s="68">
        <f>BC_City_A!E28+BC_City_B!E28</f>
        <v>368536.63063920452</v>
      </c>
      <c r="F28" s="68">
        <f>BC_City_A!F28+BC_City_B!F28</f>
        <v>389799.18859375</v>
      </c>
      <c r="G28" s="68">
        <f>BC_City_A!G28+BC_City_B!G28</f>
        <v>455772.64350852265</v>
      </c>
      <c r="H28" s="68">
        <f>BC_City_A!H28+BC_City_B!H28</f>
        <v>530761.0638162879</v>
      </c>
      <c r="I28" s="68">
        <f>BC_City_A!I28+BC_City_B!I28</f>
        <v>545500.15557805554</v>
      </c>
      <c r="J28" s="68">
        <f>BC_City_A!J28+BC_City_B!J28</f>
        <v>625027.0385195706</v>
      </c>
      <c r="K28" s="68">
        <f>BC_City_A!K28+BC_City_B!K28</f>
        <v>618144.66058080806</v>
      </c>
      <c r="L28" s="68">
        <f>BC_City_A!L28+BC_City_B!L28</f>
        <v>835346.34802690975</v>
      </c>
      <c r="M28" s="68">
        <f>BC_City_A!M28+BC_City_B!M28</f>
        <v>908316.08281881316</v>
      </c>
      <c r="N28" s="68">
        <f>BC_City_A!N28+BC_City_B!N28</f>
        <v>843360.68382575759</v>
      </c>
      <c r="O28" s="68">
        <f>BC_City_A!O28+BC_City_B!O28</f>
        <v>431944.38201388891</v>
      </c>
      <c r="P28" s="68">
        <f>BC_City_A!P28+BC_City_B!P28</f>
        <v>1840564.5222902652</v>
      </c>
      <c r="Q28" s="68">
        <f>BC_City_A!Q28+BC_City_B!Q28</f>
        <v>1914675.4492658307</v>
      </c>
      <c r="R28" s="68">
        <f>BC_City_A!R28+BC_City_B!R28</f>
        <v>1673342.1034294842</v>
      </c>
      <c r="S28" s="68">
        <f>BC_City_A!S28+BC_City_B!S28</f>
        <v>2092478.5034598564</v>
      </c>
      <c r="T28" s="68">
        <f>BC_City_A!T28+BC_City_B!T28</f>
        <v>1936911.0162176043</v>
      </c>
      <c r="U28" s="68">
        <f>BC_City_A!U28+BC_City_B!U28</f>
        <v>2348139.4263690668</v>
      </c>
      <c r="V28" s="68">
        <f>BC_City_A!V28+BC_City_B!V28</f>
        <v>2185165.8370957235</v>
      </c>
      <c r="W28" s="68">
        <f>BC_City_A!W28+BC_City_B!W28</f>
        <v>2582734.9635316739</v>
      </c>
      <c r="X28" s="68">
        <f>BC_City_A!X28+BC_City_B!X28</f>
        <v>2777174.6383529501</v>
      </c>
      <c r="Y28" s="68">
        <f>BC_City_A!Y28+BC_City_B!Y28</f>
        <v>2806260.4447775092</v>
      </c>
      <c r="Z28" s="68">
        <f>BC_City_A!Z28+BC_City_B!Z28</f>
        <v>2995172.2268044278</v>
      </c>
      <c r="AA28" s="68">
        <f>BC_City_A!AA28+BC_City_B!AA28</f>
        <v>3026790.3291420499</v>
      </c>
      <c r="AB28" s="68">
        <f>BC_City_A!AB28+BC_City_B!AB28</f>
        <v>4153369.2529277266</v>
      </c>
      <c r="AC28" s="68">
        <f>BC_City_A!AC28+BC_City_B!AC28</f>
        <v>4287829.5662869271</v>
      </c>
      <c r="AD28" s="68">
        <f>BC_City_A!AD28+BC_City_B!AD28</f>
        <v>3953457.1051215795</v>
      </c>
      <c r="AE28" s="68">
        <f>BC_City_A!AE28+BC_City_B!AE28</f>
        <v>4511448.9788391916</v>
      </c>
      <c r="AF28" s="68">
        <f>BC_City_A!AF28+BC_City_B!AF28</f>
        <v>4265068.1547069205</v>
      </c>
      <c r="AG28" s="68">
        <f>BC_City_A!AG28+BC_City_B!AG28</f>
        <v>4817531.0221288661</v>
      </c>
      <c r="AH28" s="68">
        <f>BC_City_A!AH28+BC_City_B!AH28</f>
        <v>4566000.6085799206</v>
      </c>
      <c r="AI28" s="68">
        <f>BC_City_A!AI28+BC_City_B!AI28</f>
        <v>5114104.5426154062</v>
      </c>
      <c r="AJ28" s="68">
        <f>BC_City_A!AJ28+BC_City_B!AJ28</f>
        <v>5372926.2369072204</v>
      </c>
      <c r="AK28" s="68">
        <f>BC_City_A!AK28+BC_City_B!AK28</f>
        <v>5408968.9113038275</v>
      </c>
      <c r="AL28" s="68">
        <f>BC_City_A!AL28+BC_City_B!AL28</f>
        <v>5667234.0398448845</v>
      </c>
      <c r="AM28" s="68">
        <f>BC_City_A!AM28+BC_City_B!AM28</f>
        <v>5703717.2642673152</v>
      </c>
      <c r="AN28" s="68">
        <f>BC_City_A!AN28+BC_City_B!AN28</f>
        <v>6362599.857399961</v>
      </c>
      <c r="AO28" s="68">
        <f>BC_City_A!AO28+BC_City_B!AO28</f>
        <v>6512296.2240471877</v>
      </c>
      <c r="AP28" s="68">
        <f>BC_City_A!AP28+BC_City_B!AP28</f>
        <v>3886191.4891037797</v>
      </c>
      <c r="AQ28" s="68">
        <f>BC_City_A!AQ28+BC_City_B!AQ28</f>
        <v>5410263.3143096212</v>
      </c>
      <c r="AR28" s="68">
        <f>BC_City_A!AR28+BC_City_B!AR28</f>
        <v>4206837.736634938</v>
      </c>
      <c r="AS28" s="68">
        <f>BC_City_A!AS28+BC_City_B!AS28</f>
        <v>5729988.9499901738</v>
      </c>
      <c r="AT28" s="68">
        <f>BC_City_A!AT28+BC_City_B!AT28</f>
        <v>4525944.3374095019</v>
      </c>
      <c r="AU28" s="68">
        <f>BC_City_A!AU28+BC_City_B!AU28</f>
        <v>6048592.2272936255</v>
      </c>
      <c r="AV28" s="68">
        <f>BC_City_A!AV28+BC_City_B!AV28</f>
        <v>7092689.2497941758</v>
      </c>
      <c r="AW28" s="68">
        <f>BC_City_A!AW28+BC_City_B!AW28</f>
        <v>6367552.3873622259</v>
      </c>
      <c r="AX28" s="68">
        <f>BC_City_A!AX28+BC_City_B!AX28</f>
        <v>7411860.8338494003</v>
      </c>
      <c r="AY28" s="68">
        <f>BC_City_A!AY28+BC_City_B!AY28</f>
        <v>6687163.5507217953</v>
      </c>
      <c r="BA28" s="134">
        <f>BC_City_A!BA28+BC_City_B!BA28</f>
        <v>6787982.3679400906</v>
      </c>
      <c r="BB28" s="134">
        <f>BC_City_A!BB28+BC_City_B!BB28</f>
        <v>28179409.460736442</v>
      </c>
      <c r="BC28" s="134">
        <f>BC_City_A!BC28+BC_City_B!BC28</f>
        <v>57821655.683529787</v>
      </c>
      <c r="BD28" s="134">
        <f>BC_City_A!BD28+BC_City_B!BD28</f>
        <v>70241980.157916397</v>
      </c>
      <c r="BF28" s="77" t="s">
        <v>246</v>
      </c>
      <c r="BG28" s="77" t="str">
        <f t="shared" si="1"/>
        <v>Total Cost of SalesBase Case Scenario</v>
      </c>
    </row>
    <row r="29" spans="2:59" x14ac:dyDescent="0.25">
      <c r="B29" s="56" t="s">
        <v>57</v>
      </c>
      <c r="C29" s="79" t="s">
        <v>26</v>
      </c>
      <c r="D29" s="68">
        <f>BC_City_A!D29+BC_City_B!D29</f>
        <v>1281311.0445056227</v>
      </c>
      <c r="E29" s="68">
        <f>BC_City_A!E29+BC_City_B!E29</f>
        <v>1056097.5938494327</v>
      </c>
      <c r="F29" s="68">
        <f>BC_City_A!F29+BC_City_B!F29</f>
        <v>1592642.6920303418</v>
      </c>
      <c r="G29" s="68">
        <f>BC_City_A!G29+BC_City_B!G29</f>
        <v>1707358.1902485779</v>
      </c>
      <c r="H29" s="68">
        <f>BC_City_A!H29+BC_City_B!H29</f>
        <v>1519058.5830618683</v>
      </c>
      <c r="I29" s="68">
        <f>BC_City_A!I29+BC_City_B!I29</f>
        <v>1607050.9946174999</v>
      </c>
      <c r="J29" s="68">
        <f>BC_City_A!J29+BC_City_B!J29</f>
        <v>1514799.0971993888</v>
      </c>
      <c r="K29" s="68">
        <f>BC_City_A!K29+BC_City_B!K29</f>
        <v>2505725.0919318181</v>
      </c>
      <c r="L29" s="68">
        <f>BC_City_A!L29+BC_City_B!L29</f>
        <v>675982.84518496622</v>
      </c>
      <c r="M29" s="68">
        <f>BC_City_A!M29+BC_City_B!M29</f>
        <v>1396092.8002146468</v>
      </c>
      <c r="N29" s="68">
        <f>BC_City_A!N29+BC_City_B!N29</f>
        <v>1869293.2403451456</v>
      </c>
      <c r="O29" s="68">
        <f>BC_City_A!O29+BC_City_B!O29</f>
        <v>3800398.7112856032</v>
      </c>
      <c r="P29" s="68">
        <f>BC_City_A!P29+BC_City_B!P29</f>
        <v>2756493.6381087457</v>
      </c>
      <c r="Q29" s="68">
        <f>BC_City_A!Q29+BC_City_B!Q29</f>
        <v>2870405.5602955264</v>
      </c>
      <c r="R29" s="68">
        <f>BC_City_A!R29+BC_City_B!R29</f>
        <v>2633044.4342969498</v>
      </c>
      <c r="S29" s="68">
        <f>BC_City_A!S29+BC_City_B!S29</f>
        <v>3149035.895921262</v>
      </c>
      <c r="T29" s="68">
        <f>BC_City_A!T29+BC_City_B!T29</f>
        <v>2996900.3618137762</v>
      </c>
      <c r="U29" s="68">
        <f>BC_City_A!U29+BC_City_B!U29</f>
        <v>3497461.1275127167</v>
      </c>
      <c r="V29" s="68">
        <f>BC_City_A!V29+BC_City_B!V29</f>
        <v>3333843.2568292441</v>
      </c>
      <c r="W29" s="68">
        <f>BC_City_A!W29+BC_City_B!W29</f>
        <v>3815068.3125980357</v>
      </c>
      <c r="X29" s="68">
        <f>BC_City_A!X29+BC_City_B!X29</f>
        <v>4054471.5857733781</v>
      </c>
      <c r="Y29" s="68">
        <f>BC_City_A!Y29+BC_City_B!Y29</f>
        <v>4111532.0187878245</v>
      </c>
      <c r="Z29" s="68">
        <f>BC_City_A!Z29+BC_City_B!Z29</f>
        <v>4342269.2317995057</v>
      </c>
      <c r="AA29" s="68">
        <f>BC_City_A!AA29+BC_City_B!AA29</f>
        <v>4404605.5980132166</v>
      </c>
      <c r="AB29" s="68">
        <f>BC_City_A!AB29+BC_City_B!AB29</f>
        <v>5826168.9015503991</v>
      </c>
      <c r="AC29" s="68">
        <f>BC_City_A!AC29+BC_City_B!AC29</f>
        <v>6004974.6884733159</v>
      </c>
      <c r="AD29" s="68">
        <f>BC_City_A!AD29+BC_City_B!AD29</f>
        <v>5646314.3304038532</v>
      </c>
      <c r="AE29" s="68">
        <f>BC_City_A!AE29+BC_City_B!AE29</f>
        <v>6327582.5760006215</v>
      </c>
      <c r="AF29" s="68">
        <f>BC_City_A!AF29+BC_City_B!AF29</f>
        <v>6059620.4277801467</v>
      </c>
      <c r="AG29" s="68">
        <f>BC_City_A!AG29+BC_City_B!AG29</f>
        <v>6732763.3248009942</v>
      </c>
      <c r="AH29" s="68">
        <f>BC_City_A!AH29+BC_City_B!AH29</f>
        <v>6457641.698229501</v>
      </c>
      <c r="AI29" s="68">
        <f>BC_City_A!AI29+BC_City_B!AI29</f>
        <v>7124830.6433125138</v>
      </c>
      <c r="AJ29" s="68">
        <f>BC_City_A!AJ29+BC_City_B!AJ29</f>
        <v>7444583.4994361959</v>
      </c>
      <c r="AK29" s="68">
        <f>BC_City_A!AK29+BC_City_B!AK29</f>
        <v>7514395.590549482</v>
      </c>
      <c r="AL29" s="68">
        <f>BC_City_A!AL29+BC_City_B!AL29</f>
        <v>7833871.5953774936</v>
      </c>
      <c r="AM29" s="68">
        <f>BC_City_A!AM29+BC_City_B!AM29</f>
        <v>7904865.3908466073</v>
      </c>
      <c r="AN29" s="68">
        <f>BC_City_A!AN29+BC_City_B!AN29</f>
        <v>8722101.3777230848</v>
      </c>
      <c r="AO29" s="68">
        <f>BC_City_A!AO29+BC_City_B!AO29</f>
        <v>8917216.2865427881</v>
      </c>
      <c r="AP29" s="68">
        <f>BC_City_A!AP29+BC_City_B!AP29</f>
        <v>5780459.5019007847</v>
      </c>
      <c r="AQ29" s="68">
        <f>BC_City_A!AQ29+BC_City_B!AQ29</f>
        <v>7649993.8325914824</v>
      </c>
      <c r="AR29" s="68">
        <f>BC_City_A!AR29+BC_City_B!AR29</f>
        <v>6203220.2602594141</v>
      </c>
      <c r="AS29" s="68">
        <f>BC_City_A!AS29+BC_City_B!AS29</f>
        <v>8071428.2611901164</v>
      </c>
      <c r="AT29" s="68">
        <f>BC_City_A!AT29+BC_City_B!AT29</f>
        <v>6623805.5835691616</v>
      </c>
      <c r="AU29" s="68">
        <f>BC_City_A!AU29+BC_City_B!AU29</f>
        <v>8491402.7643604986</v>
      </c>
      <c r="AV29" s="68">
        <f>BC_City_A!AV29+BC_City_B!AV29</f>
        <v>9765932.7969152089</v>
      </c>
      <c r="AW29" s="68">
        <f>BC_City_A!AW29+BC_City_B!AW29</f>
        <v>8911992.3486912847</v>
      </c>
      <c r="AX29" s="68">
        <f>BC_City_A!AX29+BC_City_B!AX29</f>
        <v>10186903.358369229</v>
      </c>
      <c r="AY29" s="68">
        <f>BC_City_A!AY29+BC_City_B!AY29</f>
        <v>9333597.5439901426</v>
      </c>
      <c r="BA29" s="134">
        <f>BC_City_A!BA29+BC_City_B!BA29</f>
        <v>20525810.884474911</v>
      </c>
      <c r="BB29" s="134">
        <f>BC_City_A!BB29+BC_City_B!BB29</f>
        <v>41965131.021750182</v>
      </c>
      <c r="BC29" s="134">
        <f>BC_City_A!BC29+BC_City_B!BC29</f>
        <v>80877612.66676113</v>
      </c>
      <c r="BD29" s="134">
        <f>BC_City_A!BD29+BC_City_B!BD29</f>
        <v>98658053.916103199</v>
      </c>
      <c r="BF29" s="77" t="s">
        <v>246</v>
      </c>
      <c r="BG29" s="77" t="str">
        <f t="shared" si="1"/>
        <v>Gross ProfitBase Case Scenario</v>
      </c>
    </row>
    <row r="30" spans="2:59" x14ac:dyDescent="0.25">
      <c r="B30" s="40" t="s">
        <v>58</v>
      </c>
      <c r="C30" s="78" t="s">
        <v>26</v>
      </c>
      <c r="D30" s="63">
        <f>BC_City_A!D30+BC_City_B!D30</f>
        <v>40613.735704573861</v>
      </c>
      <c r="E30" s="63">
        <f>BC_City_A!E30+BC_City_B!E30</f>
        <v>24277.502215355114</v>
      </c>
      <c r="F30" s="63">
        <f>BC_City_A!F30+BC_City_B!F30</f>
        <v>96942.440877059649</v>
      </c>
      <c r="G30" s="63">
        <f>BC_City_A!G30+BC_City_B!G30</f>
        <v>146072.5998025568</v>
      </c>
      <c r="H30" s="63">
        <f>BC_City_A!H30+BC_City_B!H30</f>
        <v>177318.82435481378</v>
      </c>
      <c r="I30" s="63">
        <f>BC_City_A!I30+BC_City_B!I30</f>
        <v>138627.45187161458</v>
      </c>
      <c r="J30" s="63">
        <f>BC_City_A!J30+BC_City_B!J30</f>
        <v>64930.66041772411</v>
      </c>
      <c r="K30" s="63">
        <f>BC_City_A!K30+BC_City_B!K30</f>
        <v>57349.04869656566</v>
      </c>
      <c r="L30" s="63">
        <f>BC_City_A!L30+BC_City_B!L30</f>
        <v>58358.659931661539</v>
      </c>
      <c r="M30" s="63">
        <f>BC_City_A!M30+BC_City_B!M30</f>
        <v>523091.95664769574</v>
      </c>
      <c r="N30" s="63">
        <f>BC_City_A!N30+BC_City_B!N30</f>
        <v>1036454.3522162499</v>
      </c>
      <c r="O30" s="63">
        <f>BC_City_A!O30+BC_City_B!O30</f>
        <v>12930.559284965278</v>
      </c>
      <c r="P30" s="37">
        <f>BC_City_A!P30+BC_City_B!P30</f>
        <v>357614.86339028709</v>
      </c>
      <c r="Q30" s="37">
        <f>BC_City_A!Q30+BC_City_B!Q30</f>
        <v>371735.82826015353</v>
      </c>
      <c r="R30" s="37">
        <f>BC_City_A!R30+BC_City_B!R30</f>
        <v>313015.16363644181</v>
      </c>
      <c r="S30" s="37">
        <f>BC_City_A!S30+BC_City_B!S30</f>
        <v>405105.02557118359</v>
      </c>
      <c r="T30" s="37">
        <f>BC_City_A!T30+BC_City_B!T30</f>
        <v>367169.61721920181</v>
      </c>
      <c r="U30" s="37">
        <f>BC_City_A!U30+BC_City_B!U30</f>
        <v>458065.06322584214</v>
      </c>
      <c r="V30" s="37">
        <f>BC_City_A!V30+BC_City_B!V30</f>
        <v>418727.93180747383</v>
      </c>
      <c r="W30" s="37">
        <f>BC_City_A!W30+BC_City_B!W30</f>
        <v>506862.54548655142</v>
      </c>
      <c r="X30" s="37">
        <f>BC_City_A!X30+BC_City_B!X30</f>
        <v>549580.48578494415</v>
      </c>
      <c r="Y30" s="37">
        <f>BC_City_A!Y30+BC_City_B!Y30</f>
        <v>553944.41125246685</v>
      </c>
      <c r="Z30" s="37">
        <f>BC_City_A!Z30+BC_City_B!Z30</f>
        <v>595625.23291834095</v>
      </c>
      <c r="AA30" s="37">
        <f>BC_City_A!AA30+BC_City_B!AA30</f>
        <v>600339.71729614038</v>
      </c>
      <c r="AB30" s="37">
        <f>BC_City_A!AB30+BC_City_B!AB30</f>
        <v>844559.93194042647</v>
      </c>
      <c r="AC30" s="37">
        <f>BC_City_A!AC30+BC_City_B!AC30</f>
        <v>872836.91261559934</v>
      </c>
      <c r="AD30" s="37">
        <f>BC_City_A!AD30+BC_City_B!AD30</f>
        <v>794318.95007470343</v>
      </c>
      <c r="AE30" s="37">
        <f>BC_City_A!AE30+BC_City_B!AE30</f>
        <v>917457.46967865701</v>
      </c>
      <c r="AF30" s="37">
        <f>BC_City_A!AF30+BC_City_B!AF30</f>
        <v>859953.23953267012</v>
      </c>
      <c r="AG30" s="37">
        <f>BC_City_A!AG30+BC_City_B!AG30</f>
        <v>982002.70569331769</v>
      </c>
      <c r="AH30" s="37">
        <f>BC_City_A!AH30+BC_City_B!AH30</f>
        <v>923445.22429720906</v>
      </c>
      <c r="AI30" s="37">
        <f>BC_City_A!AI30+BC_City_B!AI30</f>
        <v>1044593.0189719971</v>
      </c>
      <c r="AJ30" s="37">
        <f>BC_City_A!AJ30+BC_City_B!AJ30</f>
        <v>1101352.6107231316</v>
      </c>
      <c r="AK30" s="37">
        <f>BC_City_A!AK30+BC_City_B!AK30</f>
        <v>1106845.7852193695</v>
      </c>
      <c r="AL30" s="37">
        <f>BC_City_A!AL30+BC_City_B!AL30</f>
        <v>1163444.1561031491</v>
      </c>
      <c r="AM30" s="37">
        <f>BC_City_A!AM30+BC_City_B!AM30</f>
        <v>1168973.1601372107</v>
      </c>
      <c r="AN30" s="37">
        <f>BC_City_A!AN30+BC_City_B!AN30</f>
        <v>1313157.0639313529</v>
      </c>
      <c r="AO30" s="37">
        <f>BC_City_A!AO30+BC_City_B!AO30</f>
        <v>1345015.010341967</v>
      </c>
      <c r="AP30" s="37">
        <f>BC_City_A!AP30+BC_City_B!AP30</f>
        <v>758852.12489967153</v>
      </c>
      <c r="AQ30" s="37">
        <f>BC_City_A!AQ30+BC_City_B!AQ30</f>
        <v>1094352.1888458624</v>
      </c>
      <c r="AR30" s="37">
        <f>BC_City_A!AR30+BC_City_B!AR30</f>
        <v>826630.65909975162</v>
      </c>
      <c r="AS30" s="37">
        <f>BC_City_A!AS30+BC_City_B!AS30</f>
        <v>1161946.8539677926</v>
      </c>
      <c r="AT30" s="37">
        <f>BC_City_A!AT30+BC_City_B!AT30</f>
        <v>894097.61198255396</v>
      </c>
      <c r="AU30" s="37">
        <f>BC_City_A!AU30+BC_City_B!AU30</f>
        <v>1229302.3796466955</v>
      </c>
      <c r="AV30" s="37">
        <f>BC_City_A!AV30+BC_City_B!AV30</f>
        <v>1459738.0287614295</v>
      </c>
      <c r="AW30" s="37">
        <f>BC_City_A!AW30+BC_City_B!AW30</f>
        <v>1296719.5606237319</v>
      </c>
      <c r="AX30" s="37">
        <f>BC_City_A!AX30+BC_City_B!AX30</f>
        <v>1527190.1533943326</v>
      </c>
      <c r="AY30" s="37">
        <f>BC_City_A!AY30+BC_City_B!AY30</f>
        <v>1364259.3533614192</v>
      </c>
      <c r="BA30" s="174">
        <f>BC_City_A!BA30+BC_City_B!BA30</f>
        <v>2376967.7920208359</v>
      </c>
      <c r="BB30" s="174">
        <f>BC_City_A!BB30+BC_City_B!BB30</f>
        <v>5497785.8858490279</v>
      </c>
      <c r="BC30" s="174">
        <f>BC_City_A!BC30+BC_City_B!BC30</f>
        <v>11779783.164987441</v>
      </c>
      <c r="BD30" s="174">
        <f>BC_City_A!BD30+BC_City_B!BD30</f>
        <v>14271260.988856561</v>
      </c>
      <c r="BF30" s="77" t="s">
        <v>246</v>
      </c>
      <c r="BG30" s="77" t="str">
        <f t="shared" si="1"/>
        <v>Brand MarketingBase Case Scenario</v>
      </c>
    </row>
    <row r="31" spans="2:59" x14ac:dyDescent="0.25">
      <c r="B31" s="40" t="s">
        <v>59</v>
      </c>
      <c r="C31" s="78" t="s">
        <v>26</v>
      </c>
      <c r="D31" s="63">
        <f>BC_City_A!D31+BC_City_B!D31</f>
        <v>25188.550568181818</v>
      </c>
      <c r="E31" s="63">
        <f>BC_City_A!E31+BC_City_B!E31</f>
        <v>39192.950923295452</v>
      </c>
      <c r="F31" s="63">
        <f>BC_City_A!F31+BC_City_B!F31</f>
        <v>33138.551576704544</v>
      </c>
      <c r="G31" s="63">
        <f>BC_City_A!G31+BC_City_B!G31</f>
        <v>53312.279659090906</v>
      </c>
      <c r="H31" s="63">
        <f>BC_City_A!H31+BC_City_B!H31</f>
        <v>20531.419668560608</v>
      </c>
      <c r="I31" s="63">
        <f>BC_City_A!I31+BC_City_B!I31</f>
        <v>45945.176248263888</v>
      </c>
      <c r="J31" s="63">
        <f>BC_City_A!J31+BC_City_B!J31</f>
        <v>6654.5859895833328</v>
      </c>
      <c r="K31" s="63">
        <f>BC_City_A!K31+BC_City_B!K31</f>
        <v>11831.254867424244</v>
      </c>
      <c r="L31" s="63">
        <f>BC_City_A!L31+BC_City_B!L31</f>
        <v>13651.953496054291</v>
      </c>
      <c r="M31" s="63">
        <f>BC_City_A!M31+BC_City_B!M31</f>
        <v>16821.750400883837</v>
      </c>
      <c r="N31" s="63">
        <f>BC_City_A!N31+BC_City_B!N31</f>
        <v>40825.928471212123</v>
      </c>
      <c r="O31" s="63">
        <f>BC_City_A!O31+BC_City_B!O31</f>
        <v>-264.39332000000002</v>
      </c>
      <c r="P31" s="37">
        <f>BC_City_A!P31+BC_City_B!P31</f>
        <v>41608.634048505737</v>
      </c>
      <c r="Q31" s="37">
        <f>BC_City_A!Q31+BC_City_B!Q31</f>
        <v>43304.172517360224</v>
      </c>
      <c r="R31" s="37">
        <f>BC_City_A!R31+BC_City_B!R31</f>
        <v>38704.540168303836</v>
      </c>
      <c r="S31" s="37">
        <f>BC_City_A!S31+BC_City_B!S31</f>
        <v>47408.856952386486</v>
      </c>
      <c r="T31" s="37">
        <f>BC_City_A!T31+BC_City_B!T31</f>
        <v>44449.870003359552</v>
      </c>
      <c r="U31" s="37">
        <f>BC_City_A!U31+BC_City_B!U31</f>
        <v>52950.66236624826</v>
      </c>
      <c r="V31" s="37">
        <f>BC_City_A!V31+BC_City_B!V31</f>
        <v>49821.553932763563</v>
      </c>
      <c r="W31" s="37">
        <f>BC_City_A!W31+BC_City_B!W31</f>
        <v>58021.292523875149</v>
      </c>
      <c r="X31" s="37">
        <f>BC_City_A!X31+BC_City_B!X31</f>
        <v>62059.493645796247</v>
      </c>
      <c r="Y31" s="37">
        <f>BC_City_A!Y31+BC_City_B!Y31</f>
        <v>62810.172834631514</v>
      </c>
      <c r="Z31" s="37">
        <f>BC_City_A!Z31+BC_City_B!Z31</f>
        <v>66720.73561194964</v>
      </c>
      <c r="AA31" s="37">
        <f>BC_City_A!AA31+BC_City_B!AA31</f>
        <v>67538.89689100848</v>
      </c>
      <c r="AB31" s="37">
        <f>BC_City_A!AB31+BC_City_B!AB31</f>
        <v>91173.95421192098</v>
      </c>
      <c r="AC31" s="37">
        <f>BC_City_A!AC31+BC_City_B!AC31</f>
        <v>94057.91695450469</v>
      </c>
      <c r="AD31" s="37">
        <f>BC_City_A!AD31+BC_City_B!AD31</f>
        <v>87479.470414596581</v>
      </c>
      <c r="AE31" s="37">
        <f>BC_City_A!AE31+BC_City_B!AE31</f>
        <v>99028.342492449243</v>
      </c>
      <c r="AF31" s="37">
        <f>BC_City_A!AF31+BC_City_B!AF31</f>
        <v>94155.618687622831</v>
      </c>
      <c r="AG31" s="37">
        <f>BC_City_A!AG31+BC_City_B!AG31</f>
        <v>105580.56961457309</v>
      </c>
      <c r="AH31" s="37">
        <f>BC_City_A!AH31+BC_City_B!AH31</f>
        <v>100595.24562305317</v>
      </c>
      <c r="AI31" s="37">
        <f>BC_City_A!AI31+BC_City_B!AI31</f>
        <v>111925.61803441771</v>
      </c>
      <c r="AJ31" s="37">
        <f>BC_City_A!AJ31+BC_City_B!AJ31</f>
        <v>117308.37859357272</v>
      </c>
      <c r="AK31" s="37">
        <f>BC_City_A!AK31+BC_City_B!AK31</f>
        <v>118232.42405753056</v>
      </c>
      <c r="AL31" s="37">
        <f>BC_City_A!AL31+BC_City_B!AL31</f>
        <v>123606.44368658215</v>
      </c>
      <c r="AM31" s="37">
        <f>BC_City_A!AM31+BC_City_B!AM31</f>
        <v>124544.04963182563</v>
      </c>
      <c r="AN31" s="37">
        <f>BC_City_A!AN31+BC_City_B!AN31</f>
        <v>138269.30928653679</v>
      </c>
      <c r="AO31" s="37">
        <f>BC_City_A!AO31+BC_City_B!AO31</f>
        <v>141452.79417799704</v>
      </c>
      <c r="AP31" s="37">
        <f>BC_City_A!AP31+BC_City_B!AP31</f>
        <v>87579.514684890819</v>
      </c>
      <c r="AQ31" s="37">
        <f>BC_City_A!AQ31+BC_City_B!AQ31</f>
        <v>119183.92539332579</v>
      </c>
      <c r="AR31" s="37">
        <f>BC_City_A!AR31+BC_City_B!AR31</f>
        <v>94431.787418829976</v>
      </c>
      <c r="AS31" s="37">
        <f>BC_City_A!AS31+BC_City_B!AS31</f>
        <v>126015.7479880914</v>
      </c>
      <c r="AT31" s="37">
        <f>BC_City_A!AT31+BC_City_B!AT31</f>
        <v>101250.15390584405</v>
      </c>
      <c r="AU31" s="37">
        <f>BC_City_A!AU31+BC_City_B!AU31</f>
        <v>132823.72262884193</v>
      </c>
      <c r="AV31" s="37">
        <f>BC_City_A!AV31+BC_City_B!AV31</f>
        <v>154431.9710355681</v>
      </c>
      <c r="AW31" s="37">
        <f>BC_City_A!AW31+BC_City_B!AW31</f>
        <v>139640.32126274816</v>
      </c>
      <c r="AX31" s="37">
        <f>BC_City_A!AX31+BC_City_B!AX31</f>
        <v>161253.79316392567</v>
      </c>
      <c r="AY31" s="37">
        <f>BC_City_A!AY31+BC_City_B!AY31</f>
        <v>146471.91722323169</v>
      </c>
      <c r="BA31" s="37">
        <f>BC_City_A!BA31+BC_City_B!BA31</f>
        <v>306830.00854925509</v>
      </c>
      <c r="BB31" s="37">
        <f>BC_City_A!BB31+BC_City_B!BB31</f>
        <v>635398.88149618858</v>
      </c>
      <c r="BC31" s="37">
        <f>BC_City_A!BC31+BC_City_B!BC31</f>
        <v>1267688.0320026493</v>
      </c>
      <c r="BD31" s="37">
        <f>BC_City_A!BD31+BC_City_B!BD31</f>
        <v>1542804.9581698314</v>
      </c>
      <c r="BF31" s="77" t="s">
        <v>246</v>
      </c>
      <c r="BG31" s="77" t="str">
        <f t="shared" si="1"/>
        <v>Non-Media MarketingBase Case Scenario</v>
      </c>
    </row>
    <row r="32" spans="2:59" x14ac:dyDescent="0.25">
      <c r="B32" s="40" t="s">
        <v>60</v>
      </c>
      <c r="C32" s="78" t="s">
        <v>26</v>
      </c>
      <c r="D32" s="63">
        <f>BC_City_A!D32+BC_City_B!D32</f>
        <v>139658.35748855822</v>
      </c>
      <c r="E32" s="63">
        <f>BC_City_A!E32+BC_City_B!E32</f>
        <v>141048.02082805394</v>
      </c>
      <c r="F32" s="63">
        <f>BC_City_A!F32+BC_City_B!F32</f>
        <v>170033.31850474433</v>
      </c>
      <c r="G32" s="63">
        <f>BC_City_A!G32+BC_City_B!G32</f>
        <v>186739.27734374997</v>
      </c>
      <c r="H32" s="63">
        <f>BC_City_A!H32+BC_City_B!H32</f>
        <v>282703.34782646777</v>
      </c>
      <c r="I32" s="63">
        <f>BC_City_A!I32+BC_City_B!I32</f>
        <v>286933.94191123085</v>
      </c>
      <c r="J32" s="63">
        <f>BC_City_A!J32+BC_City_B!J32</f>
        <v>244978.39841066915</v>
      </c>
      <c r="K32" s="63">
        <f>BC_City_A!K32+BC_City_B!K32</f>
        <v>361127.62037042936</v>
      </c>
      <c r="L32" s="63">
        <f>BC_City_A!L32+BC_City_B!L32</f>
        <v>421597.16230908263</v>
      </c>
      <c r="M32" s="63">
        <f>BC_City_A!M32+BC_City_B!M32</f>
        <v>192854.60098169197</v>
      </c>
      <c r="N32" s="63">
        <f>BC_City_A!N32+BC_City_B!N32</f>
        <v>210688.07015151513</v>
      </c>
      <c r="O32" s="63">
        <f>BC_City_A!O32+BC_City_B!O32</f>
        <v>126483.17784130051</v>
      </c>
      <c r="P32" s="37">
        <f>BC_City_A!P32+BC_City_B!P32</f>
        <v>190936.44944779467</v>
      </c>
      <c r="Q32" s="37">
        <f>BC_City_A!Q32+BC_City_B!Q32</f>
        <v>198355.43756769391</v>
      </c>
      <c r="R32" s="37">
        <f>BC_City_A!R32+BC_City_B!R32</f>
        <v>161888.1028562015</v>
      </c>
      <c r="S32" s="37">
        <f>BC_City_A!S32+BC_City_B!S32</f>
        <v>215662.75515545267</v>
      </c>
      <c r="T32" s="37">
        <f>BC_City_A!T32+BC_City_B!T32</f>
        <v>192075.01275986637</v>
      </c>
      <c r="U32" s="37">
        <f>BC_City_A!U32+BC_City_B!U32</f>
        <v>245359.85816038624</v>
      </c>
      <c r="V32" s="37">
        <f>BC_City_A!V32+BC_City_B!V32</f>
        <v>221039.82159830641</v>
      </c>
      <c r="W32" s="37">
        <f>BC_City_A!W32+BC_City_B!W32</f>
        <v>272804.39744294871</v>
      </c>
      <c r="X32" s="37">
        <f>BC_City_A!X32+BC_City_B!X32</f>
        <v>297747.80466155987</v>
      </c>
      <c r="Y32" s="37">
        <f>BC_City_A!Y32+BC_City_B!Y32</f>
        <v>299521.14131895761</v>
      </c>
      <c r="Z32" s="37">
        <f>BC_City_A!Z32+BC_City_B!Z32</f>
        <v>323926.78228754469</v>
      </c>
      <c r="AA32" s="37">
        <f>BC_City_A!AA32+BC_City_B!AA32</f>
        <v>325826.1233405706</v>
      </c>
      <c r="AB32" s="37">
        <f>BC_City_A!AB32+BC_City_B!AB32</f>
        <v>467171.83840624691</v>
      </c>
      <c r="AC32" s="37">
        <f>BC_City_A!AC32+BC_City_B!AC32</f>
        <v>483199.82100188301</v>
      </c>
      <c r="AD32" s="37">
        <f>BC_City_A!AD32+BC_City_B!AD32</f>
        <v>435418.60808964592</v>
      </c>
      <c r="AE32" s="37">
        <f>BC_City_A!AE32+BC_City_B!AE32</f>
        <v>507530.29057641729</v>
      </c>
      <c r="AF32" s="37">
        <f>BC_City_A!AF32+BC_City_B!AF32</f>
        <v>472662.45595613017</v>
      </c>
      <c r="AG32" s="37">
        <f>BC_City_A!AG32+BC_City_B!AG32</f>
        <v>544186.28070380096</v>
      </c>
      <c r="AH32" s="37">
        <f>BC_City_A!AH32+BC_City_B!AH32</f>
        <v>508733.30867900472</v>
      </c>
      <c r="AI32" s="37">
        <f>BC_City_A!AI32+BC_City_B!AI32</f>
        <v>579752.0441027839</v>
      </c>
      <c r="AJ32" s="37">
        <f>BC_City_A!AJ32+BC_City_B!AJ32</f>
        <v>612855.14448037616</v>
      </c>
      <c r="AK32" s="37">
        <f>BC_City_A!AK32+BC_City_B!AK32</f>
        <v>615135.22250127618</v>
      </c>
      <c r="AL32" s="37">
        <f>BC_City_A!AL32+BC_City_B!AL32</f>
        <v>648129.29209752567</v>
      </c>
      <c r="AM32" s="37">
        <f>BC_City_A!AM32+BC_City_B!AM32</f>
        <v>650406.98095044401</v>
      </c>
      <c r="AN32" s="37">
        <f>BC_City_A!AN32+BC_City_B!AN32</f>
        <v>734378.94772494119</v>
      </c>
      <c r="AO32" s="37">
        <f>BC_City_A!AO32+BC_City_B!AO32</f>
        <v>752587.23379208497</v>
      </c>
      <c r="AP32" s="37">
        <f>BC_City_A!AP32+BC_City_B!AP32</f>
        <v>406797.84966100898</v>
      </c>
      <c r="AQ32" s="37">
        <f>BC_City_A!AQ32+BC_City_B!AQ32</f>
        <v>602953.81156223884</v>
      </c>
      <c r="AR32" s="37">
        <f>BC_City_A!AR32+BC_City_B!AR32</f>
        <v>445354.63270419021</v>
      </c>
      <c r="AS32" s="37">
        <f>BC_City_A!AS32+BC_City_B!AS32</f>
        <v>641410.26295942639</v>
      </c>
      <c r="AT32" s="37">
        <f>BC_City_A!AT32+BC_City_B!AT32</f>
        <v>483739.68115113949</v>
      </c>
      <c r="AU32" s="37">
        <f>BC_City_A!AU32+BC_City_B!AU32</f>
        <v>679729.9236560131</v>
      </c>
      <c r="AV32" s="37">
        <f>BC_City_A!AV32+BC_City_B!AV32</f>
        <v>814684.97945140966</v>
      </c>
      <c r="AW32" s="37">
        <f>BC_City_A!AW32+BC_City_B!AW32</f>
        <v>718079.17989499343</v>
      </c>
      <c r="AX32" s="37">
        <f>BC_City_A!AX32+BC_City_B!AX32</f>
        <v>853050.23985411576</v>
      </c>
      <c r="AY32" s="37">
        <f>BC_City_A!AY32+BC_City_B!AY32</f>
        <v>756492.22471758584</v>
      </c>
      <c r="BA32" s="37">
        <f>BC_City_A!BA32+BC_City_B!BA32</f>
        <v>2764845.2939674938</v>
      </c>
      <c r="BB32" s="37">
        <f>BC_City_A!BB32+BC_City_B!BB32</f>
        <v>2945143.6865972839</v>
      </c>
      <c r="BC32" s="37">
        <f>BC_City_A!BC32+BC_City_B!BC32</f>
        <v>6525181.2875455339</v>
      </c>
      <c r="BD32" s="37">
        <f>BC_City_A!BD32+BC_City_B!BD32</f>
        <v>7889258.9671291476</v>
      </c>
      <c r="BF32" s="77" t="s">
        <v>246</v>
      </c>
      <c r="BG32" s="77" t="str">
        <f t="shared" si="1"/>
        <v>Partner MarketingBase Case Scenario</v>
      </c>
    </row>
    <row r="33" spans="2:59" x14ac:dyDescent="0.25">
      <c r="B33" s="54" t="s">
        <v>61</v>
      </c>
      <c r="C33" s="80" t="s">
        <v>26</v>
      </c>
      <c r="D33" s="64">
        <f>BC_City_A!D33+BC_City_B!D33</f>
        <v>29759.421306818178</v>
      </c>
      <c r="E33" s="64">
        <f>BC_City_A!E33+BC_City_B!E33</f>
        <v>65003.636174545449</v>
      </c>
      <c r="F33" s="64">
        <f>BC_City_A!F33+BC_City_B!F33</f>
        <v>62143.032116477276</v>
      </c>
      <c r="G33" s="64">
        <f>BC_City_A!G33+BC_City_B!G33</f>
        <v>91052.909460227253</v>
      </c>
      <c r="H33" s="64">
        <f>BC_City_A!H33+BC_City_B!H33</f>
        <v>6144.3887847222213</v>
      </c>
      <c r="I33" s="64">
        <f>BC_City_A!I33+BC_City_B!I33</f>
        <v>70149.245291666652</v>
      </c>
      <c r="J33" s="64">
        <f>BC_City_A!J33+BC_City_B!J33</f>
        <v>64771.36565498737</v>
      </c>
      <c r="K33" s="64">
        <f>BC_City_A!K33+BC_City_B!K33</f>
        <v>52260.534614898992</v>
      </c>
      <c r="L33" s="64">
        <f>BC_City_A!L33+BC_City_B!L33</f>
        <v>605.95505452966518</v>
      </c>
      <c r="M33" s="64">
        <f>BC_City_A!M33+BC_City_B!M33</f>
        <v>82824.073732638877</v>
      </c>
      <c r="N33" s="64">
        <f>BC_City_A!N33+BC_City_B!N33</f>
        <v>52554.177159090905</v>
      </c>
      <c r="O33" s="64">
        <f>BC_City_A!O33+BC_City_B!O33</f>
        <v>57167.592310606065</v>
      </c>
      <c r="P33" s="37">
        <f>BC_City_A!P33+BC_City_B!P33</f>
        <v>97715.206691521715</v>
      </c>
      <c r="Q33" s="37">
        <f>BC_City_A!Q33+BC_City_B!Q33</f>
        <v>101685.60102175444</v>
      </c>
      <c r="R33" s="37">
        <f>BC_City_A!R33+BC_City_B!R33</f>
        <v>90396.490204574584</v>
      </c>
      <c r="S33" s="37">
        <f>BC_City_A!S33+BC_City_B!S33</f>
        <v>111276.7097294901</v>
      </c>
      <c r="T33" s="37">
        <f>BC_City_A!T33+BC_City_B!T33</f>
        <v>104010.25961859466</v>
      </c>
      <c r="U33" s="37">
        <f>BC_City_A!U33+BC_City_B!U33</f>
        <v>124426.60154751851</v>
      </c>
      <c r="V33" s="37">
        <f>BC_City_A!V33+BC_City_B!V33</f>
        <v>116762.16618166027</v>
      </c>
      <c r="W33" s="37">
        <f>BC_City_A!W33+BC_City_B!W33</f>
        <v>136467.10125149056</v>
      </c>
      <c r="X33" s="37">
        <f>BC_City_A!X33+BC_City_B!X33</f>
        <v>146153.94253664452</v>
      </c>
      <c r="Y33" s="37">
        <f>BC_City_A!Y33+BC_City_B!Y33</f>
        <v>147863.85292246242</v>
      </c>
      <c r="Z33" s="37">
        <f>BC_City_A!Z33+BC_City_B!Z33</f>
        <v>157252.46451096953</v>
      </c>
      <c r="AA33" s="37">
        <f>BC_City_A!AA33+BC_City_B!AA33</f>
        <v>159115.0271851439</v>
      </c>
      <c r="AB33" s="37">
        <f>BC_City_A!AB33+BC_City_B!AB33</f>
        <v>215663.51449840353</v>
      </c>
      <c r="AC33" s="37">
        <f>BC_City_A!AC33+BC_City_B!AC33</f>
        <v>222524.92684821779</v>
      </c>
      <c r="AD33" s="37">
        <f>BC_City_A!AD33+BC_City_B!AD33</f>
        <v>206517.86389845324</v>
      </c>
      <c r="AE33" s="37">
        <f>BC_City_A!AE33+BC_City_B!AE33</f>
        <v>234245.91971192224</v>
      </c>
      <c r="AF33" s="37">
        <f>BC_City_A!AF33+BC_City_B!AF33</f>
        <v>222405.94751155615</v>
      </c>
      <c r="AG33" s="37">
        <f>BC_City_A!AG33+BC_City_B!AG33</f>
        <v>249842.37349731801</v>
      </c>
      <c r="AH33" s="37">
        <f>BC_City_A!AH33+BC_City_B!AH33</f>
        <v>237735.7966334699</v>
      </c>
      <c r="AI33" s="37">
        <f>BC_City_A!AI33+BC_City_B!AI33</f>
        <v>264947.85661535437</v>
      </c>
      <c r="AJ33" s="37">
        <f>BC_City_A!AJ33+BC_City_B!AJ33</f>
        <v>277855.41499030992</v>
      </c>
      <c r="AK33" s="37">
        <f>BC_City_A!AK33+BC_City_B!AK33</f>
        <v>279963.30486785795</v>
      </c>
      <c r="AL33" s="37">
        <f>BC_City_A!AL33+BC_City_B!AL33</f>
        <v>292848.14984974632</v>
      </c>
      <c r="AM33" s="37">
        <f>BC_City_A!AM33+BC_City_B!AM33</f>
        <v>294985.83625613374</v>
      </c>
      <c r="AN33" s="37">
        <f>BC_City_A!AN33+BC_City_B!AN33</f>
        <v>327884.40741292923</v>
      </c>
      <c r="AO33" s="37">
        <f>BC_City_A!AO33+BC_City_B!AO33</f>
        <v>335474.78643227887</v>
      </c>
      <c r="AP33" s="37">
        <f>BC_City_A!AP33+BC_City_B!AP33</f>
        <v>205830.50714625645</v>
      </c>
      <c r="AQ33" s="37">
        <f>BC_City_A!AQ33+BC_City_B!AQ33</f>
        <v>281673.01264340099</v>
      </c>
      <c r="AR33" s="37">
        <f>BC_City_A!AR33+BC_City_B!AR33</f>
        <v>222148.21570251591</v>
      </c>
      <c r="AS33" s="37">
        <f>BC_City_A!AS33+BC_City_B!AS33</f>
        <v>297942.48956303601</v>
      </c>
      <c r="AT33" s="37">
        <f>BC_City_A!AT33+BC_City_B!AT33</f>
        <v>238385.78560645101</v>
      </c>
      <c r="AU33" s="37">
        <f>BC_City_A!AU33+BC_City_B!AU33</f>
        <v>314155.09347455058</v>
      </c>
      <c r="AV33" s="37">
        <f>BC_City_A!AV33+BC_City_B!AV33</f>
        <v>366036.04750004376</v>
      </c>
      <c r="AW33" s="37">
        <f>BC_City_A!AW33+BC_City_B!AW33</f>
        <v>330387.63378997764</v>
      </c>
      <c r="AX33" s="37">
        <f>BC_City_A!AX33+BC_City_B!AX33</f>
        <v>382280.60221299325</v>
      </c>
      <c r="AY33" s="37">
        <f>BC_City_A!AY33+BC_City_B!AY33</f>
        <v>346655.23476367263</v>
      </c>
      <c r="BA33" s="175">
        <f>BC_City_A!BA33+BC_City_B!BA33</f>
        <v>634436.33166120888</v>
      </c>
      <c r="BB33" s="175">
        <f>BC_City_A!BB33+BC_City_B!BB33</f>
        <v>1493125.4234018251</v>
      </c>
      <c r="BC33" s="175">
        <f>BC_City_A!BC33+BC_City_B!BC33</f>
        <v>2999536.9051787425</v>
      </c>
      <c r="BD33" s="175">
        <f>BC_City_A!BD33+BC_City_B!BD33</f>
        <v>3648853.8162481058</v>
      </c>
      <c r="BF33" s="77" t="s">
        <v>246</v>
      </c>
      <c r="BG33" s="77" t="str">
        <f t="shared" si="1"/>
        <v>Rider MarketingBase Case Scenario</v>
      </c>
    </row>
    <row r="34" spans="2:59" x14ac:dyDescent="0.25">
      <c r="B34" s="41" t="s">
        <v>62</v>
      </c>
      <c r="C34" s="78" t="s">
        <v>26</v>
      </c>
      <c r="D34" s="67">
        <f>BC_City_A!D34+BC_City_B!D34</f>
        <v>235220.0650681321</v>
      </c>
      <c r="E34" s="67">
        <f>BC_City_A!E34+BC_City_B!E34</f>
        <v>269522.11014124996</v>
      </c>
      <c r="F34" s="67">
        <f>BC_City_A!F34+BC_City_B!F34</f>
        <v>362257.34307498578</v>
      </c>
      <c r="G34" s="67">
        <f>BC_City_A!G34+BC_City_B!G34</f>
        <v>477177.06626562489</v>
      </c>
      <c r="H34" s="67">
        <f>BC_City_A!H34+BC_City_B!H34</f>
        <v>486697.98063456442</v>
      </c>
      <c r="I34" s="67">
        <f>BC_City_A!I34+BC_City_B!I34</f>
        <v>541655.81532277598</v>
      </c>
      <c r="J34" s="67">
        <f>BC_City_A!J34+BC_City_B!J34</f>
        <v>381335.01047296391</v>
      </c>
      <c r="K34" s="67">
        <f>BC_City_A!K34+BC_City_B!K34</f>
        <v>482568.45854931825</v>
      </c>
      <c r="L34" s="67">
        <f>BC_City_A!L34+BC_City_B!L34</f>
        <v>494213.73079132813</v>
      </c>
      <c r="M34" s="67">
        <f>BC_City_A!M34+BC_City_B!M34</f>
        <v>815592.3817629104</v>
      </c>
      <c r="N34" s="67">
        <f>BC_City_A!N34+BC_City_B!N34</f>
        <v>1340522.5279980681</v>
      </c>
      <c r="O34" s="67">
        <f>BC_City_A!O34+BC_City_B!O34</f>
        <v>196316.93611687186</v>
      </c>
      <c r="P34" s="151">
        <f>BC_City_A!P34+BC_City_B!P34</f>
        <v>687875.15357810922</v>
      </c>
      <c r="Q34" s="151">
        <f>BC_City_A!Q34+BC_City_B!Q34</f>
        <v>715081.03936696204</v>
      </c>
      <c r="R34" s="151">
        <f>BC_City_A!R34+BC_City_B!R34</f>
        <v>604004.2968655217</v>
      </c>
      <c r="S34" s="151">
        <f>BC_City_A!S34+BC_City_B!S34</f>
        <v>779453.34740851284</v>
      </c>
      <c r="T34" s="151">
        <f>BC_City_A!T34+BC_City_B!T34</f>
        <v>707704.75960102235</v>
      </c>
      <c r="U34" s="151">
        <f>BC_City_A!U34+BC_City_B!U34</f>
        <v>880802.18529999512</v>
      </c>
      <c r="V34" s="151">
        <f>BC_City_A!V34+BC_City_B!V34</f>
        <v>806351.47352020408</v>
      </c>
      <c r="W34" s="151">
        <f>BC_City_A!W34+BC_City_B!W34</f>
        <v>974155.3367048658</v>
      </c>
      <c r="X34" s="151">
        <f>BC_City_A!X34+BC_City_B!X34</f>
        <v>1055541.7266289447</v>
      </c>
      <c r="Y34" s="151">
        <f>BC_City_A!Y34+BC_City_B!Y34</f>
        <v>1064139.5783285184</v>
      </c>
      <c r="Z34" s="151">
        <f>BC_City_A!Z34+BC_City_B!Z34</f>
        <v>1143525.2153288047</v>
      </c>
      <c r="AA34" s="151">
        <f>BC_City_A!AA34+BC_City_B!AA34</f>
        <v>1152819.7647128634</v>
      </c>
      <c r="AB34" s="151">
        <f>BC_City_A!AB34+BC_City_B!AB34</f>
        <v>1618569.2390569979</v>
      </c>
      <c r="AC34" s="151">
        <f>BC_City_A!AC34+BC_City_B!AC34</f>
        <v>1672619.5774202049</v>
      </c>
      <c r="AD34" s="151">
        <f>BC_City_A!AD34+BC_City_B!AD34</f>
        <v>1523734.8924773992</v>
      </c>
      <c r="AE34" s="151">
        <f>BC_City_A!AE34+BC_City_B!AE34</f>
        <v>1758262.022459446</v>
      </c>
      <c r="AF34" s="151">
        <f>BC_City_A!AF34+BC_City_B!AF34</f>
        <v>1649177.2616879791</v>
      </c>
      <c r="AG34" s="151">
        <f>BC_City_A!AG34+BC_City_B!AG34</f>
        <v>1881611.9295090097</v>
      </c>
      <c r="AH34" s="151">
        <f>BC_City_A!AH34+BC_City_B!AH34</f>
        <v>1770509.5752327368</v>
      </c>
      <c r="AI34" s="151">
        <f>BC_City_A!AI34+BC_City_B!AI34</f>
        <v>2001218.5377245531</v>
      </c>
      <c r="AJ34" s="151">
        <f>BC_City_A!AJ34+BC_City_B!AJ34</f>
        <v>2109371.5487873903</v>
      </c>
      <c r="AK34" s="151">
        <f>BC_City_A!AK34+BC_City_B!AK34</f>
        <v>2120176.7366460338</v>
      </c>
      <c r="AL34" s="151">
        <f>BC_City_A!AL34+BC_City_B!AL34</f>
        <v>2228028.0417370033</v>
      </c>
      <c r="AM34" s="151">
        <f>BC_City_A!AM34+BC_City_B!AM34</f>
        <v>2238910.026975614</v>
      </c>
      <c r="AN34" s="151">
        <f>BC_City_A!AN34+BC_City_B!AN34</f>
        <v>2513689.7283557602</v>
      </c>
      <c r="AO34" s="151">
        <f>BC_City_A!AO34+BC_City_B!AO34</f>
        <v>2574529.8247443279</v>
      </c>
      <c r="AP34" s="151">
        <f>BC_City_A!AP34+BC_City_B!AP34</f>
        <v>1459059.9963918277</v>
      </c>
      <c r="AQ34" s="151">
        <f>BC_City_A!AQ34+BC_City_B!AQ34</f>
        <v>2098162.9384448281</v>
      </c>
      <c r="AR34" s="151">
        <f>BC_City_A!AR34+BC_City_B!AR34</f>
        <v>1588565.2949252878</v>
      </c>
      <c r="AS34" s="151">
        <f>BC_City_A!AS34+BC_City_B!AS34</f>
        <v>2227315.3544783462</v>
      </c>
      <c r="AT34" s="151">
        <f>BC_City_A!AT34+BC_City_B!AT34</f>
        <v>1717473.2326459885</v>
      </c>
      <c r="AU34" s="151">
        <f>BC_City_A!AU34+BC_City_B!AU34</f>
        <v>2356011.1194061008</v>
      </c>
      <c r="AV34" s="151">
        <f>BC_City_A!AV34+BC_City_B!AV34</f>
        <v>2794891.0267484509</v>
      </c>
      <c r="AW34" s="151">
        <f>BC_City_A!AW34+BC_City_B!AW34</f>
        <v>2484826.6955714514</v>
      </c>
      <c r="AX34" s="151">
        <f>BC_City_A!AX34+BC_City_B!AX34</f>
        <v>2923774.7886253675</v>
      </c>
      <c r="AY34" s="151">
        <f>BC_City_A!AY34+BC_City_B!AY34</f>
        <v>2613878.7300659092</v>
      </c>
      <c r="BA34" s="37">
        <f>BC_City_A!BA34+BC_City_B!BA34</f>
        <v>6083079.4261987936</v>
      </c>
      <c r="BB34" s="37">
        <f>BC_City_A!BB34+BC_City_B!BB34</f>
        <v>10571453.877344323</v>
      </c>
      <c r="BC34" s="37">
        <f>BC_City_A!BC34+BC_City_B!BC34</f>
        <v>22572189.389714368</v>
      </c>
      <c r="BD34" s="37">
        <f>BC_City_A!BD34+BC_City_B!BD34</f>
        <v>27352178.730403647</v>
      </c>
      <c r="BF34" s="77" t="s">
        <v>246</v>
      </c>
      <c r="BG34" s="77" t="str">
        <f t="shared" si="1"/>
        <v>Indirect Advertising &amp; MarketingBase Case Scenario</v>
      </c>
    </row>
    <row r="35" spans="2:59" x14ac:dyDescent="0.25">
      <c r="B35" s="41" t="s">
        <v>63</v>
      </c>
      <c r="C35" s="78" t="s">
        <v>26</v>
      </c>
      <c r="D35" s="63">
        <f>BC_City_A!D35+BC_City_B!D35</f>
        <v>3026.5537286931813</v>
      </c>
      <c r="E35" s="63">
        <f>BC_City_A!E35+BC_City_B!E35</f>
        <v>5223.422940340909</v>
      </c>
      <c r="F35" s="63">
        <f>BC_City_A!F35+BC_City_B!F35</f>
        <v>7655.9963636363627</v>
      </c>
      <c r="G35" s="63">
        <f>BC_City_A!G35+BC_City_B!G35</f>
        <v>5241.502663352273</v>
      </c>
      <c r="H35" s="63">
        <f>BC_City_A!H35+BC_City_B!H35</f>
        <v>2304.1043402777773</v>
      </c>
      <c r="I35" s="63">
        <f>BC_City_A!I35+BC_City_B!I35</f>
        <v>6264.3749548611113</v>
      </c>
      <c r="J35" s="63">
        <f>BC_City_A!J35+BC_City_B!J35</f>
        <v>74.516403093434349</v>
      </c>
      <c r="K35" s="63">
        <f>BC_City_A!K35+BC_City_B!K35</f>
        <v>9.0739457070707061</v>
      </c>
      <c r="L35" s="63">
        <f>BC_City_A!L35+BC_City_B!L35</f>
        <v>-86.847395359848491</v>
      </c>
      <c r="M35" s="63">
        <f>BC_City_A!M35+BC_City_B!M35</f>
        <v>0</v>
      </c>
      <c r="N35" s="63">
        <f>BC_City_A!N35+BC_City_B!N35</f>
        <v>0</v>
      </c>
      <c r="O35" s="63">
        <f>BC_City_A!O35+BC_City_B!O35</f>
        <v>0</v>
      </c>
      <c r="P35" s="37">
        <f>BC_City_A!P35+BC_City_B!P35</f>
        <v>5278.922217937501</v>
      </c>
      <c r="Q35" s="37">
        <f>BC_City_A!Q35+BC_City_B!Q35</f>
        <v>5489.9586609802254</v>
      </c>
      <c r="R35" s="37">
        <f>BC_City_A!R35+BC_City_B!R35</f>
        <v>4733.1796873828343</v>
      </c>
      <c r="S35" s="37">
        <f>BC_City_A!S35+BC_City_B!S35</f>
        <v>5993.4859461984288</v>
      </c>
      <c r="T35" s="37">
        <f>BC_City_A!T35+BC_City_B!T35</f>
        <v>5505.1998415315611</v>
      </c>
      <c r="U35" s="37">
        <f>BC_City_A!U35+BC_City_B!U35</f>
        <v>6744.6934153342563</v>
      </c>
      <c r="V35" s="37">
        <f>BC_City_A!V35+BC_City_B!V35</f>
        <v>6235.3693376516994</v>
      </c>
      <c r="W35" s="37">
        <f>BC_City_A!W35+BC_City_B!W35</f>
        <v>7435.1029904550023</v>
      </c>
      <c r="X35" s="37">
        <f>BC_City_A!X35+BC_City_B!X35</f>
        <v>8019.7493096053568</v>
      </c>
      <c r="Y35" s="37">
        <f>BC_City_A!Y35+BC_City_B!Y35</f>
        <v>8096.1396371988158</v>
      </c>
      <c r="Z35" s="37">
        <f>BC_City_A!Z35+BC_City_B!Z35</f>
        <v>8665.1331012548781</v>
      </c>
      <c r="AA35" s="37">
        <f>BC_City_A!AA35+BC_City_B!AA35</f>
        <v>8748.0137547915801</v>
      </c>
      <c r="AB35" s="37">
        <f>BC_City_A!AB35+BC_City_B!AB35</f>
        <v>12117.491811006385</v>
      </c>
      <c r="AC35" s="37">
        <f>BC_City_A!AC35+BC_City_B!AC35</f>
        <v>12514.889409721376</v>
      </c>
      <c r="AD35" s="37">
        <f>BC_City_A!AD35+BC_City_B!AD35</f>
        <v>11481.870624095289</v>
      </c>
      <c r="AE35" s="37">
        <f>BC_City_A!AE35+BC_City_B!AE35</f>
        <v>13162.653620925908</v>
      </c>
      <c r="AF35" s="37">
        <f>BC_City_A!AF35+BC_City_B!AF35</f>
        <v>12403.397420063495</v>
      </c>
      <c r="AG35" s="37">
        <f>BC_City_A!AG35+BC_City_B!AG35</f>
        <v>14068.24191347791</v>
      </c>
      <c r="AH35" s="37">
        <f>BC_City_A!AH35+BC_City_B!AH35</f>
        <v>13293.928334496683</v>
      </c>
      <c r="AI35" s="37">
        <f>BC_City_A!AI35+BC_City_B!AI35</f>
        <v>14945.971979061462</v>
      </c>
      <c r="AJ35" s="37">
        <f>BC_City_A!AJ35+BC_City_B!AJ35</f>
        <v>15723.641719358178</v>
      </c>
      <c r="AK35" s="37">
        <f>BC_City_A!AK35+BC_City_B!AK35</f>
        <v>15818.770179756344</v>
      </c>
      <c r="AL35" s="37">
        <f>BC_City_A!AL35+BC_City_B!AL35</f>
        <v>16594.553731466644</v>
      </c>
      <c r="AM35" s="37">
        <f>BC_City_A!AM35+BC_City_B!AM35</f>
        <v>16690.673932367306</v>
      </c>
      <c r="AN35" s="37">
        <f>BC_City_A!AN35+BC_City_B!AN35</f>
        <v>18668.700653393582</v>
      </c>
      <c r="AO35" s="37">
        <f>BC_City_A!AO35+BC_City_B!AO35</f>
        <v>19113.186419477122</v>
      </c>
      <c r="AP35" s="37">
        <f>BC_City_A!AP35+BC_City_B!AP35</f>
        <v>11166.625396001225</v>
      </c>
      <c r="AQ35" s="37">
        <f>BC_City_A!AQ35+BC_City_B!AQ35</f>
        <v>15752.87672696972</v>
      </c>
      <c r="AR35" s="37">
        <f>BC_City_A!AR35+BC_City_B!AR35</f>
        <v>12116.18909563478</v>
      </c>
      <c r="AS35" s="37">
        <f>BC_City_A!AS35+BC_City_B!AS35</f>
        <v>16699.772726310119</v>
      </c>
      <c r="AT35" s="37">
        <f>BC_City_A!AT35+BC_City_B!AT35</f>
        <v>13061.269030081341</v>
      </c>
      <c r="AU35" s="37">
        <f>BC_City_A!AU35+BC_City_B!AU35</f>
        <v>17643.334622077993</v>
      </c>
      <c r="AV35" s="37">
        <f>BC_City_A!AV35+BC_City_B!AV35</f>
        <v>20788.487329687428</v>
      </c>
      <c r="AW35" s="37">
        <f>BC_City_A!AW35+BC_City_B!AW35</f>
        <v>18587.878118526562</v>
      </c>
      <c r="AX35" s="37">
        <f>BC_City_A!AX35+BC_City_B!AX35</f>
        <v>21733.603704226378</v>
      </c>
      <c r="AY35" s="37">
        <f>BC_City_A!AY35+BC_City_B!AY35</f>
        <v>19534.26759013328</v>
      </c>
      <c r="BA35" s="37">
        <f>BC_City_A!BA35+BC_City_B!BA35</f>
        <v>29712.697944602271</v>
      </c>
      <c r="BB35" s="37">
        <f>BC_City_A!BB35+BC_City_B!BB35</f>
        <v>80944.947900322135</v>
      </c>
      <c r="BC35" s="37">
        <f>BC_City_A!BC35+BC_City_B!BC35</f>
        <v>168816.08467579697</v>
      </c>
      <c r="BD35" s="37">
        <f>BC_City_A!BD35+BC_City_B!BD35</f>
        <v>204866.19141251955</v>
      </c>
      <c r="BF35" s="77" t="s">
        <v>246</v>
      </c>
      <c r="BG35" s="77" t="str">
        <f t="shared" si="1"/>
        <v>General InsuranceBase Case Scenario</v>
      </c>
    </row>
    <row r="36" spans="2:59" x14ac:dyDescent="0.25">
      <c r="B36" s="41" t="s">
        <v>64</v>
      </c>
      <c r="C36" s="78" t="s">
        <v>26</v>
      </c>
      <c r="D36" s="63">
        <f>BC_City_A!D36+BC_City_B!D36</f>
        <v>166588.53192528407</v>
      </c>
      <c r="E36" s="63">
        <f>BC_City_A!E36+BC_City_B!E36</f>
        <v>97511.861096235778</v>
      </c>
      <c r="F36" s="63">
        <f>BC_City_A!F36+BC_City_B!F36</f>
        <v>-21294.213525710227</v>
      </c>
      <c r="G36" s="63">
        <f>BC_City_A!G36+BC_City_B!G36</f>
        <v>110236.99785078125</v>
      </c>
      <c r="H36" s="63">
        <f>BC_City_A!H36+BC_City_B!H36</f>
        <v>85881.083068181819</v>
      </c>
      <c r="I36" s="63">
        <f>BC_City_A!I36+BC_City_B!I36</f>
        <v>70817.280442083327</v>
      </c>
      <c r="J36" s="63">
        <f>BC_City_A!J36+BC_City_B!J36</f>
        <v>447766.07522236428</v>
      </c>
      <c r="K36" s="63">
        <f>BC_City_A!K36+BC_City_B!K36</f>
        <v>94938.502299968444</v>
      </c>
      <c r="L36" s="63">
        <f>BC_City_A!L36+BC_City_B!L36</f>
        <v>411491.96061603539</v>
      </c>
      <c r="M36" s="63">
        <f>BC_City_A!M36+BC_City_B!M36</f>
        <v>720354.7646831834</v>
      </c>
      <c r="N36" s="63">
        <f>BC_City_A!N36+BC_City_B!N36</f>
        <v>405489.84688246204</v>
      </c>
      <c r="O36" s="63">
        <f>BC_City_A!O36+BC_City_B!O36</f>
        <v>242657.53466866477</v>
      </c>
      <c r="P36" s="37">
        <f>BC_City_A!P36+BC_City_B!P36</f>
        <v>242071.20777487868</v>
      </c>
      <c r="Q36" s="37">
        <f>BC_City_A!Q36+BC_City_B!Q36</f>
        <v>251512.15800834005</v>
      </c>
      <c r="R36" s="37">
        <f>BC_City_A!R36+BC_City_B!R36</f>
        <v>206768.60720165505</v>
      </c>
      <c r="S36" s="37">
        <f>BC_City_A!S36+BC_City_B!S36</f>
        <v>273602.83882102167</v>
      </c>
      <c r="T36" s="37">
        <f>BC_City_A!T36+BC_City_B!T36</f>
        <v>244669.07270131473</v>
      </c>
      <c r="U36" s="37">
        <f>BC_City_A!U36+BC_City_B!U36</f>
        <v>310839.23560373223</v>
      </c>
      <c r="V36" s="37">
        <f>BC_City_A!V36+BC_City_B!V36</f>
        <v>280972.36687656242</v>
      </c>
      <c r="W36" s="37">
        <f>BC_City_A!W36+BC_City_B!W36</f>
        <v>345228.57892471779</v>
      </c>
      <c r="X36" s="37">
        <f>BC_City_A!X36+BC_City_B!X36</f>
        <v>376229.99124934291</v>
      </c>
      <c r="Y36" s="37">
        <f>BC_City_A!Y36+BC_City_B!Y36</f>
        <v>378640.39307277894</v>
      </c>
      <c r="Z36" s="37">
        <f>BC_City_A!Z36+BC_City_B!Z36</f>
        <v>408955.36818921223</v>
      </c>
      <c r="AA36" s="37">
        <f>BC_City_A!AA36+BC_City_B!AA36</f>
        <v>411543.33693346678</v>
      </c>
      <c r="AB36" s="37">
        <f>BC_City_A!AB36+BC_City_B!AB36</f>
        <v>587552.43525974324</v>
      </c>
      <c r="AC36" s="37">
        <f>BC_City_A!AC36+BC_City_B!AC36</f>
        <v>607601.84173112665</v>
      </c>
      <c r="AD36" s="37">
        <f>BC_City_A!AD36+BC_City_B!AD36</f>
        <v>548731.10019721603</v>
      </c>
      <c r="AE36" s="37">
        <f>BC_City_A!AE36+BC_City_B!AE36</f>
        <v>638300.62640579976</v>
      </c>
      <c r="AF36" s="37">
        <f>BC_City_A!AF36+BC_City_B!AF36</f>
        <v>595308.19669662043</v>
      </c>
      <c r="AG36" s="37">
        <f>BC_City_A!AG36+BC_City_B!AG36</f>
        <v>684134.29340640025</v>
      </c>
      <c r="AH36" s="37">
        <f>BC_City_A!AH36+BC_City_B!AH36</f>
        <v>640406.65892910108</v>
      </c>
      <c r="AI36" s="37">
        <f>BC_City_A!AI36+BC_City_B!AI36</f>
        <v>728599.29382833291</v>
      </c>
      <c r="AJ36" s="37">
        <f>BC_City_A!AJ36+BC_City_B!AJ36</f>
        <v>769752.62759711058</v>
      </c>
      <c r="AK36" s="37">
        <f>BC_City_A!AK36+BC_City_B!AK36</f>
        <v>772833.49946384993</v>
      </c>
      <c r="AL36" s="37">
        <f>BC_City_A!AL36+BC_City_B!AL36</f>
        <v>813855.28886779444</v>
      </c>
      <c r="AM36" s="37">
        <f>BC_City_A!AM36+BC_City_B!AM36</f>
        <v>816939.40023154183</v>
      </c>
      <c r="AN36" s="37">
        <f>BC_City_A!AN36+BC_City_B!AN36</f>
        <v>921363.80294271722</v>
      </c>
      <c r="AO36" s="37">
        <f>BC_City_A!AO36+BC_City_B!AO36</f>
        <v>944099.24564267928</v>
      </c>
      <c r="AP36" s="37">
        <f>BC_City_A!AP36+BC_City_B!AP36</f>
        <v>515266.47471845115</v>
      </c>
      <c r="AQ36" s="37">
        <f>BC_City_A!AQ36+BC_City_B!AQ36</f>
        <v>758995.09356940887</v>
      </c>
      <c r="AR36" s="37">
        <f>BC_City_A!AR36+BC_City_B!AR36</f>
        <v>563459.16023126582</v>
      </c>
      <c r="AS36" s="37">
        <f>BC_City_A!AS36+BC_City_B!AS36</f>
        <v>807061.20705810678</v>
      </c>
      <c r="AT36" s="37">
        <f>BC_City_A!AT36+BC_City_B!AT36</f>
        <v>611435.6849309149</v>
      </c>
      <c r="AU36" s="37">
        <f>BC_City_A!AU36+BC_City_B!AU36</f>
        <v>854956.54968052858</v>
      </c>
      <c r="AV36" s="37">
        <f>BC_City_A!AV36+BC_City_B!AV36</f>
        <v>1022581.1924146765</v>
      </c>
      <c r="AW36" s="37">
        <f>BC_City_A!AW36+BC_City_B!AW36</f>
        <v>902890.38189325819</v>
      </c>
      <c r="AX36" s="37">
        <f>BC_City_A!AX36+BC_City_B!AX36</f>
        <v>1070536.0876384429</v>
      </c>
      <c r="AY36" s="37">
        <f>BC_City_A!AY36+BC_City_B!AY36</f>
        <v>950905.57410629129</v>
      </c>
      <c r="BA36" s="37">
        <f>BC_City_A!BA36+BC_City_B!BA36</f>
        <v>2832440.2252295343</v>
      </c>
      <c r="BB36" s="37">
        <f>BC_City_A!BB36+BC_City_B!BB36</f>
        <v>3731033.1553570237</v>
      </c>
      <c r="BC36" s="37">
        <f>BC_City_A!BC36+BC_City_B!BC36</f>
        <v>8204015.2626146376</v>
      </c>
      <c r="BD36" s="37">
        <f>BC_City_A!BD36+BC_City_B!BD36</f>
        <v>9923550.4548267405</v>
      </c>
      <c r="BF36" s="77" t="s">
        <v>246</v>
      </c>
      <c r="BG36" s="77" t="str">
        <f t="shared" si="1"/>
        <v>Legal ServicesBase Case Scenario</v>
      </c>
    </row>
    <row r="37" spans="2:59" x14ac:dyDescent="0.25">
      <c r="B37" s="41" t="s">
        <v>65</v>
      </c>
      <c r="C37" s="78" t="s">
        <v>26</v>
      </c>
      <c r="D37" s="63">
        <f>BC_City_A!D37+BC_City_B!D37</f>
        <v>184258.75977272727</v>
      </c>
      <c r="E37" s="63">
        <f>BC_City_A!E37+BC_City_B!E37</f>
        <v>216369.46776988637</v>
      </c>
      <c r="F37" s="63">
        <f>BC_City_A!F37+BC_City_B!F37</f>
        <v>256969.26727272727</v>
      </c>
      <c r="G37" s="63">
        <f>BC_City_A!G37+BC_City_B!G37</f>
        <v>267335.73421875003</v>
      </c>
      <c r="H37" s="63">
        <f>BC_City_A!H37+BC_City_B!H37</f>
        <v>323619.91470643936</v>
      </c>
      <c r="I37" s="63">
        <f>BC_City_A!I37+BC_City_B!I37</f>
        <v>389690.98755555553</v>
      </c>
      <c r="J37" s="63">
        <f>BC_City_A!J37+BC_City_B!J37</f>
        <v>409360.72763731069</v>
      </c>
      <c r="K37" s="63">
        <f>BC_City_A!K37+BC_City_B!K37</f>
        <v>474733.41005681816</v>
      </c>
      <c r="L37" s="63">
        <f>BC_City_A!L37+BC_City_B!L37</f>
        <v>459418.25478795765</v>
      </c>
      <c r="M37" s="63">
        <f>BC_City_A!M37+BC_City_B!M37</f>
        <v>647583.84711489896</v>
      </c>
      <c r="N37" s="63">
        <f>BC_City_A!N37+BC_City_B!N37</f>
        <v>726066.01803030306</v>
      </c>
      <c r="O37" s="63">
        <f>BC_City_A!O37+BC_City_B!O37</f>
        <v>923761.83836805541</v>
      </c>
      <c r="P37" s="37">
        <f>BC_City_A!P37+BC_City_B!P37</f>
        <v>508751.6331828821</v>
      </c>
      <c r="Q37" s="37">
        <f>BC_City_A!Q37+BC_City_B!Q37</f>
        <v>529508.30354730587</v>
      </c>
      <c r="R37" s="37">
        <f>BC_City_A!R37+BC_City_B!R37</f>
        <v>474338.91175039281</v>
      </c>
      <c r="S37" s="37">
        <f>BC_City_A!S37+BC_City_B!S37</f>
        <v>579803.10333906021</v>
      </c>
      <c r="T37" s="37">
        <f>BC_City_A!T37+BC_City_B!T37</f>
        <v>544321.03142326407</v>
      </c>
      <c r="U37" s="37">
        <f>BC_City_A!U37+BC_City_B!U37</f>
        <v>647265.75877639954</v>
      </c>
      <c r="V37" s="37">
        <f>BC_City_A!V37+BC_City_B!V37</f>
        <v>609700.22826452169</v>
      </c>
      <c r="W37" s="37">
        <f>BC_City_A!W37+BC_City_B!W37</f>
        <v>708973.62316896347</v>
      </c>
      <c r="X37" s="37">
        <f>BC_City_A!X37+BC_City_B!X37</f>
        <v>757902.01630637492</v>
      </c>
      <c r="Y37" s="37">
        <f>BC_City_A!Y37+BC_City_B!Y37</f>
        <v>767197.12336354482</v>
      </c>
      <c r="Z37" s="37">
        <f>BC_City_A!Z37+BC_City_B!Z37</f>
        <v>814561.53156149003</v>
      </c>
      <c r="AA37" s="37">
        <f>BC_City_A!AA37+BC_City_B!AA37</f>
        <v>824694.54826630605</v>
      </c>
      <c r="AB37" s="37">
        <f>BC_City_A!AB37+BC_City_B!AB37</f>
        <v>1111389.7104482374</v>
      </c>
      <c r="AC37" s="37">
        <f>BC_City_A!AC37+BC_City_B!AC37</f>
        <v>1146457.3853251899</v>
      </c>
      <c r="AD37" s="37">
        <f>BC_City_A!AD37+BC_City_B!AD37</f>
        <v>1067248.5647696515</v>
      </c>
      <c r="AE37" s="37">
        <f>BC_City_A!AE37+BC_City_B!AE37</f>
        <v>1207125.0453842019</v>
      </c>
      <c r="AF37" s="37">
        <f>BC_City_A!AF37+BC_City_B!AF37</f>
        <v>1148417.709838964</v>
      </c>
      <c r="AG37" s="37">
        <f>BC_City_A!AG37+BC_City_B!AG37</f>
        <v>1286780.336288058</v>
      </c>
      <c r="AH37" s="37">
        <f>BC_City_A!AH37+BC_City_B!AH37</f>
        <v>1226701.0001883516</v>
      </c>
      <c r="AI37" s="37">
        <f>BC_City_A!AI37+BC_City_B!AI37</f>
        <v>1363912.1630715379</v>
      </c>
      <c r="AJ37" s="37">
        <f>BC_City_A!AJ37+BC_City_B!AJ37</f>
        <v>1429141.8929032495</v>
      </c>
      <c r="AK37" s="37">
        <f>BC_City_A!AK37+BC_City_B!AK37</f>
        <v>1440576.8920216823</v>
      </c>
      <c r="AL37" s="37">
        <f>BC_City_A!AL37+BC_City_B!AL37</f>
        <v>1505704.5497053072</v>
      </c>
      <c r="AM37" s="37">
        <f>BC_City_A!AM37+BC_City_B!AM37</f>
        <v>1517309.8576136329</v>
      </c>
      <c r="AN37" s="37">
        <f>BC_City_A!AN37+BC_City_B!AN37</f>
        <v>1683666.6190243778</v>
      </c>
      <c r="AO37" s="37">
        <f>BC_City_A!AO37+BC_City_B!AO37</f>
        <v>1722340.403933689</v>
      </c>
      <c r="AP37" s="37">
        <f>BC_City_A!AP37+BC_City_B!AP37</f>
        <v>1070498.7181885059</v>
      </c>
      <c r="AQ37" s="37">
        <f>BC_City_A!AQ37+BC_City_B!AQ37</f>
        <v>1453364.3633256496</v>
      </c>
      <c r="AR37" s="37">
        <f>BC_City_A!AR37+BC_City_B!AR37</f>
        <v>1153786.169240335</v>
      </c>
      <c r="AS37" s="37">
        <f>BC_City_A!AS37+BC_City_B!AS37</f>
        <v>1536402.2213888483</v>
      </c>
      <c r="AT37" s="37">
        <f>BC_City_A!AT37+BC_City_B!AT37</f>
        <v>1236660.1714916131</v>
      </c>
      <c r="AU37" s="37">
        <f>BC_City_A!AU37+BC_City_B!AU37</f>
        <v>1619150.3956015217</v>
      </c>
      <c r="AV37" s="37">
        <f>BC_City_A!AV37+BC_City_B!AV37</f>
        <v>1880860.7880131528</v>
      </c>
      <c r="AW37" s="37">
        <f>BC_City_A!AW37+BC_City_B!AW37</f>
        <v>1702004.7115087856</v>
      </c>
      <c r="AX37" s="37">
        <f>BC_City_A!AX37+BC_City_B!AX37</f>
        <v>1963779.5271705778</v>
      </c>
      <c r="AY37" s="37">
        <f>BC_City_A!AY37+BC_City_B!AY37</f>
        <v>1785042.751507669</v>
      </c>
      <c r="BA37" s="37">
        <f>BC_City_A!BA37+BC_City_B!BA37</f>
        <v>5279168.2272914294</v>
      </c>
      <c r="BB37" s="37">
        <f>BC_City_A!BB37+BC_City_B!BB37</f>
        <v>7767017.8129505049</v>
      </c>
      <c r="BC37" s="37">
        <f>BC_City_A!BC37+BC_City_B!BC37</f>
        <v>15450765.107558066</v>
      </c>
      <c r="BD37" s="37">
        <f>BC_City_A!BD37+BC_City_B!BD37</f>
        <v>18807556.840394728</v>
      </c>
      <c r="BF37" s="77" t="s">
        <v>246</v>
      </c>
      <c r="BG37" s="77" t="str">
        <f t="shared" si="1"/>
        <v>Support ServicesBase Case Scenario</v>
      </c>
    </row>
    <row r="38" spans="2:59" x14ac:dyDescent="0.25">
      <c r="B38" s="41" t="s">
        <v>66</v>
      </c>
      <c r="C38" s="78" t="s">
        <v>26</v>
      </c>
      <c r="D38" s="63">
        <f>BC_City_A!D38+BC_City_B!D38</f>
        <v>32252.30987215909</v>
      </c>
      <c r="E38" s="63">
        <f>BC_City_A!E38+BC_City_B!E38</f>
        <v>33120.937357954543</v>
      </c>
      <c r="F38" s="63">
        <f>BC_City_A!F38+BC_City_B!F38</f>
        <v>41746.238011363632</v>
      </c>
      <c r="G38" s="63">
        <f>BC_City_A!G38+BC_City_B!G38</f>
        <v>85958.113664772725</v>
      </c>
      <c r="H38" s="63">
        <f>BC_City_A!H38+BC_City_B!H38</f>
        <v>75162.354409722204</v>
      </c>
      <c r="I38" s="63">
        <f>BC_City_A!I38+BC_City_B!I38</f>
        <v>79786.661633951386</v>
      </c>
      <c r="J38" s="63">
        <f>BC_City_A!J38+BC_City_B!J38</f>
        <v>59083.86732450757</v>
      </c>
      <c r="K38" s="63">
        <f>BC_City_A!K38+BC_City_B!K38</f>
        <v>82323.682933686854</v>
      </c>
      <c r="L38" s="63">
        <f>BC_City_A!L38+BC_City_B!L38</f>
        <v>62661.023331808719</v>
      </c>
      <c r="M38" s="63">
        <f>BC_City_A!M38+BC_City_B!M38</f>
        <v>151131.56363636363</v>
      </c>
      <c r="N38" s="63">
        <f>BC_City_A!N38+BC_City_B!N38</f>
        <v>65203.135558181842</v>
      </c>
      <c r="O38" s="63">
        <f>BC_City_A!O38+BC_City_B!O38</f>
        <v>289261.15767618688</v>
      </c>
      <c r="P38" s="37">
        <f>BC_City_A!P38+BC_City_B!P38</f>
        <v>109186.83010242315</v>
      </c>
      <c r="Q38" s="37">
        <f>BC_City_A!Q38+BC_City_B!Q38</f>
        <v>113600.65493958475</v>
      </c>
      <c r="R38" s="37">
        <f>BC_City_A!R38+BC_City_B!R38</f>
        <v>100022.49383680083</v>
      </c>
      <c r="S38" s="37">
        <f>BC_City_A!S38+BC_City_B!S38</f>
        <v>124221.84357707543</v>
      </c>
      <c r="T38" s="37">
        <f>BC_City_A!T38+BC_City_B!T38</f>
        <v>115474.32083527256</v>
      </c>
      <c r="U38" s="37">
        <f>BC_City_A!U38+BC_City_B!U38</f>
        <v>139183.20041655499</v>
      </c>
      <c r="V38" s="37">
        <f>BC_City_A!V38+BC_City_B!V38</f>
        <v>129994.00437125943</v>
      </c>
      <c r="W38" s="37">
        <f>BC_City_A!W38+BC_City_B!W38</f>
        <v>152899.2520585306</v>
      </c>
      <c r="X38" s="37">
        <f>BC_City_A!X38+BC_City_B!X38</f>
        <v>164125.65358573815</v>
      </c>
      <c r="Y38" s="37">
        <f>BC_City_A!Y38+BC_City_B!Y38</f>
        <v>165931.43689133253</v>
      </c>
      <c r="Z38" s="37">
        <f>BC_City_A!Z38+BC_City_B!Z38</f>
        <v>176827.60538408774</v>
      </c>
      <c r="AA38" s="37">
        <f>BC_City_A!AA38+BC_City_B!AA38</f>
        <v>178792.43890489649</v>
      </c>
      <c r="AB38" s="37">
        <f>BC_City_A!AB38+BC_City_B!AB38</f>
        <v>244043.05553299462</v>
      </c>
      <c r="AC38" s="37">
        <f>BC_City_A!AC38+BC_City_B!AC38</f>
        <v>251885.27906436729</v>
      </c>
      <c r="AD38" s="37">
        <f>BC_City_A!AD38+BC_City_B!AD38</f>
        <v>232895.16033308377</v>
      </c>
      <c r="AE38" s="37">
        <f>BC_City_A!AE38+BC_City_B!AE38</f>
        <v>265077.78284766967</v>
      </c>
      <c r="AF38" s="37">
        <f>BC_City_A!AF38+BC_City_B!AF38</f>
        <v>251063.07160069438</v>
      </c>
      <c r="AG38" s="37">
        <f>BC_City_A!AG38+BC_City_B!AG38</f>
        <v>282918.6227206295</v>
      </c>
      <c r="AH38" s="37">
        <f>BC_City_A!AH38+BC_City_B!AH38</f>
        <v>268601.71439149271</v>
      </c>
      <c r="AI38" s="37">
        <f>BC_City_A!AI38+BC_City_B!AI38</f>
        <v>300202.09952119808</v>
      </c>
      <c r="AJ38" s="37">
        <f>BC_City_A!AJ38+BC_City_B!AJ38</f>
        <v>315152.16187276016</v>
      </c>
      <c r="AK38" s="37">
        <f>BC_City_A!AK38+BC_City_B!AK38</f>
        <v>317384.52629456908</v>
      </c>
      <c r="AL38" s="37">
        <f>BC_City_A!AL38+BC_City_B!AL38</f>
        <v>332304.88459742541</v>
      </c>
      <c r="AM38" s="37">
        <f>BC_City_A!AM38+BC_City_B!AM38</f>
        <v>334566.48948445381</v>
      </c>
      <c r="AN38" s="37">
        <f>BC_City_A!AN38+BC_City_B!AN38</f>
        <v>372644.16160715476</v>
      </c>
      <c r="AO38" s="37">
        <f>BC_City_A!AO38+BC_City_B!AO38</f>
        <v>381351.49086076126</v>
      </c>
      <c r="AP38" s="37">
        <f>BC_City_A!AP38+BC_City_B!AP38</f>
        <v>230302.59427250479</v>
      </c>
      <c r="AQ38" s="37">
        <f>BC_City_A!AQ38+BC_City_B!AQ38</f>
        <v>318256.72155330877</v>
      </c>
      <c r="AR38" s="37">
        <f>BC_City_A!AR38+BC_City_B!AR38</f>
        <v>248982.23496746796</v>
      </c>
      <c r="AS38" s="37">
        <f>BC_City_A!AS38+BC_City_B!AS38</f>
        <v>336882.06117671018</v>
      </c>
      <c r="AT38" s="37">
        <f>BC_City_A!AT38+BC_City_B!AT38</f>
        <v>267571.31598868885</v>
      </c>
      <c r="AU38" s="37">
        <f>BC_City_A!AU38+BC_City_B!AU38</f>
        <v>355442.13464868302</v>
      </c>
      <c r="AV38" s="37">
        <f>BC_City_A!AV38+BC_City_B!AV38</f>
        <v>415659.84024094814</v>
      </c>
      <c r="AW38" s="37">
        <f>BC_City_A!AW38+BC_City_B!AW38</f>
        <v>374023.85894365294</v>
      </c>
      <c r="AX38" s="37">
        <f>BC_City_A!AX38+BC_City_B!AX38</f>
        <v>434254.48962262599</v>
      </c>
      <c r="AY38" s="37">
        <f>BC_City_A!AY38+BC_City_B!AY38</f>
        <v>392644.44424305565</v>
      </c>
      <c r="BA38" s="37">
        <f>BC_City_A!BA38+BC_City_B!BA38</f>
        <v>1057691.0454106592</v>
      </c>
      <c r="BB38" s="37">
        <f>BC_City_A!BB38+BC_City_B!BB38</f>
        <v>1670259.7349035565</v>
      </c>
      <c r="BC38" s="37">
        <f>BC_City_A!BC38+BC_City_B!BC38</f>
        <v>3396094.8482613387</v>
      </c>
      <c r="BD38" s="37">
        <f>BC_City_A!BD38+BC_City_B!BD38</f>
        <v>4128015.3481255621</v>
      </c>
      <c r="BF38" s="77" t="s">
        <v>246</v>
      </c>
      <c r="BG38" s="77" t="str">
        <f t="shared" si="1"/>
        <v>Total Other Operating ExpensesBase Case Scenario</v>
      </c>
    </row>
    <row r="39" spans="2:59" x14ac:dyDescent="0.25">
      <c r="B39" s="41" t="s">
        <v>67</v>
      </c>
      <c r="C39" s="78" t="s">
        <v>26</v>
      </c>
      <c r="D39" s="63">
        <f>BC_City_A!D39+BC_City_B!D39</f>
        <v>39493.326654829543</v>
      </c>
      <c r="E39" s="63">
        <f>BC_City_A!E39+BC_City_B!E39</f>
        <v>104787.54275568183</v>
      </c>
      <c r="F39" s="63">
        <f>BC_City_A!F39+BC_City_B!F39</f>
        <v>90266.383508522704</v>
      </c>
      <c r="G39" s="63">
        <f>BC_City_A!G39+BC_City_B!G39</f>
        <v>82013.457634943174</v>
      </c>
      <c r="H39" s="63">
        <f>BC_City_A!H39+BC_City_B!H39</f>
        <v>64703.492392676766</v>
      </c>
      <c r="I39" s="63">
        <f>BC_City_A!I39+BC_City_B!I39</f>
        <v>58937.282420138894</v>
      </c>
      <c r="J39" s="63">
        <f>BC_City_A!J39+BC_City_B!J39</f>
        <v>68700.419409722221</v>
      </c>
      <c r="K39" s="63">
        <f>BC_City_A!K39+BC_City_B!K39</f>
        <v>41939.234722222216</v>
      </c>
      <c r="L39" s="63">
        <f>BC_City_A!L39+BC_City_B!L39</f>
        <v>37288.914991003789</v>
      </c>
      <c r="M39" s="63">
        <f>BC_City_A!M39+BC_City_B!M39</f>
        <v>59899.199853614264</v>
      </c>
      <c r="N39" s="63">
        <f>BC_City_A!N39+BC_City_B!N39</f>
        <v>58851.09437765152</v>
      </c>
      <c r="O39" s="63">
        <f>BC_City_A!O39+BC_City_B!O39</f>
        <v>161328.05647197916</v>
      </c>
      <c r="P39" s="37">
        <f>BC_City_A!P39+BC_City_B!P39</f>
        <v>119113.92334423302</v>
      </c>
      <c r="Q39" s="37">
        <f>BC_City_A!Q39+BC_City_B!Q39</f>
        <v>123997.41652758908</v>
      </c>
      <c r="R39" s="37">
        <f>BC_City_A!R39+BC_City_B!R39</f>
        <v>112088.9377823431</v>
      </c>
      <c r="S39" s="37">
        <f>BC_City_A!S39+BC_City_B!S39</f>
        <v>135873.26855309826</v>
      </c>
      <c r="T39" s="37">
        <f>BC_City_A!T39+BC_City_B!T39</f>
        <v>128222.91989295947</v>
      </c>
      <c r="U39" s="37">
        <f>BC_City_A!U39+BC_City_B!U39</f>
        <v>151388.21351568232</v>
      </c>
      <c r="V39" s="37">
        <f>BC_City_A!V39+BC_City_B!V39</f>
        <v>143246.88981278607</v>
      </c>
      <c r="W39" s="37">
        <f>BC_City_A!W39+BC_City_B!W39</f>
        <v>165561.72487162706</v>
      </c>
      <c r="X39" s="37">
        <f>BC_City_A!X39+BC_City_B!X39</f>
        <v>176596.36328975786</v>
      </c>
      <c r="Y39" s="37">
        <f>BC_City_A!Y39+BC_City_B!Y39</f>
        <v>178882.34568508717</v>
      </c>
      <c r="Z39" s="37">
        <f>BC_City_A!Z39+BC_City_B!Z39</f>
        <v>189547.66099993081</v>
      </c>
      <c r="AA39" s="37">
        <f>BC_City_A!AA39+BC_City_B!AA39</f>
        <v>192041.87947833783</v>
      </c>
      <c r="AB39" s="37">
        <f>BC_City_A!AB39+BC_City_B!AB39</f>
        <v>257006.86173206088</v>
      </c>
      <c r="AC39" s="37">
        <f>BC_City_A!AC39+BC_City_B!AC39</f>
        <v>265033.84703161428</v>
      </c>
      <c r="AD39" s="37">
        <f>BC_City_A!AD39+BC_City_B!AD39</f>
        <v>247643.63029198116</v>
      </c>
      <c r="AE39" s="37">
        <f>BC_City_A!AE39+BC_City_B!AE39</f>
        <v>279138.05299831275</v>
      </c>
      <c r="AF39" s="37">
        <f>BC_City_A!AF39+BC_City_B!AF39</f>
        <v>266213.97239402472</v>
      </c>
      <c r="AG39" s="37">
        <f>BC_City_A!AG39+BC_City_B!AG39</f>
        <v>297355.21710429719</v>
      </c>
      <c r="AH39" s="37">
        <f>BC_City_A!AH39+BC_City_B!AH39</f>
        <v>284114.40236242214</v>
      </c>
      <c r="AI39" s="37">
        <f>BC_City_A!AI39+BC_City_B!AI39</f>
        <v>314990.72123990994</v>
      </c>
      <c r="AJ39" s="37">
        <f>BC_City_A!AJ39+BC_City_B!AJ39</f>
        <v>329711.37562867085</v>
      </c>
      <c r="AK39" s="37">
        <f>BC_City_A!AK39+BC_City_B!AK39</f>
        <v>332517.32964874001</v>
      </c>
      <c r="AL39" s="37">
        <f>BC_City_A!AL39+BC_City_B!AL39</f>
        <v>347218.61013623013</v>
      </c>
      <c r="AM39" s="37">
        <f>BC_City_A!AM39+BC_City_B!AM39</f>
        <v>350068.6802547978</v>
      </c>
      <c r="AN39" s="37">
        <f>BC_City_A!AN39+BC_City_B!AN39</f>
        <v>387639.96453683102</v>
      </c>
      <c r="AO39" s="37">
        <f>BC_City_A!AO39+BC_City_B!AO39</f>
        <v>396458.34868275432</v>
      </c>
      <c r="AP39" s="37">
        <f>BC_City_A!AP39+BC_City_B!AP39</f>
        <v>250313.53032776533</v>
      </c>
      <c r="AQ39" s="37">
        <f>BC_City_A!AQ39+BC_City_B!AQ39</f>
        <v>336597.53065983637</v>
      </c>
      <c r="AR39" s="37">
        <f>BC_City_A!AR39+BC_City_B!AR39</f>
        <v>269346.69850244443</v>
      </c>
      <c r="AS39" s="37">
        <f>BC_City_A!AS39+BC_City_B!AS39</f>
        <v>355572.68762491277</v>
      </c>
      <c r="AT39" s="37">
        <f>BC_City_A!AT39+BC_City_B!AT39</f>
        <v>288284.12571696693</v>
      </c>
      <c r="AU39" s="37">
        <f>BC_City_A!AU39+BC_City_B!AU39</f>
        <v>374481.81672144087</v>
      </c>
      <c r="AV39" s="37">
        <f>BC_City_A!AV39+BC_City_B!AV39</f>
        <v>433406.08679700125</v>
      </c>
      <c r="AW39" s="37">
        <f>BC_City_A!AW39+BC_City_B!AW39</f>
        <v>393416.45181007683</v>
      </c>
      <c r="AX39" s="37">
        <f>BC_City_A!AX39+BC_City_B!AX39</f>
        <v>452356.3281996093</v>
      </c>
      <c r="AY39" s="37">
        <f>BC_City_A!AY39+BC_City_B!AY39</f>
        <v>412394.43251946662</v>
      </c>
      <c r="BA39" s="37">
        <f>BC_City_A!BA39+BC_City_B!BA39</f>
        <v>868208.40519298613</v>
      </c>
      <c r="BB39" s="37">
        <f>BC_City_A!BB39+BC_City_B!BB39</f>
        <v>1816561.5437534323</v>
      </c>
      <c r="BC39" s="37">
        <f>BC_City_A!BC39+BC_City_B!BC39</f>
        <v>3571012.7008230621</v>
      </c>
      <c r="BD39" s="37">
        <f>BC_City_A!BD39+BC_City_B!BD39</f>
        <v>4350268.0020991061</v>
      </c>
      <c r="BF39" s="77" t="s">
        <v>246</v>
      </c>
      <c r="BG39" s="77" t="str">
        <f t="shared" si="1"/>
        <v>PromosBase Case Scenario</v>
      </c>
    </row>
    <row r="40" spans="2:59" x14ac:dyDescent="0.25">
      <c r="B40" s="41" t="s">
        <v>68</v>
      </c>
      <c r="C40" s="78" t="s">
        <v>26</v>
      </c>
      <c r="D40" s="63">
        <f>BC_City_A!D40+BC_City_B!D40</f>
        <v>39020.219190340904</v>
      </c>
      <c r="E40" s="63">
        <f>BC_City_A!E40+BC_City_B!E40</f>
        <v>51917.036960227269</v>
      </c>
      <c r="F40" s="63">
        <f>BC_City_A!F40+BC_City_B!F40</f>
        <v>60688.898210227271</v>
      </c>
      <c r="G40" s="63">
        <f>BC_City_A!G40+BC_City_B!G40</f>
        <v>48879.252755681824</v>
      </c>
      <c r="H40" s="63">
        <f>BC_City_A!H40+BC_City_B!H40</f>
        <v>45206.26902777778</v>
      </c>
      <c r="I40" s="63">
        <f>BC_City_A!I40+BC_City_B!I40</f>
        <v>47040.661723958328</v>
      </c>
      <c r="J40" s="63">
        <f>BC_City_A!J40+BC_City_B!J40</f>
        <v>57095.318661616162</v>
      </c>
      <c r="K40" s="63">
        <f>BC_City_A!K40+BC_City_B!K40</f>
        <v>76339.689154040403</v>
      </c>
      <c r="L40" s="63">
        <f>BC_City_A!L40+BC_City_B!L40</f>
        <v>73368.102053740527</v>
      </c>
      <c r="M40" s="63">
        <f>BC_City_A!M40+BC_City_B!M40</f>
        <v>91580.012428977265</v>
      </c>
      <c r="N40" s="63">
        <f>BC_City_A!N40+BC_City_B!N40</f>
        <v>113019.80106060607</v>
      </c>
      <c r="O40" s="63">
        <f>BC_City_A!O40+BC_City_B!O40</f>
        <v>127664.35458964645</v>
      </c>
      <c r="P40" s="37">
        <f>BC_City_A!P40+BC_City_B!P40</f>
        <v>82138.825632848733</v>
      </c>
      <c r="Q40" s="37">
        <f>BC_City_A!Q40+BC_City_B!Q40</f>
        <v>85445.696067965924</v>
      </c>
      <c r="R40" s="37">
        <f>BC_City_A!R40+BC_City_B!R40</f>
        <v>74655.499940926296</v>
      </c>
      <c r="S40" s="37">
        <f>BC_City_A!S40+BC_City_B!S40</f>
        <v>93378.496352196875</v>
      </c>
      <c r="T40" s="37">
        <f>BC_City_A!T40+BC_City_B!T40</f>
        <v>86422.814516904633</v>
      </c>
      <c r="U40" s="37">
        <f>BC_City_A!U40+BC_City_B!U40</f>
        <v>104793.48590005096</v>
      </c>
      <c r="V40" s="37">
        <f>BC_City_A!V40+BC_City_B!V40</f>
        <v>97507.355811237823</v>
      </c>
      <c r="W40" s="37">
        <f>BC_City_A!W40+BC_City_B!W40</f>
        <v>115268.27201886768</v>
      </c>
      <c r="X40" s="37">
        <f>BC_City_A!X40+BC_City_B!X40</f>
        <v>123953.96752888088</v>
      </c>
      <c r="Y40" s="37">
        <f>BC_City_A!Y40+BC_City_B!Y40</f>
        <v>125249.77891576853</v>
      </c>
      <c r="Z40" s="37">
        <f>BC_City_A!Z40+BC_City_B!Z40</f>
        <v>133688.84441273531</v>
      </c>
      <c r="AA40" s="37">
        <f>BC_City_A!AA40+BC_City_B!AA40</f>
        <v>135097.42274505596</v>
      </c>
      <c r="AB40" s="37">
        <f>BC_City_A!AB40+BC_City_B!AB40</f>
        <v>185416.52228121529</v>
      </c>
      <c r="AC40" s="37">
        <f>BC_City_A!AC40+BC_City_B!AC40</f>
        <v>191420.75686977486</v>
      </c>
      <c r="AD40" s="37">
        <f>BC_City_A!AD40+BC_City_B!AD40</f>
        <v>176475.56669429847</v>
      </c>
      <c r="AE40" s="37">
        <f>BC_City_A!AE40+BC_City_B!AE40</f>
        <v>201402.21790293467</v>
      </c>
      <c r="AF40" s="37">
        <f>BC_City_A!AF40+BC_City_B!AF40</f>
        <v>190390.52315335674</v>
      </c>
      <c r="AG40" s="37">
        <f>BC_City_A!AG40+BC_City_B!AG40</f>
        <v>215070.40626641695</v>
      </c>
      <c r="AH40" s="37">
        <f>BC_City_A!AH40+BC_City_B!AH40</f>
        <v>203828.81084569247</v>
      </c>
      <c r="AI40" s="37">
        <f>BC_City_A!AI40+BC_City_B!AI40</f>
        <v>228314.07438442152</v>
      </c>
      <c r="AJ40" s="37">
        <f>BC_City_A!AJ40+BC_City_B!AJ40</f>
        <v>239875.56370648288</v>
      </c>
      <c r="AK40" s="37">
        <f>BC_City_A!AK40+BC_City_B!AK40</f>
        <v>241481.4588887085</v>
      </c>
      <c r="AL40" s="37">
        <f>BC_City_A!AL40+BC_City_B!AL40</f>
        <v>253018.01964424973</v>
      </c>
      <c r="AM40" s="37">
        <f>BC_City_A!AM40+BC_City_B!AM40</f>
        <v>254643.49018480489</v>
      </c>
      <c r="AN40" s="37">
        <f>BC_City_A!AN40+BC_City_B!AN40</f>
        <v>284075.05459268193</v>
      </c>
      <c r="AO40" s="37">
        <f>BC_City_A!AO40+BC_City_B!AO40</f>
        <v>290760.28888449015</v>
      </c>
      <c r="AP40" s="37">
        <f>BC_City_A!AP40+BC_City_B!AP40</f>
        <v>173435.42717069085</v>
      </c>
      <c r="AQ40" s="37">
        <f>BC_City_A!AQ40+BC_City_B!AQ40</f>
        <v>241517.44195393502</v>
      </c>
      <c r="AR40" s="37">
        <f>BC_City_A!AR40+BC_City_B!AR40</f>
        <v>187754.26155788166</v>
      </c>
      <c r="AS40" s="37">
        <f>BC_City_A!AS40+BC_City_B!AS40</f>
        <v>255795.1836784794</v>
      </c>
      <c r="AT40" s="37">
        <f>BC_City_A!AT40+BC_City_B!AT40</f>
        <v>202004.36491887254</v>
      </c>
      <c r="AU40" s="37">
        <f>BC_City_A!AU40+BC_City_B!AU40</f>
        <v>270022.80193559936</v>
      </c>
      <c r="AV40" s="37">
        <f>BC_City_A!AV40+BC_City_B!AV40</f>
        <v>316664.81442179298</v>
      </c>
      <c r="AW40" s="37">
        <f>BC_City_A!AW40+BC_City_B!AW40</f>
        <v>284266.3336553282</v>
      </c>
      <c r="AX40" s="37">
        <f>BC_City_A!AX40+BC_City_B!AX40</f>
        <v>330917.77086879907</v>
      </c>
      <c r="AY40" s="37">
        <f>BC_City_A!AY40+BC_City_B!AY40</f>
        <v>298538.91105824779</v>
      </c>
      <c r="BA40" s="37">
        <f>BC_City_A!BA40+BC_City_B!BA40</f>
        <v>831819.6158168402</v>
      </c>
      <c r="BB40" s="37">
        <f>BC_City_A!BB40+BC_City_B!BB40</f>
        <v>1257600.4598434395</v>
      </c>
      <c r="BC40" s="37">
        <f>BC_City_A!BC40+BC_City_B!BC40</f>
        <v>2581337.4108223566</v>
      </c>
      <c r="BD40" s="37">
        <f>BC_City_A!BD40+BC_City_B!BD40</f>
        <v>3135752.6546967993</v>
      </c>
      <c r="BF40" s="77" t="s">
        <v>246</v>
      </c>
      <c r="BG40" s="77" t="str">
        <f t="shared" si="1"/>
        <v>Total Marketing CreditsBase Case Scenario</v>
      </c>
    </row>
    <row r="41" spans="2:59" x14ac:dyDescent="0.25">
      <c r="B41" s="41" t="s">
        <v>69</v>
      </c>
      <c r="C41" s="78" t="s">
        <v>26</v>
      </c>
      <c r="D41" s="63">
        <f>BC_City_A!D41+BC_City_B!D41</f>
        <v>6226.9102202201702</v>
      </c>
      <c r="E41" s="63">
        <f>BC_City_A!E41+BC_City_B!E41</f>
        <v>6884.7402057954523</v>
      </c>
      <c r="F41" s="63">
        <f>BC_City_A!F41+BC_City_B!F41</f>
        <v>-88994.134036761345</v>
      </c>
      <c r="G41" s="63">
        <f>BC_City_A!G41+BC_City_B!G41</f>
        <v>42304.326481669035</v>
      </c>
      <c r="H41" s="63">
        <f>BC_City_A!H41+BC_City_B!H41</f>
        <v>9654.0475586458342</v>
      </c>
      <c r="I41" s="63">
        <f>BC_City_A!I41+BC_City_B!I41</f>
        <v>13944.112779645833</v>
      </c>
      <c r="J41" s="63">
        <f>BC_City_A!J41+BC_City_B!J41</f>
        <v>-106.75802869317653</v>
      </c>
      <c r="K41" s="63">
        <f>BC_City_A!K41+BC_City_B!K41</f>
        <v>27993.855764696968</v>
      </c>
      <c r="L41" s="63">
        <f>BC_City_A!L41+BC_City_B!L41</f>
        <v>9520.2933476640646</v>
      </c>
      <c r="M41" s="63">
        <f>BC_City_A!M41+BC_City_B!M41</f>
        <v>87558.011578716847</v>
      </c>
      <c r="N41" s="63">
        <f>BC_City_A!N41+BC_City_B!N41</f>
        <v>74420.336863371194</v>
      </c>
      <c r="O41" s="63">
        <f>BC_City_A!O41+BC_City_B!O41</f>
        <v>53485.305905965921</v>
      </c>
      <c r="P41" s="37">
        <f>BC_City_A!P41+BC_City_B!P41</f>
        <v>31058.832698339174</v>
      </c>
      <c r="Q41" s="37">
        <f>BC_City_A!Q41+BC_City_B!Q41</f>
        <v>32249.742607032491</v>
      </c>
      <c r="R41" s="37">
        <f>BC_City_A!R41+BC_City_B!R41</f>
        <v>25642.118234036356</v>
      </c>
      <c r="S41" s="37">
        <f>BC_City_A!S41+BC_City_B!S41</f>
        <v>34997.817551697626</v>
      </c>
      <c r="T41" s="37">
        <f>BC_City_A!T41+BC_City_B!T41</f>
        <v>30720.626899451549</v>
      </c>
      <c r="U41" s="37">
        <f>BC_City_A!U41+BC_City_B!U41</f>
        <v>40016.187305407642</v>
      </c>
      <c r="V41" s="37">
        <f>BC_City_A!V41+BC_City_B!V41</f>
        <v>35622.005055242014</v>
      </c>
      <c r="W41" s="37">
        <f>BC_City_A!W41+BC_City_B!W41</f>
        <v>44664.165457509574</v>
      </c>
      <c r="X41" s="37">
        <f>BC_City_A!X41+BC_City_B!X41</f>
        <v>49003.671711599476</v>
      </c>
      <c r="Y41" s="37">
        <f>BC_City_A!Y41+BC_City_B!Y41</f>
        <v>49218.613422488459</v>
      </c>
      <c r="Z41" s="37">
        <f>BC_City_A!Z41+BC_City_B!Z41</f>
        <v>53472.752579138665</v>
      </c>
      <c r="AA41" s="37">
        <f>BC_City_A!AA41+BC_City_B!AA41</f>
        <v>53700.112342203553</v>
      </c>
      <c r="AB41" s="37">
        <f>BC_City_A!AB41+BC_City_B!AB41</f>
        <v>78138.822688697648</v>
      </c>
      <c r="AC41" s="37">
        <f>BC_City_A!AC41+BC_City_B!AC41</f>
        <v>80868.918451928112</v>
      </c>
      <c r="AD41" s="37">
        <f>BC_City_A!AD41+BC_City_B!AD41</f>
        <v>72322.676054204247</v>
      </c>
      <c r="AE41" s="37">
        <f>BC_City_A!AE41+BC_City_B!AE41</f>
        <v>84893.594287385888</v>
      </c>
      <c r="AF41" s="37">
        <f>BC_City_A!AF41+BC_City_B!AF41</f>
        <v>78671.631947230489</v>
      </c>
      <c r="AG41" s="37">
        <f>BC_City_A!AG41+BC_City_B!AG41</f>
        <v>91146.081284397238</v>
      </c>
      <c r="AH41" s="37">
        <f>BC_City_A!AH41+BC_City_B!AH41</f>
        <v>84825.927119485525</v>
      </c>
      <c r="AI41" s="37">
        <f>BC_City_A!AI41+BC_City_B!AI41</f>
        <v>97215.089113028094</v>
      </c>
      <c r="AJ41" s="37">
        <f>BC_City_A!AJ41+BC_City_B!AJ41</f>
        <v>102969.41702911521</v>
      </c>
      <c r="AK41" s="37">
        <f>BC_City_A!AK41+BC_City_B!AK41</f>
        <v>103254.08448980047</v>
      </c>
      <c r="AL41" s="37">
        <f>BC_City_A!AL41+BC_City_B!AL41</f>
        <v>108987.64531645324</v>
      </c>
      <c r="AM41" s="37">
        <f>BC_City_A!AM41+BC_City_B!AM41</f>
        <v>109269.08192285217</v>
      </c>
      <c r="AN41" s="37">
        <f>BC_City_A!AN41+BC_City_B!AN41</f>
        <v>123851.65461088259</v>
      </c>
      <c r="AO41" s="37">
        <f>BC_City_A!AO41+BC_City_B!AO41</f>
        <v>126971.85674839119</v>
      </c>
      <c r="AP41" s="37">
        <f>BC_City_A!AP41+BC_City_B!AP41</f>
        <v>66387.950323205223</v>
      </c>
      <c r="AQ41" s="37">
        <f>BC_City_A!AQ41+BC_City_B!AQ41</f>
        <v>100544.71688807402</v>
      </c>
      <c r="AR41" s="37">
        <f>BC_City_A!AR41+BC_City_B!AR41</f>
        <v>72972.676666855259</v>
      </c>
      <c r="AS41" s="37">
        <f>BC_City_A!AS41+BC_City_B!AS41</f>
        <v>107112.83729108566</v>
      </c>
      <c r="AT41" s="37">
        <f>BC_City_A!AT41+BC_City_B!AT41</f>
        <v>79528.75758026485</v>
      </c>
      <c r="AU41" s="37">
        <f>BC_City_A!AU41+BC_City_B!AU41</f>
        <v>113657.50325817794</v>
      </c>
      <c r="AV41" s="37">
        <f>BC_City_A!AV41+BC_City_B!AV41</f>
        <v>137184.67533853732</v>
      </c>
      <c r="AW41" s="37">
        <f>BC_City_A!AW41+BC_City_B!AW41</f>
        <v>120206.54448019837</v>
      </c>
      <c r="AX41" s="37">
        <f>BC_City_A!AX41+BC_City_B!AX41</f>
        <v>143735.96950908759</v>
      </c>
      <c r="AY41" s="37">
        <f>BC_City_A!AY41+BC_City_B!AY41</f>
        <v>126765.74058020709</v>
      </c>
      <c r="BA41" s="37">
        <f>BC_City_A!BA41+BC_City_B!BA41</f>
        <v>242891.04864093679</v>
      </c>
      <c r="BB41" s="37">
        <f>BC_City_A!BB41+BC_City_B!BB41</f>
        <v>480366.64586414659</v>
      </c>
      <c r="BC41" s="37">
        <f>BC_City_A!BC41+BC_City_B!BC41</f>
        <v>1092562.9697045782</v>
      </c>
      <c r="BD41" s="37">
        <f>BC_City_A!BD41+BC_City_B!BD41</f>
        <v>1318920.8832749671</v>
      </c>
      <c r="BF41" s="77" t="s">
        <v>246</v>
      </c>
      <c r="BG41" s="77" t="str">
        <f t="shared" si="1"/>
        <v>Fully Loaded HeadcountBase Case Scenario</v>
      </c>
    </row>
    <row r="42" spans="2:59" x14ac:dyDescent="0.25">
      <c r="B42" s="41" t="s">
        <v>70</v>
      </c>
      <c r="C42" s="78" t="s">
        <v>26</v>
      </c>
      <c r="D42" s="63">
        <f>BC_City_A!D42+BC_City_B!D42</f>
        <v>150154.47440034803</v>
      </c>
      <c r="E42" s="63">
        <f>BC_City_A!E42+BC_City_B!E42</f>
        <v>108375.99744211648</v>
      </c>
      <c r="F42" s="63">
        <f>BC_City_A!F42+BC_City_B!F42</f>
        <v>109371.83505715907</v>
      </c>
      <c r="G42" s="63">
        <f>BC_City_A!G42+BC_City_B!G42</f>
        <v>381965.0410425142</v>
      </c>
      <c r="H42" s="63">
        <f>BC_City_A!H42+BC_City_B!H42</f>
        <v>181388.47354856372</v>
      </c>
      <c r="I42" s="63">
        <f>BC_City_A!I42+BC_City_B!I42</f>
        <v>124309.43460564237</v>
      </c>
      <c r="J42" s="63">
        <f>BC_City_A!J42+BC_City_B!J42</f>
        <v>149306.66067498736</v>
      </c>
      <c r="K42" s="63">
        <f>BC_City_A!K42+BC_City_B!K42</f>
        <v>241492.1776277652</v>
      </c>
      <c r="L42" s="63">
        <f>BC_City_A!L42+BC_City_B!L42</f>
        <v>259819.35768090445</v>
      </c>
      <c r="M42" s="63">
        <f>BC_City_A!M42+BC_City_B!M42</f>
        <v>25907.323782488951</v>
      </c>
      <c r="N42" s="63">
        <f>BC_City_A!N42+BC_City_B!N42</f>
        <v>53364.239609393946</v>
      </c>
      <c r="O42" s="63">
        <f>BC_City_A!O42+BC_City_B!O42</f>
        <v>-764.40866467487035</v>
      </c>
      <c r="P42" s="37">
        <f>BC_City_A!P42+BC_City_B!P42</f>
        <v>137424.70636878241</v>
      </c>
      <c r="Q42" s="37">
        <f>BC_City_A!Q42+BC_City_B!Q42</f>
        <v>142709.32862085159</v>
      </c>
      <c r="R42" s="37">
        <f>BC_City_A!R42+BC_City_B!R42</f>
        <v>114120.77601566493</v>
      </c>
      <c r="S42" s="37">
        <f>BC_City_A!S42+BC_City_B!S42</f>
        <v>154933.0961531178</v>
      </c>
      <c r="T42" s="37">
        <f>BC_City_A!T42+BC_City_B!T42</f>
        <v>136430.20453402909</v>
      </c>
      <c r="U42" s="37">
        <f>BC_City_A!U42+BC_City_B!U42</f>
        <v>176957.69591939126</v>
      </c>
      <c r="V42" s="37">
        <f>BC_City_A!V42+BC_City_B!V42</f>
        <v>157935.11615225681</v>
      </c>
      <c r="W42" s="37">
        <f>BC_City_A!W42+BC_City_B!W42</f>
        <v>197347.25299141332</v>
      </c>
      <c r="X42" s="37">
        <f>BC_City_A!X42+BC_City_B!X42</f>
        <v>216277.58567725064</v>
      </c>
      <c r="Y42" s="37">
        <f>BC_City_A!Y42+BC_City_B!Y42</f>
        <v>217299.13328271516</v>
      </c>
      <c r="Z42" s="37">
        <f>BC_City_A!Z42+BC_City_B!Z42</f>
        <v>235849.72319388168</v>
      </c>
      <c r="AA42" s="37">
        <f>BC_City_A!AA42+BC_City_B!AA42</f>
        <v>236933.96363901609</v>
      </c>
      <c r="AB42" s="37">
        <f>BC_City_A!AB42+BC_City_B!AB42</f>
        <v>343679.63223818288</v>
      </c>
      <c r="AC42" s="37">
        <f>BC_City_A!AC42+BC_City_B!AC42</f>
        <v>355641.52125119889</v>
      </c>
      <c r="AD42" s="37">
        <f>BC_City_A!AD42+BC_City_B!AD42</f>
        <v>318569.45486986754</v>
      </c>
      <c r="AE42" s="37">
        <f>BC_City_A!AE42+BC_City_B!AE42</f>
        <v>373385.13994389866</v>
      </c>
      <c r="AF42" s="37">
        <f>BC_City_A!AF42+BC_City_B!AF42</f>
        <v>346382.67837034393</v>
      </c>
      <c r="AG42" s="37">
        <f>BC_City_A!AG42+BC_City_B!AG42</f>
        <v>400772.33149103768</v>
      </c>
      <c r="AH42" s="37">
        <f>BC_City_A!AH42+BC_City_B!AH42</f>
        <v>373338.29121159494</v>
      </c>
      <c r="AI42" s="37">
        <f>BC_City_A!AI42+BC_City_B!AI42</f>
        <v>427353.5753618232</v>
      </c>
      <c r="AJ42" s="37">
        <f>BC_City_A!AJ42+BC_City_B!AJ42</f>
        <v>452460.08083422383</v>
      </c>
      <c r="AK42" s="37">
        <f>BC_City_A!AK42+BC_City_B!AK42</f>
        <v>453802.32371620962</v>
      </c>
      <c r="AL42" s="37">
        <f>BC_City_A!AL42+BC_City_B!AL42</f>
        <v>478819.84909392195</v>
      </c>
      <c r="AM42" s="37">
        <f>BC_City_A!AM42+BC_City_B!AM42</f>
        <v>480150.52219426533</v>
      </c>
      <c r="AN42" s="37">
        <f>BC_City_A!AN42+BC_City_B!AN42</f>
        <v>543788.07751557522</v>
      </c>
      <c r="AO42" s="37">
        <f>BC_City_A!AO42+BC_City_B!AO42</f>
        <v>557442.06202294002</v>
      </c>
      <c r="AP42" s="37">
        <f>BC_City_A!AP42+BC_City_B!AP42</f>
        <v>293536.96781262732</v>
      </c>
      <c r="AQ42" s="37">
        <f>BC_City_A!AQ42+BC_City_B!AQ42</f>
        <v>442512.31373602577</v>
      </c>
      <c r="AR42" s="37">
        <f>BC_City_A!AR42+BC_City_B!AR42</f>
        <v>322372.10467226716</v>
      </c>
      <c r="AS42" s="37">
        <f>BC_City_A!AS42+BC_City_B!AS42</f>
        <v>471274.2486964562</v>
      </c>
      <c r="AT42" s="37">
        <f>BC_City_A!AT42+BC_City_B!AT42</f>
        <v>351081.17626366642</v>
      </c>
      <c r="AU42" s="37">
        <f>BC_City_A!AU42+BC_City_B!AU42</f>
        <v>499933.55971681431</v>
      </c>
      <c r="AV42" s="37">
        <f>BC_City_A!AV42+BC_City_B!AV42</f>
        <v>602523.23004357854</v>
      </c>
      <c r="AW42" s="37">
        <f>BC_City_A!AW42+BC_City_B!AW42</f>
        <v>528612.65066813573</v>
      </c>
      <c r="AX42" s="37">
        <f>BC_City_A!AX42+BC_City_B!AX42</f>
        <v>631212.62553182698</v>
      </c>
      <c r="AY42" s="37">
        <f>BC_City_A!AY42+BC_City_B!AY42</f>
        <v>557336.88574480347</v>
      </c>
      <c r="BA42" s="37">
        <f>BC_City_A!BA42+BC_City_B!BA42</f>
        <v>1784690.6068072089</v>
      </c>
      <c r="BB42" s="37">
        <f>BC_City_A!BB42+BC_City_B!BB42</f>
        <v>2124218.5825483711</v>
      </c>
      <c r="BC42" s="37">
        <f>BC_City_A!BC42+BC_City_B!BC42</f>
        <v>4804355.4005765682</v>
      </c>
      <c r="BD42" s="37">
        <f>BC_City_A!BD42+BC_City_B!BD42</f>
        <v>5801625.9024247164</v>
      </c>
      <c r="BF42" s="77" t="s">
        <v>246</v>
      </c>
      <c r="BG42" s="77" t="str">
        <f t="shared" si="1"/>
        <v>Total Contractors &amp; Outside ServicesBase Case Scenario</v>
      </c>
    </row>
    <row r="43" spans="2:59" x14ac:dyDescent="0.25">
      <c r="B43" s="41" t="s">
        <v>71</v>
      </c>
      <c r="C43" s="78" t="s">
        <v>26</v>
      </c>
      <c r="D43" s="63">
        <f>BC_City_A!D43+BC_City_B!D43</f>
        <v>2416.0529148508526</v>
      </c>
      <c r="E43" s="63">
        <f>BC_City_A!E43+BC_City_B!E43</f>
        <v>134.61208558238636</v>
      </c>
      <c r="F43" s="63">
        <f>BC_City_A!F43+BC_City_B!F43</f>
        <v>1311.5488521732955</v>
      </c>
      <c r="G43" s="63">
        <f>BC_City_A!G43+BC_City_B!G43</f>
        <v>-5.2400000000005775E-3</v>
      </c>
      <c r="H43" s="63">
        <f>BC_City_A!H43+BC_City_B!H43</f>
        <v>101.73941162878789</v>
      </c>
      <c r="I43" s="63">
        <f>BC_City_A!I43+BC_City_B!I43</f>
        <v>67854.440181921891</v>
      </c>
      <c r="J43" s="63">
        <f>BC_City_A!J43+BC_City_B!J43</f>
        <v>23490.044949319759</v>
      </c>
      <c r="K43" s="63">
        <f>BC_City_A!K43+BC_City_B!K43</f>
        <v>13582.409705246211</v>
      </c>
      <c r="L43" s="63">
        <f>BC_City_A!L43+BC_City_B!L43</f>
        <v>-92655.95618387888</v>
      </c>
      <c r="M43" s="63">
        <f>BC_City_A!M43+BC_City_B!M43</f>
        <v>179572.51712862062</v>
      </c>
      <c r="N43" s="63">
        <f>BC_City_A!N43+BC_City_B!N43</f>
        <v>29166.522875871215</v>
      </c>
      <c r="O43" s="63">
        <f>BC_City_A!O43+BC_City_B!O43</f>
        <v>-183605.77907714961</v>
      </c>
      <c r="P43" s="37">
        <f>BC_City_A!P43+BC_City_B!P43</f>
        <v>103366.34652115866</v>
      </c>
      <c r="Q43" s="37">
        <f>BC_City_A!Q43+BC_City_B!Q43</f>
        <v>107332.47246398281</v>
      </c>
      <c r="R43" s="37">
        <f>BC_City_A!R43+BC_City_B!R43</f>
        <v>85455.592297837618</v>
      </c>
      <c r="S43" s="37">
        <f>BC_City_A!S43+BC_City_B!S43</f>
        <v>116489.61973019314</v>
      </c>
      <c r="T43" s="37">
        <f>BC_City_A!T43+BC_City_B!T43</f>
        <v>102328.95834244191</v>
      </c>
      <c r="U43" s="37">
        <f>BC_City_A!U43+BC_City_B!U43</f>
        <v>133159.546967275</v>
      </c>
      <c r="V43" s="37">
        <f>BC_City_A!V43+BC_City_B!V43</f>
        <v>118609.16945170313</v>
      </c>
      <c r="W43" s="37">
        <f>BC_City_A!W43+BC_City_B!W43</f>
        <v>148597.45052017711</v>
      </c>
      <c r="X43" s="37">
        <f>BC_City_A!X43+BC_City_B!X43</f>
        <v>162992.15894868059</v>
      </c>
      <c r="Y43" s="37">
        <f>BC_City_A!Y43+BC_City_B!Y43</f>
        <v>163719.88977966135</v>
      </c>
      <c r="Z43" s="37">
        <f>BC_City_A!Z43+BC_City_B!Z43</f>
        <v>177830.13413966494</v>
      </c>
      <c r="AA43" s="37">
        <f>BC_City_A!AA43+BC_City_B!AA43</f>
        <v>178600.5544080929</v>
      </c>
      <c r="AB43" s="37">
        <f>BC_City_A!AB43+BC_City_B!AB43</f>
        <v>259690.856059485</v>
      </c>
      <c r="AC43" s="37">
        <f>BC_City_A!AC43+BC_City_B!AC43</f>
        <v>268756.13336855406</v>
      </c>
      <c r="AD43" s="37">
        <f>BC_City_A!AD43+BC_City_B!AD43</f>
        <v>240443.92489916697</v>
      </c>
      <c r="AE43" s="37">
        <f>BC_City_A!AE43+BC_City_B!AE43</f>
        <v>282139.30652567476</v>
      </c>
      <c r="AF43" s="37">
        <f>BC_City_A!AF43+BC_City_B!AF43</f>
        <v>261524.79973697205</v>
      </c>
      <c r="AG43" s="37">
        <f>BC_City_A!AG43+BC_City_B!AG43</f>
        <v>302899.26724792301</v>
      </c>
      <c r="AH43" s="37">
        <f>BC_City_A!AH43+BC_City_B!AH43</f>
        <v>281958.47714499012</v>
      </c>
      <c r="AI43" s="37">
        <f>BC_City_A!AI43+BC_City_B!AI43</f>
        <v>323049.62816148216</v>
      </c>
      <c r="AJ43" s="37">
        <f>BC_City_A!AJ43+BC_City_B!AJ43</f>
        <v>342138.23347465374</v>
      </c>
      <c r="AK43" s="37">
        <f>BC_City_A!AK43+BC_City_B!AK43</f>
        <v>343100.15775744343</v>
      </c>
      <c r="AL43" s="37">
        <f>BC_City_A!AL43+BC_City_B!AL43</f>
        <v>362120.15926398215</v>
      </c>
      <c r="AM43" s="37">
        <f>BC_City_A!AM43+BC_City_B!AM43</f>
        <v>363071.80987803719</v>
      </c>
      <c r="AN43" s="37">
        <f>BC_City_A!AN43+BC_City_B!AN43</f>
        <v>411448.26076630468</v>
      </c>
      <c r="AO43" s="37">
        <f>BC_City_A!AO43+BC_City_B!AO43</f>
        <v>421805.87198550534</v>
      </c>
      <c r="AP43" s="37">
        <f>BC_City_A!AP43+BC_City_B!AP43</f>
        <v>220908.18433021312</v>
      </c>
      <c r="AQ43" s="37">
        <f>BC_City_A!AQ43+BC_City_B!AQ43</f>
        <v>334205.79693793692</v>
      </c>
      <c r="AR43" s="37">
        <f>BC_City_A!AR43+BC_City_B!AR43</f>
        <v>242769.98202894878</v>
      </c>
      <c r="AS43" s="37">
        <f>BC_City_A!AS43+BC_City_B!AS43</f>
        <v>356012.37679063459</v>
      </c>
      <c r="AT43" s="37">
        <f>BC_City_A!AT43+BC_City_B!AT43</f>
        <v>264536.5650231975</v>
      </c>
      <c r="AU43" s="37">
        <f>BC_City_A!AU43+BC_City_B!AU43</f>
        <v>377741.1010897563</v>
      </c>
      <c r="AV43" s="37">
        <f>BC_City_A!AV43+BC_City_B!AV43</f>
        <v>455776.16145542567</v>
      </c>
      <c r="AW43" s="37">
        <f>BC_City_A!AW43+BC_City_B!AW43</f>
        <v>399484.46055079193</v>
      </c>
      <c r="AX43" s="37">
        <f>BC_City_A!AX43+BC_City_B!AX43</f>
        <v>477527.07794936374</v>
      </c>
      <c r="AY43" s="37">
        <f>BC_City_A!AY43+BC_City_B!AY43</f>
        <v>421261.65357371344</v>
      </c>
      <c r="BA43" s="37">
        <f>BC_City_A!BA43+BC_City_B!BA43</f>
        <v>41368.147604186532</v>
      </c>
      <c r="BB43" s="37">
        <f>BC_City_A!BB43+BC_City_B!BB43</f>
        <v>1598481.8935708692</v>
      </c>
      <c r="BC43" s="37">
        <f>BC_City_A!BC43+BC_City_B!BC43</f>
        <v>3630892.7535183649</v>
      </c>
      <c r="BD43" s="37">
        <f>BC_City_A!BD43+BC_City_B!BD43</f>
        <v>4383477.4924817923</v>
      </c>
      <c r="BF43" s="77" t="s">
        <v>246</v>
      </c>
      <c r="BG43" s="77" t="str">
        <f t="shared" si="1"/>
        <v>Travel &amp; EntertainmentBase Case Scenario</v>
      </c>
    </row>
    <row r="44" spans="2:59" x14ac:dyDescent="0.25">
      <c r="B44" s="41" t="s">
        <v>72</v>
      </c>
      <c r="C44" s="78" t="s">
        <v>26</v>
      </c>
      <c r="D44" s="63">
        <f>BC_City_A!D44+BC_City_B!D44</f>
        <v>20155.607814545456</v>
      </c>
      <c r="E44" s="63">
        <f>BC_City_A!E44+BC_City_B!E44</f>
        <v>10797.120946250001</v>
      </c>
      <c r="F44" s="63">
        <f>BC_City_A!F44+BC_City_B!F44</f>
        <v>10772.098593750001</v>
      </c>
      <c r="G44" s="63">
        <f>BC_City_A!G44+BC_City_B!G44</f>
        <v>14379.978179999998</v>
      </c>
      <c r="H44" s="63">
        <f>BC_City_A!H44+BC_City_B!H44</f>
        <v>5619.26</v>
      </c>
      <c r="I44" s="63">
        <f>BC_City_A!I44+BC_City_B!I44</f>
        <v>2039.5099999999993</v>
      </c>
      <c r="J44" s="63">
        <f>BC_City_A!J44+BC_City_B!J44</f>
        <v>6145.21</v>
      </c>
      <c r="K44" s="63">
        <f>BC_City_A!K44+BC_City_B!K44</f>
        <v>7357.25</v>
      </c>
      <c r="L44" s="63">
        <f>BC_City_A!L44+BC_City_B!L44</f>
        <v>8273.3799999999992</v>
      </c>
      <c r="M44" s="63">
        <f>BC_City_A!M44+BC_City_B!M44</f>
        <v>10106.120000000001</v>
      </c>
      <c r="N44" s="63">
        <f>BC_City_A!N44+BC_City_B!N44</f>
        <v>10268.959999999999</v>
      </c>
      <c r="O44" s="63">
        <f>BC_City_A!O44+BC_City_B!O44</f>
        <v>1873.61</v>
      </c>
      <c r="P44" s="37">
        <f>BC_City_A!P44+BC_City_B!P44</f>
        <v>14930.988346243448</v>
      </c>
      <c r="Q44" s="37">
        <f>BC_City_A!Q44+BC_City_B!Q44</f>
        <v>15582.41226624748</v>
      </c>
      <c r="R44" s="37">
        <f>BC_City_A!R44+BC_City_B!R44</f>
        <v>15758.001448444904</v>
      </c>
      <c r="S44" s="37">
        <f>BC_City_A!S44+BC_City_B!S44</f>
        <v>17237.074417769571</v>
      </c>
      <c r="T44" s="37">
        <f>BC_City_A!T44+BC_City_B!T44</f>
        <v>17365.24558710607</v>
      </c>
      <c r="U44" s="37">
        <f>BC_City_A!U44+BC_City_B!U44</f>
        <v>18718.482596873273</v>
      </c>
      <c r="V44" s="37">
        <f>BC_City_A!V44+BC_City_B!V44</f>
        <v>18779.85613145832</v>
      </c>
      <c r="W44" s="37">
        <f>BC_City_A!W44+BC_City_B!W44</f>
        <v>20041.560430196954</v>
      </c>
      <c r="X44" s="37">
        <f>BC_City_A!X44+BC_City_B!X44</f>
        <v>20728.260796866743</v>
      </c>
      <c r="Y44" s="37">
        <f>BC_City_A!Y44+BC_City_B!Y44</f>
        <v>21196.348928242165</v>
      </c>
      <c r="Z44" s="37">
        <f>BC_City_A!Z44+BC_City_B!Z44</f>
        <v>21831.54657297911</v>
      </c>
      <c r="AA44" s="37">
        <f>BC_City_A!AA44+BC_City_B!AA44</f>
        <v>22345.685281908467</v>
      </c>
      <c r="AB44" s="37">
        <f>BC_City_A!AB44+BC_City_B!AB44</f>
        <v>26917.053581918175</v>
      </c>
      <c r="AC44" s="37">
        <f>BC_City_A!AC44+BC_City_B!AC44</f>
        <v>27619.789940251612</v>
      </c>
      <c r="AD44" s="37">
        <f>BC_City_A!AD44+BC_City_B!AD44</f>
        <v>27350.813239600444</v>
      </c>
      <c r="AE44" s="37">
        <f>BC_City_A!AE44+BC_City_B!AE44</f>
        <v>29222.465948621953</v>
      </c>
      <c r="AF44" s="37">
        <f>BC_City_A!AF44+BC_City_B!AF44</f>
        <v>28960.910548674321</v>
      </c>
      <c r="AG44" s="37">
        <f>BC_City_A!AG44+BC_City_B!AG44</f>
        <v>30790.377613754754</v>
      </c>
      <c r="AH44" s="37">
        <f>BC_City_A!AH44+BC_City_B!AH44</f>
        <v>30496.551853266621</v>
      </c>
      <c r="AI44" s="37">
        <f>BC_City_A!AI44+BC_City_B!AI44</f>
        <v>32300.530682423079</v>
      </c>
      <c r="AJ44" s="37">
        <f>BC_City_A!AJ44+BC_City_B!AJ44</f>
        <v>33233.168585113337</v>
      </c>
      <c r="AK44" s="37">
        <f>BC_City_A!AK44+BC_City_B!AK44</f>
        <v>33797.80431139539</v>
      </c>
      <c r="AL44" s="37">
        <f>BC_City_A!AL44+BC_City_B!AL44</f>
        <v>34735.499280690456</v>
      </c>
      <c r="AM44" s="37">
        <f>BC_City_A!AM44+BC_City_B!AM44</f>
        <v>35312.683167941286</v>
      </c>
      <c r="AN44" s="37">
        <f>BC_City_A!AN44+BC_City_B!AN44</f>
        <v>37742.626668983998</v>
      </c>
      <c r="AO44" s="37">
        <f>BC_City_A!AO44+BC_City_B!AO44</f>
        <v>38457.040877563166</v>
      </c>
      <c r="AP44" s="37">
        <f>BC_City_A!AP44+BC_City_B!AP44</f>
        <v>30843.938493003814</v>
      </c>
      <c r="AQ44" s="37">
        <f>BC_City_A!AQ44+BC_City_B!AQ44</f>
        <v>36106.558734311213</v>
      </c>
      <c r="AR44" s="37">
        <f>BC_City_A!AR44+BC_City_B!AR44</f>
        <v>32457.231687983425</v>
      </c>
      <c r="AS44" s="37">
        <f>BC_City_A!AS44+BC_City_B!AS44</f>
        <v>37713.284953173708</v>
      </c>
      <c r="AT44" s="37">
        <f>BC_City_A!AT44+BC_City_B!AT44</f>
        <v>34060.277088117473</v>
      </c>
      <c r="AU44" s="37">
        <f>BC_City_A!AU44+BC_City_B!AU44</f>
        <v>39314.705726222215</v>
      </c>
      <c r="AV44" s="37">
        <f>BC_City_A!AV44+BC_City_B!AV44</f>
        <v>42812.793374636211</v>
      </c>
      <c r="AW44" s="37">
        <f>BC_City_A!AW44+BC_City_B!AW44</f>
        <v>40920.40751684214</v>
      </c>
      <c r="AX44" s="37">
        <f>BC_City_A!AX44+BC_City_B!AX44</f>
        <v>44421.31660929216</v>
      </c>
      <c r="AY44" s="37">
        <f>BC_City_A!AY44+BC_City_B!AY44</f>
        <v>42532.089258351029</v>
      </c>
      <c r="BA44" s="37">
        <f>BC_City_A!BA44+BC_City_B!BA44</f>
        <v>107788.10553454547</v>
      </c>
      <c r="BB44" s="37">
        <f>BC_City_A!BB44+BC_City_B!BB44</f>
        <v>224515.46280433651</v>
      </c>
      <c r="BC44" s="37">
        <f>BC_City_A!BC44+BC_City_B!BC44</f>
        <v>370737.64875365142</v>
      </c>
      <c r="BD44" s="37">
        <f>BC_City_A!BD44+BC_City_B!BD44</f>
        <v>457382.27098848054</v>
      </c>
      <c r="BF44" s="77" t="s">
        <v>246</v>
      </c>
      <c r="BG44" s="77" t="str">
        <f t="shared" si="1"/>
        <v>Driver Background CheckBase Case Scenario</v>
      </c>
    </row>
    <row r="45" spans="2:59" x14ac:dyDescent="0.25">
      <c r="B45" s="41" t="s">
        <v>73</v>
      </c>
      <c r="C45" s="78" t="s">
        <v>26</v>
      </c>
      <c r="D45" s="63">
        <f>BC_City_A!D45+BC_City_B!D45</f>
        <v>10911.990626427552</v>
      </c>
      <c r="E45" s="63">
        <f>BC_City_A!E45+BC_City_B!E45</f>
        <v>21829.825916534093</v>
      </c>
      <c r="F45" s="63">
        <f>BC_City_A!F45+BC_City_B!F45</f>
        <v>2426.6682794460226</v>
      </c>
      <c r="G45" s="63">
        <f>BC_City_A!G45+BC_City_B!G45</f>
        <v>8839.755965163351</v>
      </c>
      <c r="H45" s="63">
        <f>BC_City_A!H45+BC_City_B!H45</f>
        <v>11844.133139273987</v>
      </c>
      <c r="I45" s="63">
        <f>BC_City_A!I45+BC_City_B!I45</f>
        <v>9267.3517726493046</v>
      </c>
      <c r="J45" s="63">
        <f>BC_City_A!J45+BC_City_B!J45</f>
        <v>23094.184298570075</v>
      </c>
      <c r="K45" s="63">
        <f>BC_City_A!K45+BC_City_B!K45</f>
        <v>-39.37692214015096</v>
      </c>
      <c r="L45" s="63">
        <f>BC_City_A!L45+BC_City_B!L45</f>
        <v>12554.3855755363</v>
      </c>
      <c r="M45" s="63">
        <f>BC_City_A!M45+BC_City_B!M45</f>
        <v>18287.490623374364</v>
      </c>
      <c r="N45" s="63">
        <f>BC_City_A!N45+BC_City_B!N45</f>
        <v>12108.001180946971</v>
      </c>
      <c r="O45" s="63">
        <f>BC_City_A!O45+BC_City_B!O45</f>
        <v>15547.669507556824</v>
      </c>
      <c r="P45" s="37">
        <f>BC_City_A!P45+BC_City_B!P45</f>
        <v>19689.979033118747</v>
      </c>
      <c r="Q45" s="37">
        <f>BC_City_A!Q45+BC_City_B!Q45</f>
        <v>20445.343493154403</v>
      </c>
      <c r="R45" s="37">
        <f>BC_City_A!R45+BC_City_B!R45</f>
        <v>16272.456659489017</v>
      </c>
      <c r="S45" s="37">
        <f>BC_City_A!S45+BC_City_B!S45</f>
        <v>22189.104897352554</v>
      </c>
      <c r="T45" s="37">
        <f>BC_City_A!T45+BC_City_B!T45</f>
        <v>19488.017181034942</v>
      </c>
      <c r="U45" s="37">
        <f>BC_City_A!U45+BC_City_B!U45</f>
        <v>25366.075359964347</v>
      </c>
      <c r="V45" s="37">
        <f>BC_City_A!V45+BC_City_B!V45</f>
        <v>22590.769353034888</v>
      </c>
      <c r="W45" s="37">
        <f>BC_City_A!W45+BC_City_B!W45</f>
        <v>28308.327856897733</v>
      </c>
      <c r="X45" s="37">
        <f>BC_City_A!X45+BC_City_B!X45</f>
        <v>31052.68297899645</v>
      </c>
      <c r="Y45" s="37">
        <f>BC_City_A!Y45+BC_City_B!Y45</f>
        <v>31190.69511025571</v>
      </c>
      <c r="Z45" s="37">
        <f>BC_City_A!Z45+BC_City_B!Z45</f>
        <v>33880.880970982937</v>
      </c>
      <c r="AA45" s="37">
        <f>BC_City_A!AA45+BC_City_B!AA45</f>
        <v>34026.957719897458</v>
      </c>
      <c r="AB45" s="37">
        <f>BC_City_A!AB45+BC_City_B!AB45</f>
        <v>49485.66201981117</v>
      </c>
      <c r="AC45" s="37">
        <f>BC_City_A!AC45+BC_City_B!AC45</f>
        <v>51213.504390639217</v>
      </c>
      <c r="AD45" s="37">
        <f>BC_City_A!AD45+BC_City_B!AD45</f>
        <v>45813.952159201021</v>
      </c>
      <c r="AE45" s="37">
        <f>BC_City_A!AE45+BC_City_B!AE45</f>
        <v>53763.385927448093</v>
      </c>
      <c r="AF45" s="37">
        <f>BC_City_A!AF45+BC_City_B!AF45</f>
        <v>49832.008666809503</v>
      </c>
      <c r="AG45" s="37">
        <f>BC_City_A!AG45+BC_City_B!AG45</f>
        <v>57720.305340072955</v>
      </c>
      <c r="AH45" s="37">
        <f>BC_City_A!AH45+BC_City_B!AH45</f>
        <v>53726.750212959763</v>
      </c>
      <c r="AI45" s="37">
        <f>BC_City_A!AI45+BC_City_B!AI45</f>
        <v>61561.052684732822</v>
      </c>
      <c r="AJ45" s="37">
        <f>BC_City_A!AJ45+BC_City_B!AJ45</f>
        <v>65200.263458304049</v>
      </c>
      <c r="AK45" s="37">
        <f>BC_City_A!AK45+BC_City_B!AK45</f>
        <v>65382.780833107223</v>
      </c>
      <c r="AL45" s="37">
        <f>BC_City_A!AL45+BC_City_B!AL45</f>
        <v>69008.898241702409</v>
      </c>
      <c r="AM45" s="37">
        <f>BC_City_A!AM45+BC_City_B!AM45</f>
        <v>69189.43497766176</v>
      </c>
      <c r="AN45" s="37">
        <f>BC_City_A!AN45+BC_City_B!AN45</f>
        <v>78412.21291772557</v>
      </c>
      <c r="AO45" s="37">
        <f>BC_City_A!AO45+BC_City_B!AO45</f>
        <v>80386.523276363441</v>
      </c>
      <c r="AP45" s="37">
        <f>BC_City_A!AP45+BC_City_B!AP45</f>
        <v>42082.00444043507</v>
      </c>
      <c r="AQ45" s="37">
        <f>BC_City_A!AQ45+BC_City_B!AQ45</f>
        <v>63682.465051301857</v>
      </c>
      <c r="AR45" s="37">
        <f>BC_City_A!AR45+BC_City_B!AR45</f>
        <v>46249.00147223354</v>
      </c>
      <c r="AS45" s="37">
        <f>BC_City_A!AS45+BC_City_B!AS45</f>
        <v>67838.941409803781</v>
      </c>
      <c r="AT45" s="37">
        <f>BC_City_A!AT45+BC_City_B!AT45</f>
        <v>50397.85540463675</v>
      </c>
      <c r="AU45" s="37">
        <f>BC_City_A!AU45+BC_City_B!AU45</f>
        <v>71980.577265982924</v>
      </c>
      <c r="AV45" s="37">
        <f>BC_City_A!AV45+BC_City_B!AV45</f>
        <v>86858.361264570602</v>
      </c>
      <c r="AW45" s="37">
        <f>BC_City_A!AW45+BC_City_B!AW45</f>
        <v>76124.997285021294</v>
      </c>
      <c r="AX45" s="37">
        <f>BC_City_A!AX45+BC_City_B!AX45</f>
        <v>91004.217888921543</v>
      </c>
      <c r="AY45" s="37">
        <f>BC_City_A!AY45+BC_City_B!AY45</f>
        <v>80275.860328182927</v>
      </c>
      <c r="BA45" s="175">
        <f>BC_City_A!BA45+BC_City_B!BA45</f>
        <v>146672.07996333868</v>
      </c>
      <c r="BB45" s="175">
        <f>BC_City_A!BB45+BC_City_B!BB45</f>
        <v>304501.29061417916</v>
      </c>
      <c r="BC45" s="175">
        <f>BC_City_A!BC45+BC_City_B!BC45</f>
        <v>691897.99891244993</v>
      </c>
      <c r="BD45" s="175">
        <f>BC_City_A!BD45+BC_City_B!BD45</f>
        <v>835293.01800517924</v>
      </c>
      <c r="BF45" s="77" t="s">
        <v>246</v>
      </c>
      <c r="BG45" s="77" t="str">
        <f t="shared" si="1"/>
        <v>Facilities &amp; Technology ExpensesBase Case Scenario</v>
      </c>
    </row>
    <row r="46" spans="2:59" x14ac:dyDescent="0.25">
      <c r="B46" s="56" t="s">
        <v>74</v>
      </c>
      <c r="C46" s="79" t="s">
        <v>26</v>
      </c>
      <c r="D46" s="68">
        <f>BC_City_A!D46+BC_City_B!D46</f>
        <v>889724.80218855815</v>
      </c>
      <c r="E46" s="68">
        <f>BC_City_A!E46+BC_City_B!E46</f>
        <v>926474.67561785504</v>
      </c>
      <c r="F46" s="68">
        <f>BC_City_A!F46+BC_City_B!F46</f>
        <v>833177.92966151971</v>
      </c>
      <c r="G46" s="68">
        <f>BC_City_A!G46+BC_City_B!G46</f>
        <v>1524331.2214832525</v>
      </c>
      <c r="H46" s="68">
        <f>BC_City_A!H46+BC_City_B!H46</f>
        <v>1292182.8522377526</v>
      </c>
      <c r="I46" s="68">
        <f>BC_City_A!I46+BC_City_B!I46</f>
        <v>1411607.9133931841</v>
      </c>
      <c r="J46" s="68">
        <f>BC_City_A!J46+BC_City_B!J46</f>
        <v>1625345.277025762</v>
      </c>
      <c r="K46" s="68">
        <f>BC_City_A!K46+BC_City_B!K46</f>
        <v>1543238.3678373296</v>
      </c>
      <c r="L46" s="68">
        <f>BC_City_A!L46+BC_City_B!L46</f>
        <v>1735866.5995967407</v>
      </c>
      <c r="M46" s="68">
        <f>BC_City_A!M46+BC_City_B!M46</f>
        <v>2807573.2325931489</v>
      </c>
      <c r="N46" s="68">
        <f>BC_City_A!N46+BC_City_B!N46</f>
        <v>2888480.4844368561</v>
      </c>
      <c r="O46" s="68">
        <f>BC_City_A!O46+BC_City_B!O46</f>
        <v>1827526.2755631027</v>
      </c>
      <c r="P46" s="68">
        <f>BC_City_A!P46+BC_City_B!P46</f>
        <v>2060887.3488009551</v>
      </c>
      <c r="Q46" s="68">
        <f>BC_City_A!Q46+BC_City_B!Q46</f>
        <v>2142954.526569997</v>
      </c>
      <c r="R46" s="68">
        <f>BC_City_A!R46+BC_City_B!R46</f>
        <v>1833860.8717204956</v>
      </c>
      <c r="S46" s="68">
        <f>BC_City_A!S46+BC_City_B!S46</f>
        <v>2338173.0967472941</v>
      </c>
      <c r="T46" s="68">
        <f>BC_City_A!T46+BC_City_B!T46</f>
        <v>2138653.1713563325</v>
      </c>
      <c r="U46" s="68">
        <f>BC_City_A!U46+BC_City_B!U46</f>
        <v>2635234.7610766608</v>
      </c>
      <c r="V46" s="68">
        <f>BC_City_A!V46+BC_City_B!V46</f>
        <v>2427544.604137918</v>
      </c>
      <c r="W46" s="68">
        <f>BC_City_A!W46+BC_City_B!W46</f>
        <v>2908480.6479942221</v>
      </c>
      <c r="X46" s="68">
        <f>BC_City_A!X46+BC_City_B!X46</f>
        <v>3142423.8280120385</v>
      </c>
      <c r="Y46" s="68">
        <f>BC_City_A!Y46+BC_City_B!Y46</f>
        <v>3170761.4764175918</v>
      </c>
      <c r="Z46" s="68">
        <f>BC_City_A!Z46+BC_City_B!Z46</f>
        <v>3398636.3964341627</v>
      </c>
      <c r="AA46" s="68">
        <f>BC_City_A!AA46+BC_City_B!AA46</f>
        <v>3429344.6781868362</v>
      </c>
      <c r="AB46" s="68">
        <f>BC_City_A!AB46+BC_City_B!AB46</f>
        <v>4774007.3427103506</v>
      </c>
      <c r="AC46" s="68">
        <f>BC_City_A!AC46+BC_City_B!AC46</f>
        <v>4931633.4442545697</v>
      </c>
      <c r="AD46" s="68">
        <f>BC_City_A!AD46+BC_City_B!AD46</f>
        <v>4512711.6066097654</v>
      </c>
      <c r="AE46" s="68">
        <f>BC_City_A!AE46+BC_City_B!AE46</f>
        <v>5185872.2942523202</v>
      </c>
      <c r="AF46" s="68">
        <f>BC_City_A!AF46+BC_City_B!AF46</f>
        <v>4878346.1620617323</v>
      </c>
      <c r="AG46" s="68">
        <f>BC_City_A!AG46+BC_City_B!AG46</f>
        <v>5545267.410185474</v>
      </c>
      <c r="AH46" s="68">
        <f>BC_City_A!AH46+BC_City_B!AH46</f>
        <v>5231802.087826591</v>
      </c>
      <c r="AI46" s="68">
        <f>BC_City_A!AI46+BC_City_B!AI46</f>
        <v>5893662.7377525037</v>
      </c>
      <c r="AJ46" s="68">
        <f>BC_City_A!AJ46+BC_City_B!AJ46</f>
        <v>6204729.9755964335</v>
      </c>
      <c r="AK46" s="68">
        <f>BC_City_A!AK46+BC_City_B!AK46</f>
        <v>6240126.364251297</v>
      </c>
      <c r="AL46" s="68">
        <f>BC_City_A!AL46+BC_City_B!AL46</f>
        <v>6550395.9996162262</v>
      </c>
      <c r="AM46" s="68">
        <f>BC_City_A!AM46+BC_City_B!AM46</f>
        <v>6586122.1508179707</v>
      </c>
      <c r="AN46" s="68">
        <f>BC_City_A!AN46+BC_City_B!AN46</f>
        <v>7376990.8641923871</v>
      </c>
      <c r="AO46" s="68">
        <f>BC_City_A!AO46+BC_City_B!AO46</f>
        <v>7553716.144078942</v>
      </c>
      <c r="AP46" s="68">
        <f>BC_City_A!AP46+BC_City_B!AP46</f>
        <v>4363802.4118652316</v>
      </c>
      <c r="AQ46" s="68">
        <f>BC_City_A!AQ46+BC_City_B!AQ46</f>
        <v>6199698.8175815875</v>
      </c>
      <c r="AR46" s="68">
        <f>BC_City_A!AR46+BC_City_B!AR46</f>
        <v>4740831.0050486056</v>
      </c>
      <c r="AS46" s="68">
        <f>BC_City_A!AS46+BC_City_B!AS46</f>
        <v>6575680.1772728683</v>
      </c>
      <c r="AT46" s="68">
        <f>BC_City_A!AT46+BC_City_B!AT46</f>
        <v>5116094.7960830089</v>
      </c>
      <c r="AU46" s="68">
        <f>BC_City_A!AU46+BC_City_B!AU46</f>
        <v>6950335.5996729042</v>
      </c>
      <c r="AV46" s="68">
        <f>BC_City_A!AV46+BC_City_B!AV46</f>
        <v>8210007.4574424578</v>
      </c>
      <c r="AW46" s="68">
        <f>BC_City_A!AW46+BC_City_B!AW46</f>
        <v>7325365.3720020689</v>
      </c>
      <c r="AX46" s="68">
        <f>BC_City_A!AX46+BC_City_B!AX46</f>
        <v>8585253.803318141</v>
      </c>
      <c r="AY46" s="68">
        <f>BC_City_A!AY46+BC_City_B!AY46</f>
        <v>7701111.3405760294</v>
      </c>
      <c r="BA46" s="175">
        <f>BC_City_A!BA46+BC_City_B!BA46</f>
        <v>19305529.631635062</v>
      </c>
      <c r="BB46" s="175">
        <f>BC_City_A!BB46+BC_City_B!BB46</f>
        <v>31626955.407454498</v>
      </c>
      <c r="BC46" s="175">
        <f>BC_City_A!BC46+BC_City_B!BC46</f>
        <v>66534677.57593523</v>
      </c>
      <c r="BD46" s="175">
        <f>BC_City_A!BD46+BC_City_B!BD46</f>
        <v>80698887.789134234</v>
      </c>
      <c r="BF46" s="77" t="s">
        <v>246</v>
      </c>
      <c r="BG46" s="77" t="str">
        <f t="shared" si="1"/>
        <v>Total Operating ExpensesBase Case Scenario</v>
      </c>
    </row>
    <row r="47" spans="2:59" x14ac:dyDescent="0.25">
      <c r="B47" s="60" t="s">
        <v>75</v>
      </c>
      <c r="C47" s="81" t="s">
        <v>26</v>
      </c>
      <c r="D47" s="63">
        <f>BC_City_A!D47+BC_City_B!D47</f>
        <v>391586.24231706513</v>
      </c>
      <c r="E47" s="63">
        <f>BC_City_A!E47+BC_City_B!E47</f>
        <v>129622.9182315775</v>
      </c>
      <c r="F47" s="63">
        <f>BC_City_A!F47+BC_City_B!F47</f>
        <v>759464.76236881828</v>
      </c>
      <c r="G47" s="63">
        <f>BC_City_A!G47+BC_City_B!G47</f>
        <v>183026.96876532934</v>
      </c>
      <c r="H47" s="63">
        <f>BC_City_A!H47+BC_City_B!H47</f>
        <v>226875.73082411691</v>
      </c>
      <c r="I47" s="63">
        <f>BC_City_A!I47+BC_City_B!I47</f>
        <v>195443.08122431015</v>
      </c>
      <c r="J47" s="63">
        <f>BC_City_A!J47+BC_City_B!J47</f>
        <v>-110546.17982638028</v>
      </c>
      <c r="K47" s="63">
        <f>BC_City_A!K47+BC_City_B!K47</f>
        <v>962486.72409448947</v>
      </c>
      <c r="L47" s="63">
        <f>BC_City_A!L47+BC_City_B!L47</f>
        <v>-1059883.7544117672</v>
      </c>
      <c r="M47" s="63">
        <f>BC_City_A!M47+BC_City_B!M47</f>
        <v>-1411480.4323785091</v>
      </c>
      <c r="N47" s="63">
        <f>BC_City_A!N47+BC_City_B!N47</f>
        <v>-1019187.2440917088</v>
      </c>
      <c r="O47" s="63">
        <f>BC_City_A!O47+BC_City_B!O47</f>
        <v>1972872.4357224971</v>
      </c>
      <c r="P47" s="37">
        <f>BC_City_A!P47+BC_City_B!P47</f>
        <v>426056.45493466</v>
      </c>
      <c r="Q47" s="37">
        <f>BC_City_A!Q47+BC_City_B!Q47</f>
        <v>446692.65384850174</v>
      </c>
      <c r="R47" s="37">
        <f>BC_City_A!R47+BC_City_B!R47</f>
        <v>505861.70845643559</v>
      </c>
      <c r="S47" s="37">
        <f>BC_City_A!S47+BC_City_B!S47</f>
        <v>507102.24575574696</v>
      </c>
      <c r="T47" s="37">
        <f>BC_City_A!T47+BC_City_B!T47</f>
        <v>546918.6428407724</v>
      </c>
      <c r="U47" s="37">
        <f>BC_City_A!U47+BC_City_B!U47</f>
        <v>546140.7124088112</v>
      </c>
      <c r="V47" s="37">
        <f>BC_City_A!V47+BC_City_B!V47</f>
        <v>594272.09150810784</v>
      </c>
      <c r="W47" s="37">
        <f>BC_City_A!W47+BC_City_B!W47</f>
        <v>607511.16477500217</v>
      </c>
      <c r="X47" s="37">
        <f>BC_City_A!X47+BC_City_B!X47</f>
        <v>626749.17613990419</v>
      </c>
      <c r="Y47" s="37">
        <f>BC_City_A!Y47+BC_City_B!Y47</f>
        <v>681901.53695804859</v>
      </c>
      <c r="Z47" s="37">
        <f>BC_City_A!Z47+BC_City_B!Z47</f>
        <v>709854.71787165361</v>
      </c>
      <c r="AA47" s="37">
        <f>BC_City_A!AA47+BC_City_B!AA47</f>
        <v>786947.68344247213</v>
      </c>
      <c r="AB47" s="37">
        <f>BC_City_A!AB47+BC_City_B!AB47</f>
        <v>772814.32339375163</v>
      </c>
      <c r="AC47" s="37">
        <f>BC_City_A!AC47+BC_City_B!AC47</f>
        <v>793177.55868301843</v>
      </c>
      <c r="AD47" s="37">
        <f>BC_City_A!AD47+BC_City_B!AD47</f>
        <v>853488.59612013574</v>
      </c>
      <c r="AE47" s="37">
        <f>BC_City_A!AE47+BC_City_B!AE47</f>
        <v>862696.79794485494</v>
      </c>
      <c r="AF47" s="37">
        <f>BC_City_A!AF47+BC_City_B!AF47</f>
        <v>904323.03771619918</v>
      </c>
      <c r="AG47" s="37">
        <f>BC_City_A!AG47+BC_City_B!AG47</f>
        <v>913409.46324784274</v>
      </c>
      <c r="AH47" s="37">
        <f>BC_City_A!AH47+BC_City_B!AH47</f>
        <v>955253.09259019606</v>
      </c>
      <c r="AI47" s="37">
        <f>BC_City_A!AI47+BC_City_B!AI47</f>
        <v>964034.72469483828</v>
      </c>
      <c r="AJ47" s="37">
        <f>BC_City_A!AJ47+BC_City_B!AJ47</f>
        <v>975382.28622156044</v>
      </c>
      <c r="AK47" s="37">
        <f>BC_City_A!AK47+BC_City_B!AK47</f>
        <v>1011533.6006802532</v>
      </c>
      <c r="AL47" s="37">
        <f>BC_City_A!AL47+BC_City_B!AL47</f>
        <v>1020417.7517928561</v>
      </c>
      <c r="AM47" s="37">
        <f>BC_City_A!AM47+BC_City_B!AM47</f>
        <v>1053245.4188539993</v>
      </c>
      <c r="AN47" s="37">
        <f>BC_City_A!AN47+BC_City_B!AN47</f>
        <v>1073180.6436234985</v>
      </c>
      <c r="AO47" s="37">
        <f>BC_City_A!AO47+BC_City_B!AO47</f>
        <v>1092188.386351573</v>
      </c>
      <c r="AP47" s="37">
        <f>BC_City_A!AP47+BC_City_B!AP47</f>
        <v>1146082.9947085667</v>
      </c>
      <c r="AQ47" s="37">
        <f>BC_City_A!AQ47+BC_City_B!AQ47</f>
        <v>1180515.9223784902</v>
      </c>
      <c r="AR47" s="37">
        <f>BC_City_A!AR47+BC_City_B!AR47</f>
        <v>1193379.6951770736</v>
      </c>
      <c r="AS47" s="37">
        <f>BC_City_A!AS47+BC_City_B!AS47</f>
        <v>1227400.3295475524</v>
      </c>
      <c r="AT47" s="37">
        <f>BC_City_A!AT47+BC_City_B!AT47</f>
        <v>1239841.2578662897</v>
      </c>
      <c r="AU47" s="37">
        <f>BC_City_A!AU47+BC_City_B!AU47</f>
        <v>1273424.0507504672</v>
      </c>
      <c r="AV47" s="37">
        <f>BC_City_A!AV47+BC_City_B!AV47</f>
        <v>1288239.7311129635</v>
      </c>
      <c r="AW47" s="37">
        <f>BC_City_A!AW47+BC_City_B!AW47</f>
        <v>1318673.5041009609</v>
      </c>
      <c r="AX47" s="37">
        <f>BC_City_A!AX47+BC_City_B!AX47</f>
        <v>1333261.2618819736</v>
      </c>
      <c r="AY47" s="37">
        <f>BC_City_A!AY47+BC_City_B!AY47</f>
        <v>1363653.7061449413</v>
      </c>
      <c r="BA47" s="174">
        <f>BC_City_A!BA47+BC_City_B!BA47</f>
        <v>1220281.2528398391</v>
      </c>
      <c r="BB47" s="174">
        <f>BC_City_A!BB47+BC_City_B!BB47</f>
        <v>6986008.7889401149</v>
      </c>
      <c r="BC47" s="174">
        <f>BC_City_A!BC47+BC_City_B!BC47</f>
        <v>11079776.651939504</v>
      </c>
      <c r="BD47" s="174">
        <f>BC_City_A!BD47+BC_City_B!BD47</f>
        <v>14729841.483644348</v>
      </c>
      <c r="BF47" s="77" t="s">
        <v>246</v>
      </c>
      <c r="BG47" s="77" t="str">
        <f t="shared" si="1"/>
        <v>Contribution excl. D&amp;A and SBCBase Case Scenario</v>
      </c>
    </row>
    <row r="48" spans="2:59" x14ac:dyDescent="0.25">
      <c r="B48" s="61" t="s">
        <v>76</v>
      </c>
      <c r="C48" s="80" t="s">
        <v>26</v>
      </c>
      <c r="D48" s="64">
        <f>BC_City_A!D48+BC_City_B!D48</f>
        <v>67523.644163181816</v>
      </c>
      <c r="E48" s="64">
        <f>BC_City_A!E48+BC_City_B!E48</f>
        <v>64998.344480568172</v>
      </c>
      <c r="F48" s="64">
        <f>BC_City_A!F48+BC_City_B!F48</f>
        <v>84028.731270795455</v>
      </c>
      <c r="G48" s="64">
        <f>BC_City_A!G48+BC_City_B!G48</f>
        <v>106472.31151840909</v>
      </c>
      <c r="H48" s="64">
        <f>BC_City_A!H48+BC_City_B!H48</f>
        <v>127121.63534489897</v>
      </c>
      <c r="I48" s="64">
        <f>BC_City_A!I48+BC_City_B!I48</f>
        <v>182397.38407777777</v>
      </c>
      <c r="J48" s="64">
        <f>BC_City_A!J48+BC_City_B!J48</f>
        <v>233713.6487180508</v>
      </c>
      <c r="K48" s="64">
        <f>BC_City_A!K48+BC_City_B!K48</f>
        <v>232205.75915866162</v>
      </c>
      <c r="L48" s="64">
        <f>BC_City_A!L48+BC_City_B!L48</f>
        <v>301226.74806622503</v>
      </c>
      <c r="M48" s="64">
        <f>BC_City_A!M48+BC_City_B!M48</f>
        <v>279979.83021706122</v>
      </c>
      <c r="N48" s="64">
        <f>BC_City_A!N48+BC_City_B!N48</f>
        <v>389678.34540553024</v>
      </c>
      <c r="O48" s="64">
        <f>BC_City_A!O48+BC_City_B!O48</f>
        <v>-452047.37618237687</v>
      </c>
      <c r="P48" s="152">
        <f>BC_City_A!P48+BC_City_B!P48</f>
        <v>134774.91718656529</v>
      </c>
      <c r="Q48" s="152">
        <f>BC_City_A!Q48+BC_City_B!Q48</f>
        <v>140379.18993851391</v>
      </c>
      <c r="R48" s="152">
        <f>BC_City_A!R48+BC_City_B!R48</f>
        <v>146660.92706000939</v>
      </c>
      <c r="S48" s="152">
        <f>BC_City_A!S48+BC_City_B!S48</f>
        <v>151880.27670911053</v>
      </c>
      <c r="T48" s="152">
        <f>BC_City_A!T48+BC_City_B!T48</f>
        <v>155664.27380833568</v>
      </c>
      <c r="U48" s="152">
        <f>BC_City_A!U48+BC_City_B!U48</f>
        <v>158042.82701362207</v>
      </c>
      <c r="V48" s="152">
        <f>BC_City_A!V48+BC_City_B!V48</f>
        <v>156013.28059160907</v>
      </c>
      <c r="W48" s="152">
        <f>BC_City_A!W48+BC_City_B!W48</f>
        <v>149538.24991440561</v>
      </c>
      <c r="X48" s="152">
        <f>BC_City_A!X48+BC_City_B!X48</f>
        <v>142649.29081071759</v>
      </c>
      <c r="Y48" s="152">
        <f>BC_City_A!Y48+BC_City_B!Y48</f>
        <v>129434.50270609197</v>
      </c>
      <c r="Z48" s="152">
        <f>BC_City_A!Z48+BC_City_B!Z48</f>
        <v>116889.05874684453</v>
      </c>
      <c r="AA48" s="152">
        <f>BC_City_A!AA48+BC_City_B!AA48</f>
        <v>94156.618191954069</v>
      </c>
      <c r="AB48" s="152">
        <f>BC_City_A!AB48+BC_City_B!AB48</f>
        <v>139673.61772314832</v>
      </c>
      <c r="AC48" s="152">
        <f>BC_City_A!AC48+BC_City_B!AC48</f>
        <v>140081.84276786353</v>
      </c>
      <c r="AD48" s="152">
        <f>BC_City_A!AD48+BC_City_B!AD48</f>
        <v>140057.06383697604</v>
      </c>
      <c r="AE48" s="152">
        <f>BC_City_A!AE48+BC_City_B!AE48</f>
        <v>139506.74190172326</v>
      </c>
      <c r="AF48" s="152">
        <f>BC_City_A!AF48+BC_City_B!AF48</f>
        <v>138475.61400110766</v>
      </c>
      <c r="AG48" s="152">
        <f>BC_City_A!AG48+BC_City_B!AG48</f>
        <v>137043.22568383862</v>
      </c>
      <c r="AH48" s="152">
        <f>BC_City_A!AH48+BC_City_B!AH48</f>
        <v>135293.2589063567</v>
      </c>
      <c r="AI48" s="152">
        <f>BC_City_A!AI48+BC_City_B!AI48</f>
        <v>133566.59043258565</v>
      </c>
      <c r="AJ48" s="152">
        <f>BC_City_A!AJ48+BC_City_B!AJ48</f>
        <v>132235.61880910065</v>
      </c>
      <c r="AK48" s="152">
        <f>BC_City_A!AK48+BC_City_B!AK48</f>
        <v>131367.81280896591</v>
      </c>
      <c r="AL48" s="152">
        <f>BC_City_A!AL48+BC_City_B!AL48</f>
        <v>131528.9219842054</v>
      </c>
      <c r="AM48" s="152">
        <f>BC_City_A!AM48+BC_City_B!AM48</f>
        <v>132748.91058731882</v>
      </c>
      <c r="AN48" s="152">
        <f>BC_City_A!AN48+BC_City_B!AN48</f>
        <v>135964.93495359921</v>
      </c>
      <c r="AO48" s="152">
        <f>BC_City_A!AO48+BC_City_B!AO48</f>
        <v>135655.87805613677</v>
      </c>
      <c r="AP48" s="152">
        <f>BC_City_A!AP48+BC_City_B!AP48</f>
        <v>135287.04766349291</v>
      </c>
      <c r="AQ48" s="152">
        <f>BC_City_A!AQ48+BC_City_B!AQ48</f>
        <v>134889.54631570264</v>
      </c>
      <c r="AR48" s="152">
        <f>BC_City_A!AR48+BC_City_B!AR48</f>
        <v>134504.78001686759</v>
      </c>
      <c r="AS48" s="152">
        <f>BC_City_A!AS48+BC_City_B!AS48</f>
        <v>134173.87718484757</v>
      </c>
      <c r="AT48" s="152">
        <f>BC_City_A!AT48+BC_City_B!AT48</f>
        <v>133934.76480993166</v>
      </c>
      <c r="AU48" s="152">
        <f>BC_City_A!AU48+BC_City_B!AU48</f>
        <v>133821.55696856289</v>
      </c>
      <c r="AV48" s="152">
        <f>BC_City_A!AV48+BC_City_B!AV48</f>
        <v>133842.80417989433</v>
      </c>
      <c r="AW48" s="152">
        <f>BC_City_A!AW48+BC_City_B!AW48</f>
        <v>133976.73629412713</v>
      </c>
      <c r="AX48" s="152">
        <f>BC_City_A!AX48+BC_City_B!AX48</f>
        <v>134194.14658455725</v>
      </c>
      <c r="AY48" s="152">
        <f>BC_City_A!AY48+BC_City_B!AY48</f>
        <v>134416.24863458655</v>
      </c>
      <c r="BA48" s="175">
        <f>BC_City_A!BA48+BC_City_B!BA48</f>
        <v>1617299.0062387837</v>
      </c>
      <c r="BB48" s="175">
        <f>BC_City_A!BB48+BC_City_B!BB48</f>
        <v>1676083.4126777796</v>
      </c>
      <c r="BC48" s="175">
        <f>BC_City_A!BC48+BC_City_B!BC48</f>
        <v>1631579.2194431904</v>
      </c>
      <c r="BD48" s="175">
        <f>BC_City_A!BD48+BC_City_B!BD48</f>
        <v>1614662.3216623066</v>
      </c>
      <c r="BF48" s="77" t="s">
        <v>246</v>
      </c>
      <c r="BG48" s="77" t="str">
        <f t="shared" si="1"/>
        <v>Depreciation and AmortizationBase Case Scenario</v>
      </c>
    </row>
    <row r="49" spans="2:59" x14ac:dyDescent="0.25">
      <c r="B49" s="44" t="s">
        <v>77</v>
      </c>
      <c r="C49" s="81" t="s">
        <v>26</v>
      </c>
      <c r="D49" s="67">
        <f>BC_City_A!D49+BC_City_B!D49</f>
        <v>324062.59815388272</v>
      </c>
      <c r="E49" s="67">
        <f>BC_City_A!E49+BC_City_B!E49</f>
        <v>64624.573751009506</v>
      </c>
      <c r="F49" s="67">
        <f>BC_City_A!F49+BC_City_B!F49</f>
        <v>675436.03109802667</v>
      </c>
      <c r="G49" s="67">
        <f>BC_City_A!G49+BC_City_B!G49</f>
        <v>76554.65724691638</v>
      </c>
      <c r="H49" s="67">
        <f>BC_City_A!H49+BC_City_B!H49</f>
        <v>99754.095479216543</v>
      </c>
      <c r="I49" s="67">
        <f>BC_City_A!I49+BC_City_B!I49</f>
        <v>13045.697146538121</v>
      </c>
      <c r="J49" s="67">
        <f>BC_City_A!J49+BC_City_B!J49</f>
        <v>-344259.82854442426</v>
      </c>
      <c r="K49" s="67">
        <f>BC_City_A!K49+BC_City_B!K49</f>
        <v>730280.96493582707</v>
      </c>
      <c r="L49" s="67">
        <f>BC_City_A!L49+BC_City_B!L49</f>
        <v>-1361110.5024779993</v>
      </c>
      <c r="M49" s="67">
        <f>BC_City_A!M49+BC_City_B!M49</f>
        <v>-1691460.2625955634</v>
      </c>
      <c r="N49" s="67">
        <f>BC_City_A!N49+BC_City_B!N49</f>
        <v>-1408865.589497241</v>
      </c>
      <c r="O49" s="67">
        <f>BC_City_A!O49+BC_City_B!O49</f>
        <v>2424919.8119048774</v>
      </c>
      <c r="P49" s="67">
        <f>BC_City_A!P49+BC_City_B!P49</f>
        <v>560831.37212122534</v>
      </c>
      <c r="Q49" s="67">
        <f>BC_City_A!Q49+BC_City_B!Q49</f>
        <v>587071.84378701565</v>
      </c>
      <c r="R49" s="67">
        <f>BC_City_A!R49+BC_City_B!R49</f>
        <v>652522.63551644492</v>
      </c>
      <c r="S49" s="67">
        <f>BC_City_A!S49+BC_City_B!S49</f>
        <v>658982.52246485744</v>
      </c>
      <c r="T49" s="67">
        <f>BC_City_A!T49+BC_City_B!T49</f>
        <v>702582.91664910805</v>
      </c>
      <c r="U49" s="67">
        <f>BC_City_A!U49+BC_City_B!U49</f>
        <v>704183.53942243324</v>
      </c>
      <c r="V49" s="67">
        <f>BC_City_A!V49+BC_City_B!V49</f>
        <v>750285.37209971703</v>
      </c>
      <c r="W49" s="67">
        <f>BC_City_A!W49+BC_City_B!W49</f>
        <v>757049.4146894078</v>
      </c>
      <c r="X49" s="67">
        <f>BC_City_A!X49+BC_City_B!X49</f>
        <v>769398.46695062181</v>
      </c>
      <c r="Y49" s="67">
        <f>BC_City_A!Y49+BC_City_B!Y49</f>
        <v>811336.03966414044</v>
      </c>
      <c r="Z49" s="67">
        <f>BC_City_A!Z49+BC_City_B!Z49</f>
        <v>826743.77661849814</v>
      </c>
      <c r="AA49" s="67">
        <f>BC_City_A!AA49+BC_City_B!AA49</f>
        <v>881104.30163442623</v>
      </c>
      <c r="AB49" s="67">
        <f>BC_City_A!AB49+BC_City_B!AB49</f>
        <v>912487.94111689995</v>
      </c>
      <c r="AC49" s="67">
        <f>BC_City_A!AC49+BC_City_B!AC49</f>
        <v>933259.40145088197</v>
      </c>
      <c r="AD49" s="67">
        <f>BC_City_A!AD49+BC_City_B!AD49</f>
        <v>993545.65995711181</v>
      </c>
      <c r="AE49" s="67">
        <f>BC_City_A!AE49+BC_City_B!AE49</f>
        <v>1002203.5398465781</v>
      </c>
      <c r="AF49" s="67">
        <f>BC_City_A!AF49+BC_City_B!AF49</f>
        <v>1042798.6517173068</v>
      </c>
      <c r="AG49" s="67">
        <f>BC_City_A!AG49+BC_City_B!AG49</f>
        <v>1050452.6889316812</v>
      </c>
      <c r="AH49" s="67">
        <f>BC_City_A!AH49+BC_City_B!AH49</f>
        <v>1090546.3514965528</v>
      </c>
      <c r="AI49" s="67">
        <f>BC_City_A!AI49+BC_City_B!AI49</f>
        <v>1097601.315127424</v>
      </c>
      <c r="AJ49" s="67">
        <f>BC_City_A!AJ49+BC_City_B!AJ49</f>
        <v>1107617.905030661</v>
      </c>
      <c r="AK49" s="67">
        <f>BC_City_A!AK49+BC_City_B!AK49</f>
        <v>1142901.413489219</v>
      </c>
      <c r="AL49" s="67">
        <f>BC_City_A!AL49+BC_City_B!AL49</f>
        <v>1151946.6737770615</v>
      </c>
      <c r="AM49" s="67">
        <f>BC_City_A!AM49+BC_City_B!AM49</f>
        <v>1185994.3294413183</v>
      </c>
      <c r="AN49" s="67">
        <f>BC_City_A!AN49+BC_City_B!AN49</f>
        <v>1209145.5785770977</v>
      </c>
      <c r="AO49" s="67">
        <f>BC_City_A!AO49+BC_City_B!AO49</f>
        <v>1227844.2644077099</v>
      </c>
      <c r="AP49" s="67">
        <f>BC_City_A!AP49+BC_City_B!AP49</f>
        <v>1281370.0423720595</v>
      </c>
      <c r="AQ49" s="67">
        <f>BC_City_A!AQ49+BC_City_B!AQ49</f>
        <v>1315405.4686941928</v>
      </c>
      <c r="AR49" s="67">
        <f>BC_City_A!AR49+BC_City_B!AR49</f>
        <v>1327884.4751939413</v>
      </c>
      <c r="AS49" s="67">
        <f>BC_City_A!AS49+BC_City_B!AS49</f>
        <v>1361574.2067324</v>
      </c>
      <c r="AT49" s="67">
        <f>BC_City_A!AT49+BC_City_B!AT49</f>
        <v>1373776.0226762216</v>
      </c>
      <c r="AU49" s="67">
        <f>BC_City_A!AU49+BC_City_B!AU49</f>
        <v>1407245.6077190302</v>
      </c>
      <c r="AV49" s="67">
        <f>BC_City_A!AV49+BC_City_B!AV49</f>
        <v>1422082.5352928578</v>
      </c>
      <c r="AW49" s="67">
        <f>BC_City_A!AW49+BC_City_B!AW49</f>
        <v>1452650.240395088</v>
      </c>
      <c r="AX49" s="67">
        <f>BC_City_A!AX49+BC_City_B!AX49</f>
        <v>1467455.408466531</v>
      </c>
      <c r="AY49" s="67">
        <f>BC_City_A!AY49+BC_City_B!AY49</f>
        <v>1498069.9547795276</v>
      </c>
      <c r="BA49" s="174">
        <f>BC_City_A!BA49+BC_City_B!BA49</f>
        <v>-397017.75339893345</v>
      </c>
      <c r="BB49" s="174">
        <f>BC_City_A!BB49+BC_City_B!BB49</f>
        <v>8662092.2016178966</v>
      </c>
      <c r="BC49" s="174">
        <f>BC_City_A!BC49+BC_City_B!BC49</f>
        <v>12711355.871382697</v>
      </c>
      <c r="BD49" s="174">
        <f>BC_City_A!BD49+BC_City_B!BD49</f>
        <v>16344503.805306658</v>
      </c>
      <c r="BF49" s="77" t="s">
        <v>246</v>
      </c>
      <c r="BG49" s="77" t="str">
        <f t="shared" si="1"/>
        <v>ContributionBase Case Scenario</v>
      </c>
    </row>
    <row r="50" spans="2:59" x14ac:dyDescent="0.25">
      <c r="B50" s="62" t="s">
        <v>78</v>
      </c>
      <c r="C50" s="80" t="s">
        <v>26</v>
      </c>
      <c r="D50" s="64">
        <f>BC_City_A!D50+BC_City_B!D50</f>
        <v>308.28223011363639</v>
      </c>
      <c r="E50" s="64">
        <f>BC_City_A!E50+BC_City_B!E50</f>
        <v>1440.7305397727273</v>
      </c>
      <c r="F50" s="64">
        <f>BC_City_A!F50+BC_City_B!F50</f>
        <v>474.88132102272732</v>
      </c>
      <c r="G50" s="64">
        <f>BC_City_A!G50+BC_City_B!G50</f>
        <v>364.60398437499992</v>
      </c>
      <c r="H50" s="64">
        <f>BC_City_A!H50+BC_City_B!H50</f>
        <v>432.45720643939387</v>
      </c>
      <c r="I50" s="64">
        <f>BC_City_A!I50+BC_City_B!I50</f>
        <v>385.67779687500001</v>
      </c>
      <c r="J50" s="64">
        <f>BC_City_A!J50+BC_City_B!J50</f>
        <v>373.14038510101011</v>
      </c>
      <c r="K50" s="64">
        <f>BC_City_A!K50+BC_City_B!K50</f>
        <v>363.24537247474746</v>
      </c>
      <c r="L50" s="64">
        <f>BC_City_A!L50+BC_City_B!L50</f>
        <v>348.9273841540404</v>
      </c>
      <c r="M50" s="64">
        <f>BC_City_A!M50+BC_City_B!M50</f>
        <v>300.5311710858586</v>
      </c>
      <c r="N50" s="64">
        <f>BC_City_A!N50+BC_City_B!N50</f>
        <v>278.85625000000005</v>
      </c>
      <c r="O50" s="64">
        <f>BC_City_A!O50+BC_City_B!O50</f>
        <v>0</v>
      </c>
      <c r="P50" s="152">
        <f>BC_City_A!P50+BC_City_B!P50</f>
        <v>422.6111367845117</v>
      </c>
      <c r="Q50" s="152">
        <f>BC_City_A!Q50+BC_City_B!Q50</f>
        <v>422.6111367845117</v>
      </c>
      <c r="R50" s="152">
        <f>BC_City_A!R50+BC_City_B!R50</f>
        <v>422.6111367845117</v>
      </c>
      <c r="S50" s="152">
        <f>BC_City_A!S50+BC_City_B!S50</f>
        <v>422.6111367845117</v>
      </c>
      <c r="T50" s="152">
        <f>BC_City_A!T50+BC_City_B!T50</f>
        <v>422.6111367845117</v>
      </c>
      <c r="U50" s="152">
        <f>BC_City_A!U50+BC_City_B!U50</f>
        <v>422.6111367845117</v>
      </c>
      <c r="V50" s="152">
        <f>BC_City_A!V50+BC_City_B!V50</f>
        <v>422.6111367845117</v>
      </c>
      <c r="W50" s="152">
        <f>BC_City_A!W50+BC_City_B!W50</f>
        <v>422.6111367845117</v>
      </c>
      <c r="X50" s="152">
        <f>BC_City_A!X50+BC_City_B!X50</f>
        <v>422.6111367845117</v>
      </c>
      <c r="Y50" s="152">
        <f>BC_City_A!Y50+BC_City_B!Y50</f>
        <v>422.6111367845117</v>
      </c>
      <c r="Z50" s="152">
        <f>BC_City_A!Z50+BC_City_B!Z50</f>
        <v>422.6111367845117</v>
      </c>
      <c r="AA50" s="152">
        <f>BC_City_A!AA50+BC_City_B!AA50</f>
        <v>422.6111367845117</v>
      </c>
      <c r="AB50" s="152">
        <f>BC_City_A!AB50+BC_City_B!AB50</f>
        <v>422.6111367845117</v>
      </c>
      <c r="AC50" s="152">
        <f>BC_City_A!AC50+BC_City_B!AC50</f>
        <v>422.6111367845117</v>
      </c>
      <c r="AD50" s="152">
        <f>BC_City_A!AD50+BC_City_B!AD50</f>
        <v>422.6111367845117</v>
      </c>
      <c r="AE50" s="152">
        <f>BC_City_A!AE50+BC_City_B!AE50</f>
        <v>422.6111367845117</v>
      </c>
      <c r="AF50" s="152">
        <f>BC_City_A!AF50+BC_City_B!AF50</f>
        <v>422.6111367845117</v>
      </c>
      <c r="AG50" s="152">
        <f>BC_City_A!AG50+BC_City_B!AG50</f>
        <v>422.6111367845117</v>
      </c>
      <c r="AH50" s="152">
        <f>BC_City_A!AH50+BC_City_B!AH50</f>
        <v>422.6111367845117</v>
      </c>
      <c r="AI50" s="152">
        <f>BC_City_A!AI50+BC_City_B!AI50</f>
        <v>422.6111367845117</v>
      </c>
      <c r="AJ50" s="152">
        <f>BC_City_A!AJ50+BC_City_B!AJ50</f>
        <v>422.6111367845117</v>
      </c>
      <c r="AK50" s="152">
        <f>BC_City_A!AK50+BC_City_B!AK50</f>
        <v>422.6111367845117</v>
      </c>
      <c r="AL50" s="152">
        <f>BC_City_A!AL50+BC_City_B!AL50</f>
        <v>422.6111367845117</v>
      </c>
      <c r="AM50" s="152">
        <f>BC_City_A!AM50+BC_City_B!AM50</f>
        <v>422.6111367845117</v>
      </c>
      <c r="AN50" s="152">
        <f>BC_City_A!AN50+BC_City_B!AN50</f>
        <v>422.6111367845117</v>
      </c>
      <c r="AO50" s="152">
        <f>BC_City_A!AO50+BC_City_B!AO50</f>
        <v>422.6111367845117</v>
      </c>
      <c r="AP50" s="152">
        <f>BC_City_A!AP50+BC_City_B!AP50</f>
        <v>422.6111367845117</v>
      </c>
      <c r="AQ50" s="152">
        <f>BC_City_A!AQ50+BC_City_B!AQ50</f>
        <v>422.6111367845117</v>
      </c>
      <c r="AR50" s="152">
        <f>BC_City_A!AR50+BC_City_B!AR50</f>
        <v>422.6111367845117</v>
      </c>
      <c r="AS50" s="152">
        <f>BC_City_A!AS50+BC_City_B!AS50</f>
        <v>422.6111367845117</v>
      </c>
      <c r="AT50" s="152">
        <f>BC_City_A!AT50+BC_City_B!AT50</f>
        <v>422.6111367845117</v>
      </c>
      <c r="AU50" s="152">
        <f>BC_City_A!AU50+BC_City_B!AU50</f>
        <v>422.6111367845117</v>
      </c>
      <c r="AV50" s="152">
        <f>BC_City_A!AV50+BC_City_B!AV50</f>
        <v>422.6111367845117</v>
      </c>
      <c r="AW50" s="152">
        <f>BC_City_A!AW50+BC_City_B!AW50</f>
        <v>422.6111367845117</v>
      </c>
      <c r="AX50" s="152">
        <f>BC_City_A!AX50+BC_City_B!AX50</f>
        <v>422.6111367845117</v>
      </c>
      <c r="AY50" s="152">
        <f>BC_City_A!AY50+BC_City_B!AY50</f>
        <v>422.6111367845117</v>
      </c>
      <c r="BA50" s="175">
        <f>BC_City_A!BA50+BC_City_B!BA50</f>
        <v>5071.3336414141413</v>
      </c>
      <c r="BB50" s="175">
        <f>BC_City_A!BB50+BC_City_B!BB50</f>
        <v>5071.3336414141404</v>
      </c>
      <c r="BC50" s="175">
        <f>BC_City_A!BC50+BC_City_B!BC50</f>
        <v>5071.3336414141404</v>
      </c>
      <c r="BD50" s="175">
        <f>BC_City_A!BD50+BC_City_B!BD50</f>
        <v>5071.3336414141404</v>
      </c>
      <c r="BF50" s="77" t="s">
        <v>246</v>
      </c>
      <c r="BG50" s="77" t="str">
        <f t="shared" si="1"/>
        <v>Stock CompensationBase Case Scenario</v>
      </c>
    </row>
    <row r="51" spans="2:59" x14ac:dyDescent="0.25">
      <c r="B51" s="57" t="s">
        <v>79</v>
      </c>
      <c r="C51" s="81" t="s">
        <v>26</v>
      </c>
      <c r="D51" s="67">
        <f>BC_City_A!D51+BC_City_B!D51</f>
        <v>323754.31592376903</v>
      </c>
      <c r="E51" s="67">
        <f>BC_City_A!E51+BC_City_B!E51</f>
        <v>63183.843211236788</v>
      </c>
      <c r="F51" s="67">
        <f>BC_City_A!F51+BC_City_B!F51</f>
        <v>674961.14977700391</v>
      </c>
      <c r="G51" s="67">
        <f>BC_City_A!G51+BC_City_B!G51</f>
        <v>76190.053262541362</v>
      </c>
      <c r="H51" s="67">
        <f>BC_City_A!H51+BC_City_B!H51</f>
        <v>99321.638272777142</v>
      </c>
      <c r="I51" s="67">
        <f>BC_City_A!I51+BC_City_B!I51</f>
        <v>12660.019349663111</v>
      </c>
      <c r="J51" s="67">
        <f>BC_City_A!J51+BC_City_B!J51</f>
        <v>-344632.96892952529</v>
      </c>
      <c r="K51" s="67">
        <f>BC_City_A!K51+BC_City_B!K51</f>
        <v>729917.71956335229</v>
      </c>
      <c r="L51" s="67">
        <f>BC_City_A!L51+BC_City_B!L51</f>
        <v>-1361459.4298621535</v>
      </c>
      <c r="M51" s="67">
        <f>BC_City_A!M51+BC_City_B!M51</f>
        <v>-1691760.7937666494</v>
      </c>
      <c r="N51" s="67">
        <f>BC_City_A!N51+BC_City_B!N51</f>
        <v>-1409144.4457472409</v>
      </c>
      <c r="O51" s="67">
        <f>BC_City_A!O51+BC_City_B!O51</f>
        <v>2424919.8119048774</v>
      </c>
      <c r="P51" s="67">
        <f>BC_City_A!P51+BC_City_B!P51</f>
        <v>560408.7609844408</v>
      </c>
      <c r="Q51" s="67">
        <f>BC_City_A!Q51+BC_City_B!Q51</f>
        <v>586649.23265023122</v>
      </c>
      <c r="R51" s="67">
        <f>BC_City_A!R51+BC_City_B!R51</f>
        <v>652100.02437966049</v>
      </c>
      <c r="S51" s="67">
        <f>BC_City_A!S51+BC_City_B!S51</f>
        <v>658559.91132807301</v>
      </c>
      <c r="T51" s="67">
        <f>BC_City_A!T51+BC_City_B!T51</f>
        <v>702160.30551232363</v>
      </c>
      <c r="U51" s="67">
        <f>BC_City_A!U51+BC_City_B!U51</f>
        <v>703760.92828564881</v>
      </c>
      <c r="V51" s="67">
        <f>BC_City_A!V51+BC_City_B!V51</f>
        <v>749862.76096293249</v>
      </c>
      <c r="W51" s="67">
        <f>BC_City_A!W51+BC_City_B!W51</f>
        <v>756626.80355262326</v>
      </c>
      <c r="X51" s="67">
        <f>BC_City_A!X51+BC_City_B!X51</f>
        <v>768975.85581383738</v>
      </c>
      <c r="Y51" s="67">
        <f>BC_City_A!Y51+BC_City_B!Y51</f>
        <v>810913.42852735601</v>
      </c>
      <c r="Z51" s="67">
        <f>BC_City_A!Z51+BC_City_B!Z51</f>
        <v>826321.16548171372</v>
      </c>
      <c r="AA51" s="67">
        <f>BC_City_A!AA51+BC_City_B!AA51</f>
        <v>880681.6904976418</v>
      </c>
      <c r="AB51" s="67">
        <f>BC_City_A!AB51+BC_City_B!AB51</f>
        <v>912065.32998011541</v>
      </c>
      <c r="AC51" s="67">
        <f>BC_City_A!AC51+BC_City_B!AC51</f>
        <v>932836.79031409754</v>
      </c>
      <c r="AD51" s="67">
        <f>BC_City_A!AD51+BC_City_B!AD51</f>
        <v>993123.04882032739</v>
      </c>
      <c r="AE51" s="67">
        <f>BC_City_A!AE51+BC_City_B!AE51</f>
        <v>1001780.9287097937</v>
      </c>
      <c r="AF51" s="67">
        <f>BC_City_A!AF51+BC_City_B!AF51</f>
        <v>1042376.0405805224</v>
      </c>
      <c r="AG51" s="67">
        <f>BC_City_A!AG51+BC_City_B!AG51</f>
        <v>1050030.0777948969</v>
      </c>
      <c r="AH51" s="67">
        <f>BC_City_A!AH51+BC_City_B!AH51</f>
        <v>1090123.7403597683</v>
      </c>
      <c r="AI51" s="67">
        <f>BC_City_A!AI51+BC_City_B!AI51</f>
        <v>1097178.7039906394</v>
      </c>
      <c r="AJ51" s="67">
        <f>BC_City_A!AJ51+BC_City_B!AJ51</f>
        <v>1107195.2938938767</v>
      </c>
      <c r="AK51" s="67">
        <f>BC_City_A!AK51+BC_City_B!AK51</f>
        <v>1142478.8023524347</v>
      </c>
      <c r="AL51" s="67">
        <f>BC_City_A!AL51+BC_City_B!AL51</f>
        <v>1151524.0626402772</v>
      </c>
      <c r="AM51" s="67">
        <f>BC_City_A!AM51+BC_City_B!AM51</f>
        <v>1185571.7183045335</v>
      </c>
      <c r="AN51" s="67">
        <f>BC_City_A!AN51+BC_City_B!AN51</f>
        <v>1208722.9674403132</v>
      </c>
      <c r="AO51" s="67">
        <f>BC_City_A!AO51+BC_City_B!AO51</f>
        <v>1227421.6532709254</v>
      </c>
      <c r="AP51" s="67">
        <f>BC_City_A!AP51+BC_City_B!AP51</f>
        <v>1280947.431235275</v>
      </c>
      <c r="AQ51" s="67">
        <f>BC_City_A!AQ51+BC_City_B!AQ51</f>
        <v>1314982.8575574083</v>
      </c>
      <c r="AR51" s="67">
        <f>BC_City_A!AR51+BC_City_B!AR51</f>
        <v>1327461.8640571567</v>
      </c>
      <c r="AS51" s="67">
        <f>BC_City_A!AS51+BC_City_B!AS51</f>
        <v>1361151.5955956155</v>
      </c>
      <c r="AT51" s="67">
        <f>BC_City_A!AT51+BC_City_B!AT51</f>
        <v>1373353.4115394368</v>
      </c>
      <c r="AU51" s="67">
        <f>BC_City_A!AU51+BC_City_B!AU51</f>
        <v>1406822.9965822455</v>
      </c>
      <c r="AV51" s="67">
        <f>BC_City_A!AV51+BC_City_B!AV51</f>
        <v>1421659.9241560732</v>
      </c>
      <c r="AW51" s="67">
        <f>BC_City_A!AW51+BC_City_B!AW51</f>
        <v>1452227.6292583034</v>
      </c>
      <c r="AX51" s="67">
        <f>BC_City_A!AX51+BC_City_B!AX51</f>
        <v>1467032.7973297464</v>
      </c>
      <c r="AY51" s="67">
        <f>BC_City_A!AY51+BC_City_B!AY51</f>
        <v>1497647.3436427431</v>
      </c>
      <c r="BA51" s="37">
        <f>BC_City_A!BA51+BC_City_B!BA51</f>
        <v>-402089.08704034798</v>
      </c>
      <c r="BB51" s="37">
        <f>BC_City_A!BB51+BC_City_B!BB51</f>
        <v>8657020.8679764811</v>
      </c>
      <c r="BC51" s="37">
        <f>BC_City_A!BC51+BC_City_B!BC51</f>
        <v>12706284.537741285</v>
      </c>
      <c r="BD51" s="37">
        <f>BC_City_A!BD51+BC_City_B!BD51</f>
        <v>16339432.471665241</v>
      </c>
      <c r="BF51" s="77" t="s">
        <v>246</v>
      </c>
      <c r="BG51" s="77" t="str">
        <f t="shared" si="1"/>
        <v>Contribution incl. Stock CompBase Case Scenario</v>
      </c>
    </row>
    <row r="52" spans="2:59" x14ac:dyDescent="0.25">
      <c r="B52" s="58" t="s">
        <v>80</v>
      </c>
      <c r="C52" s="80" t="s">
        <v>26</v>
      </c>
      <c r="D52" s="64">
        <f>BC_City_A!D52+BC_City_B!D52</f>
        <v>0</v>
      </c>
      <c r="E52" s="64">
        <f>BC_City_A!E52+BC_City_B!E52</f>
        <v>0</v>
      </c>
      <c r="F52" s="64">
        <f>BC_City_A!F52+BC_City_B!F52</f>
        <v>0</v>
      </c>
      <c r="G52" s="64">
        <f>BC_City_A!G52+BC_City_B!G52</f>
        <v>0</v>
      </c>
      <c r="H52" s="64">
        <f>BC_City_A!H52+BC_City_B!H52</f>
        <v>0</v>
      </c>
      <c r="I52" s="64">
        <f>BC_City_A!I52+BC_City_B!I52</f>
        <v>0</v>
      </c>
      <c r="J52" s="64">
        <f>BC_City_A!J52+BC_City_B!J52</f>
        <v>0</v>
      </c>
      <c r="K52" s="64">
        <f>BC_City_A!K52+BC_City_B!K52</f>
        <v>0</v>
      </c>
      <c r="L52" s="64">
        <f>BC_City_A!L52+BC_City_B!L52</f>
        <v>0</v>
      </c>
      <c r="M52" s="64">
        <f>BC_City_A!M52+BC_City_B!M52</f>
        <v>0</v>
      </c>
      <c r="N52" s="64">
        <f>BC_City_A!N52+BC_City_B!N52</f>
        <v>0</v>
      </c>
      <c r="O52" s="64">
        <f>BC_City_A!O52+BC_City_B!O52</f>
        <v>0</v>
      </c>
      <c r="P52" s="118">
        <f>BC_City_A!P52+BC_City_B!P52</f>
        <v>0</v>
      </c>
      <c r="Q52" s="118">
        <f>BC_City_A!Q52+BC_City_B!Q52</f>
        <v>0</v>
      </c>
      <c r="R52" s="118">
        <f>BC_City_A!R52+BC_City_B!R52</f>
        <v>0</v>
      </c>
      <c r="S52" s="118">
        <f>BC_City_A!S52+BC_City_B!S52</f>
        <v>0</v>
      </c>
      <c r="T52" s="118">
        <f>BC_City_A!T52+BC_City_B!T52</f>
        <v>0</v>
      </c>
      <c r="U52" s="118">
        <f>BC_City_A!U52+BC_City_B!U52</f>
        <v>0</v>
      </c>
      <c r="V52" s="118">
        <f>BC_City_A!V52+BC_City_B!V52</f>
        <v>0</v>
      </c>
      <c r="W52" s="118">
        <f>BC_City_A!W52+BC_City_B!W52</f>
        <v>0</v>
      </c>
      <c r="X52" s="118">
        <f>BC_City_A!X52+BC_City_B!X52</f>
        <v>0</v>
      </c>
      <c r="Y52" s="118">
        <f>BC_City_A!Y52+BC_City_B!Y52</f>
        <v>0</v>
      </c>
      <c r="Z52" s="118">
        <f>BC_City_A!Z52+BC_City_B!Z52</f>
        <v>0</v>
      </c>
      <c r="AA52" s="118">
        <f>BC_City_A!AA52+BC_City_B!AA52</f>
        <v>0</v>
      </c>
      <c r="AB52" s="118">
        <f>BC_City_A!AB52+BC_City_B!AB52</f>
        <v>0</v>
      </c>
      <c r="AC52" s="118">
        <f>BC_City_A!AC52+BC_City_B!AC52</f>
        <v>0</v>
      </c>
      <c r="AD52" s="118">
        <f>BC_City_A!AD52+BC_City_B!AD52</f>
        <v>0</v>
      </c>
      <c r="AE52" s="118">
        <f>BC_City_A!AE52+BC_City_B!AE52</f>
        <v>0</v>
      </c>
      <c r="AF52" s="118">
        <f>BC_City_A!AF52+BC_City_B!AF52</f>
        <v>0</v>
      </c>
      <c r="AG52" s="118">
        <f>BC_City_A!AG52+BC_City_B!AG52</f>
        <v>0</v>
      </c>
      <c r="AH52" s="118">
        <f>BC_City_A!AH52+BC_City_B!AH52</f>
        <v>0</v>
      </c>
      <c r="AI52" s="118">
        <f>BC_City_A!AI52+BC_City_B!AI52</f>
        <v>0</v>
      </c>
      <c r="AJ52" s="118">
        <f>BC_City_A!AJ52+BC_City_B!AJ52</f>
        <v>0</v>
      </c>
      <c r="AK52" s="118">
        <f>BC_City_A!AK52+BC_City_B!AK52</f>
        <v>0</v>
      </c>
      <c r="AL52" s="118">
        <f>BC_City_A!AL52+BC_City_B!AL52</f>
        <v>0</v>
      </c>
      <c r="AM52" s="118">
        <f>BC_City_A!AM52+BC_City_B!AM52</f>
        <v>0</v>
      </c>
      <c r="AN52" s="118">
        <f>BC_City_A!AN52+BC_City_B!AN52</f>
        <v>0</v>
      </c>
      <c r="AO52" s="118">
        <f>BC_City_A!AO52+BC_City_B!AO52</f>
        <v>0</v>
      </c>
      <c r="AP52" s="118">
        <f>BC_City_A!AP52+BC_City_B!AP52</f>
        <v>0</v>
      </c>
      <c r="AQ52" s="118">
        <f>BC_City_A!AQ52+BC_City_B!AQ52</f>
        <v>0</v>
      </c>
      <c r="AR52" s="118">
        <f>BC_City_A!AR52+BC_City_B!AR52</f>
        <v>0</v>
      </c>
      <c r="AS52" s="118">
        <f>BC_City_A!AS52+BC_City_B!AS52</f>
        <v>0</v>
      </c>
      <c r="AT52" s="118">
        <f>BC_City_A!AT52+BC_City_B!AT52</f>
        <v>0</v>
      </c>
      <c r="AU52" s="118">
        <f>BC_City_A!AU52+BC_City_B!AU52</f>
        <v>0</v>
      </c>
      <c r="AV52" s="118">
        <f>BC_City_A!AV52+BC_City_B!AV52</f>
        <v>0</v>
      </c>
      <c r="AW52" s="118">
        <f>BC_City_A!AW52+BC_City_B!AW52</f>
        <v>0</v>
      </c>
      <c r="AX52" s="118">
        <f>BC_City_A!AX52+BC_City_B!AX52</f>
        <v>0</v>
      </c>
      <c r="AY52" s="118">
        <f>BC_City_A!AY52+BC_City_B!AY52</f>
        <v>0</v>
      </c>
      <c r="BA52" s="37">
        <f>BC_City_A!BA52+BC_City_B!BA52</f>
        <v>0</v>
      </c>
      <c r="BB52" s="37">
        <f>BC_City_A!BB52+BC_City_B!BB52</f>
        <v>0</v>
      </c>
      <c r="BC52" s="37">
        <f>BC_City_A!BC52+BC_City_B!BC52</f>
        <v>0</v>
      </c>
      <c r="BD52" s="37">
        <f>BC_City_A!BD52+BC_City_B!BD52</f>
        <v>0</v>
      </c>
      <c r="BF52" s="77" t="s">
        <v>246</v>
      </c>
      <c r="BG52" s="77" t="str">
        <f t="shared" si="1"/>
        <v>Corporate AllocationBase Case Scenario</v>
      </c>
    </row>
    <row r="53" spans="2:59" x14ac:dyDescent="0.25">
      <c r="B53" s="59" t="s">
        <v>81</v>
      </c>
      <c r="C53" s="79" t="s">
        <v>26</v>
      </c>
      <c r="D53" s="68">
        <f>BC_City_A!D53+BC_City_B!D53</f>
        <v>323754.31592376903</v>
      </c>
      <c r="E53" s="68">
        <f>BC_City_A!E53+BC_City_B!E53</f>
        <v>63183.843211236788</v>
      </c>
      <c r="F53" s="68">
        <f>BC_City_A!F53+BC_City_B!F53</f>
        <v>674961.14977700391</v>
      </c>
      <c r="G53" s="68">
        <f>BC_City_A!G53+BC_City_B!G53</f>
        <v>76190.053262541362</v>
      </c>
      <c r="H53" s="68">
        <f>BC_City_A!H53+BC_City_B!H53</f>
        <v>99321.638272777142</v>
      </c>
      <c r="I53" s="68">
        <f>BC_City_A!I53+BC_City_B!I53</f>
        <v>12660.019349663111</v>
      </c>
      <c r="J53" s="68">
        <f>BC_City_A!J53+BC_City_B!J53</f>
        <v>-344632.96892952529</v>
      </c>
      <c r="K53" s="68">
        <f>BC_City_A!K53+BC_City_B!K53</f>
        <v>729917.71956335229</v>
      </c>
      <c r="L53" s="68">
        <f>BC_City_A!L53+BC_City_B!L53</f>
        <v>-1361459.4298621535</v>
      </c>
      <c r="M53" s="68">
        <f>BC_City_A!M53+BC_City_B!M53</f>
        <v>-1691760.7937666494</v>
      </c>
      <c r="N53" s="68">
        <f>BC_City_A!N53+BC_City_B!N53</f>
        <v>-1409144.4457472409</v>
      </c>
      <c r="O53" s="68">
        <f>BC_City_A!O53+BC_City_B!O53</f>
        <v>2424919.8119048774</v>
      </c>
      <c r="P53" s="68">
        <f>BC_City_A!P53+BC_City_B!P53</f>
        <v>560408.7609844408</v>
      </c>
      <c r="Q53" s="68">
        <f>BC_City_A!Q53+BC_City_B!Q53</f>
        <v>586649.23265023122</v>
      </c>
      <c r="R53" s="68">
        <f>BC_City_A!R53+BC_City_B!R53</f>
        <v>652100.02437966049</v>
      </c>
      <c r="S53" s="68">
        <f>BC_City_A!S53+BC_City_B!S53</f>
        <v>658559.91132807301</v>
      </c>
      <c r="T53" s="68">
        <f>BC_City_A!T53+BC_City_B!T53</f>
        <v>702160.30551232363</v>
      </c>
      <c r="U53" s="68">
        <f>BC_City_A!U53+BC_City_B!U53</f>
        <v>703760.92828564881</v>
      </c>
      <c r="V53" s="68">
        <f>BC_City_A!V53+BC_City_B!V53</f>
        <v>749862.76096293249</v>
      </c>
      <c r="W53" s="68">
        <f>BC_City_A!W53+BC_City_B!W53</f>
        <v>756626.80355262326</v>
      </c>
      <c r="X53" s="68">
        <f>BC_City_A!X53+BC_City_B!X53</f>
        <v>768975.85581383738</v>
      </c>
      <c r="Y53" s="68">
        <f>BC_City_A!Y53+BC_City_B!Y53</f>
        <v>810913.42852735601</v>
      </c>
      <c r="Z53" s="68">
        <f>BC_City_A!Z53+BC_City_B!Z53</f>
        <v>826321.16548171372</v>
      </c>
      <c r="AA53" s="68">
        <f>BC_City_A!AA53+BC_City_B!AA53</f>
        <v>880681.6904976418</v>
      </c>
      <c r="AB53" s="68">
        <f>BC_City_A!AB53+BC_City_B!AB53</f>
        <v>912065.32998011541</v>
      </c>
      <c r="AC53" s="68">
        <f>BC_City_A!AC53+BC_City_B!AC53</f>
        <v>932836.79031409754</v>
      </c>
      <c r="AD53" s="68">
        <f>BC_City_A!AD53+BC_City_B!AD53</f>
        <v>993123.04882032739</v>
      </c>
      <c r="AE53" s="68">
        <f>BC_City_A!AE53+BC_City_B!AE53</f>
        <v>1001780.9287097937</v>
      </c>
      <c r="AF53" s="68">
        <f>BC_City_A!AF53+BC_City_B!AF53</f>
        <v>1042376.0405805224</v>
      </c>
      <c r="AG53" s="68">
        <f>BC_City_A!AG53+BC_City_B!AG53</f>
        <v>1050030.0777948969</v>
      </c>
      <c r="AH53" s="68">
        <f>BC_City_A!AH53+BC_City_B!AH53</f>
        <v>1090123.7403597683</v>
      </c>
      <c r="AI53" s="68">
        <f>BC_City_A!AI53+BC_City_B!AI53</f>
        <v>1097178.7039906394</v>
      </c>
      <c r="AJ53" s="68">
        <f>BC_City_A!AJ53+BC_City_B!AJ53</f>
        <v>1107195.2938938767</v>
      </c>
      <c r="AK53" s="68">
        <f>BC_City_A!AK53+BC_City_B!AK53</f>
        <v>1142478.8023524347</v>
      </c>
      <c r="AL53" s="68">
        <f>BC_City_A!AL53+BC_City_B!AL53</f>
        <v>1151524.0626402772</v>
      </c>
      <c r="AM53" s="68">
        <f>BC_City_A!AM53+BC_City_B!AM53</f>
        <v>1185571.7183045335</v>
      </c>
      <c r="AN53" s="68">
        <f>BC_City_A!AN53+BC_City_B!AN53</f>
        <v>1208722.9674403132</v>
      </c>
      <c r="AO53" s="68">
        <f>BC_City_A!AO53+BC_City_B!AO53</f>
        <v>1227421.6532709254</v>
      </c>
      <c r="AP53" s="68">
        <f>BC_City_A!AP53+BC_City_B!AP53</f>
        <v>1280947.431235275</v>
      </c>
      <c r="AQ53" s="68">
        <f>BC_City_A!AQ53+BC_City_B!AQ53</f>
        <v>1314982.8575574083</v>
      </c>
      <c r="AR53" s="68">
        <f>BC_City_A!AR53+BC_City_B!AR53</f>
        <v>1327461.8640571567</v>
      </c>
      <c r="AS53" s="68">
        <f>BC_City_A!AS53+BC_City_B!AS53</f>
        <v>1361151.5955956155</v>
      </c>
      <c r="AT53" s="68">
        <f>BC_City_A!AT53+BC_City_B!AT53</f>
        <v>1373353.4115394368</v>
      </c>
      <c r="AU53" s="68">
        <f>BC_City_A!AU53+BC_City_B!AU53</f>
        <v>1406822.9965822455</v>
      </c>
      <c r="AV53" s="68">
        <f>BC_City_A!AV53+BC_City_B!AV53</f>
        <v>1421659.9241560732</v>
      </c>
      <c r="AW53" s="68">
        <f>BC_City_A!AW53+BC_City_B!AW53</f>
        <v>1452227.6292583034</v>
      </c>
      <c r="AX53" s="68">
        <f>BC_City_A!AX53+BC_City_B!AX53</f>
        <v>1467032.7973297464</v>
      </c>
      <c r="AY53" s="68">
        <f>BC_City_A!AY53+BC_City_B!AY53</f>
        <v>1497647.3436427431</v>
      </c>
      <c r="BA53" s="176">
        <f>BC_City_A!BA53+BC_City_B!BA53</f>
        <v>-402089.08704034798</v>
      </c>
      <c r="BB53" s="176">
        <f>BC_City_A!BB53+BC_City_B!BB53</f>
        <v>8657020.8679764811</v>
      </c>
      <c r="BC53" s="176">
        <f>BC_City_A!BC53+BC_City_B!BC53</f>
        <v>12706284.537741285</v>
      </c>
      <c r="BD53" s="176">
        <f>BC_City_A!BD53+BC_City_B!BD53</f>
        <v>16339432.471665241</v>
      </c>
      <c r="BF53" s="77" t="s">
        <v>246</v>
      </c>
      <c r="BG53" s="77" t="str">
        <f t="shared" si="1"/>
        <v>EBITBase Case Scenario</v>
      </c>
    </row>
    <row r="54" spans="2:59" x14ac:dyDescent="0.25">
      <c r="B54" s="35"/>
      <c r="C54" s="35"/>
    </row>
    <row r="55" spans="2:59" x14ac:dyDescent="0.25">
      <c r="B55" s="35"/>
      <c r="C55" s="35"/>
      <c r="D55" s="37"/>
    </row>
    <row r="56" spans="2:59" x14ac:dyDescent="0.25">
      <c r="B56" s="69" t="s">
        <v>82</v>
      </c>
      <c r="C56" s="69" t="s">
        <v>113</v>
      </c>
      <c r="D56" s="145">
        <f t="shared" ref="D56:AY56" si="2">D170</f>
        <v>44562</v>
      </c>
      <c r="E56" s="145">
        <f t="shared" si="2"/>
        <v>44593</v>
      </c>
      <c r="F56" s="145">
        <f t="shared" si="2"/>
        <v>44621</v>
      </c>
      <c r="G56" s="145">
        <f t="shared" si="2"/>
        <v>44652</v>
      </c>
      <c r="H56" s="145">
        <f t="shared" si="2"/>
        <v>44682</v>
      </c>
      <c r="I56" s="145">
        <f t="shared" si="2"/>
        <v>44713</v>
      </c>
      <c r="J56" s="145">
        <f t="shared" si="2"/>
        <v>44743</v>
      </c>
      <c r="K56" s="145">
        <f t="shared" si="2"/>
        <v>44774</v>
      </c>
      <c r="L56" s="145">
        <f t="shared" si="2"/>
        <v>44805</v>
      </c>
      <c r="M56" s="145">
        <f t="shared" si="2"/>
        <v>44835</v>
      </c>
      <c r="N56" s="145">
        <f t="shared" si="2"/>
        <v>44866</v>
      </c>
      <c r="O56" s="145">
        <f t="shared" si="2"/>
        <v>44896</v>
      </c>
      <c r="P56" s="145">
        <f t="shared" si="2"/>
        <v>44927</v>
      </c>
      <c r="Q56" s="145">
        <f t="shared" si="2"/>
        <v>44958</v>
      </c>
      <c r="R56" s="145">
        <f t="shared" si="2"/>
        <v>44986</v>
      </c>
      <c r="S56" s="145">
        <f t="shared" si="2"/>
        <v>45017</v>
      </c>
      <c r="T56" s="145">
        <f t="shared" si="2"/>
        <v>45047</v>
      </c>
      <c r="U56" s="145">
        <f t="shared" si="2"/>
        <v>45078</v>
      </c>
      <c r="V56" s="145">
        <f t="shared" si="2"/>
        <v>45108</v>
      </c>
      <c r="W56" s="145">
        <f t="shared" si="2"/>
        <v>45139</v>
      </c>
      <c r="X56" s="145">
        <f t="shared" si="2"/>
        <v>45170</v>
      </c>
      <c r="Y56" s="145">
        <f t="shared" si="2"/>
        <v>45200</v>
      </c>
      <c r="Z56" s="145">
        <f t="shared" si="2"/>
        <v>45231</v>
      </c>
      <c r="AA56" s="145">
        <f t="shared" si="2"/>
        <v>45261</v>
      </c>
      <c r="AB56" s="145">
        <f t="shared" si="2"/>
        <v>45292</v>
      </c>
      <c r="AC56" s="145">
        <f t="shared" si="2"/>
        <v>45323</v>
      </c>
      <c r="AD56" s="145">
        <f t="shared" si="2"/>
        <v>45352</v>
      </c>
      <c r="AE56" s="145">
        <f t="shared" si="2"/>
        <v>45383</v>
      </c>
      <c r="AF56" s="145">
        <f t="shared" si="2"/>
        <v>45413</v>
      </c>
      <c r="AG56" s="145">
        <f t="shared" si="2"/>
        <v>45444</v>
      </c>
      <c r="AH56" s="145">
        <f t="shared" si="2"/>
        <v>45474</v>
      </c>
      <c r="AI56" s="145">
        <f t="shared" si="2"/>
        <v>45505</v>
      </c>
      <c r="AJ56" s="145">
        <f t="shared" si="2"/>
        <v>45536</v>
      </c>
      <c r="AK56" s="145">
        <f t="shared" si="2"/>
        <v>45566</v>
      </c>
      <c r="AL56" s="145">
        <f t="shared" si="2"/>
        <v>45597</v>
      </c>
      <c r="AM56" s="145">
        <f t="shared" si="2"/>
        <v>45627</v>
      </c>
      <c r="AN56" s="145">
        <f t="shared" si="2"/>
        <v>45658</v>
      </c>
      <c r="AO56" s="145">
        <f t="shared" si="2"/>
        <v>45689</v>
      </c>
      <c r="AP56" s="145">
        <f t="shared" si="2"/>
        <v>45717</v>
      </c>
      <c r="AQ56" s="145">
        <f t="shared" si="2"/>
        <v>45748</v>
      </c>
      <c r="AR56" s="145">
        <f t="shared" si="2"/>
        <v>45778</v>
      </c>
      <c r="AS56" s="145">
        <f t="shared" si="2"/>
        <v>45809</v>
      </c>
      <c r="AT56" s="145">
        <f t="shared" si="2"/>
        <v>45839</v>
      </c>
      <c r="AU56" s="145">
        <f t="shared" si="2"/>
        <v>45870</v>
      </c>
      <c r="AV56" s="145">
        <f t="shared" si="2"/>
        <v>45901</v>
      </c>
      <c r="AW56" s="145">
        <f t="shared" si="2"/>
        <v>45931</v>
      </c>
      <c r="AX56" s="145">
        <f t="shared" si="2"/>
        <v>45962</v>
      </c>
      <c r="AY56" s="145">
        <f t="shared" si="2"/>
        <v>45992</v>
      </c>
      <c r="BA56" s="177">
        <v>2022</v>
      </c>
      <c r="BB56" s="50">
        <f>BA56+1</f>
        <v>2023</v>
      </c>
      <c r="BC56" s="50">
        <f>BB56+1</f>
        <v>2024</v>
      </c>
      <c r="BD56" s="50">
        <f>BC56+1</f>
        <v>2025</v>
      </c>
      <c r="BF56" s="77"/>
    </row>
    <row r="57" spans="2:59" x14ac:dyDescent="0.25">
      <c r="B57" s="48" t="s">
        <v>83</v>
      </c>
      <c r="C57" s="82" t="s">
        <v>118</v>
      </c>
      <c r="D57" s="66">
        <f>SUM(Start:End!D57)</f>
        <v>4497024.9000000004</v>
      </c>
      <c r="E57" s="66">
        <f>SUM(Start:End!E57)</f>
        <v>5250458</v>
      </c>
      <c r="F57" s="66">
        <f>SUM(Start:End!F57)</f>
        <v>7407398.0999999996</v>
      </c>
      <c r="G57" s="66">
        <f>SUM(Start:End!G57)</f>
        <v>9210334.1999999993</v>
      </c>
      <c r="H57" s="66">
        <f>SUM(Start:End!H57)</f>
        <v>11004190.300000001</v>
      </c>
      <c r="I57" s="66">
        <f>SUM(Start:End!I57)</f>
        <v>12072534.4</v>
      </c>
      <c r="J57" s="66">
        <f>SUM(Start:End!J57)</f>
        <v>15544814.5</v>
      </c>
      <c r="K57" s="66">
        <f>SUM(Start:End!K57)</f>
        <v>16031529.6</v>
      </c>
      <c r="L57" s="66">
        <f>SUM(Start:End!L57)</f>
        <v>18614218.699999999</v>
      </c>
      <c r="M57" s="66">
        <f>SUM(Start:End!M57)</f>
        <v>20331247.800000001</v>
      </c>
      <c r="N57" s="66">
        <f>SUM(Start:End!N57)</f>
        <v>21876207.899999999</v>
      </c>
      <c r="O57" s="66">
        <f>SUM(Start:End!O57)</f>
        <v>26227681.399999999</v>
      </c>
      <c r="P57" s="37">
        <f>SUM(Start:End!P57)</f>
        <v>24978832.721060187</v>
      </c>
      <c r="Q57" s="37">
        <f>SUM(Start:End!Q57)</f>
        <v>25961395.139442567</v>
      </c>
      <c r="R57" s="37">
        <f>SUM(Start:End!R57)</f>
        <v>21699935.786832418</v>
      </c>
      <c r="S57" s="37">
        <f>SUM(Start:End!S57)</f>
        <v>28276264.328406002</v>
      </c>
      <c r="T57" s="37">
        <f>SUM(Start:End!T57)</f>
        <v>25522331.819105938</v>
      </c>
      <c r="U57" s="37">
        <f>SUM(Start:End!U57)</f>
        <v>32019856.119039975</v>
      </c>
      <c r="V57" s="37">
        <f>SUM(Start:End!V57)</f>
        <v>29168519.054123309</v>
      </c>
      <c r="W57" s="37">
        <f>SUM(Start:End!W57)</f>
        <v>35471758.865966491</v>
      </c>
      <c r="X57" s="37">
        <f>SUM(Start:End!X57)</f>
        <v>38522299.336544752</v>
      </c>
      <c r="Y57" s="37">
        <f>SUM(Start:End!Y57)</f>
        <v>38809711.803336374</v>
      </c>
      <c r="Z57" s="37">
        <f>SUM(Start:End!Z57)</f>
        <v>41788310.370046876</v>
      </c>
      <c r="AA57" s="37">
        <f>SUM(Start:End!AA57)</f>
        <v>42098296.766581088</v>
      </c>
      <c r="AB57" s="37">
        <f>SUM(Start:End!AB57)</f>
        <v>44711216.299452536</v>
      </c>
      <c r="AC57" s="37">
        <f>SUM(Start:End!AC57)</f>
        <v>46202057.706259243</v>
      </c>
      <c r="AD57" s="37">
        <f>SUM(Start:End!AD57)</f>
        <v>42114491.423191562</v>
      </c>
      <c r="AE57" s="37">
        <f>SUM(Start:End!AE57)</f>
        <v>48569875.441223845</v>
      </c>
      <c r="AF57" s="37">
        <f>SUM(Start:End!AF57)</f>
        <v>45574262.706452772</v>
      </c>
      <c r="AG57" s="37">
        <f>SUM(Start:End!AG57)</f>
        <v>51971760.339070901</v>
      </c>
      <c r="AH57" s="37">
        <f>SUM(Start:End!AH57)</f>
        <v>48920428.42706313</v>
      </c>
      <c r="AI57" s="37">
        <f>SUM(Start:End!AI57)</f>
        <v>55270292.000106342</v>
      </c>
      <c r="AJ57" s="37">
        <f>SUM(Start:End!AJ57)</f>
        <v>58248009.187208086</v>
      </c>
      <c r="AK57" s="37">
        <f>SUM(Start:End!AK57)</f>
        <v>58550888.112303525</v>
      </c>
      <c r="AL57" s="37">
        <f>SUM(Start:End!AL57)</f>
        <v>61520386.084275708</v>
      </c>
      <c r="AM57" s="37">
        <f>SUM(Start:End!AM57)</f>
        <v>61825515.206358112</v>
      </c>
      <c r="AN57" s="37">
        <f>SUM(Start:End!AN57)</f>
        <v>64792678.662303127</v>
      </c>
      <c r="AO57" s="37">
        <f>SUM(Start:End!AO57)</f>
        <v>66354153.059112541</v>
      </c>
      <c r="AP57" s="37">
        <f>SUM(Start:End!AP57)</f>
        <v>37910948.06902229</v>
      </c>
      <c r="AQ57" s="37">
        <f>SUM(Start:End!AQ57)</f>
        <v>54237814.772668265</v>
      </c>
      <c r="AR57" s="37">
        <f>SUM(Start:End!AR57)</f>
        <v>41237861.933012247</v>
      </c>
      <c r="AS57" s="37">
        <f>SUM(Start:End!AS57)</f>
        <v>57555589.849010803</v>
      </c>
      <c r="AT57" s="37">
        <f>SUM(Start:End!AT57)</f>
        <v>44549335.015702933</v>
      </c>
      <c r="AU57" s="37">
        <f>SUM(Start:End!AU57)</f>
        <v>60861646.795479104</v>
      </c>
      <c r="AV57" s="37">
        <f>SUM(Start:End!AV57)</f>
        <v>72069590.155088335</v>
      </c>
      <c r="AW57" s="37">
        <f>SUM(Start:End!AW57)</f>
        <v>64170875.958237365</v>
      </c>
      <c r="AX57" s="37">
        <f>SUM(Start:End!AX57)</f>
        <v>75380637.683708012</v>
      </c>
      <c r="AY57" s="37">
        <f>SUM(Start:End!AY57)</f>
        <v>67486282.247776031</v>
      </c>
      <c r="BA57" s="37">
        <f>SUM(Start:End!BA57)</f>
        <v>168067239</v>
      </c>
      <c r="BB57" s="37">
        <f>SUM(Start:End!BB57)</f>
        <v>384317506.01048601</v>
      </c>
      <c r="BC57" s="37">
        <f>SUM(Start:End!BC57)</f>
        <v>623479182.93296576</v>
      </c>
      <c r="BD57" s="37">
        <f>SUM(Start:End!BD57)</f>
        <v>706607414.20112109</v>
      </c>
      <c r="BF57" s="77" t="s">
        <v>246</v>
      </c>
      <c r="BG57" s="32" t="str">
        <f t="shared" ref="BG57:BG75" si="3">B57&amp;BF57</f>
        <v>Shopping_SessionsBase Case Scenario</v>
      </c>
    </row>
    <row r="58" spans="2:59" x14ac:dyDescent="0.25">
      <c r="B58" s="48" t="s">
        <v>84</v>
      </c>
      <c r="C58" s="82" t="s">
        <v>26</v>
      </c>
      <c r="D58" s="66">
        <f>SUM(Start:End!D58)</f>
        <v>2439989.4581238781</v>
      </c>
      <c r="E58" s="66">
        <f>SUM(Start:End!E58)</f>
        <v>2895800.1769812182</v>
      </c>
      <c r="F58" s="66">
        <f>SUM(Start:End!F58)</f>
        <v>3799113.0696760588</v>
      </c>
      <c r="G58" s="66">
        <f>SUM(Start:End!G58)</f>
        <v>4450121.466122942</v>
      </c>
      <c r="H58" s="66">
        <f>SUM(Start:End!H58)</f>
        <v>4990089.7794551952</v>
      </c>
      <c r="I58" s="66">
        <f>SUM(Start:End!I58)</f>
        <v>21477308.877370764</v>
      </c>
      <c r="J58" s="66">
        <f>SUM(Start:End!J58)</f>
        <v>24299206.774680462</v>
      </c>
      <c r="K58" s="66">
        <f>SUM(Start:End!K58)</f>
        <v>25873133.188788649</v>
      </c>
      <c r="L58" s="66">
        <f>SUM(Start:End!L58)</f>
        <v>25833235.639552232</v>
      </c>
      <c r="M58" s="66">
        <f>SUM(Start:End!M58)</f>
        <v>24285458.384056926</v>
      </c>
      <c r="N58" s="66">
        <f>SUM(Start:End!N58)</f>
        <v>27478594.441263035</v>
      </c>
      <c r="O58" s="66">
        <f>SUM(Start:End!O58)</f>
        <v>33842969.682108045</v>
      </c>
      <c r="P58" s="37">
        <f>SUM(Start:End!P58)</f>
        <v>33430118.298083484</v>
      </c>
      <c r="Q58" s="37">
        <f>SUM(Start:End!Q58)</f>
        <v>34734823.432658873</v>
      </c>
      <c r="R58" s="37">
        <f>SUM(Start:End!R58)</f>
        <v>28594259.516708799</v>
      </c>
      <c r="S58" s="37">
        <f>SUM(Start:End!S58)</f>
        <v>37789384.672500417</v>
      </c>
      <c r="T58" s="37">
        <f>SUM(Start:End!T58)</f>
        <v>33818735.853513695</v>
      </c>
      <c r="U58" s="37">
        <f>SUM(Start:End!U58)</f>
        <v>42921038.538457416</v>
      </c>
      <c r="V58" s="37">
        <f>SUM(Start:End!V58)</f>
        <v>38821406.578290969</v>
      </c>
      <c r="W58" s="37">
        <f>SUM(Start:End!W58)</f>
        <v>47659740.208634958</v>
      </c>
      <c r="X58" s="37">
        <f>SUM(Start:End!X58)</f>
        <v>51924955.913901635</v>
      </c>
      <c r="Y58" s="37">
        <f>SUM(Start:End!Y58)</f>
        <v>52262026.878675006</v>
      </c>
      <c r="Z58" s="37">
        <f>SUM(Start:End!Z58)</f>
        <v>56432325.073337071</v>
      </c>
      <c r="AA58" s="37">
        <f>SUM(Start:End!AA58)</f>
        <v>56794378.902818732</v>
      </c>
      <c r="AB58" s="37">
        <f>SUM(Start:End!AB58)</f>
        <v>81018777.204651594</v>
      </c>
      <c r="AC58" s="37">
        <f>SUM(Start:End!AC58)</f>
        <v>83780596.94118689</v>
      </c>
      <c r="AD58" s="37">
        <f>SUM(Start:End!AD58)</f>
        <v>75694671.123008013</v>
      </c>
      <c r="AE58" s="37">
        <f>SUM(Start:End!AE58)</f>
        <v>88016290.84168458</v>
      </c>
      <c r="AF58" s="37">
        <f>SUM(Start:End!AF58)</f>
        <v>82110404.047122195</v>
      </c>
      <c r="AG58" s="37">
        <f>SUM(Start:End!AG58)</f>
        <v>94329404.080864966</v>
      </c>
      <c r="AH58" s="37">
        <f>SUM(Start:End!AH58)</f>
        <v>88322156.959402412</v>
      </c>
      <c r="AI58" s="37">
        <f>SUM(Start:End!AI58)</f>
        <v>100453854.05357024</v>
      </c>
      <c r="AJ58" s="37">
        <f>SUM(Start:End!AJ58)</f>
        <v>106116061.25185359</v>
      </c>
      <c r="AK58" s="37">
        <f>SUM(Start:End!AK58)</f>
        <v>106546448.99371551</v>
      </c>
      <c r="AL58" s="37">
        <f>SUM(Start:End!AL58)</f>
        <v>112190662.7942189</v>
      </c>
      <c r="AM58" s="37">
        <f>SUM(Start:End!AM58)</f>
        <v>112621660.03660938</v>
      </c>
      <c r="AN58" s="37">
        <f>SUM(Start:End!AN58)</f>
        <v>126990043.33762065</v>
      </c>
      <c r="AO58" s="37">
        <f>SUM(Start:End!AO58)</f>
        <v>130120783.68959051</v>
      </c>
      <c r="AP58" s="37">
        <f>SUM(Start:End!AP58)</f>
        <v>71146157.719725877</v>
      </c>
      <c r="AQ58" s="37">
        <f>SUM(Start:End!AQ58)</f>
        <v>104676879.42300533</v>
      </c>
      <c r="AR58" s="37">
        <f>SUM(Start:End!AR58)</f>
        <v>77783737.649118096</v>
      </c>
      <c r="AS58" s="37">
        <f>SUM(Start:End!AS58)</f>
        <v>111296995.99451634</v>
      </c>
      <c r="AT58" s="37">
        <f>SUM(Start:End!AT58)</f>
        <v>84391506.203257784</v>
      </c>
      <c r="AU58" s="37">
        <f>SUM(Start:End!AU58)</f>
        <v>117893597.68938535</v>
      </c>
      <c r="AV58" s="37">
        <f>SUM(Start:End!AV58)</f>
        <v>140952798.37349701</v>
      </c>
      <c r="AW58" s="37">
        <f>SUM(Start:End!AW58)</f>
        <v>124495539.84655896</v>
      </c>
      <c r="AX58" s="37">
        <f>SUM(Start:End!AX58)</f>
        <v>147557669.32580543</v>
      </c>
      <c r="AY58" s="37">
        <f>SUM(Start:End!AY58)</f>
        <v>131108730.47241992</v>
      </c>
      <c r="BA58" s="37">
        <f>SUM(Start:End!BA58)</f>
        <v>201664602.83817941</v>
      </c>
      <c r="BB58" s="37">
        <f>SUM(Start:End!BB58)</f>
        <v>515183184.96758103</v>
      </c>
      <c r="BC58" s="37">
        <f>SUM(Start:End!BC58)</f>
        <v>1131200988.3278885</v>
      </c>
      <c r="BD58" s="37">
        <f>SUM(Start:End!BD58)</f>
        <v>1368414439.7245011</v>
      </c>
      <c r="BF58" s="77" t="s">
        <v>246</v>
      </c>
      <c r="BG58" s="32" t="str">
        <f t="shared" si="3"/>
        <v>Cash Gross BookingsBase Case Scenario</v>
      </c>
    </row>
    <row r="59" spans="2:59" x14ac:dyDescent="0.25">
      <c r="B59" s="48" t="s">
        <v>85</v>
      </c>
      <c r="C59" s="82" t="s">
        <v>115</v>
      </c>
      <c r="D59" s="66">
        <f>SUM(Start:End!D59)</f>
        <v>1407927.5766288724</v>
      </c>
      <c r="E59" s="66">
        <f>SUM(Start:End!E59)</f>
        <v>1481112.637290231</v>
      </c>
      <c r="F59" s="66">
        <f>SUM(Start:End!F59)</f>
        <v>1916847.8283522758</v>
      </c>
      <c r="G59" s="66">
        <f>SUM(Start:End!G59)</f>
        <v>2213606.2215493773</v>
      </c>
      <c r="H59" s="66">
        <f>SUM(Start:End!H59)</f>
        <v>2528151.9626606391</v>
      </c>
      <c r="I59" s="66">
        <f>SUM(Start:End!I59)</f>
        <v>2634687.588878097</v>
      </c>
      <c r="J59" s="66">
        <f>SUM(Start:End!J59)</f>
        <v>2812564.6060999683</v>
      </c>
      <c r="K59" s="66">
        <f>SUM(Start:End!K59)</f>
        <v>3402718.0809608395</v>
      </c>
      <c r="L59" s="66">
        <f>SUM(Start:End!L59)</f>
        <v>3872328.2213548147</v>
      </c>
      <c r="M59" s="66">
        <f>SUM(Start:End!M59)</f>
        <v>4226797.9272346729</v>
      </c>
      <c r="N59" s="66">
        <f>SUM(Start:End!N59)</f>
        <v>4210142.5009455141</v>
      </c>
      <c r="O59" s="66">
        <f>SUM(Start:End!O59)</f>
        <v>4295336.3729296429</v>
      </c>
      <c r="P59" s="37">
        <f>SUM(Start:End!P59)</f>
        <v>4642662.4017402828</v>
      </c>
      <c r="Q59" s="37">
        <f>SUM(Start:End!Q59)</f>
        <v>4797825.1675690273</v>
      </c>
      <c r="R59" s="37">
        <f>SUM(Start:End!R59)</f>
        <v>6871758.1769657843</v>
      </c>
      <c r="S59" s="37">
        <f>SUM(Start:End!S59)</f>
        <v>5554752.893046381</v>
      </c>
      <c r="T59" s="37">
        <f>SUM(Start:End!T59)</f>
        <v>7320456.5551386252</v>
      </c>
      <c r="U59" s="37">
        <f>SUM(Start:End!U59)</f>
        <v>6003451.2712076139</v>
      </c>
      <c r="V59" s="37">
        <f>SUM(Start:End!V59)</f>
        <v>7769154.9332808834</v>
      </c>
      <c r="W59" s="37">
        <f>SUM(Start:End!W59)</f>
        <v>6452149.6493634786</v>
      </c>
      <c r="X59" s="37">
        <f>SUM(Start:End!X59)</f>
        <v>6202235.8453460531</v>
      </c>
      <c r="Y59" s="37">
        <f>SUM(Start:End!Y59)</f>
        <v>6900848.0275335256</v>
      </c>
      <c r="Z59" s="37">
        <f>SUM(Start:End!Z59)</f>
        <v>6650934.2235024851</v>
      </c>
      <c r="AA59" s="37">
        <f>SUM(Start:End!AA59)</f>
        <v>7349546.4057241846</v>
      </c>
      <c r="AB59" s="37">
        <f>SUM(Start:End!AB59)</f>
        <v>7099632.601681388</v>
      </c>
      <c r="AC59" s="37">
        <f>SUM(Start:End!AC59)</f>
        <v>7408648.3505706117</v>
      </c>
      <c r="AD59" s="37">
        <f>SUM(Start:End!AD59)</f>
        <v>9563948.44595154</v>
      </c>
      <c r="AE59" s="37">
        <f>SUM(Start:End!AE59)</f>
        <v>8246943.1620359113</v>
      </c>
      <c r="AF59" s="37">
        <f>SUM(Start:End!AF59)</f>
        <v>10012646.824108483</v>
      </c>
      <c r="AG59" s="37">
        <f>SUM(Start:End!AG59)</f>
        <v>8695641.5402059574</v>
      </c>
      <c r="AH59" s="37">
        <f>SUM(Start:End!AH59)</f>
        <v>10461345.202277724</v>
      </c>
      <c r="AI59" s="37">
        <f>SUM(Start:End!AI59)</f>
        <v>9144339.9183618184</v>
      </c>
      <c r="AJ59" s="37">
        <f>SUM(Start:End!AJ59)</f>
        <v>8894426.1143051125</v>
      </c>
      <c r="AK59" s="37">
        <f>SUM(Start:End!AK59)</f>
        <v>9593038.296488259</v>
      </c>
      <c r="AL59" s="37">
        <f>SUM(Start:End!AL59)</f>
        <v>9343124.4924857914</v>
      </c>
      <c r="AM59" s="37">
        <f>SUM(Start:End!AM59)</f>
        <v>10041736.674708353</v>
      </c>
      <c r="AN59" s="37">
        <f>SUM(Start:End!AN59)</f>
        <v>9791822.8706626892</v>
      </c>
      <c r="AO59" s="37">
        <f>SUM(Start:End!AO59)</f>
        <v>10100838.619537028</v>
      </c>
      <c r="AP59" s="37">
        <f>SUM(Start:End!AP59)</f>
        <v>19381245.536180153</v>
      </c>
      <c r="AQ59" s="37">
        <f>SUM(Start:End!AQ59)</f>
        <v>15393915.882209959</v>
      </c>
      <c r="AR59" s="37">
        <f>SUM(Start:End!AR59)</f>
        <v>19829943.914336387</v>
      </c>
      <c r="AS59" s="37">
        <f>SUM(Start:End!AS59)</f>
        <v>15842614.260380771</v>
      </c>
      <c r="AT59" s="37">
        <f>SUM(Start:End!AT59)</f>
        <v>20278642.29249011</v>
      </c>
      <c r="AU59" s="37">
        <f>SUM(Start:End!AU59)</f>
        <v>16291312.638556898</v>
      </c>
      <c r="AV59" s="37">
        <f>SUM(Start:End!AV59)</f>
        <v>13602233.849420423</v>
      </c>
      <c r="AW59" s="37">
        <f>SUM(Start:End!AW59)</f>
        <v>16740011.016704747</v>
      </c>
      <c r="AX59" s="37">
        <f>SUM(Start:End!AX59)</f>
        <v>14050932.22757615</v>
      </c>
      <c r="AY59" s="37">
        <f>SUM(Start:End!AY59)</f>
        <v>17188709.394875564</v>
      </c>
      <c r="BA59" s="37">
        <f>SUM(Start:End!BA59)</f>
        <v>35001780.224884942</v>
      </c>
      <c r="BB59" s="37">
        <f>SUM(Start:End!BB59)</f>
        <v>76515763.850418329</v>
      </c>
      <c r="BC59" s="37">
        <f>SUM(Start:End!BC59)</f>
        <v>108505471.62318097</v>
      </c>
      <c r="BD59" s="37">
        <f>SUM(Start:End!BD59)</f>
        <v>188492222.50293088</v>
      </c>
      <c r="BF59" s="77" t="s">
        <v>246</v>
      </c>
      <c r="BG59" s="32" t="str">
        <f t="shared" si="3"/>
        <v>Supply_HoursBase Case Scenario</v>
      </c>
    </row>
    <row r="60" spans="2:59" x14ac:dyDescent="0.25">
      <c r="B60" s="48" t="s">
        <v>86</v>
      </c>
      <c r="C60" s="82" t="s">
        <v>118</v>
      </c>
      <c r="D60" s="66">
        <f>SUM(Start:End!D60)</f>
        <v>2200414</v>
      </c>
      <c r="E60" s="66">
        <f>SUM(Start:End!E60)</f>
        <v>2337503.2000000002</v>
      </c>
      <c r="F60" s="66">
        <f>SUM(Start:End!F60)</f>
        <v>2980350.5</v>
      </c>
      <c r="G60" s="66">
        <f>SUM(Start:End!G60)</f>
        <v>3550355.6</v>
      </c>
      <c r="H60" s="66">
        <f>SUM(Start:End!H60)</f>
        <v>4289861.8</v>
      </c>
      <c r="I60" s="66">
        <f>SUM(Start:End!I60)</f>
        <v>4789447</v>
      </c>
      <c r="J60" s="66">
        <f>SUM(Start:End!J60)</f>
        <v>5304711</v>
      </c>
      <c r="K60" s="66">
        <f>SUM(Start:End!K60)</f>
        <v>6039472.2000000002</v>
      </c>
      <c r="L60" s="66">
        <f>SUM(Start:End!L60)</f>
        <v>6978428.4000000004</v>
      </c>
      <c r="M60" s="66">
        <f>SUM(Start:End!M60)</f>
        <v>7735088.5999999996</v>
      </c>
      <c r="N60" s="66">
        <f>SUM(Start:End!N60)</f>
        <v>8045760.7999999998</v>
      </c>
      <c r="O60" s="66">
        <f>SUM(Start:End!O60)</f>
        <v>8198982.7999999998</v>
      </c>
      <c r="P60" s="37">
        <f>SUM(Start:End!P60)</f>
        <v>9339804.471500434</v>
      </c>
      <c r="Q60" s="37">
        <f>SUM(Start:End!Q60)</f>
        <v>9708821.6196285225</v>
      </c>
      <c r="R60" s="37">
        <f>SUM(Start:End!R60)</f>
        <v>8184597.7005386939</v>
      </c>
      <c r="S60" s="37">
        <f>SUM(Start:End!S60)</f>
        <v>10581250.475896493</v>
      </c>
      <c r="T60" s="37">
        <f>SUM(Start:End!T60)</f>
        <v>9596609.8858890496</v>
      </c>
      <c r="U60" s="37">
        <f>SUM(Start:End!U60)</f>
        <v>11961796.83832976</v>
      </c>
      <c r="V60" s="37">
        <f>SUM(Start:End!V60)</f>
        <v>10940518.00565402</v>
      </c>
      <c r="W60" s="37">
        <f>SUM(Start:End!W60)</f>
        <v>13233685.307631353</v>
      </c>
      <c r="X60" s="37">
        <f>SUM(Start:End!X60)</f>
        <v>14345428.393867195</v>
      </c>
      <c r="Y60" s="37">
        <f>SUM(Start:End!Y60)</f>
        <v>14460421.886345183</v>
      </c>
      <c r="Z60" s="37">
        <f>SUM(Start:End!Z60)</f>
        <v>15545049.332378427</v>
      </c>
      <c r="AA60" s="37">
        <f>SUM(Start:End!AA60)</f>
        <v>15669310.556484139</v>
      </c>
      <c r="AB60" s="37">
        <f>SUM(Start:End!AB60)</f>
        <v>21174380.518963438</v>
      </c>
      <c r="AC60" s="37">
        <f>SUM(Start:End!AC60)</f>
        <v>21882666.108111542</v>
      </c>
      <c r="AD60" s="37">
        <f>SUM(Start:End!AD60)</f>
        <v>19921537.003275719</v>
      </c>
      <c r="AE60" s="37">
        <f>SUM(Start:End!AE60)</f>
        <v>23001971.189919353</v>
      </c>
      <c r="AF60" s="37">
        <f>SUM(Start:End!AF60)</f>
        <v>21565483.430234723</v>
      </c>
      <c r="AG60" s="37">
        <f>SUM(Start:End!AG60)</f>
        <v>24618588.535125248</v>
      </c>
      <c r="AH60" s="37">
        <f>SUM(Start:End!AH60)</f>
        <v>23155698.511305042</v>
      </c>
      <c r="AI60" s="37">
        <f>SUM(Start:End!AI60)</f>
        <v>26186208.177279409</v>
      </c>
      <c r="AJ60" s="37">
        <f>SUM(Start:End!AJ60)</f>
        <v>27606339.277884003</v>
      </c>
      <c r="AK60" s="37">
        <f>SUM(Start:End!AK60)</f>
        <v>27745357.949799683</v>
      </c>
      <c r="AL60" s="37">
        <f>SUM(Start:End!AL60)</f>
        <v>29161480.935151298</v>
      </c>
      <c r="AM60" s="37">
        <f>SUM(Start:End!AM60)</f>
        <v>29301435.870310165</v>
      </c>
      <c r="AN60" s="37">
        <f>SUM(Start:End!AN60)</f>
        <v>32909135.050665449</v>
      </c>
      <c r="AO60" s="37">
        <f>SUM(Start:End!AO60)</f>
        <v>33706859.818857685</v>
      </c>
      <c r="AP60" s="37">
        <f>SUM(Start:End!AP60)</f>
        <v>19047718.934470639</v>
      </c>
      <c r="AQ60" s="37">
        <f>SUM(Start:End!AQ60)</f>
        <v>27441134.257422466</v>
      </c>
      <c r="AR60" s="37">
        <f>SUM(Start:End!AR60)</f>
        <v>20745207.967781104</v>
      </c>
      <c r="AS60" s="37">
        <f>SUM(Start:End!AS60)</f>
        <v>29134011.065320767</v>
      </c>
      <c r="AT60" s="37">
        <f>SUM(Start:End!AT60)</f>
        <v>22434884.135253992</v>
      </c>
      <c r="AU60" s="37">
        <f>SUM(Start:End!AU60)</f>
        <v>30820899.998687312</v>
      </c>
      <c r="AV60" s="37">
        <f>SUM(Start:End!AV60)</f>
        <v>36585465.268940143</v>
      </c>
      <c r="AW60" s="37">
        <f>SUM(Start:End!AW60)</f>
        <v>32509342.430865083</v>
      </c>
      <c r="AX60" s="37">
        <f>SUM(Start:End!AX60)</f>
        <v>38274789.47470367</v>
      </c>
      <c r="AY60" s="37">
        <f>SUM(Start:End!AY60)</f>
        <v>34200865.820040151</v>
      </c>
      <c r="BA60" s="37">
        <f>SUM(Start:End!BA60)</f>
        <v>62449909</v>
      </c>
      <c r="BB60" s="37">
        <f>SUM(Start:End!BB60)</f>
        <v>143567283.17414328</v>
      </c>
      <c r="BC60" s="37">
        <f>SUM(Start:End!BC60)</f>
        <v>295321147.50735962</v>
      </c>
      <c r="BD60" s="37">
        <f>SUM(Start:End!BD60)</f>
        <v>357810314.22300845</v>
      </c>
      <c r="BF60" s="77" t="s">
        <v>246</v>
      </c>
      <c r="BG60" s="32" t="str">
        <f t="shared" si="3"/>
        <v>Cash TripsBase Case Scenario</v>
      </c>
    </row>
    <row r="61" spans="2:59" x14ac:dyDescent="0.25">
      <c r="B61" s="48" t="s">
        <v>87</v>
      </c>
      <c r="C61" s="82" t="s">
        <v>26</v>
      </c>
      <c r="D61" s="66">
        <f>SUM(Start:End!D61)</f>
        <v>24832.046264780613</v>
      </c>
      <c r="E61" s="66">
        <f>SUM(Start:End!E61)</f>
        <v>27670.159454641715</v>
      </c>
      <c r="F61" s="66">
        <f>SUM(Start:End!F61)</f>
        <v>39919.851169142588</v>
      </c>
      <c r="G61" s="66">
        <f>SUM(Start:End!G61)</f>
        <v>48378.349160489248</v>
      </c>
      <c r="H61" s="66">
        <f>SUM(Start:End!H61)</f>
        <v>49806.450295652707</v>
      </c>
      <c r="I61" s="66">
        <f>SUM(Start:End!I61)</f>
        <v>37774.907541204811</v>
      </c>
      <c r="J61" s="66">
        <f>SUM(Start:End!J61)</f>
        <v>34728.077844648797</v>
      </c>
      <c r="K61" s="66">
        <f>SUM(Start:End!K61)</f>
        <v>43479.437165314201</v>
      </c>
      <c r="L61" s="66">
        <f>SUM(Start:End!L61)</f>
        <v>41466.208253888333</v>
      </c>
      <c r="M61" s="66">
        <f>SUM(Start:End!M61)</f>
        <v>39042.081612953458</v>
      </c>
      <c r="N61" s="66">
        <f>SUM(Start:End!N61)</f>
        <v>46384.914202142245</v>
      </c>
      <c r="O61" s="66">
        <f>SUM(Start:End!O61)</f>
        <v>51695.306170432785</v>
      </c>
      <c r="P61" s="37">
        <f>SUM(Start:End!P61)</f>
        <v>90247.893723051035</v>
      </c>
      <c r="Q61" s="37">
        <f>SUM(Start:End!Q61)</f>
        <v>93936.110080039973</v>
      </c>
      <c r="R61" s="37">
        <f>SUM(Start:End!R61)</f>
        <v>84366.710297350015</v>
      </c>
      <c r="S61" s="37">
        <f>SUM(Start:End!S61)</f>
        <v>102875.2329753732</v>
      </c>
      <c r="T61" s="37">
        <f>SUM(Start:End!T61)</f>
        <v>96725.403003077488</v>
      </c>
      <c r="U61" s="37">
        <f>SUM(Start:End!U61)</f>
        <v>114780.61643325782</v>
      </c>
      <c r="V61" s="37">
        <f>SUM(Start:End!V61)</f>
        <v>108260.51690710193</v>
      </c>
      <c r="W61" s="37">
        <f>SUM(Start:End!W61)</f>
        <v>125666.49166039507</v>
      </c>
      <c r="X61" s="37">
        <f>SUM(Start:End!X61)</f>
        <v>134253.28183619841</v>
      </c>
      <c r="Y61" s="37">
        <f>SUM(Start:End!Y61)</f>
        <v>135926.1573711799</v>
      </c>
      <c r="Z61" s="37">
        <f>SUM(Start:End!Z61)</f>
        <v>144234.83057630493</v>
      </c>
      <c r="AA61" s="37">
        <f>SUM(Start:End!AA61)</f>
        <v>146058.9829415085</v>
      </c>
      <c r="AB61" s="37">
        <f>SUM(Start:End!AB61)</f>
        <v>196440.64282826701</v>
      </c>
      <c r="AC61" s="37">
        <f>SUM(Start:End!AC61)</f>
        <v>202620.86878069368</v>
      </c>
      <c r="AD61" s="37">
        <f>SUM(Start:End!AD61)</f>
        <v>188823.81043182962</v>
      </c>
      <c r="AE61" s="37">
        <f>SUM(Start:End!AE61)</f>
        <v>213360.44933306117</v>
      </c>
      <c r="AF61" s="37">
        <f>SUM(Start:End!AF61)</f>
        <v>203126.79476438946</v>
      </c>
      <c r="AG61" s="37">
        <f>SUM(Start:End!AG61)</f>
        <v>227395.17606502288</v>
      </c>
      <c r="AH61" s="37">
        <f>SUM(Start:End!AH61)</f>
        <v>216919.13542749366</v>
      </c>
      <c r="AI61" s="37">
        <f>SUM(Start:End!AI61)</f>
        <v>240984.2886505131</v>
      </c>
      <c r="AJ61" s="37">
        <f>SUM(Start:End!AJ61)</f>
        <v>252434.0296569358</v>
      </c>
      <c r="AK61" s="37">
        <f>SUM(Start:End!AK61)</f>
        <v>254490.64755535606</v>
      </c>
      <c r="AL61" s="37">
        <f>SUM(Start:End!AL61)</f>
        <v>265923.27500790078</v>
      </c>
      <c r="AM61" s="37">
        <f>SUM(Start:End!AM61)</f>
        <v>268011.03350698785</v>
      </c>
      <c r="AN61" s="37">
        <f>SUM(Start:End!AN61)</f>
        <v>297217.88736866915</v>
      </c>
      <c r="AO61" s="37">
        <f>SUM(Start:End!AO61)</f>
        <v>304026.17680920748</v>
      </c>
      <c r="AP61" s="37">
        <f>SUM(Start:End!AP61)</f>
        <v>189819.08902192788</v>
      </c>
      <c r="AQ61" s="37">
        <f>SUM(Start:End!AQ61)</f>
        <v>256997.23377686346</v>
      </c>
      <c r="AR61" s="37">
        <f>SUM(Start:End!AR61)</f>
        <v>204490.55969042212</v>
      </c>
      <c r="AS61" s="37">
        <f>SUM(Start:End!AS61)</f>
        <v>271624.52398521587</v>
      </c>
      <c r="AT61" s="37">
        <f>SUM(Start:End!AT61)</f>
        <v>219088.92346501697</v>
      </c>
      <c r="AU61" s="37">
        <f>SUM(Start:End!AU61)</f>
        <v>286200.82272625493</v>
      </c>
      <c r="AV61" s="37">
        <f>SUM(Start:End!AV61)</f>
        <v>332108.66907733196</v>
      </c>
      <c r="AW61" s="37">
        <f>SUM(Start:End!AW61)</f>
        <v>300796.09304174816</v>
      </c>
      <c r="AX61" s="37">
        <f>SUM(Start:End!AX61)</f>
        <v>346715.48177867767</v>
      </c>
      <c r="AY61" s="37">
        <f>SUM(Start:End!AY61)</f>
        <v>315424.02560478839</v>
      </c>
      <c r="BA61" s="37">
        <f>SUM(Start:End!BA61)</f>
        <v>484691.1891352915</v>
      </c>
      <c r="BB61" s="37">
        <f>SUM(Start:End!BB61)</f>
        <v>1377324.5278048383</v>
      </c>
      <c r="BC61" s="37">
        <f>SUM(Start:End!BC61)</f>
        <v>2730530.1520084511</v>
      </c>
      <c r="BD61" s="37">
        <f>SUM(Start:End!BD61)</f>
        <v>3324509.4863461237</v>
      </c>
      <c r="BF61" s="77" t="s">
        <v>246</v>
      </c>
      <c r="BG61" s="32" t="str">
        <f t="shared" si="3"/>
        <v>U4B Gross BookingsBase Case Scenario</v>
      </c>
    </row>
    <row r="62" spans="2:59" x14ac:dyDescent="0.25">
      <c r="B62" s="48" t="s">
        <v>88</v>
      </c>
      <c r="C62" s="82" t="s">
        <v>116</v>
      </c>
      <c r="D62" s="66">
        <f>SUM(Start:End!D62)</f>
        <v>12156635.698393177</v>
      </c>
      <c r="E62" s="66">
        <f>SUM(Start:End!E62)</f>
        <v>12808711.922161466</v>
      </c>
      <c r="F62" s="66">
        <f>SUM(Start:End!F62)</f>
        <v>15810443.656380638</v>
      </c>
      <c r="G62" s="66">
        <f>SUM(Start:End!G62)</f>
        <v>17823844.139676724</v>
      </c>
      <c r="H62" s="66">
        <f>SUM(Start:End!H62)</f>
        <v>20389974.946174741</v>
      </c>
      <c r="I62" s="66">
        <f>SUM(Start:End!I62)</f>
        <v>22278835.518036611</v>
      </c>
      <c r="J62" s="66">
        <f>SUM(Start:End!J62)</f>
        <v>24319362.496420339</v>
      </c>
      <c r="K62" s="66">
        <f>SUM(Start:End!K62)</f>
        <v>27510705.022069719</v>
      </c>
      <c r="L62" s="66">
        <f>SUM(Start:End!L62)</f>
        <v>31742310.331176393</v>
      </c>
      <c r="M62" s="66">
        <f>SUM(Start:End!M62)</f>
        <v>35205191.472384714</v>
      </c>
      <c r="N62" s="66">
        <f>SUM(Start:End!N62)</f>
        <v>36656707.262466319</v>
      </c>
      <c r="O62" s="66">
        <f>SUM(Start:End!O62)</f>
        <v>37690345.751929887</v>
      </c>
      <c r="P62" s="37">
        <f>SUM(Start:End!P62)</f>
        <v>45445488.565498017</v>
      </c>
      <c r="Q62" s="37">
        <f>SUM(Start:End!Q62)</f>
        <v>47242278.210444711</v>
      </c>
      <c r="R62" s="37">
        <f>SUM(Start:End!R62)</f>
        <v>39878039.739059038</v>
      </c>
      <c r="S62" s="37">
        <f>SUM(Start:End!S62)</f>
        <v>51492560.266128041</v>
      </c>
      <c r="T62" s="37">
        <f>SUM(Start:End!T62)</f>
        <v>46735580.502816685</v>
      </c>
      <c r="U62" s="37">
        <f>SUM(Start:End!U62)</f>
        <v>58195483.089600369</v>
      </c>
      <c r="V62" s="37">
        <f>SUM(Start:End!V62)</f>
        <v>53260064.730391294</v>
      </c>
      <c r="W62" s="37">
        <f>SUM(Start:End!W62)</f>
        <v>64370007.339815214</v>
      </c>
      <c r="X62" s="37">
        <f>SUM(Start:End!X62)</f>
        <v>69757684.568641484</v>
      </c>
      <c r="Y62" s="37">
        <f>SUM(Start:End!Y62)</f>
        <v>70322908.318360031</v>
      </c>
      <c r="Z62" s="37">
        <f>SUM(Start:End!Z62)</f>
        <v>75578483.354979977</v>
      </c>
      <c r="AA62" s="37">
        <f>SUM(Start:End!AA62)</f>
        <v>76189427.132874116</v>
      </c>
      <c r="AB62" s="37">
        <f>SUM(Start:End!AB62)</f>
        <v>102870247.55952677</v>
      </c>
      <c r="AC62" s="37">
        <f>SUM(Start:End!AC62)</f>
        <v>106307469.76669152</v>
      </c>
      <c r="AD62" s="37">
        <f>SUM(Start:End!AD62)</f>
        <v>96822592.335219949</v>
      </c>
      <c r="AE62" s="37">
        <f>SUM(Start:End!AE62)</f>
        <v>111748780.89338708</v>
      </c>
      <c r="AF62" s="37">
        <f>SUM(Start:End!AF62)</f>
        <v>104800057.4897812</v>
      </c>
      <c r="AG62" s="37">
        <f>SUM(Start:End!AG62)</f>
        <v>119593331.64052162</v>
      </c>
      <c r="AH62" s="37">
        <f>SUM(Start:End!AH62)</f>
        <v>112516364.5189134</v>
      </c>
      <c r="AI62" s="37">
        <f>SUM(Start:End!AI62)</f>
        <v>127199926.78147887</v>
      </c>
      <c r="AJ62" s="37">
        <f>SUM(Start:End!AJ62)</f>
        <v>134082488.0840245</v>
      </c>
      <c r="AK62" s="37">
        <f>SUM(Start:End!AK62)</f>
        <v>134765332.63706961</v>
      </c>
      <c r="AL62" s="37">
        <f>SUM(Start:End!AL62)</f>
        <v>141628616.74287856</v>
      </c>
      <c r="AM62" s="37">
        <f>SUM(Start:End!AM62)</f>
        <v>142316228.26522273</v>
      </c>
      <c r="AN62" s="37">
        <f>SUM(Start:End!AN62)</f>
        <v>159801844.45915362</v>
      </c>
      <c r="AO62" s="37">
        <f>SUM(Start:End!AO62)</f>
        <v>163671622.29786795</v>
      </c>
      <c r="AP62" s="37">
        <f>SUM(Start:End!AP62)</f>
        <v>92665891.897391483</v>
      </c>
      <c r="AQ62" s="37">
        <f>SUM(Start:End!AQ62)</f>
        <v>133339165.93233153</v>
      </c>
      <c r="AR62" s="37">
        <f>SUM(Start:End!AR62)</f>
        <v>100902232.74960016</v>
      </c>
      <c r="AS62" s="37">
        <f>SUM(Start:End!AS62)</f>
        <v>141553085.94785208</v>
      </c>
      <c r="AT62" s="37">
        <f>SUM(Start:End!AT62)</f>
        <v>109100610.73930909</v>
      </c>
      <c r="AU62" s="37">
        <f>SUM(Start:End!AU62)</f>
        <v>149737959.76904795</v>
      </c>
      <c r="AV62" s="37">
        <f>SUM(Start:End!AV62)</f>
        <v>177669972.20683688</v>
      </c>
      <c r="AW62" s="37">
        <f>SUM(Start:End!AW62)</f>
        <v>157930425.20275804</v>
      </c>
      <c r="AX62" s="37">
        <f>SUM(Start:End!AX62)</f>
        <v>185866754.20484111</v>
      </c>
      <c r="AY62" s="37">
        <f>SUM(Start:End!AY62)</f>
        <v>166137898.34130204</v>
      </c>
      <c r="BA62" s="37">
        <f>SUM(Start:End!BA62)</f>
        <v>294392565.71727073</v>
      </c>
      <c r="BB62" s="37">
        <f>SUM(Start:End!BB62)</f>
        <v>698467999.21860898</v>
      </c>
      <c r="BC62" s="37">
        <f>SUM(Start:End!BC62)</f>
        <v>1434651436.714716</v>
      </c>
      <c r="BD62" s="37">
        <f>SUM(Start:End!BD62)</f>
        <v>1738377463.748292</v>
      </c>
      <c r="BF62" s="77" t="s">
        <v>246</v>
      </c>
      <c r="BG62" s="32" t="str">
        <f t="shared" si="3"/>
        <v>Rider MilesBase Case Scenario</v>
      </c>
    </row>
    <row r="63" spans="2:59" x14ac:dyDescent="0.25">
      <c r="B63" s="48" t="s">
        <v>89</v>
      </c>
      <c r="C63" s="82" t="s">
        <v>116</v>
      </c>
      <c r="D63" s="66">
        <f>SUM(Start:End!D63)</f>
        <v>12156633.419999998</v>
      </c>
      <c r="E63" s="66">
        <f>SUM(Start:End!E63)</f>
        <v>12808706.030000009</v>
      </c>
      <c r="F63" s="66">
        <f>SUM(Start:End!F63)</f>
        <v>15810443.839999991</v>
      </c>
      <c r="G63" s="66">
        <f>SUM(Start:End!G63)</f>
        <v>17823844.440000031</v>
      </c>
      <c r="H63" s="66">
        <f>SUM(Start:End!H63)</f>
        <v>20389969.589999914</v>
      </c>
      <c r="I63" s="66">
        <f>SUM(Start:End!I63)</f>
        <v>22278828.509999987</v>
      </c>
      <c r="J63" s="66">
        <f>SUM(Start:End!J63)</f>
        <v>24319360.38000001</v>
      </c>
      <c r="K63" s="66">
        <f>SUM(Start:End!K63)</f>
        <v>27510705.680000048</v>
      </c>
      <c r="L63" s="66">
        <f>SUM(Start:End!L63)</f>
        <v>31742302.530000009</v>
      </c>
      <c r="M63" s="66">
        <f>SUM(Start:End!M63)</f>
        <v>35205182.990000129</v>
      </c>
      <c r="N63" s="66">
        <f>SUM(Start:End!N63)</f>
        <v>36656586.089999966</v>
      </c>
      <c r="O63" s="66">
        <f>SUM(Start:End!O63)</f>
        <v>37687736.759999983</v>
      </c>
      <c r="P63" s="37">
        <f>SUM(Start:End!P63)</f>
        <v>37087224.869559154</v>
      </c>
      <c r="Q63" s="37">
        <f>SUM(Start:End!Q63)</f>
        <v>38486680.031769156</v>
      </c>
      <c r="R63" s="37">
        <f>SUM(Start:End!R63)</f>
        <v>55433787.580501147</v>
      </c>
      <c r="S63" s="37">
        <f>SUM(Start:End!S63)</f>
        <v>45083275.845954895</v>
      </c>
      <c r="T63" s="37">
        <f>SUM(Start:End!T63)</f>
        <v>59940774.907361217</v>
      </c>
      <c r="U63" s="37">
        <f>SUM(Start:End!U63)</f>
        <v>49605787.373019993</v>
      </c>
      <c r="V63" s="37">
        <f>SUM(Start:End!V63)</f>
        <v>64387809.540516905</v>
      </c>
      <c r="W63" s="37">
        <f>SUM(Start:End!W63)</f>
        <v>53699342.322018921</v>
      </c>
      <c r="X63" s="37">
        <f>SUM(Start:End!X63)</f>
        <v>51999307.202000178</v>
      </c>
      <c r="Y63" s="37">
        <f>SUM(Start:End!Y63)</f>
        <v>58014163.963674158</v>
      </c>
      <c r="Z63" s="37">
        <f>SUM(Start:End!Z63)</f>
        <v>55735836.34373726</v>
      </c>
      <c r="AA63" s="37">
        <f>SUM(Start:End!AA63)</f>
        <v>61177679.587132335</v>
      </c>
      <c r="AB63" s="37">
        <f>SUM(Start:End!AB63)</f>
        <v>58389759.265876889</v>
      </c>
      <c r="AC63" s="37">
        <f>SUM(Start:End!AC63)</f>
        <v>61082913.417785034</v>
      </c>
      <c r="AD63" s="37">
        <f>SUM(Start:End!AD63)</f>
        <v>79041499.727415949</v>
      </c>
      <c r="AE63" s="37">
        <f>SUM(Start:End!AE63)</f>
        <v>68299940.574042395</v>
      </c>
      <c r="AF63" s="37">
        <f>SUM(Start:End!AF63)</f>
        <v>83072169.344428688</v>
      </c>
      <c r="AG63" s="37">
        <f>SUM(Start:End!AG63)</f>
        <v>72228932.35400106</v>
      </c>
      <c r="AH63" s="37">
        <f>SUM(Start:End!AH63)</f>
        <v>86936793.69977507</v>
      </c>
      <c r="AI63" s="37">
        <f>SUM(Start:End!AI63)</f>
        <v>76009639.752997369</v>
      </c>
      <c r="AJ63" s="37">
        <f>SUM(Start:End!AJ63)</f>
        <v>73923725.489420936</v>
      </c>
      <c r="AK63" s="37">
        <f>SUM(Start:End!AK63)</f>
        <v>79669978.025046617</v>
      </c>
      <c r="AL63" s="37">
        <f>SUM(Start:End!AL63)</f>
        <v>77511929.926417023</v>
      </c>
      <c r="AM63" s="37">
        <f>SUM(Start:End!AM63)</f>
        <v>83235880.649109155</v>
      </c>
      <c r="AN63" s="37">
        <f>SUM(Start:End!AN63)</f>
        <v>81134227.53284876</v>
      </c>
      <c r="AO63" s="37">
        <f>SUM(Start:End!AO63)</f>
        <v>83748133.289083689</v>
      </c>
      <c r="AP63" s="37">
        <f>SUM(Start:End!AP63)</f>
        <v>160781473.3077614</v>
      </c>
      <c r="AQ63" s="37">
        <f>SUM(Start:End!AQ63)</f>
        <v>127742747.89617898</v>
      </c>
      <c r="AR63" s="37">
        <f>SUM(Start:End!AR63)</f>
        <v>164584735.92691618</v>
      </c>
      <c r="AS63" s="37">
        <f>SUM(Start:End!AS63)</f>
        <v>131492804.77732845</v>
      </c>
      <c r="AT63" s="37">
        <f>SUM(Start:End!AT63)</f>
        <v>168303613.2633034</v>
      </c>
      <c r="AU63" s="37">
        <f>SUM(Start:End!AU63)</f>
        <v>135193249.77018088</v>
      </c>
      <c r="AV63" s="37">
        <f>SUM(Start:End!AV63)</f>
        <v>112859670.60339271</v>
      </c>
      <c r="AW63" s="37">
        <f>SUM(Start:End!AW63)</f>
        <v>138877554.82818857</v>
      </c>
      <c r="AX63" s="37">
        <f>SUM(Start:End!AX63)</f>
        <v>116555159.09505695</v>
      </c>
      <c r="AY63" s="37">
        <f>SUM(Start:End!AY63)</f>
        <v>142585797.32565477</v>
      </c>
      <c r="BA63" s="37">
        <f>SUM(Start:End!BA63)</f>
        <v>294389765.66000009</v>
      </c>
      <c r="BB63" s="37">
        <f>SUM(Start:End!BB63)</f>
        <v>630651654.66724527</v>
      </c>
      <c r="BC63" s="37">
        <f>SUM(Start:End!BC63)</f>
        <v>899403162.22631621</v>
      </c>
      <c r="BD63" s="37">
        <f>SUM(Start:End!BD63)</f>
        <v>1563859167.615895</v>
      </c>
      <c r="BF63" s="77" t="s">
        <v>246</v>
      </c>
      <c r="BG63" s="32" t="str">
        <f t="shared" si="3"/>
        <v>Vehicle MilesBase Case Scenario</v>
      </c>
    </row>
    <row r="64" spans="2:59" x14ac:dyDescent="0.25">
      <c r="B64" s="48" t="s">
        <v>90</v>
      </c>
      <c r="C64" s="82" t="s">
        <v>117</v>
      </c>
      <c r="D64" s="66">
        <f>SUM(Start:End!D64)</f>
        <v>42077357.833333313</v>
      </c>
      <c r="E64" s="66">
        <f>SUM(Start:End!E64)</f>
        <v>44947428.800000086</v>
      </c>
      <c r="F64" s="66">
        <f>SUM(Start:End!F64)</f>
        <v>57840404.433333278</v>
      </c>
      <c r="G64" s="66">
        <f>SUM(Start:End!G64)</f>
        <v>66786943.933333345</v>
      </c>
      <c r="H64" s="66">
        <f>SUM(Start:End!H64)</f>
        <v>77714549.033333197</v>
      </c>
      <c r="I64" s="66">
        <f>SUM(Start:End!I64)</f>
        <v>84100966.566666752</v>
      </c>
      <c r="J64" s="66">
        <f>SUM(Start:End!J64)</f>
        <v>91437790.166666672</v>
      </c>
      <c r="K64" s="66">
        <f>SUM(Start:End!K64)</f>
        <v>105730106.55000044</v>
      </c>
      <c r="L64" s="66">
        <f>SUM(Start:End!L64)</f>
        <v>120318902.91666742</v>
      </c>
      <c r="M64" s="66">
        <f>SUM(Start:End!M64)</f>
        <v>134752029.56666785</v>
      </c>
      <c r="N64" s="66">
        <f>SUM(Start:End!N64)</f>
        <v>139416990.70308748</v>
      </c>
      <c r="O64" s="66">
        <f>SUM(Start:End!O64)</f>
        <v>142584676.50722289</v>
      </c>
      <c r="P64" s="37">
        <f>SUM(Start:End!P64)</f>
        <v>139654265.65962943</v>
      </c>
      <c r="Q64" s="37">
        <f>SUM(Start:End!Q64)</f>
        <v>145878395.70122513</v>
      </c>
      <c r="R64" s="37">
        <f>SUM(Start:End!R64)</f>
        <v>211517424.08142543</v>
      </c>
      <c r="S64" s="37">
        <f>SUM(Start:End!S64)</f>
        <v>172194731.62323087</v>
      </c>
      <c r="T64" s="37">
        <f>SUM(Start:End!T64)</f>
        <v>229242809.55865607</v>
      </c>
      <c r="U64" s="37">
        <f>SUM(Start:End!U64)</f>
        <v>189431449.43842524</v>
      </c>
      <c r="V64" s="37">
        <f>SUM(Start:End!V64)</f>
        <v>246124382.9591136</v>
      </c>
      <c r="W64" s="37">
        <f>SUM(Start:End!W64)</f>
        <v>205283912.05439538</v>
      </c>
      <c r="X64" s="37">
        <f>SUM(Start:End!X64)</f>
        <v>198606231.47193792</v>
      </c>
      <c r="Y64" s="37">
        <f>SUM(Start:End!Y64)</f>
        <v>221694890.95552135</v>
      </c>
      <c r="Z64" s="37">
        <f>SUM(Start:End!Z64)</f>
        <v>212911111.49087122</v>
      </c>
      <c r="AA64" s="37">
        <f>SUM(Start:End!AA64)</f>
        <v>233741458.56032756</v>
      </c>
      <c r="AB64" s="37">
        <f>SUM(Start:End!AB64)</f>
        <v>223222181.61141074</v>
      </c>
      <c r="AC64" s="37">
        <f>SUM(Start:End!AC64)</f>
        <v>233802468.32700151</v>
      </c>
      <c r="AD64" s="37">
        <f>SUM(Start:End!AD64)</f>
        <v>302696789.74021375</v>
      </c>
      <c r="AE64" s="37">
        <f>SUM(Start:End!AE64)</f>
        <v>261616631.90132853</v>
      </c>
      <c r="AF64" s="37">
        <f>SUM(Start:End!AF64)</f>
        <v>318211351.75343448</v>
      </c>
      <c r="AG64" s="37">
        <f>SUM(Start:End!AG64)</f>
        <v>276712347.84303808</v>
      </c>
      <c r="AH64" s="37">
        <f>SUM(Start:End!AH64)</f>
        <v>333070771.07501763</v>
      </c>
      <c r="AI64" s="37">
        <f>SUM(Start:End!AI64)</f>
        <v>291283656.84787601</v>
      </c>
      <c r="AJ64" s="37">
        <f>SUM(Start:End!AJ64)</f>
        <v>283355510.87735277</v>
      </c>
      <c r="AK64" s="37">
        <f>SUM(Start:End!AK64)</f>
        <v>305406664.35161436</v>
      </c>
      <c r="AL64" s="37">
        <f>SUM(Start:End!AL64)</f>
        <v>297229518.24527287</v>
      </c>
      <c r="AM64" s="37">
        <f>SUM(Start:End!AM64)</f>
        <v>319211627.46616989</v>
      </c>
      <c r="AN64" s="37">
        <f>SUM(Start:End!AN64)</f>
        <v>311273050.60829818</v>
      </c>
      <c r="AO64" s="37">
        <f>SUM(Start:End!AO64)</f>
        <v>321392729.69376254</v>
      </c>
      <c r="AP64" s="37">
        <f>SUM(Start:End!AP64)</f>
        <v>616407590.23110402</v>
      </c>
      <c r="AQ64" s="37">
        <f>SUM(Start:End!AQ64)</f>
        <v>489930288.73006111</v>
      </c>
      <c r="AR64" s="37">
        <f>SUM(Start:End!AR64)</f>
        <v>631065116.08990037</v>
      </c>
      <c r="AS64" s="37">
        <f>SUM(Start:End!AS64)</f>
        <v>504396876.78353071</v>
      </c>
      <c r="AT64" s="37">
        <f>SUM(Start:End!AT64)</f>
        <v>645419075.69501758</v>
      </c>
      <c r="AU64" s="37">
        <f>SUM(Start:End!AU64)</f>
        <v>518692376.40648854</v>
      </c>
      <c r="AV64" s="37">
        <f>SUM(Start:End!AV64)</f>
        <v>433244216.42993891</v>
      </c>
      <c r="AW64" s="37">
        <f>SUM(Start:End!AW64)</f>
        <v>532938326.18073928</v>
      </c>
      <c r="AX64" s="37">
        <f>SUM(Start:End!AX64)</f>
        <v>447535613.40830433</v>
      </c>
      <c r="AY64" s="37">
        <f>SUM(Start:End!AY64)</f>
        <v>547280755.12127149</v>
      </c>
      <c r="BA64" s="37">
        <f>SUM(Start:End!BA64)</f>
        <v>1107707552.6103127</v>
      </c>
      <c r="BB64" s="37">
        <f>SUM(Start:End!BB64)</f>
        <v>2406281040.2547593</v>
      </c>
      <c r="BC64" s="37">
        <f>SUM(Start:End!BC64)</f>
        <v>3445819520.0397305</v>
      </c>
      <c r="BD64" s="37">
        <f>SUM(Start:End!BD64)</f>
        <v>5999576015.378417</v>
      </c>
      <c r="BF64" s="77" t="s">
        <v>246</v>
      </c>
      <c r="BG64" s="32" t="str">
        <f t="shared" si="3"/>
        <v>Vehicle MinutesBase Case Scenario</v>
      </c>
    </row>
    <row r="65" spans="2:59" x14ac:dyDescent="0.25">
      <c r="B65" s="48" t="s">
        <v>91</v>
      </c>
      <c r="C65" s="82" t="s">
        <v>115</v>
      </c>
      <c r="D65" s="66">
        <f>SUM(Start:End!D65)</f>
        <v>1027657.816464095</v>
      </c>
      <c r="E65" s="66">
        <f>SUM(Start:End!E65)</f>
        <v>1107216.0023541315</v>
      </c>
      <c r="F65" s="66">
        <f>SUM(Start:End!F65)</f>
        <v>1411848.8418181632</v>
      </c>
      <c r="G65" s="66">
        <f>SUM(Start:End!G65)</f>
        <v>95442.092985044743</v>
      </c>
      <c r="H65" s="66">
        <f>SUM(Start:End!H65)</f>
        <v>1908309.4220992308</v>
      </c>
      <c r="I65" s="66">
        <f>SUM(Start:End!I65)</f>
        <v>2092429.3555829278</v>
      </c>
      <c r="J65" s="66">
        <f>SUM(Start:End!J65)</f>
        <v>2293792.4934096891</v>
      </c>
      <c r="K65" s="66">
        <f>SUM(Start:End!K65)</f>
        <v>2572580.0610470423</v>
      </c>
      <c r="L65" s="66">
        <f>SUM(Start:End!L65)</f>
        <v>2890732.1882808045</v>
      </c>
      <c r="M65" s="66">
        <f>SUM(Start:End!M65)</f>
        <v>3245984.9981204104</v>
      </c>
      <c r="N65" s="66">
        <f>SUM(Start:End!N65)</f>
        <v>3409555.6553479899</v>
      </c>
      <c r="O65" s="66">
        <f>SUM(Start:End!O65)</f>
        <v>3480324.6939685834</v>
      </c>
      <c r="P65" s="37">
        <f>SUM(Start:End!P65)</f>
        <v>3181179.9218527004</v>
      </c>
      <c r="Q65" s="37">
        <f>SUM(Start:End!Q65)</f>
        <v>3302410.4230963727</v>
      </c>
      <c r="R65" s="37">
        <f>SUM(Start:End!R65)</f>
        <v>4752511.6927289749</v>
      </c>
      <c r="S65" s="37">
        <f>SUM(Start:End!S65)</f>
        <v>3842033.7750237714</v>
      </c>
      <c r="T65" s="37">
        <f>SUM(Start:End!T65)</f>
        <v>5466574.5536911488</v>
      </c>
      <c r="U65" s="37">
        <f>SUM(Start:End!U65)</f>
        <v>4506641.4659477854</v>
      </c>
      <c r="V65" s="37">
        <f>SUM(Start:End!V65)</f>
        <v>5832349.3842096729</v>
      </c>
      <c r="W65" s="37">
        <f>SUM(Start:End!W65)</f>
        <v>4840891.9389313962</v>
      </c>
      <c r="X65" s="37">
        <f>SUM(Start:End!X65)</f>
        <v>4671774.8809653297</v>
      </c>
      <c r="Y65" s="37">
        <f>SUM(Start:End!Y65)</f>
        <v>5206672.1729499027</v>
      </c>
      <c r="Z65" s="37">
        <f>SUM(Start:End!Z65)</f>
        <v>4990005.6075340342</v>
      </c>
      <c r="AA65" s="37">
        <f>SUM(Start:End!AA65)</f>
        <v>5457546.2029104559</v>
      </c>
      <c r="AB65" s="37">
        <f>SUM(Start:End!AB65)</f>
        <v>5190208.5834274963</v>
      </c>
      <c r="AC65" s="37">
        <f>SUM(Start:End!AC65)</f>
        <v>5444699.99577309</v>
      </c>
      <c r="AD65" s="37">
        <f>SUM(Start:End!AD65)</f>
        <v>7064567.5468089692</v>
      </c>
      <c r="AE65" s="37">
        <f>SUM(Start:End!AE65)</f>
        <v>6124113.6835486479</v>
      </c>
      <c r="AF65" s="37">
        <f>SUM(Start:End!AF65)</f>
        <v>7477203.5386931431</v>
      </c>
      <c r="AG65" s="37">
        <f>SUM(Start:End!AG65)</f>
        <v>6494114.5784491757</v>
      </c>
      <c r="AH65" s="37">
        <f>SUM(Start:End!AH65)</f>
        <v>7807953.9964684183</v>
      </c>
      <c r="AI65" s="37">
        <f>SUM(Start:End!AI65)</f>
        <v>6822199.2932739183</v>
      </c>
      <c r="AJ65" s="37">
        <f>SUM(Start:End!AJ65)</f>
        <v>6632784.0463383496</v>
      </c>
      <c r="AK65" s="37">
        <f>SUM(Start:End!AK65)</f>
        <v>7146157.5399389323</v>
      </c>
      <c r="AL65" s="37">
        <f>SUM(Start:End!AL65)</f>
        <v>6952687.199099198</v>
      </c>
      <c r="AM65" s="37">
        <f>SUM(Start:End!AM65)</f>
        <v>7465736.320756712</v>
      </c>
      <c r="AN65" s="37">
        <f>SUM(Start:End!AN65)</f>
        <v>7281064.7799787438</v>
      </c>
      <c r="AO65" s="37">
        <f>SUM(Start:End!AO65)</f>
        <v>7521443.8156109964</v>
      </c>
      <c r="AP65" s="37">
        <f>SUM(Start:End!AP65)</f>
        <v>14431952.571950611</v>
      </c>
      <c r="AQ65" s="37">
        <f>SUM(Start:End!AQ65)</f>
        <v>11473632.922986653</v>
      </c>
      <c r="AR65" s="37">
        <f>SUM(Start:End!AR65)</f>
        <v>14779565.92790927</v>
      </c>
      <c r="AS65" s="37">
        <f>SUM(Start:End!AS65)</f>
        <v>11809600.771918742</v>
      </c>
      <c r="AT65" s="37">
        <f>SUM(Start:End!AT65)</f>
        <v>15108610.288605807</v>
      </c>
      <c r="AU65" s="37">
        <f>SUM(Start:End!AU65)</f>
        <v>12140474.251564985</v>
      </c>
      <c r="AV65" s="37">
        <f>SUM(Start:End!AV65)</f>
        <v>10139790.153085072</v>
      </c>
      <c r="AW65" s="37">
        <f>SUM(Start:End!AW65)</f>
        <v>12473090.293523928</v>
      </c>
      <c r="AX65" s="37">
        <f>SUM(Start:End!AX65)</f>
        <v>10474338.471185025</v>
      </c>
      <c r="AY65" s="37">
        <f>SUM(Start:End!AY65)</f>
        <v>12809600.301822197</v>
      </c>
      <c r="BA65" s="37">
        <f>SUM(Start:End!BA65)</f>
        <v>25535226.121478111</v>
      </c>
      <c r="BB65" s="37">
        <f>SUM(Start:End!BB65)</f>
        <v>56050576.019841537</v>
      </c>
      <c r="BC65" s="37">
        <f>SUM(Start:End!BC65)</f>
        <v>80622426.322576046</v>
      </c>
      <c r="BD65" s="37">
        <f>SUM(Start:End!BD65)</f>
        <v>140443164.55014202</v>
      </c>
      <c r="BF65" s="77" t="s">
        <v>246</v>
      </c>
      <c r="BG65" s="32" t="str">
        <f t="shared" si="3"/>
        <v>Active_HoursBase Case Scenario</v>
      </c>
    </row>
    <row r="66" spans="2:59" x14ac:dyDescent="0.25">
      <c r="B66" s="48" t="s">
        <v>92</v>
      </c>
      <c r="C66" s="82" t="s">
        <v>26</v>
      </c>
      <c r="D66" s="66">
        <f>SUM(Start:End!D66)</f>
        <v>36618.159958484153</v>
      </c>
      <c r="E66" s="66">
        <f>SUM(Start:End!E66)</f>
        <v>60004.48281655569</v>
      </c>
      <c r="F66" s="66">
        <f>SUM(Start:End!F66)</f>
        <v>55694.414829040637</v>
      </c>
      <c r="G66" s="66">
        <f>SUM(Start:End!G66)</f>
        <v>49540.755345667072</v>
      </c>
      <c r="H66" s="66">
        <f>SUM(Start:End!H66)</f>
        <v>82576.0462132127</v>
      </c>
      <c r="I66" s="66">
        <f>SUM(Start:End!I66)</f>
        <v>80015.301600477163</v>
      </c>
      <c r="J66" s="66">
        <f>SUM(Start:End!J66)</f>
        <v>105081.57076668448</v>
      </c>
      <c r="K66" s="66">
        <f>SUM(Start:End!K66)</f>
        <v>76574.119679018986</v>
      </c>
      <c r="L66" s="66">
        <f>SUM(Start:End!L66)</f>
        <v>60775.827011731941</v>
      </c>
      <c r="M66" s="66">
        <f>SUM(Start:End!M66)</f>
        <v>50659.875486521312</v>
      </c>
      <c r="N66" s="66">
        <f>SUM(Start:End!N66)</f>
        <v>41352.314135510562</v>
      </c>
      <c r="O66" s="66">
        <f>SUM(Start:End!O66)</f>
        <v>40357.67883909701</v>
      </c>
      <c r="P66" s="37">
        <f>SUM(Start:End!P66)</f>
        <v>153762.30929155057</v>
      </c>
      <c r="Q66" s="37">
        <f>SUM(Start:End!Q66)</f>
        <v>159936.74372193776</v>
      </c>
      <c r="R66" s="37">
        <f>SUM(Start:End!R66)</f>
        <v>139024.60157180461</v>
      </c>
      <c r="S66" s="37">
        <f>SUM(Start:End!S66)</f>
        <v>174710.07165314094</v>
      </c>
      <c r="T66" s="37">
        <f>SUM(Start:End!T66)</f>
        <v>161228.2578113511</v>
      </c>
      <c r="U66" s="37">
        <f>SUM(Start:End!U66)</f>
        <v>196274.67335281559</v>
      </c>
      <c r="V66" s="37">
        <f>SUM(Start:End!V66)</f>
        <v>182176.51579150709</v>
      </c>
      <c r="W66" s="37">
        <f>SUM(Start:End!W66)</f>
        <v>216075.12166578649</v>
      </c>
      <c r="X66" s="37">
        <f>SUM(Start:End!X66)</f>
        <v>232629.61457980034</v>
      </c>
      <c r="Y66" s="37">
        <f>SUM(Start:End!Y66)</f>
        <v>234978.23608360061</v>
      </c>
      <c r="Z66" s="37">
        <f>SUM(Start:End!Z66)</f>
        <v>251073.26699186579</v>
      </c>
      <c r="AA66" s="37">
        <f>SUM(Start:End!AA66)</f>
        <v>253624.51445297551</v>
      </c>
      <c r="AB66" s="37">
        <f>SUM(Start:End!AB66)</f>
        <v>349333.67597647151</v>
      </c>
      <c r="AC66" s="37">
        <f>SUM(Start:End!AC66)</f>
        <v>360701.89771441795</v>
      </c>
      <c r="AD66" s="37">
        <f>SUM(Start:End!AD66)</f>
        <v>331914.7995009583</v>
      </c>
      <c r="AE66" s="37">
        <f>SUM(Start:End!AE66)</f>
        <v>379456.54763202392</v>
      </c>
      <c r="AF66" s="37">
        <f>SUM(Start:End!AF66)</f>
        <v>358267.05603550456</v>
      </c>
      <c r="AG66" s="37">
        <f>SUM(Start:End!AG66)</f>
        <v>405345.98881042062</v>
      </c>
      <c r="AH66" s="37">
        <f>SUM(Start:End!AH66)</f>
        <v>383722.98736003501</v>
      </c>
      <c r="AI66" s="37">
        <f>SUM(Start:End!AI66)</f>
        <v>430434.33153318154</v>
      </c>
      <c r="AJ66" s="37">
        <f>SUM(Start:End!AJ66)</f>
        <v>452463.78761717043</v>
      </c>
      <c r="AK66" s="37">
        <f>SUM(Start:End!AK66)</f>
        <v>455379.55030200753</v>
      </c>
      <c r="AL66" s="37">
        <f>SUM(Start:End!AL66)</f>
        <v>477359.16559555696</v>
      </c>
      <c r="AM66" s="37">
        <f>SUM(Start:End!AM66)</f>
        <v>480308.59367299161</v>
      </c>
      <c r="AN66" s="37">
        <f>SUM(Start:End!AN66)</f>
        <v>536369.5160556077</v>
      </c>
      <c r="AO66" s="37">
        <f>SUM(Start:End!AO66)</f>
        <v>549049.65615257144</v>
      </c>
      <c r="AP66" s="37">
        <f>SUM(Start:End!AP66)</f>
        <v>324883.62304907979</v>
      </c>
      <c r="AQ66" s="37">
        <f>SUM(Start:End!AQ66)</f>
        <v>454684.23195998569</v>
      </c>
      <c r="AR66" s="37">
        <f>SUM(Start:End!AR66)</f>
        <v>352015.16968496318</v>
      </c>
      <c r="AS66" s="37">
        <f>SUM(Start:End!AS66)</f>
        <v>481738.5573088082</v>
      </c>
      <c r="AT66" s="37">
        <f>SUM(Start:End!AT66)</f>
        <v>379017.31321622629</v>
      </c>
      <c r="AU66" s="37">
        <f>SUM(Start:End!AU66)</f>
        <v>508697.79466952418</v>
      </c>
      <c r="AV66" s="37">
        <f>SUM(Start:End!AV66)</f>
        <v>597657.8637366168</v>
      </c>
      <c r="AW66" s="37">
        <f>SUM(Start:End!AW66)</f>
        <v>535686.36086036288</v>
      </c>
      <c r="AX66" s="37">
        <f>SUM(Start:End!AX66)</f>
        <v>624663.7051369478</v>
      </c>
      <c r="AY66" s="37">
        <f>SUM(Start:End!AY66)</f>
        <v>562729.06635276903</v>
      </c>
      <c r="BA66" s="37">
        <f>SUM(Start:End!BA66)</f>
        <v>738566.3466820016</v>
      </c>
      <c r="BB66" s="37">
        <f>SUM(Start:End!BB66)</f>
        <v>2355483.2269681362</v>
      </c>
      <c r="BC66" s="37">
        <f>SUM(Start:End!BC66)</f>
        <v>4864688.3817507401</v>
      </c>
      <c r="BD66" s="37">
        <f>SUM(Start:End!BD66)</f>
        <v>5907192.8581834631</v>
      </c>
      <c r="BF66" s="77" t="s">
        <v>246</v>
      </c>
      <c r="BG66" s="32" t="str">
        <f t="shared" si="3"/>
        <v>Rider Paid Acquisition SpendBase Case Scenario</v>
      </c>
    </row>
    <row r="67" spans="2:59" x14ac:dyDescent="0.25">
      <c r="B67" s="48" t="s">
        <v>93</v>
      </c>
      <c r="C67" s="82" t="s">
        <v>26</v>
      </c>
      <c r="D67" s="66">
        <f>SUM(Start:End!D67)</f>
        <v>191274.42639960229</v>
      </c>
      <c r="E67" s="66">
        <f>SUM(Start:End!E67)</f>
        <v>223088.0163093688</v>
      </c>
      <c r="F67" s="66">
        <f>SUM(Start:End!F67)</f>
        <v>263393.95571726764</v>
      </c>
      <c r="G67" s="66">
        <f>SUM(Start:End!G67)</f>
        <v>280238.17367304862</v>
      </c>
      <c r="H67" s="66">
        <f>SUM(Start:End!H67)</f>
        <v>259943.46760956565</v>
      </c>
      <c r="I67" s="66">
        <f>SUM(Start:End!I67)</f>
        <v>272332.27880165173</v>
      </c>
      <c r="J67" s="66">
        <f>SUM(Start:End!J67)</f>
        <v>349131.83388374478</v>
      </c>
      <c r="K67" s="66">
        <f>SUM(Start:End!K67)</f>
        <v>391025.04851681739</v>
      </c>
      <c r="L67" s="66">
        <f>SUM(Start:End!L67)</f>
        <v>486421.80150611314</v>
      </c>
      <c r="M67" s="66">
        <f>SUM(Start:End!M67)</f>
        <v>119259.3315222825</v>
      </c>
      <c r="N67" s="66">
        <f>SUM(Start:End!N67)</f>
        <v>106599.41481949018</v>
      </c>
      <c r="O67" s="66">
        <f>SUM(Start:End!O67)</f>
        <v>109244.47408773618</v>
      </c>
      <c r="P67" s="37">
        <f>SUM(Start:End!P67)</f>
        <v>820711.22946523153</v>
      </c>
      <c r="Q67" s="37">
        <f>SUM(Start:End!Q67)</f>
        <v>852271.81462258089</v>
      </c>
      <c r="R67" s="37">
        <f>SUM(Start:End!R67)</f>
        <v>681570.14766755351</v>
      </c>
      <c r="S67" s="37">
        <f>SUM(Start:End!S67)</f>
        <v>925269.66251375736</v>
      </c>
      <c r="T67" s="37">
        <f>SUM(Start:End!T67)</f>
        <v>814793.64110135357</v>
      </c>
      <c r="U67" s="37">
        <f>SUM(Start:End!U67)</f>
        <v>1056791.0934378784</v>
      </c>
      <c r="V67" s="37">
        <f>SUM(Start:End!V67)</f>
        <v>943211.36352138571</v>
      </c>
      <c r="W67" s="37">
        <f>SUM(Start:End!W67)</f>
        <v>1178548.2146781089</v>
      </c>
      <c r="X67" s="37">
        <f>SUM(Start:End!X67)</f>
        <v>1291585.4831021256</v>
      </c>
      <c r="Y67" s="37">
        <f>SUM(Start:End!Y67)</f>
        <v>1297690.1725442375</v>
      </c>
      <c r="Z67" s="37">
        <f>SUM(Start:End!Z67)</f>
        <v>1408459.491496451</v>
      </c>
      <c r="AA67" s="37">
        <f>SUM(Start:End!AA67)</f>
        <v>1414939.021385835</v>
      </c>
      <c r="AB67" s="37">
        <f>SUM(Start:End!AB67)</f>
        <v>2052349.1694302983</v>
      </c>
      <c r="AC67" s="37">
        <f>SUM(Start:End!AC67)</f>
        <v>2123779.2885921937</v>
      </c>
      <c r="AD67" s="37">
        <f>SUM(Start:End!AD67)</f>
        <v>1902425.6319352402</v>
      </c>
      <c r="AE67" s="37">
        <f>SUM(Start:End!AE67)</f>
        <v>2229741.0992889665</v>
      </c>
      <c r="AF67" s="37">
        <f>SUM(Start:End!AF67)</f>
        <v>2068511.3302108052</v>
      </c>
      <c r="AG67" s="37">
        <f>SUM(Start:End!AG67)</f>
        <v>2393282.5674452959</v>
      </c>
      <c r="AH67" s="37">
        <f>SUM(Start:End!AH67)</f>
        <v>2229475.5599827794</v>
      </c>
      <c r="AI67" s="37">
        <f>SUM(Start:End!AI67)</f>
        <v>2552011.2234204207</v>
      </c>
      <c r="AJ67" s="37">
        <f>SUM(Start:End!AJ67)</f>
        <v>2701928.0505854147</v>
      </c>
      <c r="AK67" s="37">
        <f>SUM(Start:End!AK67)</f>
        <v>2709948.629018236</v>
      </c>
      <c r="AL67" s="37">
        <f>SUM(Start:End!AL67)</f>
        <v>2859334.228297886</v>
      </c>
      <c r="AM67" s="37">
        <f>SUM(Start:End!AM67)</f>
        <v>2867285.865354036</v>
      </c>
      <c r="AN67" s="37">
        <f>SUM(Start:End!AN67)</f>
        <v>3247281.3544846335</v>
      </c>
      <c r="AO67" s="37">
        <f>SUM(Start:End!AO67)</f>
        <v>3328814.8024956994</v>
      </c>
      <c r="AP67" s="37">
        <f>SUM(Start:End!AP67)</f>
        <v>1753000.0333017476</v>
      </c>
      <c r="AQ67" s="37">
        <f>SUM(Start:End!AQ67)</f>
        <v>2642563.7099912805</v>
      </c>
      <c r="AR67" s="37">
        <f>SUM(Start:End!AR67)</f>
        <v>1925187.428612052</v>
      </c>
      <c r="AS67" s="37">
        <f>SUM(Start:End!AS67)</f>
        <v>2814313.9567668429</v>
      </c>
      <c r="AT67" s="37">
        <f>SUM(Start:End!AT67)</f>
        <v>2096621.9967054992</v>
      </c>
      <c r="AU67" s="37">
        <f>SUM(Start:End!AU67)</f>
        <v>2985451.3953229673</v>
      </c>
      <c r="AV67" s="37">
        <f>SUM(Start:End!AV67)</f>
        <v>3598034.8725577784</v>
      </c>
      <c r="AW67" s="37">
        <f>SUM(Start:End!AW67)</f>
        <v>3156706.9839667697</v>
      </c>
      <c r="AX67" s="37">
        <f>SUM(Start:End!AX67)</f>
        <v>3769352.0191589477</v>
      </c>
      <c r="AY67" s="37">
        <f>SUM(Start:End!AY67)</f>
        <v>3328232.1866718754</v>
      </c>
      <c r="BA67" s="37">
        <f>SUM(Start:End!BA67)</f>
        <v>3051222.8228466893</v>
      </c>
      <c r="BB67" s="37">
        <f>SUM(Start:End!BB67)</f>
        <v>12685828.135536499</v>
      </c>
      <c r="BC67" s="37">
        <f>SUM(Start:End!BC67)</f>
        <v>28690072.643561579</v>
      </c>
      <c r="BD67" s="37">
        <f>SUM(Start:End!BD67)</f>
        <v>34645560.740036093</v>
      </c>
      <c r="BF67" s="77" t="s">
        <v>246</v>
      </c>
      <c r="BG67" s="32" t="str">
        <f t="shared" si="3"/>
        <v>Driver Paid Acquisition SpendBase Case Scenario</v>
      </c>
    </row>
    <row r="68" spans="2:59" x14ac:dyDescent="0.25">
      <c r="B68" s="48" t="s">
        <v>94</v>
      </c>
      <c r="C68" s="82" t="s">
        <v>118</v>
      </c>
      <c r="D68" s="66">
        <f>SUM(Start:End!D68)</f>
        <v>492090.9</v>
      </c>
      <c r="E68" s="66">
        <f>SUM(Start:End!E68)</f>
        <v>704228.4</v>
      </c>
      <c r="F68" s="66">
        <f>SUM(Start:End!F68)</f>
        <v>671445.9</v>
      </c>
      <c r="G68" s="66">
        <f>SUM(Start:End!G68)</f>
        <v>993785.5</v>
      </c>
      <c r="H68" s="66">
        <f>SUM(Start:End!H68)</f>
        <v>962712.2</v>
      </c>
      <c r="I68" s="66">
        <f>SUM(Start:End!I68)</f>
        <v>1135713.7</v>
      </c>
      <c r="J68" s="66">
        <f>SUM(Start:End!J68)</f>
        <v>2140270</v>
      </c>
      <c r="K68" s="66">
        <f>SUM(Start:End!K68)</f>
        <v>1480498.5</v>
      </c>
      <c r="L68" s="66">
        <f>SUM(Start:End!L68)</f>
        <v>1548256.1</v>
      </c>
      <c r="M68" s="66">
        <f>SUM(Start:End!M68)</f>
        <v>1888413.4</v>
      </c>
      <c r="N68" s="66">
        <f>SUM(Start:End!N68)</f>
        <v>2649628.7000000002</v>
      </c>
      <c r="O68" s="66">
        <f>SUM(Start:End!O68)</f>
        <v>3983484.2</v>
      </c>
      <c r="P68" s="37">
        <f>SUM(Start:End!P68)</f>
        <v>2955503.5890491181</v>
      </c>
      <c r="Q68" s="37">
        <f>SUM(Start:End!Q68)</f>
        <v>3089224.858588092</v>
      </c>
      <c r="R68" s="37">
        <f>SUM(Start:End!R68)</f>
        <v>2468953.3945308276</v>
      </c>
      <c r="S68" s="37">
        <f>SUM(Start:End!S68)</f>
        <v>3301210.1634004037</v>
      </c>
      <c r="T68" s="37">
        <f>SUM(Start:End!T68)</f>
        <v>2948811.5220850613</v>
      </c>
      <c r="U68" s="37">
        <f>SUM(Start:End!U68)</f>
        <v>3809242.7791627436</v>
      </c>
      <c r="V68" s="37">
        <f>SUM(Start:End!V68)</f>
        <v>3503782.9026692244</v>
      </c>
      <c r="W68" s="37">
        <f>SUM(Start:End!W68)</f>
        <v>4183608.0075280573</v>
      </c>
      <c r="X68" s="37">
        <f>SUM(Start:End!X68)</f>
        <v>4627028.9307990922</v>
      </c>
      <c r="Y68" s="37">
        <f>SUM(Start:End!Y68)</f>
        <v>4772119.5578427864</v>
      </c>
      <c r="Z68" s="37">
        <f>SUM(Start:End!Z68)</f>
        <v>5258633.1341169085</v>
      </c>
      <c r="AA68" s="37">
        <f>SUM(Start:End!AA68)</f>
        <v>5290699.7326843105</v>
      </c>
      <c r="AB68" s="37">
        <f>SUM(Start:End!AB68)</f>
        <v>6980736.1310309451</v>
      </c>
      <c r="AC68" s="37">
        <f>SUM(Start:End!AC68)</f>
        <v>7222546.5748772034</v>
      </c>
      <c r="AD68" s="37">
        <f>SUM(Start:End!AD68)</f>
        <v>6520977.8939027674</v>
      </c>
      <c r="AE68" s="37">
        <f>SUM(Start:End!AE68)</f>
        <v>7605667.6481966889</v>
      </c>
      <c r="AF68" s="37">
        <f>SUM(Start:End!AF68)</f>
        <v>7106866.7771726716</v>
      </c>
      <c r="AG68" s="37">
        <f>SUM(Start:End!AG68)</f>
        <v>8188576.3490713043</v>
      </c>
      <c r="AH68" s="37">
        <f>SUM(Start:End!AH68)</f>
        <v>7673898.9208389269</v>
      </c>
      <c r="AI68" s="37">
        <f>SUM(Start:End!AI68)</f>
        <v>8731785.8109860383</v>
      </c>
      <c r="AJ68" s="37">
        <f>SUM(Start:End!AJ68)</f>
        <v>9247440.0399168823</v>
      </c>
      <c r="AK68" s="37">
        <f>SUM(Start:End!AK68)</f>
        <v>9296602.3911140729</v>
      </c>
      <c r="AL68" s="37">
        <f>SUM(Start:End!AL68)</f>
        <v>9784568.6968285087</v>
      </c>
      <c r="AM68" s="37">
        <f>SUM(Start:End!AM68)</f>
        <v>9797195.832983274</v>
      </c>
      <c r="AN68" s="37">
        <f>SUM(Start:End!AN68)</f>
        <v>11021755.296467399</v>
      </c>
      <c r="AO68" s="37">
        <f>SUM(Start:End!AO68)</f>
        <v>11299775.254423467</v>
      </c>
      <c r="AP68" s="37">
        <f>SUM(Start:End!AP68)</f>
        <v>6161688.7805052623</v>
      </c>
      <c r="AQ68" s="37">
        <f>SUM(Start:End!AQ68)</f>
        <v>9089800.200327009</v>
      </c>
      <c r="AR68" s="37">
        <f>SUM(Start:End!AR68)</f>
        <v>6745886.5285364445</v>
      </c>
      <c r="AS68" s="37">
        <f>SUM(Start:End!AS68)</f>
        <v>9673079.3698337525</v>
      </c>
      <c r="AT68" s="37">
        <f>SUM(Start:End!AT68)</f>
        <v>7324227.3506392604</v>
      </c>
      <c r="AU68" s="37">
        <f>SUM(Start:End!AU68)</f>
        <v>10249225.271393277</v>
      </c>
      <c r="AV68" s="37">
        <f>SUM(Start:End!AV68)</f>
        <v>12263103.006889177</v>
      </c>
      <c r="AW68" s="37">
        <f>SUM(Start:End!AW68)</f>
        <v>10823104.857578069</v>
      </c>
      <c r="AX68" s="37">
        <f>SUM(Start:End!AX68)</f>
        <v>12832935.826161791</v>
      </c>
      <c r="AY68" s="37">
        <f>SUM(Start:End!AY68)</f>
        <v>11393143.695831146</v>
      </c>
      <c r="BA68" s="37">
        <f>SUM(Start:End!BA68)</f>
        <v>18649742</v>
      </c>
      <c r="BB68" s="37">
        <f>SUM(Start:End!BB68)</f>
        <v>46208801.972456619</v>
      </c>
      <c r="BC68" s="37">
        <f>SUM(Start:End!BC68)</f>
        <v>98156863.066919282</v>
      </c>
      <c r="BD68" s="37">
        <f>SUM(Start:End!BD68)</f>
        <v>118877725.43858606</v>
      </c>
      <c r="BF68" s="77" t="s">
        <v>246</v>
      </c>
      <c r="BG68" s="32" t="str">
        <f t="shared" si="3"/>
        <v>Surged TripsBase Case Scenario</v>
      </c>
    </row>
    <row r="69" spans="2:59" x14ac:dyDescent="0.25">
      <c r="B69" s="48" t="s">
        <v>95</v>
      </c>
      <c r="C69" s="82" t="s">
        <v>118</v>
      </c>
      <c r="D69" s="66">
        <f>SUM(Start:End!D69)</f>
        <v>330056.09999999998</v>
      </c>
      <c r="E69" s="66">
        <f>SUM(Start:End!E69)</f>
        <v>323115.8</v>
      </c>
      <c r="F69" s="66">
        <f>SUM(Start:End!F69)</f>
        <v>511046.6</v>
      </c>
      <c r="G69" s="66">
        <f>SUM(Start:End!G69)</f>
        <v>572810.5</v>
      </c>
      <c r="H69" s="66">
        <f>SUM(Start:End!H69)</f>
        <v>612656.30000000005</v>
      </c>
      <c r="I69" s="66">
        <f>SUM(Start:End!I69)</f>
        <v>612482.1</v>
      </c>
      <c r="J69" s="66">
        <f>SUM(Start:End!J69)</f>
        <v>774960.8</v>
      </c>
      <c r="K69" s="66">
        <f>SUM(Start:End!K69)</f>
        <v>1082250.6000000001</v>
      </c>
      <c r="L69" s="66">
        <f>SUM(Start:End!L69)</f>
        <v>1162644.2</v>
      </c>
      <c r="M69" s="66">
        <f>SUM(Start:End!M69)</f>
        <v>1107883.8999999999</v>
      </c>
      <c r="N69" s="66">
        <f>SUM(Start:End!N69)</f>
        <v>983316.7</v>
      </c>
      <c r="O69" s="66">
        <f>SUM(Start:End!O69)</f>
        <v>842467.6</v>
      </c>
      <c r="P69" s="37">
        <f>SUM(Start:End!P69)</f>
        <v>128997.24389814756</v>
      </c>
      <c r="Q69" s="37">
        <f>SUM(Start:End!Q69)</f>
        <v>129335.67992170945</v>
      </c>
      <c r="R69" s="37">
        <f>SUM(Start:End!R69)</f>
        <v>127523.09225654141</v>
      </c>
      <c r="S69" s="37">
        <f>SUM(Start:End!S69)</f>
        <v>130113.45084903951</v>
      </c>
      <c r="T69" s="37">
        <f>SUM(Start:End!T69)</f>
        <v>128947.79210864961</v>
      </c>
      <c r="U69" s="37">
        <f>SUM(Start:End!U69)</f>
        <v>131518.8115076822</v>
      </c>
      <c r="V69" s="37">
        <f>SUM(Start:End!V69)</f>
        <v>130319.64451327438</v>
      </c>
      <c r="W69" s="37">
        <f>SUM(Start:End!W69)</f>
        <v>132819.31433887643</v>
      </c>
      <c r="X69" s="37">
        <f>SUM(Start:End!X69)</f>
        <v>134020.82993486582</v>
      </c>
      <c r="Y69" s="37">
        <f>SUM(Start:End!Y69)</f>
        <v>134090.37370432759</v>
      </c>
      <c r="Z69" s="37">
        <f>SUM(Start:End!Z69)</f>
        <v>135267.37499187162</v>
      </c>
      <c r="AA69" s="37">
        <f>SUM(Start:End!AA69)</f>
        <v>135341.3758249305</v>
      </c>
      <c r="AB69" s="37">
        <f>SUM(Start:End!AB69)</f>
        <v>142124.19798556395</v>
      </c>
      <c r="AC69" s="37">
        <f>SUM(Start:End!AC69)</f>
        <v>142886.35853184137</v>
      </c>
      <c r="AD69" s="37">
        <f>SUM(Start:End!AD69)</f>
        <v>140545.12516257574</v>
      </c>
      <c r="AE69" s="37">
        <f>SUM(Start:End!AE69)</f>
        <v>144023.02298160247</v>
      </c>
      <c r="AF69" s="37">
        <f>SUM(Start:End!AF69)</f>
        <v>142317.00450705044</v>
      </c>
      <c r="AG69" s="37">
        <f>SUM(Start:End!AG69)</f>
        <v>145767.57007566828</v>
      </c>
      <c r="AH69" s="37">
        <f>SUM(Start:End!AH69)</f>
        <v>144033.97774202618</v>
      </c>
      <c r="AI69" s="37">
        <f>SUM(Start:End!AI69)</f>
        <v>147460.65196218499</v>
      </c>
      <c r="AJ69" s="37">
        <f>SUM(Start:End!AJ69)</f>
        <v>149054.41070080019</v>
      </c>
      <c r="AK69" s="37">
        <f>SUM(Start:End!AK69)</f>
        <v>149145.23616878895</v>
      </c>
      <c r="AL69" s="37">
        <f>SUM(Start:End!AL69)</f>
        <v>150733.43775497988</v>
      </c>
      <c r="AM69" s="37">
        <f>SUM(Start:End!AM69)</f>
        <v>150823.6704597811</v>
      </c>
      <c r="AN69" s="37">
        <f>SUM(Start:End!AN69)</f>
        <v>154864.09718169871</v>
      </c>
      <c r="AO69" s="37">
        <f>SUM(Start:End!AO69)</f>
        <v>155733.11305928469</v>
      </c>
      <c r="AP69" s="37">
        <f>SUM(Start:End!AP69)</f>
        <v>139004.35294516175</v>
      </c>
      <c r="AQ69" s="37">
        <f>SUM(Start:End!AQ69)</f>
        <v>148458.33163228576</v>
      </c>
      <c r="AR69" s="37">
        <f>SUM(Start:End!AR69)</f>
        <v>140840.72371098498</v>
      </c>
      <c r="AS69" s="37">
        <f>SUM(Start:End!AS69)</f>
        <v>150290.01354085427</v>
      </c>
      <c r="AT69" s="37">
        <f>SUM(Start:End!AT69)</f>
        <v>142669.03111141684</v>
      </c>
      <c r="AU69" s="37">
        <f>SUM(Start:End!AU69)</f>
        <v>152115.16458842601</v>
      </c>
      <c r="AV69" s="37">
        <f>SUM(Start:End!AV69)</f>
        <v>158624.13237851733</v>
      </c>
      <c r="AW69" s="37">
        <f>SUM(Start:End!AW69)</f>
        <v>153941.60998008423</v>
      </c>
      <c r="AX69" s="37">
        <f>SUM(Start:End!AX69)</f>
        <v>160451.25852509442</v>
      </c>
      <c r="AY69" s="37">
        <f>SUM(Start:End!AY69)</f>
        <v>155770.96809408936</v>
      </c>
      <c r="BA69" s="37">
        <f>SUM(Start:End!BA69)</f>
        <v>8914816</v>
      </c>
      <c r="BB69" s="37">
        <f>SUM(Start:End!BB69)</f>
        <v>1578270.383849916</v>
      </c>
      <c r="BC69" s="37">
        <f>SUM(Start:End!BC69)</f>
        <v>1748914.6640328637</v>
      </c>
      <c r="BD69" s="37">
        <f>SUM(Start:End!BD69)</f>
        <v>1812762.7967478985</v>
      </c>
      <c r="BF69" s="77" t="s">
        <v>246</v>
      </c>
      <c r="BG69" s="32" t="str">
        <f t="shared" si="3"/>
        <v>New Driver TripsBase Case Scenario</v>
      </c>
    </row>
    <row r="70" spans="2:59" x14ac:dyDescent="0.25">
      <c r="B70" s="48" t="s">
        <v>96</v>
      </c>
      <c r="C70" s="82" t="s">
        <v>118</v>
      </c>
      <c r="D70" s="66">
        <f>SUM(Start:End!D70)</f>
        <v>284149.90000000002</v>
      </c>
      <c r="E70" s="66">
        <f>SUM(Start:End!E70)</f>
        <v>293103.09999999998</v>
      </c>
      <c r="F70" s="66">
        <f>SUM(Start:End!F70)</f>
        <v>398222</v>
      </c>
      <c r="G70" s="66">
        <f>SUM(Start:End!G70)</f>
        <v>503341.8</v>
      </c>
      <c r="H70" s="66">
        <f>SUM(Start:End!H70)</f>
        <v>545934.69999999995</v>
      </c>
      <c r="I70" s="66">
        <f>SUM(Start:End!I70)</f>
        <v>600611.69999999995</v>
      </c>
      <c r="J70" s="66">
        <f>SUM(Start:End!J70)</f>
        <v>643423.30000000005</v>
      </c>
      <c r="K70" s="66">
        <f>SUM(Start:End!K70)</f>
        <v>641354</v>
      </c>
      <c r="L70" s="66">
        <f>SUM(Start:End!L70)</f>
        <v>724613.8</v>
      </c>
      <c r="M70" s="66">
        <f>SUM(Start:End!M70)</f>
        <v>758707.5</v>
      </c>
      <c r="N70" s="66">
        <f>SUM(Start:End!N70)</f>
        <v>695225.3</v>
      </c>
      <c r="O70" s="66">
        <f>SUM(Start:End!O70)</f>
        <v>665747.4</v>
      </c>
      <c r="P70" s="37">
        <f>SUM(Start:End!P70)</f>
        <v>655428.1699382728</v>
      </c>
      <c r="Q70" s="37">
        <f>SUM(Start:End!Q70)</f>
        <v>655620.56922497251</v>
      </c>
      <c r="R70" s="37">
        <f>SUM(Start:End!R70)</f>
        <v>656150.43399777857</v>
      </c>
      <c r="S70" s="37">
        <f>SUM(Start:End!S70)</f>
        <v>656112.89165921893</v>
      </c>
      <c r="T70" s="37">
        <f>SUM(Start:End!T70)</f>
        <v>656470.76406461548</v>
      </c>
      <c r="U70" s="37">
        <f>SUM(Start:End!U70)</f>
        <v>656384.18930570199</v>
      </c>
      <c r="V70" s="37">
        <f>SUM(Start:End!V70)</f>
        <v>656722.07165510452</v>
      </c>
      <c r="W70" s="37">
        <f>SUM(Start:End!W70)</f>
        <v>656614.71155879775</v>
      </c>
      <c r="X70" s="37">
        <f>SUM(Start:End!X70)</f>
        <v>656597.57497378229</v>
      </c>
      <c r="Y70" s="37">
        <f>SUM(Start:End!Y70)</f>
        <v>656780.58923860197</v>
      </c>
      <c r="Z70" s="37">
        <f>SUM(Start:End!Z70)</f>
        <v>656747.69651884108</v>
      </c>
      <c r="AA70" s="37">
        <f>SUM(Start:End!AA70)</f>
        <v>656949.33523701981</v>
      </c>
      <c r="AB70" s="37">
        <f>SUM(Start:End!AB70)</f>
        <v>657151.06272430276</v>
      </c>
      <c r="AC70" s="37">
        <f>SUM(Start:End!AC70)</f>
        <v>657254.94978239515</v>
      </c>
      <c r="AD70" s="37">
        <f>SUM(Start:End!AD70)</f>
        <v>657747.60517177708</v>
      </c>
      <c r="AE70" s="37">
        <f>SUM(Start:End!AE70)</f>
        <v>657648.1428493805</v>
      </c>
      <c r="AF70" s="37">
        <f>SUM(Start:End!AF70)</f>
        <v>657978.97117465013</v>
      </c>
      <c r="AG70" s="37">
        <f>SUM(Start:End!AG70)</f>
        <v>657868.48716698936</v>
      </c>
      <c r="AH70" s="37">
        <f>SUM(Start:End!AH70)</f>
        <v>658192.61595653242</v>
      </c>
      <c r="AI70" s="37">
        <f>SUM(Start:End!AI70)</f>
        <v>658077.38922616222</v>
      </c>
      <c r="AJ70" s="37">
        <f>SUM(Start:End!AJ70)</f>
        <v>658064.00564294611</v>
      </c>
      <c r="AK70" s="37">
        <f>SUM(Start:End!AK70)</f>
        <v>658282.96607843717</v>
      </c>
      <c r="AL70" s="37">
        <f>SUM(Start:End!AL70)</f>
        <v>658273.19852635404</v>
      </c>
      <c r="AM70" s="37">
        <f>SUM(Start:End!AM70)</f>
        <v>658497.70335926814</v>
      </c>
      <c r="AN70" s="37">
        <f>SUM(Start:End!AN70)</f>
        <v>658491.93748083396</v>
      </c>
      <c r="AO70" s="37">
        <f>SUM(Start:End!AO70)</f>
        <v>658573.08237947512</v>
      </c>
      <c r="AP70" s="37">
        <f>SUM(Start:End!AP70)</f>
        <v>659648.43324512546</v>
      </c>
      <c r="AQ70" s="37">
        <f>SUM(Start:End!AQ70)</f>
        <v>659453.19847796974</v>
      </c>
      <c r="AR70" s="37">
        <f>SUM(Start:End!AR70)</f>
        <v>659864.41865310085</v>
      </c>
      <c r="AS70" s="37">
        <f>SUM(Start:End!AS70)</f>
        <v>659667.58092301479</v>
      </c>
      <c r="AT70" s="37">
        <f>SUM(Start:End!AT70)</f>
        <v>660078.09652465291</v>
      </c>
      <c r="AU70" s="37">
        <f>SUM(Start:End!AU70)</f>
        <v>659881.38084316801</v>
      </c>
      <c r="AV70" s="37">
        <f>SUM(Start:End!AV70)</f>
        <v>659693.19231792423</v>
      </c>
      <c r="AW70" s="37">
        <f>SUM(Start:End!AW70)</f>
        <v>660096.68355048914</v>
      </c>
      <c r="AX70" s="37">
        <f>SUM(Start:End!AX70)</f>
        <v>659909.53020933643</v>
      </c>
      <c r="AY70" s="37">
        <f>SUM(Start:End!AY70)</f>
        <v>660313.79844921222</v>
      </c>
      <c r="BA70" s="37">
        <f>SUM(Start:End!BA70)</f>
        <v>6753441</v>
      </c>
      <c r="BB70" s="37">
        <f>SUM(Start:End!BB70)</f>
        <v>7876552.9973727074</v>
      </c>
      <c r="BC70" s="37">
        <f>SUM(Start:End!BC70)</f>
        <v>7895037.0976591948</v>
      </c>
      <c r="BD70" s="37">
        <f>SUM(Start:End!BD70)</f>
        <v>7915671.3330543023</v>
      </c>
      <c r="BF70" s="77" t="s">
        <v>246</v>
      </c>
      <c r="BG70" s="32" t="str">
        <f t="shared" si="3"/>
        <v>New Rider TripsBase Case Scenario</v>
      </c>
    </row>
    <row r="71" spans="2:59" x14ac:dyDescent="0.25">
      <c r="B71" s="48" t="s">
        <v>97</v>
      </c>
      <c r="C71" s="82" t="s">
        <v>118</v>
      </c>
      <c r="D71" s="66">
        <f>SUM(Start:End!D71)</f>
        <v>91887.9</v>
      </c>
      <c r="E71" s="66">
        <f>SUM(Start:End!E71)</f>
        <v>106614.5</v>
      </c>
      <c r="F71" s="66">
        <f>SUM(Start:End!F71)</f>
        <v>140785.1</v>
      </c>
      <c r="G71" s="66">
        <f>SUM(Start:End!G71)</f>
        <v>171347.8</v>
      </c>
      <c r="H71" s="66">
        <f>SUM(Start:End!H71)</f>
        <v>175250.6</v>
      </c>
      <c r="I71" s="66">
        <f>SUM(Start:End!I71)</f>
        <v>200942.6</v>
      </c>
      <c r="J71" s="66">
        <f>SUM(Start:End!J71)</f>
        <v>224390.3</v>
      </c>
      <c r="K71" s="66">
        <f>SUM(Start:End!K71)</f>
        <v>213108.2</v>
      </c>
      <c r="L71" s="66">
        <f>SUM(Start:End!L71)</f>
        <v>243811.4</v>
      </c>
      <c r="M71" s="66">
        <f>SUM(Start:End!M71)</f>
        <v>257272.7</v>
      </c>
      <c r="N71" s="66">
        <f>SUM(Start:End!N71)</f>
        <v>250282</v>
      </c>
      <c r="O71" s="66">
        <f>SUM(Start:End!O71)</f>
        <v>268251.90000000002</v>
      </c>
      <c r="P71" s="37">
        <f>SUM(Start:End!P71)</f>
        <v>230285.93655319678</v>
      </c>
      <c r="Q71" s="37">
        <f>SUM(Start:End!Q71)</f>
        <v>230338.7076083619</v>
      </c>
      <c r="R71" s="37">
        <f>SUM(Start:End!R71)</f>
        <v>230474.24525593061</v>
      </c>
      <c r="S71" s="37">
        <f>SUM(Start:End!S71)</f>
        <v>230464.16899295998</v>
      </c>
      <c r="T71" s="37">
        <f>SUM(Start:End!T71)</f>
        <v>230560.22098665708</v>
      </c>
      <c r="U71" s="37">
        <f>SUM(Start:End!U71)</f>
        <v>230536.9845535818</v>
      </c>
      <c r="V71" s="37">
        <f>SUM(Start:End!V71)</f>
        <v>230627.67126986885</v>
      </c>
      <c r="W71" s="37">
        <f>SUM(Start:End!W71)</f>
        <v>230598.85610798915</v>
      </c>
      <c r="X71" s="37">
        <f>SUM(Start:End!X71)</f>
        <v>230594.25669453599</v>
      </c>
      <c r="Y71" s="37">
        <f>SUM(Start:End!Y71)</f>
        <v>230643.37723231944</v>
      </c>
      <c r="Z71" s="37">
        <f>SUM(Start:End!Z71)</f>
        <v>230634.54891456288</v>
      </c>
      <c r="AA71" s="37">
        <f>SUM(Start:End!AA71)</f>
        <v>230688.668205672</v>
      </c>
      <c r="AB71" s="37">
        <f>SUM(Start:End!AB71)</f>
        <v>230742.81132217063</v>
      </c>
      <c r="AC71" s="37">
        <f>SUM(Start:End!AC71)</f>
        <v>230770.69432990922</v>
      </c>
      <c r="AD71" s="37">
        <f>SUM(Start:End!AD71)</f>
        <v>230902.9217149833</v>
      </c>
      <c r="AE71" s="37">
        <f>SUM(Start:End!AE71)</f>
        <v>230876.22629443707</v>
      </c>
      <c r="AF71" s="37">
        <f>SUM(Start:End!AF71)</f>
        <v>230965.01972956769</v>
      </c>
      <c r="AG71" s="37">
        <f>SUM(Start:End!AG71)</f>
        <v>230935.36611825979</v>
      </c>
      <c r="AH71" s="37">
        <f>SUM(Start:End!AH71)</f>
        <v>231022.36141597136</v>
      </c>
      <c r="AI71" s="37">
        <f>SUM(Start:End!AI71)</f>
        <v>230991.43487060949</v>
      </c>
      <c r="AJ71" s="37">
        <f>SUM(Start:End!AJ71)</f>
        <v>230987.84275277273</v>
      </c>
      <c r="AK71" s="37">
        <f>SUM(Start:End!AK71)</f>
        <v>231046.61114634696</v>
      </c>
      <c r="AL71" s="37">
        <f>SUM(Start:End!AL71)</f>
        <v>231043.98956156705</v>
      </c>
      <c r="AM71" s="37">
        <f>SUM(Start:End!AM71)</f>
        <v>231104.24605653805</v>
      </c>
      <c r="AN71" s="37">
        <f>SUM(Start:End!AN71)</f>
        <v>231102.69851023197</v>
      </c>
      <c r="AO71" s="37">
        <f>SUM(Start:End!AO71)</f>
        <v>231124.47758337451</v>
      </c>
      <c r="AP71" s="37">
        <f>SUM(Start:End!AP71)</f>
        <v>231413.09887133088</v>
      </c>
      <c r="AQ71" s="37">
        <f>SUM(Start:End!AQ71)</f>
        <v>231360.69838349917</v>
      </c>
      <c r="AR71" s="37">
        <f>SUM(Start:End!AR71)</f>
        <v>231471.06877549973</v>
      </c>
      <c r="AS71" s="37">
        <f>SUM(Start:End!AS71)</f>
        <v>231418.23805671706</v>
      </c>
      <c r="AT71" s="37">
        <f>SUM(Start:End!AT71)</f>
        <v>231528.419343082</v>
      </c>
      <c r="AU71" s="37">
        <f>SUM(Start:End!AU71)</f>
        <v>231475.62138181651</v>
      </c>
      <c r="AV71" s="37">
        <f>SUM(Start:End!AV71)</f>
        <v>231425.11208641401</v>
      </c>
      <c r="AW71" s="37">
        <f>SUM(Start:End!AW71)</f>
        <v>231533.40805096095</v>
      </c>
      <c r="AX71" s="37">
        <f>SUM(Start:End!AX71)</f>
        <v>231483.17659619186</v>
      </c>
      <c r="AY71" s="37">
        <f>SUM(Start:End!AY71)</f>
        <v>231591.68110741689</v>
      </c>
      <c r="BA71" s="37">
        <f>SUM(Start:End!BA71)</f>
        <v>2342850</v>
      </c>
      <c r="BB71" s="37">
        <f>SUM(Start:End!BB71)</f>
        <v>2766428.4423756367</v>
      </c>
      <c r="BC71" s="37">
        <f>SUM(Start:End!BC71)</f>
        <v>2771389.5253131338</v>
      </c>
      <c r="BD71" s="37">
        <f>SUM(Start:End!BD71)</f>
        <v>2776927.6987465359</v>
      </c>
      <c r="BF71" s="77" t="s">
        <v>246</v>
      </c>
      <c r="BG71" s="32" t="str">
        <f t="shared" si="3"/>
        <v>New RidersBase Case Scenario</v>
      </c>
    </row>
    <row r="72" spans="2:59" x14ac:dyDescent="0.25">
      <c r="B72" s="48" t="s">
        <v>98</v>
      </c>
      <c r="C72" s="82" t="s">
        <v>118</v>
      </c>
      <c r="D72" s="66">
        <f>SUM(Start:End!D72)</f>
        <v>5387.6</v>
      </c>
      <c r="E72" s="66">
        <f>SUM(Start:End!E72)</f>
        <v>5790.5</v>
      </c>
      <c r="F72" s="66">
        <f>SUM(Start:End!F72)</f>
        <v>8302.9</v>
      </c>
      <c r="G72" s="66">
        <f>SUM(Start:End!G72)</f>
        <v>9879.7999999999993</v>
      </c>
      <c r="H72" s="66">
        <f>SUM(Start:End!H72)</f>
        <v>10156</v>
      </c>
      <c r="I72" s="66">
        <f>SUM(Start:End!I72)</f>
        <v>8683.5</v>
      </c>
      <c r="J72" s="66">
        <f>SUM(Start:End!J72)</f>
        <v>10482.700000000001</v>
      </c>
      <c r="K72" s="66">
        <f>SUM(Start:End!K72)</f>
        <v>15388.9</v>
      </c>
      <c r="L72" s="66">
        <f>SUM(Start:End!L72)</f>
        <v>16108.2</v>
      </c>
      <c r="M72" s="66">
        <f>SUM(Start:End!M72)</f>
        <v>14568</v>
      </c>
      <c r="N72" s="66">
        <f>SUM(Start:End!N72)</f>
        <v>11733.6</v>
      </c>
      <c r="O72" s="66">
        <f>SUM(Start:End!O72)</f>
        <v>9848.5</v>
      </c>
      <c r="P72" s="149">
        <f>SUM(Start:End!P72)</f>
        <v>1320.7353647718712</v>
      </c>
      <c r="Q72" s="149">
        <f>SUM(Start:End!Q72)</f>
        <v>1328.2923977636876</v>
      </c>
      <c r="R72" s="149">
        <f>SUM(Start:End!R72)</f>
        <v>1294.2008037129704</v>
      </c>
      <c r="S72" s="149">
        <f>SUM(Start:End!S72)</f>
        <v>1334.021309821605</v>
      </c>
      <c r="T72" s="149">
        <f>SUM(Start:End!T72)</f>
        <v>1315.9695254826556</v>
      </c>
      <c r="U72" s="149">
        <f>SUM(Start:End!U72)</f>
        <v>1355.5119145396138</v>
      </c>
      <c r="V72" s="149">
        <f>SUM(Start:End!V72)</f>
        <v>1336.9529841625426</v>
      </c>
      <c r="W72" s="149">
        <f>SUM(Start:End!W72)</f>
        <v>1375.4070308396037</v>
      </c>
      <c r="X72" s="149">
        <f>SUM(Start:End!X72)</f>
        <v>1393.8773229968228</v>
      </c>
      <c r="Y72" s="149">
        <f>SUM(Start:End!Y72)</f>
        <v>1394.8748293865024</v>
      </c>
      <c r="Z72" s="149">
        <f>SUM(Start:End!Z72)</f>
        <v>1412.974538549935</v>
      </c>
      <c r="AA72" s="149">
        <f>SUM(Start:End!AA72)</f>
        <v>1414.0332938769784</v>
      </c>
      <c r="AB72" s="149">
        <f>SUM(Start:End!AB72)</f>
        <v>1518.1861261463755</v>
      </c>
      <c r="AC72" s="149">
        <f>SUM(Start:End!AC72)</f>
        <v>1529.8578091951572</v>
      </c>
      <c r="AD72" s="149">
        <f>SUM(Start:End!AD72)</f>
        <v>1493.6886168082151</v>
      </c>
      <c r="AE72" s="149">
        <f>SUM(Start:End!AE72)</f>
        <v>1547.1719714034639</v>
      </c>
      <c r="AF72" s="149">
        <f>SUM(Start:End!AF72)</f>
        <v>1520.8270235748955</v>
      </c>
      <c r="AG72" s="149">
        <f>SUM(Start:End!AG72)</f>
        <v>1573.8946509124651</v>
      </c>
      <c r="AH72" s="149">
        <f>SUM(Start:End!AH72)</f>
        <v>1547.1285822749678</v>
      </c>
      <c r="AI72" s="149">
        <f>SUM(Start:End!AI72)</f>
        <v>1599.8309168047535</v>
      </c>
      <c r="AJ72" s="149">
        <f>SUM(Start:End!AJ72)</f>
        <v>1624.327329674833</v>
      </c>
      <c r="AK72" s="149">
        <f>SUM(Start:End!AK72)</f>
        <v>1625.6378923679124</v>
      </c>
      <c r="AL72" s="149">
        <f>SUM(Start:End!AL72)</f>
        <v>1650.0475025897933</v>
      </c>
      <c r="AM72" s="149">
        <f>SUM(Start:End!AM72)</f>
        <v>1651.3468002604016</v>
      </c>
      <c r="AN72" s="149">
        <f>SUM(Start:End!AN72)</f>
        <v>1713.4380715775724</v>
      </c>
      <c r="AO72" s="149">
        <f>SUM(Start:End!AO72)</f>
        <v>1726.760638783468</v>
      </c>
      <c r="AP72" s="149">
        <f>SUM(Start:End!AP72)</f>
        <v>1469.2724706910328</v>
      </c>
      <c r="AQ72" s="149">
        <f>SUM(Start:End!AQ72)</f>
        <v>1614.6271951105291</v>
      </c>
      <c r="AR72" s="149">
        <f>SUM(Start:End!AR72)</f>
        <v>1497.4078948879624</v>
      </c>
      <c r="AS72" s="149">
        <f>SUM(Start:End!AS72)</f>
        <v>1642.691189227226</v>
      </c>
      <c r="AT72" s="149">
        <f>SUM(Start:End!AT72)</f>
        <v>1525.4203071010288</v>
      </c>
      <c r="AU72" s="149">
        <f>SUM(Start:End!AU72)</f>
        <v>1670.6550504673314</v>
      </c>
      <c r="AV72" s="149">
        <f>SUM(Start:End!AV72)</f>
        <v>1770.7512041780669</v>
      </c>
      <c r="AW72" s="149">
        <f>SUM(Start:End!AW72)</f>
        <v>1698.6382174343728</v>
      </c>
      <c r="AX72" s="149">
        <f>SUM(Start:End!AX72)</f>
        <v>1798.7444297167019</v>
      </c>
      <c r="AY72" s="149">
        <f>SUM(Start:End!AY72)</f>
        <v>1726.6654393449865</v>
      </c>
      <c r="BA72" s="37">
        <f>SUM(Start:End!BA72)</f>
        <v>125170</v>
      </c>
      <c r="BB72" s="37">
        <f>SUM(Start:End!BB72)</f>
        <v>16266.851315904785</v>
      </c>
      <c r="BC72" s="37">
        <f>SUM(Start:End!BC72)</f>
        <v>18881.945222013233</v>
      </c>
      <c r="BD72" s="37">
        <f>SUM(Start:End!BD72)</f>
        <v>19855.072108520275</v>
      </c>
      <c r="BF72" s="77" t="s">
        <v>246</v>
      </c>
      <c r="BG72" s="32" t="str">
        <f t="shared" si="3"/>
        <v>New DriversBase Case Scenario</v>
      </c>
    </row>
    <row r="73" spans="2:59" x14ac:dyDescent="0.25">
      <c r="B73" s="48" t="s">
        <v>99</v>
      </c>
      <c r="C73" s="82" t="s">
        <v>118</v>
      </c>
      <c r="D73" s="66">
        <f>SUM(Start:End!D73)</f>
        <v>3124501.9</v>
      </c>
      <c r="E73" s="66">
        <f>SUM(Start:End!E73)</f>
        <v>3382576.9</v>
      </c>
      <c r="F73" s="66">
        <f>SUM(Start:End!F73)</f>
        <v>4185202.6</v>
      </c>
      <c r="G73" s="66">
        <f>SUM(Start:End!G73)</f>
        <v>4799950.2</v>
      </c>
      <c r="H73" s="66">
        <f>SUM(Start:End!H73)</f>
        <v>5754445.5</v>
      </c>
      <c r="I73" s="66">
        <f>SUM(Start:End!I73)</f>
        <v>6519973.9000000004</v>
      </c>
      <c r="J73" s="66">
        <f>SUM(Start:End!J73)</f>
        <v>7294574.2000000002</v>
      </c>
      <c r="K73" s="66">
        <f>SUM(Start:End!K73)</f>
        <v>7913670.7000000002</v>
      </c>
      <c r="L73" s="66">
        <f>SUM(Start:End!L73)</f>
        <v>9108807</v>
      </c>
      <c r="M73" s="66">
        <f>SUM(Start:End!M73)</f>
        <v>10491151.199999999</v>
      </c>
      <c r="N73" s="66">
        <f>SUM(Start:End!N73)</f>
        <v>11429420.300000001</v>
      </c>
      <c r="O73" s="66">
        <f>SUM(Start:End!O73)</f>
        <v>11411831.6</v>
      </c>
      <c r="P73" s="37">
        <f>SUM(Start:End!P73)</f>
        <v>12846090.15328403</v>
      </c>
      <c r="Q73" s="37">
        <f>SUM(Start:End!Q73)</f>
        <v>13354431.092975209</v>
      </c>
      <c r="R73" s="37">
        <f>SUM(Start:End!R73)</f>
        <v>11291574.620541405</v>
      </c>
      <c r="S73" s="37">
        <f>SUM(Start:End!S73)</f>
        <v>14557727.580218934</v>
      </c>
      <c r="T73" s="37">
        <f>SUM(Start:End!T73)</f>
        <v>13225319.769966708</v>
      </c>
      <c r="U73" s="37">
        <f>SUM(Start:End!U73)</f>
        <v>16447223.328624044</v>
      </c>
      <c r="V73" s="37">
        <f>SUM(Start:End!V73)</f>
        <v>15064317.04417325</v>
      </c>
      <c r="W73" s="37">
        <f>SUM(Start:End!W73)</f>
        <v>18187467.153983083</v>
      </c>
      <c r="X73" s="37">
        <f>SUM(Start:End!X73)</f>
        <v>19702555.793690566</v>
      </c>
      <c r="Y73" s="37">
        <f>SUM(Start:End!Y73)</f>
        <v>19864373.120252661</v>
      </c>
      <c r="Z73" s="37">
        <f>SUM(Start:End!Z73)</f>
        <v>21342061.724105075</v>
      </c>
      <c r="AA73" s="37">
        <f>SUM(Start:End!AA73)</f>
        <v>21517027.496150453</v>
      </c>
      <c r="AB73" s="37">
        <f>SUM(Start:End!AB73)</f>
        <v>29020908.997705109</v>
      </c>
      <c r="AC73" s="37">
        <f>SUM(Start:End!AC73)</f>
        <v>29989221.705199596</v>
      </c>
      <c r="AD73" s="37">
        <f>SUM(Start:End!AD73)</f>
        <v>27328821.849678278</v>
      </c>
      <c r="AE73" s="37">
        <f>SUM(Start:End!AE73)</f>
        <v>31525524.397142231</v>
      </c>
      <c r="AF73" s="37">
        <f>SUM(Start:End!AF73)</f>
        <v>29576038.037652187</v>
      </c>
      <c r="AG73" s="37">
        <f>SUM(Start:End!AG73)</f>
        <v>33735192.328781724</v>
      </c>
      <c r="AH73" s="37">
        <f>SUM(Start:End!AH73)</f>
        <v>31749535.852098707</v>
      </c>
      <c r="AI73" s="37">
        <f>SUM(Start:End!AI73)</f>
        <v>35877761.52301921</v>
      </c>
      <c r="AJ73" s="37">
        <f>SUM(Start:End!AJ73)</f>
        <v>37813372.281196214</v>
      </c>
      <c r="AK73" s="37">
        <f>SUM(Start:End!AK73)</f>
        <v>38008696.110936157</v>
      </c>
      <c r="AL73" s="37">
        <f>SUM(Start:End!AL73)</f>
        <v>39938938.823495917</v>
      </c>
      <c r="AM73" s="37">
        <f>SUM(Start:End!AM73)</f>
        <v>40135686.097041316</v>
      </c>
      <c r="AN73" s="37">
        <f>SUM(Start:End!AN73)</f>
        <v>45053658.206258699</v>
      </c>
      <c r="AO73" s="37">
        <f>SUM(Start:End!AO73)</f>
        <v>46143293.734680854</v>
      </c>
      <c r="AP73" s="37">
        <f>SUM(Start:End!AP73)</f>
        <v>26188038.388267308</v>
      </c>
      <c r="AQ73" s="37">
        <f>SUM(Start:End!AQ73)</f>
        <v>37625017.18444521</v>
      </c>
      <c r="AR73" s="37">
        <f>SUM(Start:End!AR73)</f>
        <v>28507837.412645947</v>
      </c>
      <c r="AS73" s="37">
        <f>SUM(Start:End!AS73)</f>
        <v>39938486.154019937</v>
      </c>
      <c r="AT73" s="37">
        <f>SUM(Start:End!AT73)</f>
        <v>30816924.478581633</v>
      </c>
      <c r="AU73" s="37">
        <f>SUM(Start:End!AU73)</f>
        <v>42243776.815910399</v>
      </c>
      <c r="AV73" s="37">
        <f>SUM(Start:End!AV73)</f>
        <v>50097214.330868945</v>
      </c>
      <c r="AW73" s="37">
        <f>SUM(Start:End!AW73)</f>
        <v>44551225.125794552</v>
      </c>
      <c r="AX73" s="37">
        <f>SUM(Start:End!AX73)</f>
        <v>52405892.166296758</v>
      </c>
      <c r="AY73" s="37">
        <f>SUM(Start:End!AY73)</f>
        <v>46862921.57002598</v>
      </c>
      <c r="BA73" s="37">
        <f>SUM(Start:End!BA73)</f>
        <v>85414909</v>
      </c>
      <c r="BB73" s="37">
        <f>SUM(Start:End!BB73)</f>
        <v>197400161.87796542</v>
      </c>
      <c r="BC73" s="37">
        <f>SUM(Start:End!BC73)</f>
        <v>404699698.00394666</v>
      </c>
      <c r="BD73" s="37">
        <f>SUM(Start:End!BD73)</f>
        <v>490434285.56779623</v>
      </c>
      <c r="BF73" s="77" t="s">
        <v>246</v>
      </c>
      <c r="BG73" s="32" t="str">
        <f t="shared" si="3"/>
        <v>RequestsBase Case Scenario</v>
      </c>
    </row>
    <row r="74" spans="2:59" x14ac:dyDescent="0.25">
      <c r="B74" s="48" t="s">
        <v>100</v>
      </c>
      <c r="C74" s="82" t="s">
        <v>118</v>
      </c>
      <c r="D74" s="66">
        <f>SUM(Start:End!D74)</f>
        <v>21586.400000000001</v>
      </c>
      <c r="E74" s="66">
        <f>SUM(Start:End!E74)</f>
        <v>23659.599999999999</v>
      </c>
      <c r="F74" s="66">
        <f>SUM(Start:End!F74)</f>
        <v>28894.1</v>
      </c>
      <c r="G74" s="66">
        <f>SUM(Start:End!G74)</f>
        <v>34317.4</v>
      </c>
      <c r="H74" s="66">
        <f>SUM(Start:End!H74)</f>
        <v>39129.699999999997</v>
      </c>
      <c r="I74" s="66">
        <f>SUM(Start:End!I74)</f>
        <v>39963.1</v>
      </c>
      <c r="J74" s="66">
        <f>SUM(Start:End!J74)</f>
        <v>44787.5</v>
      </c>
      <c r="K74" s="66">
        <f>SUM(Start:End!K74)</f>
        <v>53103</v>
      </c>
      <c r="L74" s="66">
        <f>SUM(Start:End!L74)</f>
        <v>57994.3</v>
      </c>
      <c r="M74" s="66">
        <f>SUM(Start:End!M74)</f>
        <v>60236.3</v>
      </c>
      <c r="N74" s="66">
        <f>SUM(Start:End!N74)</f>
        <v>60670.3</v>
      </c>
      <c r="O74" s="66">
        <f>SUM(Start:End!O74)</f>
        <v>59609.9</v>
      </c>
      <c r="P74" s="37">
        <f>SUM(Start:End!P74)</f>
        <v>69617.758277493253</v>
      </c>
      <c r="Q74" s="37">
        <f>SUM(Start:End!Q74)</f>
        <v>72124.188417590733</v>
      </c>
      <c r="R74" s="37">
        <f>SUM(Start:End!R74)</f>
        <v>103938.78038671408</v>
      </c>
      <c r="S74" s="37">
        <f>SUM(Start:End!S74)</f>
        <v>83851.297489867124</v>
      </c>
      <c r="T74" s="37">
        <f>SUM(Start:End!T74)</f>
        <v>111059.37800343733</v>
      </c>
      <c r="U74" s="37">
        <f>SUM(Start:End!U74)</f>
        <v>90971.895106412529</v>
      </c>
      <c r="V74" s="37">
        <f>SUM(Start:End!V74)</f>
        <v>118179.97561969298</v>
      </c>
      <c r="W74" s="37">
        <f>SUM(Start:End!W74)</f>
        <v>98092.492722876166</v>
      </c>
      <c r="X74" s="37">
        <f>SUM(Start:End!X74)</f>
        <v>94403.179992415229</v>
      </c>
      <c r="Y74" s="37">
        <f>SUM(Start:End!Y74)</f>
        <v>105213.0903395567</v>
      </c>
      <c r="Z74" s="37">
        <f>SUM(Start:End!Z74)</f>
        <v>101523.77760888738</v>
      </c>
      <c r="AA74" s="37">
        <f>SUM(Start:End!AA74)</f>
        <v>112333.68795655204</v>
      </c>
      <c r="AB74" s="37">
        <f>SUM(Start:End!AB74)</f>
        <v>108644.37522570325</v>
      </c>
      <c r="AC74" s="37">
        <f>SUM(Start:End!AC74)</f>
        <v>113547.4314723336</v>
      </c>
      <c r="AD74" s="37">
        <f>SUM(Start:End!AD74)</f>
        <v>146662.3660862688</v>
      </c>
      <c r="AE74" s="37">
        <f>SUM(Start:End!AE74)</f>
        <v>126574.88318947924</v>
      </c>
      <c r="AF74" s="37">
        <f>SUM(Start:End!AF74)</f>
        <v>153782.96370274905</v>
      </c>
      <c r="AG74" s="37">
        <f>SUM(Start:End!AG74)</f>
        <v>133695.48080615979</v>
      </c>
      <c r="AH74" s="37">
        <f>SUM(Start:End!AH74)</f>
        <v>160903.56131941636</v>
      </c>
      <c r="AI74" s="37">
        <f>SUM(Start:End!AI74)</f>
        <v>140816.07842262334</v>
      </c>
      <c r="AJ74" s="37">
        <f>SUM(Start:End!AJ74)</f>
        <v>137126.76569156151</v>
      </c>
      <c r="AK74" s="37">
        <f>SUM(Start:End!AK74)</f>
        <v>147936.67603863709</v>
      </c>
      <c r="AL74" s="37">
        <f>SUM(Start:End!AL74)</f>
        <v>144247.36330840454</v>
      </c>
      <c r="AM74" s="37">
        <f>SUM(Start:End!AM74)</f>
        <v>155057.27365608246</v>
      </c>
      <c r="AN74" s="37">
        <f>SUM(Start:End!AN74)</f>
        <v>151367.96092519007</v>
      </c>
      <c r="AO74" s="37">
        <f>SUM(Start:End!AO74)</f>
        <v>156271.0171715921</v>
      </c>
      <c r="AP74" s="37">
        <f>SUM(Start:End!AP74)</f>
        <v>298791.42446464283</v>
      </c>
      <c r="AQ74" s="37">
        <f>SUM(Start:End!AQ74)</f>
        <v>237673.95606023277</v>
      </c>
      <c r="AR74" s="37">
        <f>SUM(Start:End!AR74)</f>
        <v>305912.02208111156</v>
      </c>
      <c r="AS74" s="37">
        <f>SUM(Start:End!AS74)</f>
        <v>244794.5536769256</v>
      </c>
      <c r="AT74" s="37">
        <f>SUM(Start:End!AT74)</f>
        <v>313032.61969754403</v>
      </c>
      <c r="AU74" s="37">
        <f>SUM(Start:End!AU74)</f>
        <v>251915.15129369742</v>
      </c>
      <c r="AV74" s="37">
        <f>SUM(Start:End!AV74)</f>
        <v>210747.74463545135</v>
      </c>
      <c r="AW74" s="37">
        <f>SUM(Start:End!AW74)</f>
        <v>259035.74891003838</v>
      </c>
      <c r="AX74" s="37">
        <f>SUM(Start:End!AX74)</f>
        <v>217868.34225191316</v>
      </c>
      <c r="AY74" s="37">
        <f>SUM(Start:End!AY74)</f>
        <v>266156.34652673133</v>
      </c>
      <c r="BA74" s="37">
        <f>SUM(Start:End!BA74)</f>
        <v>522703</v>
      </c>
      <c r="BB74" s="37">
        <f>SUM(Start:End!BB74)</f>
        <v>1161301.3019214957</v>
      </c>
      <c r="BC74" s="37">
        <f>SUM(Start:End!BC74)</f>
        <v>1668995.218919419</v>
      </c>
      <c r="BD74" s="37">
        <f>SUM(Start:End!BD74)</f>
        <v>2913566.8876950708</v>
      </c>
      <c r="BF74" s="77" t="s">
        <v>246</v>
      </c>
      <c r="BG74" s="32" t="str">
        <f t="shared" si="3"/>
        <v>Active DriversBase Case Scenario</v>
      </c>
    </row>
    <row r="75" spans="2:59" x14ac:dyDescent="0.25">
      <c r="B75" s="48" t="s">
        <v>101</v>
      </c>
      <c r="C75" s="82" t="s">
        <v>118</v>
      </c>
      <c r="D75" s="66">
        <f>SUM(Start:End!D75)</f>
        <v>509861</v>
      </c>
      <c r="E75" s="66">
        <f>SUM(Start:End!E75)</f>
        <v>561179.4</v>
      </c>
      <c r="F75" s="66">
        <f>SUM(Start:End!F75)</f>
        <v>692099.9</v>
      </c>
      <c r="G75" s="66">
        <f>SUM(Start:End!G75)</f>
        <v>798116.3</v>
      </c>
      <c r="H75" s="66">
        <f>SUM(Start:End!H75)</f>
        <v>887607.6</v>
      </c>
      <c r="I75" s="66">
        <f>SUM(Start:End!I75)</f>
        <v>988594.8</v>
      </c>
      <c r="J75" s="66">
        <f>SUM(Start:End!J75)</f>
        <v>1127129</v>
      </c>
      <c r="K75" s="66">
        <f>SUM(Start:End!K75)</f>
        <v>1219643.3</v>
      </c>
      <c r="L75" s="66">
        <f>SUM(Start:End!L75)</f>
        <v>1374441.7</v>
      </c>
      <c r="M75" s="66">
        <f>SUM(Start:End!M75)</f>
        <v>1512760</v>
      </c>
      <c r="N75" s="66">
        <f>SUM(Start:End!N75)</f>
        <v>1635930.3</v>
      </c>
      <c r="O75" s="66">
        <f>SUM(Start:End!O75)</f>
        <v>1791971.6</v>
      </c>
      <c r="P75" s="37">
        <f>SUM(Start:End!P75)</f>
        <v>1881046.8808042612</v>
      </c>
      <c r="Q75" s="37">
        <f>SUM(Start:End!Q75)</f>
        <v>2058463.6925985811</v>
      </c>
      <c r="R75" s="37">
        <f>SUM(Start:End!R75)</f>
        <v>1684807.052937638</v>
      </c>
      <c r="S75" s="37">
        <f>SUM(Start:End!S75)</f>
        <v>2165131.8528264444</v>
      </c>
      <c r="T75" s="37">
        <f>SUM(Start:End!T75)</f>
        <v>1935020.5752268005</v>
      </c>
      <c r="U75" s="37">
        <f>SUM(Start:End!U75)</f>
        <v>2415345.3751184833</v>
      </c>
      <c r="V75" s="37">
        <f>SUM(Start:End!V75)</f>
        <v>2185234.0975248516</v>
      </c>
      <c r="W75" s="37">
        <f>SUM(Start:End!W75)</f>
        <v>2665558.8974124519</v>
      </c>
      <c r="X75" s="37">
        <f>SUM(Start:End!X75)</f>
        <v>2891119.8073088047</v>
      </c>
      <c r="Y75" s="37">
        <f>SUM(Start:End!Y75)</f>
        <v>2915772.4197024307</v>
      </c>
      <c r="Z75" s="37">
        <f>SUM(Start:End!Z75)</f>
        <v>3141333.3296024525</v>
      </c>
      <c r="AA75" s="37">
        <f>SUM(Start:End!AA75)</f>
        <v>3165985.9419862065</v>
      </c>
      <c r="AB75" s="37">
        <f>SUM(Start:End!AB75)</f>
        <v>3391546.8518899861</v>
      </c>
      <c r="AC75" s="37">
        <f>SUM(Start:End!AC75)</f>
        <v>3507620.4920388511</v>
      </c>
      <c r="AD75" s="37">
        <f>SUM(Start:End!AD75)</f>
        <v>3186088.1866867696</v>
      </c>
      <c r="AE75" s="37">
        <f>SUM(Start:End!AE75)</f>
        <v>3666412.9865741464</v>
      </c>
      <c r="AF75" s="37">
        <f>SUM(Start:End!AF75)</f>
        <v>3436301.708980578</v>
      </c>
      <c r="AG75" s="37">
        <f>SUM(Start:End!AG75)</f>
        <v>3916626.5088641238</v>
      </c>
      <c r="AH75" s="37">
        <f>SUM(Start:End!AH75)</f>
        <v>3686515.2312699617</v>
      </c>
      <c r="AI75" s="37">
        <f>SUM(Start:End!AI75)</f>
        <v>4166840.0311580943</v>
      </c>
      <c r="AJ75" s="37">
        <f>SUM(Start:End!AJ75)</f>
        <v>4392400.9410651587</v>
      </c>
      <c r="AK75" s="37">
        <f>SUM(Start:End!AK75)</f>
        <v>4417053.553460327</v>
      </c>
      <c r="AL75" s="37">
        <f>SUM(Start:End!AL75)</f>
        <v>4642614.4633523086</v>
      </c>
      <c r="AM75" s="37">
        <f>SUM(Start:End!AM75)</f>
        <v>4667267.0757358409</v>
      </c>
      <c r="AN75" s="37">
        <f>SUM(Start:End!AN75)</f>
        <v>4892827.9856404215</v>
      </c>
      <c r="AO75" s="37">
        <f>SUM(Start:End!AO75)</f>
        <v>5008901.6257928377</v>
      </c>
      <c r="AP75" s="37">
        <f>SUM(Start:End!AP75)</f>
        <v>2861314.5787676028</v>
      </c>
      <c r="AQ75" s="37">
        <f>SUM(Start:End!AQ75)</f>
        <v>4091927.0928809149</v>
      </c>
      <c r="AR75" s="37">
        <f>SUM(Start:End!AR75)</f>
        <v>3111528.1010620487</v>
      </c>
      <c r="AS75" s="37">
        <f>SUM(Start:End!AS75)</f>
        <v>4342140.6151706781</v>
      </c>
      <c r="AT75" s="37">
        <f>SUM(Start:End!AT75)</f>
        <v>3361741.623356991</v>
      </c>
      <c r="AU75" s="37">
        <f>SUM(Start:End!AU75)</f>
        <v>4592354.1374576101</v>
      </c>
      <c r="AV75" s="37">
        <f>SUM(Start:End!AV75)</f>
        <v>5438009.8873129012</v>
      </c>
      <c r="AW75" s="37">
        <f>SUM(Start:End!AW75)</f>
        <v>4842567.6597542986</v>
      </c>
      <c r="AX75" s="37">
        <f>SUM(Start:End!AX75)</f>
        <v>5688223.4096071143</v>
      </c>
      <c r="AY75" s="37">
        <f>SUM(Start:End!AY75)</f>
        <v>5092781.18204406</v>
      </c>
      <c r="BA75" s="37">
        <f>SUM(Start:End!BA75)</f>
        <v>13098042</v>
      </c>
      <c r="BB75" s="37">
        <f>SUM(Start:End!BB75)</f>
        <v>29104812.523049407</v>
      </c>
      <c r="BC75" s="37">
        <f>SUM(Start:End!BC75)</f>
        <v>47077288.031076148</v>
      </c>
      <c r="BD75" s="37">
        <f>SUM(Start:End!BD75)</f>
        <v>53324317.898847483</v>
      </c>
      <c r="BF75" s="77" t="s">
        <v>246</v>
      </c>
      <c r="BG75" s="32" t="str">
        <f t="shared" si="3"/>
        <v>Active RidersBase Case Scenario</v>
      </c>
    </row>
    <row r="77" spans="2:59" x14ac:dyDescent="0.25">
      <c r="B77" s="88" t="s">
        <v>112</v>
      </c>
      <c r="C77" s="89"/>
      <c r="D77" s="90"/>
      <c r="E77" s="90"/>
      <c r="F77" s="90"/>
      <c r="G77" s="90"/>
      <c r="H77" s="90"/>
      <c r="I77" s="90"/>
      <c r="J77" s="90"/>
      <c r="K77" s="90"/>
      <c r="L77" s="90"/>
      <c r="M77" s="90"/>
      <c r="N77" s="90"/>
      <c r="O77" s="90"/>
    </row>
    <row r="78" spans="2:59" x14ac:dyDescent="0.25">
      <c r="B78" s="91" t="s">
        <v>153</v>
      </c>
      <c r="C78" s="92" t="s">
        <v>119</v>
      </c>
      <c r="D78" s="93">
        <f>D73/D57</f>
        <v>0.69479310643799186</v>
      </c>
      <c r="E78" s="93">
        <f t="shared" ref="E78:O78" si="4">E73/E57</f>
        <v>0.64424415927143874</v>
      </c>
      <c r="F78" s="93">
        <f t="shared" si="4"/>
        <v>0.56500306092634611</v>
      </c>
      <c r="G78" s="93">
        <f t="shared" si="4"/>
        <v>0.52114832054628379</v>
      </c>
      <c r="H78" s="93">
        <f t="shared" si="4"/>
        <v>0.52293220519823247</v>
      </c>
      <c r="I78" s="93">
        <f t="shared" si="4"/>
        <v>0.54006670711992344</v>
      </c>
      <c r="J78" s="93">
        <f t="shared" si="4"/>
        <v>0.46926093585742051</v>
      </c>
      <c r="K78" s="93">
        <f t="shared" si="4"/>
        <v>0.4936316681846753</v>
      </c>
      <c r="L78" s="93">
        <f t="shared" si="4"/>
        <v>0.48934672718764177</v>
      </c>
      <c r="M78" s="93">
        <f t="shared" si="4"/>
        <v>0.51601118156653414</v>
      </c>
      <c r="N78" s="93">
        <f t="shared" si="4"/>
        <v>0.52245893585606318</v>
      </c>
      <c r="O78" s="93">
        <f t="shared" si="4"/>
        <v>0.43510638344112262</v>
      </c>
      <c r="P78" s="139">
        <f>AVERAGE(D78:O78)</f>
        <v>0.53450028263280625</v>
      </c>
      <c r="Q78" s="139">
        <f>P78</f>
        <v>0.53450028263280625</v>
      </c>
      <c r="R78" s="139">
        <f t="shared" ref="R78:AY81" si="5">Q78</f>
        <v>0.53450028263280625</v>
      </c>
      <c r="S78" s="139">
        <f t="shared" si="5"/>
        <v>0.53450028263280625</v>
      </c>
      <c r="T78" s="139">
        <f t="shared" si="5"/>
        <v>0.53450028263280625</v>
      </c>
      <c r="U78" s="139">
        <f t="shared" si="5"/>
        <v>0.53450028263280625</v>
      </c>
      <c r="V78" s="139">
        <f t="shared" si="5"/>
        <v>0.53450028263280625</v>
      </c>
      <c r="W78" s="139">
        <f t="shared" si="5"/>
        <v>0.53450028263280625</v>
      </c>
      <c r="X78" s="139">
        <f t="shared" si="5"/>
        <v>0.53450028263280625</v>
      </c>
      <c r="Y78" s="139">
        <f t="shared" si="5"/>
        <v>0.53450028263280625</v>
      </c>
      <c r="Z78" s="139">
        <f t="shared" si="5"/>
        <v>0.53450028263280625</v>
      </c>
      <c r="AA78" s="139">
        <f t="shared" si="5"/>
        <v>0.53450028263280625</v>
      </c>
      <c r="AB78" s="139">
        <f t="shared" si="5"/>
        <v>0.53450028263280625</v>
      </c>
      <c r="AC78" s="139">
        <f t="shared" si="5"/>
        <v>0.53450028263280625</v>
      </c>
      <c r="AD78" s="139">
        <f t="shared" si="5"/>
        <v>0.53450028263280625</v>
      </c>
      <c r="AE78" s="139">
        <f t="shared" si="5"/>
        <v>0.53450028263280625</v>
      </c>
      <c r="AF78" s="139">
        <f t="shared" si="5"/>
        <v>0.53450028263280625</v>
      </c>
      <c r="AG78" s="139">
        <f t="shared" si="5"/>
        <v>0.53450028263280625</v>
      </c>
      <c r="AH78" s="139">
        <f t="shared" si="5"/>
        <v>0.53450028263280625</v>
      </c>
      <c r="AI78" s="139">
        <f t="shared" si="5"/>
        <v>0.53450028263280625</v>
      </c>
      <c r="AJ78" s="139">
        <f t="shared" si="5"/>
        <v>0.53450028263280625</v>
      </c>
      <c r="AK78" s="139">
        <f t="shared" si="5"/>
        <v>0.53450028263280625</v>
      </c>
      <c r="AL78" s="139">
        <f t="shared" si="5"/>
        <v>0.53450028263280625</v>
      </c>
      <c r="AM78" s="139">
        <f t="shared" si="5"/>
        <v>0.53450028263280625</v>
      </c>
      <c r="AN78" s="139">
        <f t="shared" si="5"/>
        <v>0.53450028263280625</v>
      </c>
      <c r="AO78" s="139">
        <f t="shared" si="5"/>
        <v>0.53450028263280625</v>
      </c>
      <c r="AP78" s="139">
        <f t="shared" si="5"/>
        <v>0.53450028263280625</v>
      </c>
      <c r="AQ78" s="139">
        <f t="shared" si="5"/>
        <v>0.53450028263280625</v>
      </c>
      <c r="AR78" s="139">
        <f t="shared" si="5"/>
        <v>0.53450028263280625</v>
      </c>
      <c r="AS78" s="139">
        <f t="shared" si="5"/>
        <v>0.53450028263280625</v>
      </c>
      <c r="AT78" s="139">
        <f t="shared" si="5"/>
        <v>0.53450028263280625</v>
      </c>
      <c r="AU78" s="139">
        <f t="shared" si="5"/>
        <v>0.53450028263280625</v>
      </c>
      <c r="AV78" s="139">
        <f t="shared" si="5"/>
        <v>0.53450028263280625</v>
      </c>
      <c r="AW78" s="139">
        <f t="shared" si="5"/>
        <v>0.53450028263280625</v>
      </c>
      <c r="AX78" s="139">
        <f t="shared" si="5"/>
        <v>0.53450028263280625</v>
      </c>
      <c r="AY78" s="139">
        <f t="shared" si="5"/>
        <v>0.53450028263280625</v>
      </c>
      <c r="BA78" s="181" t="s">
        <v>114</v>
      </c>
      <c r="BB78" s="181" t="s">
        <v>114</v>
      </c>
      <c r="BC78" s="181" t="s">
        <v>114</v>
      </c>
      <c r="BD78" s="181" t="s">
        <v>114</v>
      </c>
      <c r="BF78" s="77"/>
    </row>
    <row r="79" spans="2:59" x14ac:dyDescent="0.25">
      <c r="B79" s="91" t="s">
        <v>154</v>
      </c>
      <c r="C79" s="92" t="s">
        <v>119</v>
      </c>
      <c r="D79" s="93">
        <f>D12/D73</f>
        <v>0.85615566436365431</v>
      </c>
      <c r="E79" s="93">
        <f t="shared" ref="E79:O79" si="6">E12/E73</f>
        <v>0.82759685374780401</v>
      </c>
      <c r="F79" s="93">
        <f t="shared" si="6"/>
        <v>0.84758572978044122</v>
      </c>
      <c r="G79" s="93">
        <f t="shared" si="6"/>
        <v>0.86065517929748514</v>
      </c>
      <c r="H79" s="93">
        <f t="shared" si="6"/>
        <v>0.84684023855990986</v>
      </c>
      <c r="I79" s="93">
        <f t="shared" si="6"/>
        <v>0.82157552808608636</v>
      </c>
      <c r="J79" s="93">
        <f t="shared" si="6"/>
        <v>0.80420471972168028</v>
      </c>
      <c r="K79" s="93">
        <f t="shared" si="6"/>
        <v>0.83959065923731191</v>
      </c>
      <c r="L79" s="93">
        <f t="shared" si="6"/>
        <v>0.83831098847521968</v>
      </c>
      <c r="M79" s="93">
        <f t="shared" si="6"/>
        <v>0.80356243459726329</v>
      </c>
      <c r="N79" s="93">
        <f t="shared" si="6"/>
        <v>0.7661624798241079</v>
      </c>
      <c r="O79" s="93">
        <f t="shared" si="6"/>
        <v>0.78315158453617562</v>
      </c>
      <c r="P79" s="143">
        <f>AVERAGE(D79:O79)</f>
        <v>0.82461600501892829</v>
      </c>
      <c r="Q79" s="139">
        <f>P79</f>
        <v>0.82461600501892829</v>
      </c>
      <c r="R79" s="139">
        <f t="shared" si="5"/>
        <v>0.82461600501892829</v>
      </c>
      <c r="S79" s="139">
        <f t="shared" si="5"/>
        <v>0.82461600501892829</v>
      </c>
      <c r="T79" s="139">
        <f t="shared" si="5"/>
        <v>0.82461600501892829</v>
      </c>
      <c r="U79" s="139">
        <f t="shared" si="5"/>
        <v>0.82461600501892829</v>
      </c>
      <c r="V79" s="139">
        <f t="shared" si="5"/>
        <v>0.82461600501892829</v>
      </c>
      <c r="W79" s="139">
        <f t="shared" si="5"/>
        <v>0.82461600501892829</v>
      </c>
      <c r="X79" s="139">
        <f t="shared" si="5"/>
        <v>0.82461600501892829</v>
      </c>
      <c r="Y79" s="139">
        <f t="shared" si="5"/>
        <v>0.82461600501892829</v>
      </c>
      <c r="Z79" s="139">
        <f t="shared" si="5"/>
        <v>0.82461600501892829</v>
      </c>
      <c r="AA79" s="139">
        <f t="shared" si="5"/>
        <v>0.82461600501892829</v>
      </c>
      <c r="AB79" s="139">
        <f t="shared" si="5"/>
        <v>0.82461600501892829</v>
      </c>
      <c r="AC79" s="139">
        <f t="shared" si="5"/>
        <v>0.82461600501892829</v>
      </c>
      <c r="AD79" s="139">
        <f t="shared" si="5"/>
        <v>0.82461600501892829</v>
      </c>
      <c r="AE79" s="139">
        <f t="shared" si="5"/>
        <v>0.82461600501892829</v>
      </c>
      <c r="AF79" s="139">
        <f t="shared" si="5"/>
        <v>0.82461600501892829</v>
      </c>
      <c r="AG79" s="139">
        <f t="shared" si="5"/>
        <v>0.82461600501892829</v>
      </c>
      <c r="AH79" s="139">
        <f t="shared" si="5"/>
        <v>0.82461600501892829</v>
      </c>
      <c r="AI79" s="139">
        <f t="shared" si="5"/>
        <v>0.82461600501892829</v>
      </c>
      <c r="AJ79" s="139">
        <f t="shared" si="5"/>
        <v>0.82461600501892829</v>
      </c>
      <c r="AK79" s="139">
        <f t="shared" si="5"/>
        <v>0.82461600501892829</v>
      </c>
      <c r="AL79" s="139">
        <f t="shared" si="5"/>
        <v>0.82461600501892829</v>
      </c>
      <c r="AM79" s="139">
        <f t="shared" si="5"/>
        <v>0.82461600501892829</v>
      </c>
      <c r="AN79" s="139">
        <f t="shared" si="5"/>
        <v>0.82461600501892829</v>
      </c>
      <c r="AO79" s="139">
        <f t="shared" si="5"/>
        <v>0.82461600501892829</v>
      </c>
      <c r="AP79" s="139">
        <f t="shared" si="5"/>
        <v>0.82461600501892829</v>
      </c>
      <c r="AQ79" s="139">
        <f t="shared" si="5"/>
        <v>0.82461600501892829</v>
      </c>
      <c r="AR79" s="139">
        <f t="shared" si="5"/>
        <v>0.82461600501892829</v>
      </c>
      <c r="AS79" s="139">
        <f t="shared" si="5"/>
        <v>0.82461600501892829</v>
      </c>
      <c r="AT79" s="139">
        <f t="shared" si="5"/>
        <v>0.82461600501892829</v>
      </c>
      <c r="AU79" s="139">
        <f t="shared" si="5"/>
        <v>0.82461600501892829</v>
      </c>
      <c r="AV79" s="139">
        <f t="shared" si="5"/>
        <v>0.82461600501892829</v>
      </c>
      <c r="AW79" s="139">
        <f t="shared" si="5"/>
        <v>0.82461600501892829</v>
      </c>
      <c r="AX79" s="139">
        <f t="shared" si="5"/>
        <v>0.82461600501892829</v>
      </c>
      <c r="AY79" s="139">
        <f t="shared" si="5"/>
        <v>0.82461600501892829</v>
      </c>
      <c r="BA79" s="181" t="s">
        <v>114</v>
      </c>
      <c r="BB79" s="181" t="s">
        <v>114</v>
      </c>
      <c r="BC79" s="181" t="s">
        <v>114</v>
      </c>
      <c r="BD79" s="181" t="s">
        <v>114</v>
      </c>
      <c r="BF79" s="77"/>
    </row>
    <row r="80" spans="2:59" x14ac:dyDescent="0.25">
      <c r="B80" s="91" t="s">
        <v>110</v>
      </c>
      <c r="C80" s="94" t="s">
        <v>119</v>
      </c>
      <c r="D80" s="93">
        <f>D70/D71</f>
        <v>3.0923538354886775</v>
      </c>
      <c r="E80" s="93">
        <f t="shared" ref="E80:O80" si="7">E70/E71</f>
        <v>2.749186086320341</v>
      </c>
      <c r="F80" s="93">
        <f t="shared" si="7"/>
        <v>2.8285805813257228</v>
      </c>
      <c r="G80" s="93">
        <f t="shared" si="7"/>
        <v>2.9375445730846854</v>
      </c>
      <c r="H80" s="93">
        <f t="shared" si="7"/>
        <v>3.1151659395174676</v>
      </c>
      <c r="I80" s="93">
        <f t="shared" si="7"/>
        <v>2.9889714774268867</v>
      </c>
      <c r="J80" s="93">
        <f t="shared" si="7"/>
        <v>2.8674292070557419</v>
      </c>
      <c r="K80" s="93">
        <f t="shared" si="7"/>
        <v>3.0095228620954049</v>
      </c>
      <c r="L80" s="93">
        <f t="shared" si="7"/>
        <v>2.9720259183943001</v>
      </c>
      <c r="M80" s="93">
        <f t="shared" si="7"/>
        <v>2.9490400652692648</v>
      </c>
      <c r="N80" s="93">
        <f t="shared" si="7"/>
        <v>2.7777678778338037</v>
      </c>
      <c r="O80" s="93">
        <f t="shared" si="7"/>
        <v>2.4817993833408076</v>
      </c>
      <c r="P80" s="139">
        <f>AVERAGE(J80:O80)</f>
        <v>2.8429308856648867</v>
      </c>
      <c r="Q80" s="139">
        <f>P80</f>
        <v>2.8429308856648867</v>
      </c>
      <c r="R80" s="139">
        <f t="shared" si="5"/>
        <v>2.8429308856648867</v>
      </c>
      <c r="S80" s="139">
        <f t="shared" si="5"/>
        <v>2.8429308856648867</v>
      </c>
      <c r="T80" s="139">
        <f t="shared" si="5"/>
        <v>2.8429308856648867</v>
      </c>
      <c r="U80" s="139">
        <f t="shared" si="5"/>
        <v>2.8429308856648867</v>
      </c>
      <c r="V80" s="139">
        <f t="shared" si="5"/>
        <v>2.8429308856648867</v>
      </c>
      <c r="W80" s="139">
        <f t="shared" si="5"/>
        <v>2.8429308856648867</v>
      </c>
      <c r="X80" s="139">
        <f t="shared" si="5"/>
        <v>2.8429308856648867</v>
      </c>
      <c r="Y80" s="139">
        <f t="shared" si="5"/>
        <v>2.8429308856648867</v>
      </c>
      <c r="Z80" s="139">
        <f t="shared" si="5"/>
        <v>2.8429308856648867</v>
      </c>
      <c r="AA80" s="139">
        <f t="shared" si="5"/>
        <v>2.8429308856648867</v>
      </c>
      <c r="AB80" s="139">
        <f t="shared" si="5"/>
        <v>2.8429308856648867</v>
      </c>
      <c r="AC80" s="139">
        <f t="shared" si="5"/>
        <v>2.8429308856648867</v>
      </c>
      <c r="AD80" s="139">
        <f t="shared" si="5"/>
        <v>2.8429308856648867</v>
      </c>
      <c r="AE80" s="139">
        <f t="shared" si="5"/>
        <v>2.8429308856648867</v>
      </c>
      <c r="AF80" s="139">
        <f t="shared" si="5"/>
        <v>2.8429308856648867</v>
      </c>
      <c r="AG80" s="139">
        <f t="shared" si="5"/>
        <v>2.8429308856648867</v>
      </c>
      <c r="AH80" s="139">
        <f t="shared" si="5"/>
        <v>2.8429308856648867</v>
      </c>
      <c r="AI80" s="139">
        <f t="shared" si="5"/>
        <v>2.8429308856648867</v>
      </c>
      <c r="AJ80" s="139">
        <f t="shared" si="5"/>
        <v>2.8429308856648867</v>
      </c>
      <c r="AK80" s="139">
        <f t="shared" si="5"/>
        <v>2.8429308856648867</v>
      </c>
      <c r="AL80" s="139">
        <f t="shared" si="5"/>
        <v>2.8429308856648867</v>
      </c>
      <c r="AM80" s="139">
        <f t="shared" si="5"/>
        <v>2.8429308856648867</v>
      </c>
      <c r="AN80" s="139">
        <f t="shared" si="5"/>
        <v>2.8429308856648867</v>
      </c>
      <c r="AO80" s="139">
        <f t="shared" si="5"/>
        <v>2.8429308856648867</v>
      </c>
      <c r="AP80" s="139">
        <f t="shared" si="5"/>
        <v>2.8429308856648867</v>
      </c>
      <c r="AQ80" s="139">
        <f t="shared" si="5"/>
        <v>2.8429308856648867</v>
      </c>
      <c r="AR80" s="139">
        <f t="shared" si="5"/>
        <v>2.8429308856648867</v>
      </c>
      <c r="AS80" s="139">
        <f t="shared" si="5"/>
        <v>2.8429308856648867</v>
      </c>
      <c r="AT80" s="139">
        <f t="shared" si="5"/>
        <v>2.8429308856648867</v>
      </c>
      <c r="AU80" s="139">
        <f t="shared" si="5"/>
        <v>2.8429308856648867</v>
      </c>
      <c r="AV80" s="139">
        <f t="shared" si="5"/>
        <v>2.8429308856648867</v>
      </c>
      <c r="AW80" s="139">
        <f t="shared" si="5"/>
        <v>2.8429308856648867</v>
      </c>
      <c r="AX80" s="139">
        <f t="shared" si="5"/>
        <v>2.8429308856648867</v>
      </c>
      <c r="AY80" s="139">
        <f t="shared" si="5"/>
        <v>2.8429308856648867</v>
      </c>
      <c r="BA80" s="181" t="s">
        <v>114</v>
      </c>
      <c r="BB80" s="181" t="s">
        <v>114</v>
      </c>
      <c r="BC80" s="181" t="s">
        <v>114</v>
      </c>
      <c r="BD80" s="181" t="s">
        <v>114</v>
      </c>
      <c r="BF80" s="77"/>
    </row>
    <row r="81" spans="2:58" x14ac:dyDescent="0.25">
      <c r="B81" s="91" t="s">
        <v>111</v>
      </c>
      <c r="C81" s="94" t="s">
        <v>119</v>
      </c>
      <c r="D81" s="93">
        <f>D69/D72</f>
        <v>61.262176108100071</v>
      </c>
      <c r="E81" s="93">
        <f t="shared" ref="E81:O81" si="8">E69/E72</f>
        <v>55.801018910284085</v>
      </c>
      <c r="F81" s="93">
        <f t="shared" si="8"/>
        <v>61.550373965722819</v>
      </c>
      <c r="G81" s="93">
        <f t="shared" si="8"/>
        <v>57.97794489767</v>
      </c>
      <c r="H81" s="93">
        <f t="shared" si="8"/>
        <v>60.32456675856637</v>
      </c>
      <c r="I81" s="93">
        <f t="shared" si="8"/>
        <v>70.534012782864053</v>
      </c>
      <c r="J81" s="93">
        <f t="shared" si="8"/>
        <v>73.927594989840401</v>
      </c>
      <c r="K81" s="93">
        <f t="shared" si="8"/>
        <v>70.326703013210832</v>
      </c>
      <c r="L81" s="93">
        <f t="shared" si="8"/>
        <v>72.177164425572059</v>
      </c>
      <c r="M81" s="93">
        <f t="shared" si="8"/>
        <v>76.049141954969784</v>
      </c>
      <c r="N81" s="93">
        <f t="shared" si="8"/>
        <v>83.803495943274015</v>
      </c>
      <c r="O81" s="93">
        <f t="shared" si="8"/>
        <v>85.542732395796307</v>
      </c>
      <c r="P81" s="139">
        <f>AVERAGE(D81:O81)</f>
        <v>69.106410512155904</v>
      </c>
      <c r="Q81" s="139">
        <f>P81</f>
        <v>69.106410512155904</v>
      </c>
      <c r="R81" s="139">
        <f t="shared" si="5"/>
        <v>69.106410512155904</v>
      </c>
      <c r="S81" s="139">
        <f t="shared" si="5"/>
        <v>69.106410512155904</v>
      </c>
      <c r="T81" s="139">
        <f t="shared" si="5"/>
        <v>69.106410512155904</v>
      </c>
      <c r="U81" s="139">
        <f t="shared" si="5"/>
        <v>69.106410512155904</v>
      </c>
      <c r="V81" s="139">
        <f t="shared" si="5"/>
        <v>69.106410512155904</v>
      </c>
      <c r="W81" s="139">
        <f t="shared" si="5"/>
        <v>69.106410512155904</v>
      </c>
      <c r="X81" s="139">
        <f t="shared" si="5"/>
        <v>69.106410512155904</v>
      </c>
      <c r="Y81" s="139">
        <f t="shared" si="5"/>
        <v>69.106410512155904</v>
      </c>
      <c r="Z81" s="139">
        <f t="shared" si="5"/>
        <v>69.106410512155904</v>
      </c>
      <c r="AA81" s="139">
        <f t="shared" si="5"/>
        <v>69.106410512155904</v>
      </c>
      <c r="AB81" s="139">
        <f t="shared" si="5"/>
        <v>69.106410512155904</v>
      </c>
      <c r="AC81" s="139">
        <f t="shared" si="5"/>
        <v>69.106410512155904</v>
      </c>
      <c r="AD81" s="139">
        <f t="shared" si="5"/>
        <v>69.106410512155904</v>
      </c>
      <c r="AE81" s="139">
        <f t="shared" si="5"/>
        <v>69.106410512155904</v>
      </c>
      <c r="AF81" s="139">
        <f t="shared" si="5"/>
        <v>69.106410512155904</v>
      </c>
      <c r="AG81" s="139">
        <f t="shared" si="5"/>
        <v>69.106410512155904</v>
      </c>
      <c r="AH81" s="139">
        <f t="shared" si="5"/>
        <v>69.106410512155904</v>
      </c>
      <c r="AI81" s="139">
        <f t="shared" si="5"/>
        <v>69.106410512155904</v>
      </c>
      <c r="AJ81" s="139">
        <f t="shared" si="5"/>
        <v>69.106410512155904</v>
      </c>
      <c r="AK81" s="139">
        <f t="shared" si="5"/>
        <v>69.106410512155904</v>
      </c>
      <c r="AL81" s="139">
        <f t="shared" si="5"/>
        <v>69.106410512155904</v>
      </c>
      <c r="AM81" s="139">
        <f t="shared" si="5"/>
        <v>69.106410512155904</v>
      </c>
      <c r="AN81" s="139">
        <f t="shared" si="5"/>
        <v>69.106410512155904</v>
      </c>
      <c r="AO81" s="139">
        <f t="shared" si="5"/>
        <v>69.106410512155904</v>
      </c>
      <c r="AP81" s="139">
        <f t="shared" si="5"/>
        <v>69.106410512155904</v>
      </c>
      <c r="AQ81" s="139">
        <f t="shared" si="5"/>
        <v>69.106410512155904</v>
      </c>
      <c r="AR81" s="139">
        <f t="shared" si="5"/>
        <v>69.106410512155904</v>
      </c>
      <c r="AS81" s="139">
        <f t="shared" si="5"/>
        <v>69.106410512155904</v>
      </c>
      <c r="AT81" s="139">
        <f t="shared" si="5"/>
        <v>69.106410512155904</v>
      </c>
      <c r="AU81" s="139">
        <f t="shared" si="5"/>
        <v>69.106410512155904</v>
      </c>
      <c r="AV81" s="139">
        <f t="shared" si="5"/>
        <v>69.106410512155904</v>
      </c>
      <c r="AW81" s="139">
        <f t="shared" si="5"/>
        <v>69.106410512155904</v>
      </c>
      <c r="AX81" s="139">
        <f t="shared" si="5"/>
        <v>69.106410512155904</v>
      </c>
      <c r="AY81" s="139">
        <f t="shared" si="5"/>
        <v>69.106410512155904</v>
      </c>
      <c r="BA81" s="181" t="s">
        <v>114</v>
      </c>
      <c r="BB81" s="181" t="s">
        <v>114</v>
      </c>
      <c r="BC81" s="181" t="s">
        <v>114</v>
      </c>
      <c r="BD81" s="181" t="s">
        <v>114</v>
      </c>
      <c r="BF81" s="77"/>
    </row>
    <row r="82" spans="2:58" x14ac:dyDescent="0.25">
      <c r="B82" s="91" t="s">
        <v>120</v>
      </c>
      <c r="C82" s="91" t="s">
        <v>121</v>
      </c>
      <c r="D82" s="95">
        <f>D70/D71</f>
        <v>3.0923538354886775</v>
      </c>
      <c r="E82" s="95">
        <f t="shared" ref="E82:AY82" si="9">E70/E71</f>
        <v>2.749186086320341</v>
      </c>
      <c r="F82" s="95">
        <f t="shared" si="9"/>
        <v>2.8285805813257228</v>
      </c>
      <c r="G82" s="95">
        <f t="shared" si="9"/>
        <v>2.9375445730846854</v>
      </c>
      <c r="H82" s="95">
        <f t="shared" si="9"/>
        <v>3.1151659395174676</v>
      </c>
      <c r="I82" s="95">
        <f t="shared" si="9"/>
        <v>2.9889714774268867</v>
      </c>
      <c r="J82" s="95">
        <f t="shared" si="9"/>
        <v>2.8674292070557419</v>
      </c>
      <c r="K82" s="95">
        <f t="shared" si="9"/>
        <v>3.0095228620954049</v>
      </c>
      <c r="L82" s="95">
        <f t="shared" si="9"/>
        <v>2.9720259183943001</v>
      </c>
      <c r="M82" s="95">
        <f t="shared" si="9"/>
        <v>2.9490400652692648</v>
      </c>
      <c r="N82" s="95">
        <f t="shared" si="9"/>
        <v>2.7777678778338037</v>
      </c>
      <c r="O82" s="95">
        <f t="shared" si="9"/>
        <v>2.4817993833408076</v>
      </c>
      <c r="P82" s="95">
        <f t="shared" si="9"/>
        <v>2.846149355659271</v>
      </c>
      <c r="Q82" s="95">
        <f t="shared" si="9"/>
        <v>2.8463325857489172</v>
      </c>
      <c r="R82" s="95">
        <f t="shared" si="9"/>
        <v>2.8469577295682429</v>
      </c>
      <c r="S82" s="95">
        <f t="shared" si="9"/>
        <v>2.8469193043160703</v>
      </c>
      <c r="T82" s="95">
        <f t="shared" si="9"/>
        <v>2.8472854565081569</v>
      </c>
      <c r="U82" s="95">
        <f t="shared" si="9"/>
        <v>2.8471969067208134</v>
      </c>
      <c r="V82" s="95">
        <f t="shared" si="9"/>
        <v>2.8475423961014701</v>
      </c>
      <c r="W82" s="95">
        <f t="shared" si="9"/>
        <v>2.8474326483705794</v>
      </c>
      <c r="X82" s="95">
        <f t="shared" si="9"/>
        <v>2.8474151281381008</v>
      </c>
      <c r="Y82" s="95">
        <f t="shared" si="9"/>
        <v>2.847602203539747</v>
      </c>
      <c r="Z82" s="95">
        <f t="shared" si="9"/>
        <v>2.8475685867954206</v>
      </c>
      <c r="AA82" s="95">
        <f t="shared" si="9"/>
        <v>2.8477746234648698</v>
      </c>
      <c r="AB82" s="95">
        <f t="shared" si="9"/>
        <v>2.8479806541264985</v>
      </c>
      <c r="AC82" s="95">
        <f t="shared" si="9"/>
        <v>2.8480867195502091</v>
      </c>
      <c r="AD82" s="95">
        <f t="shared" si="9"/>
        <v>2.8485893564554918</v>
      </c>
      <c r="AE82" s="95">
        <f t="shared" si="9"/>
        <v>2.8484879253469781</v>
      </c>
      <c r="AF82" s="95">
        <f t="shared" si="9"/>
        <v>2.8488252114760257</v>
      </c>
      <c r="AG82" s="95">
        <f t="shared" si="9"/>
        <v>2.8487125996548368</v>
      </c>
      <c r="AH82" s="95">
        <f t="shared" si="9"/>
        <v>2.8490428888457777</v>
      </c>
      <c r="AI82" s="95">
        <f t="shared" si="9"/>
        <v>2.8489255006134151</v>
      </c>
      <c r="AJ82" s="95">
        <f t="shared" si="9"/>
        <v>2.8489118639342195</v>
      </c>
      <c r="AK82" s="95">
        <f t="shared" si="9"/>
        <v>2.8491349118359279</v>
      </c>
      <c r="AL82" s="95">
        <f t="shared" si="9"/>
        <v>2.8491249643650298</v>
      </c>
      <c r="AM82" s="95">
        <f t="shared" si="9"/>
        <v>2.8493535475681884</v>
      </c>
      <c r="AN82" s="95">
        <f t="shared" si="9"/>
        <v>2.8493476784377725</v>
      </c>
      <c r="AO82" s="95">
        <f t="shared" si="9"/>
        <v>2.8494302692016049</v>
      </c>
      <c r="AP82" s="95">
        <f t="shared" si="9"/>
        <v>2.8505233129084875</v>
      </c>
      <c r="AQ82" s="95">
        <f t="shared" si="9"/>
        <v>2.8503250685424213</v>
      </c>
      <c r="AR82" s="95">
        <f t="shared" si="9"/>
        <v>2.8507425232182833</v>
      </c>
      <c r="AS82" s="95">
        <f t="shared" si="9"/>
        <v>2.8505427509189678</v>
      </c>
      <c r="AT82" s="95">
        <f t="shared" si="9"/>
        <v>2.8509592835190571</v>
      </c>
      <c r="AU82" s="95">
        <f t="shared" si="9"/>
        <v>2.8507597340227067</v>
      </c>
      <c r="AV82" s="95">
        <f t="shared" si="9"/>
        <v>2.8505687493049376</v>
      </c>
      <c r="AW82" s="95">
        <f t="shared" si="9"/>
        <v>2.8509781335970339</v>
      </c>
      <c r="AX82" s="95">
        <f t="shared" si="9"/>
        <v>2.8507882944794209</v>
      </c>
      <c r="AY82" s="95">
        <f t="shared" si="9"/>
        <v>2.8511982610590634</v>
      </c>
      <c r="BA82" s="181" t="s">
        <v>114</v>
      </c>
      <c r="BB82" s="181" t="s">
        <v>114</v>
      </c>
      <c r="BC82" s="181" t="s">
        <v>114</v>
      </c>
      <c r="BD82" s="181" t="s">
        <v>114</v>
      </c>
      <c r="BF82" s="77"/>
    </row>
    <row r="83" spans="2:58" x14ac:dyDescent="0.25">
      <c r="B83" s="91" t="s">
        <v>122</v>
      </c>
      <c r="C83" s="91" t="s">
        <v>121</v>
      </c>
      <c r="D83" s="95">
        <f>D69/D72</f>
        <v>61.262176108100071</v>
      </c>
      <c r="E83" s="95">
        <f t="shared" ref="E83:AY83" si="10">E69/E72</f>
        <v>55.801018910284085</v>
      </c>
      <c r="F83" s="95">
        <f t="shared" si="10"/>
        <v>61.550373965722819</v>
      </c>
      <c r="G83" s="95">
        <f t="shared" si="10"/>
        <v>57.97794489767</v>
      </c>
      <c r="H83" s="95">
        <f t="shared" si="10"/>
        <v>60.32456675856637</v>
      </c>
      <c r="I83" s="95">
        <f t="shared" si="10"/>
        <v>70.534012782864053</v>
      </c>
      <c r="J83" s="95">
        <f t="shared" si="10"/>
        <v>73.927594989840401</v>
      </c>
      <c r="K83" s="95">
        <f t="shared" si="10"/>
        <v>70.326703013210832</v>
      </c>
      <c r="L83" s="95">
        <f t="shared" si="10"/>
        <v>72.177164425572059</v>
      </c>
      <c r="M83" s="95">
        <f t="shared" si="10"/>
        <v>76.049141954969784</v>
      </c>
      <c r="N83" s="95">
        <f t="shared" si="10"/>
        <v>83.803495943274015</v>
      </c>
      <c r="O83" s="95">
        <f t="shared" si="10"/>
        <v>85.542732395796307</v>
      </c>
      <c r="P83" s="95">
        <f t="shared" si="10"/>
        <v>97.67077291856198</v>
      </c>
      <c r="Q83" s="95">
        <f t="shared" si="10"/>
        <v>97.369886434236122</v>
      </c>
      <c r="R83" s="95">
        <f t="shared" si="10"/>
        <v>98.534239733653919</v>
      </c>
      <c r="S83" s="95">
        <f t="shared" si="10"/>
        <v>97.534761919537274</v>
      </c>
      <c r="T83" s="95">
        <f t="shared" si="10"/>
        <v>97.986913535369041</v>
      </c>
      <c r="U83" s="95">
        <f t="shared" si="10"/>
        <v>97.025197710896748</v>
      </c>
      <c r="V83" s="95">
        <f t="shared" si="10"/>
        <v>97.475113977104911</v>
      </c>
      <c r="W83" s="95">
        <f t="shared" si="10"/>
        <v>96.567278893287451</v>
      </c>
      <c r="X83" s="95">
        <f t="shared" si="10"/>
        <v>96.149659459788268</v>
      </c>
      <c r="Y83" s="95">
        <f t="shared" si="10"/>
        <v>96.130757311968694</v>
      </c>
      <c r="Z83" s="95">
        <f t="shared" si="10"/>
        <v>95.732351363308894</v>
      </c>
      <c r="AA83" s="95">
        <f t="shared" si="10"/>
        <v>95.713005069246449</v>
      </c>
      <c r="AB83" s="95">
        <f t="shared" si="10"/>
        <v>93.614475549397213</v>
      </c>
      <c r="AC83" s="95">
        <f t="shared" si="10"/>
        <v>93.398456819338293</v>
      </c>
      <c r="AD83" s="95">
        <f t="shared" si="10"/>
        <v>94.092653302064562</v>
      </c>
      <c r="AE83" s="95">
        <f t="shared" si="10"/>
        <v>93.087921474531967</v>
      </c>
      <c r="AF83" s="95">
        <f t="shared" si="10"/>
        <v>93.578692580380633</v>
      </c>
      <c r="AG83" s="95">
        <f t="shared" si="10"/>
        <v>92.615836765923035</v>
      </c>
      <c r="AH83" s="95">
        <f t="shared" si="10"/>
        <v>93.097612824289058</v>
      </c>
      <c r="AI83" s="95">
        <f t="shared" si="10"/>
        <v>92.172648005015006</v>
      </c>
      <c r="AJ83" s="95">
        <f t="shared" si="10"/>
        <v>91.763776904891913</v>
      </c>
      <c r="AK83" s="95">
        <f t="shared" si="10"/>
        <v>91.745669111799089</v>
      </c>
      <c r="AL83" s="95">
        <f t="shared" si="10"/>
        <v>91.350968695385887</v>
      </c>
      <c r="AM83" s="95">
        <f t="shared" si="10"/>
        <v>91.333734643745132</v>
      </c>
      <c r="AN83" s="95">
        <f t="shared" si="10"/>
        <v>90.382080187534555</v>
      </c>
      <c r="AO83" s="95">
        <f t="shared" si="10"/>
        <v>90.188014228191633</v>
      </c>
      <c r="AP83" s="95">
        <f t="shared" si="10"/>
        <v>94.607607314513146</v>
      </c>
      <c r="AQ83" s="95">
        <f t="shared" si="10"/>
        <v>91.945888240859873</v>
      </c>
      <c r="AR83" s="95">
        <f t="shared" si="10"/>
        <v>94.056351774158927</v>
      </c>
      <c r="AS83" s="95">
        <f t="shared" si="10"/>
        <v>91.49011970506487</v>
      </c>
      <c r="AT83" s="95">
        <f t="shared" si="10"/>
        <v>93.527685744888842</v>
      </c>
      <c r="AU83" s="95">
        <f t="shared" si="10"/>
        <v>91.051210449383262</v>
      </c>
      <c r="AV83" s="95">
        <f t="shared" si="10"/>
        <v>89.580135257988545</v>
      </c>
      <c r="AW83" s="95">
        <f t="shared" si="10"/>
        <v>90.626484439163278</v>
      </c>
      <c r="AX83" s="95">
        <f t="shared" si="10"/>
        <v>89.201809814841297</v>
      </c>
      <c r="AY83" s="95">
        <f t="shared" si="10"/>
        <v>90.214910511663078</v>
      </c>
      <c r="BA83" s="181" t="s">
        <v>114</v>
      </c>
      <c r="BB83" s="181" t="s">
        <v>114</v>
      </c>
      <c r="BC83" s="181" t="s">
        <v>114</v>
      </c>
      <c r="BD83" s="181" t="s">
        <v>114</v>
      </c>
      <c r="BF83" s="77"/>
    </row>
    <row r="84" spans="2:58" x14ac:dyDescent="0.25">
      <c r="B84" s="91" t="s">
        <v>123</v>
      </c>
      <c r="C84" s="94" t="s">
        <v>119</v>
      </c>
      <c r="D84" s="93">
        <f>D65/D59</f>
        <v>0.7299081526087503</v>
      </c>
      <c r="E84" s="93">
        <f t="shared" ref="E84:AY84" si="11">E65/E59</f>
        <v>0.74755692070782553</v>
      </c>
      <c r="F84" s="93">
        <f t="shared" si="11"/>
        <v>0.73654716923032426</v>
      </c>
      <c r="G84" s="93">
        <f t="shared" si="11"/>
        <v>4.3116111644392476E-2</v>
      </c>
      <c r="H84" s="93">
        <f t="shared" si="11"/>
        <v>0.75482385959541642</v>
      </c>
      <c r="I84" s="93">
        <f t="shared" si="11"/>
        <v>0.79418499727093883</v>
      </c>
      <c r="J84" s="93">
        <f t="shared" si="11"/>
        <v>0.81555193023294403</v>
      </c>
      <c r="K84" s="93">
        <f t="shared" si="11"/>
        <v>0.75603679171699478</v>
      </c>
      <c r="L84" s="93">
        <f t="shared" si="11"/>
        <v>0.7465101156299766</v>
      </c>
      <c r="M84" s="93">
        <f t="shared" si="11"/>
        <v>0.76795367415258797</v>
      </c>
      <c r="N84" s="93">
        <f t="shared" si="11"/>
        <v>0.80984329024071555</v>
      </c>
      <c r="O84" s="93">
        <f t="shared" si="11"/>
        <v>0.81025661131047133</v>
      </c>
      <c r="P84" s="93">
        <f t="shared" si="11"/>
        <v>0.68520595438088461</v>
      </c>
      <c r="Q84" s="93">
        <f t="shared" si="11"/>
        <v>0.6883140397484816</v>
      </c>
      <c r="R84" s="93">
        <f t="shared" si="11"/>
        <v>0.69160054389856895</v>
      </c>
      <c r="S84" s="93">
        <f t="shared" si="11"/>
        <v>0.69166601089192525</v>
      </c>
      <c r="T84" s="93">
        <f t="shared" si="11"/>
        <v>0.74675322673062838</v>
      </c>
      <c r="U84" s="93">
        <f t="shared" si="11"/>
        <v>0.75067511375690066</v>
      </c>
      <c r="V84" s="93">
        <f t="shared" si="11"/>
        <v>0.75070576327748617</v>
      </c>
      <c r="W84" s="93">
        <f t="shared" si="11"/>
        <v>0.75027583084793492</v>
      </c>
      <c r="X84" s="93">
        <f t="shared" si="11"/>
        <v>0.75324044384266209</v>
      </c>
      <c r="Y84" s="93">
        <f t="shared" si="11"/>
        <v>0.75449744034007538</v>
      </c>
      <c r="Z84" s="93">
        <f t="shared" si="11"/>
        <v>0.75027138140996674</v>
      </c>
      <c r="AA84" s="93">
        <f t="shared" si="11"/>
        <v>0.74256911945747472</v>
      </c>
      <c r="AB84" s="93">
        <f t="shared" si="11"/>
        <v>0.73105312269233658</v>
      </c>
      <c r="AC84" s="93">
        <f t="shared" si="11"/>
        <v>0.73491138168998682</v>
      </c>
      <c r="AD84" s="93">
        <f t="shared" si="11"/>
        <v>0.7386664186588574</v>
      </c>
      <c r="AE84" s="93">
        <f t="shared" si="11"/>
        <v>0.74259195961728885</v>
      </c>
      <c r="AF84" s="93">
        <f t="shared" si="11"/>
        <v>0.74677591949907873</v>
      </c>
      <c r="AG84" s="93">
        <f t="shared" si="11"/>
        <v>0.74682408979514603</v>
      </c>
      <c r="AH84" s="93">
        <f t="shared" si="11"/>
        <v>0.74636233156405274</v>
      </c>
      <c r="AI84" s="93">
        <f t="shared" si="11"/>
        <v>0.74605705323518801</v>
      </c>
      <c r="AJ84" s="93">
        <f t="shared" si="11"/>
        <v>0.74572366570909943</v>
      </c>
      <c r="AK84" s="93">
        <f t="shared" si="11"/>
        <v>0.74493161802084529</v>
      </c>
      <c r="AL84" s="93">
        <f t="shared" si="11"/>
        <v>0.74415011859158009</v>
      </c>
      <c r="AM84" s="93">
        <f t="shared" si="11"/>
        <v>0.74347063287969983</v>
      </c>
      <c r="AN84" s="93">
        <f t="shared" si="11"/>
        <v>0.74358624294497444</v>
      </c>
      <c r="AO84" s="93">
        <f t="shared" si="11"/>
        <v>0.74463557917488465</v>
      </c>
      <c r="AP84" s="93">
        <f t="shared" si="11"/>
        <v>0.74463493819370918</v>
      </c>
      <c r="AQ84" s="93">
        <f t="shared" si="11"/>
        <v>0.74533556054091499</v>
      </c>
      <c r="AR84" s="93">
        <f t="shared" si="11"/>
        <v>0.74531556880623029</v>
      </c>
      <c r="AS84" s="93">
        <f t="shared" si="11"/>
        <v>0.74543257683501174</v>
      </c>
      <c r="AT84" s="93">
        <f t="shared" si="11"/>
        <v>0.74505038703705795</v>
      </c>
      <c r="AU84" s="93">
        <f t="shared" si="11"/>
        <v>0.74521154439280357</v>
      </c>
      <c r="AV84" s="93">
        <f t="shared" si="11"/>
        <v>0.74545036244301277</v>
      </c>
      <c r="AW84" s="93">
        <f t="shared" si="11"/>
        <v>0.74510645668495157</v>
      </c>
      <c r="AX84" s="93">
        <f t="shared" si="11"/>
        <v>0.74545505604448403</v>
      </c>
      <c r="AY84" s="93">
        <f t="shared" si="11"/>
        <v>0.74523339754880591</v>
      </c>
      <c r="BA84" s="181" t="s">
        <v>114</v>
      </c>
      <c r="BB84" s="181" t="s">
        <v>114</v>
      </c>
      <c r="BC84" s="181" t="s">
        <v>114</v>
      </c>
      <c r="BD84" s="181" t="s">
        <v>114</v>
      </c>
      <c r="BF84" s="77"/>
    </row>
    <row r="85" spans="2:58" x14ac:dyDescent="0.25">
      <c r="B85" s="91" t="s">
        <v>161</v>
      </c>
      <c r="C85" s="94" t="s">
        <v>162</v>
      </c>
      <c r="D85" s="125">
        <f>D65-D63/60</f>
        <v>825047.25946409511</v>
      </c>
      <c r="E85" s="125">
        <f t="shared" ref="E85:AY85" si="12">E65-E63/60</f>
        <v>893737.56852079812</v>
      </c>
      <c r="F85" s="125">
        <f t="shared" si="12"/>
        <v>1148341.4444848299</v>
      </c>
      <c r="G85" s="125">
        <f t="shared" si="12"/>
        <v>-201621.98101495579</v>
      </c>
      <c r="H85" s="125">
        <f t="shared" si="12"/>
        <v>1568476.5955992322</v>
      </c>
      <c r="I85" s="125">
        <f t="shared" si="12"/>
        <v>1721115.547082928</v>
      </c>
      <c r="J85" s="125">
        <f t="shared" si="12"/>
        <v>1888469.8204096889</v>
      </c>
      <c r="K85" s="125">
        <f t="shared" si="12"/>
        <v>2114068.299713708</v>
      </c>
      <c r="L85" s="125">
        <f t="shared" si="12"/>
        <v>2361693.8127808045</v>
      </c>
      <c r="M85" s="125">
        <f t="shared" si="12"/>
        <v>2659231.9482870749</v>
      </c>
      <c r="N85" s="125">
        <f t="shared" si="12"/>
        <v>2798612.5538479905</v>
      </c>
      <c r="O85" s="125">
        <f t="shared" si="12"/>
        <v>2852195.7479685834</v>
      </c>
      <c r="P85" s="125">
        <f t="shared" si="12"/>
        <v>2563059.5073600477</v>
      </c>
      <c r="Q85" s="125">
        <f t="shared" si="12"/>
        <v>2660965.75590022</v>
      </c>
      <c r="R85" s="125">
        <f t="shared" si="12"/>
        <v>3828615.2330539557</v>
      </c>
      <c r="S85" s="125">
        <f t="shared" si="12"/>
        <v>3090645.8442578567</v>
      </c>
      <c r="T85" s="125">
        <f t="shared" si="12"/>
        <v>4467561.6385684619</v>
      </c>
      <c r="U85" s="125">
        <f t="shared" si="12"/>
        <v>3679878.3430641191</v>
      </c>
      <c r="V85" s="125">
        <f t="shared" si="12"/>
        <v>4759219.2252010573</v>
      </c>
      <c r="W85" s="125">
        <f t="shared" si="12"/>
        <v>3945902.9002310811</v>
      </c>
      <c r="X85" s="125">
        <f t="shared" si="12"/>
        <v>3805119.7609319934</v>
      </c>
      <c r="Y85" s="125">
        <f t="shared" si="12"/>
        <v>4239769.4402219998</v>
      </c>
      <c r="Z85" s="125">
        <f t="shared" si="12"/>
        <v>4061075.0018050801</v>
      </c>
      <c r="AA85" s="125">
        <f t="shared" si="12"/>
        <v>4437918.2097915839</v>
      </c>
      <c r="AB85" s="125">
        <f t="shared" si="12"/>
        <v>4217045.9289962146</v>
      </c>
      <c r="AC85" s="125">
        <f t="shared" si="12"/>
        <v>4426651.4388100058</v>
      </c>
      <c r="AD85" s="125">
        <f t="shared" si="12"/>
        <v>5747209.2180187032</v>
      </c>
      <c r="AE85" s="125">
        <f t="shared" si="12"/>
        <v>4985781.3406479415</v>
      </c>
      <c r="AF85" s="125">
        <f t="shared" si="12"/>
        <v>6092667.382952665</v>
      </c>
      <c r="AG85" s="125">
        <f t="shared" si="12"/>
        <v>5290299.0392158246</v>
      </c>
      <c r="AH85" s="125">
        <f t="shared" si="12"/>
        <v>6359007.4348055003</v>
      </c>
      <c r="AI85" s="125">
        <f t="shared" si="12"/>
        <v>5555371.9640572956</v>
      </c>
      <c r="AJ85" s="125">
        <f t="shared" si="12"/>
        <v>5400721.9548480008</v>
      </c>
      <c r="AK85" s="125">
        <f t="shared" si="12"/>
        <v>5818324.5728548225</v>
      </c>
      <c r="AL85" s="125">
        <f t="shared" si="12"/>
        <v>5660821.7003255812</v>
      </c>
      <c r="AM85" s="125">
        <f t="shared" si="12"/>
        <v>6078471.6432715598</v>
      </c>
      <c r="AN85" s="125">
        <f t="shared" si="12"/>
        <v>5928827.6544312648</v>
      </c>
      <c r="AO85" s="125">
        <f t="shared" si="12"/>
        <v>6125641.5941262683</v>
      </c>
      <c r="AP85" s="125">
        <f t="shared" si="12"/>
        <v>11752261.350154588</v>
      </c>
      <c r="AQ85" s="125">
        <f t="shared" si="12"/>
        <v>9344587.1247170027</v>
      </c>
      <c r="AR85" s="125">
        <f t="shared" si="12"/>
        <v>12036486.995794</v>
      </c>
      <c r="AS85" s="125">
        <f t="shared" si="12"/>
        <v>9618054.0256299339</v>
      </c>
      <c r="AT85" s="125">
        <f t="shared" si="12"/>
        <v>12303550.06755075</v>
      </c>
      <c r="AU85" s="125">
        <f t="shared" si="12"/>
        <v>9887253.4220619705</v>
      </c>
      <c r="AV85" s="125">
        <f t="shared" si="12"/>
        <v>8258795.6430285266</v>
      </c>
      <c r="AW85" s="125">
        <f t="shared" si="12"/>
        <v>10158464.379720785</v>
      </c>
      <c r="AX85" s="125">
        <f t="shared" si="12"/>
        <v>8531752.4862674084</v>
      </c>
      <c r="AY85" s="125">
        <f t="shared" si="12"/>
        <v>10433170.346394617</v>
      </c>
      <c r="BA85" s="181" t="s">
        <v>114</v>
      </c>
      <c r="BB85" s="181" t="s">
        <v>114</v>
      </c>
      <c r="BC85" s="181" t="s">
        <v>114</v>
      </c>
      <c r="BD85" s="181" t="s">
        <v>114</v>
      </c>
      <c r="BF85" s="77"/>
    </row>
    <row r="86" spans="2:58" x14ac:dyDescent="0.25">
      <c r="B86" s="91" t="s">
        <v>163</v>
      </c>
      <c r="C86" s="94" t="s">
        <v>117</v>
      </c>
      <c r="D86" s="126">
        <f>D85/D73*60</f>
        <v>15.843432698135249</v>
      </c>
      <c r="E86" s="126">
        <f t="shared" ref="E86:AY86" si="13">E85/E73*60</f>
        <v>15.853077608153679</v>
      </c>
      <c r="F86" s="126">
        <f t="shared" si="13"/>
        <v>16.462879639109893</v>
      </c>
      <c r="G86" s="126">
        <f t="shared" si="13"/>
        <v>-2.520300910808897</v>
      </c>
      <c r="H86" s="126">
        <f t="shared" si="13"/>
        <v>16.354068473835394</v>
      </c>
      <c r="I86" s="126">
        <f t="shared" si="13"/>
        <v>15.838550032382134</v>
      </c>
      <c r="J86" s="126">
        <f t="shared" si="13"/>
        <v>15.533214978412493</v>
      </c>
      <c r="K86" s="126">
        <f t="shared" si="13"/>
        <v>16.028478160308399</v>
      </c>
      <c r="L86" s="126">
        <f t="shared" si="13"/>
        <v>15.556551891685517</v>
      </c>
      <c r="M86" s="126">
        <f t="shared" si="13"/>
        <v>15.208427927072915</v>
      </c>
      <c r="N86" s="126">
        <f t="shared" si="13"/>
        <v>14.691624668915136</v>
      </c>
      <c r="O86" s="126">
        <f t="shared" si="13"/>
        <v>14.995992832396423</v>
      </c>
      <c r="P86" s="126">
        <f t="shared" si="13"/>
        <v>11.971235497073712</v>
      </c>
      <c r="Q86" s="126">
        <f t="shared" si="13"/>
        <v>11.955428444870078</v>
      </c>
      <c r="R86" s="126">
        <f t="shared" si="13"/>
        <v>20.344099180404918</v>
      </c>
      <c r="S86" s="126">
        <f t="shared" si="13"/>
        <v>12.738166010706637</v>
      </c>
      <c r="T86" s="126">
        <f t="shared" si="13"/>
        <v>20.268220578138994</v>
      </c>
      <c r="U86" s="126">
        <f t="shared" si="13"/>
        <v>13.424314619695654</v>
      </c>
      <c r="V86" s="126">
        <f t="shared" si="13"/>
        <v>18.955599027472207</v>
      </c>
      <c r="W86" s="126">
        <f t="shared" si="13"/>
        <v>13.017435138680943</v>
      </c>
      <c r="X86" s="126">
        <f t="shared" si="13"/>
        <v>11.587693903601654</v>
      </c>
      <c r="Y86" s="126">
        <f t="shared" si="13"/>
        <v>12.806151237360787</v>
      </c>
      <c r="Z86" s="126">
        <f t="shared" si="13"/>
        <v>11.417102211502588</v>
      </c>
      <c r="AA86" s="126">
        <f t="shared" si="13"/>
        <v>12.375087248233221</v>
      </c>
      <c r="AB86" s="126">
        <f t="shared" si="13"/>
        <v>8.7186364755074077</v>
      </c>
      <c r="AC86" s="126">
        <f t="shared" si="13"/>
        <v>8.8564848044239248</v>
      </c>
      <c r="AD86" s="126">
        <f t="shared" si="13"/>
        <v>12.617907752403957</v>
      </c>
      <c r="AE86" s="126">
        <f t="shared" si="13"/>
        <v>9.4890374120467911</v>
      </c>
      <c r="AF86" s="126">
        <f t="shared" si="13"/>
        <v>12.360007196088217</v>
      </c>
      <c r="AG86" s="126">
        <f t="shared" si="13"/>
        <v>9.4091042748299145</v>
      </c>
      <c r="AH86" s="126">
        <f t="shared" si="13"/>
        <v>12.017197601429169</v>
      </c>
      <c r="AI86" s="126">
        <f t="shared" si="13"/>
        <v>9.2904992868514888</v>
      </c>
      <c r="AJ86" s="126">
        <f t="shared" si="13"/>
        <v>8.5695429352652557</v>
      </c>
      <c r="AK86" s="126">
        <f t="shared" si="13"/>
        <v>9.1847263939907613</v>
      </c>
      <c r="AL86" s="126">
        <f t="shared" si="13"/>
        <v>8.504214484029319</v>
      </c>
      <c r="AM86" s="126">
        <f t="shared" si="13"/>
        <v>9.0868833714338528</v>
      </c>
      <c r="AN86" s="126">
        <f t="shared" si="13"/>
        <v>7.8956886838649467</v>
      </c>
      <c r="AO86" s="126">
        <f t="shared" si="13"/>
        <v>7.9651551915839445</v>
      </c>
      <c r="AP86" s="126">
        <f t="shared" si="13"/>
        <v>26.925868618139347</v>
      </c>
      <c r="AQ86" s="126">
        <f t="shared" si="13"/>
        <v>14.901660369601435</v>
      </c>
      <c r="AR86" s="126">
        <f t="shared" si="13"/>
        <v>25.333006123687241</v>
      </c>
      <c r="AS86" s="126">
        <f t="shared" si="13"/>
        <v>14.449301841645061</v>
      </c>
      <c r="AT86" s="126">
        <f t="shared" si="13"/>
        <v>23.954791613488801</v>
      </c>
      <c r="AU86" s="126">
        <f t="shared" si="13"/>
        <v>14.043138422705763</v>
      </c>
      <c r="AV86" s="126">
        <f t="shared" si="13"/>
        <v>9.8913232042999422</v>
      </c>
      <c r="AW86" s="126">
        <f t="shared" si="13"/>
        <v>13.681057278722294</v>
      </c>
      <c r="AX86" s="126">
        <f t="shared" si="13"/>
        <v>9.768083854991799</v>
      </c>
      <c r="AY86" s="126">
        <f t="shared" si="13"/>
        <v>13.357900015863864</v>
      </c>
      <c r="BA86" s="181" t="s">
        <v>114</v>
      </c>
      <c r="BB86" s="181" t="s">
        <v>114</v>
      </c>
      <c r="BC86" s="181" t="s">
        <v>114</v>
      </c>
      <c r="BD86" s="181" t="s">
        <v>114</v>
      </c>
      <c r="BF86" s="77"/>
    </row>
    <row r="87" spans="2:58" x14ac:dyDescent="0.25">
      <c r="B87" s="92"/>
      <c r="C87" s="92"/>
      <c r="D87" s="92"/>
      <c r="E87" s="92"/>
      <c r="F87" s="92"/>
      <c r="G87" s="92"/>
      <c r="H87" s="92"/>
      <c r="I87" s="92"/>
      <c r="J87" s="92"/>
      <c r="K87" s="92"/>
      <c r="L87" s="92"/>
      <c r="M87" s="92"/>
      <c r="N87" s="92"/>
      <c r="O87" s="92"/>
      <c r="BA87" s="181" t="s">
        <v>114</v>
      </c>
      <c r="BB87" s="181" t="s">
        <v>114</v>
      </c>
      <c r="BC87" s="181" t="s">
        <v>114</v>
      </c>
      <c r="BD87" s="181" t="s">
        <v>114</v>
      </c>
      <c r="BF87" s="77"/>
    </row>
    <row r="88" spans="2:58" x14ac:dyDescent="0.25">
      <c r="B88" s="163" t="s">
        <v>124</v>
      </c>
      <c r="C88" s="164"/>
      <c r="D88" s="165"/>
      <c r="E88" s="165"/>
      <c r="F88" s="165"/>
      <c r="G88" s="165"/>
      <c r="H88" s="165"/>
      <c r="I88" s="165"/>
      <c r="J88" s="165"/>
      <c r="K88" s="165"/>
      <c r="L88" s="165"/>
      <c r="M88" s="165"/>
      <c r="N88" s="165"/>
      <c r="O88" s="165"/>
      <c r="BA88" s="181" t="s">
        <v>114</v>
      </c>
      <c r="BB88" s="181" t="s">
        <v>114</v>
      </c>
      <c r="BC88" s="181" t="s">
        <v>114</v>
      </c>
      <c r="BD88" s="181" t="s">
        <v>114</v>
      </c>
      <c r="BF88" s="77"/>
    </row>
    <row r="89" spans="2:58" x14ac:dyDescent="0.25">
      <c r="B89" s="166" t="s">
        <v>125</v>
      </c>
      <c r="C89" s="167" t="s">
        <v>119</v>
      </c>
      <c r="D89" s="168" t="str">
        <f>IFERROR((D75-C75)/C75,"n.a")</f>
        <v>n.a</v>
      </c>
      <c r="E89" s="168">
        <f t="shared" ref="E89:AY89" si="14">IFERROR((E75-D75)/D75,"n.a")</f>
        <v>0.10065174626025529</v>
      </c>
      <c r="F89" s="168">
        <f t="shared" si="14"/>
        <v>0.23329527063894362</v>
      </c>
      <c r="G89" s="168">
        <f t="shared" si="14"/>
        <v>0.15318077635901989</v>
      </c>
      <c r="H89" s="168">
        <f t="shared" si="14"/>
        <v>0.11212814473279135</v>
      </c>
      <c r="I89" s="168">
        <f t="shared" si="14"/>
        <v>0.11377460039774341</v>
      </c>
      <c r="J89" s="168">
        <f t="shared" si="14"/>
        <v>0.14013243848743687</v>
      </c>
      <c r="K89" s="168">
        <f t="shared" si="14"/>
        <v>8.2079602246060604E-2</v>
      </c>
      <c r="L89" s="168">
        <f t="shared" si="14"/>
        <v>0.12692104322632683</v>
      </c>
      <c r="M89" s="168">
        <f t="shared" si="14"/>
        <v>0.10063598914381021</v>
      </c>
      <c r="N89" s="168">
        <f t="shared" si="14"/>
        <v>8.1420912768714174E-2</v>
      </c>
      <c r="O89" s="168">
        <f t="shared" si="14"/>
        <v>9.5383831450520873E-2</v>
      </c>
      <c r="P89" s="168">
        <f t="shared" si="14"/>
        <v>4.9707975731457514E-2</v>
      </c>
      <c r="Q89" s="168">
        <f t="shared" si="14"/>
        <v>9.4318123383752922E-2</v>
      </c>
      <c r="R89" s="168">
        <f t="shared" si="14"/>
        <v>-0.18152209388218218</v>
      </c>
      <c r="S89" s="168">
        <f t="shared" si="14"/>
        <v>0.2850918739040828</v>
      </c>
      <c r="T89" s="168">
        <f t="shared" si="14"/>
        <v>-0.10628049155493602</v>
      </c>
      <c r="U89" s="168">
        <f t="shared" si="14"/>
        <v>0.24822723129720972</v>
      </c>
      <c r="V89" s="168">
        <f t="shared" si="14"/>
        <v>-9.5270548040088804E-2</v>
      </c>
      <c r="W89" s="168">
        <f t="shared" si="14"/>
        <v>0.2198047341617311</v>
      </c>
      <c r="X89" s="168">
        <f t="shared" si="14"/>
        <v>8.4620493704082991E-2</v>
      </c>
      <c r="Y89" s="168">
        <f t="shared" si="14"/>
        <v>8.5270116898316529E-3</v>
      </c>
      <c r="Z89" s="168">
        <f t="shared" si="14"/>
        <v>7.735888726289597E-2</v>
      </c>
      <c r="AA89" s="168">
        <f t="shared" si="14"/>
        <v>7.8478180431981962E-3</v>
      </c>
      <c r="AB89" s="168">
        <f t="shared" si="14"/>
        <v>7.1245076269123353E-2</v>
      </c>
      <c r="AC89" s="168">
        <f t="shared" si="14"/>
        <v>3.4224395303335244E-2</v>
      </c>
      <c r="AD89" s="168">
        <f t="shared" si="14"/>
        <v>-9.1666788377435499E-2</v>
      </c>
      <c r="AE89" s="168">
        <f t="shared" si="14"/>
        <v>0.15075690682211443</v>
      </c>
      <c r="AF89" s="168">
        <f t="shared" si="14"/>
        <v>-6.2761963378430458E-2</v>
      </c>
      <c r="AG89" s="168">
        <f t="shared" si="14"/>
        <v>0.13977957716234418</v>
      </c>
      <c r="AH89" s="168">
        <f t="shared" si="14"/>
        <v>-5.8752417947785789E-2</v>
      </c>
      <c r="AI89" s="168">
        <f t="shared" si="14"/>
        <v>0.13029236820016238</v>
      </c>
      <c r="AJ89" s="168">
        <f t="shared" si="14"/>
        <v>5.413236606646836E-2</v>
      </c>
      <c r="AK89" s="168">
        <f t="shared" si="14"/>
        <v>5.6125596742974048E-3</v>
      </c>
      <c r="AL89" s="168">
        <f t="shared" si="14"/>
        <v>5.1065921470496288E-2</v>
      </c>
      <c r="AM89" s="168">
        <f t="shared" si="14"/>
        <v>5.3100709908466834E-3</v>
      </c>
      <c r="AN89" s="168">
        <f t="shared" si="14"/>
        <v>4.8328262823703665E-2</v>
      </c>
      <c r="AO89" s="168">
        <f t="shared" si="14"/>
        <v>2.3723221109156433E-2</v>
      </c>
      <c r="AP89" s="168">
        <f t="shared" si="14"/>
        <v>-0.42875408771584778</v>
      </c>
      <c r="AQ89" s="168">
        <f t="shared" si="14"/>
        <v>0.43008640966815659</v>
      </c>
      <c r="AR89" s="168">
        <f t="shared" si="14"/>
        <v>-0.23959346527081396</v>
      </c>
      <c r="AS89" s="168">
        <f t="shared" si="14"/>
        <v>0.39550101240885083</v>
      </c>
      <c r="AT89" s="168">
        <f t="shared" si="14"/>
        <v>-0.22578702043603677</v>
      </c>
      <c r="AU89" s="168">
        <f t="shared" si="14"/>
        <v>0.36606397872771246</v>
      </c>
      <c r="AV89" s="168">
        <f t="shared" si="14"/>
        <v>0.18414428080745918</v>
      </c>
      <c r="AW89" s="168">
        <f t="shared" si="14"/>
        <v>-0.10949634882933802</v>
      </c>
      <c r="AX89" s="168">
        <f t="shared" si="14"/>
        <v>0.17462961991856246</v>
      </c>
      <c r="AY89" s="168">
        <f t="shared" si="14"/>
        <v>-0.10467982438196489</v>
      </c>
      <c r="BA89" s="181" t="s">
        <v>114</v>
      </c>
      <c r="BB89" s="181" t="s">
        <v>114</v>
      </c>
      <c r="BC89" s="181" t="s">
        <v>114</v>
      </c>
      <c r="BD89" s="181" t="s">
        <v>114</v>
      </c>
      <c r="BF89" s="77"/>
    </row>
    <row r="90" spans="2:58" x14ac:dyDescent="0.25">
      <c r="B90" s="91" t="s">
        <v>135</v>
      </c>
      <c r="C90" s="94" t="s">
        <v>119</v>
      </c>
      <c r="D90" s="96" t="str">
        <f>IFERROR((D74-C74)/C74,"n.a")</f>
        <v>n.a</v>
      </c>
      <c r="E90" s="96">
        <f t="shared" ref="E90:AY90" si="15">IFERROR((E74-D74)/D74,"n.a")</f>
        <v>9.6041952340362308E-2</v>
      </c>
      <c r="F90" s="96">
        <f t="shared" si="15"/>
        <v>0.22124211736462157</v>
      </c>
      <c r="G90" s="96">
        <f t="shared" si="15"/>
        <v>0.18769575795750701</v>
      </c>
      <c r="H90" s="96">
        <f t="shared" si="15"/>
        <v>0.14022915488935628</v>
      </c>
      <c r="I90" s="96">
        <f t="shared" si="15"/>
        <v>2.1298399936621071E-2</v>
      </c>
      <c r="J90" s="96">
        <f t="shared" si="15"/>
        <v>0.12072136545963656</v>
      </c>
      <c r="K90" s="96">
        <f t="shared" si="15"/>
        <v>0.18566564331565727</v>
      </c>
      <c r="L90" s="96">
        <f t="shared" si="15"/>
        <v>9.2109673653089336E-2</v>
      </c>
      <c r="M90" s="96">
        <f t="shared" si="15"/>
        <v>3.8658971657559445E-2</v>
      </c>
      <c r="N90" s="96">
        <f t="shared" si="15"/>
        <v>7.2049578078334821E-3</v>
      </c>
      <c r="O90" s="96">
        <f t="shared" si="15"/>
        <v>-1.7478074115341469E-2</v>
      </c>
      <c r="P90" s="96">
        <f t="shared" si="15"/>
        <v>0.16788919755767501</v>
      </c>
      <c r="Q90" s="96">
        <f t="shared" si="15"/>
        <v>3.6002741284873928E-2</v>
      </c>
      <c r="R90" s="96">
        <f t="shared" si="15"/>
        <v>0.44110849171599026</v>
      </c>
      <c r="S90" s="96">
        <f t="shared" si="15"/>
        <v>-0.19326263808474151</v>
      </c>
      <c r="T90" s="96">
        <f t="shared" si="15"/>
        <v>0.32448013719594654</v>
      </c>
      <c r="U90" s="96">
        <f t="shared" si="15"/>
        <v>-0.18087155950398975</v>
      </c>
      <c r="V90" s="96">
        <f t="shared" si="15"/>
        <v>0.29908226580807568</v>
      </c>
      <c r="W90" s="96">
        <f t="shared" si="15"/>
        <v>-0.16997365917098334</v>
      </c>
      <c r="X90" s="96">
        <f t="shared" si="15"/>
        <v>-3.7610551307771502E-2</v>
      </c>
      <c r="Y90" s="96">
        <f t="shared" si="15"/>
        <v>0.11450790479738063</v>
      </c>
      <c r="Z90" s="96">
        <f t="shared" si="15"/>
        <v>-3.506514939122797E-2</v>
      </c>
      <c r="AA90" s="96">
        <f t="shared" si="15"/>
        <v>0.10647663633350024</v>
      </c>
      <c r="AB90" s="96">
        <f t="shared" si="15"/>
        <v>-3.2842442885661571E-2</v>
      </c>
      <c r="AC90" s="96">
        <f t="shared" si="15"/>
        <v>4.5129407173123311E-2</v>
      </c>
      <c r="AD90" s="96">
        <f t="shared" si="15"/>
        <v>0.29163966269024605</v>
      </c>
      <c r="AE90" s="96">
        <f t="shared" si="15"/>
        <v>-0.13696412674110159</v>
      </c>
      <c r="AF90" s="96">
        <f t="shared" si="15"/>
        <v>0.21495639440994024</v>
      </c>
      <c r="AG90" s="96">
        <f t="shared" si="15"/>
        <v>-0.13062229009590989</v>
      </c>
      <c r="AH90" s="96">
        <f t="shared" si="15"/>
        <v>0.20350785493418869</v>
      </c>
      <c r="AI90" s="96">
        <f t="shared" si="15"/>
        <v>-0.12484175447749428</v>
      </c>
      <c r="AJ90" s="96">
        <f t="shared" si="15"/>
        <v>-2.619951338219563E-2</v>
      </c>
      <c r="AK90" s="96">
        <f t="shared" si="15"/>
        <v>7.8831512524624503E-2</v>
      </c>
      <c r="AL90" s="96">
        <f t="shared" si="15"/>
        <v>-2.4938459001667683E-2</v>
      </c>
      <c r="AM90" s="96">
        <f t="shared" si="15"/>
        <v>7.4940089716344055E-2</v>
      </c>
      <c r="AN90" s="96">
        <f t="shared" si="15"/>
        <v>-2.3793225844247038E-2</v>
      </c>
      <c r="AO90" s="96">
        <f t="shared" si="15"/>
        <v>3.2391638339009203E-2</v>
      </c>
      <c r="AP90" s="96">
        <f t="shared" si="15"/>
        <v>0.91200793258136514</v>
      </c>
      <c r="AQ90" s="96">
        <f t="shared" si="15"/>
        <v>-0.2045489374867997</v>
      </c>
      <c r="AR90" s="96">
        <f t="shared" si="15"/>
        <v>0.2871078815366101</v>
      </c>
      <c r="AS90" s="96">
        <f t="shared" si="15"/>
        <v>-0.19978772978062584</v>
      </c>
      <c r="AT90" s="96">
        <f t="shared" si="15"/>
        <v>0.27875647148047872</v>
      </c>
      <c r="AU90" s="96">
        <f t="shared" si="15"/>
        <v>-0.19524312981471087</v>
      </c>
      <c r="AV90" s="96">
        <f t="shared" si="15"/>
        <v>-0.16341774778862228</v>
      </c>
      <c r="AW90" s="96">
        <f t="shared" si="15"/>
        <v>0.22912702747123095</v>
      </c>
      <c r="AX90" s="96">
        <f t="shared" si="15"/>
        <v>-0.15892558008440152</v>
      </c>
      <c r="AY90" s="96">
        <f t="shared" si="15"/>
        <v>0.22163846190643213</v>
      </c>
      <c r="BA90" s="181" t="s">
        <v>114</v>
      </c>
      <c r="BB90" s="181" t="s">
        <v>114</v>
      </c>
      <c r="BC90" s="181" t="s">
        <v>114</v>
      </c>
      <c r="BD90" s="181" t="s">
        <v>114</v>
      </c>
      <c r="BF90" s="77"/>
    </row>
    <row r="91" spans="2:58" x14ac:dyDescent="0.25">
      <c r="B91" s="91" t="s">
        <v>148</v>
      </c>
      <c r="C91" s="94" t="s">
        <v>119</v>
      </c>
      <c r="D91" s="96" t="str">
        <f>IFERROR((D71-C71)/C71,"n.a")</f>
        <v>n.a</v>
      </c>
      <c r="E91" s="96">
        <f t="shared" ref="E91:AY92" si="16">IFERROR((E71-D71)/D71,"n.a")</f>
        <v>0.16026702101147167</v>
      </c>
      <c r="F91" s="96">
        <f t="shared" si="16"/>
        <v>0.32050612252554772</v>
      </c>
      <c r="G91" s="96">
        <f t="shared" si="16"/>
        <v>0.21708760373079239</v>
      </c>
      <c r="H91" s="96">
        <f t="shared" si="16"/>
        <v>2.2777065127185862E-2</v>
      </c>
      <c r="I91" s="96">
        <f t="shared" si="16"/>
        <v>0.14660149523025884</v>
      </c>
      <c r="J91" s="96">
        <f t="shared" si="16"/>
        <v>0.11668854687856126</v>
      </c>
      <c r="K91" s="96">
        <f t="shared" si="16"/>
        <v>-5.0278911343315538E-2</v>
      </c>
      <c r="L91" s="96">
        <f t="shared" si="16"/>
        <v>0.14407329234632915</v>
      </c>
      <c r="M91" s="96">
        <f t="shared" si="16"/>
        <v>5.5211938408130289E-2</v>
      </c>
      <c r="N91" s="96">
        <f t="shared" si="16"/>
        <v>-2.7172335035936621E-2</v>
      </c>
      <c r="O91" s="96">
        <f t="shared" si="16"/>
        <v>7.1798611166604159E-2</v>
      </c>
      <c r="P91" s="96">
        <f t="shared" si="16"/>
        <v>-0.14153101412069491</v>
      </c>
      <c r="Q91" s="96">
        <f t="shared" si="16"/>
        <v>2.2915448487639196E-4</v>
      </c>
      <c r="R91" s="96">
        <f t="shared" si="16"/>
        <v>5.8842757683245624E-4</v>
      </c>
      <c r="S91" s="96">
        <f t="shared" si="16"/>
        <v>-4.3719691800879555E-5</v>
      </c>
      <c r="T91" s="96">
        <f t="shared" si="16"/>
        <v>4.1677625687674687E-4</v>
      </c>
      <c r="U91" s="96">
        <f t="shared" si="16"/>
        <v>-1.0078248960656576E-4</v>
      </c>
      <c r="V91" s="96">
        <f t="shared" si="16"/>
        <v>3.9337165992110062E-4</v>
      </c>
      <c r="W91" s="96">
        <f t="shared" si="16"/>
        <v>-1.2494234417335045E-4</v>
      </c>
      <c r="X91" s="96">
        <f t="shared" si="16"/>
        <v>-1.9945517210245152E-5</v>
      </c>
      <c r="Y91" s="96">
        <f t="shared" si="16"/>
        <v>2.1301717782383836E-4</v>
      </c>
      <c r="Z91" s="96">
        <f t="shared" si="16"/>
        <v>-3.8276918515932032E-5</v>
      </c>
      <c r="AA91" s="96">
        <f t="shared" si="16"/>
        <v>2.3465387715683651E-4</v>
      </c>
      <c r="AB91" s="96">
        <f t="shared" si="16"/>
        <v>2.3470210704219021E-4</v>
      </c>
      <c r="AC91" s="96">
        <f t="shared" si="16"/>
        <v>1.2084020116952883E-4</v>
      </c>
      <c r="AD91" s="96">
        <f t="shared" si="16"/>
        <v>5.7298170141587782E-4</v>
      </c>
      <c r="AE91" s="96">
        <f t="shared" si="16"/>
        <v>-1.1561317781494349E-4</v>
      </c>
      <c r="AF91" s="96">
        <f t="shared" si="16"/>
        <v>3.845932366261872E-4</v>
      </c>
      <c r="AG91" s="96">
        <f t="shared" si="16"/>
        <v>-1.2839005379527315E-4</v>
      </c>
      <c r="AH91" s="96">
        <f t="shared" si="16"/>
        <v>3.7670842354663837E-4</v>
      </c>
      <c r="AI91" s="96">
        <f t="shared" si="16"/>
        <v>-1.3386818995493903E-4</v>
      </c>
      <c r="AJ91" s="96">
        <f t="shared" si="16"/>
        <v>-1.5550870268281733E-5</v>
      </c>
      <c r="AK91" s="96">
        <f t="shared" si="16"/>
        <v>2.5442202011092153E-4</v>
      </c>
      <c r="AL91" s="96">
        <f t="shared" si="16"/>
        <v>-1.1346562353353562E-5</v>
      </c>
      <c r="AM91" s="96">
        <f t="shared" si="16"/>
        <v>2.6080096299122924E-4</v>
      </c>
      <c r="AN91" s="96">
        <f t="shared" si="16"/>
        <v>-6.6963127353940498E-6</v>
      </c>
      <c r="AO91" s="96">
        <f t="shared" si="16"/>
        <v>9.423980456710084E-5</v>
      </c>
      <c r="AP91" s="96">
        <f t="shared" si="16"/>
        <v>1.2487698878724458E-3</v>
      </c>
      <c r="AQ91" s="96">
        <f t="shared" si="16"/>
        <v>-2.2643699983829291E-4</v>
      </c>
      <c r="AR91" s="96">
        <f t="shared" si="16"/>
        <v>4.7704900949778733E-4</v>
      </c>
      <c r="AS91" s="96">
        <f t="shared" si="16"/>
        <v>-2.2823897198967835E-4</v>
      </c>
      <c r="AT91" s="96">
        <f t="shared" si="16"/>
        <v>4.7611323675334334E-4</v>
      </c>
      <c r="AU91" s="96">
        <f t="shared" si="16"/>
        <v>-2.280409524467588E-4</v>
      </c>
      <c r="AV91" s="96">
        <f t="shared" si="16"/>
        <v>-2.1820568015319265E-4</v>
      </c>
      <c r="AW91" s="96">
        <f t="shared" si="16"/>
        <v>4.6795252066897798E-4</v>
      </c>
      <c r="AX91" s="96">
        <f t="shared" si="16"/>
        <v>-2.1695121750220673E-4</v>
      </c>
      <c r="AY91" s="96">
        <f t="shared" si="16"/>
        <v>4.687360559869831E-4</v>
      </c>
      <c r="BA91" s="181" t="s">
        <v>114</v>
      </c>
      <c r="BB91" s="181" t="s">
        <v>114</v>
      </c>
      <c r="BC91" s="181" t="s">
        <v>114</v>
      </c>
      <c r="BD91" s="181" t="s">
        <v>114</v>
      </c>
      <c r="BF91" s="77"/>
    </row>
    <row r="92" spans="2:58" x14ac:dyDescent="0.25">
      <c r="B92" s="91" t="s">
        <v>149</v>
      </c>
      <c r="C92" s="94" t="s">
        <v>119</v>
      </c>
      <c r="D92" s="96" t="str">
        <f>IFERROR((D72-C72)/C72,"n.a")</f>
        <v>n.a</v>
      </c>
      <c r="E92" s="96">
        <f t="shared" si="16"/>
        <v>7.4782834657361269E-2</v>
      </c>
      <c r="F92" s="96">
        <f t="shared" si="16"/>
        <v>0.43388308436231754</v>
      </c>
      <c r="G92" s="96">
        <f t="shared" si="16"/>
        <v>0.18992159366004646</v>
      </c>
      <c r="H92" s="96">
        <f t="shared" si="16"/>
        <v>2.7956031498613407E-2</v>
      </c>
      <c r="I92" s="96">
        <f t="shared" si="16"/>
        <v>-0.14498818432453722</v>
      </c>
      <c r="J92" s="96">
        <f t="shared" si="16"/>
        <v>0.207197558588127</v>
      </c>
      <c r="K92" s="96">
        <f t="shared" si="16"/>
        <v>0.46802827515811751</v>
      </c>
      <c r="L92" s="96">
        <f t="shared" si="16"/>
        <v>4.674148249712462E-2</v>
      </c>
      <c r="M92" s="96">
        <f t="shared" si="16"/>
        <v>-9.5615897493202262E-2</v>
      </c>
      <c r="N92" s="96">
        <f t="shared" si="16"/>
        <v>-0.19456342668863261</v>
      </c>
      <c r="O92" s="96">
        <f t="shared" si="16"/>
        <v>-0.16065828049362518</v>
      </c>
      <c r="P92" s="96">
        <f t="shared" si="16"/>
        <v>-0.86589476927736486</v>
      </c>
      <c r="Q92" s="96">
        <f t="shared" si="16"/>
        <v>5.7218373895225631E-3</v>
      </c>
      <c r="R92" s="96">
        <f t="shared" si="16"/>
        <v>-2.5665730006521052E-2</v>
      </c>
      <c r="S92" s="96">
        <f t="shared" si="16"/>
        <v>3.0768413985211886E-2</v>
      </c>
      <c r="T92" s="96">
        <f t="shared" si="16"/>
        <v>-1.3531856055105568E-2</v>
      </c>
      <c r="U92" s="96">
        <f t="shared" si="16"/>
        <v>3.004810391977376E-2</v>
      </c>
      <c r="V92" s="96">
        <f t="shared" si="16"/>
        <v>-1.3691454997925671E-2</v>
      </c>
      <c r="W92" s="96">
        <f t="shared" si="16"/>
        <v>2.8762452481564595E-2</v>
      </c>
      <c r="X92" s="96">
        <f t="shared" si="16"/>
        <v>1.3428964476024296E-2</v>
      </c>
      <c r="Y92" s="96">
        <f t="shared" si="16"/>
        <v>7.1563427657672196E-4</v>
      </c>
      <c r="Z92" s="96">
        <f t="shared" si="16"/>
        <v>1.2975866208291463E-2</v>
      </c>
      <c r="AA92" s="96">
        <f t="shared" si="16"/>
        <v>7.4930955806885781E-4</v>
      </c>
      <c r="AB92" s="96">
        <f t="shared" si="16"/>
        <v>7.365656291149425E-2</v>
      </c>
      <c r="AC92" s="96">
        <f t="shared" si="16"/>
        <v>7.6879131272316516E-3</v>
      </c>
      <c r="AD92" s="96">
        <f t="shared" si="16"/>
        <v>-2.3642192215216611E-2</v>
      </c>
      <c r="AE92" s="96">
        <f t="shared" si="16"/>
        <v>3.5806227612241275E-2</v>
      </c>
      <c r="AF92" s="96">
        <f t="shared" si="16"/>
        <v>-1.7027808359707068E-2</v>
      </c>
      <c r="AG92" s="96">
        <f t="shared" si="16"/>
        <v>3.4893927129745109E-2</v>
      </c>
      <c r="AH92" s="96">
        <f t="shared" si="16"/>
        <v>-1.7006264442146514E-2</v>
      </c>
      <c r="AI92" s="96">
        <f t="shared" si="16"/>
        <v>3.4064611780547573E-2</v>
      </c>
      <c r="AJ92" s="96">
        <f t="shared" si="16"/>
        <v>1.5311876156890791E-2</v>
      </c>
      <c r="AK92" s="96">
        <f t="shared" si="16"/>
        <v>8.0683410857944164E-4</v>
      </c>
      <c r="AL92" s="96">
        <f t="shared" si="16"/>
        <v>1.5015404313887995E-2</v>
      </c>
      <c r="AM92" s="96">
        <f t="shared" si="16"/>
        <v>7.8743046401326606E-4</v>
      </c>
      <c r="AN92" s="96">
        <f t="shared" si="16"/>
        <v>3.7600382492266084E-2</v>
      </c>
      <c r="AO92" s="96">
        <f t="shared" si="16"/>
        <v>7.7753421188018201E-3</v>
      </c>
      <c r="AP92" s="96">
        <f t="shared" si="16"/>
        <v>-0.14911630616843338</v>
      </c>
      <c r="AQ92" s="96">
        <f t="shared" si="16"/>
        <v>9.8929727003686796E-2</v>
      </c>
      <c r="AR92" s="96">
        <f t="shared" si="16"/>
        <v>-7.2598368575442274E-2</v>
      </c>
      <c r="AS92" s="96">
        <f t="shared" si="16"/>
        <v>9.7023192434906924E-2</v>
      </c>
      <c r="AT92" s="96">
        <f t="shared" si="16"/>
        <v>-7.1389487503956919E-2</v>
      </c>
      <c r="AU92" s="96">
        <f t="shared" si="16"/>
        <v>9.5209656440402746E-2</v>
      </c>
      <c r="AV92" s="96">
        <f t="shared" si="16"/>
        <v>5.9914315455327334E-2</v>
      </c>
      <c r="AW92" s="96">
        <f t="shared" si="16"/>
        <v>-4.0724516563108576E-2</v>
      </c>
      <c r="AX92" s="96">
        <f t="shared" si="16"/>
        <v>5.8933215592858725E-2</v>
      </c>
      <c r="AY92" s="96">
        <f t="shared" si="16"/>
        <v>-4.0071835209556553E-2</v>
      </c>
      <c r="BA92" s="181" t="s">
        <v>114</v>
      </c>
      <c r="BB92" s="181" t="s">
        <v>114</v>
      </c>
      <c r="BC92" s="181" t="s">
        <v>114</v>
      </c>
      <c r="BD92" s="181" t="s">
        <v>114</v>
      </c>
      <c r="BF92" s="77"/>
    </row>
    <row r="93" spans="2:58" x14ac:dyDescent="0.25">
      <c r="B93" s="91" t="s">
        <v>150</v>
      </c>
      <c r="C93" s="94" t="s">
        <v>119</v>
      </c>
      <c r="D93" s="96" t="str">
        <f>IFERROR((D18-C18)/C18,"n.a")</f>
        <v>n.a</v>
      </c>
      <c r="E93" s="96">
        <f t="shared" ref="E93:AY93" si="17">IFERROR((E18-D18)/D18,"n.a")</f>
        <v>0.10390048361917187</v>
      </c>
      <c r="F93" s="96">
        <f t="shared" si="17"/>
        <v>0.34770422876481433</v>
      </c>
      <c r="G93" s="96">
        <f t="shared" si="17"/>
        <v>0.17975941612204718</v>
      </c>
      <c r="H93" s="96">
        <f t="shared" si="17"/>
        <v>0.13016696968325331</v>
      </c>
      <c r="I93" s="96">
        <f t="shared" si="17"/>
        <v>9.2460896693276604E-2</v>
      </c>
      <c r="J93" s="96">
        <f t="shared" si="17"/>
        <v>0.18250136030012667</v>
      </c>
      <c r="K93" s="96">
        <f t="shared" si="17"/>
        <v>6.8560888663974418E-2</v>
      </c>
      <c r="L93" s="96">
        <f t="shared" si="17"/>
        <v>0.1259583986363339</v>
      </c>
      <c r="M93" s="96">
        <f t="shared" si="17"/>
        <v>0.12146142082803758</v>
      </c>
      <c r="N93" s="96">
        <f t="shared" si="17"/>
        <v>8.1479697252362884E-2</v>
      </c>
      <c r="O93" s="96">
        <f t="shared" si="17"/>
        <v>0.28265156949422604</v>
      </c>
      <c r="P93" s="96">
        <f t="shared" si="17"/>
        <v>0.12656236296164253</v>
      </c>
      <c r="Q93" s="96">
        <f t="shared" si="17"/>
        <v>3.9317752860268902E-2</v>
      </c>
      <c r="R93" s="96">
        <f t="shared" si="17"/>
        <v>-0.1648864622982314</v>
      </c>
      <c r="S93" s="96">
        <f t="shared" si="17"/>
        <v>0.30412697544159001</v>
      </c>
      <c r="T93" s="96">
        <f t="shared" si="17"/>
        <v>-9.7843298707208162E-2</v>
      </c>
      <c r="U93" s="96">
        <f t="shared" si="17"/>
        <v>0.2554278138756938</v>
      </c>
      <c r="V93" s="96">
        <f t="shared" si="17"/>
        <v>-8.9428623915533745E-2</v>
      </c>
      <c r="W93" s="96">
        <f t="shared" si="17"/>
        <v>0.21677193031570988</v>
      </c>
      <c r="X93" s="96">
        <f t="shared" si="17"/>
        <v>8.6204680213437385E-2</v>
      </c>
      <c r="Y93" s="96">
        <f t="shared" si="17"/>
        <v>7.4037327048147141E-3</v>
      </c>
      <c r="Z93" s="96">
        <f t="shared" si="17"/>
        <v>7.6928438700229945E-2</v>
      </c>
      <c r="AA93" s="96">
        <f t="shared" si="17"/>
        <v>7.3587691519648732E-3</v>
      </c>
      <c r="AB93" s="96">
        <f t="shared" si="17"/>
        <v>0.4141158815392752</v>
      </c>
      <c r="AC93" s="96">
        <f t="shared" si="17"/>
        <v>3.3708445655627743E-2</v>
      </c>
      <c r="AD93" s="96">
        <f t="shared" si="17"/>
        <v>-9.2409894996946365E-2</v>
      </c>
      <c r="AE93" s="96">
        <f t="shared" si="17"/>
        <v>0.15791277370826462</v>
      </c>
      <c r="AF93" s="96">
        <f t="shared" si="17"/>
        <v>-6.433166048641753E-2</v>
      </c>
      <c r="AG93" s="96">
        <f t="shared" si="17"/>
        <v>0.14449345677369735</v>
      </c>
      <c r="AH93" s="96">
        <f t="shared" si="17"/>
        <v>-6.1147705804640594E-2</v>
      </c>
      <c r="AI93" s="96">
        <f t="shared" si="17"/>
        <v>0.13349285930721214</v>
      </c>
      <c r="AJ93" s="96">
        <f t="shared" si="17"/>
        <v>5.5096794196766198E-2</v>
      </c>
      <c r="AK93" s="96">
        <f t="shared" si="17"/>
        <v>4.6382149997149132E-3</v>
      </c>
      <c r="AL93" s="96">
        <f t="shared" si="17"/>
        <v>5.1824209901170003E-2</v>
      </c>
      <c r="AM93" s="96">
        <f t="shared" si="17"/>
        <v>4.4106076079889296E-3</v>
      </c>
      <c r="AN93" s="96">
        <f t="shared" si="17"/>
        <v>0.12493178960100915</v>
      </c>
      <c r="AO93" s="96">
        <f t="shared" si="17"/>
        <v>2.4408238476040168E-2</v>
      </c>
      <c r="AP93" s="96">
        <f t="shared" si="17"/>
        <v>-0.44235541249147242</v>
      </c>
      <c r="AQ93" s="96">
        <f t="shared" si="17"/>
        <v>0.45287115591374028</v>
      </c>
      <c r="AR93" s="96">
        <f t="shared" si="17"/>
        <v>-0.2492221276862992</v>
      </c>
      <c r="AS93" s="96">
        <f t="shared" si="17"/>
        <v>0.41495648433308246</v>
      </c>
      <c r="AT93" s="96">
        <f t="shared" si="17"/>
        <v>-0.2347124830849919</v>
      </c>
      <c r="AU93" s="96">
        <f t="shared" si="17"/>
        <v>0.38308076839670541</v>
      </c>
      <c r="AV93" s="96">
        <f t="shared" si="17"/>
        <v>0.19049640370019444</v>
      </c>
      <c r="AW93" s="96">
        <f t="shared" si="17"/>
        <v>-0.11358441394028655</v>
      </c>
      <c r="AX93" s="96">
        <f t="shared" si="17"/>
        <v>0.18054399820087388</v>
      </c>
      <c r="AY93" s="96">
        <f t="shared" si="17"/>
        <v>-0.10848531923902481</v>
      </c>
      <c r="BA93" s="181" t="s">
        <v>114</v>
      </c>
      <c r="BB93" s="181" t="s">
        <v>114</v>
      </c>
      <c r="BC93" s="181" t="s">
        <v>114</v>
      </c>
      <c r="BD93" s="181" t="s">
        <v>114</v>
      </c>
      <c r="BF93" s="77"/>
    </row>
    <row r="94" spans="2:58" x14ac:dyDescent="0.25">
      <c r="B94" s="91" t="s">
        <v>151</v>
      </c>
      <c r="C94" s="94" t="s">
        <v>119</v>
      </c>
      <c r="D94" s="96" t="str">
        <f>IFERROR((D16-C16)/C16,"n.a")</f>
        <v>n.a</v>
      </c>
      <c r="E94" s="96">
        <f t="shared" ref="E94:AY94" si="18">IFERROR((E16-D16)/D16,"n.a")</f>
        <v>0.10395392607665202</v>
      </c>
      <c r="F94" s="96">
        <f t="shared" si="18"/>
        <v>0.34831772184628229</v>
      </c>
      <c r="G94" s="96">
        <f t="shared" si="18"/>
        <v>0.18002159851039967</v>
      </c>
      <c r="H94" s="96">
        <f t="shared" si="18"/>
        <v>0.13054145213748183</v>
      </c>
      <c r="I94" s="96">
        <f t="shared" si="18"/>
        <v>9.2213839099985137E-2</v>
      </c>
      <c r="J94" s="96">
        <f t="shared" si="18"/>
        <v>0.1829830339060691</v>
      </c>
      <c r="K94" s="96">
        <f t="shared" si="18"/>
        <v>6.8850524598875223E-2</v>
      </c>
      <c r="L94" s="96">
        <f t="shared" si="18"/>
        <v>0.12610566143369706</v>
      </c>
      <c r="M94" s="96">
        <f t="shared" si="18"/>
        <v>0.12170394531389402</v>
      </c>
      <c r="N94" s="96">
        <f t="shared" si="18"/>
        <v>8.1487189105526076E-2</v>
      </c>
      <c r="O94" s="96">
        <f t="shared" si="18"/>
        <v>0.28675144942058062</v>
      </c>
      <c r="P94" s="96">
        <f t="shared" si="18"/>
        <v>0.1228193122595847</v>
      </c>
      <c r="Q94" s="96">
        <f t="shared" si="18"/>
        <v>3.9314571132628096E-2</v>
      </c>
      <c r="R94" s="96">
        <f t="shared" si="18"/>
        <v>-0.1650170057335322</v>
      </c>
      <c r="S94" s="96">
        <f t="shared" si="18"/>
        <v>0.30431569490805011</v>
      </c>
      <c r="T94" s="96">
        <f t="shared" si="18"/>
        <v>-9.7922543541134374E-2</v>
      </c>
      <c r="U94" s="96">
        <f t="shared" si="18"/>
        <v>0.25557702478308231</v>
      </c>
      <c r="V94" s="96">
        <f t="shared" si="18"/>
        <v>-8.9495529615072386E-2</v>
      </c>
      <c r="W94" s="96">
        <f t="shared" si="18"/>
        <v>0.216890885970391</v>
      </c>
      <c r="X94" s="96">
        <f t="shared" si="18"/>
        <v>8.6240903269717339E-2</v>
      </c>
      <c r="Y94" s="96">
        <f t="shared" si="18"/>
        <v>7.3936539513705553E-3</v>
      </c>
      <c r="Z94" s="96">
        <f t="shared" si="18"/>
        <v>7.6960091970392761E-2</v>
      </c>
      <c r="AA94" s="96">
        <f t="shared" si="18"/>
        <v>7.3483317862112381E-3</v>
      </c>
      <c r="AB94" s="96">
        <f t="shared" si="18"/>
        <v>0.41425312833773764</v>
      </c>
      <c r="AC94" s="96">
        <f t="shared" si="18"/>
        <v>3.3712686077477814E-2</v>
      </c>
      <c r="AD94" s="96">
        <f t="shared" si="18"/>
        <v>-9.2455676298409714E-2</v>
      </c>
      <c r="AE94" s="96">
        <f t="shared" si="18"/>
        <v>0.1579668426797517</v>
      </c>
      <c r="AF94" s="96">
        <f t="shared" si="18"/>
        <v>-6.436253696608446E-2</v>
      </c>
      <c r="AG94" s="96">
        <f t="shared" si="18"/>
        <v>0.14454148184965585</v>
      </c>
      <c r="AH94" s="96">
        <f t="shared" si="18"/>
        <v>-6.117601423790818E-2</v>
      </c>
      <c r="AI94" s="96">
        <f t="shared" si="18"/>
        <v>0.13353588172606326</v>
      </c>
      <c r="AJ94" s="96">
        <f t="shared" si="18"/>
        <v>5.5110974409053791E-2</v>
      </c>
      <c r="AK94" s="96">
        <f t="shared" si="18"/>
        <v>4.6317017463824535E-3</v>
      </c>
      <c r="AL94" s="96">
        <f t="shared" si="18"/>
        <v>5.1837063635002005E-2</v>
      </c>
      <c r="AM94" s="96">
        <f t="shared" si="18"/>
        <v>4.4042413930964423E-3</v>
      </c>
      <c r="AN94" s="96">
        <f t="shared" si="18"/>
        <v>0.12496141562433008</v>
      </c>
      <c r="AO94" s="96">
        <f t="shared" si="18"/>
        <v>2.4410986853712929E-2</v>
      </c>
      <c r="AP94" s="96">
        <f t="shared" si="18"/>
        <v>-0.44247733347584767</v>
      </c>
      <c r="AQ94" s="96">
        <f t="shared" si="18"/>
        <v>0.45307371791501794</v>
      </c>
      <c r="AR94" s="96">
        <f t="shared" si="18"/>
        <v>-0.2493077835538951</v>
      </c>
      <c r="AS94" s="96">
        <f t="shared" si="18"/>
        <v>0.41513165777733607</v>
      </c>
      <c r="AT94" s="96">
        <f t="shared" si="18"/>
        <v>-0.23479084554524945</v>
      </c>
      <c r="AU94" s="96">
        <f t="shared" si="18"/>
        <v>0.38323428475754739</v>
      </c>
      <c r="AV94" s="96">
        <f t="shared" si="18"/>
        <v>0.19055324152002878</v>
      </c>
      <c r="AW94" s="96">
        <f t="shared" si="18"/>
        <v>-0.11361994509488886</v>
      </c>
      <c r="AX94" s="96">
        <f t="shared" si="18"/>
        <v>0.18059645236933433</v>
      </c>
      <c r="AY94" s="96">
        <f t="shared" si="18"/>
        <v>-0.10851880838954676</v>
      </c>
      <c r="BA94" s="181" t="s">
        <v>114</v>
      </c>
      <c r="BB94" s="181" t="s">
        <v>114</v>
      </c>
      <c r="BC94" s="181" t="s">
        <v>114</v>
      </c>
      <c r="BD94" s="181" t="s">
        <v>114</v>
      </c>
      <c r="BF94" s="77"/>
    </row>
    <row r="95" spans="2:58" x14ac:dyDescent="0.25">
      <c r="B95" s="91" t="s">
        <v>152</v>
      </c>
      <c r="C95" s="94" t="s">
        <v>119</v>
      </c>
      <c r="D95" s="96" t="str">
        <f>IFERROR((D12-C12)/C12,"n.a")</f>
        <v>n.a</v>
      </c>
      <c r="E95" s="96">
        <f t="shared" ref="E95:AY95" si="19">IFERROR((E12-D12)/D12,"n.a")</f>
        <v>4.6484938655581558E-2</v>
      </c>
      <c r="F95" s="96">
        <f t="shared" si="19"/>
        <v>0.26716629575517697</v>
      </c>
      <c r="G95" s="96">
        <f t="shared" si="19"/>
        <v>0.16457052905885516</v>
      </c>
      <c r="H95" s="96">
        <f t="shared" si="19"/>
        <v>0.17961163873465241</v>
      </c>
      <c r="I95" s="96">
        <f t="shared" si="19"/>
        <v>9.9229524721039769E-2</v>
      </c>
      <c r="J95" s="96">
        <f t="shared" si="19"/>
        <v>9.5149002613759984E-2</v>
      </c>
      <c r="K95" s="96">
        <f t="shared" si="19"/>
        <v>0.13260639401356658</v>
      </c>
      <c r="L95" s="96">
        <f t="shared" si="19"/>
        <v>0.14926739595957042</v>
      </c>
      <c r="M95" s="96">
        <f t="shared" si="19"/>
        <v>0.10401789520264043</v>
      </c>
      <c r="N95" s="96">
        <f t="shared" si="19"/>
        <v>3.8729131068367124E-2</v>
      </c>
      <c r="O95" s="96">
        <f t="shared" si="19"/>
        <v>2.0601263499091506E-2</v>
      </c>
      <c r="P95" s="96">
        <f t="shared" si="19"/>
        <v>0.15116641699656905</v>
      </c>
      <c r="Q95" s="96">
        <f t="shared" si="19"/>
        <v>3.9774164452564029E-2</v>
      </c>
      <c r="R95" s="96">
        <f t="shared" si="19"/>
        <v>-0.14616858066194935</v>
      </c>
      <c r="S95" s="96">
        <f t="shared" si="19"/>
        <v>0.2776649027500197</v>
      </c>
      <c r="T95" s="96">
        <f t="shared" si="19"/>
        <v>-8.649988235398802E-2</v>
      </c>
      <c r="U95" s="96">
        <f t="shared" si="19"/>
        <v>0.23433625368169694</v>
      </c>
      <c r="V95" s="96">
        <f t="shared" si="19"/>
        <v>-7.9808489803220639E-2</v>
      </c>
      <c r="W95" s="96">
        <f t="shared" si="19"/>
        <v>0.19984777655096586</v>
      </c>
      <c r="X95" s="96">
        <f t="shared" si="19"/>
        <v>8.0977921535433997E-2</v>
      </c>
      <c r="Y95" s="96">
        <f t="shared" si="19"/>
        <v>8.8651138785223425E-3</v>
      </c>
      <c r="Z95" s="96">
        <f t="shared" si="19"/>
        <v>7.2345528182355859E-2</v>
      </c>
      <c r="AA95" s="96">
        <f t="shared" si="19"/>
        <v>8.8764433857264242E-3</v>
      </c>
      <c r="AB95" s="96">
        <f t="shared" si="19"/>
        <v>0.34017183473029872</v>
      </c>
      <c r="AC95" s="96">
        <f t="shared" si="19"/>
        <v>3.3085136051627696E-2</v>
      </c>
      <c r="AD95" s="96">
        <f t="shared" si="19"/>
        <v>-8.5676305719411816E-2</v>
      </c>
      <c r="AE95" s="96">
        <f t="shared" si="19"/>
        <v>0.15001918549353169</v>
      </c>
      <c r="AF95" s="96">
        <f t="shared" si="19"/>
        <v>-5.9792817328065448E-2</v>
      </c>
      <c r="AG95" s="96">
        <f t="shared" si="19"/>
        <v>0.13746808202882055</v>
      </c>
      <c r="AH95" s="96">
        <f t="shared" si="19"/>
        <v>-5.6980839297875369E-2</v>
      </c>
      <c r="AI95" s="96">
        <f t="shared" si="19"/>
        <v>0.12718833625415515</v>
      </c>
      <c r="AJ95" s="96">
        <f t="shared" si="19"/>
        <v>5.300711830898041E-2</v>
      </c>
      <c r="AK95" s="96">
        <f t="shared" si="19"/>
        <v>5.5999623590022992E-3</v>
      </c>
      <c r="AL95" s="96">
        <f t="shared" si="19"/>
        <v>4.9928054337263703E-2</v>
      </c>
      <c r="AM95" s="96">
        <f t="shared" si="19"/>
        <v>5.3514456860776936E-3</v>
      </c>
      <c r="AN95" s="96">
        <f t="shared" si="19"/>
        <v>0.12055760020475821</v>
      </c>
      <c r="AO95" s="96">
        <f t="shared" si="19"/>
        <v>2.4000854374440075E-2</v>
      </c>
      <c r="AP95" s="96">
        <f t="shared" si="19"/>
        <v>-0.42427617816469354</v>
      </c>
      <c r="AQ95" s="96">
        <f t="shared" si="19"/>
        <v>0.42378355645006371</v>
      </c>
      <c r="AR95" s="96">
        <f t="shared" si="19"/>
        <v>-0.23666903615930129</v>
      </c>
      <c r="AS95" s="96">
        <f t="shared" si="19"/>
        <v>0.3897094204152281</v>
      </c>
      <c r="AT95" s="96">
        <f t="shared" si="19"/>
        <v>-0.22321180312353309</v>
      </c>
      <c r="AU95" s="96">
        <f t="shared" si="19"/>
        <v>0.36088615107347433</v>
      </c>
      <c r="AV95" s="96">
        <f t="shared" si="19"/>
        <v>0.18214413695401166</v>
      </c>
      <c r="AW95" s="96">
        <f t="shared" si="19"/>
        <v>-0.10832600140685343</v>
      </c>
      <c r="AX95" s="96">
        <f t="shared" si="19"/>
        <v>0.17282716322159866</v>
      </c>
      <c r="AY95" s="96">
        <f t="shared" si="19"/>
        <v>-0.10352590030271153</v>
      </c>
      <c r="BA95" s="181" t="s">
        <v>114</v>
      </c>
      <c r="BB95" s="181" t="s">
        <v>114</v>
      </c>
      <c r="BC95" s="181" t="s">
        <v>114</v>
      </c>
      <c r="BD95" s="181" t="s">
        <v>114</v>
      </c>
      <c r="BF95" s="77"/>
    </row>
    <row r="96" spans="2:58" x14ac:dyDescent="0.25">
      <c r="B96" s="91" t="s">
        <v>155</v>
      </c>
      <c r="C96" s="94" t="s">
        <v>119</v>
      </c>
      <c r="D96" s="96" t="str">
        <f>IFERROR((D73-C73)/C73,"n.a")</f>
        <v>n.a</v>
      </c>
      <c r="E96" s="96">
        <f t="shared" ref="E96:AY96" si="20">IFERROR((E73-D73)/D73,"n.a")</f>
        <v>8.2597165327375863E-2</v>
      </c>
      <c r="F96" s="96">
        <f t="shared" si="20"/>
        <v>0.23728232165246568</v>
      </c>
      <c r="G96" s="96">
        <f t="shared" si="20"/>
        <v>0.14688598348858908</v>
      </c>
      <c r="H96" s="96">
        <f t="shared" si="20"/>
        <v>0.19885525062322518</v>
      </c>
      <c r="I96" s="96">
        <f t="shared" si="20"/>
        <v>0.13303252242114386</v>
      </c>
      <c r="J96" s="96">
        <f t="shared" si="20"/>
        <v>0.11880420257510536</v>
      </c>
      <c r="K96" s="96">
        <f t="shared" si="20"/>
        <v>8.4870820835573929E-2</v>
      </c>
      <c r="L96" s="96">
        <f t="shared" si="20"/>
        <v>0.15102173761159909</v>
      </c>
      <c r="M96" s="96">
        <f t="shared" si="20"/>
        <v>0.15175908326963117</v>
      </c>
      <c r="N96" s="96">
        <f t="shared" si="20"/>
        <v>8.9434332049279933E-2</v>
      </c>
      <c r="O96" s="96">
        <f t="shared" si="20"/>
        <v>-1.5388969465057747E-3</v>
      </c>
      <c r="P96" s="96">
        <f t="shared" si="20"/>
        <v>0.12568171381744106</v>
      </c>
      <c r="Q96" s="96">
        <f t="shared" si="20"/>
        <v>3.9571646596394471E-2</v>
      </c>
      <c r="R96" s="96">
        <f t="shared" si="20"/>
        <v>-0.15446981290868481</v>
      </c>
      <c r="S96" s="96">
        <f t="shared" si="20"/>
        <v>0.28925575656523661</v>
      </c>
      <c r="T96" s="96">
        <f t="shared" si="20"/>
        <v>-9.1525810117693313E-2</v>
      </c>
      <c r="U96" s="96">
        <f t="shared" si="20"/>
        <v>0.24361630680370652</v>
      </c>
      <c r="V96" s="96">
        <f t="shared" si="20"/>
        <v>-8.4081443829126024E-2</v>
      </c>
      <c r="W96" s="96">
        <f t="shared" si="20"/>
        <v>0.20732105548839605</v>
      </c>
      <c r="X96" s="96">
        <f t="shared" si="20"/>
        <v>8.3303993177283986E-2</v>
      </c>
      <c r="Y96" s="96">
        <f t="shared" si="20"/>
        <v>8.2130119694377359E-3</v>
      </c>
      <c r="Z96" s="96">
        <f t="shared" si="20"/>
        <v>7.4388886823004777E-2</v>
      </c>
      <c r="AA96" s="96">
        <f t="shared" si="20"/>
        <v>8.1981663396540651E-3</v>
      </c>
      <c r="AB96" s="96">
        <f t="shared" si="20"/>
        <v>0.34874154912416011</v>
      </c>
      <c r="AC96" s="96">
        <f t="shared" si="20"/>
        <v>3.3366036452237159E-2</v>
      </c>
      <c r="AD96" s="96">
        <f t="shared" si="20"/>
        <v>-8.8711867272635886E-2</v>
      </c>
      <c r="AE96" s="96">
        <f t="shared" si="20"/>
        <v>0.15356324434868962</v>
      </c>
      <c r="AF96" s="96">
        <f t="shared" si="20"/>
        <v>-6.1838348346927551E-2</v>
      </c>
      <c r="AG96" s="96">
        <f t="shared" si="20"/>
        <v>0.1406258095095316</v>
      </c>
      <c r="AH96" s="96">
        <f t="shared" si="20"/>
        <v>-5.886009059414557E-2</v>
      </c>
      <c r="AI96" s="96">
        <f t="shared" si="20"/>
        <v>0.13002475658703586</v>
      </c>
      <c r="AJ96" s="96">
        <f t="shared" si="20"/>
        <v>5.3950153967524277E-2</v>
      </c>
      <c r="AK96" s="96">
        <f t="shared" si="20"/>
        <v>5.165469725562497E-3</v>
      </c>
      <c r="AL96" s="96">
        <f t="shared" si="20"/>
        <v>5.0784239136379507E-2</v>
      </c>
      <c r="AM96" s="96">
        <f t="shared" si="20"/>
        <v>4.9262018306218411E-3</v>
      </c>
      <c r="AN96" s="96">
        <f t="shared" si="20"/>
        <v>0.12253364991261284</v>
      </c>
      <c r="AO96" s="96">
        <f t="shared" si="20"/>
        <v>2.418528421007966E-2</v>
      </c>
      <c r="AP96" s="96">
        <f t="shared" si="20"/>
        <v>-0.43246274228177534</v>
      </c>
      <c r="AQ96" s="96">
        <f t="shared" si="20"/>
        <v>0.43672529521347669</v>
      </c>
      <c r="AR96" s="96">
        <f t="shared" si="20"/>
        <v>-0.24231695967353478</v>
      </c>
      <c r="AS96" s="96">
        <f t="shared" si="20"/>
        <v>0.40096513025233566</v>
      </c>
      <c r="AT96" s="96">
        <f t="shared" si="20"/>
        <v>-0.22839027098477516</v>
      </c>
      <c r="AU96" s="96">
        <f t="shared" si="20"/>
        <v>0.37079794725364795</v>
      </c>
      <c r="AV96" s="96">
        <f t="shared" si="20"/>
        <v>0.18590756099252664</v>
      </c>
      <c r="AW96" s="96">
        <f t="shared" si="20"/>
        <v>-0.11070454274055433</v>
      </c>
      <c r="AX96" s="96">
        <f t="shared" si="20"/>
        <v>0.17630642071736116</v>
      </c>
      <c r="AY96" s="96">
        <f t="shared" si="20"/>
        <v>-0.10576998820440975</v>
      </c>
      <c r="BA96" s="181" t="s">
        <v>114</v>
      </c>
      <c r="BB96" s="181" t="s">
        <v>114</v>
      </c>
      <c r="BC96" s="181" t="s">
        <v>114</v>
      </c>
      <c r="BD96" s="181" t="s">
        <v>114</v>
      </c>
      <c r="BF96" s="77"/>
    </row>
    <row r="97" spans="2:58" x14ac:dyDescent="0.25">
      <c r="B97" s="91"/>
      <c r="C97" s="94"/>
      <c r="D97" s="96"/>
      <c r="E97" s="96"/>
      <c r="F97" s="96"/>
      <c r="G97" s="96"/>
      <c r="H97" s="96"/>
      <c r="I97" s="96"/>
      <c r="J97" s="96"/>
      <c r="K97" s="96"/>
      <c r="L97" s="96"/>
      <c r="M97" s="96"/>
      <c r="N97" s="96"/>
      <c r="O97" s="96"/>
      <c r="BA97" s="181" t="s">
        <v>114</v>
      </c>
      <c r="BB97" s="181" t="s">
        <v>114</v>
      </c>
      <c r="BC97" s="181" t="s">
        <v>114</v>
      </c>
      <c r="BD97" s="181" t="s">
        <v>114</v>
      </c>
      <c r="BF97" s="77"/>
    </row>
    <row r="98" spans="2:58" x14ac:dyDescent="0.25">
      <c r="B98" s="88" t="s">
        <v>126</v>
      </c>
      <c r="C98" s="89"/>
      <c r="D98" s="90"/>
      <c r="E98" s="90"/>
      <c r="F98" s="90"/>
      <c r="G98" s="90"/>
      <c r="H98" s="90"/>
      <c r="I98" s="90"/>
      <c r="J98" s="90"/>
      <c r="K98" s="90"/>
      <c r="L98" s="90"/>
      <c r="M98" s="90"/>
      <c r="N98" s="90"/>
      <c r="O98" s="90"/>
      <c r="BA98" s="181" t="s">
        <v>114</v>
      </c>
      <c r="BB98" s="181" t="s">
        <v>114</v>
      </c>
      <c r="BC98" s="181" t="s">
        <v>114</v>
      </c>
      <c r="BD98" s="181" t="s">
        <v>114</v>
      </c>
      <c r="BF98" s="77"/>
    </row>
    <row r="99" spans="2:58" x14ac:dyDescent="0.25">
      <c r="B99" s="91" t="s">
        <v>213</v>
      </c>
      <c r="C99" s="91" t="s">
        <v>119</v>
      </c>
      <c r="D99" s="128">
        <f t="shared" ref="D99:O99" si="21">D66/D18</f>
        <v>3.9841421196419417E-3</v>
      </c>
      <c r="E99" s="128">
        <f t="shared" si="21"/>
        <v>5.9141464920179163E-3</v>
      </c>
      <c r="F99" s="128">
        <f t="shared" si="21"/>
        <v>4.0731033975921647E-3</v>
      </c>
      <c r="G99" s="128">
        <f t="shared" si="21"/>
        <v>3.0710222388346167E-3</v>
      </c>
      <c r="H99" s="128">
        <f t="shared" si="21"/>
        <v>4.5293075555735149E-3</v>
      </c>
      <c r="I99" s="128">
        <f t="shared" si="21"/>
        <v>4.0173981262693701E-3</v>
      </c>
      <c r="J99" s="128">
        <f t="shared" si="21"/>
        <v>4.4616626840797841E-3</v>
      </c>
      <c r="K99" s="128">
        <f t="shared" si="21"/>
        <v>3.0426564309004346E-3</v>
      </c>
      <c r="L99" s="128">
        <f t="shared" si="21"/>
        <v>2.1447636253470394E-3</v>
      </c>
      <c r="M99" s="128">
        <f t="shared" si="21"/>
        <v>1.5941468971693402E-3</v>
      </c>
      <c r="N99" s="128">
        <f t="shared" si="21"/>
        <v>1.2032217329967748E-3</v>
      </c>
      <c r="O99" s="128">
        <f t="shared" si="21"/>
        <v>9.1551050595845603E-4</v>
      </c>
      <c r="P99" s="141">
        <f>AVERAGE(D99:O99)</f>
        <v>3.2459234838651129E-3</v>
      </c>
      <c r="Q99" s="141">
        <f>P99</f>
        <v>3.2459234838651129E-3</v>
      </c>
      <c r="R99" s="141">
        <f t="shared" ref="R99:AY102" si="22">Q99</f>
        <v>3.2459234838651129E-3</v>
      </c>
      <c r="S99" s="141">
        <f t="shared" si="22"/>
        <v>3.2459234838651129E-3</v>
      </c>
      <c r="T99" s="141">
        <f t="shared" si="22"/>
        <v>3.2459234838651129E-3</v>
      </c>
      <c r="U99" s="141">
        <f t="shared" si="22"/>
        <v>3.2459234838651129E-3</v>
      </c>
      <c r="V99" s="141">
        <f t="shared" si="22"/>
        <v>3.2459234838651129E-3</v>
      </c>
      <c r="W99" s="141">
        <f t="shared" si="22"/>
        <v>3.2459234838651129E-3</v>
      </c>
      <c r="X99" s="141">
        <f t="shared" si="22"/>
        <v>3.2459234838651129E-3</v>
      </c>
      <c r="Y99" s="141">
        <f t="shared" si="22"/>
        <v>3.2459234838651129E-3</v>
      </c>
      <c r="Z99" s="141">
        <f t="shared" si="22"/>
        <v>3.2459234838651129E-3</v>
      </c>
      <c r="AA99" s="141">
        <f t="shared" si="22"/>
        <v>3.2459234838651129E-3</v>
      </c>
      <c r="AB99" s="141">
        <f t="shared" si="22"/>
        <v>3.2459234838651129E-3</v>
      </c>
      <c r="AC99" s="141">
        <f t="shared" si="22"/>
        <v>3.2459234838651129E-3</v>
      </c>
      <c r="AD99" s="141">
        <f t="shared" si="22"/>
        <v>3.2459234838651129E-3</v>
      </c>
      <c r="AE99" s="141">
        <f t="shared" si="22"/>
        <v>3.2459234838651129E-3</v>
      </c>
      <c r="AF99" s="141">
        <f t="shared" si="22"/>
        <v>3.2459234838651129E-3</v>
      </c>
      <c r="AG99" s="141">
        <f t="shared" si="22"/>
        <v>3.2459234838651129E-3</v>
      </c>
      <c r="AH99" s="141">
        <f t="shared" si="22"/>
        <v>3.2459234838651129E-3</v>
      </c>
      <c r="AI99" s="141">
        <f t="shared" si="22"/>
        <v>3.2459234838651129E-3</v>
      </c>
      <c r="AJ99" s="141">
        <f t="shared" si="22"/>
        <v>3.2459234838651129E-3</v>
      </c>
      <c r="AK99" s="141">
        <f t="shared" si="22"/>
        <v>3.2459234838651129E-3</v>
      </c>
      <c r="AL99" s="141">
        <f t="shared" si="22"/>
        <v>3.2459234838651129E-3</v>
      </c>
      <c r="AM99" s="141">
        <f t="shared" si="22"/>
        <v>3.2459234838651129E-3</v>
      </c>
      <c r="AN99" s="141">
        <f t="shared" si="22"/>
        <v>3.2459234838651129E-3</v>
      </c>
      <c r="AO99" s="141">
        <f t="shared" si="22"/>
        <v>3.2459234838651129E-3</v>
      </c>
      <c r="AP99" s="141">
        <f t="shared" si="22"/>
        <v>3.2459234838651129E-3</v>
      </c>
      <c r="AQ99" s="141">
        <f t="shared" si="22"/>
        <v>3.2459234838651129E-3</v>
      </c>
      <c r="AR99" s="141">
        <f t="shared" si="22"/>
        <v>3.2459234838651129E-3</v>
      </c>
      <c r="AS99" s="141">
        <f t="shared" si="22"/>
        <v>3.2459234838651129E-3</v>
      </c>
      <c r="AT99" s="141">
        <f t="shared" si="22"/>
        <v>3.2459234838651129E-3</v>
      </c>
      <c r="AU99" s="141">
        <f t="shared" si="22"/>
        <v>3.2459234838651129E-3</v>
      </c>
      <c r="AV99" s="141">
        <f t="shared" si="22"/>
        <v>3.2459234838651129E-3</v>
      </c>
      <c r="AW99" s="141">
        <f t="shared" si="22"/>
        <v>3.2459234838651129E-3</v>
      </c>
      <c r="AX99" s="141">
        <f t="shared" si="22"/>
        <v>3.2459234838651129E-3</v>
      </c>
      <c r="AY99" s="141">
        <f t="shared" si="22"/>
        <v>3.2459234838651129E-3</v>
      </c>
      <c r="BA99" s="181" t="s">
        <v>114</v>
      </c>
      <c r="BB99" s="181" t="s">
        <v>114</v>
      </c>
      <c r="BC99" s="181" t="s">
        <v>114</v>
      </c>
      <c r="BD99" s="181" t="s">
        <v>114</v>
      </c>
      <c r="BF99" s="77"/>
    </row>
    <row r="100" spans="2:58" x14ac:dyDescent="0.25">
      <c r="B100" s="91" t="s">
        <v>214</v>
      </c>
      <c r="C100" s="91" t="s">
        <v>119</v>
      </c>
      <c r="D100" s="128">
        <f t="shared" ref="D100:O100" si="23">D67/D18</f>
        <v>2.0811108463478199E-2</v>
      </c>
      <c r="E100" s="128">
        <f t="shared" si="23"/>
        <v>2.1987944019130245E-2</v>
      </c>
      <c r="F100" s="128">
        <f t="shared" si="23"/>
        <v>1.9262807935596423E-2</v>
      </c>
      <c r="G100" s="128">
        <f t="shared" si="23"/>
        <v>1.7371912428775699E-2</v>
      </c>
      <c r="H100" s="128">
        <f t="shared" si="23"/>
        <v>1.4257935150176749E-2</v>
      </c>
      <c r="I100" s="128">
        <f t="shared" si="23"/>
        <v>1.3673224554513197E-2</v>
      </c>
      <c r="J100" s="128">
        <f t="shared" si="23"/>
        <v>1.4823802724857142E-2</v>
      </c>
      <c r="K100" s="128">
        <f t="shared" si="23"/>
        <v>1.5537297503386607E-2</v>
      </c>
      <c r="L100" s="128">
        <f t="shared" si="23"/>
        <v>1.7165702841768032E-2</v>
      </c>
      <c r="M100" s="128">
        <f t="shared" si="23"/>
        <v>3.7528101180453808E-3</v>
      </c>
      <c r="N100" s="128">
        <f t="shared" si="23"/>
        <v>3.1017062845681404E-3</v>
      </c>
      <c r="O100" s="128">
        <f t="shared" si="23"/>
        <v>2.4782015869638792E-3</v>
      </c>
      <c r="P100" s="141">
        <f>AVERAGE(D100:O100)</f>
        <v>1.3685371134271639E-2</v>
      </c>
      <c r="Q100" s="141">
        <f>P100</f>
        <v>1.3685371134271639E-2</v>
      </c>
      <c r="R100" s="141">
        <f t="shared" si="22"/>
        <v>1.3685371134271639E-2</v>
      </c>
      <c r="S100" s="141">
        <f t="shared" si="22"/>
        <v>1.3685371134271639E-2</v>
      </c>
      <c r="T100" s="141">
        <f t="shared" si="22"/>
        <v>1.3685371134271639E-2</v>
      </c>
      <c r="U100" s="141">
        <f t="shared" si="22"/>
        <v>1.3685371134271639E-2</v>
      </c>
      <c r="V100" s="141">
        <f t="shared" si="22"/>
        <v>1.3685371134271639E-2</v>
      </c>
      <c r="W100" s="141">
        <f t="shared" si="22"/>
        <v>1.3685371134271639E-2</v>
      </c>
      <c r="X100" s="141">
        <f t="shared" si="22"/>
        <v>1.3685371134271639E-2</v>
      </c>
      <c r="Y100" s="141">
        <f t="shared" si="22"/>
        <v>1.3685371134271639E-2</v>
      </c>
      <c r="Z100" s="141">
        <f t="shared" si="22"/>
        <v>1.3685371134271639E-2</v>
      </c>
      <c r="AA100" s="141">
        <f t="shared" si="22"/>
        <v>1.3685371134271639E-2</v>
      </c>
      <c r="AB100" s="141">
        <f t="shared" si="22"/>
        <v>1.3685371134271639E-2</v>
      </c>
      <c r="AC100" s="141">
        <f t="shared" si="22"/>
        <v>1.3685371134271639E-2</v>
      </c>
      <c r="AD100" s="141">
        <f t="shared" si="22"/>
        <v>1.3685371134271639E-2</v>
      </c>
      <c r="AE100" s="141">
        <f t="shared" si="22"/>
        <v>1.3685371134271639E-2</v>
      </c>
      <c r="AF100" s="141">
        <f t="shared" si="22"/>
        <v>1.3685371134271639E-2</v>
      </c>
      <c r="AG100" s="141">
        <f t="shared" si="22"/>
        <v>1.3685371134271639E-2</v>
      </c>
      <c r="AH100" s="141">
        <f t="shared" si="22"/>
        <v>1.3685371134271639E-2</v>
      </c>
      <c r="AI100" s="141">
        <f t="shared" si="22"/>
        <v>1.3685371134271639E-2</v>
      </c>
      <c r="AJ100" s="141">
        <f t="shared" si="22"/>
        <v>1.3685371134271639E-2</v>
      </c>
      <c r="AK100" s="141">
        <f t="shared" si="22"/>
        <v>1.3685371134271639E-2</v>
      </c>
      <c r="AL100" s="141">
        <f t="shared" si="22"/>
        <v>1.3685371134271639E-2</v>
      </c>
      <c r="AM100" s="141">
        <f t="shared" si="22"/>
        <v>1.3685371134271639E-2</v>
      </c>
      <c r="AN100" s="141">
        <f t="shared" si="22"/>
        <v>1.3685371134271639E-2</v>
      </c>
      <c r="AO100" s="141">
        <f t="shared" si="22"/>
        <v>1.3685371134271639E-2</v>
      </c>
      <c r="AP100" s="141">
        <f t="shared" si="22"/>
        <v>1.3685371134271639E-2</v>
      </c>
      <c r="AQ100" s="141">
        <f t="shared" si="22"/>
        <v>1.3685371134271639E-2</v>
      </c>
      <c r="AR100" s="141">
        <f t="shared" si="22"/>
        <v>1.3685371134271639E-2</v>
      </c>
      <c r="AS100" s="141">
        <f t="shared" si="22"/>
        <v>1.3685371134271639E-2</v>
      </c>
      <c r="AT100" s="141">
        <f t="shared" si="22"/>
        <v>1.3685371134271639E-2</v>
      </c>
      <c r="AU100" s="141">
        <f t="shared" si="22"/>
        <v>1.3685371134271639E-2</v>
      </c>
      <c r="AV100" s="141">
        <f t="shared" si="22"/>
        <v>1.3685371134271639E-2</v>
      </c>
      <c r="AW100" s="141">
        <f t="shared" si="22"/>
        <v>1.3685371134271639E-2</v>
      </c>
      <c r="AX100" s="141">
        <f t="shared" si="22"/>
        <v>1.3685371134271639E-2</v>
      </c>
      <c r="AY100" s="141">
        <f t="shared" si="22"/>
        <v>1.3685371134271639E-2</v>
      </c>
      <c r="BA100" s="181" t="s">
        <v>114</v>
      </c>
      <c r="BB100" s="181" t="s">
        <v>114</v>
      </c>
      <c r="BC100" s="181" t="s">
        <v>114</v>
      </c>
      <c r="BD100" s="181" t="s">
        <v>114</v>
      </c>
      <c r="BF100" s="77"/>
    </row>
    <row r="101" spans="2:58" x14ac:dyDescent="0.25">
      <c r="B101" s="91" t="s">
        <v>226</v>
      </c>
      <c r="C101" s="91" t="s">
        <v>26</v>
      </c>
      <c r="D101" s="97">
        <f t="shared" ref="D101:O101" si="24">D13/$D$12</f>
        <v>0.20607839407319156</v>
      </c>
      <c r="E101" s="97">
        <f t="shared" si="24"/>
        <v>0.21678140230117185</v>
      </c>
      <c r="F101" s="97">
        <f t="shared" si="24"/>
        <v>0.28607126367344016</v>
      </c>
      <c r="G101" s="97">
        <f t="shared" si="24"/>
        <v>0.31248686654883018</v>
      </c>
      <c r="H101" s="97">
        <f t="shared" si="24"/>
        <v>0.34450251867639597</v>
      </c>
      <c r="I101" s="97">
        <f t="shared" si="24"/>
        <v>0.35410581521159545</v>
      </c>
      <c r="J101" s="97">
        <f t="shared" si="24"/>
        <v>0.36550121552132936</v>
      </c>
      <c r="K101" s="97">
        <f t="shared" si="24"/>
        <v>0.41327351444236465</v>
      </c>
      <c r="L101" s="97">
        <f t="shared" si="24"/>
        <v>0.45285982358603349</v>
      </c>
      <c r="M101" s="97">
        <f t="shared" si="24"/>
        <v>0.47110516030174754</v>
      </c>
      <c r="N101" s="97">
        <f t="shared" si="24"/>
        <v>0.49633760488861317</v>
      </c>
      <c r="O101" s="97">
        <f t="shared" si="24"/>
        <v>0.56459777855827575</v>
      </c>
      <c r="P101" s="142">
        <f>O101*(1+$P$156)</f>
        <v>0.58774628747916502</v>
      </c>
      <c r="Q101" s="142">
        <f>P101</f>
        <v>0.58774628747916502</v>
      </c>
      <c r="R101" s="142">
        <f t="shared" si="22"/>
        <v>0.58774628747916502</v>
      </c>
      <c r="S101" s="142">
        <f t="shared" si="22"/>
        <v>0.58774628747916502</v>
      </c>
      <c r="T101" s="142">
        <f t="shared" si="22"/>
        <v>0.58774628747916502</v>
      </c>
      <c r="U101" s="142">
        <f t="shared" si="22"/>
        <v>0.58774628747916502</v>
      </c>
      <c r="V101" s="142">
        <f t="shared" si="22"/>
        <v>0.58774628747916502</v>
      </c>
      <c r="W101" s="142">
        <f t="shared" si="22"/>
        <v>0.58774628747916502</v>
      </c>
      <c r="X101" s="142">
        <f t="shared" si="22"/>
        <v>0.58774628747916502</v>
      </c>
      <c r="Y101" s="142">
        <f t="shared" si="22"/>
        <v>0.58774628747916502</v>
      </c>
      <c r="Z101" s="142">
        <f t="shared" si="22"/>
        <v>0.58774628747916502</v>
      </c>
      <c r="AA101" s="142">
        <f t="shared" si="22"/>
        <v>0.58774628747916502</v>
      </c>
      <c r="AB101" s="142">
        <f>AA101*(1+$AB$156)</f>
        <v>0.61184388526581079</v>
      </c>
      <c r="AC101" s="142">
        <f>AB101</f>
        <v>0.61184388526581079</v>
      </c>
      <c r="AD101" s="142">
        <f t="shared" si="22"/>
        <v>0.61184388526581079</v>
      </c>
      <c r="AE101" s="142">
        <f t="shared" si="22"/>
        <v>0.61184388526581079</v>
      </c>
      <c r="AF101" s="142">
        <f t="shared" si="22"/>
        <v>0.61184388526581079</v>
      </c>
      <c r="AG101" s="142">
        <f t="shared" si="22"/>
        <v>0.61184388526581079</v>
      </c>
      <c r="AH101" s="142">
        <f t="shared" si="22"/>
        <v>0.61184388526581079</v>
      </c>
      <c r="AI101" s="142">
        <f t="shared" si="22"/>
        <v>0.61184388526581079</v>
      </c>
      <c r="AJ101" s="142">
        <f t="shared" si="22"/>
        <v>0.61184388526581079</v>
      </c>
      <c r="AK101" s="142">
        <f t="shared" si="22"/>
        <v>0.61184388526581079</v>
      </c>
      <c r="AL101" s="142">
        <f t="shared" si="22"/>
        <v>0.61184388526581079</v>
      </c>
      <c r="AM101" s="142">
        <f t="shared" si="22"/>
        <v>0.61184388526581079</v>
      </c>
      <c r="AN101" s="142">
        <f t="shared" si="22"/>
        <v>0.61184388526581079</v>
      </c>
      <c r="AO101" s="142">
        <f t="shared" si="22"/>
        <v>0.61184388526581079</v>
      </c>
      <c r="AP101" s="142">
        <f t="shared" si="22"/>
        <v>0.61184388526581079</v>
      </c>
      <c r="AQ101" s="142">
        <f t="shared" si="22"/>
        <v>0.61184388526581079</v>
      </c>
      <c r="AR101" s="142">
        <f t="shared" si="22"/>
        <v>0.61184388526581079</v>
      </c>
      <c r="AS101" s="142">
        <f t="shared" si="22"/>
        <v>0.61184388526581079</v>
      </c>
      <c r="AT101" s="142">
        <f t="shared" si="22"/>
        <v>0.61184388526581079</v>
      </c>
      <c r="AU101" s="142">
        <f t="shared" si="22"/>
        <v>0.61184388526581079</v>
      </c>
      <c r="AV101" s="142">
        <f t="shared" si="22"/>
        <v>0.61184388526581079</v>
      </c>
      <c r="AW101" s="142">
        <f t="shared" si="22"/>
        <v>0.61184388526581079</v>
      </c>
      <c r="AX101" s="142">
        <f t="shared" si="22"/>
        <v>0.61184388526581079</v>
      </c>
      <c r="AY101" s="142">
        <f t="shared" si="22"/>
        <v>0.61184388526581079</v>
      </c>
      <c r="BA101" s="181" t="s">
        <v>114</v>
      </c>
      <c r="BB101" s="181" t="s">
        <v>114</v>
      </c>
      <c r="BC101" s="181" t="s">
        <v>114</v>
      </c>
      <c r="BD101" s="181" t="s">
        <v>114</v>
      </c>
      <c r="BF101" s="77"/>
    </row>
    <row r="102" spans="2:58" x14ac:dyDescent="0.25">
      <c r="B102" s="91" t="s">
        <v>249</v>
      </c>
      <c r="C102" s="91" t="s">
        <v>250</v>
      </c>
      <c r="D102" s="97">
        <f t="shared" ref="D102:O102" si="25">D14/D62</f>
        <v>0.69733762241080521</v>
      </c>
      <c r="E102" s="97">
        <f t="shared" si="25"/>
        <v>0.73373739080953415</v>
      </c>
      <c r="F102" s="97">
        <f t="shared" si="25"/>
        <v>0.80265035315867184</v>
      </c>
      <c r="G102" s="97">
        <f t="shared" si="25"/>
        <v>0.8442068023750352</v>
      </c>
      <c r="H102" s="97">
        <f t="shared" si="25"/>
        <v>0.83605163731729193</v>
      </c>
      <c r="I102" s="97">
        <f t="shared" si="25"/>
        <v>0.83882960634712567</v>
      </c>
      <c r="J102" s="97">
        <f t="shared" si="25"/>
        <v>0.91596825015264194</v>
      </c>
      <c r="K102" s="97">
        <f t="shared" si="25"/>
        <v>0.86209232168938421</v>
      </c>
      <c r="L102" s="97">
        <f t="shared" si="25"/>
        <v>0.84207388236688308</v>
      </c>
      <c r="M102" s="97">
        <f t="shared" si="25"/>
        <v>0.85417101495564185</v>
      </c>
      <c r="N102" s="97">
        <f t="shared" si="25"/>
        <v>0.88881304428499752</v>
      </c>
      <c r="O102" s="97">
        <f t="shared" si="25"/>
        <v>1.1209471812854845</v>
      </c>
      <c r="P102" s="142">
        <f>O102*(1+$P$156)</f>
        <v>1.1669060157181894</v>
      </c>
      <c r="Q102" s="142">
        <f>P102</f>
        <v>1.1669060157181894</v>
      </c>
      <c r="R102" s="142">
        <f t="shared" si="22"/>
        <v>1.1669060157181894</v>
      </c>
      <c r="S102" s="142">
        <f t="shared" si="22"/>
        <v>1.1669060157181894</v>
      </c>
      <c r="T102" s="142">
        <f t="shared" si="22"/>
        <v>1.1669060157181894</v>
      </c>
      <c r="U102" s="142">
        <f t="shared" si="22"/>
        <v>1.1669060157181894</v>
      </c>
      <c r="V102" s="142">
        <f t="shared" si="22"/>
        <v>1.1669060157181894</v>
      </c>
      <c r="W102" s="142">
        <f t="shared" si="22"/>
        <v>1.1669060157181894</v>
      </c>
      <c r="X102" s="142">
        <f t="shared" si="22"/>
        <v>1.1669060157181894</v>
      </c>
      <c r="Y102" s="142">
        <f t="shared" si="22"/>
        <v>1.1669060157181894</v>
      </c>
      <c r="Z102" s="142">
        <f t="shared" si="22"/>
        <v>1.1669060157181894</v>
      </c>
      <c r="AA102" s="142">
        <f t="shared" si="22"/>
        <v>1.1669060157181894</v>
      </c>
      <c r="AB102" s="142">
        <f>AA102*(1+$AB$156)</f>
        <v>1.2147491623626352</v>
      </c>
      <c r="AC102" s="142">
        <f>AB102</f>
        <v>1.2147491623626352</v>
      </c>
      <c r="AD102" s="142">
        <f t="shared" si="22"/>
        <v>1.2147491623626352</v>
      </c>
      <c r="AE102" s="142">
        <f t="shared" si="22"/>
        <v>1.2147491623626352</v>
      </c>
      <c r="AF102" s="142">
        <f t="shared" si="22"/>
        <v>1.2147491623626352</v>
      </c>
      <c r="AG102" s="142">
        <f t="shared" si="22"/>
        <v>1.2147491623626352</v>
      </c>
      <c r="AH102" s="142">
        <f t="shared" si="22"/>
        <v>1.2147491623626352</v>
      </c>
      <c r="AI102" s="142">
        <f t="shared" si="22"/>
        <v>1.2147491623626352</v>
      </c>
      <c r="AJ102" s="142">
        <f t="shared" si="22"/>
        <v>1.2147491623626352</v>
      </c>
      <c r="AK102" s="142">
        <f t="shared" si="22"/>
        <v>1.2147491623626352</v>
      </c>
      <c r="AL102" s="142">
        <f t="shared" si="22"/>
        <v>1.2147491623626352</v>
      </c>
      <c r="AM102" s="142">
        <f t="shared" si="22"/>
        <v>1.2147491623626352</v>
      </c>
      <c r="AN102" s="142">
        <f t="shared" si="22"/>
        <v>1.2147491623626352</v>
      </c>
      <c r="AO102" s="142">
        <f t="shared" si="22"/>
        <v>1.2147491623626352</v>
      </c>
      <c r="AP102" s="142">
        <f t="shared" si="22"/>
        <v>1.2147491623626352</v>
      </c>
      <c r="AQ102" s="142">
        <f t="shared" si="22"/>
        <v>1.2147491623626352</v>
      </c>
      <c r="AR102" s="142">
        <f t="shared" si="22"/>
        <v>1.2147491623626352</v>
      </c>
      <c r="AS102" s="142">
        <f t="shared" si="22"/>
        <v>1.2147491623626352</v>
      </c>
      <c r="AT102" s="142">
        <f t="shared" si="22"/>
        <v>1.2147491623626352</v>
      </c>
      <c r="AU102" s="142">
        <f t="shared" si="22"/>
        <v>1.2147491623626352</v>
      </c>
      <c r="AV102" s="142">
        <f t="shared" si="22"/>
        <v>1.2147491623626352</v>
      </c>
      <c r="AW102" s="142">
        <f t="shared" si="22"/>
        <v>1.2147491623626352</v>
      </c>
      <c r="AX102" s="142">
        <f t="shared" si="22"/>
        <v>1.2147491623626352</v>
      </c>
      <c r="AY102" s="142">
        <f t="shared" si="22"/>
        <v>1.2147491623626352</v>
      </c>
      <c r="BA102" s="181" t="s">
        <v>114</v>
      </c>
      <c r="BB102" s="181" t="s">
        <v>114</v>
      </c>
      <c r="BC102" s="181" t="s">
        <v>114</v>
      </c>
      <c r="BD102" s="181" t="s">
        <v>114</v>
      </c>
      <c r="BF102" s="77"/>
    </row>
    <row r="103" spans="2:58" x14ac:dyDescent="0.25">
      <c r="B103" s="92" t="s">
        <v>252</v>
      </c>
      <c r="C103" s="91" t="s">
        <v>253</v>
      </c>
      <c r="D103" s="147">
        <f t="shared" ref="D103:O103" si="26">D15/D12</f>
        <v>6.671900307949763E-2</v>
      </c>
      <c r="E103" s="147">
        <f t="shared" si="26"/>
        <v>6.6443111800384216E-2</v>
      </c>
      <c r="F103" s="147">
        <f t="shared" si="26"/>
        <v>7.0184918573918495E-2</v>
      </c>
      <c r="G103" s="147">
        <f t="shared" si="26"/>
        <v>6.9873794624332783E-2</v>
      </c>
      <c r="H103" s="147">
        <f t="shared" si="26"/>
        <v>6.4438091900561267E-2</v>
      </c>
      <c r="I103" s="147">
        <f t="shared" si="26"/>
        <v>6.2195960977802785E-2</v>
      </c>
      <c r="J103" s="147">
        <f t="shared" si="26"/>
        <v>6.2896189857207963E-2</v>
      </c>
      <c r="K103" s="147">
        <f t="shared" si="26"/>
        <v>6.420474649340896E-2</v>
      </c>
      <c r="L103" s="147">
        <f t="shared" si="26"/>
        <v>6.4447430760395885E-2</v>
      </c>
      <c r="M103" s="147">
        <f t="shared" si="26"/>
        <v>6.664403154408409E-2</v>
      </c>
      <c r="N103" s="147">
        <f t="shared" si="26"/>
        <v>6.6636484059756917E-2</v>
      </c>
      <c r="O103" s="147">
        <f t="shared" si="26"/>
        <v>6.9785554337594799E-2</v>
      </c>
      <c r="P103" s="148">
        <f>AVERAGE(D103:O103)</f>
        <v>6.6205776500745481E-2</v>
      </c>
      <c r="Q103" s="148">
        <f>$P$103</f>
        <v>6.6205776500745481E-2</v>
      </c>
      <c r="R103" s="148">
        <f t="shared" ref="R103:AY103" si="27">$P$103</f>
        <v>6.6205776500745481E-2</v>
      </c>
      <c r="S103" s="148">
        <f t="shared" si="27"/>
        <v>6.6205776500745481E-2</v>
      </c>
      <c r="T103" s="148">
        <f t="shared" si="27"/>
        <v>6.6205776500745481E-2</v>
      </c>
      <c r="U103" s="148">
        <f t="shared" si="27"/>
        <v>6.6205776500745481E-2</v>
      </c>
      <c r="V103" s="148">
        <f t="shared" si="27"/>
        <v>6.6205776500745481E-2</v>
      </c>
      <c r="W103" s="148">
        <f t="shared" si="27"/>
        <v>6.6205776500745481E-2</v>
      </c>
      <c r="X103" s="148">
        <f t="shared" si="27"/>
        <v>6.6205776500745481E-2</v>
      </c>
      <c r="Y103" s="148">
        <f t="shared" si="27"/>
        <v>6.6205776500745481E-2</v>
      </c>
      <c r="Z103" s="148">
        <f t="shared" si="27"/>
        <v>6.6205776500745481E-2</v>
      </c>
      <c r="AA103" s="148">
        <f t="shared" si="27"/>
        <v>6.6205776500745481E-2</v>
      </c>
      <c r="AB103" s="148">
        <f t="shared" si="27"/>
        <v>6.6205776500745481E-2</v>
      </c>
      <c r="AC103" s="148">
        <f t="shared" si="27"/>
        <v>6.6205776500745481E-2</v>
      </c>
      <c r="AD103" s="148">
        <f t="shared" si="27"/>
        <v>6.6205776500745481E-2</v>
      </c>
      <c r="AE103" s="148">
        <f t="shared" si="27"/>
        <v>6.6205776500745481E-2</v>
      </c>
      <c r="AF103" s="148">
        <f t="shared" si="27"/>
        <v>6.6205776500745481E-2</v>
      </c>
      <c r="AG103" s="148">
        <f t="shared" si="27"/>
        <v>6.6205776500745481E-2</v>
      </c>
      <c r="AH103" s="148">
        <f t="shared" si="27"/>
        <v>6.6205776500745481E-2</v>
      </c>
      <c r="AI103" s="148">
        <f t="shared" si="27"/>
        <v>6.6205776500745481E-2</v>
      </c>
      <c r="AJ103" s="148">
        <f t="shared" si="27"/>
        <v>6.6205776500745481E-2</v>
      </c>
      <c r="AK103" s="148">
        <f t="shared" si="27"/>
        <v>6.6205776500745481E-2</v>
      </c>
      <c r="AL103" s="148">
        <f t="shared" si="27"/>
        <v>6.6205776500745481E-2</v>
      </c>
      <c r="AM103" s="148">
        <f t="shared" si="27"/>
        <v>6.6205776500745481E-2</v>
      </c>
      <c r="AN103" s="148">
        <f t="shared" si="27"/>
        <v>6.6205776500745481E-2</v>
      </c>
      <c r="AO103" s="148">
        <f t="shared" si="27"/>
        <v>6.6205776500745481E-2</v>
      </c>
      <c r="AP103" s="148">
        <f t="shared" si="27"/>
        <v>6.6205776500745481E-2</v>
      </c>
      <c r="AQ103" s="148">
        <f t="shared" si="27"/>
        <v>6.6205776500745481E-2</v>
      </c>
      <c r="AR103" s="148">
        <f t="shared" si="27"/>
        <v>6.6205776500745481E-2</v>
      </c>
      <c r="AS103" s="148">
        <f t="shared" si="27"/>
        <v>6.6205776500745481E-2</v>
      </c>
      <c r="AT103" s="148">
        <f t="shared" si="27"/>
        <v>6.6205776500745481E-2</v>
      </c>
      <c r="AU103" s="148">
        <f t="shared" si="27"/>
        <v>6.6205776500745481E-2</v>
      </c>
      <c r="AV103" s="148">
        <f t="shared" si="27"/>
        <v>6.6205776500745481E-2</v>
      </c>
      <c r="AW103" s="148">
        <f t="shared" si="27"/>
        <v>6.6205776500745481E-2</v>
      </c>
      <c r="AX103" s="148">
        <f t="shared" si="27"/>
        <v>6.6205776500745481E-2</v>
      </c>
      <c r="AY103" s="148">
        <f t="shared" si="27"/>
        <v>6.6205776500745481E-2</v>
      </c>
      <c r="BA103" s="181" t="s">
        <v>114</v>
      </c>
      <c r="BB103" s="181" t="s">
        <v>114</v>
      </c>
      <c r="BC103" s="181" t="s">
        <v>114</v>
      </c>
      <c r="BD103" s="181" t="s">
        <v>114</v>
      </c>
      <c r="BF103" s="77"/>
    </row>
    <row r="104" spans="2:58" x14ac:dyDescent="0.25">
      <c r="B104" s="92" t="s">
        <v>254</v>
      </c>
      <c r="C104" s="91" t="s">
        <v>119</v>
      </c>
      <c r="D104" s="146">
        <f t="shared" ref="D104:O104" si="28">D17/D16</f>
        <v>-1.7433957840603911E-3</v>
      </c>
      <c r="E104" s="146">
        <f t="shared" si="28"/>
        <v>-1.791721429601472E-3</v>
      </c>
      <c r="F104" s="146">
        <f t="shared" si="28"/>
        <v>-2.2459125025544651E-3</v>
      </c>
      <c r="G104" s="146">
        <f t="shared" si="28"/>
        <v>-2.4675978937191349E-3</v>
      </c>
      <c r="H104" s="146">
        <f t="shared" si="28"/>
        <v>-2.7980222062527617E-3</v>
      </c>
      <c r="I104" s="146">
        <f t="shared" si="28"/>
        <v>-2.5724561935913958E-3</v>
      </c>
      <c r="J104" s="146">
        <f t="shared" si="28"/>
        <v>-2.9785774209647249E-3</v>
      </c>
      <c r="K104" s="146">
        <f t="shared" si="28"/>
        <v>-3.2487491851157426E-3</v>
      </c>
      <c r="L104" s="146">
        <f t="shared" si="28"/>
        <v>-3.3790960810573794E-3</v>
      </c>
      <c r="M104" s="146">
        <f t="shared" si="28"/>
        <v>-3.5945762648675332E-3</v>
      </c>
      <c r="N104" s="146">
        <f t="shared" si="28"/>
        <v>-3.6014787258497874E-3</v>
      </c>
      <c r="O104" s="146">
        <f t="shared" si="28"/>
        <v>-6.7762288284128605E-3</v>
      </c>
      <c r="P104" s="141">
        <f>AVERAGE(D104:O104)</f>
        <v>-3.0998177096706377E-3</v>
      </c>
      <c r="Q104" s="141">
        <f>P104</f>
        <v>-3.0998177096706377E-3</v>
      </c>
      <c r="R104" s="141">
        <f t="shared" ref="R104:AY111" si="29">Q104</f>
        <v>-3.0998177096706377E-3</v>
      </c>
      <c r="S104" s="141">
        <f t="shared" si="29"/>
        <v>-3.0998177096706377E-3</v>
      </c>
      <c r="T104" s="141">
        <f t="shared" si="29"/>
        <v>-3.0998177096706377E-3</v>
      </c>
      <c r="U104" s="141">
        <f t="shared" si="29"/>
        <v>-3.0998177096706377E-3</v>
      </c>
      <c r="V104" s="141">
        <f t="shared" si="29"/>
        <v>-3.0998177096706377E-3</v>
      </c>
      <c r="W104" s="141">
        <f t="shared" si="29"/>
        <v>-3.0998177096706377E-3</v>
      </c>
      <c r="X104" s="141">
        <f t="shared" si="29"/>
        <v>-3.0998177096706377E-3</v>
      </c>
      <c r="Y104" s="141">
        <f t="shared" si="29"/>
        <v>-3.0998177096706377E-3</v>
      </c>
      <c r="Z104" s="141">
        <f t="shared" si="29"/>
        <v>-3.0998177096706377E-3</v>
      </c>
      <c r="AA104" s="141">
        <f t="shared" si="29"/>
        <v>-3.0998177096706377E-3</v>
      </c>
      <c r="AB104" s="141">
        <f t="shared" si="29"/>
        <v>-3.0998177096706377E-3</v>
      </c>
      <c r="AC104" s="141">
        <f t="shared" si="29"/>
        <v>-3.0998177096706377E-3</v>
      </c>
      <c r="AD104" s="141">
        <f t="shared" si="29"/>
        <v>-3.0998177096706377E-3</v>
      </c>
      <c r="AE104" s="141">
        <f t="shared" si="29"/>
        <v>-3.0998177096706377E-3</v>
      </c>
      <c r="AF104" s="141">
        <f t="shared" si="29"/>
        <v>-3.0998177096706377E-3</v>
      </c>
      <c r="AG104" s="141">
        <f t="shared" si="29"/>
        <v>-3.0998177096706377E-3</v>
      </c>
      <c r="AH104" s="141">
        <f t="shared" si="29"/>
        <v>-3.0998177096706377E-3</v>
      </c>
      <c r="AI104" s="141">
        <f t="shared" si="29"/>
        <v>-3.0998177096706377E-3</v>
      </c>
      <c r="AJ104" s="141">
        <f t="shared" si="29"/>
        <v>-3.0998177096706377E-3</v>
      </c>
      <c r="AK104" s="141">
        <f t="shared" si="29"/>
        <v>-3.0998177096706377E-3</v>
      </c>
      <c r="AL104" s="141">
        <f t="shared" si="29"/>
        <v>-3.0998177096706377E-3</v>
      </c>
      <c r="AM104" s="141">
        <f t="shared" si="29"/>
        <v>-3.0998177096706377E-3</v>
      </c>
      <c r="AN104" s="141">
        <f t="shared" si="29"/>
        <v>-3.0998177096706377E-3</v>
      </c>
      <c r="AO104" s="141">
        <f t="shared" si="29"/>
        <v>-3.0998177096706377E-3</v>
      </c>
      <c r="AP104" s="141">
        <f t="shared" si="29"/>
        <v>-3.0998177096706377E-3</v>
      </c>
      <c r="AQ104" s="141">
        <f t="shared" si="29"/>
        <v>-3.0998177096706377E-3</v>
      </c>
      <c r="AR104" s="141">
        <f t="shared" si="29"/>
        <v>-3.0998177096706377E-3</v>
      </c>
      <c r="AS104" s="141">
        <f t="shared" si="29"/>
        <v>-3.0998177096706377E-3</v>
      </c>
      <c r="AT104" s="141">
        <f t="shared" si="29"/>
        <v>-3.0998177096706377E-3</v>
      </c>
      <c r="AU104" s="141">
        <f t="shared" si="29"/>
        <v>-3.0998177096706377E-3</v>
      </c>
      <c r="AV104" s="141">
        <f t="shared" si="29"/>
        <v>-3.0998177096706377E-3</v>
      </c>
      <c r="AW104" s="141">
        <f t="shared" si="29"/>
        <v>-3.0998177096706377E-3</v>
      </c>
      <c r="AX104" s="141">
        <f t="shared" si="29"/>
        <v>-3.0998177096706377E-3</v>
      </c>
      <c r="AY104" s="141">
        <f t="shared" si="29"/>
        <v>-3.0998177096706377E-3</v>
      </c>
      <c r="BA104" s="181" t="s">
        <v>114</v>
      </c>
      <c r="BB104" s="181" t="s">
        <v>114</v>
      </c>
      <c r="BC104" s="181" t="s">
        <v>114</v>
      </c>
      <c r="BD104" s="181" t="s">
        <v>114</v>
      </c>
      <c r="BF104" s="77"/>
    </row>
    <row r="105" spans="2:58" x14ac:dyDescent="0.25">
      <c r="B105" s="92" t="s">
        <v>255</v>
      </c>
      <c r="C105" s="91" t="s">
        <v>119</v>
      </c>
      <c r="D105" s="146">
        <f t="shared" ref="D105:O105" si="30">D19/D$18</f>
        <v>0.74845731100483126</v>
      </c>
      <c r="E105" s="146">
        <f t="shared" si="30"/>
        <v>0.75825236922306904</v>
      </c>
      <c r="F105" s="146">
        <f t="shared" si="30"/>
        <v>0.75209015967240511</v>
      </c>
      <c r="G105" s="146">
        <f t="shared" si="30"/>
        <v>0.74622570914479258</v>
      </c>
      <c r="H105" s="146">
        <f t="shared" si="30"/>
        <v>0.74194603567421602</v>
      </c>
      <c r="I105" s="146">
        <f t="shared" si="30"/>
        <v>0.74154407982355486</v>
      </c>
      <c r="J105" s="146">
        <f t="shared" si="30"/>
        <v>0.74297461321468683</v>
      </c>
      <c r="K105" s="146">
        <f t="shared" si="30"/>
        <v>0.74697241110544821</v>
      </c>
      <c r="L105" s="146">
        <f t="shared" si="30"/>
        <v>0.74110697573240625</v>
      </c>
      <c r="M105" s="146">
        <f t="shared" si="30"/>
        <v>0.74179392369006625</v>
      </c>
      <c r="N105" s="146">
        <f t="shared" si="30"/>
        <v>0.73971065016317916</v>
      </c>
      <c r="O105" s="146">
        <f t="shared" si="30"/>
        <v>0.75132965067949298</v>
      </c>
      <c r="P105" s="141">
        <f>AVERAGE(D105:O105)</f>
        <v>0.74603365742734573</v>
      </c>
      <c r="Q105" s="141">
        <f>P105</f>
        <v>0.74603365742734573</v>
      </c>
      <c r="R105" s="141">
        <f t="shared" si="29"/>
        <v>0.74603365742734573</v>
      </c>
      <c r="S105" s="141">
        <f t="shared" si="29"/>
        <v>0.74603365742734573</v>
      </c>
      <c r="T105" s="141">
        <f t="shared" si="29"/>
        <v>0.74603365742734573</v>
      </c>
      <c r="U105" s="141">
        <f t="shared" si="29"/>
        <v>0.74603365742734573</v>
      </c>
      <c r="V105" s="141">
        <f t="shared" si="29"/>
        <v>0.74603365742734573</v>
      </c>
      <c r="W105" s="141">
        <f t="shared" si="29"/>
        <v>0.74603365742734573</v>
      </c>
      <c r="X105" s="141">
        <f t="shared" si="29"/>
        <v>0.74603365742734573</v>
      </c>
      <c r="Y105" s="141">
        <f t="shared" si="29"/>
        <v>0.74603365742734573</v>
      </c>
      <c r="Z105" s="141">
        <f t="shared" si="29"/>
        <v>0.74603365742734573</v>
      </c>
      <c r="AA105" s="141">
        <f t="shared" si="29"/>
        <v>0.74603365742734573</v>
      </c>
      <c r="AB105" s="141">
        <f t="shared" si="29"/>
        <v>0.74603365742734573</v>
      </c>
      <c r="AC105" s="141">
        <f t="shared" si="29"/>
        <v>0.74603365742734573</v>
      </c>
      <c r="AD105" s="141">
        <f t="shared" si="29"/>
        <v>0.74603365742734573</v>
      </c>
      <c r="AE105" s="141">
        <f t="shared" si="29"/>
        <v>0.74603365742734573</v>
      </c>
      <c r="AF105" s="141">
        <f t="shared" si="29"/>
        <v>0.74603365742734573</v>
      </c>
      <c r="AG105" s="141">
        <f t="shared" si="29"/>
        <v>0.74603365742734573</v>
      </c>
      <c r="AH105" s="141">
        <f t="shared" si="29"/>
        <v>0.74603365742734573</v>
      </c>
      <c r="AI105" s="141">
        <f t="shared" si="29"/>
        <v>0.74603365742734573</v>
      </c>
      <c r="AJ105" s="141">
        <f t="shared" si="29"/>
        <v>0.74603365742734573</v>
      </c>
      <c r="AK105" s="141">
        <f t="shared" si="29"/>
        <v>0.74603365742734573</v>
      </c>
      <c r="AL105" s="141">
        <f t="shared" si="29"/>
        <v>0.74603365742734573</v>
      </c>
      <c r="AM105" s="141">
        <f t="shared" si="29"/>
        <v>0.74603365742734573</v>
      </c>
      <c r="AN105" s="141">
        <f t="shared" si="29"/>
        <v>0.74603365742734573</v>
      </c>
      <c r="AO105" s="141">
        <f t="shared" si="29"/>
        <v>0.74603365742734573</v>
      </c>
      <c r="AP105" s="141">
        <f t="shared" si="29"/>
        <v>0.74603365742734573</v>
      </c>
      <c r="AQ105" s="141">
        <f t="shared" si="29"/>
        <v>0.74603365742734573</v>
      </c>
      <c r="AR105" s="141">
        <f t="shared" si="29"/>
        <v>0.74603365742734573</v>
      </c>
      <c r="AS105" s="141">
        <f t="shared" si="29"/>
        <v>0.74603365742734573</v>
      </c>
      <c r="AT105" s="141">
        <f t="shared" si="29"/>
        <v>0.74603365742734573</v>
      </c>
      <c r="AU105" s="141">
        <f t="shared" si="29"/>
        <v>0.74603365742734573</v>
      </c>
      <c r="AV105" s="141">
        <f t="shared" si="29"/>
        <v>0.74603365742734573</v>
      </c>
      <c r="AW105" s="141">
        <f t="shared" si="29"/>
        <v>0.74603365742734573</v>
      </c>
      <c r="AX105" s="141">
        <f t="shared" si="29"/>
        <v>0.74603365742734573</v>
      </c>
      <c r="AY105" s="141">
        <f t="shared" si="29"/>
        <v>0.74603365742734573</v>
      </c>
      <c r="BA105" s="181" t="s">
        <v>114</v>
      </c>
      <c r="BB105" s="181" t="s">
        <v>114</v>
      </c>
      <c r="BC105" s="181" t="s">
        <v>114</v>
      </c>
      <c r="BD105" s="181" t="s">
        <v>114</v>
      </c>
      <c r="BF105" s="77"/>
    </row>
    <row r="106" spans="2:58" x14ac:dyDescent="0.25">
      <c r="B106" s="92" t="s">
        <v>256</v>
      </c>
      <c r="C106" s="91" t="s">
        <v>119</v>
      </c>
      <c r="D106" s="146">
        <f t="shared" ref="D106:O106" si="31">D20/D$18</f>
        <v>-8.6512956281387152E-2</v>
      </c>
      <c r="E106" s="146">
        <f t="shared" si="31"/>
        <v>-0.10133319662662968</v>
      </c>
      <c r="F106" s="146">
        <f t="shared" si="31"/>
        <v>-0.10292778450951992</v>
      </c>
      <c r="G106" s="146">
        <f t="shared" si="31"/>
        <v>-0.11968221152323703</v>
      </c>
      <c r="H106" s="146">
        <f t="shared" si="31"/>
        <v>-0.14562107319175999</v>
      </c>
      <c r="I106" s="146">
        <f t="shared" si="31"/>
        <v>-0.15038090471661431</v>
      </c>
      <c r="J106" s="146">
        <f t="shared" si="31"/>
        <v>-0.16617042191850689</v>
      </c>
      <c r="K106" s="146">
        <f t="shared" si="31"/>
        <v>-0.12890128575688492</v>
      </c>
      <c r="L106" s="146">
        <f t="shared" si="31"/>
        <v>-0.20555859775456253</v>
      </c>
      <c r="M106" s="146">
        <f t="shared" si="31"/>
        <v>-0.18569175930031823</v>
      </c>
      <c r="N106" s="146">
        <f t="shared" si="31"/>
        <v>-0.1813596883681636</v>
      </c>
      <c r="O106" s="146">
        <f t="shared" si="31"/>
        <v>-0.15266000684801884</v>
      </c>
      <c r="P106" s="141">
        <f>AVERAGE(D106:O106)</f>
        <v>-0.14389999056630026</v>
      </c>
      <c r="Q106" s="141">
        <f>P106</f>
        <v>-0.14389999056630026</v>
      </c>
      <c r="R106" s="141">
        <f t="shared" si="29"/>
        <v>-0.14389999056630026</v>
      </c>
      <c r="S106" s="141">
        <f t="shared" si="29"/>
        <v>-0.14389999056630026</v>
      </c>
      <c r="T106" s="141">
        <f t="shared" si="29"/>
        <v>-0.14389999056630026</v>
      </c>
      <c r="U106" s="141">
        <f t="shared" si="29"/>
        <v>-0.14389999056630026</v>
      </c>
      <c r="V106" s="141">
        <f t="shared" si="29"/>
        <v>-0.14389999056630026</v>
      </c>
      <c r="W106" s="141">
        <f t="shared" si="29"/>
        <v>-0.14389999056630026</v>
      </c>
      <c r="X106" s="141">
        <f t="shared" si="29"/>
        <v>-0.14389999056630026</v>
      </c>
      <c r="Y106" s="141">
        <f t="shared" si="29"/>
        <v>-0.14389999056630026</v>
      </c>
      <c r="Z106" s="141">
        <f t="shared" si="29"/>
        <v>-0.14389999056630026</v>
      </c>
      <c r="AA106" s="141">
        <f t="shared" si="29"/>
        <v>-0.14389999056630026</v>
      </c>
      <c r="AB106" s="141">
        <f t="shared" si="29"/>
        <v>-0.14389999056630026</v>
      </c>
      <c r="AC106" s="141">
        <f t="shared" si="29"/>
        <v>-0.14389999056630026</v>
      </c>
      <c r="AD106" s="141">
        <f t="shared" si="29"/>
        <v>-0.14389999056630026</v>
      </c>
      <c r="AE106" s="141">
        <f t="shared" si="29"/>
        <v>-0.14389999056630026</v>
      </c>
      <c r="AF106" s="141">
        <f t="shared" si="29"/>
        <v>-0.14389999056630026</v>
      </c>
      <c r="AG106" s="141">
        <f t="shared" si="29"/>
        <v>-0.14389999056630026</v>
      </c>
      <c r="AH106" s="141">
        <f t="shared" si="29"/>
        <v>-0.14389999056630026</v>
      </c>
      <c r="AI106" s="141">
        <f t="shared" si="29"/>
        <v>-0.14389999056630026</v>
      </c>
      <c r="AJ106" s="141">
        <f t="shared" si="29"/>
        <v>-0.14389999056630026</v>
      </c>
      <c r="AK106" s="141">
        <f t="shared" si="29"/>
        <v>-0.14389999056630026</v>
      </c>
      <c r="AL106" s="141">
        <f t="shared" si="29"/>
        <v>-0.14389999056630026</v>
      </c>
      <c r="AM106" s="141">
        <f t="shared" si="29"/>
        <v>-0.14389999056630026</v>
      </c>
      <c r="AN106" s="141">
        <f t="shared" si="29"/>
        <v>-0.14389999056630026</v>
      </c>
      <c r="AO106" s="141">
        <f t="shared" si="29"/>
        <v>-0.14389999056630026</v>
      </c>
      <c r="AP106" s="141">
        <f t="shared" si="29"/>
        <v>-0.14389999056630026</v>
      </c>
      <c r="AQ106" s="141">
        <f t="shared" si="29"/>
        <v>-0.14389999056630026</v>
      </c>
      <c r="AR106" s="141">
        <f t="shared" si="29"/>
        <v>-0.14389999056630026</v>
      </c>
      <c r="AS106" s="141">
        <f t="shared" si="29"/>
        <v>-0.14389999056630026</v>
      </c>
      <c r="AT106" s="141">
        <f t="shared" si="29"/>
        <v>-0.14389999056630026</v>
      </c>
      <c r="AU106" s="141">
        <f t="shared" si="29"/>
        <v>-0.14389999056630026</v>
      </c>
      <c r="AV106" s="141">
        <f t="shared" si="29"/>
        <v>-0.14389999056630026</v>
      </c>
      <c r="AW106" s="141">
        <f t="shared" si="29"/>
        <v>-0.14389999056630026</v>
      </c>
      <c r="AX106" s="141">
        <f t="shared" si="29"/>
        <v>-0.14389999056630026</v>
      </c>
      <c r="AY106" s="141">
        <f t="shared" si="29"/>
        <v>-0.14389999056630026</v>
      </c>
      <c r="BA106" s="181" t="s">
        <v>114</v>
      </c>
      <c r="BB106" s="181" t="s">
        <v>114</v>
      </c>
      <c r="BC106" s="181" t="s">
        <v>114</v>
      </c>
      <c r="BD106" s="181" t="s">
        <v>114</v>
      </c>
      <c r="BF106" s="77"/>
    </row>
    <row r="107" spans="2:58" x14ac:dyDescent="0.25">
      <c r="B107" s="92" t="s">
        <v>257</v>
      </c>
      <c r="C107" s="91" t="s">
        <v>119</v>
      </c>
      <c r="D107" s="146">
        <f t="shared" ref="D107:O107" si="32">D22/D$21</f>
        <v>1.143583092361684E-2</v>
      </c>
      <c r="E107" s="146">
        <f t="shared" si="32"/>
        <v>1.28333688785617E-2</v>
      </c>
      <c r="F107" s="146">
        <f t="shared" si="32"/>
        <v>-2.2285340427529664E-3</v>
      </c>
      <c r="G107" s="146">
        <f t="shared" si="32"/>
        <v>5.979985166143671E-3</v>
      </c>
      <c r="H107" s="146">
        <f t="shared" si="32"/>
        <v>8.4104935834867153E-3</v>
      </c>
      <c r="I107" s="146">
        <f t="shared" si="32"/>
        <v>3.0453776294708169E-2</v>
      </c>
      <c r="J107" s="146">
        <f t="shared" si="32"/>
        <v>4.2662632548490041E-3</v>
      </c>
      <c r="K107" s="146">
        <f t="shared" si="32"/>
        <v>3.1546248328801806E-3</v>
      </c>
      <c r="L107" s="146">
        <f t="shared" si="32"/>
        <v>3.7030332284348662E-2</v>
      </c>
      <c r="M107" s="146">
        <f t="shared" si="32"/>
        <v>4.7007358972410186E-3</v>
      </c>
      <c r="N107" s="146">
        <f t="shared" si="32"/>
        <v>5.3953588804613976E-3</v>
      </c>
      <c r="O107" s="146">
        <f t="shared" si="32"/>
        <v>-3.4564567837273123E-2</v>
      </c>
      <c r="P107" s="141">
        <f>AVERAGE(D107:O107)</f>
        <v>7.2389723430226066E-3</v>
      </c>
      <c r="Q107" s="141">
        <f>P107</f>
        <v>7.2389723430226066E-3</v>
      </c>
      <c r="R107" s="141">
        <f t="shared" si="29"/>
        <v>7.2389723430226066E-3</v>
      </c>
      <c r="S107" s="141">
        <f t="shared" si="29"/>
        <v>7.2389723430226066E-3</v>
      </c>
      <c r="T107" s="141">
        <f t="shared" si="29"/>
        <v>7.2389723430226066E-3</v>
      </c>
      <c r="U107" s="141">
        <f t="shared" si="29"/>
        <v>7.2389723430226066E-3</v>
      </c>
      <c r="V107" s="141">
        <f t="shared" si="29"/>
        <v>7.2389723430226066E-3</v>
      </c>
      <c r="W107" s="141">
        <f t="shared" si="29"/>
        <v>7.2389723430226066E-3</v>
      </c>
      <c r="X107" s="141">
        <f t="shared" si="29"/>
        <v>7.2389723430226066E-3</v>
      </c>
      <c r="Y107" s="141">
        <f t="shared" si="29"/>
        <v>7.2389723430226066E-3</v>
      </c>
      <c r="Z107" s="141">
        <f t="shared" si="29"/>
        <v>7.2389723430226066E-3</v>
      </c>
      <c r="AA107" s="141">
        <f t="shared" si="29"/>
        <v>7.2389723430226066E-3</v>
      </c>
      <c r="AB107" s="141">
        <f t="shared" si="29"/>
        <v>7.2389723430226066E-3</v>
      </c>
      <c r="AC107" s="141">
        <f t="shared" si="29"/>
        <v>7.2389723430226066E-3</v>
      </c>
      <c r="AD107" s="141">
        <f t="shared" si="29"/>
        <v>7.2389723430226066E-3</v>
      </c>
      <c r="AE107" s="141">
        <f t="shared" si="29"/>
        <v>7.2389723430226066E-3</v>
      </c>
      <c r="AF107" s="141">
        <f t="shared" si="29"/>
        <v>7.2389723430226066E-3</v>
      </c>
      <c r="AG107" s="141">
        <f t="shared" si="29"/>
        <v>7.2389723430226066E-3</v>
      </c>
      <c r="AH107" s="141">
        <f t="shared" si="29"/>
        <v>7.2389723430226066E-3</v>
      </c>
      <c r="AI107" s="141">
        <f t="shared" si="29"/>
        <v>7.2389723430226066E-3</v>
      </c>
      <c r="AJ107" s="141">
        <f t="shared" si="29"/>
        <v>7.2389723430226066E-3</v>
      </c>
      <c r="AK107" s="141">
        <f t="shared" si="29"/>
        <v>7.2389723430226066E-3</v>
      </c>
      <c r="AL107" s="141">
        <f t="shared" si="29"/>
        <v>7.2389723430226066E-3</v>
      </c>
      <c r="AM107" s="141">
        <f t="shared" si="29"/>
        <v>7.2389723430226066E-3</v>
      </c>
      <c r="AN107" s="141">
        <f t="shared" si="29"/>
        <v>7.2389723430226066E-3</v>
      </c>
      <c r="AO107" s="141">
        <f t="shared" si="29"/>
        <v>7.2389723430226066E-3</v>
      </c>
      <c r="AP107" s="141">
        <f t="shared" si="29"/>
        <v>7.2389723430226066E-3</v>
      </c>
      <c r="AQ107" s="141">
        <f t="shared" si="29"/>
        <v>7.2389723430226066E-3</v>
      </c>
      <c r="AR107" s="141">
        <f t="shared" si="29"/>
        <v>7.2389723430226066E-3</v>
      </c>
      <c r="AS107" s="141">
        <f t="shared" si="29"/>
        <v>7.2389723430226066E-3</v>
      </c>
      <c r="AT107" s="141">
        <f t="shared" si="29"/>
        <v>7.2389723430226066E-3</v>
      </c>
      <c r="AU107" s="141">
        <f t="shared" si="29"/>
        <v>7.2389723430226066E-3</v>
      </c>
      <c r="AV107" s="141">
        <f t="shared" si="29"/>
        <v>7.2389723430226066E-3</v>
      </c>
      <c r="AW107" s="141">
        <f t="shared" si="29"/>
        <v>7.2389723430226066E-3</v>
      </c>
      <c r="AX107" s="141">
        <f t="shared" si="29"/>
        <v>7.2389723430226066E-3</v>
      </c>
      <c r="AY107" s="141">
        <f t="shared" si="29"/>
        <v>7.2389723430226066E-3</v>
      </c>
      <c r="BA107" s="181" t="s">
        <v>114</v>
      </c>
      <c r="BB107" s="181" t="s">
        <v>114</v>
      </c>
      <c r="BC107" s="181" t="s">
        <v>114</v>
      </c>
      <c r="BD107" s="181" t="s">
        <v>114</v>
      </c>
      <c r="BF107" s="77"/>
    </row>
    <row r="108" spans="2:58" x14ac:dyDescent="0.25">
      <c r="B108" s="92" t="s">
        <v>258</v>
      </c>
      <c r="C108" s="91" t="s">
        <v>119</v>
      </c>
      <c r="D108" s="146">
        <f t="shared" ref="D108:O108" si="33">D23/D$21</f>
        <v>1.3619645558332723E-2</v>
      </c>
      <c r="E108" s="146">
        <f t="shared" si="33"/>
        <v>1.5989211201335753E-2</v>
      </c>
      <c r="F108" s="146">
        <f t="shared" si="33"/>
        <v>1.6974163135925629E-2</v>
      </c>
      <c r="G108" s="146">
        <f t="shared" si="33"/>
        <v>1.7631570439282741E-2</v>
      </c>
      <c r="H108" s="146">
        <f t="shared" si="33"/>
        <v>2.5632870972465475E-2</v>
      </c>
      <c r="I108" s="146">
        <f t="shared" si="33"/>
        <v>2.6332743564661469E-2</v>
      </c>
      <c r="J108" s="146">
        <f t="shared" si="33"/>
        <v>2.0129586764623654E-2</v>
      </c>
      <c r="K108" s="146">
        <f t="shared" si="33"/>
        <v>1.5125446777610872E-2</v>
      </c>
      <c r="L108" s="146">
        <f t="shared" si="33"/>
        <v>4.6538414762945651E-2</v>
      </c>
      <c r="M108" s="146">
        <f t="shared" si="33"/>
        <v>3.2368829674955114E-2</v>
      </c>
      <c r="N108" s="146">
        <f t="shared" si="33"/>
        <v>2.3752819356069179E-2</v>
      </c>
      <c r="O108" s="146">
        <f t="shared" si="33"/>
        <v>1.7053947233959251E-2</v>
      </c>
      <c r="P108" s="141">
        <f t="shared" ref="P108:P111" si="34">AVERAGE(D108:O108)</f>
        <v>2.2595770786847293E-2</v>
      </c>
      <c r="Q108" s="141">
        <f t="shared" ref="Q108:AF123" si="35">P108</f>
        <v>2.2595770786847293E-2</v>
      </c>
      <c r="R108" s="141">
        <f t="shared" si="35"/>
        <v>2.2595770786847293E-2</v>
      </c>
      <c r="S108" s="141">
        <f t="shared" si="35"/>
        <v>2.2595770786847293E-2</v>
      </c>
      <c r="T108" s="141">
        <f t="shared" si="35"/>
        <v>2.2595770786847293E-2</v>
      </c>
      <c r="U108" s="141">
        <f t="shared" si="35"/>
        <v>2.2595770786847293E-2</v>
      </c>
      <c r="V108" s="141">
        <f t="shared" si="35"/>
        <v>2.2595770786847293E-2</v>
      </c>
      <c r="W108" s="141">
        <f t="shared" si="35"/>
        <v>2.2595770786847293E-2</v>
      </c>
      <c r="X108" s="141">
        <f t="shared" si="35"/>
        <v>2.2595770786847293E-2</v>
      </c>
      <c r="Y108" s="141">
        <f t="shared" si="35"/>
        <v>2.2595770786847293E-2</v>
      </c>
      <c r="Z108" s="141">
        <f t="shared" si="35"/>
        <v>2.2595770786847293E-2</v>
      </c>
      <c r="AA108" s="141">
        <f t="shared" si="35"/>
        <v>2.2595770786847293E-2</v>
      </c>
      <c r="AB108" s="141">
        <f t="shared" si="35"/>
        <v>2.2595770786847293E-2</v>
      </c>
      <c r="AC108" s="141">
        <f t="shared" si="35"/>
        <v>2.2595770786847293E-2</v>
      </c>
      <c r="AD108" s="141">
        <f t="shared" si="35"/>
        <v>2.2595770786847293E-2</v>
      </c>
      <c r="AE108" s="141">
        <f t="shared" si="35"/>
        <v>2.2595770786847293E-2</v>
      </c>
      <c r="AF108" s="141">
        <f t="shared" si="35"/>
        <v>2.2595770786847293E-2</v>
      </c>
      <c r="AG108" s="141">
        <f t="shared" si="29"/>
        <v>2.2595770786847293E-2</v>
      </c>
      <c r="AH108" s="141">
        <f t="shared" si="29"/>
        <v>2.2595770786847293E-2</v>
      </c>
      <c r="AI108" s="141">
        <f t="shared" si="29"/>
        <v>2.2595770786847293E-2</v>
      </c>
      <c r="AJ108" s="141">
        <f t="shared" si="29"/>
        <v>2.2595770786847293E-2</v>
      </c>
      <c r="AK108" s="141">
        <f t="shared" si="29"/>
        <v>2.2595770786847293E-2</v>
      </c>
      <c r="AL108" s="141">
        <f t="shared" si="29"/>
        <v>2.2595770786847293E-2</v>
      </c>
      <c r="AM108" s="141">
        <f t="shared" si="29"/>
        <v>2.2595770786847293E-2</v>
      </c>
      <c r="AN108" s="141">
        <f t="shared" si="29"/>
        <v>2.2595770786847293E-2</v>
      </c>
      <c r="AO108" s="141">
        <f t="shared" si="29"/>
        <v>2.2595770786847293E-2</v>
      </c>
      <c r="AP108" s="141">
        <f t="shared" si="29"/>
        <v>2.2595770786847293E-2</v>
      </c>
      <c r="AQ108" s="141">
        <f t="shared" si="29"/>
        <v>2.2595770786847293E-2</v>
      </c>
      <c r="AR108" s="141">
        <f t="shared" si="29"/>
        <v>2.2595770786847293E-2</v>
      </c>
      <c r="AS108" s="141">
        <f t="shared" si="29"/>
        <v>2.2595770786847293E-2</v>
      </c>
      <c r="AT108" s="141">
        <f t="shared" si="29"/>
        <v>2.2595770786847293E-2</v>
      </c>
      <c r="AU108" s="141">
        <f t="shared" si="29"/>
        <v>2.2595770786847293E-2</v>
      </c>
      <c r="AV108" s="141">
        <f t="shared" si="29"/>
        <v>2.2595770786847293E-2</v>
      </c>
      <c r="AW108" s="141">
        <f t="shared" si="29"/>
        <v>2.2595770786847293E-2</v>
      </c>
      <c r="AX108" s="141">
        <f t="shared" si="29"/>
        <v>2.2595770786847293E-2</v>
      </c>
      <c r="AY108" s="141">
        <f t="shared" si="29"/>
        <v>2.2595770786847293E-2</v>
      </c>
      <c r="BA108" s="181" t="s">
        <v>114</v>
      </c>
      <c r="BB108" s="181" t="s">
        <v>114</v>
      </c>
      <c r="BC108" s="181" t="s">
        <v>114</v>
      </c>
      <c r="BD108" s="181" t="s">
        <v>114</v>
      </c>
      <c r="BF108" s="77"/>
    </row>
    <row r="109" spans="2:58" x14ac:dyDescent="0.25">
      <c r="B109" s="92" t="s">
        <v>259</v>
      </c>
      <c r="C109" s="91" t="s">
        <v>119</v>
      </c>
      <c r="D109" s="146">
        <f t="shared" ref="D109:O109" si="36">D24/D$21</f>
        <v>1.5596264627247202E-2</v>
      </c>
      <c r="E109" s="146">
        <f t="shared" si="36"/>
        <v>2.1000245931507986E-2</v>
      </c>
      <c r="F109" s="146">
        <f t="shared" si="36"/>
        <v>1.1953389627547701E-2</v>
      </c>
      <c r="G109" s="146">
        <f t="shared" si="36"/>
        <v>8.7733344955624373E-3</v>
      </c>
      <c r="H109" s="146">
        <f t="shared" si="36"/>
        <v>2.8697937610254794E-3</v>
      </c>
      <c r="I109" s="146">
        <f t="shared" si="36"/>
        <v>1.4320891129955531E-2</v>
      </c>
      <c r="J109" s="146">
        <f t="shared" si="36"/>
        <v>2.1537469581509049E-2</v>
      </c>
      <c r="K109" s="146">
        <f t="shared" si="36"/>
        <v>1.8553920231597729E-2</v>
      </c>
      <c r="L109" s="146">
        <f t="shared" si="36"/>
        <v>5.7068346966126428E-2</v>
      </c>
      <c r="M109" s="146">
        <f t="shared" si="36"/>
        <v>2.0536448480306484E-2</v>
      </c>
      <c r="N109" s="146">
        <f t="shared" si="36"/>
        <v>4.0704663114199499E-2</v>
      </c>
      <c r="O109" s="146">
        <f t="shared" si="36"/>
        <v>2.1282357155666745E-2</v>
      </c>
      <c r="P109" s="141">
        <f t="shared" si="34"/>
        <v>2.118309375852102E-2</v>
      </c>
      <c r="Q109" s="141">
        <f t="shared" si="35"/>
        <v>2.118309375852102E-2</v>
      </c>
      <c r="R109" s="141">
        <f t="shared" si="29"/>
        <v>2.118309375852102E-2</v>
      </c>
      <c r="S109" s="141">
        <f t="shared" si="29"/>
        <v>2.118309375852102E-2</v>
      </c>
      <c r="T109" s="141">
        <f t="shared" si="29"/>
        <v>2.118309375852102E-2</v>
      </c>
      <c r="U109" s="141">
        <f t="shared" si="29"/>
        <v>2.118309375852102E-2</v>
      </c>
      <c r="V109" s="141">
        <f t="shared" si="29"/>
        <v>2.118309375852102E-2</v>
      </c>
      <c r="W109" s="141">
        <f t="shared" si="29"/>
        <v>2.118309375852102E-2</v>
      </c>
      <c r="X109" s="141">
        <f t="shared" si="29"/>
        <v>2.118309375852102E-2</v>
      </c>
      <c r="Y109" s="141">
        <f t="shared" si="29"/>
        <v>2.118309375852102E-2</v>
      </c>
      <c r="Z109" s="141">
        <f t="shared" si="29"/>
        <v>2.118309375852102E-2</v>
      </c>
      <c r="AA109" s="141">
        <f t="shared" si="29"/>
        <v>2.118309375852102E-2</v>
      </c>
      <c r="AB109" s="141">
        <f t="shared" si="29"/>
        <v>2.118309375852102E-2</v>
      </c>
      <c r="AC109" s="141">
        <f t="shared" si="29"/>
        <v>2.118309375852102E-2</v>
      </c>
      <c r="AD109" s="141">
        <f t="shared" si="29"/>
        <v>2.118309375852102E-2</v>
      </c>
      <c r="AE109" s="141">
        <f t="shared" si="29"/>
        <v>2.118309375852102E-2</v>
      </c>
      <c r="AF109" s="141">
        <f t="shared" si="29"/>
        <v>2.118309375852102E-2</v>
      </c>
      <c r="AG109" s="141">
        <f t="shared" si="29"/>
        <v>2.118309375852102E-2</v>
      </c>
      <c r="AH109" s="141">
        <f t="shared" si="29"/>
        <v>2.118309375852102E-2</v>
      </c>
      <c r="AI109" s="141">
        <f t="shared" si="29"/>
        <v>2.118309375852102E-2</v>
      </c>
      <c r="AJ109" s="141">
        <f t="shared" si="29"/>
        <v>2.118309375852102E-2</v>
      </c>
      <c r="AK109" s="141">
        <f t="shared" si="29"/>
        <v>2.118309375852102E-2</v>
      </c>
      <c r="AL109" s="141">
        <f t="shared" si="29"/>
        <v>2.118309375852102E-2</v>
      </c>
      <c r="AM109" s="141">
        <f t="shared" si="29"/>
        <v>2.118309375852102E-2</v>
      </c>
      <c r="AN109" s="141">
        <f t="shared" si="29"/>
        <v>2.118309375852102E-2</v>
      </c>
      <c r="AO109" s="141">
        <f t="shared" si="29"/>
        <v>2.118309375852102E-2</v>
      </c>
      <c r="AP109" s="141">
        <f t="shared" si="29"/>
        <v>2.118309375852102E-2</v>
      </c>
      <c r="AQ109" s="141">
        <f t="shared" si="29"/>
        <v>2.118309375852102E-2</v>
      </c>
      <c r="AR109" s="141">
        <f t="shared" si="29"/>
        <v>2.118309375852102E-2</v>
      </c>
      <c r="AS109" s="141">
        <f t="shared" si="29"/>
        <v>2.118309375852102E-2</v>
      </c>
      <c r="AT109" s="141">
        <f t="shared" si="29"/>
        <v>2.118309375852102E-2</v>
      </c>
      <c r="AU109" s="141">
        <f t="shared" si="29"/>
        <v>2.118309375852102E-2</v>
      </c>
      <c r="AV109" s="141">
        <f t="shared" si="29"/>
        <v>2.118309375852102E-2</v>
      </c>
      <c r="AW109" s="141">
        <f t="shared" si="29"/>
        <v>2.118309375852102E-2</v>
      </c>
      <c r="AX109" s="141">
        <f t="shared" si="29"/>
        <v>2.118309375852102E-2</v>
      </c>
      <c r="AY109" s="141">
        <f t="shared" si="29"/>
        <v>2.118309375852102E-2</v>
      </c>
      <c r="BA109" s="181" t="s">
        <v>114</v>
      </c>
      <c r="BB109" s="181" t="s">
        <v>114</v>
      </c>
      <c r="BC109" s="181" t="s">
        <v>114</v>
      </c>
      <c r="BD109" s="181" t="s">
        <v>114</v>
      </c>
      <c r="BF109" s="77"/>
    </row>
    <row r="110" spans="2:58" x14ac:dyDescent="0.25">
      <c r="B110" s="92" t="s">
        <v>260</v>
      </c>
      <c r="C110" s="91" t="s">
        <v>119</v>
      </c>
      <c r="D110" s="146">
        <f t="shared" ref="D110:O110" si="37">D25/D$21</f>
        <v>3.2664551527320514E-2</v>
      </c>
      <c r="E110" s="146">
        <f t="shared" si="37"/>
        <v>2.758335616886988E-2</v>
      </c>
      <c r="F110" s="146">
        <f t="shared" si="37"/>
        <v>3.597845881296783E-2</v>
      </c>
      <c r="G110" s="146">
        <f t="shared" si="37"/>
        <v>3.1531101066344158E-2</v>
      </c>
      <c r="H110" s="146">
        <f t="shared" si="37"/>
        <v>6.0519406911963051E-2</v>
      </c>
      <c r="I110" s="146">
        <f t="shared" si="37"/>
        <v>4.6282797034703942E-2</v>
      </c>
      <c r="J110" s="146">
        <f t="shared" si="37"/>
        <v>6.6095157053522008E-2</v>
      </c>
      <c r="K110" s="146">
        <f t="shared" si="37"/>
        <v>4.1797564370080496E-2</v>
      </c>
      <c r="L110" s="146">
        <f t="shared" si="37"/>
        <v>0.18397369011485007</v>
      </c>
      <c r="M110" s="146">
        <f t="shared" si="37"/>
        <v>0.15231444416044196</v>
      </c>
      <c r="N110" s="146">
        <f t="shared" si="37"/>
        <v>8.2298191177569105E-2</v>
      </c>
      <c r="O110" s="146">
        <f t="shared" si="37"/>
        <v>5.5488079243269622E-2</v>
      </c>
      <c r="P110" s="141">
        <f t="shared" si="34"/>
        <v>6.8043899803491875E-2</v>
      </c>
      <c r="Q110" s="141">
        <f t="shared" si="35"/>
        <v>6.8043899803491875E-2</v>
      </c>
      <c r="R110" s="141">
        <f t="shared" si="29"/>
        <v>6.8043899803491875E-2</v>
      </c>
      <c r="S110" s="141">
        <f t="shared" si="29"/>
        <v>6.8043899803491875E-2</v>
      </c>
      <c r="T110" s="141">
        <f t="shared" si="29"/>
        <v>6.8043899803491875E-2</v>
      </c>
      <c r="U110" s="141">
        <f t="shared" si="29"/>
        <v>6.8043899803491875E-2</v>
      </c>
      <c r="V110" s="141">
        <f t="shared" si="29"/>
        <v>6.8043899803491875E-2</v>
      </c>
      <c r="W110" s="141">
        <f t="shared" si="29"/>
        <v>6.8043899803491875E-2</v>
      </c>
      <c r="X110" s="141">
        <f t="shared" si="29"/>
        <v>6.8043899803491875E-2</v>
      </c>
      <c r="Y110" s="141">
        <f t="shared" si="29"/>
        <v>6.8043899803491875E-2</v>
      </c>
      <c r="Z110" s="141">
        <f t="shared" si="29"/>
        <v>6.8043899803491875E-2</v>
      </c>
      <c r="AA110" s="141">
        <f t="shared" si="29"/>
        <v>6.8043899803491875E-2</v>
      </c>
      <c r="AB110" s="141">
        <f t="shared" si="29"/>
        <v>6.8043899803491875E-2</v>
      </c>
      <c r="AC110" s="141">
        <f t="shared" si="29"/>
        <v>6.8043899803491875E-2</v>
      </c>
      <c r="AD110" s="141">
        <f t="shared" si="29"/>
        <v>6.8043899803491875E-2</v>
      </c>
      <c r="AE110" s="141">
        <f t="shared" si="29"/>
        <v>6.8043899803491875E-2</v>
      </c>
      <c r="AF110" s="141">
        <f t="shared" si="29"/>
        <v>6.8043899803491875E-2</v>
      </c>
      <c r="AG110" s="141">
        <f t="shared" si="29"/>
        <v>6.8043899803491875E-2</v>
      </c>
      <c r="AH110" s="141">
        <f t="shared" si="29"/>
        <v>6.8043899803491875E-2</v>
      </c>
      <c r="AI110" s="141">
        <f t="shared" si="29"/>
        <v>6.8043899803491875E-2</v>
      </c>
      <c r="AJ110" s="141">
        <f t="shared" si="29"/>
        <v>6.8043899803491875E-2</v>
      </c>
      <c r="AK110" s="141">
        <f t="shared" si="29"/>
        <v>6.8043899803491875E-2</v>
      </c>
      <c r="AL110" s="141">
        <f t="shared" si="29"/>
        <v>6.8043899803491875E-2</v>
      </c>
      <c r="AM110" s="141">
        <f t="shared" si="29"/>
        <v>6.8043899803491875E-2</v>
      </c>
      <c r="AN110" s="141">
        <f t="shared" si="29"/>
        <v>6.8043899803491875E-2</v>
      </c>
      <c r="AO110" s="141">
        <f t="shared" si="29"/>
        <v>6.8043899803491875E-2</v>
      </c>
      <c r="AP110" s="141">
        <f t="shared" si="29"/>
        <v>6.8043899803491875E-2</v>
      </c>
      <c r="AQ110" s="141">
        <f t="shared" si="29"/>
        <v>6.8043899803491875E-2</v>
      </c>
      <c r="AR110" s="141">
        <f t="shared" si="29"/>
        <v>6.8043899803491875E-2</v>
      </c>
      <c r="AS110" s="141">
        <f t="shared" si="29"/>
        <v>6.8043899803491875E-2</v>
      </c>
      <c r="AT110" s="141">
        <f t="shared" si="29"/>
        <v>6.8043899803491875E-2</v>
      </c>
      <c r="AU110" s="141">
        <f t="shared" si="29"/>
        <v>6.8043899803491875E-2</v>
      </c>
      <c r="AV110" s="141">
        <f t="shared" si="29"/>
        <v>6.8043899803491875E-2</v>
      </c>
      <c r="AW110" s="141">
        <f t="shared" si="29"/>
        <v>6.8043899803491875E-2</v>
      </c>
      <c r="AX110" s="141">
        <f t="shared" si="29"/>
        <v>6.8043899803491875E-2</v>
      </c>
      <c r="AY110" s="141">
        <f t="shared" si="29"/>
        <v>6.8043899803491875E-2</v>
      </c>
      <c r="BA110" s="181" t="s">
        <v>114</v>
      </c>
      <c r="BB110" s="181" t="s">
        <v>114</v>
      </c>
      <c r="BC110" s="181" t="s">
        <v>114</v>
      </c>
      <c r="BD110" s="181" t="s">
        <v>114</v>
      </c>
      <c r="BF110" s="77"/>
    </row>
    <row r="111" spans="2:58" x14ac:dyDescent="0.25">
      <c r="B111" s="92" t="s">
        <v>261</v>
      </c>
      <c r="C111" s="91" t="s">
        <v>119</v>
      </c>
      <c r="D111" s="146">
        <f t="shared" ref="D111:O111" si="38">D26/D$21</f>
        <v>5.3170438160325753E-2</v>
      </c>
      <c r="E111" s="146">
        <f t="shared" si="38"/>
        <v>5.6851146390578512E-2</v>
      </c>
      <c r="F111" s="146">
        <f t="shared" si="38"/>
        <v>3.3121251562302931E-2</v>
      </c>
      <c r="G111" s="146">
        <f t="shared" si="38"/>
        <v>5.2796512267586908E-2</v>
      </c>
      <c r="H111" s="146">
        <f t="shared" si="38"/>
        <v>5.8821067599490046E-2</v>
      </c>
      <c r="I111" s="146">
        <f t="shared" si="38"/>
        <v>4.1292341952069059E-2</v>
      </c>
      <c r="J111" s="146">
        <f t="shared" si="38"/>
        <v>6.9623816865430704E-2</v>
      </c>
      <c r="K111" s="146">
        <f t="shared" si="38"/>
        <v>4.17275569690519E-2</v>
      </c>
      <c r="L111" s="146">
        <f t="shared" si="38"/>
        <v>6.1137737829851574E-2</v>
      </c>
      <c r="M111" s="146">
        <f t="shared" si="38"/>
        <v>6.0328672448354284E-2</v>
      </c>
      <c r="N111" s="146">
        <f t="shared" si="38"/>
        <v>6.113995938802505E-2</v>
      </c>
      <c r="O111" s="146">
        <f t="shared" si="38"/>
        <v>-1.8944300771381904E-2</v>
      </c>
      <c r="P111" s="141">
        <f t="shared" si="34"/>
        <v>4.7588850055140408E-2</v>
      </c>
      <c r="Q111" s="141">
        <f t="shared" si="35"/>
        <v>4.7588850055140408E-2</v>
      </c>
      <c r="R111" s="141">
        <f t="shared" si="29"/>
        <v>4.7588850055140408E-2</v>
      </c>
      <c r="S111" s="141">
        <f t="shared" si="29"/>
        <v>4.7588850055140408E-2</v>
      </c>
      <c r="T111" s="141">
        <f t="shared" si="29"/>
        <v>4.7588850055140408E-2</v>
      </c>
      <c r="U111" s="141">
        <f t="shared" si="29"/>
        <v>4.7588850055140408E-2</v>
      </c>
      <c r="V111" s="141">
        <f t="shared" si="29"/>
        <v>4.7588850055140408E-2</v>
      </c>
      <c r="W111" s="141">
        <f t="shared" si="29"/>
        <v>4.7588850055140408E-2</v>
      </c>
      <c r="X111" s="141">
        <f t="shared" si="29"/>
        <v>4.7588850055140408E-2</v>
      </c>
      <c r="Y111" s="141">
        <f t="shared" si="29"/>
        <v>4.7588850055140408E-2</v>
      </c>
      <c r="Z111" s="141">
        <f t="shared" si="29"/>
        <v>4.7588850055140408E-2</v>
      </c>
      <c r="AA111" s="141">
        <f t="shared" si="29"/>
        <v>4.7588850055140408E-2</v>
      </c>
      <c r="AB111" s="141">
        <f t="shared" si="29"/>
        <v>4.7588850055140408E-2</v>
      </c>
      <c r="AC111" s="141">
        <f t="shared" si="29"/>
        <v>4.7588850055140408E-2</v>
      </c>
      <c r="AD111" s="141">
        <f t="shared" si="29"/>
        <v>4.7588850055140408E-2</v>
      </c>
      <c r="AE111" s="141">
        <f t="shared" si="29"/>
        <v>4.7588850055140408E-2</v>
      </c>
      <c r="AF111" s="141">
        <f t="shared" si="29"/>
        <v>4.7588850055140408E-2</v>
      </c>
      <c r="AG111" s="141">
        <f t="shared" si="29"/>
        <v>4.7588850055140408E-2</v>
      </c>
      <c r="AH111" s="141">
        <f t="shared" si="29"/>
        <v>4.7588850055140408E-2</v>
      </c>
      <c r="AI111" s="141">
        <f t="shared" si="29"/>
        <v>4.7588850055140408E-2</v>
      </c>
      <c r="AJ111" s="141">
        <f t="shared" si="29"/>
        <v>4.7588850055140408E-2</v>
      </c>
      <c r="AK111" s="141">
        <f t="shared" si="29"/>
        <v>4.7588850055140408E-2</v>
      </c>
      <c r="AL111" s="141">
        <f t="shared" si="29"/>
        <v>4.7588850055140408E-2</v>
      </c>
      <c r="AM111" s="141">
        <f t="shared" si="29"/>
        <v>4.7588850055140408E-2</v>
      </c>
      <c r="AN111" s="141">
        <f t="shared" si="29"/>
        <v>4.7588850055140408E-2</v>
      </c>
      <c r="AO111" s="141">
        <f t="shared" si="29"/>
        <v>4.7588850055140408E-2</v>
      </c>
      <c r="AP111" s="141">
        <f t="shared" si="29"/>
        <v>4.7588850055140408E-2</v>
      </c>
      <c r="AQ111" s="141">
        <f t="shared" si="29"/>
        <v>4.7588850055140408E-2</v>
      </c>
      <c r="AR111" s="141">
        <f t="shared" si="29"/>
        <v>4.7588850055140408E-2</v>
      </c>
      <c r="AS111" s="141">
        <f t="shared" si="29"/>
        <v>4.7588850055140408E-2</v>
      </c>
      <c r="AT111" s="141">
        <f t="shared" si="29"/>
        <v>4.7588850055140408E-2</v>
      </c>
      <c r="AU111" s="141">
        <f t="shared" si="29"/>
        <v>4.7588850055140408E-2</v>
      </c>
      <c r="AV111" s="141">
        <f t="shared" si="29"/>
        <v>4.7588850055140408E-2</v>
      </c>
      <c r="AW111" s="141">
        <f t="shared" si="29"/>
        <v>4.7588850055140408E-2</v>
      </c>
      <c r="AX111" s="141">
        <f t="shared" ref="AX111:AY111" si="39">AW111</f>
        <v>4.7588850055140408E-2</v>
      </c>
      <c r="AY111" s="141">
        <f t="shared" si="39"/>
        <v>4.7588850055140408E-2</v>
      </c>
      <c r="BA111" s="181" t="s">
        <v>114</v>
      </c>
      <c r="BB111" s="181" t="s">
        <v>114</v>
      </c>
      <c r="BC111" s="181" t="s">
        <v>114</v>
      </c>
      <c r="BD111" s="181" t="s">
        <v>114</v>
      </c>
      <c r="BF111" s="77"/>
    </row>
    <row r="112" spans="2:58" x14ac:dyDescent="0.25">
      <c r="B112" s="92" t="s">
        <v>262</v>
      </c>
      <c r="C112" s="91" t="s">
        <v>119</v>
      </c>
      <c r="D112" s="146">
        <f t="shared" ref="D112:O112" si="40">D27/D$21</f>
        <v>2.8758450478951578E-2</v>
      </c>
      <c r="E112" s="146">
        <f t="shared" si="40"/>
        <v>0.12443126974039916</v>
      </c>
      <c r="F112" s="146">
        <f t="shared" si="40"/>
        <v>0.10082705469295782</v>
      </c>
      <c r="G112" s="146">
        <f t="shared" si="40"/>
        <v>9.3987948149370004E-2</v>
      </c>
      <c r="H112" s="146">
        <f t="shared" si="40"/>
        <v>0.10267698315265267</v>
      </c>
      <c r="I112" s="146">
        <f t="shared" si="40"/>
        <v>9.4737748783584139E-2</v>
      </c>
      <c r="J112" s="146">
        <f t="shared" si="40"/>
        <v>0.11044014711640171</v>
      </c>
      <c r="K112" s="146">
        <f t="shared" si="40"/>
        <v>7.7518746509828665E-2</v>
      </c>
      <c r="L112" s="146">
        <f t="shared" si="40"/>
        <v>0.16697443990806918</v>
      </c>
      <c r="M112" s="146">
        <f t="shared" si="40"/>
        <v>0.12391532926003729</v>
      </c>
      <c r="N112" s="146">
        <f t="shared" si="40"/>
        <v>9.7607746883732194E-2</v>
      </c>
      <c r="O112" s="146">
        <f t="shared" si="40"/>
        <v>6.1742463852218925E-2</v>
      </c>
      <c r="P112" s="141">
        <f>AVERAGE(D112:O112)</f>
        <v>9.86348607106836E-2</v>
      </c>
      <c r="Q112" s="141">
        <f t="shared" si="35"/>
        <v>9.86348607106836E-2</v>
      </c>
      <c r="R112" s="141">
        <f t="shared" si="35"/>
        <v>9.86348607106836E-2</v>
      </c>
      <c r="S112" s="141">
        <f t="shared" si="35"/>
        <v>9.86348607106836E-2</v>
      </c>
      <c r="T112" s="141">
        <f t="shared" si="35"/>
        <v>9.86348607106836E-2</v>
      </c>
      <c r="U112" s="141">
        <f t="shared" si="35"/>
        <v>9.86348607106836E-2</v>
      </c>
      <c r="V112" s="141">
        <f t="shared" si="35"/>
        <v>9.86348607106836E-2</v>
      </c>
      <c r="W112" s="141">
        <f t="shared" si="35"/>
        <v>9.86348607106836E-2</v>
      </c>
      <c r="X112" s="141">
        <f t="shared" si="35"/>
        <v>9.86348607106836E-2</v>
      </c>
      <c r="Y112" s="141">
        <f t="shared" si="35"/>
        <v>9.86348607106836E-2</v>
      </c>
      <c r="Z112" s="141">
        <f t="shared" si="35"/>
        <v>9.86348607106836E-2</v>
      </c>
      <c r="AA112" s="141">
        <f t="shared" si="35"/>
        <v>9.86348607106836E-2</v>
      </c>
      <c r="AB112" s="141">
        <f t="shared" si="35"/>
        <v>9.86348607106836E-2</v>
      </c>
      <c r="AC112" s="141">
        <f t="shared" si="35"/>
        <v>9.86348607106836E-2</v>
      </c>
      <c r="AD112" s="141">
        <f t="shared" si="35"/>
        <v>9.86348607106836E-2</v>
      </c>
      <c r="AE112" s="141">
        <f t="shared" si="35"/>
        <v>9.86348607106836E-2</v>
      </c>
      <c r="AF112" s="141">
        <f t="shared" si="35"/>
        <v>9.86348607106836E-2</v>
      </c>
      <c r="AG112" s="141">
        <f t="shared" ref="R112:AY123" si="41">AF112</f>
        <v>9.86348607106836E-2</v>
      </c>
      <c r="AH112" s="141">
        <f t="shared" si="41"/>
        <v>9.86348607106836E-2</v>
      </c>
      <c r="AI112" s="141">
        <f t="shared" si="41"/>
        <v>9.86348607106836E-2</v>
      </c>
      <c r="AJ112" s="141">
        <f t="shared" si="41"/>
        <v>9.86348607106836E-2</v>
      </c>
      <c r="AK112" s="141">
        <f t="shared" si="41"/>
        <v>9.86348607106836E-2</v>
      </c>
      <c r="AL112" s="141">
        <f t="shared" si="41"/>
        <v>9.86348607106836E-2</v>
      </c>
      <c r="AM112" s="141">
        <f t="shared" si="41"/>
        <v>9.86348607106836E-2</v>
      </c>
      <c r="AN112" s="141">
        <f t="shared" si="41"/>
        <v>9.86348607106836E-2</v>
      </c>
      <c r="AO112" s="141">
        <f t="shared" si="41"/>
        <v>9.86348607106836E-2</v>
      </c>
      <c r="AP112" s="141">
        <f t="shared" si="41"/>
        <v>9.86348607106836E-2</v>
      </c>
      <c r="AQ112" s="141">
        <f t="shared" si="41"/>
        <v>9.86348607106836E-2</v>
      </c>
      <c r="AR112" s="141">
        <f t="shared" si="41"/>
        <v>9.86348607106836E-2</v>
      </c>
      <c r="AS112" s="141">
        <f t="shared" si="41"/>
        <v>9.86348607106836E-2</v>
      </c>
      <c r="AT112" s="141">
        <f t="shared" si="41"/>
        <v>9.86348607106836E-2</v>
      </c>
      <c r="AU112" s="141">
        <f t="shared" si="41"/>
        <v>9.86348607106836E-2</v>
      </c>
      <c r="AV112" s="141">
        <f t="shared" si="41"/>
        <v>9.86348607106836E-2</v>
      </c>
      <c r="AW112" s="141">
        <f t="shared" si="41"/>
        <v>9.86348607106836E-2</v>
      </c>
      <c r="AX112" s="141">
        <f t="shared" si="41"/>
        <v>9.86348607106836E-2</v>
      </c>
      <c r="AY112" s="141">
        <f t="shared" si="41"/>
        <v>9.86348607106836E-2</v>
      </c>
      <c r="BA112" s="181" t="s">
        <v>114</v>
      </c>
      <c r="BB112" s="181" t="s">
        <v>114</v>
      </c>
      <c r="BC112" s="181" t="s">
        <v>114</v>
      </c>
      <c r="BD112" s="181" t="s">
        <v>114</v>
      </c>
      <c r="BF112" s="77"/>
    </row>
    <row r="113" spans="2:16382" x14ac:dyDescent="0.25">
      <c r="B113" s="92" t="s">
        <v>263</v>
      </c>
      <c r="C113" s="91" t="s">
        <v>119</v>
      </c>
      <c r="D113" s="146">
        <f t="shared" ref="D113:O113" si="42">D30/D$29</f>
        <v>3.1697015239764946E-2</v>
      </c>
      <c r="E113" s="146">
        <f t="shared" si="42"/>
        <v>2.2987934407524412E-2</v>
      </c>
      <c r="F113" s="146">
        <f t="shared" si="42"/>
        <v>6.0868920167821784E-2</v>
      </c>
      <c r="G113" s="146">
        <f t="shared" si="42"/>
        <v>8.555474805277373E-2</v>
      </c>
      <c r="H113" s="146">
        <f t="shared" si="42"/>
        <v>0.11672941803034592</v>
      </c>
      <c r="I113" s="146">
        <f t="shared" si="42"/>
        <v>8.6262011806669397E-2</v>
      </c>
      <c r="J113" s="146">
        <f t="shared" si="42"/>
        <v>4.2864205912038163E-2</v>
      </c>
      <c r="K113" s="146">
        <f t="shared" si="42"/>
        <v>2.288720693312439E-2</v>
      </c>
      <c r="L113" s="146">
        <f t="shared" si="42"/>
        <v>8.6331569428648905E-2</v>
      </c>
      <c r="M113" s="146">
        <f t="shared" si="42"/>
        <v>0.37468279799686044</v>
      </c>
      <c r="N113" s="146">
        <f t="shared" si="42"/>
        <v>0.55446322163176465</v>
      </c>
      <c r="O113" s="146">
        <f t="shared" si="42"/>
        <v>3.4024217634236369E-3</v>
      </c>
      <c r="P113" s="141">
        <f>AVERAGE(D113:O113)</f>
        <v>0.12406095594756335</v>
      </c>
      <c r="Q113" s="141">
        <f t="shared" si="35"/>
        <v>0.12406095594756335</v>
      </c>
      <c r="R113" s="141">
        <f t="shared" si="41"/>
        <v>0.12406095594756335</v>
      </c>
      <c r="S113" s="141">
        <f t="shared" si="41"/>
        <v>0.12406095594756335</v>
      </c>
      <c r="T113" s="141">
        <f t="shared" si="41"/>
        <v>0.12406095594756335</v>
      </c>
      <c r="U113" s="141">
        <f t="shared" si="41"/>
        <v>0.12406095594756335</v>
      </c>
      <c r="V113" s="141">
        <f t="shared" si="41"/>
        <v>0.12406095594756335</v>
      </c>
      <c r="W113" s="141">
        <f t="shared" si="41"/>
        <v>0.12406095594756335</v>
      </c>
      <c r="X113" s="141">
        <f t="shared" si="41"/>
        <v>0.12406095594756335</v>
      </c>
      <c r="Y113" s="141">
        <f t="shared" si="41"/>
        <v>0.12406095594756335</v>
      </c>
      <c r="Z113" s="141">
        <f t="shared" si="41"/>
        <v>0.12406095594756335</v>
      </c>
      <c r="AA113" s="141">
        <f t="shared" si="41"/>
        <v>0.12406095594756335</v>
      </c>
      <c r="AB113" s="141">
        <f t="shared" si="41"/>
        <v>0.12406095594756335</v>
      </c>
      <c r="AC113" s="141">
        <f t="shared" si="41"/>
        <v>0.12406095594756335</v>
      </c>
      <c r="AD113" s="141">
        <f t="shared" si="41"/>
        <v>0.12406095594756335</v>
      </c>
      <c r="AE113" s="141">
        <f t="shared" si="41"/>
        <v>0.12406095594756335</v>
      </c>
      <c r="AF113" s="141">
        <f t="shared" si="41"/>
        <v>0.12406095594756335</v>
      </c>
      <c r="AG113" s="141">
        <f t="shared" si="41"/>
        <v>0.12406095594756335</v>
      </c>
      <c r="AH113" s="141">
        <f t="shared" si="41"/>
        <v>0.12406095594756335</v>
      </c>
      <c r="AI113" s="141">
        <f t="shared" si="41"/>
        <v>0.12406095594756335</v>
      </c>
      <c r="AJ113" s="141">
        <f t="shared" si="41"/>
        <v>0.12406095594756335</v>
      </c>
      <c r="AK113" s="141">
        <f t="shared" si="41"/>
        <v>0.12406095594756335</v>
      </c>
      <c r="AL113" s="141">
        <f t="shared" si="41"/>
        <v>0.12406095594756335</v>
      </c>
      <c r="AM113" s="141">
        <f t="shared" si="41"/>
        <v>0.12406095594756335</v>
      </c>
      <c r="AN113" s="141">
        <f t="shared" si="41"/>
        <v>0.12406095594756335</v>
      </c>
      <c r="AO113" s="141">
        <f t="shared" si="41"/>
        <v>0.12406095594756335</v>
      </c>
      <c r="AP113" s="141">
        <f t="shared" si="41"/>
        <v>0.12406095594756335</v>
      </c>
      <c r="AQ113" s="141">
        <f t="shared" si="41"/>
        <v>0.12406095594756335</v>
      </c>
      <c r="AR113" s="141">
        <f t="shared" si="41"/>
        <v>0.12406095594756335</v>
      </c>
      <c r="AS113" s="141">
        <f t="shared" si="41"/>
        <v>0.12406095594756335</v>
      </c>
      <c r="AT113" s="141">
        <f t="shared" si="41"/>
        <v>0.12406095594756335</v>
      </c>
      <c r="AU113" s="141">
        <f t="shared" si="41"/>
        <v>0.12406095594756335</v>
      </c>
      <c r="AV113" s="141">
        <f t="shared" si="41"/>
        <v>0.12406095594756335</v>
      </c>
      <c r="AW113" s="141">
        <f t="shared" si="41"/>
        <v>0.12406095594756335</v>
      </c>
      <c r="AX113" s="141">
        <f t="shared" si="41"/>
        <v>0.12406095594756335</v>
      </c>
      <c r="AY113" s="141">
        <f t="shared" si="41"/>
        <v>0.12406095594756335</v>
      </c>
      <c r="BA113" s="181" t="s">
        <v>114</v>
      </c>
      <c r="BB113" s="181" t="s">
        <v>114</v>
      </c>
      <c r="BC113" s="181" t="s">
        <v>114</v>
      </c>
      <c r="BD113" s="181" t="s">
        <v>114</v>
      </c>
      <c r="BF113" s="77"/>
    </row>
    <row r="114" spans="2:16382" x14ac:dyDescent="0.25">
      <c r="B114" s="92" t="s">
        <v>264</v>
      </c>
      <c r="C114" s="91" t="s">
        <v>119</v>
      </c>
      <c r="D114" s="146">
        <f t="shared" ref="D114:O114" si="43">D31/D$29</f>
        <v>1.9658419925585278E-2</v>
      </c>
      <c r="E114" s="146">
        <f t="shared" si="43"/>
        <v>3.7111107109371155E-2</v>
      </c>
      <c r="F114" s="146">
        <f t="shared" si="43"/>
        <v>2.0807273183452508E-2</v>
      </c>
      <c r="G114" s="146">
        <f t="shared" si="43"/>
        <v>3.1225011812740396E-2</v>
      </c>
      <c r="H114" s="146">
        <f t="shared" si="43"/>
        <v>1.3515884046536737E-2</v>
      </c>
      <c r="I114" s="146">
        <f t="shared" si="43"/>
        <v>2.8589743824028103E-2</v>
      </c>
      <c r="J114" s="146">
        <f t="shared" si="43"/>
        <v>4.3930485579814207E-3</v>
      </c>
      <c r="K114" s="146">
        <f t="shared" si="43"/>
        <v>4.7216891052892004E-3</v>
      </c>
      <c r="L114" s="146">
        <f t="shared" si="43"/>
        <v>2.0195709984798159E-2</v>
      </c>
      <c r="M114" s="146">
        <f t="shared" si="43"/>
        <v>1.2049163492783233E-2</v>
      </c>
      <c r="N114" s="146">
        <f t="shared" si="43"/>
        <v>2.1840301772917146E-2</v>
      </c>
      <c r="O114" s="146">
        <f t="shared" si="43"/>
        <v>-6.9569889920986929E-5</v>
      </c>
      <c r="P114" s="141">
        <f>AVERAGE(D114:O114)</f>
        <v>1.7836481910463529E-2</v>
      </c>
      <c r="Q114" s="141">
        <f t="shared" si="35"/>
        <v>1.7836481910463529E-2</v>
      </c>
      <c r="R114" s="141">
        <f t="shared" si="35"/>
        <v>1.7836481910463529E-2</v>
      </c>
      <c r="S114" s="141">
        <f t="shared" si="35"/>
        <v>1.7836481910463529E-2</v>
      </c>
      <c r="T114" s="141">
        <f t="shared" si="35"/>
        <v>1.7836481910463529E-2</v>
      </c>
      <c r="U114" s="141">
        <f t="shared" si="35"/>
        <v>1.7836481910463529E-2</v>
      </c>
      <c r="V114" s="141">
        <f t="shared" si="35"/>
        <v>1.7836481910463529E-2</v>
      </c>
      <c r="W114" s="141">
        <f t="shared" si="35"/>
        <v>1.7836481910463529E-2</v>
      </c>
      <c r="X114" s="141">
        <f t="shared" si="35"/>
        <v>1.7836481910463529E-2</v>
      </c>
      <c r="Y114" s="141">
        <f t="shared" si="35"/>
        <v>1.7836481910463529E-2</v>
      </c>
      <c r="Z114" s="141">
        <f t="shared" si="35"/>
        <v>1.7836481910463529E-2</v>
      </c>
      <c r="AA114" s="141">
        <f t="shared" si="35"/>
        <v>1.7836481910463529E-2</v>
      </c>
      <c r="AB114" s="141">
        <f t="shared" si="35"/>
        <v>1.7836481910463529E-2</v>
      </c>
      <c r="AC114" s="141">
        <f t="shared" si="35"/>
        <v>1.7836481910463529E-2</v>
      </c>
      <c r="AD114" s="141">
        <f t="shared" si="35"/>
        <v>1.7836481910463529E-2</v>
      </c>
      <c r="AE114" s="141">
        <f t="shared" si="35"/>
        <v>1.7836481910463529E-2</v>
      </c>
      <c r="AF114" s="141">
        <f t="shared" si="35"/>
        <v>1.7836481910463529E-2</v>
      </c>
      <c r="AG114" s="141">
        <f t="shared" si="41"/>
        <v>1.7836481910463529E-2</v>
      </c>
      <c r="AH114" s="141">
        <f t="shared" si="41"/>
        <v>1.7836481910463529E-2</v>
      </c>
      <c r="AI114" s="141">
        <f t="shared" si="41"/>
        <v>1.7836481910463529E-2</v>
      </c>
      <c r="AJ114" s="141">
        <f t="shared" si="41"/>
        <v>1.7836481910463529E-2</v>
      </c>
      <c r="AK114" s="141">
        <f t="shared" si="41"/>
        <v>1.7836481910463529E-2</v>
      </c>
      <c r="AL114" s="141">
        <f t="shared" si="41"/>
        <v>1.7836481910463529E-2</v>
      </c>
      <c r="AM114" s="141">
        <f t="shared" si="41"/>
        <v>1.7836481910463529E-2</v>
      </c>
      <c r="AN114" s="141">
        <f t="shared" si="41"/>
        <v>1.7836481910463529E-2</v>
      </c>
      <c r="AO114" s="141">
        <f t="shared" si="41"/>
        <v>1.7836481910463529E-2</v>
      </c>
      <c r="AP114" s="141">
        <f t="shared" si="41"/>
        <v>1.7836481910463529E-2</v>
      </c>
      <c r="AQ114" s="141">
        <f t="shared" si="41"/>
        <v>1.7836481910463529E-2</v>
      </c>
      <c r="AR114" s="141">
        <f t="shared" si="41"/>
        <v>1.7836481910463529E-2</v>
      </c>
      <c r="AS114" s="141">
        <f t="shared" si="41"/>
        <v>1.7836481910463529E-2</v>
      </c>
      <c r="AT114" s="141">
        <f t="shared" si="41"/>
        <v>1.7836481910463529E-2</v>
      </c>
      <c r="AU114" s="141">
        <f t="shared" si="41"/>
        <v>1.7836481910463529E-2</v>
      </c>
      <c r="AV114" s="141">
        <f t="shared" si="41"/>
        <v>1.7836481910463529E-2</v>
      </c>
      <c r="AW114" s="141">
        <f t="shared" si="41"/>
        <v>1.7836481910463529E-2</v>
      </c>
      <c r="AX114" s="141">
        <f t="shared" si="41"/>
        <v>1.7836481910463529E-2</v>
      </c>
      <c r="AY114" s="141">
        <f t="shared" si="41"/>
        <v>1.7836481910463529E-2</v>
      </c>
      <c r="BA114" s="181" t="s">
        <v>114</v>
      </c>
      <c r="BB114" s="181" t="s">
        <v>114</v>
      </c>
      <c r="BC114" s="181" t="s">
        <v>114</v>
      </c>
      <c r="BD114" s="181" t="s">
        <v>114</v>
      </c>
      <c r="BF114" s="77"/>
    </row>
    <row r="115" spans="2:16382" x14ac:dyDescent="0.25">
      <c r="B115" s="92" t="s">
        <v>265</v>
      </c>
      <c r="C115" s="91" t="s">
        <v>119</v>
      </c>
      <c r="D115" s="146">
        <f t="shared" ref="D115:O115" si="44">D32/D$29</f>
        <v>0.10899645178852227</v>
      </c>
      <c r="E115" s="146">
        <f t="shared" si="44"/>
        <v>0.13355585852055551</v>
      </c>
      <c r="F115" s="146">
        <f t="shared" si="44"/>
        <v>0.10676174847980591</v>
      </c>
      <c r="G115" s="146">
        <f t="shared" si="44"/>
        <v>0.10937322842406151</v>
      </c>
      <c r="H115" s="146">
        <f t="shared" si="44"/>
        <v>0.18610430893102284</v>
      </c>
      <c r="I115" s="146">
        <f t="shared" si="44"/>
        <v>0.17854688051110976</v>
      </c>
      <c r="J115" s="146">
        <f t="shared" si="44"/>
        <v>0.16172335913296582</v>
      </c>
      <c r="K115" s="146">
        <f t="shared" si="44"/>
        <v>0.1441210057452926</v>
      </c>
      <c r="L115" s="146">
        <f t="shared" si="44"/>
        <v>0.62368026838569079</v>
      </c>
      <c r="M115" s="146">
        <f t="shared" si="44"/>
        <v>0.13813881208472739</v>
      </c>
      <c r="N115" s="146">
        <f t="shared" si="44"/>
        <v>0.11271001553111794</v>
      </c>
      <c r="O115" s="146">
        <f t="shared" si="44"/>
        <v>3.3281554765740261E-2</v>
      </c>
      <c r="P115" s="141">
        <f t="shared" ref="P115:P127" si="45">AVERAGE(D115:O115)</f>
        <v>0.1697494576917177</v>
      </c>
      <c r="Q115" s="141">
        <f t="shared" si="35"/>
        <v>0.1697494576917177</v>
      </c>
      <c r="R115" s="141">
        <f t="shared" si="35"/>
        <v>0.1697494576917177</v>
      </c>
      <c r="S115" s="141">
        <f t="shared" si="35"/>
        <v>0.1697494576917177</v>
      </c>
      <c r="T115" s="141">
        <f t="shared" si="35"/>
        <v>0.1697494576917177</v>
      </c>
      <c r="U115" s="141">
        <f t="shared" si="35"/>
        <v>0.1697494576917177</v>
      </c>
      <c r="V115" s="141">
        <f t="shared" si="35"/>
        <v>0.1697494576917177</v>
      </c>
      <c r="W115" s="141">
        <f t="shared" si="35"/>
        <v>0.1697494576917177</v>
      </c>
      <c r="X115" s="141">
        <f t="shared" si="35"/>
        <v>0.1697494576917177</v>
      </c>
      <c r="Y115" s="141">
        <f t="shared" si="35"/>
        <v>0.1697494576917177</v>
      </c>
      <c r="Z115" s="141">
        <f t="shared" si="35"/>
        <v>0.1697494576917177</v>
      </c>
      <c r="AA115" s="141">
        <f t="shared" si="35"/>
        <v>0.1697494576917177</v>
      </c>
      <c r="AB115" s="141">
        <f t="shared" si="35"/>
        <v>0.1697494576917177</v>
      </c>
      <c r="AC115" s="141">
        <f t="shared" si="35"/>
        <v>0.1697494576917177</v>
      </c>
      <c r="AD115" s="141">
        <f t="shared" si="35"/>
        <v>0.1697494576917177</v>
      </c>
      <c r="AE115" s="141">
        <f t="shared" si="35"/>
        <v>0.1697494576917177</v>
      </c>
      <c r="AF115" s="141">
        <f t="shared" si="35"/>
        <v>0.1697494576917177</v>
      </c>
      <c r="AG115" s="141">
        <f t="shared" si="41"/>
        <v>0.1697494576917177</v>
      </c>
      <c r="AH115" s="141">
        <f t="shared" si="41"/>
        <v>0.1697494576917177</v>
      </c>
      <c r="AI115" s="141">
        <f t="shared" si="41"/>
        <v>0.1697494576917177</v>
      </c>
      <c r="AJ115" s="141">
        <f t="shared" si="41"/>
        <v>0.1697494576917177</v>
      </c>
      <c r="AK115" s="141">
        <f t="shared" si="41"/>
        <v>0.1697494576917177</v>
      </c>
      <c r="AL115" s="141">
        <f t="shared" si="41"/>
        <v>0.1697494576917177</v>
      </c>
      <c r="AM115" s="141">
        <f t="shared" si="41"/>
        <v>0.1697494576917177</v>
      </c>
      <c r="AN115" s="141">
        <f t="shared" si="41"/>
        <v>0.1697494576917177</v>
      </c>
      <c r="AO115" s="141">
        <f t="shared" si="41"/>
        <v>0.1697494576917177</v>
      </c>
      <c r="AP115" s="141">
        <f t="shared" si="41"/>
        <v>0.1697494576917177</v>
      </c>
      <c r="AQ115" s="141">
        <f t="shared" si="41"/>
        <v>0.1697494576917177</v>
      </c>
      <c r="AR115" s="141">
        <f t="shared" si="41"/>
        <v>0.1697494576917177</v>
      </c>
      <c r="AS115" s="141">
        <f t="shared" si="41"/>
        <v>0.1697494576917177</v>
      </c>
      <c r="AT115" s="141">
        <f t="shared" si="41"/>
        <v>0.1697494576917177</v>
      </c>
      <c r="AU115" s="141">
        <f t="shared" si="41"/>
        <v>0.1697494576917177</v>
      </c>
      <c r="AV115" s="141">
        <f t="shared" si="41"/>
        <v>0.1697494576917177</v>
      </c>
      <c r="AW115" s="141">
        <f t="shared" si="41"/>
        <v>0.1697494576917177</v>
      </c>
      <c r="AX115" s="141">
        <f t="shared" si="41"/>
        <v>0.1697494576917177</v>
      </c>
      <c r="AY115" s="141">
        <f t="shared" si="41"/>
        <v>0.1697494576917177</v>
      </c>
      <c r="BA115" s="181" t="s">
        <v>114</v>
      </c>
      <c r="BB115" s="181" t="s">
        <v>114</v>
      </c>
      <c r="BC115" s="181" t="s">
        <v>114</v>
      </c>
      <c r="BD115" s="181" t="s">
        <v>114</v>
      </c>
      <c r="BF115" s="77"/>
    </row>
    <row r="116" spans="2:16382" x14ac:dyDescent="0.25">
      <c r="B116" s="92" t="s">
        <v>266</v>
      </c>
      <c r="C116" s="91" t="s">
        <v>119</v>
      </c>
      <c r="D116" s="146">
        <f t="shared" ref="D116:O116" si="46">D33/D$29</f>
        <v>2.322575883071426E-2</v>
      </c>
      <c r="E116" s="146">
        <f t="shared" si="46"/>
        <v>6.1550785223939246E-2</v>
      </c>
      <c r="F116" s="146">
        <f t="shared" si="46"/>
        <v>3.9018815976391882E-2</v>
      </c>
      <c r="G116" s="146">
        <f t="shared" si="46"/>
        <v>5.3329705494879587E-2</v>
      </c>
      <c r="H116" s="146">
        <f t="shared" si="46"/>
        <v>4.0448662436292438E-3</v>
      </c>
      <c r="I116" s="146">
        <f t="shared" si="46"/>
        <v>4.3650914331043449E-2</v>
      </c>
      <c r="J116" s="146">
        <f t="shared" si="46"/>
        <v>4.2759046909084407E-2</v>
      </c>
      <c r="K116" s="146">
        <f t="shared" si="46"/>
        <v>2.0856451804378957E-2</v>
      </c>
      <c r="L116" s="146">
        <f t="shared" si="46"/>
        <v>8.9640596480500972E-4</v>
      </c>
      <c r="M116" s="146">
        <f t="shared" si="46"/>
        <v>5.932562199296839E-2</v>
      </c>
      <c r="N116" s="146">
        <f t="shared" si="46"/>
        <v>2.8114463811674258E-2</v>
      </c>
      <c r="O116" s="146">
        <f t="shared" si="46"/>
        <v>1.5042524917409875E-2</v>
      </c>
      <c r="P116" s="141">
        <f t="shared" si="45"/>
        <v>3.2651280125076544E-2</v>
      </c>
      <c r="Q116" s="141">
        <f t="shared" si="35"/>
        <v>3.2651280125076544E-2</v>
      </c>
      <c r="R116" s="141">
        <f t="shared" si="35"/>
        <v>3.2651280125076544E-2</v>
      </c>
      <c r="S116" s="141">
        <f t="shared" si="35"/>
        <v>3.2651280125076544E-2</v>
      </c>
      <c r="T116" s="141">
        <f t="shared" si="35"/>
        <v>3.2651280125076544E-2</v>
      </c>
      <c r="U116" s="141">
        <f t="shared" si="35"/>
        <v>3.2651280125076544E-2</v>
      </c>
      <c r="V116" s="141">
        <f t="shared" si="35"/>
        <v>3.2651280125076544E-2</v>
      </c>
      <c r="W116" s="141">
        <f t="shared" si="35"/>
        <v>3.2651280125076544E-2</v>
      </c>
      <c r="X116" s="141">
        <f t="shared" si="35"/>
        <v>3.2651280125076544E-2</v>
      </c>
      <c r="Y116" s="141">
        <f t="shared" si="35"/>
        <v>3.2651280125076544E-2</v>
      </c>
      <c r="Z116" s="141">
        <f t="shared" si="35"/>
        <v>3.2651280125076544E-2</v>
      </c>
      <c r="AA116" s="141">
        <f t="shared" si="35"/>
        <v>3.2651280125076544E-2</v>
      </c>
      <c r="AB116" s="141">
        <f t="shared" si="35"/>
        <v>3.2651280125076544E-2</v>
      </c>
      <c r="AC116" s="141">
        <f t="shared" si="35"/>
        <v>3.2651280125076544E-2</v>
      </c>
      <c r="AD116" s="141">
        <f t="shared" si="35"/>
        <v>3.2651280125076544E-2</v>
      </c>
      <c r="AE116" s="141">
        <f t="shared" si="35"/>
        <v>3.2651280125076544E-2</v>
      </c>
      <c r="AF116" s="141">
        <f t="shared" si="35"/>
        <v>3.2651280125076544E-2</v>
      </c>
      <c r="AG116" s="141">
        <f t="shared" si="41"/>
        <v>3.2651280125076544E-2</v>
      </c>
      <c r="AH116" s="141">
        <f t="shared" si="41"/>
        <v>3.2651280125076544E-2</v>
      </c>
      <c r="AI116" s="141">
        <f t="shared" si="41"/>
        <v>3.2651280125076544E-2</v>
      </c>
      <c r="AJ116" s="141">
        <f t="shared" si="41"/>
        <v>3.2651280125076544E-2</v>
      </c>
      <c r="AK116" s="141">
        <f t="shared" si="41"/>
        <v>3.2651280125076544E-2</v>
      </c>
      <c r="AL116" s="141">
        <f t="shared" si="41"/>
        <v>3.2651280125076544E-2</v>
      </c>
      <c r="AM116" s="141">
        <f t="shared" si="41"/>
        <v>3.2651280125076544E-2</v>
      </c>
      <c r="AN116" s="141">
        <f t="shared" si="41"/>
        <v>3.2651280125076544E-2</v>
      </c>
      <c r="AO116" s="141">
        <f t="shared" si="41"/>
        <v>3.2651280125076544E-2</v>
      </c>
      <c r="AP116" s="141">
        <f t="shared" si="41"/>
        <v>3.2651280125076544E-2</v>
      </c>
      <c r="AQ116" s="141">
        <f t="shared" si="41"/>
        <v>3.2651280125076544E-2</v>
      </c>
      <c r="AR116" s="141">
        <f t="shared" si="41"/>
        <v>3.2651280125076544E-2</v>
      </c>
      <c r="AS116" s="141">
        <f t="shared" si="41"/>
        <v>3.2651280125076544E-2</v>
      </c>
      <c r="AT116" s="141">
        <f t="shared" si="41"/>
        <v>3.2651280125076544E-2</v>
      </c>
      <c r="AU116" s="141">
        <f t="shared" si="41"/>
        <v>3.2651280125076544E-2</v>
      </c>
      <c r="AV116" s="141">
        <f t="shared" si="41"/>
        <v>3.2651280125076544E-2</v>
      </c>
      <c r="AW116" s="141">
        <f t="shared" si="41"/>
        <v>3.2651280125076544E-2</v>
      </c>
      <c r="AX116" s="141">
        <f t="shared" si="41"/>
        <v>3.2651280125076544E-2</v>
      </c>
      <c r="AY116" s="141">
        <f t="shared" si="41"/>
        <v>3.2651280125076544E-2</v>
      </c>
      <c r="BA116" s="181" t="s">
        <v>114</v>
      </c>
      <c r="BB116" s="181" t="s">
        <v>114</v>
      </c>
      <c r="BC116" s="181" t="s">
        <v>114</v>
      </c>
      <c r="BD116" s="181" t="s">
        <v>114</v>
      </c>
      <c r="BF116" s="77"/>
    </row>
    <row r="117" spans="2:16382" x14ac:dyDescent="0.25">
      <c r="B117" s="92" t="s">
        <v>267</v>
      </c>
      <c r="C117" s="91" t="s">
        <v>119</v>
      </c>
      <c r="D117" s="146">
        <f t="shared" ref="D117:O117" si="47">D35/D$29</f>
        <v>2.3620757361542434E-3</v>
      </c>
      <c r="E117" s="146">
        <f t="shared" si="47"/>
        <v>4.9459661405928832E-3</v>
      </c>
      <c r="F117" s="146">
        <f t="shared" si="47"/>
        <v>4.8071023098572732E-3</v>
      </c>
      <c r="G117" s="146">
        <f t="shared" si="47"/>
        <v>3.0699490553819592E-3</v>
      </c>
      <c r="H117" s="146">
        <f t="shared" si="47"/>
        <v>1.5167975520954187E-3</v>
      </c>
      <c r="I117" s="146">
        <f t="shared" si="47"/>
        <v>3.8980561138647115E-3</v>
      </c>
      <c r="J117" s="146">
        <f t="shared" si="47"/>
        <v>4.9192267958967473E-5</v>
      </c>
      <c r="K117" s="146">
        <f t="shared" si="47"/>
        <v>3.6212854060838103E-6</v>
      </c>
      <c r="L117" s="146">
        <f t="shared" si="47"/>
        <v>-1.2847573866476571E-4</v>
      </c>
      <c r="M117" s="146">
        <f t="shared" si="47"/>
        <v>0</v>
      </c>
      <c r="N117" s="146">
        <f t="shared" si="47"/>
        <v>0</v>
      </c>
      <c r="O117" s="146">
        <f t="shared" si="47"/>
        <v>0</v>
      </c>
      <c r="P117" s="141">
        <f t="shared" si="45"/>
        <v>1.7103570602205647E-3</v>
      </c>
      <c r="Q117" s="141">
        <f t="shared" si="35"/>
        <v>1.7103570602205647E-3</v>
      </c>
      <c r="R117" s="141">
        <f t="shared" si="35"/>
        <v>1.7103570602205647E-3</v>
      </c>
      <c r="S117" s="141">
        <f t="shared" si="35"/>
        <v>1.7103570602205647E-3</v>
      </c>
      <c r="T117" s="141">
        <f t="shared" si="35"/>
        <v>1.7103570602205647E-3</v>
      </c>
      <c r="U117" s="141">
        <f t="shared" si="35"/>
        <v>1.7103570602205647E-3</v>
      </c>
      <c r="V117" s="141">
        <f t="shared" si="35"/>
        <v>1.7103570602205647E-3</v>
      </c>
      <c r="W117" s="141">
        <f t="shared" si="35"/>
        <v>1.7103570602205647E-3</v>
      </c>
      <c r="X117" s="141">
        <f t="shared" si="35"/>
        <v>1.7103570602205647E-3</v>
      </c>
      <c r="Y117" s="141">
        <f t="shared" si="35"/>
        <v>1.7103570602205647E-3</v>
      </c>
      <c r="Z117" s="141">
        <f t="shared" si="35"/>
        <v>1.7103570602205647E-3</v>
      </c>
      <c r="AA117" s="141">
        <f t="shared" si="35"/>
        <v>1.7103570602205647E-3</v>
      </c>
      <c r="AB117" s="141">
        <f t="shared" si="35"/>
        <v>1.7103570602205647E-3</v>
      </c>
      <c r="AC117" s="141">
        <f t="shared" si="35"/>
        <v>1.7103570602205647E-3</v>
      </c>
      <c r="AD117" s="141">
        <f t="shared" si="35"/>
        <v>1.7103570602205647E-3</v>
      </c>
      <c r="AE117" s="141">
        <f t="shared" si="35"/>
        <v>1.7103570602205647E-3</v>
      </c>
      <c r="AF117" s="141">
        <f t="shared" si="35"/>
        <v>1.7103570602205647E-3</v>
      </c>
      <c r="AG117" s="141">
        <f t="shared" si="41"/>
        <v>1.7103570602205647E-3</v>
      </c>
      <c r="AH117" s="141">
        <f t="shared" si="41"/>
        <v>1.7103570602205647E-3</v>
      </c>
      <c r="AI117" s="141">
        <f t="shared" si="41"/>
        <v>1.7103570602205647E-3</v>
      </c>
      <c r="AJ117" s="141">
        <f t="shared" si="41"/>
        <v>1.7103570602205647E-3</v>
      </c>
      <c r="AK117" s="141">
        <f t="shared" si="41"/>
        <v>1.7103570602205647E-3</v>
      </c>
      <c r="AL117" s="141">
        <f t="shared" si="41"/>
        <v>1.7103570602205647E-3</v>
      </c>
      <c r="AM117" s="141">
        <f t="shared" si="41"/>
        <v>1.7103570602205647E-3</v>
      </c>
      <c r="AN117" s="141">
        <f t="shared" si="41"/>
        <v>1.7103570602205647E-3</v>
      </c>
      <c r="AO117" s="141">
        <f t="shared" si="41"/>
        <v>1.7103570602205647E-3</v>
      </c>
      <c r="AP117" s="141">
        <f t="shared" si="41"/>
        <v>1.7103570602205647E-3</v>
      </c>
      <c r="AQ117" s="141">
        <f t="shared" si="41"/>
        <v>1.7103570602205647E-3</v>
      </c>
      <c r="AR117" s="141">
        <f t="shared" si="41"/>
        <v>1.7103570602205647E-3</v>
      </c>
      <c r="AS117" s="141">
        <f t="shared" si="41"/>
        <v>1.7103570602205647E-3</v>
      </c>
      <c r="AT117" s="141">
        <f t="shared" si="41"/>
        <v>1.7103570602205647E-3</v>
      </c>
      <c r="AU117" s="141">
        <f t="shared" si="41"/>
        <v>1.7103570602205647E-3</v>
      </c>
      <c r="AV117" s="141">
        <f t="shared" si="41"/>
        <v>1.7103570602205647E-3</v>
      </c>
      <c r="AW117" s="141">
        <f t="shared" si="41"/>
        <v>1.7103570602205647E-3</v>
      </c>
      <c r="AX117" s="141">
        <f t="shared" si="41"/>
        <v>1.7103570602205647E-3</v>
      </c>
      <c r="AY117" s="141">
        <f t="shared" si="41"/>
        <v>1.7103570602205647E-3</v>
      </c>
      <c r="BA117" s="181" t="s">
        <v>114</v>
      </c>
      <c r="BB117" s="181" t="s">
        <v>114</v>
      </c>
      <c r="BC117" s="181" t="s">
        <v>114</v>
      </c>
      <c r="BD117" s="181" t="s">
        <v>114</v>
      </c>
      <c r="BF117" s="77"/>
    </row>
    <row r="118" spans="2:16382" x14ac:dyDescent="0.25">
      <c r="B118" s="92" t="s">
        <v>268</v>
      </c>
      <c r="C118" s="91" t="s">
        <v>119</v>
      </c>
      <c r="D118" s="146">
        <f t="shared" ref="D118:O118" si="48">D36/D$29</f>
        <v>0.13001412314334659</v>
      </c>
      <c r="E118" s="146">
        <f t="shared" si="48"/>
        <v>9.2332244353297899E-2</v>
      </c>
      <c r="F118" s="146">
        <f t="shared" si="48"/>
        <v>-1.3370364634997833E-2</v>
      </c>
      <c r="G118" s="146">
        <f t="shared" si="48"/>
        <v>6.4565829525632001E-2</v>
      </c>
      <c r="H118" s="146">
        <f t="shared" si="48"/>
        <v>5.6535728131746482E-2</v>
      </c>
      <c r="I118" s="146">
        <f t="shared" si="48"/>
        <v>4.4066604407247703E-2</v>
      </c>
      <c r="J118" s="146">
        <f t="shared" si="48"/>
        <v>0.29559436366856118</v>
      </c>
      <c r="K118" s="146">
        <f t="shared" si="48"/>
        <v>3.7888634553591233E-2</v>
      </c>
      <c r="L118" s="146">
        <f t="shared" si="48"/>
        <v>0.60873136581364085</v>
      </c>
      <c r="M118" s="146">
        <f t="shared" si="48"/>
        <v>0.51597914162470437</v>
      </c>
      <c r="N118" s="146">
        <f t="shared" si="48"/>
        <v>0.21692147498890679</v>
      </c>
      <c r="O118" s="146">
        <f t="shared" si="48"/>
        <v>6.3850546509257783E-2</v>
      </c>
      <c r="P118" s="141">
        <f t="shared" si="45"/>
        <v>0.17609247434041128</v>
      </c>
      <c r="Q118" s="141">
        <f t="shared" si="35"/>
        <v>0.17609247434041128</v>
      </c>
      <c r="R118" s="141">
        <f t="shared" si="35"/>
        <v>0.17609247434041128</v>
      </c>
      <c r="S118" s="141">
        <f t="shared" si="35"/>
        <v>0.17609247434041128</v>
      </c>
      <c r="T118" s="141">
        <f t="shared" si="35"/>
        <v>0.17609247434041128</v>
      </c>
      <c r="U118" s="141">
        <f t="shared" si="35"/>
        <v>0.17609247434041128</v>
      </c>
      <c r="V118" s="141">
        <f t="shared" si="35"/>
        <v>0.17609247434041128</v>
      </c>
      <c r="W118" s="141">
        <f t="shared" si="35"/>
        <v>0.17609247434041128</v>
      </c>
      <c r="X118" s="141">
        <f t="shared" si="35"/>
        <v>0.17609247434041128</v>
      </c>
      <c r="Y118" s="141">
        <f t="shared" si="35"/>
        <v>0.17609247434041128</v>
      </c>
      <c r="Z118" s="141">
        <f t="shared" si="35"/>
        <v>0.17609247434041128</v>
      </c>
      <c r="AA118" s="141">
        <f t="shared" si="35"/>
        <v>0.17609247434041128</v>
      </c>
      <c r="AB118" s="141">
        <f t="shared" si="35"/>
        <v>0.17609247434041128</v>
      </c>
      <c r="AC118" s="141">
        <f t="shared" si="35"/>
        <v>0.17609247434041128</v>
      </c>
      <c r="AD118" s="141">
        <f t="shared" si="35"/>
        <v>0.17609247434041128</v>
      </c>
      <c r="AE118" s="141">
        <f t="shared" si="35"/>
        <v>0.17609247434041128</v>
      </c>
      <c r="AF118" s="141">
        <f t="shared" si="35"/>
        <v>0.17609247434041128</v>
      </c>
      <c r="AG118" s="141">
        <f t="shared" si="41"/>
        <v>0.17609247434041128</v>
      </c>
      <c r="AH118" s="141">
        <f t="shared" si="41"/>
        <v>0.17609247434041128</v>
      </c>
      <c r="AI118" s="141">
        <f t="shared" si="41"/>
        <v>0.17609247434041128</v>
      </c>
      <c r="AJ118" s="141">
        <f t="shared" si="41"/>
        <v>0.17609247434041128</v>
      </c>
      <c r="AK118" s="141">
        <f t="shared" si="41"/>
        <v>0.17609247434041128</v>
      </c>
      <c r="AL118" s="141">
        <f t="shared" si="41"/>
        <v>0.17609247434041128</v>
      </c>
      <c r="AM118" s="141">
        <f t="shared" si="41"/>
        <v>0.17609247434041128</v>
      </c>
      <c r="AN118" s="141">
        <f t="shared" si="41"/>
        <v>0.17609247434041128</v>
      </c>
      <c r="AO118" s="141">
        <f t="shared" si="41"/>
        <v>0.17609247434041128</v>
      </c>
      <c r="AP118" s="141">
        <f t="shared" si="41"/>
        <v>0.17609247434041128</v>
      </c>
      <c r="AQ118" s="141">
        <f t="shared" si="41"/>
        <v>0.17609247434041128</v>
      </c>
      <c r="AR118" s="141">
        <f t="shared" si="41"/>
        <v>0.17609247434041128</v>
      </c>
      <c r="AS118" s="141">
        <f t="shared" si="41"/>
        <v>0.17609247434041128</v>
      </c>
      <c r="AT118" s="141">
        <f t="shared" si="41"/>
        <v>0.17609247434041128</v>
      </c>
      <c r="AU118" s="141">
        <f t="shared" si="41"/>
        <v>0.17609247434041128</v>
      </c>
      <c r="AV118" s="141">
        <f t="shared" si="41"/>
        <v>0.17609247434041128</v>
      </c>
      <c r="AW118" s="141">
        <f t="shared" si="41"/>
        <v>0.17609247434041128</v>
      </c>
      <c r="AX118" s="141">
        <f t="shared" si="41"/>
        <v>0.17609247434041128</v>
      </c>
      <c r="AY118" s="141">
        <f t="shared" si="41"/>
        <v>0.17609247434041128</v>
      </c>
      <c r="BA118" s="181" t="s">
        <v>114</v>
      </c>
      <c r="BB118" s="181" t="s">
        <v>114</v>
      </c>
      <c r="BC118" s="181" t="s">
        <v>114</v>
      </c>
      <c r="BD118" s="181" t="s">
        <v>114</v>
      </c>
      <c r="BF118" s="77"/>
    </row>
    <row r="119" spans="2:16382" x14ac:dyDescent="0.25">
      <c r="B119" s="92" t="s">
        <v>269</v>
      </c>
      <c r="C119" s="91" t="s">
        <v>119</v>
      </c>
      <c r="D119" s="146">
        <f t="shared" ref="D119:O119" si="49">D37/D$29</f>
        <v>0.14380486343487434</v>
      </c>
      <c r="E119" s="146">
        <f t="shared" si="49"/>
        <v>0.20487639497522997</v>
      </c>
      <c r="F119" s="146">
        <f t="shared" si="49"/>
        <v>0.16134772008725715</v>
      </c>
      <c r="G119" s="146">
        <f t="shared" si="49"/>
        <v>0.15657858775365002</v>
      </c>
      <c r="H119" s="146">
        <f t="shared" si="49"/>
        <v>0.213039785505928</v>
      </c>
      <c r="I119" s="146">
        <f t="shared" si="49"/>
        <v>0.24248825261970441</v>
      </c>
      <c r="J119" s="146">
        <f t="shared" si="49"/>
        <v>0.27024093716067726</v>
      </c>
      <c r="K119" s="146">
        <f t="shared" si="49"/>
        <v>0.18945949481266394</v>
      </c>
      <c r="L119" s="146">
        <f t="shared" si="49"/>
        <v>0.67963004987537667</v>
      </c>
      <c r="M119" s="146">
        <f t="shared" si="49"/>
        <v>0.46385444220852229</v>
      </c>
      <c r="N119" s="146">
        <f t="shared" si="49"/>
        <v>0.38841739881124404</v>
      </c>
      <c r="O119" s="146">
        <f t="shared" si="49"/>
        <v>0.24306971677073436</v>
      </c>
      <c r="P119" s="141">
        <f t="shared" si="45"/>
        <v>0.27973397033465525</v>
      </c>
      <c r="Q119" s="141">
        <f t="shared" si="35"/>
        <v>0.27973397033465525</v>
      </c>
      <c r="R119" s="141">
        <f t="shared" si="35"/>
        <v>0.27973397033465525</v>
      </c>
      <c r="S119" s="141">
        <f t="shared" si="35"/>
        <v>0.27973397033465525</v>
      </c>
      <c r="T119" s="141">
        <f t="shared" si="35"/>
        <v>0.27973397033465525</v>
      </c>
      <c r="U119" s="141">
        <f t="shared" si="35"/>
        <v>0.27973397033465525</v>
      </c>
      <c r="V119" s="141">
        <f t="shared" si="35"/>
        <v>0.27973397033465525</v>
      </c>
      <c r="W119" s="141">
        <f t="shared" si="35"/>
        <v>0.27973397033465525</v>
      </c>
      <c r="X119" s="141">
        <f t="shared" si="35"/>
        <v>0.27973397033465525</v>
      </c>
      <c r="Y119" s="141">
        <f t="shared" si="35"/>
        <v>0.27973397033465525</v>
      </c>
      <c r="Z119" s="141">
        <f t="shared" si="35"/>
        <v>0.27973397033465525</v>
      </c>
      <c r="AA119" s="141">
        <f t="shared" si="35"/>
        <v>0.27973397033465525</v>
      </c>
      <c r="AB119" s="141">
        <f t="shared" si="35"/>
        <v>0.27973397033465525</v>
      </c>
      <c r="AC119" s="141">
        <f t="shared" si="35"/>
        <v>0.27973397033465525</v>
      </c>
      <c r="AD119" s="141">
        <f t="shared" si="35"/>
        <v>0.27973397033465525</v>
      </c>
      <c r="AE119" s="141">
        <f t="shared" si="35"/>
        <v>0.27973397033465525</v>
      </c>
      <c r="AF119" s="141">
        <f t="shared" si="35"/>
        <v>0.27973397033465525</v>
      </c>
      <c r="AG119" s="141">
        <f t="shared" si="41"/>
        <v>0.27973397033465525</v>
      </c>
      <c r="AH119" s="141">
        <f t="shared" si="41"/>
        <v>0.27973397033465525</v>
      </c>
      <c r="AI119" s="141">
        <f t="shared" si="41"/>
        <v>0.27973397033465525</v>
      </c>
      <c r="AJ119" s="141">
        <f t="shared" si="41"/>
        <v>0.27973397033465525</v>
      </c>
      <c r="AK119" s="141">
        <f t="shared" si="41"/>
        <v>0.27973397033465525</v>
      </c>
      <c r="AL119" s="141">
        <f t="shared" si="41"/>
        <v>0.27973397033465525</v>
      </c>
      <c r="AM119" s="141">
        <f t="shared" si="41"/>
        <v>0.27973397033465525</v>
      </c>
      <c r="AN119" s="141">
        <f t="shared" si="41"/>
        <v>0.27973397033465525</v>
      </c>
      <c r="AO119" s="141">
        <f t="shared" si="41"/>
        <v>0.27973397033465525</v>
      </c>
      <c r="AP119" s="141">
        <f t="shared" si="41"/>
        <v>0.27973397033465525</v>
      </c>
      <c r="AQ119" s="141">
        <f t="shared" si="41"/>
        <v>0.27973397033465525</v>
      </c>
      <c r="AR119" s="141">
        <f t="shared" si="41"/>
        <v>0.27973397033465525</v>
      </c>
      <c r="AS119" s="141">
        <f t="shared" si="41"/>
        <v>0.27973397033465525</v>
      </c>
      <c r="AT119" s="141">
        <f t="shared" si="41"/>
        <v>0.27973397033465525</v>
      </c>
      <c r="AU119" s="141">
        <f t="shared" si="41"/>
        <v>0.27973397033465525</v>
      </c>
      <c r="AV119" s="141">
        <f t="shared" si="41"/>
        <v>0.27973397033465525</v>
      </c>
      <c r="AW119" s="141">
        <f t="shared" si="41"/>
        <v>0.27973397033465525</v>
      </c>
      <c r="AX119" s="141">
        <f t="shared" si="41"/>
        <v>0.27973397033465525</v>
      </c>
      <c r="AY119" s="141">
        <f t="shared" si="41"/>
        <v>0.27973397033465525</v>
      </c>
      <c r="BA119" s="181" t="s">
        <v>114</v>
      </c>
      <c r="BB119" s="181" t="s">
        <v>114</v>
      </c>
      <c r="BC119" s="181" t="s">
        <v>114</v>
      </c>
      <c r="BD119" s="181" t="s">
        <v>114</v>
      </c>
      <c r="BF119" s="77"/>
    </row>
    <row r="120" spans="2:16382" x14ac:dyDescent="0.25">
      <c r="B120" s="92" t="s">
        <v>270</v>
      </c>
      <c r="C120" s="91" t="s">
        <v>119</v>
      </c>
      <c r="D120" s="146">
        <f t="shared" ref="D120:O120" si="50">D38/D$29</f>
        <v>2.5171335258881832E-2</v>
      </c>
      <c r="E120" s="146">
        <f t="shared" si="50"/>
        <v>3.1361625621387959E-2</v>
      </c>
      <c r="F120" s="146">
        <f t="shared" si="50"/>
        <v>2.621192953087579E-2</v>
      </c>
      <c r="G120" s="146">
        <f t="shared" si="50"/>
        <v>5.0345682678488164E-2</v>
      </c>
      <c r="H120" s="146">
        <f t="shared" si="50"/>
        <v>4.9479562702724932E-2</v>
      </c>
      <c r="I120" s="146">
        <f t="shared" si="50"/>
        <v>4.9647871723536505E-2</v>
      </c>
      <c r="J120" s="146">
        <f t="shared" si="50"/>
        <v>3.900442470142991E-2</v>
      </c>
      <c r="K120" s="146">
        <f t="shared" si="50"/>
        <v>3.2854235765432054E-2</v>
      </c>
      <c r="L120" s="146">
        <f t="shared" si="50"/>
        <v>9.2696173842493082E-2</v>
      </c>
      <c r="M120" s="146">
        <f t="shared" si="50"/>
        <v>0.10825323618396099</v>
      </c>
      <c r="N120" s="146">
        <f t="shared" si="50"/>
        <v>3.4881170140080728E-2</v>
      </c>
      <c r="O120" s="146">
        <f t="shared" si="50"/>
        <v>7.6113371162136637E-2</v>
      </c>
      <c r="P120" s="141">
        <f t="shared" si="45"/>
        <v>5.1335051609285719E-2</v>
      </c>
      <c r="Q120" s="141">
        <f t="shared" si="35"/>
        <v>5.1335051609285719E-2</v>
      </c>
      <c r="R120" s="141">
        <f t="shared" si="35"/>
        <v>5.1335051609285719E-2</v>
      </c>
      <c r="S120" s="141">
        <f t="shared" si="35"/>
        <v>5.1335051609285719E-2</v>
      </c>
      <c r="T120" s="141">
        <f t="shared" si="35"/>
        <v>5.1335051609285719E-2</v>
      </c>
      <c r="U120" s="141">
        <f t="shared" si="35"/>
        <v>5.1335051609285719E-2</v>
      </c>
      <c r="V120" s="141">
        <f t="shared" si="35"/>
        <v>5.1335051609285719E-2</v>
      </c>
      <c r="W120" s="141">
        <f t="shared" si="35"/>
        <v>5.1335051609285719E-2</v>
      </c>
      <c r="X120" s="141">
        <f t="shared" si="35"/>
        <v>5.1335051609285719E-2</v>
      </c>
      <c r="Y120" s="141">
        <f t="shared" si="35"/>
        <v>5.1335051609285719E-2</v>
      </c>
      <c r="Z120" s="141">
        <f t="shared" si="35"/>
        <v>5.1335051609285719E-2</v>
      </c>
      <c r="AA120" s="141">
        <f t="shared" si="35"/>
        <v>5.1335051609285719E-2</v>
      </c>
      <c r="AB120" s="141">
        <f t="shared" si="35"/>
        <v>5.1335051609285719E-2</v>
      </c>
      <c r="AC120" s="141">
        <f t="shared" si="35"/>
        <v>5.1335051609285719E-2</v>
      </c>
      <c r="AD120" s="141">
        <f t="shared" si="35"/>
        <v>5.1335051609285719E-2</v>
      </c>
      <c r="AE120" s="141">
        <f t="shared" si="35"/>
        <v>5.1335051609285719E-2</v>
      </c>
      <c r="AF120" s="141">
        <f t="shared" si="35"/>
        <v>5.1335051609285719E-2</v>
      </c>
      <c r="AG120" s="141">
        <f t="shared" si="41"/>
        <v>5.1335051609285719E-2</v>
      </c>
      <c r="AH120" s="141">
        <f t="shared" si="41"/>
        <v>5.1335051609285719E-2</v>
      </c>
      <c r="AI120" s="141">
        <f t="shared" si="41"/>
        <v>5.1335051609285719E-2</v>
      </c>
      <c r="AJ120" s="141">
        <f t="shared" si="41"/>
        <v>5.1335051609285719E-2</v>
      </c>
      <c r="AK120" s="141">
        <f t="shared" si="41"/>
        <v>5.1335051609285719E-2</v>
      </c>
      <c r="AL120" s="141">
        <f t="shared" si="41"/>
        <v>5.1335051609285719E-2</v>
      </c>
      <c r="AM120" s="141">
        <f t="shared" si="41"/>
        <v>5.1335051609285719E-2</v>
      </c>
      <c r="AN120" s="141">
        <f t="shared" si="41"/>
        <v>5.1335051609285719E-2</v>
      </c>
      <c r="AO120" s="141">
        <f t="shared" si="41"/>
        <v>5.1335051609285719E-2</v>
      </c>
      <c r="AP120" s="141">
        <f t="shared" si="41"/>
        <v>5.1335051609285719E-2</v>
      </c>
      <c r="AQ120" s="141">
        <f t="shared" si="41"/>
        <v>5.1335051609285719E-2</v>
      </c>
      <c r="AR120" s="141">
        <f t="shared" si="41"/>
        <v>5.1335051609285719E-2</v>
      </c>
      <c r="AS120" s="141">
        <f t="shared" si="41"/>
        <v>5.1335051609285719E-2</v>
      </c>
      <c r="AT120" s="141">
        <f t="shared" si="41"/>
        <v>5.1335051609285719E-2</v>
      </c>
      <c r="AU120" s="141">
        <f t="shared" si="41"/>
        <v>5.1335051609285719E-2</v>
      </c>
      <c r="AV120" s="141">
        <f t="shared" si="41"/>
        <v>5.1335051609285719E-2</v>
      </c>
      <c r="AW120" s="141">
        <f t="shared" si="41"/>
        <v>5.1335051609285719E-2</v>
      </c>
      <c r="AX120" s="141">
        <f t="shared" si="41"/>
        <v>5.1335051609285719E-2</v>
      </c>
      <c r="AY120" s="141">
        <f t="shared" si="41"/>
        <v>5.1335051609285719E-2</v>
      </c>
      <c r="BA120" s="181" t="s">
        <v>114</v>
      </c>
      <c r="BB120" s="181" t="s">
        <v>114</v>
      </c>
      <c r="BC120" s="181" t="s">
        <v>114</v>
      </c>
      <c r="BD120" s="181" t="s">
        <v>114</v>
      </c>
      <c r="BF120" s="77"/>
    </row>
    <row r="121" spans="2:16382" x14ac:dyDescent="0.25">
      <c r="B121" s="92" t="s">
        <v>271</v>
      </c>
      <c r="C121" s="91" t="s">
        <v>119</v>
      </c>
      <c r="D121" s="146">
        <f t="shared" ref="D121:O121" si="51">D39/D$29</f>
        <v>3.0822591301449005E-2</v>
      </c>
      <c r="E121" s="146">
        <f t="shared" si="51"/>
        <v>9.9221457719390796E-2</v>
      </c>
      <c r="F121" s="146">
        <f t="shared" si="51"/>
        <v>5.6677109034072672E-2</v>
      </c>
      <c r="G121" s="146">
        <f t="shared" si="51"/>
        <v>4.8035296930284244E-2</v>
      </c>
      <c r="H121" s="146">
        <f t="shared" si="51"/>
        <v>4.2594468122656673E-2</v>
      </c>
      <c r="I121" s="146">
        <f t="shared" si="51"/>
        <v>3.667418309533281E-2</v>
      </c>
      <c r="J121" s="146">
        <f t="shared" si="51"/>
        <v>4.5352825689385382E-2</v>
      </c>
      <c r="K121" s="146">
        <f t="shared" si="51"/>
        <v>1.6737364708228498E-2</v>
      </c>
      <c r="L121" s="146">
        <f t="shared" si="51"/>
        <v>5.5162516706767292E-2</v>
      </c>
      <c r="M121" s="146">
        <f t="shared" si="51"/>
        <v>4.2904884148392476E-2</v>
      </c>
      <c r="N121" s="146">
        <f t="shared" si="51"/>
        <v>3.1483072375945297E-2</v>
      </c>
      <c r="O121" s="146">
        <f t="shared" si="51"/>
        <v>4.2450297647165791E-2</v>
      </c>
      <c r="P121" s="141">
        <f t="shared" si="45"/>
        <v>4.5676338956589242E-2</v>
      </c>
      <c r="Q121" s="141">
        <f t="shared" si="35"/>
        <v>4.5676338956589242E-2</v>
      </c>
      <c r="R121" s="141">
        <f t="shared" si="35"/>
        <v>4.5676338956589242E-2</v>
      </c>
      <c r="S121" s="141">
        <f t="shared" si="35"/>
        <v>4.5676338956589242E-2</v>
      </c>
      <c r="T121" s="141">
        <f t="shared" si="35"/>
        <v>4.5676338956589242E-2</v>
      </c>
      <c r="U121" s="141">
        <f t="shared" si="35"/>
        <v>4.5676338956589242E-2</v>
      </c>
      <c r="V121" s="141">
        <f t="shared" si="35"/>
        <v>4.5676338956589242E-2</v>
      </c>
      <c r="W121" s="141">
        <f t="shared" si="35"/>
        <v>4.5676338956589242E-2</v>
      </c>
      <c r="X121" s="141">
        <f t="shared" si="35"/>
        <v>4.5676338956589242E-2</v>
      </c>
      <c r="Y121" s="141">
        <f t="shared" si="35"/>
        <v>4.5676338956589242E-2</v>
      </c>
      <c r="Z121" s="141">
        <f t="shared" si="35"/>
        <v>4.5676338956589242E-2</v>
      </c>
      <c r="AA121" s="141">
        <f t="shared" si="35"/>
        <v>4.5676338956589242E-2</v>
      </c>
      <c r="AB121" s="141">
        <f t="shared" si="35"/>
        <v>4.5676338956589242E-2</v>
      </c>
      <c r="AC121" s="141">
        <f t="shared" si="35"/>
        <v>4.5676338956589242E-2</v>
      </c>
      <c r="AD121" s="141">
        <f t="shared" si="35"/>
        <v>4.5676338956589242E-2</v>
      </c>
      <c r="AE121" s="141">
        <f t="shared" si="35"/>
        <v>4.5676338956589242E-2</v>
      </c>
      <c r="AF121" s="141">
        <f t="shared" si="35"/>
        <v>4.5676338956589242E-2</v>
      </c>
      <c r="AG121" s="141">
        <f t="shared" si="41"/>
        <v>4.5676338956589242E-2</v>
      </c>
      <c r="AH121" s="141">
        <f t="shared" si="41"/>
        <v>4.5676338956589242E-2</v>
      </c>
      <c r="AI121" s="141">
        <f t="shared" si="41"/>
        <v>4.5676338956589242E-2</v>
      </c>
      <c r="AJ121" s="141">
        <f t="shared" si="41"/>
        <v>4.5676338956589242E-2</v>
      </c>
      <c r="AK121" s="141">
        <f t="shared" si="41"/>
        <v>4.5676338956589242E-2</v>
      </c>
      <c r="AL121" s="141">
        <f t="shared" si="41"/>
        <v>4.5676338956589242E-2</v>
      </c>
      <c r="AM121" s="141">
        <f t="shared" si="41"/>
        <v>4.5676338956589242E-2</v>
      </c>
      <c r="AN121" s="141">
        <f t="shared" si="41"/>
        <v>4.5676338956589242E-2</v>
      </c>
      <c r="AO121" s="141">
        <f t="shared" si="41"/>
        <v>4.5676338956589242E-2</v>
      </c>
      <c r="AP121" s="141">
        <f t="shared" si="41"/>
        <v>4.5676338956589242E-2</v>
      </c>
      <c r="AQ121" s="141">
        <f t="shared" si="41"/>
        <v>4.5676338956589242E-2</v>
      </c>
      <c r="AR121" s="141">
        <f t="shared" si="41"/>
        <v>4.5676338956589242E-2</v>
      </c>
      <c r="AS121" s="141">
        <f t="shared" si="41"/>
        <v>4.5676338956589242E-2</v>
      </c>
      <c r="AT121" s="141">
        <f t="shared" si="41"/>
        <v>4.5676338956589242E-2</v>
      </c>
      <c r="AU121" s="141">
        <f t="shared" si="41"/>
        <v>4.5676338956589242E-2</v>
      </c>
      <c r="AV121" s="141">
        <f t="shared" si="41"/>
        <v>4.5676338956589242E-2</v>
      </c>
      <c r="AW121" s="141">
        <f t="shared" si="41"/>
        <v>4.5676338956589242E-2</v>
      </c>
      <c r="AX121" s="141">
        <f t="shared" si="41"/>
        <v>4.5676338956589242E-2</v>
      </c>
      <c r="AY121" s="141">
        <f t="shared" si="41"/>
        <v>4.5676338956589242E-2</v>
      </c>
      <c r="BA121" s="181" t="s">
        <v>114</v>
      </c>
      <c r="BB121" s="181" t="s">
        <v>114</v>
      </c>
      <c r="BC121" s="181" t="s">
        <v>114</v>
      </c>
      <c r="BD121" s="181" t="s">
        <v>114</v>
      </c>
      <c r="BF121" s="77"/>
    </row>
    <row r="122" spans="2:16382" x14ac:dyDescent="0.25">
      <c r="B122" s="92" t="s">
        <v>272</v>
      </c>
      <c r="C122" s="91" t="s">
        <v>119</v>
      </c>
      <c r="D122" s="146">
        <f t="shared" ref="D122:O122" si="52">D40/D$29</f>
        <v>3.0453354287128892E-2</v>
      </c>
      <c r="E122" s="146">
        <f t="shared" si="52"/>
        <v>4.9159317531433613E-2</v>
      </c>
      <c r="F122" s="146">
        <f t="shared" si="52"/>
        <v>3.8105783873506181E-2</v>
      </c>
      <c r="G122" s="146">
        <f t="shared" si="52"/>
        <v>2.8628587155789139E-2</v>
      </c>
      <c r="H122" s="146">
        <f t="shared" si="52"/>
        <v>2.9759398045504225E-2</v>
      </c>
      <c r="I122" s="146">
        <f t="shared" si="52"/>
        <v>2.9271418194887246E-2</v>
      </c>
      <c r="J122" s="146">
        <f t="shared" si="52"/>
        <v>3.7691677244313056E-2</v>
      </c>
      <c r="K122" s="146">
        <f t="shared" si="52"/>
        <v>3.0466107155907286E-2</v>
      </c>
      <c r="L122" s="146">
        <f t="shared" si="52"/>
        <v>0.1085354496439405</v>
      </c>
      <c r="M122" s="146">
        <f t="shared" si="52"/>
        <v>6.5597367463607711E-2</v>
      </c>
      <c r="N122" s="146">
        <f t="shared" si="52"/>
        <v>6.0461247396228823E-2</v>
      </c>
      <c r="O122" s="146">
        <f t="shared" si="52"/>
        <v>3.3592358141406695E-2</v>
      </c>
      <c r="P122" s="141">
        <f t="shared" si="45"/>
        <v>4.5143505511137778E-2</v>
      </c>
      <c r="Q122" s="141">
        <f t="shared" si="35"/>
        <v>4.5143505511137778E-2</v>
      </c>
      <c r="R122" s="141">
        <f t="shared" si="35"/>
        <v>4.5143505511137778E-2</v>
      </c>
      <c r="S122" s="141">
        <f t="shared" si="35"/>
        <v>4.5143505511137778E-2</v>
      </c>
      <c r="T122" s="141">
        <f t="shared" si="35"/>
        <v>4.5143505511137778E-2</v>
      </c>
      <c r="U122" s="141">
        <f t="shared" si="35"/>
        <v>4.5143505511137778E-2</v>
      </c>
      <c r="V122" s="141">
        <f t="shared" si="35"/>
        <v>4.5143505511137778E-2</v>
      </c>
      <c r="W122" s="141">
        <f t="shared" si="35"/>
        <v>4.5143505511137778E-2</v>
      </c>
      <c r="X122" s="141">
        <f t="shared" si="35"/>
        <v>4.5143505511137778E-2</v>
      </c>
      <c r="Y122" s="141">
        <f t="shared" si="35"/>
        <v>4.5143505511137778E-2</v>
      </c>
      <c r="Z122" s="141">
        <f t="shared" si="35"/>
        <v>4.5143505511137778E-2</v>
      </c>
      <c r="AA122" s="141">
        <f t="shared" si="35"/>
        <v>4.5143505511137778E-2</v>
      </c>
      <c r="AB122" s="141">
        <f t="shared" si="35"/>
        <v>4.5143505511137778E-2</v>
      </c>
      <c r="AC122" s="141">
        <f t="shared" si="35"/>
        <v>4.5143505511137778E-2</v>
      </c>
      <c r="AD122" s="141">
        <f t="shared" si="35"/>
        <v>4.5143505511137778E-2</v>
      </c>
      <c r="AE122" s="141">
        <f t="shared" si="35"/>
        <v>4.5143505511137778E-2</v>
      </c>
      <c r="AF122" s="141">
        <f t="shared" si="35"/>
        <v>4.5143505511137778E-2</v>
      </c>
      <c r="AG122" s="141">
        <f t="shared" si="41"/>
        <v>4.5143505511137778E-2</v>
      </c>
      <c r="AH122" s="141">
        <f t="shared" si="41"/>
        <v>4.5143505511137778E-2</v>
      </c>
      <c r="AI122" s="141">
        <f t="shared" si="41"/>
        <v>4.5143505511137778E-2</v>
      </c>
      <c r="AJ122" s="141">
        <f t="shared" si="41"/>
        <v>4.5143505511137778E-2</v>
      </c>
      <c r="AK122" s="141">
        <f t="shared" si="41"/>
        <v>4.5143505511137778E-2</v>
      </c>
      <c r="AL122" s="141">
        <f t="shared" si="41"/>
        <v>4.5143505511137778E-2</v>
      </c>
      <c r="AM122" s="141">
        <f t="shared" si="41"/>
        <v>4.5143505511137778E-2</v>
      </c>
      <c r="AN122" s="141">
        <f t="shared" si="41"/>
        <v>4.5143505511137778E-2</v>
      </c>
      <c r="AO122" s="141">
        <f t="shared" si="41"/>
        <v>4.5143505511137778E-2</v>
      </c>
      <c r="AP122" s="141">
        <f t="shared" si="41"/>
        <v>4.5143505511137778E-2</v>
      </c>
      <c r="AQ122" s="141">
        <f t="shared" si="41"/>
        <v>4.5143505511137778E-2</v>
      </c>
      <c r="AR122" s="141">
        <f t="shared" si="41"/>
        <v>4.5143505511137778E-2</v>
      </c>
      <c r="AS122" s="141">
        <f t="shared" si="41"/>
        <v>4.5143505511137778E-2</v>
      </c>
      <c r="AT122" s="141">
        <f t="shared" si="41"/>
        <v>4.5143505511137778E-2</v>
      </c>
      <c r="AU122" s="141">
        <f t="shared" si="41"/>
        <v>4.5143505511137778E-2</v>
      </c>
      <c r="AV122" s="141">
        <f t="shared" si="41"/>
        <v>4.5143505511137778E-2</v>
      </c>
      <c r="AW122" s="141">
        <f t="shared" si="41"/>
        <v>4.5143505511137778E-2</v>
      </c>
      <c r="AX122" s="141">
        <f t="shared" si="41"/>
        <v>4.5143505511137778E-2</v>
      </c>
      <c r="AY122" s="141">
        <f t="shared" si="41"/>
        <v>4.5143505511137778E-2</v>
      </c>
      <c r="BA122" s="181" t="s">
        <v>114</v>
      </c>
      <c r="BB122" s="181" t="s">
        <v>114</v>
      </c>
      <c r="BC122" s="181" t="s">
        <v>114</v>
      </c>
      <c r="BD122" s="181" t="s">
        <v>114</v>
      </c>
      <c r="BF122" s="77"/>
    </row>
    <row r="123" spans="2:16382" x14ac:dyDescent="0.25">
      <c r="B123" s="92" t="s">
        <v>273</v>
      </c>
      <c r="C123" s="91" t="s">
        <v>119</v>
      </c>
      <c r="D123" s="146">
        <f t="shared" ref="D123:O123" si="53">D41/D$29</f>
        <v>4.8597959464422961E-3</v>
      </c>
      <c r="E123" s="146">
        <f t="shared" si="53"/>
        <v>6.5190378672304846E-3</v>
      </c>
      <c r="F123" s="146">
        <f t="shared" si="53"/>
        <v>-5.5878279843992712E-2</v>
      </c>
      <c r="G123" s="146">
        <f t="shared" si="53"/>
        <v>2.4777651651121817E-2</v>
      </c>
      <c r="H123" s="146">
        <f t="shared" si="53"/>
        <v>6.3552832433801162E-3</v>
      </c>
      <c r="I123" s="146">
        <f t="shared" si="53"/>
        <v>8.6768327989272809E-3</v>
      </c>
      <c r="J123" s="146">
        <f t="shared" si="53"/>
        <v>-7.0476691523354049E-5</v>
      </c>
      <c r="K123" s="146">
        <f t="shared" si="53"/>
        <v>1.1171958110981272E-2</v>
      </c>
      <c r="L123" s="146">
        <f t="shared" si="53"/>
        <v>1.4083631582483529E-2</v>
      </c>
      <c r="M123" s="146">
        <f t="shared" si="53"/>
        <v>6.2716469539313549E-2</v>
      </c>
      <c r="N123" s="146">
        <f t="shared" si="53"/>
        <v>3.9812018391309358E-2</v>
      </c>
      <c r="O123" s="146">
        <f t="shared" si="53"/>
        <v>1.4073603842443376E-2</v>
      </c>
      <c r="P123" s="141">
        <f t="shared" si="45"/>
        <v>1.1424793869843084E-2</v>
      </c>
      <c r="Q123" s="141">
        <f t="shared" si="35"/>
        <v>1.1424793869843084E-2</v>
      </c>
      <c r="R123" s="141">
        <f t="shared" si="35"/>
        <v>1.1424793869843084E-2</v>
      </c>
      <c r="S123" s="141">
        <f t="shared" si="35"/>
        <v>1.1424793869843084E-2</v>
      </c>
      <c r="T123" s="141">
        <f t="shared" si="35"/>
        <v>1.1424793869843084E-2</v>
      </c>
      <c r="U123" s="141">
        <f t="shared" si="35"/>
        <v>1.1424793869843084E-2</v>
      </c>
      <c r="V123" s="141">
        <f t="shared" si="35"/>
        <v>1.1424793869843084E-2</v>
      </c>
      <c r="W123" s="141">
        <f t="shared" si="35"/>
        <v>1.1424793869843084E-2</v>
      </c>
      <c r="X123" s="141">
        <f t="shared" si="35"/>
        <v>1.1424793869843084E-2</v>
      </c>
      <c r="Y123" s="141">
        <f t="shared" si="35"/>
        <v>1.1424793869843084E-2</v>
      </c>
      <c r="Z123" s="141">
        <f t="shared" si="35"/>
        <v>1.1424793869843084E-2</v>
      </c>
      <c r="AA123" s="141">
        <f t="shared" si="35"/>
        <v>1.1424793869843084E-2</v>
      </c>
      <c r="AB123" s="141">
        <f t="shared" si="35"/>
        <v>1.1424793869843084E-2</v>
      </c>
      <c r="AC123" s="141">
        <f t="shared" si="35"/>
        <v>1.1424793869843084E-2</v>
      </c>
      <c r="AD123" s="141">
        <f t="shared" si="35"/>
        <v>1.1424793869843084E-2</v>
      </c>
      <c r="AE123" s="141">
        <f t="shared" si="35"/>
        <v>1.1424793869843084E-2</v>
      </c>
      <c r="AF123" s="141">
        <f t="shared" si="35"/>
        <v>1.1424793869843084E-2</v>
      </c>
      <c r="AG123" s="141">
        <f t="shared" si="41"/>
        <v>1.1424793869843084E-2</v>
      </c>
      <c r="AH123" s="141">
        <f t="shared" si="41"/>
        <v>1.1424793869843084E-2</v>
      </c>
      <c r="AI123" s="141">
        <f t="shared" si="41"/>
        <v>1.1424793869843084E-2</v>
      </c>
      <c r="AJ123" s="141">
        <f t="shared" si="41"/>
        <v>1.1424793869843084E-2</v>
      </c>
      <c r="AK123" s="141">
        <f t="shared" si="41"/>
        <v>1.1424793869843084E-2</v>
      </c>
      <c r="AL123" s="141">
        <f t="shared" si="41"/>
        <v>1.1424793869843084E-2</v>
      </c>
      <c r="AM123" s="141">
        <f t="shared" si="41"/>
        <v>1.1424793869843084E-2</v>
      </c>
      <c r="AN123" s="141">
        <f t="shared" si="41"/>
        <v>1.1424793869843084E-2</v>
      </c>
      <c r="AO123" s="141">
        <f t="shared" si="41"/>
        <v>1.1424793869843084E-2</v>
      </c>
      <c r="AP123" s="141">
        <f t="shared" si="41"/>
        <v>1.1424793869843084E-2</v>
      </c>
      <c r="AQ123" s="141">
        <f t="shared" si="41"/>
        <v>1.1424793869843084E-2</v>
      </c>
      <c r="AR123" s="141">
        <f t="shared" si="41"/>
        <v>1.1424793869843084E-2</v>
      </c>
      <c r="AS123" s="141">
        <f t="shared" si="41"/>
        <v>1.1424793869843084E-2</v>
      </c>
      <c r="AT123" s="141">
        <f t="shared" si="41"/>
        <v>1.1424793869843084E-2</v>
      </c>
      <c r="AU123" s="141">
        <f t="shared" si="41"/>
        <v>1.1424793869843084E-2</v>
      </c>
      <c r="AV123" s="141">
        <f t="shared" si="41"/>
        <v>1.1424793869843084E-2</v>
      </c>
      <c r="AW123" s="141">
        <f t="shared" si="41"/>
        <v>1.1424793869843084E-2</v>
      </c>
      <c r="AX123" s="141">
        <f t="shared" si="41"/>
        <v>1.1424793869843084E-2</v>
      </c>
      <c r="AY123" s="141">
        <f t="shared" si="41"/>
        <v>1.1424793869843084E-2</v>
      </c>
      <c r="BA123" s="181" t="s">
        <v>114</v>
      </c>
      <c r="BB123" s="181" t="s">
        <v>114</v>
      </c>
      <c r="BC123" s="181" t="s">
        <v>114</v>
      </c>
      <c r="BD123" s="181" t="s">
        <v>114</v>
      </c>
      <c r="BF123" s="77"/>
    </row>
    <row r="124" spans="2:16382" x14ac:dyDescent="0.25">
      <c r="B124" s="92" t="s">
        <v>274</v>
      </c>
      <c r="C124" s="91" t="s">
        <v>119</v>
      </c>
      <c r="D124" s="146">
        <f t="shared" ref="D124:O124" si="54">D42/D$29</f>
        <v>0.11718815274731609</v>
      </c>
      <c r="E124" s="146">
        <f t="shared" si="54"/>
        <v>0.10261930154304243</v>
      </c>
      <c r="F124" s="146">
        <f t="shared" si="54"/>
        <v>6.8673177985533615E-2</v>
      </c>
      <c r="G124" s="146">
        <f t="shared" si="54"/>
        <v>0.22371699343703802</v>
      </c>
      <c r="H124" s="146">
        <f t="shared" si="54"/>
        <v>0.11940847810026568</v>
      </c>
      <c r="I124" s="146">
        <f t="shared" si="54"/>
        <v>7.7352514028485891E-2</v>
      </c>
      <c r="J124" s="146">
        <f t="shared" si="54"/>
        <v>9.8565321930169161E-2</v>
      </c>
      <c r="K124" s="146">
        <f t="shared" si="54"/>
        <v>9.6376166086752951E-2</v>
      </c>
      <c r="L124" s="146">
        <f t="shared" si="54"/>
        <v>0.38435791607967684</v>
      </c>
      <c r="M124" s="146">
        <f t="shared" si="54"/>
        <v>1.8557021265710807E-2</v>
      </c>
      <c r="N124" s="146">
        <f t="shared" si="54"/>
        <v>2.8547816071672519E-2</v>
      </c>
      <c r="O124" s="146">
        <f t="shared" si="54"/>
        <v>-2.0113907059406545E-4</v>
      </c>
      <c r="P124" s="141">
        <f t="shared" si="45"/>
        <v>0.11126347668375584</v>
      </c>
      <c r="Q124" s="141">
        <f t="shared" ref="Q124:AY127" si="55">P124</f>
        <v>0.11126347668375584</v>
      </c>
      <c r="R124" s="141">
        <f t="shared" si="55"/>
        <v>0.11126347668375584</v>
      </c>
      <c r="S124" s="141">
        <f t="shared" si="55"/>
        <v>0.11126347668375584</v>
      </c>
      <c r="T124" s="141">
        <f t="shared" si="55"/>
        <v>0.11126347668375584</v>
      </c>
      <c r="U124" s="141">
        <f t="shared" si="55"/>
        <v>0.11126347668375584</v>
      </c>
      <c r="V124" s="141">
        <f t="shared" si="55"/>
        <v>0.11126347668375584</v>
      </c>
      <c r="W124" s="141">
        <f t="shared" si="55"/>
        <v>0.11126347668375584</v>
      </c>
      <c r="X124" s="141">
        <f t="shared" si="55"/>
        <v>0.11126347668375584</v>
      </c>
      <c r="Y124" s="141">
        <f t="shared" si="55"/>
        <v>0.11126347668375584</v>
      </c>
      <c r="Z124" s="141">
        <f t="shared" si="55"/>
        <v>0.11126347668375584</v>
      </c>
      <c r="AA124" s="141">
        <f t="shared" si="55"/>
        <v>0.11126347668375584</v>
      </c>
      <c r="AB124" s="141">
        <f t="shared" si="55"/>
        <v>0.11126347668375584</v>
      </c>
      <c r="AC124" s="141">
        <f t="shared" si="55"/>
        <v>0.11126347668375584</v>
      </c>
      <c r="AD124" s="141">
        <f t="shared" si="55"/>
        <v>0.11126347668375584</v>
      </c>
      <c r="AE124" s="141">
        <f t="shared" si="55"/>
        <v>0.11126347668375584</v>
      </c>
      <c r="AF124" s="141">
        <f t="shared" si="55"/>
        <v>0.11126347668375584</v>
      </c>
      <c r="AG124" s="141">
        <f t="shared" si="55"/>
        <v>0.11126347668375584</v>
      </c>
      <c r="AH124" s="141">
        <f t="shared" si="55"/>
        <v>0.11126347668375584</v>
      </c>
      <c r="AI124" s="141">
        <f t="shared" si="55"/>
        <v>0.11126347668375584</v>
      </c>
      <c r="AJ124" s="141">
        <f t="shared" si="55"/>
        <v>0.11126347668375584</v>
      </c>
      <c r="AK124" s="141">
        <f t="shared" si="55"/>
        <v>0.11126347668375584</v>
      </c>
      <c r="AL124" s="141">
        <f t="shared" si="55"/>
        <v>0.11126347668375584</v>
      </c>
      <c r="AM124" s="141">
        <f t="shared" si="55"/>
        <v>0.11126347668375584</v>
      </c>
      <c r="AN124" s="141">
        <f t="shared" si="55"/>
        <v>0.11126347668375584</v>
      </c>
      <c r="AO124" s="141">
        <f t="shared" si="55"/>
        <v>0.11126347668375584</v>
      </c>
      <c r="AP124" s="141">
        <f t="shared" si="55"/>
        <v>0.11126347668375584</v>
      </c>
      <c r="AQ124" s="141">
        <f t="shared" si="55"/>
        <v>0.11126347668375584</v>
      </c>
      <c r="AR124" s="141">
        <f t="shared" si="55"/>
        <v>0.11126347668375584</v>
      </c>
      <c r="AS124" s="141">
        <f t="shared" si="55"/>
        <v>0.11126347668375584</v>
      </c>
      <c r="AT124" s="141">
        <f t="shared" si="55"/>
        <v>0.11126347668375584</v>
      </c>
      <c r="AU124" s="141">
        <f t="shared" si="55"/>
        <v>0.11126347668375584</v>
      </c>
      <c r="AV124" s="141">
        <f t="shared" si="55"/>
        <v>0.11126347668375584</v>
      </c>
      <c r="AW124" s="141">
        <f t="shared" si="55"/>
        <v>0.11126347668375584</v>
      </c>
      <c r="AX124" s="141">
        <f t="shared" si="55"/>
        <v>0.11126347668375584</v>
      </c>
      <c r="AY124" s="141">
        <f t="shared" si="55"/>
        <v>0.11126347668375584</v>
      </c>
      <c r="BA124" s="181" t="s">
        <v>114</v>
      </c>
      <c r="BB124" s="181" t="s">
        <v>114</v>
      </c>
      <c r="BC124" s="181" t="s">
        <v>114</v>
      </c>
      <c r="BD124" s="181" t="s">
        <v>114</v>
      </c>
      <c r="BF124" s="77"/>
    </row>
    <row r="125" spans="2:16382" x14ac:dyDescent="0.25">
      <c r="B125" s="92" t="s">
        <v>275</v>
      </c>
      <c r="C125" s="91" t="s">
        <v>119</v>
      </c>
      <c r="D125" s="146">
        <f t="shared" ref="D125:O125" si="56">D43/D$29</f>
        <v>1.8856099970503692E-3</v>
      </c>
      <c r="E125" s="146">
        <f t="shared" si="56"/>
        <v>1.2746178607578378E-4</v>
      </c>
      <c r="F125" s="146">
        <f t="shared" si="56"/>
        <v>8.2350476898324207E-4</v>
      </c>
      <c r="G125" s="146">
        <f t="shared" si="56"/>
        <v>-3.0690689451858226E-9</v>
      </c>
      <c r="H125" s="146">
        <f t="shared" si="56"/>
        <v>6.6975304812615146E-5</v>
      </c>
      <c r="I125" s="146">
        <f t="shared" si="56"/>
        <v>4.2222953975441319E-2</v>
      </c>
      <c r="J125" s="146">
        <f t="shared" si="56"/>
        <v>1.5507036538871023E-2</v>
      </c>
      <c r="K125" s="146">
        <f t="shared" si="56"/>
        <v>5.4205506218460275E-3</v>
      </c>
      <c r="L125" s="146">
        <f t="shared" si="56"/>
        <v>-0.13706850232053719</v>
      </c>
      <c r="M125" s="146">
        <f t="shared" si="56"/>
        <v>0.12862505780490499</v>
      </c>
      <c r="N125" s="146">
        <f t="shared" si="56"/>
        <v>1.5602968141309877E-2</v>
      </c>
      <c r="O125" s="146">
        <f t="shared" si="56"/>
        <v>-4.831224116877969E-2</v>
      </c>
      <c r="P125" s="141">
        <f t="shared" si="45"/>
        <v>2.075114365075785E-3</v>
      </c>
      <c r="Q125" s="141">
        <f t="shared" si="55"/>
        <v>2.075114365075785E-3</v>
      </c>
      <c r="R125" s="141">
        <f t="shared" si="55"/>
        <v>2.075114365075785E-3</v>
      </c>
      <c r="S125" s="141">
        <f t="shared" si="55"/>
        <v>2.075114365075785E-3</v>
      </c>
      <c r="T125" s="141">
        <f t="shared" si="55"/>
        <v>2.075114365075785E-3</v>
      </c>
      <c r="U125" s="141">
        <f t="shared" si="55"/>
        <v>2.075114365075785E-3</v>
      </c>
      <c r="V125" s="141">
        <f t="shared" si="55"/>
        <v>2.075114365075785E-3</v>
      </c>
      <c r="W125" s="141">
        <f t="shared" si="55"/>
        <v>2.075114365075785E-3</v>
      </c>
      <c r="X125" s="141">
        <f t="shared" si="55"/>
        <v>2.075114365075785E-3</v>
      </c>
      <c r="Y125" s="141">
        <f t="shared" si="55"/>
        <v>2.075114365075785E-3</v>
      </c>
      <c r="Z125" s="141">
        <f t="shared" si="55"/>
        <v>2.075114365075785E-3</v>
      </c>
      <c r="AA125" s="141">
        <f t="shared" si="55"/>
        <v>2.075114365075785E-3</v>
      </c>
      <c r="AB125" s="141">
        <f t="shared" si="55"/>
        <v>2.075114365075785E-3</v>
      </c>
      <c r="AC125" s="141">
        <f t="shared" si="55"/>
        <v>2.075114365075785E-3</v>
      </c>
      <c r="AD125" s="141">
        <f t="shared" si="55"/>
        <v>2.075114365075785E-3</v>
      </c>
      <c r="AE125" s="141">
        <f t="shared" si="55"/>
        <v>2.075114365075785E-3</v>
      </c>
      <c r="AF125" s="141">
        <f t="shared" si="55"/>
        <v>2.075114365075785E-3</v>
      </c>
      <c r="AG125" s="141">
        <f t="shared" si="55"/>
        <v>2.075114365075785E-3</v>
      </c>
      <c r="AH125" s="141">
        <f t="shared" si="55"/>
        <v>2.075114365075785E-3</v>
      </c>
      <c r="AI125" s="141">
        <f t="shared" si="55"/>
        <v>2.075114365075785E-3</v>
      </c>
      <c r="AJ125" s="141">
        <f t="shared" si="55"/>
        <v>2.075114365075785E-3</v>
      </c>
      <c r="AK125" s="141">
        <f t="shared" si="55"/>
        <v>2.075114365075785E-3</v>
      </c>
      <c r="AL125" s="141">
        <f t="shared" si="55"/>
        <v>2.075114365075785E-3</v>
      </c>
      <c r="AM125" s="141">
        <f t="shared" si="55"/>
        <v>2.075114365075785E-3</v>
      </c>
      <c r="AN125" s="141">
        <f t="shared" si="55"/>
        <v>2.075114365075785E-3</v>
      </c>
      <c r="AO125" s="141">
        <f t="shared" si="55"/>
        <v>2.075114365075785E-3</v>
      </c>
      <c r="AP125" s="141">
        <f t="shared" si="55"/>
        <v>2.075114365075785E-3</v>
      </c>
      <c r="AQ125" s="141">
        <f t="shared" si="55"/>
        <v>2.075114365075785E-3</v>
      </c>
      <c r="AR125" s="141">
        <f t="shared" si="55"/>
        <v>2.075114365075785E-3</v>
      </c>
      <c r="AS125" s="141">
        <f t="shared" si="55"/>
        <v>2.075114365075785E-3</v>
      </c>
      <c r="AT125" s="141">
        <f t="shared" si="55"/>
        <v>2.075114365075785E-3</v>
      </c>
      <c r="AU125" s="141">
        <f t="shared" si="55"/>
        <v>2.075114365075785E-3</v>
      </c>
      <c r="AV125" s="141">
        <f t="shared" si="55"/>
        <v>2.075114365075785E-3</v>
      </c>
      <c r="AW125" s="141">
        <f t="shared" si="55"/>
        <v>2.075114365075785E-3</v>
      </c>
      <c r="AX125" s="141">
        <f t="shared" si="55"/>
        <v>2.075114365075785E-3</v>
      </c>
      <c r="AY125" s="141">
        <f t="shared" si="55"/>
        <v>2.075114365075785E-3</v>
      </c>
      <c r="BA125" s="181" t="s">
        <v>114</v>
      </c>
      <c r="BB125" s="181" t="s">
        <v>114</v>
      </c>
      <c r="BC125" s="181" t="s">
        <v>114</v>
      </c>
      <c r="BD125" s="181" t="s">
        <v>114</v>
      </c>
      <c r="BF125" s="77"/>
    </row>
    <row r="126" spans="2:16382" x14ac:dyDescent="0.25">
      <c r="B126" s="92" t="s">
        <v>276</v>
      </c>
      <c r="C126" s="91" t="s">
        <v>119</v>
      </c>
      <c r="D126" s="146">
        <f t="shared" ref="D126:O126" si="57">D44/D$29</f>
        <v>1.5730456629539345E-2</v>
      </c>
      <c r="E126" s="146">
        <f t="shared" si="57"/>
        <v>1.0223601501538258E-2</v>
      </c>
      <c r="F126" s="146">
        <f t="shared" si="57"/>
        <v>6.7636630913224189E-3</v>
      </c>
      <c r="G126" s="146">
        <f t="shared" si="57"/>
        <v>8.4223558138707775E-3</v>
      </c>
      <c r="H126" s="146">
        <f t="shared" si="57"/>
        <v>3.6991726735605026E-3</v>
      </c>
      <c r="I126" s="146">
        <f t="shared" si="57"/>
        <v>1.2691009848666505E-3</v>
      </c>
      <c r="J126" s="146">
        <f t="shared" si="57"/>
        <v>4.0567821906954326E-3</v>
      </c>
      <c r="K126" s="146">
        <f t="shared" si="57"/>
        <v>2.9361760488768708E-3</v>
      </c>
      <c r="L126" s="146">
        <f t="shared" si="57"/>
        <v>1.2239038400059087E-2</v>
      </c>
      <c r="M126" s="146">
        <f t="shared" si="57"/>
        <v>7.2388597652292188E-3</v>
      </c>
      <c r="N126" s="146">
        <f t="shared" si="57"/>
        <v>5.49349870762061E-3</v>
      </c>
      <c r="O126" s="146">
        <f t="shared" si="57"/>
        <v>4.9300353524385683E-4</v>
      </c>
      <c r="P126" s="141">
        <f t="shared" si="45"/>
        <v>6.5471424452019185E-3</v>
      </c>
      <c r="Q126" s="141">
        <f t="shared" si="55"/>
        <v>6.5471424452019185E-3</v>
      </c>
      <c r="R126" s="141">
        <f t="shared" si="55"/>
        <v>6.5471424452019185E-3</v>
      </c>
      <c r="S126" s="141">
        <f t="shared" si="55"/>
        <v>6.5471424452019185E-3</v>
      </c>
      <c r="T126" s="141">
        <f t="shared" si="55"/>
        <v>6.5471424452019185E-3</v>
      </c>
      <c r="U126" s="141">
        <f t="shared" si="55"/>
        <v>6.5471424452019185E-3</v>
      </c>
      <c r="V126" s="141">
        <f t="shared" si="55"/>
        <v>6.5471424452019185E-3</v>
      </c>
      <c r="W126" s="141">
        <f t="shared" si="55"/>
        <v>6.5471424452019185E-3</v>
      </c>
      <c r="X126" s="141">
        <f t="shared" si="55"/>
        <v>6.5471424452019185E-3</v>
      </c>
      <c r="Y126" s="141">
        <f t="shared" si="55"/>
        <v>6.5471424452019185E-3</v>
      </c>
      <c r="Z126" s="141">
        <f t="shared" si="55"/>
        <v>6.5471424452019185E-3</v>
      </c>
      <c r="AA126" s="141">
        <f t="shared" si="55"/>
        <v>6.5471424452019185E-3</v>
      </c>
      <c r="AB126" s="141">
        <f t="shared" si="55"/>
        <v>6.5471424452019185E-3</v>
      </c>
      <c r="AC126" s="141">
        <f t="shared" si="55"/>
        <v>6.5471424452019185E-3</v>
      </c>
      <c r="AD126" s="141">
        <f t="shared" si="55"/>
        <v>6.5471424452019185E-3</v>
      </c>
      <c r="AE126" s="141">
        <f t="shared" si="55"/>
        <v>6.5471424452019185E-3</v>
      </c>
      <c r="AF126" s="141">
        <f t="shared" si="55"/>
        <v>6.5471424452019185E-3</v>
      </c>
      <c r="AG126" s="141">
        <f t="shared" si="55"/>
        <v>6.5471424452019185E-3</v>
      </c>
      <c r="AH126" s="141">
        <f t="shared" si="55"/>
        <v>6.5471424452019185E-3</v>
      </c>
      <c r="AI126" s="141">
        <f t="shared" si="55"/>
        <v>6.5471424452019185E-3</v>
      </c>
      <c r="AJ126" s="141">
        <f t="shared" si="55"/>
        <v>6.5471424452019185E-3</v>
      </c>
      <c r="AK126" s="141">
        <f t="shared" si="55"/>
        <v>6.5471424452019185E-3</v>
      </c>
      <c r="AL126" s="141">
        <f t="shared" si="55"/>
        <v>6.5471424452019185E-3</v>
      </c>
      <c r="AM126" s="141">
        <f t="shared" si="55"/>
        <v>6.5471424452019185E-3</v>
      </c>
      <c r="AN126" s="141">
        <f t="shared" si="55"/>
        <v>6.5471424452019185E-3</v>
      </c>
      <c r="AO126" s="141">
        <f t="shared" si="55"/>
        <v>6.5471424452019185E-3</v>
      </c>
      <c r="AP126" s="141">
        <f t="shared" si="55"/>
        <v>6.5471424452019185E-3</v>
      </c>
      <c r="AQ126" s="141">
        <f t="shared" si="55"/>
        <v>6.5471424452019185E-3</v>
      </c>
      <c r="AR126" s="141">
        <f t="shared" si="55"/>
        <v>6.5471424452019185E-3</v>
      </c>
      <c r="AS126" s="141">
        <f t="shared" si="55"/>
        <v>6.5471424452019185E-3</v>
      </c>
      <c r="AT126" s="141">
        <f t="shared" si="55"/>
        <v>6.5471424452019185E-3</v>
      </c>
      <c r="AU126" s="141">
        <f t="shared" si="55"/>
        <v>6.5471424452019185E-3</v>
      </c>
      <c r="AV126" s="141">
        <f t="shared" si="55"/>
        <v>6.5471424452019185E-3</v>
      </c>
      <c r="AW126" s="141">
        <f t="shared" si="55"/>
        <v>6.5471424452019185E-3</v>
      </c>
      <c r="AX126" s="141">
        <f t="shared" si="55"/>
        <v>6.5471424452019185E-3</v>
      </c>
      <c r="AY126" s="141">
        <f t="shared" si="55"/>
        <v>6.5471424452019185E-3</v>
      </c>
      <c r="BA126" s="181" t="s">
        <v>114</v>
      </c>
      <c r="BB126" s="181" t="s">
        <v>114</v>
      </c>
      <c r="BC126" s="181" t="s">
        <v>114</v>
      </c>
      <c r="BD126" s="181" t="s">
        <v>114</v>
      </c>
      <c r="BF126" s="77"/>
    </row>
    <row r="127" spans="2:16382" x14ac:dyDescent="0.25">
      <c r="B127" s="92" t="s">
        <v>277</v>
      </c>
      <c r="C127" s="91" t="s">
        <v>119</v>
      </c>
      <c r="D127" s="146">
        <f t="shared" ref="D127:O127" si="58">D45/D$29</f>
        <v>8.5162698575175413E-3</v>
      </c>
      <c r="E127" s="146">
        <f t="shared" si="58"/>
        <v>2.0670273319121264E-2</v>
      </c>
      <c r="F127" s="146">
        <f t="shared" si="58"/>
        <v>1.523674011496228E-3</v>
      </c>
      <c r="G127" s="146">
        <f t="shared" si="58"/>
        <v>5.1774466633017135E-3</v>
      </c>
      <c r="H127" s="146">
        <f t="shared" si="58"/>
        <v>7.797021965670693E-3</v>
      </c>
      <c r="I127" s="146">
        <f t="shared" si="58"/>
        <v>5.7666818313099402E-3</v>
      </c>
      <c r="J127" s="146">
        <f t="shared" si="58"/>
        <v>1.5245707725379145E-2</v>
      </c>
      <c r="K127" s="146">
        <f t="shared" si="58"/>
        <v>-1.571478142871326E-5</v>
      </c>
      <c r="L127" s="146">
        <f t="shared" si="58"/>
        <v>1.8572047597008323E-2</v>
      </c>
      <c r="M127" s="146">
        <f t="shared" si="58"/>
        <v>1.3099050880115343E-2</v>
      </c>
      <c r="N127" s="146">
        <f t="shared" si="58"/>
        <v>6.4773150191841248E-3</v>
      </c>
      <c r="O127" s="146">
        <f t="shared" si="58"/>
        <v>4.091062724915339E-3</v>
      </c>
      <c r="P127" s="141">
        <f t="shared" si="45"/>
        <v>8.9100697344659113E-3</v>
      </c>
      <c r="Q127" s="141">
        <f t="shared" si="55"/>
        <v>8.9100697344659113E-3</v>
      </c>
      <c r="R127" s="141">
        <f t="shared" si="55"/>
        <v>8.9100697344659113E-3</v>
      </c>
      <c r="S127" s="141">
        <f t="shared" si="55"/>
        <v>8.9100697344659113E-3</v>
      </c>
      <c r="T127" s="141">
        <f t="shared" si="55"/>
        <v>8.9100697344659113E-3</v>
      </c>
      <c r="U127" s="141">
        <f t="shared" si="55"/>
        <v>8.9100697344659113E-3</v>
      </c>
      <c r="V127" s="141">
        <f t="shared" si="55"/>
        <v>8.9100697344659113E-3</v>
      </c>
      <c r="W127" s="141">
        <f t="shared" si="55"/>
        <v>8.9100697344659113E-3</v>
      </c>
      <c r="X127" s="141">
        <f t="shared" si="55"/>
        <v>8.9100697344659113E-3</v>
      </c>
      <c r="Y127" s="141">
        <f t="shared" si="55"/>
        <v>8.9100697344659113E-3</v>
      </c>
      <c r="Z127" s="141">
        <f t="shared" si="55"/>
        <v>8.9100697344659113E-3</v>
      </c>
      <c r="AA127" s="141">
        <f t="shared" si="55"/>
        <v>8.9100697344659113E-3</v>
      </c>
      <c r="AB127" s="141">
        <f t="shared" si="55"/>
        <v>8.9100697344659113E-3</v>
      </c>
      <c r="AC127" s="141">
        <f t="shared" si="55"/>
        <v>8.9100697344659113E-3</v>
      </c>
      <c r="AD127" s="141">
        <f t="shared" si="55"/>
        <v>8.9100697344659113E-3</v>
      </c>
      <c r="AE127" s="141">
        <f t="shared" si="55"/>
        <v>8.9100697344659113E-3</v>
      </c>
      <c r="AF127" s="141">
        <f t="shared" si="55"/>
        <v>8.9100697344659113E-3</v>
      </c>
      <c r="AG127" s="141">
        <f t="shared" si="55"/>
        <v>8.9100697344659113E-3</v>
      </c>
      <c r="AH127" s="141">
        <f t="shared" si="55"/>
        <v>8.9100697344659113E-3</v>
      </c>
      <c r="AI127" s="141">
        <f t="shared" si="55"/>
        <v>8.9100697344659113E-3</v>
      </c>
      <c r="AJ127" s="141">
        <f t="shared" si="55"/>
        <v>8.9100697344659113E-3</v>
      </c>
      <c r="AK127" s="141">
        <f t="shared" si="55"/>
        <v>8.9100697344659113E-3</v>
      </c>
      <c r="AL127" s="141">
        <f t="shared" si="55"/>
        <v>8.9100697344659113E-3</v>
      </c>
      <c r="AM127" s="141">
        <f t="shared" si="55"/>
        <v>8.9100697344659113E-3</v>
      </c>
      <c r="AN127" s="141">
        <f t="shared" si="55"/>
        <v>8.9100697344659113E-3</v>
      </c>
      <c r="AO127" s="141">
        <f t="shared" si="55"/>
        <v>8.9100697344659113E-3</v>
      </c>
      <c r="AP127" s="141">
        <f t="shared" si="55"/>
        <v>8.9100697344659113E-3</v>
      </c>
      <c r="AQ127" s="141">
        <f t="shared" si="55"/>
        <v>8.9100697344659113E-3</v>
      </c>
      <c r="AR127" s="141">
        <f t="shared" si="55"/>
        <v>8.9100697344659113E-3</v>
      </c>
      <c r="AS127" s="141">
        <f t="shared" si="55"/>
        <v>8.9100697344659113E-3</v>
      </c>
      <c r="AT127" s="141">
        <f t="shared" si="55"/>
        <v>8.9100697344659113E-3</v>
      </c>
      <c r="AU127" s="141">
        <f t="shared" si="55"/>
        <v>8.9100697344659113E-3</v>
      </c>
      <c r="AV127" s="141">
        <f t="shared" si="55"/>
        <v>8.9100697344659113E-3</v>
      </c>
      <c r="AW127" s="141">
        <f t="shared" si="55"/>
        <v>8.9100697344659113E-3</v>
      </c>
      <c r="AX127" s="141">
        <f t="shared" si="55"/>
        <v>8.9100697344659113E-3</v>
      </c>
      <c r="AY127" s="141">
        <f t="shared" si="55"/>
        <v>8.9100697344659113E-3</v>
      </c>
      <c r="BA127" s="181" t="s">
        <v>114</v>
      </c>
      <c r="BB127" s="181" t="s">
        <v>114</v>
      </c>
      <c r="BC127" s="181" t="s">
        <v>114</v>
      </c>
      <c r="BD127" s="181" t="s">
        <v>114</v>
      </c>
      <c r="BF127" s="77"/>
    </row>
    <row r="128" spans="2:16382" x14ac:dyDescent="0.25">
      <c r="B128" s="92"/>
      <c r="C128" s="91"/>
      <c r="D128" s="146"/>
      <c r="E128" s="146"/>
      <c r="F128" s="146"/>
      <c r="G128" s="146"/>
      <c r="H128" s="146"/>
      <c r="I128" s="146"/>
      <c r="J128" s="146"/>
      <c r="K128" s="146"/>
      <c r="L128" s="146"/>
      <c r="M128" s="146"/>
      <c r="N128" s="146"/>
      <c r="O128" s="146"/>
      <c r="P128" s="146"/>
      <c r="Q128" s="146"/>
      <c r="R128" s="146"/>
      <c r="S128" s="146"/>
      <c r="T128" s="146"/>
      <c r="U128" s="146"/>
      <c r="V128" s="146"/>
      <c r="W128" s="146"/>
      <c r="X128" s="146"/>
      <c r="Y128" s="146"/>
      <c r="Z128" s="146"/>
      <c r="AA128" s="146"/>
      <c r="AB128" s="146"/>
      <c r="AC128" s="146"/>
      <c r="AD128" s="146"/>
      <c r="AE128" s="146"/>
      <c r="AF128" s="146"/>
      <c r="AG128" s="146"/>
      <c r="AH128" s="146"/>
      <c r="AI128" s="146"/>
      <c r="AJ128" s="146"/>
      <c r="AK128" s="146"/>
      <c r="AL128" s="146"/>
      <c r="AM128" s="146"/>
      <c r="AN128" s="146"/>
      <c r="AO128" s="146"/>
      <c r="AP128" s="146"/>
      <c r="AQ128" s="146"/>
      <c r="AR128" s="146"/>
      <c r="AS128" s="146"/>
      <c r="AT128" s="146"/>
      <c r="AU128" s="146"/>
      <c r="AV128" s="146"/>
      <c r="AW128" s="146"/>
      <c r="AX128" s="146"/>
      <c r="AY128" s="146"/>
      <c r="AZ128" s="146"/>
      <c r="BA128" s="181" t="s">
        <v>114</v>
      </c>
      <c r="BB128" s="181" t="s">
        <v>114</v>
      </c>
      <c r="BC128" s="181" t="s">
        <v>114</v>
      </c>
      <c r="BD128" s="181" t="s">
        <v>114</v>
      </c>
      <c r="BF128" s="77"/>
      <c r="BG128" s="146"/>
      <c r="BH128" s="146"/>
      <c r="BI128" s="146"/>
      <c r="BJ128" s="146"/>
      <c r="BK128" s="146"/>
      <c r="BL128" s="146"/>
      <c r="BM128" s="146"/>
      <c r="BN128" s="146"/>
      <c r="BO128" s="146"/>
      <c r="BP128" s="146"/>
      <c r="BQ128" s="146"/>
      <c r="BR128" s="146"/>
      <c r="BS128" s="146"/>
      <c r="BT128" s="146"/>
      <c r="BU128" s="146"/>
      <c r="BV128" s="146"/>
      <c r="BW128" s="146"/>
      <c r="BX128" s="146"/>
      <c r="BY128" s="146"/>
      <c r="BZ128" s="146"/>
      <c r="CA128" s="146"/>
      <c r="CB128" s="146"/>
      <c r="CC128" s="146"/>
      <c r="CD128" s="146"/>
      <c r="CE128" s="146"/>
      <c r="CF128" s="146"/>
      <c r="CG128" s="146"/>
      <c r="CH128" s="146"/>
      <c r="CI128" s="146"/>
      <c r="CJ128" s="146"/>
      <c r="CK128" s="146"/>
      <c r="CL128" s="146"/>
      <c r="CM128" s="146"/>
      <c r="CN128" s="146"/>
      <c r="CO128" s="146"/>
      <c r="CP128" s="146"/>
      <c r="CQ128" s="146"/>
      <c r="CR128" s="146"/>
      <c r="CS128" s="146"/>
      <c r="CT128" s="146"/>
      <c r="CU128" s="146"/>
      <c r="CV128" s="146"/>
      <c r="CW128" s="146"/>
      <c r="CX128" s="146"/>
      <c r="CY128" s="146"/>
      <c r="CZ128" s="146"/>
      <c r="DA128" s="146"/>
      <c r="DB128" s="146"/>
      <c r="DC128" s="146"/>
      <c r="DD128" s="146"/>
      <c r="DE128" s="146"/>
      <c r="DF128" s="146"/>
      <c r="DG128" s="146"/>
      <c r="DH128" s="146"/>
      <c r="DI128" s="146"/>
      <c r="DJ128" s="146"/>
      <c r="DK128" s="146"/>
      <c r="DL128" s="146"/>
      <c r="DM128" s="146"/>
      <c r="DN128" s="146"/>
      <c r="DO128" s="146"/>
      <c r="DP128" s="146"/>
      <c r="DQ128" s="146"/>
      <c r="DR128" s="146"/>
      <c r="DS128" s="146"/>
      <c r="DT128" s="146"/>
      <c r="DU128" s="146"/>
      <c r="DV128" s="146"/>
      <c r="DW128" s="146"/>
      <c r="DX128" s="146"/>
      <c r="DY128" s="146"/>
      <c r="DZ128" s="146"/>
      <c r="EA128" s="146"/>
      <c r="EB128" s="146"/>
      <c r="EC128" s="146"/>
      <c r="ED128" s="146"/>
      <c r="EE128" s="146"/>
      <c r="EF128" s="146"/>
      <c r="EG128" s="146"/>
      <c r="EH128" s="146"/>
      <c r="EI128" s="146"/>
      <c r="EJ128" s="146"/>
      <c r="EK128" s="146"/>
      <c r="EL128" s="146"/>
      <c r="EM128" s="146"/>
      <c r="EN128" s="146"/>
      <c r="EO128" s="146"/>
      <c r="EP128" s="146"/>
      <c r="EQ128" s="146"/>
      <c r="ER128" s="146"/>
      <c r="ES128" s="146"/>
      <c r="ET128" s="146"/>
      <c r="EU128" s="146"/>
      <c r="EV128" s="146"/>
      <c r="EW128" s="146"/>
      <c r="EX128" s="146"/>
      <c r="EY128" s="146"/>
      <c r="EZ128" s="146"/>
      <c r="FA128" s="146"/>
      <c r="FB128" s="146"/>
      <c r="FC128" s="146"/>
      <c r="FD128" s="146"/>
      <c r="FE128" s="146"/>
      <c r="FF128" s="146"/>
      <c r="FG128" s="146"/>
      <c r="FH128" s="146"/>
      <c r="FI128" s="146"/>
      <c r="FJ128" s="146"/>
      <c r="FK128" s="146"/>
      <c r="FL128" s="146"/>
      <c r="FM128" s="146"/>
      <c r="FN128" s="146"/>
      <c r="FO128" s="146"/>
      <c r="FP128" s="146"/>
      <c r="FQ128" s="146"/>
      <c r="FR128" s="146"/>
      <c r="FS128" s="146"/>
      <c r="FT128" s="146"/>
      <c r="FU128" s="146"/>
      <c r="FV128" s="146"/>
      <c r="FW128" s="146"/>
      <c r="FX128" s="146"/>
      <c r="FY128" s="146"/>
      <c r="FZ128" s="146"/>
      <c r="GA128" s="146"/>
      <c r="GB128" s="146"/>
      <c r="GC128" s="146"/>
      <c r="GD128" s="146"/>
      <c r="GE128" s="146"/>
      <c r="GF128" s="146"/>
      <c r="GG128" s="146"/>
      <c r="GH128" s="146"/>
      <c r="GI128" s="146"/>
      <c r="GJ128" s="146"/>
      <c r="GK128" s="146"/>
      <c r="GL128" s="146"/>
      <c r="GM128" s="146"/>
      <c r="GN128" s="146"/>
      <c r="GO128" s="146"/>
      <c r="GP128" s="146"/>
      <c r="GQ128" s="146"/>
      <c r="GR128" s="146"/>
      <c r="GS128" s="146"/>
      <c r="GT128" s="146"/>
      <c r="GU128" s="146"/>
      <c r="GV128" s="146"/>
      <c r="GW128" s="146"/>
      <c r="GX128" s="146"/>
      <c r="GY128" s="146"/>
      <c r="GZ128" s="146"/>
      <c r="HA128" s="146"/>
      <c r="HB128" s="146"/>
      <c r="HC128" s="146"/>
      <c r="HD128" s="146"/>
      <c r="HE128" s="146"/>
      <c r="HF128" s="146"/>
      <c r="HG128" s="146"/>
      <c r="HH128" s="146"/>
      <c r="HI128" s="146"/>
      <c r="HJ128" s="146"/>
      <c r="HK128" s="146"/>
      <c r="HL128" s="146"/>
      <c r="HM128" s="146"/>
      <c r="HN128" s="146"/>
      <c r="HO128" s="146"/>
      <c r="HP128" s="146"/>
      <c r="HQ128" s="146"/>
      <c r="HR128" s="146"/>
      <c r="HS128" s="146"/>
      <c r="HT128" s="146"/>
      <c r="HU128" s="146"/>
      <c r="HV128" s="146"/>
      <c r="HW128" s="146"/>
      <c r="HX128" s="146"/>
      <c r="HY128" s="146"/>
      <c r="HZ128" s="146"/>
      <c r="IA128" s="146"/>
      <c r="IB128" s="146"/>
      <c r="IC128" s="146"/>
      <c r="ID128" s="146"/>
      <c r="IE128" s="146"/>
      <c r="IF128" s="146"/>
      <c r="IG128" s="146"/>
      <c r="IH128" s="146"/>
      <c r="II128" s="146"/>
      <c r="IJ128" s="146"/>
      <c r="IK128" s="146"/>
      <c r="IL128" s="146"/>
      <c r="IM128" s="146"/>
      <c r="IN128" s="146"/>
      <c r="IO128" s="146"/>
      <c r="IP128" s="146"/>
      <c r="IQ128" s="146"/>
      <c r="IR128" s="146"/>
      <c r="IS128" s="146"/>
      <c r="IT128" s="146"/>
      <c r="IU128" s="146"/>
      <c r="IV128" s="146"/>
      <c r="IW128" s="146"/>
      <c r="IX128" s="146"/>
      <c r="IY128" s="146"/>
      <c r="IZ128" s="146"/>
      <c r="JA128" s="146"/>
      <c r="JB128" s="146"/>
      <c r="JC128" s="146"/>
      <c r="JD128" s="146"/>
      <c r="JE128" s="146"/>
      <c r="JF128" s="146"/>
      <c r="JG128" s="146"/>
      <c r="JH128" s="146"/>
      <c r="JI128" s="146"/>
      <c r="JJ128" s="146"/>
      <c r="JK128" s="146"/>
      <c r="JL128" s="146"/>
      <c r="JM128" s="146"/>
      <c r="JN128" s="146"/>
      <c r="JO128" s="146"/>
      <c r="JP128" s="146"/>
      <c r="JQ128" s="146"/>
      <c r="JR128" s="146"/>
      <c r="JS128" s="146"/>
      <c r="JT128" s="146"/>
      <c r="JU128" s="146"/>
      <c r="JV128" s="146"/>
      <c r="JW128" s="146"/>
      <c r="JX128" s="146"/>
      <c r="JY128" s="146"/>
      <c r="JZ128" s="146"/>
      <c r="KA128" s="146"/>
      <c r="KB128" s="146"/>
      <c r="KC128" s="146"/>
      <c r="KD128" s="146"/>
      <c r="KE128" s="146"/>
      <c r="KF128" s="146"/>
      <c r="KG128" s="146"/>
      <c r="KH128" s="146"/>
      <c r="KI128" s="146"/>
      <c r="KJ128" s="146"/>
      <c r="KK128" s="146"/>
      <c r="KL128" s="146"/>
      <c r="KM128" s="146"/>
      <c r="KN128" s="146"/>
      <c r="KO128" s="146"/>
      <c r="KP128" s="146"/>
      <c r="KQ128" s="146"/>
      <c r="KR128" s="146"/>
      <c r="KS128" s="146"/>
      <c r="KT128" s="146"/>
      <c r="KU128" s="146"/>
      <c r="KV128" s="146"/>
      <c r="KW128" s="146"/>
      <c r="KX128" s="146"/>
      <c r="KY128" s="146"/>
      <c r="KZ128" s="146"/>
      <c r="LA128" s="146"/>
      <c r="LB128" s="146"/>
      <c r="LC128" s="146"/>
      <c r="LD128" s="146"/>
      <c r="LE128" s="146"/>
      <c r="LF128" s="146"/>
      <c r="LG128" s="146"/>
      <c r="LH128" s="146"/>
      <c r="LI128" s="146"/>
      <c r="LJ128" s="146"/>
      <c r="LK128" s="146"/>
      <c r="LL128" s="146"/>
      <c r="LM128" s="146"/>
      <c r="LN128" s="146"/>
      <c r="LO128" s="146"/>
      <c r="LP128" s="146"/>
      <c r="LQ128" s="146"/>
      <c r="LR128" s="146"/>
      <c r="LS128" s="146"/>
      <c r="LT128" s="146"/>
      <c r="LU128" s="146"/>
      <c r="LV128" s="146"/>
      <c r="LW128" s="146"/>
      <c r="LX128" s="146"/>
      <c r="LY128" s="146"/>
      <c r="LZ128" s="146"/>
      <c r="MA128" s="146"/>
      <c r="MB128" s="146"/>
      <c r="MC128" s="146"/>
      <c r="MD128" s="146"/>
      <c r="ME128" s="146"/>
      <c r="MF128" s="146"/>
      <c r="MG128" s="146"/>
      <c r="MH128" s="146"/>
      <c r="MI128" s="146"/>
      <c r="MJ128" s="146"/>
      <c r="MK128" s="146"/>
      <c r="ML128" s="146"/>
      <c r="MM128" s="146"/>
      <c r="MN128" s="146"/>
      <c r="MO128" s="146"/>
      <c r="MP128" s="146"/>
      <c r="MQ128" s="146"/>
      <c r="MR128" s="146"/>
      <c r="MS128" s="146"/>
      <c r="MT128" s="146"/>
      <c r="MU128" s="146"/>
      <c r="MV128" s="146"/>
      <c r="MW128" s="146"/>
      <c r="MX128" s="146"/>
      <c r="MY128" s="146"/>
      <c r="MZ128" s="146"/>
      <c r="NA128" s="146"/>
      <c r="NB128" s="146"/>
      <c r="NC128" s="146"/>
      <c r="ND128" s="146"/>
      <c r="NE128" s="146"/>
      <c r="NF128" s="146"/>
      <c r="NG128" s="146"/>
      <c r="NH128" s="146"/>
      <c r="NI128" s="146"/>
      <c r="NJ128" s="146"/>
      <c r="NK128" s="146"/>
      <c r="NL128" s="146"/>
      <c r="NM128" s="146"/>
      <c r="NN128" s="146"/>
      <c r="NO128" s="146"/>
      <c r="NP128" s="146"/>
      <c r="NQ128" s="146"/>
      <c r="NR128" s="146"/>
      <c r="NS128" s="146"/>
      <c r="NT128" s="146"/>
      <c r="NU128" s="146"/>
      <c r="NV128" s="146"/>
      <c r="NW128" s="146"/>
      <c r="NX128" s="146"/>
      <c r="NY128" s="146"/>
      <c r="NZ128" s="146"/>
      <c r="OA128" s="146"/>
      <c r="OB128" s="146"/>
      <c r="OC128" s="146"/>
      <c r="OD128" s="146"/>
      <c r="OE128" s="146"/>
      <c r="OF128" s="146"/>
      <c r="OG128" s="146"/>
      <c r="OH128" s="146"/>
      <c r="OI128" s="146"/>
      <c r="OJ128" s="146"/>
      <c r="OK128" s="146"/>
      <c r="OL128" s="146"/>
      <c r="OM128" s="146"/>
      <c r="ON128" s="146"/>
      <c r="OO128" s="146"/>
      <c r="OP128" s="146"/>
      <c r="OQ128" s="146"/>
      <c r="OR128" s="146"/>
      <c r="OS128" s="146"/>
      <c r="OT128" s="146"/>
      <c r="OU128" s="146"/>
      <c r="OV128" s="146"/>
      <c r="OW128" s="146"/>
      <c r="OX128" s="146"/>
      <c r="OY128" s="146"/>
      <c r="OZ128" s="146"/>
      <c r="PA128" s="146"/>
      <c r="PB128" s="146"/>
      <c r="PC128" s="146"/>
      <c r="PD128" s="146"/>
      <c r="PE128" s="146"/>
      <c r="PF128" s="146"/>
      <c r="PG128" s="146"/>
      <c r="PH128" s="146"/>
      <c r="PI128" s="146"/>
      <c r="PJ128" s="146"/>
      <c r="PK128" s="146"/>
      <c r="PL128" s="146"/>
      <c r="PM128" s="146"/>
      <c r="PN128" s="146"/>
      <c r="PO128" s="146"/>
      <c r="PP128" s="146"/>
      <c r="PQ128" s="146"/>
      <c r="PR128" s="146"/>
      <c r="PS128" s="146"/>
      <c r="PT128" s="146"/>
      <c r="PU128" s="146"/>
      <c r="PV128" s="146"/>
      <c r="PW128" s="146"/>
      <c r="PX128" s="146"/>
      <c r="PY128" s="146"/>
      <c r="PZ128" s="146"/>
      <c r="QA128" s="146"/>
      <c r="QB128" s="146"/>
      <c r="QC128" s="146"/>
      <c r="QD128" s="146"/>
      <c r="QE128" s="146"/>
      <c r="QF128" s="146"/>
      <c r="QG128" s="146"/>
      <c r="QH128" s="146"/>
      <c r="QI128" s="146"/>
      <c r="QJ128" s="146"/>
      <c r="QK128" s="146"/>
      <c r="QL128" s="146"/>
      <c r="QM128" s="146"/>
      <c r="QN128" s="146"/>
      <c r="QO128" s="146"/>
      <c r="QP128" s="146"/>
      <c r="QQ128" s="146"/>
      <c r="QR128" s="146"/>
      <c r="QS128" s="146"/>
      <c r="QT128" s="146"/>
      <c r="QU128" s="146"/>
      <c r="QV128" s="146"/>
      <c r="QW128" s="146"/>
      <c r="QX128" s="146"/>
      <c r="QY128" s="146"/>
      <c r="QZ128" s="146"/>
      <c r="RA128" s="146"/>
      <c r="RB128" s="146"/>
      <c r="RC128" s="146"/>
      <c r="RD128" s="146"/>
      <c r="RE128" s="146"/>
      <c r="RF128" s="146"/>
      <c r="RG128" s="146"/>
      <c r="RH128" s="146"/>
      <c r="RI128" s="146"/>
      <c r="RJ128" s="146"/>
      <c r="RK128" s="146"/>
      <c r="RL128" s="146"/>
      <c r="RM128" s="146"/>
      <c r="RN128" s="146"/>
      <c r="RO128" s="146"/>
      <c r="RP128" s="146"/>
      <c r="RQ128" s="146"/>
      <c r="RR128" s="146"/>
      <c r="RS128" s="146"/>
      <c r="RT128" s="146"/>
      <c r="RU128" s="146"/>
      <c r="RV128" s="146"/>
      <c r="RW128" s="146"/>
      <c r="RX128" s="146"/>
      <c r="RY128" s="146"/>
      <c r="RZ128" s="146"/>
      <c r="SA128" s="146"/>
      <c r="SB128" s="146"/>
      <c r="SC128" s="146"/>
      <c r="SD128" s="146"/>
      <c r="SE128" s="146"/>
      <c r="SF128" s="146"/>
      <c r="SG128" s="146"/>
      <c r="SH128" s="146"/>
      <c r="SI128" s="146"/>
      <c r="SJ128" s="146"/>
      <c r="SK128" s="146"/>
      <c r="SL128" s="146"/>
      <c r="SM128" s="146"/>
      <c r="SN128" s="146"/>
      <c r="SO128" s="146"/>
      <c r="SP128" s="146"/>
      <c r="SQ128" s="146"/>
      <c r="SR128" s="146"/>
      <c r="SS128" s="146"/>
      <c r="ST128" s="146"/>
      <c r="SU128" s="146"/>
      <c r="SV128" s="146"/>
      <c r="SW128" s="146"/>
      <c r="SX128" s="146"/>
      <c r="SY128" s="146"/>
      <c r="SZ128" s="146"/>
      <c r="TA128" s="146"/>
      <c r="TB128" s="146"/>
      <c r="TC128" s="146"/>
      <c r="TD128" s="146"/>
      <c r="TE128" s="146"/>
      <c r="TF128" s="146"/>
      <c r="TG128" s="146"/>
      <c r="TH128" s="146"/>
      <c r="TI128" s="146"/>
      <c r="TJ128" s="146"/>
      <c r="TK128" s="146"/>
      <c r="TL128" s="146"/>
      <c r="TM128" s="146"/>
      <c r="TN128" s="146"/>
      <c r="TO128" s="146"/>
      <c r="TP128" s="146"/>
      <c r="TQ128" s="146"/>
      <c r="TR128" s="146"/>
      <c r="TS128" s="146"/>
      <c r="TT128" s="146"/>
      <c r="TU128" s="146"/>
      <c r="TV128" s="146"/>
      <c r="TW128" s="146"/>
      <c r="TX128" s="146"/>
      <c r="TY128" s="146"/>
      <c r="TZ128" s="146"/>
      <c r="UA128" s="146"/>
      <c r="UB128" s="146"/>
      <c r="UC128" s="146"/>
      <c r="UD128" s="146"/>
      <c r="UE128" s="146"/>
      <c r="UF128" s="146"/>
      <c r="UG128" s="146"/>
      <c r="UH128" s="146"/>
      <c r="UI128" s="146"/>
      <c r="UJ128" s="146"/>
      <c r="UK128" s="146"/>
      <c r="UL128" s="146"/>
      <c r="UM128" s="146"/>
      <c r="UN128" s="146"/>
      <c r="UO128" s="146"/>
      <c r="UP128" s="146"/>
      <c r="UQ128" s="146"/>
      <c r="UR128" s="146"/>
      <c r="US128" s="146"/>
      <c r="UT128" s="146"/>
      <c r="UU128" s="146"/>
      <c r="UV128" s="146"/>
      <c r="UW128" s="146"/>
      <c r="UX128" s="146"/>
      <c r="UY128" s="146"/>
      <c r="UZ128" s="146"/>
      <c r="VA128" s="146"/>
      <c r="VB128" s="146"/>
      <c r="VC128" s="146"/>
      <c r="VD128" s="146"/>
      <c r="VE128" s="146"/>
      <c r="VF128" s="146"/>
      <c r="VG128" s="146"/>
      <c r="VH128" s="146"/>
      <c r="VI128" s="146"/>
      <c r="VJ128" s="146"/>
      <c r="VK128" s="146"/>
      <c r="VL128" s="146"/>
      <c r="VM128" s="146"/>
      <c r="VN128" s="146"/>
      <c r="VO128" s="146"/>
      <c r="VP128" s="146"/>
      <c r="VQ128" s="146"/>
      <c r="VR128" s="146"/>
      <c r="VS128" s="146"/>
      <c r="VT128" s="146"/>
      <c r="VU128" s="146"/>
      <c r="VV128" s="146"/>
      <c r="VW128" s="146"/>
      <c r="VX128" s="146"/>
      <c r="VY128" s="146"/>
      <c r="VZ128" s="146"/>
      <c r="WA128" s="146"/>
      <c r="WB128" s="146"/>
      <c r="WC128" s="146"/>
      <c r="WD128" s="146"/>
      <c r="WE128" s="146"/>
      <c r="WF128" s="146"/>
      <c r="WG128" s="146"/>
      <c r="WH128" s="146"/>
      <c r="WI128" s="146"/>
      <c r="WJ128" s="146"/>
      <c r="WK128" s="146"/>
      <c r="WL128" s="146"/>
      <c r="WM128" s="146"/>
      <c r="WN128" s="146"/>
      <c r="WO128" s="146"/>
      <c r="WP128" s="146"/>
      <c r="WQ128" s="146"/>
      <c r="WR128" s="146"/>
      <c r="WS128" s="146"/>
      <c r="WT128" s="146"/>
      <c r="WU128" s="146"/>
      <c r="WV128" s="146"/>
      <c r="WW128" s="146"/>
      <c r="WX128" s="146"/>
      <c r="WY128" s="146"/>
      <c r="WZ128" s="146"/>
      <c r="XA128" s="146"/>
      <c r="XB128" s="146"/>
      <c r="XC128" s="146"/>
      <c r="XD128" s="146"/>
      <c r="XE128" s="146"/>
      <c r="XF128" s="146"/>
      <c r="XG128" s="146"/>
      <c r="XH128" s="146"/>
      <c r="XI128" s="146"/>
      <c r="XJ128" s="146"/>
      <c r="XK128" s="146"/>
      <c r="XL128" s="146"/>
      <c r="XM128" s="146"/>
      <c r="XN128" s="146"/>
      <c r="XO128" s="146"/>
      <c r="XP128" s="146"/>
      <c r="XQ128" s="146"/>
      <c r="XR128" s="146"/>
      <c r="XS128" s="146"/>
      <c r="XT128" s="146"/>
      <c r="XU128" s="146"/>
      <c r="XV128" s="146"/>
      <c r="XW128" s="146"/>
      <c r="XX128" s="146"/>
      <c r="XY128" s="146"/>
      <c r="XZ128" s="146"/>
      <c r="YA128" s="146"/>
      <c r="YB128" s="146"/>
      <c r="YC128" s="146"/>
      <c r="YD128" s="146"/>
      <c r="YE128" s="146"/>
      <c r="YF128" s="146"/>
      <c r="YG128" s="146"/>
      <c r="YH128" s="146"/>
      <c r="YI128" s="146"/>
      <c r="YJ128" s="146"/>
      <c r="YK128" s="146"/>
      <c r="YL128" s="146"/>
      <c r="YM128" s="146"/>
      <c r="YN128" s="146"/>
      <c r="YO128" s="146"/>
      <c r="YP128" s="146"/>
      <c r="YQ128" s="146"/>
      <c r="YR128" s="146"/>
      <c r="YS128" s="146"/>
      <c r="YT128" s="146"/>
      <c r="YU128" s="146"/>
      <c r="YV128" s="146"/>
      <c r="YW128" s="146"/>
      <c r="YX128" s="146"/>
      <c r="YY128" s="146"/>
      <c r="YZ128" s="146"/>
      <c r="ZA128" s="146"/>
      <c r="ZB128" s="146"/>
      <c r="ZC128" s="146"/>
      <c r="ZD128" s="146"/>
      <c r="ZE128" s="146"/>
      <c r="ZF128" s="146"/>
      <c r="ZG128" s="146"/>
      <c r="ZH128" s="146"/>
      <c r="ZI128" s="146"/>
      <c r="ZJ128" s="146"/>
      <c r="ZK128" s="146"/>
      <c r="ZL128" s="146"/>
      <c r="ZM128" s="146"/>
      <c r="ZN128" s="146"/>
      <c r="ZO128" s="146"/>
      <c r="ZP128" s="146"/>
      <c r="ZQ128" s="146"/>
      <c r="ZR128" s="146"/>
      <c r="ZS128" s="146"/>
      <c r="ZT128" s="146"/>
      <c r="ZU128" s="146"/>
      <c r="ZV128" s="146"/>
      <c r="ZW128" s="146"/>
      <c r="ZX128" s="146"/>
      <c r="ZY128" s="146"/>
      <c r="ZZ128" s="146"/>
      <c r="AAA128" s="146"/>
      <c r="AAB128" s="146"/>
      <c r="AAC128" s="146"/>
      <c r="AAD128" s="146"/>
      <c r="AAE128" s="146"/>
      <c r="AAF128" s="146"/>
      <c r="AAG128" s="146"/>
      <c r="AAH128" s="146"/>
      <c r="AAI128" s="146"/>
      <c r="AAJ128" s="146"/>
      <c r="AAK128" s="146"/>
      <c r="AAL128" s="146"/>
      <c r="AAM128" s="146"/>
      <c r="AAN128" s="146"/>
      <c r="AAO128" s="146"/>
      <c r="AAP128" s="146"/>
      <c r="AAQ128" s="146"/>
      <c r="AAR128" s="146"/>
      <c r="AAS128" s="146"/>
      <c r="AAT128" s="146"/>
      <c r="AAU128" s="146"/>
      <c r="AAV128" s="146"/>
      <c r="AAW128" s="146"/>
      <c r="AAX128" s="146"/>
      <c r="AAY128" s="146"/>
      <c r="AAZ128" s="146"/>
      <c r="ABA128" s="146"/>
      <c r="ABB128" s="146"/>
      <c r="ABC128" s="146"/>
      <c r="ABD128" s="146"/>
      <c r="ABE128" s="146"/>
      <c r="ABF128" s="146"/>
      <c r="ABG128" s="146"/>
      <c r="ABH128" s="146"/>
      <c r="ABI128" s="146"/>
      <c r="ABJ128" s="146"/>
      <c r="ABK128" s="146"/>
      <c r="ABL128" s="146"/>
      <c r="ABM128" s="146"/>
      <c r="ABN128" s="146"/>
      <c r="ABO128" s="146"/>
      <c r="ABP128" s="146"/>
      <c r="ABQ128" s="146"/>
      <c r="ABR128" s="146"/>
      <c r="ABS128" s="146"/>
      <c r="ABT128" s="146"/>
      <c r="ABU128" s="146"/>
      <c r="ABV128" s="146"/>
      <c r="ABW128" s="146"/>
      <c r="ABX128" s="146"/>
      <c r="ABY128" s="146"/>
      <c r="ABZ128" s="146"/>
      <c r="ACA128" s="146"/>
      <c r="ACB128" s="146"/>
      <c r="ACC128" s="146"/>
      <c r="ACD128" s="146"/>
      <c r="ACE128" s="146"/>
      <c r="ACF128" s="146"/>
      <c r="ACG128" s="146"/>
      <c r="ACH128" s="146"/>
      <c r="ACI128" s="146"/>
      <c r="ACJ128" s="146"/>
      <c r="ACK128" s="146"/>
      <c r="ACL128" s="146"/>
      <c r="ACM128" s="146"/>
      <c r="ACN128" s="146"/>
      <c r="ACO128" s="146"/>
      <c r="ACP128" s="146"/>
      <c r="ACQ128" s="146"/>
      <c r="ACR128" s="146"/>
      <c r="ACS128" s="146"/>
      <c r="ACT128" s="146"/>
      <c r="ACU128" s="146"/>
      <c r="ACV128" s="146"/>
      <c r="ACW128" s="146"/>
      <c r="ACX128" s="146"/>
      <c r="ACY128" s="146"/>
      <c r="ACZ128" s="146"/>
      <c r="ADA128" s="146"/>
      <c r="ADB128" s="146"/>
      <c r="ADC128" s="146"/>
      <c r="ADD128" s="146"/>
      <c r="ADE128" s="146"/>
      <c r="ADF128" s="146"/>
      <c r="ADG128" s="146"/>
      <c r="ADH128" s="146"/>
      <c r="ADI128" s="146"/>
      <c r="ADJ128" s="146"/>
      <c r="ADK128" s="146"/>
      <c r="ADL128" s="146"/>
      <c r="ADM128" s="146"/>
      <c r="ADN128" s="146"/>
      <c r="ADO128" s="146"/>
      <c r="ADP128" s="146"/>
      <c r="ADQ128" s="146"/>
      <c r="ADR128" s="146"/>
      <c r="ADS128" s="146"/>
      <c r="ADT128" s="146"/>
      <c r="ADU128" s="146"/>
      <c r="ADV128" s="146"/>
      <c r="ADW128" s="146"/>
      <c r="ADX128" s="146"/>
      <c r="ADY128" s="146"/>
      <c r="ADZ128" s="146"/>
      <c r="AEA128" s="146"/>
      <c r="AEB128" s="146"/>
      <c r="AEC128" s="146"/>
      <c r="AED128" s="146"/>
      <c r="AEE128" s="146"/>
      <c r="AEF128" s="146"/>
      <c r="AEG128" s="146"/>
      <c r="AEH128" s="146"/>
      <c r="AEI128" s="146"/>
      <c r="AEJ128" s="146"/>
      <c r="AEK128" s="146"/>
      <c r="AEL128" s="146"/>
      <c r="AEM128" s="146"/>
      <c r="AEN128" s="146"/>
      <c r="AEO128" s="146"/>
      <c r="AEP128" s="146"/>
      <c r="AEQ128" s="146"/>
      <c r="AER128" s="146"/>
      <c r="AES128" s="146"/>
      <c r="AET128" s="146"/>
      <c r="AEU128" s="146"/>
      <c r="AEV128" s="146"/>
      <c r="AEW128" s="146"/>
      <c r="AEX128" s="146"/>
      <c r="AEY128" s="146"/>
      <c r="AEZ128" s="146"/>
      <c r="AFA128" s="146"/>
      <c r="AFB128" s="146"/>
      <c r="AFC128" s="146"/>
      <c r="AFD128" s="146"/>
      <c r="AFE128" s="146"/>
      <c r="AFF128" s="146"/>
      <c r="AFG128" s="146"/>
      <c r="AFH128" s="146"/>
      <c r="AFI128" s="146"/>
      <c r="AFJ128" s="146"/>
      <c r="AFK128" s="146"/>
      <c r="AFL128" s="146"/>
      <c r="AFM128" s="146"/>
      <c r="AFN128" s="146"/>
      <c r="AFO128" s="146"/>
      <c r="AFP128" s="146"/>
      <c r="AFQ128" s="146"/>
      <c r="AFR128" s="146"/>
      <c r="AFS128" s="146"/>
      <c r="AFT128" s="146"/>
      <c r="AFU128" s="146"/>
      <c r="AFV128" s="146"/>
      <c r="AFW128" s="146"/>
      <c r="AFX128" s="146"/>
      <c r="AFY128" s="146"/>
      <c r="AFZ128" s="146"/>
      <c r="AGA128" s="146"/>
      <c r="AGB128" s="146"/>
      <c r="AGC128" s="146"/>
      <c r="AGD128" s="146"/>
      <c r="AGE128" s="146"/>
      <c r="AGF128" s="146"/>
      <c r="AGG128" s="146"/>
      <c r="AGH128" s="146"/>
      <c r="AGI128" s="146"/>
      <c r="AGJ128" s="146"/>
      <c r="AGK128" s="146"/>
      <c r="AGL128" s="146"/>
      <c r="AGM128" s="146"/>
      <c r="AGN128" s="146"/>
      <c r="AGO128" s="146"/>
      <c r="AGP128" s="146"/>
      <c r="AGQ128" s="146"/>
      <c r="AGR128" s="146"/>
      <c r="AGS128" s="146"/>
      <c r="AGT128" s="146"/>
      <c r="AGU128" s="146"/>
      <c r="AGV128" s="146"/>
      <c r="AGW128" s="146"/>
      <c r="AGX128" s="146"/>
      <c r="AGY128" s="146"/>
      <c r="AGZ128" s="146"/>
      <c r="AHA128" s="146"/>
      <c r="AHB128" s="146"/>
      <c r="AHC128" s="146"/>
      <c r="AHD128" s="146"/>
      <c r="AHE128" s="146"/>
      <c r="AHF128" s="146"/>
      <c r="AHG128" s="146"/>
      <c r="AHH128" s="146"/>
      <c r="AHI128" s="146"/>
      <c r="AHJ128" s="146"/>
      <c r="AHK128" s="146"/>
      <c r="AHL128" s="146"/>
      <c r="AHM128" s="146"/>
      <c r="AHN128" s="146"/>
      <c r="AHO128" s="146"/>
      <c r="AHP128" s="146"/>
      <c r="AHQ128" s="146"/>
      <c r="AHR128" s="146"/>
      <c r="AHS128" s="146"/>
      <c r="AHT128" s="146"/>
      <c r="AHU128" s="146"/>
      <c r="AHV128" s="146"/>
      <c r="AHW128" s="146"/>
      <c r="AHX128" s="146"/>
      <c r="AHY128" s="146"/>
      <c r="AHZ128" s="146"/>
      <c r="AIA128" s="146"/>
      <c r="AIB128" s="146"/>
      <c r="AIC128" s="146"/>
      <c r="AID128" s="146"/>
      <c r="AIE128" s="146"/>
      <c r="AIF128" s="146"/>
      <c r="AIG128" s="146"/>
      <c r="AIH128" s="146"/>
      <c r="AII128" s="146"/>
      <c r="AIJ128" s="146"/>
      <c r="AIK128" s="146"/>
      <c r="AIL128" s="146"/>
      <c r="AIM128" s="146"/>
      <c r="AIN128" s="146"/>
      <c r="AIO128" s="146"/>
      <c r="AIP128" s="146"/>
      <c r="AIQ128" s="146"/>
      <c r="AIR128" s="146"/>
      <c r="AIS128" s="146"/>
      <c r="AIT128" s="146"/>
      <c r="AIU128" s="146"/>
      <c r="AIV128" s="146"/>
      <c r="AIW128" s="146"/>
      <c r="AIX128" s="146"/>
      <c r="AIY128" s="146"/>
      <c r="AIZ128" s="146"/>
      <c r="AJA128" s="146"/>
      <c r="AJB128" s="146"/>
      <c r="AJC128" s="146"/>
      <c r="AJD128" s="146"/>
      <c r="AJE128" s="146"/>
      <c r="AJF128" s="146"/>
      <c r="AJG128" s="146"/>
      <c r="AJH128" s="146"/>
      <c r="AJI128" s="146"/>
      <c r="AJJ128" s="146"/>
      <c r="AJK128" s="146"/>
      <c r="AJL128" s="146"/>
      <c r="AJM128" s="146"/>
      <c r="AJN128" s="146"/>
      <c r="AJO128" s="146"/>
      <c r="AJP128" s="146"/>
      <c r="AJQ128" s="146"/>
      <c r="AJR128" s="146"/>
      <c r="AJS128" s="146"/>
      <c r="AJT128" s="146"/>
      <c r="AJU128" s="146"/>
      <c r="AJV128" s="146"/>
      <c r="AJW128" s="146"/>
      <c r="AJX128" s="146"/>
      <c r="AJY128" s="146"/>
      <c r="AJZ128" s="146"/>
      <c r="AKA128" s="146"/>
      <c r="AKB128" s="146"/>
      <c r="AKC128" s="146"/>
      <c r="AKD128" s="146"/>
      <c r="AKE128" s="146"/>
      <c r="AKF128" s="146"/>
      <c r="AKG128" s="146"/>
      <c r="AKH128" s="146"/>
      <c r="AKI128" s="146"/>
      <c r="AKJ128" s="146"/>
      <c r="AKK128" s="146"/>
      <c r="AKL128" s="146"/>
      <c r="AKM128" s="146"/>
      <c r="AKN128" s="146"/>
      <c r="AKO128" s="146"/>
      <c r="AKP128" s="146"/>
      <c r="AKQ128" s="146"/>
      <c r="AKR128" s="146"/>
      <c r="AKS128" s="146"/>
      <c r="AKT128" s="146"/>
      <c r="AKU128" s="146"/>
      <c r="AKV128" s="146"/>
      <c r="AKW128" s="146"/>
      <c r="AKX128" s="146"/>
      <c r="AKY128" s="146"/>
      <c r="AKZ128" s="146"/>
      <c r="ALA128" s="146"/>
      <c r="ALB128" s="146"/>
      <c r="ALC128" s="146"/>
      <c r="ALD128" s="146"/>
      <c r="ALE128" s="146"/>
      <c r="ALF128" s="146"/>
      <c r="ALG128" s="146"/>
      <c r="ALH128" s="146"/>
      <c r="ALI128" s="146"/>
      <c r="ALJ128" s="146"/>
      <c r="ALK128" s="146"/>
      <c r="ALL128" s="146"/>
      <c r="ALM128" s="146"/>
      <c r="ALN128" s="146"/>
      <c r="ALO128" s="146"/>
      <c r="ALP128" s="146"/>
      <c r="ALQ128" s="146"/>
      <c r="ALR128" s="146"/>
      <c r="ALS128" s="146"/>
      <c r="ALT128" s="146"/>
      <c r="ALU128" s="146"/>
      <c r="ALV128" s="146"/>
      <c r="ALW128" s="146"/>
      <c r="ALX128" s="146"/>
      <c r="ALY128" s="146"/>
      <c r="ALZ128" s="146"/>
      <c r="AMA128" s="146"/>
      <c r="AMB128" s="146"/>
      <c r="AMC128" s="146"/>
      <c r="AMD128" s="146"/>
      <c r="AME128" s="146"/>
      <c r="AMF128" s="146"/>
      <c r="AMG128" s="146"/>
      <c r="AMH128" s="146"/>
      <c r="AMI128" s="146"/>
      <c r="AMJ128" s="146"/>
      <c r="AMK128" s="146"/>
      <c r="AML128" s="146"/>
      <c r="AMM128" s="146"/>
      <c r="AMN128" s="146"/>
      <c r="AMO128" s="146"/>
      <c r="AMP128" s="146"/>
      <c r="AMQ128" s="146"/>
      <c r="AMR128" s="146"/>
      <c r="AMS128" s="146"/>
      <c r="AMT128" s="146"/>
      <c r="AMU128" s="146"/>
      <c r="AMV128" s="146"/>
      <c r="AMW128" s="146"/>
      <c r="AMX128" s="146"/>
      <c r="AMY128" s="146"/>
      <c r="AMZ128" s="146"/>
      <c r="ANA128" s="146"/>
      <c r="ANB128" s="146"/>
      <c r="ANC128" s="146"/>
      <c r="AND128" s="146"/>
      <c r="ANE128" s="146"/>
      <c r="ANF128" s="146"/>
      <c r="ANG128" s="146"/>
      <c r="ANH128" s="146"/>
      <c r="ANI128" s="146"/>
      <c r="ANJ128" s="146"/>
      <c r="ANK128" s="146"/>
      <c r="ANL128" s="146"/>
      <c r="ANM128" s="146"/>
      <c r="ANN128" s="146"/>
      <c r="ANO128" s="146"/>
      <c r="ANP128" s="146"/>
      <c r="ANQ128" s="146"/>
      <c r="ANR128" s="146"/>
      <c r="ANS128" s="146"/>
      <c r="ANT128" s="146"/>
      <c r="ANU128" s="146"/>
      <c r="ANV128" s="146"/>
      <c r="ANW128" s="146"/>
      <c r="ANX128" s="146"/>
      <c r="ANY128" s="146"/>
      <c r="ANZ128" s="146"/>
      <c r="AOA128" s="146"/>
      <c r="AOB128" s="146"/>
      <c r="AOC128" s="146"/>
      <c r="AOD128" s="146"/>
      <c r="AOE128" s="146"/>
      <c r="AOF128" s="146"/>
      <c r="AOG128" s="146"/>
      <c r="AOH128" s="146"/>
      <c r="AOI128" s="146"/>
      <c r="AOJ128" s="146"/>
      <c r="AOK128" s="146"/>
      <c r="AOL128" s="146"/>
      <c r="AOM128" s="146"/>
      <c r="AON128" s="146"/>
      <c r="AOO128" s="146"/>
      <c r="AOP128" s="146"/>
      <c r="AOQ128" s="146"/>
      <c r="AOR128" s="146"/>
      <c r="AOS128" s="146"/>
      <c r="AOT128" s="146"/>
      <c r="AOU128" s="146"/>
      <c r="AOV128" s="146"/>
      <c r="AOW128" s="146"/>
      <c r="AOX128" s="146"/>
      <c r="AOY128" s="146"/>
      <c r="AOZ128" s="146"/>
      <c r="APA128" s="146"/>
      <c r="APB128" s="146"/>
      <c r="APC128" s="146"/>
      <c r="APD128" s="146"/>
      <c r="APE128" s="146"/>
      <c r="APF128" s="146"/>
      <c r="APG128" s="146"/>
      <c r="APH128" s="146"/>
      <c r="API128" s="146"/>
      <c r="APJ128" s="146"/>
      <c r="APK128" s="146"/>
      <c r="APL128" s="146"/>
      <c r="APM128" s="146"/>
      <c r="APN128" s="146"/>
      <c r="APO128" s="146"/>
      <c r="APP128" s="146"/>
      <c r="APQ128" s="146"/>
      <c r="APR128" s="146"/>
      <c r="APS128" s="146"/>
      <c r="APT128" s="146"/>
      <c r="APU128" s="146"/>
      <c r="APV128" s="146"/>
      <c r="APW128" s="146"/>
      <c r="APX128" s="146"/>
      <c r="APY128" s="146"/>
      <c r="APZ128" s="146"/>
      <c r="AQA128" s="146"/>
      <c r="AQB128" s="146"/>
      <c r="AQC128" s="146"/>
      <c r="AQD128" s="146"/>
      <c r="AQE128" s="146"/>
      <c r="AQF128" s="146"/>
      <c r="AQG128" s="146"/>
      <c r="AQH128" s="146"/>
      <c r="AQI128" s="146"/>
      <c r="AQJ128" s="146"/>
      <c r="AQK128" s="146"/>
      <c r="AQL128" s="146"/>
      <c r="AQM128" s="146"/>
      <c r="AQN128" s="146"/>
      <c r="AQO128" s="146"/>
      <c r="AQP128" s="146"/>
      <c r="AQQ128" s="146"/>
      <c r="AQR128" s="146"/>
      <c r="AQS128" s="146"/>
      <c r="AQT128" s="146"/>
      <c r="AQU128" s="146"/>
      <c r="AQV128" s="146"/>
      <c r="AQW128" s="146"/>
      <c r="AQX128" s="146"/>
      <c r="AQY128" s="146"/>
      <c r="AQZ128" s="146"/>
      <c r="ARA128" s="146"/>
      <c r="ARB128" s="146"/>
      <c r="ARC128" s="146"/>
      <c r="ARD128" s="146"/>
      <c r="ARE128" s="146"/>
      <c r="ARF128" s="146"/>
      <c r="ARG128" s="146"/>
      <c r="ARH128" s="146"/>
      <c r="ARI128" s="146"/>
      <c r="ARJ128" s="146"/>
      <c r="ARK128" s="146"/>
      <c r="ARL128" s="146"/>
      <c r="ARM128" s="146"/>
      <c r="ARN128" s="146"/>
      <c r="ARO128" s="146"/>
      <c r="ARP128" s="146"/>
      <c r="ARQ128" s="146"/>
      <c r="ARR128" s="146"/>
      <c r="ARS128" s="146"/>
      <c r="ART128" s="146"/>
      <c r="ARU128" s="146"/>
      <c r="ARV128" s="146"/>
      <c r="ARW128" s="146"/>
      <c r="ARX128" s="146"/>
      <c r="ARY128" s="146"/>
      <c r="ARZ128" s="146"/>
      <c r="ASA128" s="146"/>
      <c r="ASB128" s="146"/>
      <c r="ASC128" s="146"/>
      <c r="ASD128" s="146"/>
      <c r="ASE128" s="146"/>
      <c r="ASF128" s="146"/>
      <c r="ASG128" s="146"/>
      <c r="ASH128" s="146"/>
      <c r="ASI128" s="146"/>
      <c r="ASJ128" s="146"/>
      <c r="ASK128" s="146"/>
      <c r="ASL128" s="146"/>
      <c r="ASM128" s="146"/>
      <c r="ASN128" s="146"/>
      <c r="ASO128" s="146"/>
      <c r="ASP128" s="146"/>
      <c r="ASQ128" s="146"/>
      <c r="ASR128" s="146"/>
      <c r="ASS128" s="146"/>
      <c r="AST128" s="146"/>
      <c r="ASU128" s="146"/>
      <c r="ASV128" s="146"/>
      <c r="ASW128" s="146"/>
      <c r="ASX128" s="146"/>
      <c r="ASY128" s="146"/>
      <c r="ASZ128" s="146"/>
      <c r="ATA128" s="146"/>
      <c r="ATB128" s="146"/>
      <c r="ATC128" s="146"/>
      <c r="ATD128" s="146"/>
      <c r="ATE128" s="146"/>
      <c r="ATF128" s="146"/>
      <c r="ATG128" s="146"/>
      <c r="ATH128" s="146"/>
      <c r="ATI128" s="146"/>
      <c r="ATJ128" s="146"/>
      <c r="ATK128" s="146"/>
      <c r="ATL128" s="146"/>
      <c r="ATM128" s="146"/>
      <c r="ATN128" s="146"/>
      <c r="ATO128" s="146"/>
      <c r="ATP128" s="146"/>
      <c r="ATQ128" s="146"/>
      <c r="ATR128" s="146"/>
      <c r="ATS128" s="146"/>
      <c r="ATT128" s="146"/>
      <c r="ATU128" s="146"/>
      <c r="ATV128" s="146"/>
      <c r="ATW128" s="146"/>
      <c r="ATX128" s="146"/>
      <c r="ATY128" s="146"/>
      <c r="ATZ128" s="146"/>
      <c r="AUA128" s="146"/>
      <c r="AUB128" s="146"/>
      <c r="AUC128" s="146"/>
      <c r="AUD128" s="146"/>
      <c r="AUE128" s="146"/>
      <c r="AUF128" s="146"/>
      <c r="AUG128" s="146"/>
      <c r="AUH128" s="146"/>
      <c r="AUI128" s="146"/>
      <c r="AUJ128" s="146"/>
      <c r="AUK128" s="146"/>
      <c r="AUL128" s="146"/>
      <c r="AUM128" s="146"/>
      <c r="AUN128" s="146"/>
      <c r="AUO128" s="146"/>
      <c r="AUP128" s="146"/>
      <c r="AUQ128" s="146"/>
      <c r="AUR128" s="146"/>
      <c r="AUS128" s="146"/>
      <c r="AUT128" s="146"/>
      <c r="AUU128" s="146"/>
      <c r="AUV128" s="146"/>
      <c r="AUW128" s="146"/>
      <c r="AUX128" s="146"/>
      <c r="AUY128" s="146"/>
      <c r="AUZ128" s="146"/>
      <c r="AVA128" s="146"/>
      <c r="AVB128" s="146"/>
      <c r="AVC128" s="146"/>
      <c r="AVD128" s="146"/>
      <c r="AVE128" s="146"/>
      <c r="AVF128" s="146"/>
      <c r="AVG128" s="146"/>
      <c r="AVH128" s="146"/>
      <c r="AVI128" s="146"/>
      <c r="AVJ128" s="146"/>
      <c r="AVK128" s="146"/>
      <c r="AVL128" s="146"/>
      <c r="AVM128" s="146"/>
      <c r="AVN128" s="146"/>
      <c r="AVO128" s="146"/>
      <c r="AVP128" s="146"/>
      <c r="AVQ128" s="146"/>
      <c r="AVR128" s="146"/>
      <c r="AVS128" s="146"/>
      <c r="AVT128" s="146"/>
      <c r="AVU128" s="146"/>
      <c r="AVV128" s="146"/>
      <c r="AVW128" s="146"/>
      <c r="AVX128" s="146"/>
      <c r="AVY128" s="146"/>
      <c r="AVZ128" s="146"/>
      <c r="AWA128" s="146"/>
      <c r="AWB128" s="146"/>
      <c r="AWC128" s="146"/>
      <c r="AWD128" s="146"/>
      <c r="AWE128" s="146"/>
      <c r="AWF128" s="146"/>
      <c r="AWG128" s="146"/>
      <c r="AWH128" s="146"/>
      <c r="AWI128" s="146"/>
      <c r="AWJ128" s="146"/>
      <c r="AWK128" s="146"/>
      <c r="AWL128" s="146"/>
      <c r="AWM128" s="146"/>
      <c r="AWN128" s="146"/>
      <c r="AWO128" s="146"/>
      <c r="AWP128" s="146"/>
      <c r="AWQ128" s="146"/>
      <c r="AWR128" s="146"/>
      <c r="AWS128" s="146"/>
      <c r="AWT128" s="146"/>
      <c r="AWU128" s="146"/>
      <c r="AWV128" s="146"/>
      <c r="AWW128" s="146"/>
      <c r="AWX128" s="146"/>
      <c r="AWY128" s="146"/>
      <c r="AWZ128" s="146"/>
      <c r="AXA128" s="146"/>
      <c r="AXB128" s="146"/>
      <c r="AXC128" s="146"/>
      <c r="AXD128" s="146"/>
      <c r="AXE128" s="146"/>
      <c r="AXF128" s="146"/>
      <c r="AXG128" s="146"/>
      <c r="AXH128" s="146"/>
      <c r="AXI128" s="146"/>
      <c r="AXJ128" s="146"/>
      <c r="AXK128" s="146"/>
      <c r="AXL128" s="146"/>
      <c r="AXM128" s="146"/>
      <c r="AXN128" s="146"/>
      <c r="AXO128" s="146"/>
      <c r="AXP128" s="146"/>
      <c r="AXQ128" s="146"/>
      <c r="AXR128" s="146"/>
      <c r="AXS128" s="146"/>
      <c r="AXT128" s="146"/>
      <c r="AXU128" s="146"/>
      <c r="AXV128" s="146"/>
      <c r="AXW128" s="146"/>
      <c r="AXX128" s="146"/>
      <c r="AXY128" s="146"/>
      <c r="AXZ128" s="146"/>
      <c r="AYA128" s="146"/>
      <c r="AYB128" s="146"/>
      <c r="AYC128" s="146"/>
      <c r="AYD128" s="146"/>
      <c r="AYE128" s="146"/>
      <c r="AYF128" s="146"/>
      <c r="AYG128" s="146"/>
      <c r="AYH128" s="146"/>
      <c r="AYI128" s="146"/>
      <c r="AYJ128" s="146"/>
      <c r="AYK128" s="146"/>
      <c r="AYL128" s="146"/>
      <c r="AYM128" s="146"/>
      <c r="AYN128" s="146"/>
      <c r="AYO128" s="146"/>
      <c r="AYP128" s="146"/>
      <c r="AYQ128" s="146"/>
      <c r="AYR128" s="146"/>
      <c r="AYS128" s="146"/>
      <c r="AYT128" s="146"/>
      <c r="AYU128" s="146"/>
      <c r="AYV128" s="146"/>
      <c r="AYW128" s="146"/>
      <c r="AYX128" s="146"/>
      <c r="AYY128" s="146"/>
      <c r="AYZ128" s="146"/>
      <c r="AZA128" s="146"/>
      <c r="AZB128" s="146"/>
      <c r="AZC128" s="146"/>
      <c r="AZD128" s="146"/>
      <c r="AZE128" s="146"/>
      <c r="AZF128" s="146"/>
      <c r="AZG128" s="146"/>
      <c r="AZH128" s="146"/>
      <c r="AZI128" s="146"/>
      <c r="AZJ128" s="146"/>
      <c r="AZK128" s="146"/>
      <c r="AZL128" s="146"/>
      <c r="AZM128" s="146"/>
      <c r="AZN128" s="146"/>
      <c r="AZO128" s="146"/>
      <c r="AZP128" s="146"/>
      <c r="AZQ128" s="146"/>
      <c r="AZR128" s="146"/>
      <c r="AZS128" s="146"/>
      <c r="AZT128" s="146"/>
      <c r="AZU128" s="146"/>
      <c r="AZV128" s="146"/>
      <c r="AZW128" s="146"/>
      <c r="AZX128" s="146"/>
      <c r="AZY128" s="146"/>
      <c r="AZZ128" s="146"/>
      <c r="BAA128" s="146"/>
      <c r="BAB128" s="146"/>
      <c r="BAC128" s="146"/>
      <c r="BAD128" s="146"/>
      <c r="BAE128" s="146"/>
      <c r="BAF128" s="146"/>
      <c r="BAG128" s="146"/>
      <c r="BAH128" s="146"/>
      <c r="BAI128" s="146"/>
      <c r="BAJ128" s="146"/>
      <c r="BAK128" s="146"/>
      <c r="BAL128" s="146"/>
      <c r="BAM128" s="146"/>
      <c r="BAN128" s="146"/>
      <c r="BAO128" s="146"/>
      <c r="BAP128" s="146"/>
      <c r="BAQ128" s="146"/>
      <c r="BAR128" s="146"/>
      <c r="BAS128" s="146"/>
      <c r="BAT128" s="146"/>
      <c r="BAU128" s="146"/>
      <c r="BAV128" s="146"/>
      <c r="BAW128" s="146"/>
      <c r="BAX128" s="146"/>
      <c r="BAY128" s="146"/>
      <c r="BAZ128" s="146"/>
      <c r="BBA128" s="146"/>
      <c r="BBB128" s="146"/>
      <c r="BBC128" s="146"/>
      <c r="BBD128" s="146"/>
      <c r="BBE128" s="146"/>
      <c r="BBF128" s="146"/>
      <c r="BBG128" s="146"/>
      <c r="BBH128" s="146"/>
      <c r="BBI128" s="146"/>
      <c r="BBJ128" s="146"/>
      <c r="BBK128" s="146"/>
      <c r="BBL128" s="146"/>
      <c r="BBM128" s="146"/>
      <c r="BBN128" s="146"/>
      <c r="BBO128" s="146"/>
      <c r="BBP128" s="146"/>
      <c r="BBQ128" s="146"/>
      <c r="BBR128" s="146"/>
      <c r="BBS128" s="146"/>
      <c r="BBT128" s="146"/>
      <c r="BBU128" s="146"/>
      <c r="BBV128" s="146"/>
      <c r="BBW128" s="146"/>
      <c r="BBX128" s="146"/>
      <c r="BBY128" s="146"/>
      <c r="BBZ128" s="146"/>
      <c r="BCA128" s="146"/>
      <c r="BCB128" s="146"/>
      <c r="BCC128" s="146"/>
      <c r="BCD128" s="146"/>
      <c r="BCE128" s="146"/>
      <c r="BCF128" s="146"/>
      <c r="BCG128" s="146"/>
      <c r="BCH128" s="146"/>
      <c r="BCI128" s="146"/>
      <c r="BCJ128" s="146"/>
      <c r="BCK128" s="146"/>
      <c r="BCL128" s="146"/>
      <c r="BCM128" s="146"/>
      <c r="BCN128" s="146"/>
      <c r="BCO128" s="146"/>
      <c r="BCP128" s="146"/>
      <c r="BCQ128" s="146"/>
      <c r="BCR128" s="146"/>
      <c r="BCS128" s="146"/>
      <c r="BCT128" s="146"/>
      <c r="BCU128" s="146"/>
      <c r="BCV128" s="146"/>
      <c r="BCW128" s="146"/>
      <c r="BCX128" s="146"/>
      <c r="BCY128" s="146"/>
      <c r="BCZ128" s="146"/>
      <c r="BDA128" s="146"/>
      <c r="BDB128" s="146"/>
      <c r="BDC128" s="146"/>
      <c r="BDD128" s="146"/>
      <c r="BDE128" s="146"/>
      <c r="BDF128" s="146"/>
      <c r="BDG128" s="146"/>
      <c r="BDH128" s="146"/>
      <c r="BDI128" s="146"/>
      <c r="BDJ128" s="146"/>
      <c r="BDK128" s="146"/>
      <c r="BDL128" s="146"/>
      <c r="BDM128" s="146"/>
      <c r="BDN128" s="146"/>
      <c r="BDO128" s="146"/>
      <c r="BDP128" s="146"/>
      <c r="BDQ128" s="146"/>
      <c r="BDR128" s="146"/>
      <c r="BDS128" s="146"/>
      <c r="BDT128" s="146"/>
      <c r="BDU128" s="146"/>
      <c r="BDV128" s="146"/>
      <c r="BDW128" s="146"/>
      <c r="BDX128" s="146"/>
      <c r="BDY128" s="146"/>
      <c r="BDZ128" s="146"/>
      <c r="BEA128" s="146"/>
      <c r="BEB128" s="146"/>
      <c r="BEC128" s="146"/>
      <c r="BED128" s="146"/>
      <c r="BEE128" s="146"/>
      <c r="BEF128" s="146"/>
      <c r="BEG128" s="146"/>
      <c r="BEH128" s="146"/>
      <c r="BEI128" s="146"/>
      <c r="BEJ128" s="146"/>
      <c r="BEK128" s="146"/>
      <c r="BEL128" s="146"/>
      <c r="BEM128" s="146"/>
      <c r="BEN128" s="146"/>
      <c r="BEO128" s="146"/>
      <c r="BEP128" s="146"/>
      <c r="BEQ128" s="146"/>
      <c r="BER128" s="146"/>
      <c r="BES128" s="146"/>
      <c r="BET128" s="146"/>
      <c r="BEU128" s="146"/>
      <c r="BEV128" s="146"/>
      <c r="BEW128" s="146"/>
      <c r="BEX128" s="146"/>
      <c r="BEY128" s="146"/>
      <c r="BEZ128" s="146"/>
      <c r="BFA128" s="146"/>
      <c r="BFB128" s="146"/>
      <c r="BFC128" s="146"/>
      <c r="BFD128" s="146"/>
      <c r="BFE128" s="146"/>
      <c r="BFF128" s="146"/>
      <c r="BFG128" s="146"/>
      <c r="BFH128" s="146"/>
      <c r="BFI128" s="146"/>
      <c r="BFJ128" s="146"/>
      <c r="BFK128" s="146"/>
      <c r="BFL128" s="146"/>
      <c r="BFM128" s="146"/>
      <c r="BFN128" s="146"/>
      <c r="BFO128" s="146"/>
      <c r="BFP128" s="146"/>
      <c r="BFQ128" s="146"/>
      <c r="BFR128" s="146"/>
      <c r="BFS128" s="146"/>
      <c r="BFT128" s="146"/>
      <c r="BFU128" s="146"/>
      <c r="BFV128" s="146"/>
      <c r="BFW128" s="146"/>
      <c r="BFX128" s="146"/>
      <c r="BFY128" s="146"/>
      <c r="BFZ128" s="146"/>
      <c r="BGA128" s="146"/>
      <c r="BGB128" s="146"/>
      <c r="BGC128" s="146"/>
      <c r="BGD128" s="146"/>
      <c r="BGE128" s="146"/>
      <c r="BGF128" s="146"/>
      <c r="BGG128" s="146"/>
      <c r="BGH128" s="146"/>
      <c r="BGI128" s="146"/>
      <c r="BGJ128" s="146"/>
      <c r="BGK128" s="146"/>
      <c r="BGL128" s="146"/>
      <c r="BGM128" s="146"/>
      <c r="BGN128" s="146"/>
      <c r="BGO128" s="146"/>
      <c r="BGP128" s="146"/>
      <c r="BGQ128" s="146"/>
      <c r="BGR128" s="146"/>
      <c r="BGS128" s="146"/>
      <c r="BGT128" s="146"/>
      <c r="BGU128" s="146"/>
      <c r="BGV128" s="146"/>
      <c r="BGW128" s="146"/>
      <c r="BGX128" s="146"/>
      <c r="BGY128" s="146"/>
      <c r="BGZ128" s="146"/>
      <c r="BHA128" s="146"/>
      <c r="BHB128" s="146"/>
      <c r="BHC128" s="146"/>
      <c r="BHD128" s="146"/>
      <c r="BHE128" s="146"/>
      <c r="BHF128" s="146"/>
      <c r="BHG128" s="146"/>
      <c r="BHH128" s="146"/>
      <c r="BHI128" s="146"/>
      <c r="BHJ128" s="146"/>
      <c r="BHK128" s="146"/>
      <c r="BHL128" s="146"/>
      <c r="BHM128" s="146"/>
      <c r="BHN128" s="146"/>
      <c r="BHO128" s="146"/>
      <c r="BHP128" s="146"/>
      <c r="BHQ128" s="146"/>
      <c r="BHR128" s="146"/>
      <c r="BHS128" s="146"/>
      <c r="BHT128" s="146"/>
      <c r="BHU128" s="146"/>
      <c r="BHV128" s="146"/>
      <c r="BHW128" s="146"/>
      <c r="BHX128" s="146"/>
      <c r="BHY128" s="146"/>
      <c r="BHZ128" s="146"/>
      <c r="BIA128" s="146"/>
      <c r="BIB128" s="146"/>
      <c r="BIC128" s="146"/>
      <c r="BID128" s="146"/>
      <c r="BIE128" s="146"/>
      <c r="BIF128" s="146"/>
      <c r="BIG128" s="146"/>
      <c r="BIH128" s="146"/>
      <c r="BII128" s="146"/>
      <c r="BIJ128" s="146"/>
      <c r="BIK128" s="146"/>
      <c r="BIL128" s="146"/>
      <c r="BIM128" s="146"/>
      <c r="BIN128" s="146"/>
      <c r="BIO128" s="146"/>
      <c r="BIP128" s="146"/>
      <c r="BIQ128" s="146"/>
      <c r="BIR128" s="146"/>
      <c r="BIS128" s="146"/>
      <c r="BIT128" s="146"/>
      <c r="BIU128" s="146"/>
      <c r="BIV128" s="146"/>
      <c r="BIW128" s="146"/>
      <c r="BIX128" s="146"/>
      <c r="BIY128" s="146"/>
      <c r="BIZ128" s="146"/>
      <c r="BJA128" s="146"/>
      <c r="BJB128" s="146"/>
      <c r="BJC128" s="146"/>
      <c r="BJD128" s="146"/>
      <c r="BJE128" s="146"/>
      <c r="BJF128" s="146"/>
      <c r="BJG128" s="146"/>
      <c r="BJH128" s="146"/>
      <c r="BJI128" s="146"/>
      <c r="BJJ128" s="146"/>
      <c r="BJK128" s="146"/>
      <c r="BJL128" s="146"/>
      <c r="BJM128" s="146"/>
      <c r="BJN128" s="146"/>
      <c r="BJO128" s="146"/>
      <c r="BJP128" s="146"/>
      <c r="BJQ128" s="146"/>
      <c r="BJR128" s="146"/>
      <c r="BJS128" s="146"/>
      <c r="BJT128" s="146"/>
      <c r="BJU128" s="146"/>
      <c r="BJV128" s="146"/>
      <c r="BJW128" s="146"/>
      <c r="BJX128" s="146"/>
      <c r="BJY128" s="146"/>
      <c r="BJZ128" s="146"/>
      <c r="BKA128" s="146"/>
      <c r="BKB128" s="146"/>
      <c r="BKC128" s="146"/>
      <c r="BKD128" s="146"/>
      <c r="BKE128" s="146"/>
      <c r="BKF128" s="146"/>
      <c r="BKG128" s="146"/>
      <c r="BKH128" s="146"/>
      <c r="BKI128" s="146"/>
      <c r="BKJ128" s="146"/>
      <c r="BKK128" s="146"/>
      <c r="BKL128" s="146"/>
      <c r="BKM128" s="146"/>
      <c r="BKN128" s="146"/>
      <c r="BKO128" s="146"/>
      <c r="BKP128" s="146"/>
      <c r="BKQ128" s="146"/>
      <c r="BKR128" s="146"/>
      <c r="BKS128" s="146"/>
      <c r="BKT128" s="146"/>
      <c r="BKU128" s="146"/>
      <c r="BKV128" s="146"/>
      <c r="BKW128" s="146"/>
      <c r="BKX128" s="146"/>
      <c r="BKY128" s="146"/>
      <c r="BKZ128" s="146"/>
      <c r="BLA128" s="146"/>
      <c r="BLB128" s="146"/>
      <c r="BLC128" s="146"/>
      <c r="BLD128" s="146"/>
      <c r="BLE128" s="146"/>
      <c r="BLF128" s="146"/>
      <c r="BLG128" s="146"/>
      <c r="BLH128" s="146"/>
      <c r="BLI128" s="146"/>
      <c r="BLJ128" s="146"/>
      <c r="BLK128" s="146"/>
      <c r="BLL128" s="146"/>
      <c r="BLM128" s="146"/>
      <c r="BLN128" s="146"/>
      <c r="BLO128" s="146"/>
      <c r="BLP128" s="146"/>
      <c r="BLQ128" s="146"/>
      <c r="BLR128" s="146"/>
      <c r="BLS128" s="146"/>
      <c r="BLT128" s="146"/>
      <c r="BLU128" s="146"/>
      <c r="BLV128" s="146"/>
      <c r="BLW128" s="146"/>
      <c r="BLX128" s="146"/>
      <c r="BLY128" s="146"/>
      <c r="BLZ128" s="146"/>
      <c r="BMA128" s="146"/>
      <c r="BMB128" s="146"/>
      <c r="BMC128" s="146"/>
      <c r="BMD128" s="146"/>
      <c r="BME128" s="146"/>
      <c r="BMF128" s="146"/>
      <c r="BMG128" s="146"/>
      <c r="BMH128" s="146"/>
      <c r="BMI128" s="146"/>
      <c r="BMJ128" s="146"/>
      <c r="BMK128" s="146"/>
      <c r="BML128" s="146"/>
      <c r="BMM128" s="146"/>
      <c r="BMN128" s="146"/>
      <c r="BMO128" s="146"/>
      <c r="BMP128" s="146"/>
      <c r="BMQ128" s="146"/>
      <c r="BMR128" s="146"/>
      <c r="BMS128" s="146"/>
      <c r="BMT128" s="146"/>
      <c r="BMU128" s="146"/>
      <c r="BMV128" s="146"/>
      <c r="BMW128" s="146"/>
      <c r="BMX128" s="146"/>
      <c r="BMY128" s="146"/>
      <c r="BMZ128" s="146"/>
      <c r="BNA128" s="146"/>
      <c r="BNB128" s="146"/>
      <c r="BNC128" s="146"/>
      <c r="BND128" s="146"/>
      <c r="BNE128" s="146"/>
      <c r="BNF128" s="146"/>
      <c r="BNG128" s="146"/>
      <c r="BNH128" s="146"/>
      <c r="BNI128" s="146"/>
      <c r="BNJ128" s="146"/>
      <c r="BNK128" s="146"/>
      <c r="BNL128" s="146"/>
      <c r="BNM128" s="146"/>
      <c r="BNN128" s="146"/>
      <c r="BNO128" s="146"/>
      <c r="BNP128" s="146"/>
      <c r="BNQ128" s="146"/>
      <c r="BNR128" s="146"/>
      <c r="BNS128" s="146"/>
      <c r="BNT128" s="146"/>
      <c r="BNU128" s="146"/>
      <c r="BNV128" s="146"/>
      <c r="BNW128" s="146"/>
      <c r="BNX128" s="146"/>
      <c r="BNY128" s="146"/>
      <c r="BNZ128" s="146"/>
      <c r="BOA128" s="146"/>
      <c r="BOB128" s="146"/>
      <c r="BOC128" s="146"/>
      <c r="BOD128" s="146"/>
      <c r="BOE128" s="146"/>
      <c r="BOF128" s="146"/>
      <c r="BOG128" s="146"/>
      <c r="BOH128" s="146"/>
      <c r="BOI128" s="146"/>
      <c r="BOJ128" s="146"/>
      <c r="BOK128" s="146"/>
      <c r="BOL128" s="146"/>
      <c r="BOM128" s="146"/>
      <c r="BON128" s="146"/>
      <c r="BOO128" s="146"/>
      <c r="BOP128" s="146"/>
      <c r="BOQ128" s="146"/>
      <c r="BOR128" s="146"/>
      <c r="BOS128" s="146"/>
      <c r="BOT128" s="146"/>
      <c r="BOU128" s="146"/>
      <c r="BOV128" s="146"/>
      <c r="BOW128" s="146"/>
      <c r="BOX128" s="146"/>
      <c r="BOY128" s="146"/>
      <c r="BOZ128" s="146"/>
      <c r="BPA128" s="146"/>
      <c r="BPB128" s="146"/>
      <c r="BPC128" s="146"/>
      <c r="BPD128" s="146"/>
      <c r="BPE128" s="146"/>
      <c r="BPF128" s="146"/>
      <c r="BPG128" s="146"/>
      <c r="BPH128" s="146"/>
      <c r="BPI128" s="146"/>
      <c r="BPJ128" s="146"/>
      <c r="BPK128" s="146"/>
      <c r="BPL128" s="146"/>
      <c r="BPM128" s="146"/>
      <c r="BPN128" s="146"/>
      <c r="BPO128" s="146"/>
      <c r="BPP128" s="146"/>
      <c r="BPQ128" s="146"/>
      <c r="BPR128" s="146"/>
      <c r="BPS128" s="146"/>
      <c r="BPT128" s="146"/>
      <c r="BPU128" s="146"/>
      <c r="BPV128" s="146"/>
      <c r="BPW128" s="146"/>
      <c r="BPX128" s="146"/>
      <c r="BPY128" s="146"/>
      <c r="BPZ128" s="146"/>
      <c r="BQA128" s="146"/>
      <c r="BQB128" s="146"/>
      <c r="BQC128" s="146"/>
      <c r="BQD128" s="146"/>
      <c r="BQE128" s="146"/>
      <c r="BQF128" s="146"/>
      <c r="BQG128" s="146"/>
      <c r="BQH128" s="146"/>
      <c r="BQI128" s="146"/>
      <c r="BQJ128" s="146"/>
      <c r="BQK128" s="146"/>
      <c r="BQL128" s="146"/>
      <c r="BQM128" s="146"/>
      <c r="BQN128" s="146"/>
      <c r="BQO128" s="146"/>
      <c r="BQP128" s="146"/>
      <c r="BQQ128" s="146"/>
      <c r="BQR128" s="146"/>
      <c r="BQS128" s="146"/>
      <c r="BQT128" s="146"/>
      <c r="BQU128" s="146"/>
      <c r="BQV128" s="146"/>
      <c r="BQW128" s="146"/>
      <c r="BQX128" s="146"/>
      <c r="BQY128" s="146"/>
      <c r="BQZ128" s="146"/>
      <c r="BRA128" s="146"/>
      <c r="BRB128" s="146"/>
      <c r="BRC128" s="146"/>
      <c r="BRD128" s="146"/>
      <c r="BRE128" s="146"/>
      <c r="BRF128" s="146"/>
      <c r="BRG128" s="146"/>
      <c r="BRH128" s="146"/>
      <c r="BRI128" s="146"/>
      <c r="BRJ128" s="146"/>
      <c r="BRK128" s="146"/>
      <c r="BRL128" s="146"/>
      <c r="BRM128" s="146"/>
      <c r="BRN128" s="146"/>
      <c r="BRO128" s="146"/>
      <c r="BRP128" s="146"/>
      <c r="BRQ128" s="146"/>
      <c r="BRR128" s="146"/>
      <c r="BRS128" s="146"/>
      <c r="BRT128" s="146"/>
      <c r="BRU128" s="146"/>
      <c r="BRV128" s="146"/>
      <c r="BRW128" s="146"/>
      <c r="BRX128" s="146"/>
      <c r="BRY128" s="146"/>
      <c r="BRZ128" s="146"/>
      <c r="BSA128" s="146"/>
      <c r="BSB128" s="146"/>
      <c r="BSC128" s="146"/>
      <c r="BSD128" s="146"/>
      <c r="BSE128" s="146"/>
      <c r="BSF128" s="146"/>
      <c r="BSG128" s="146"/>
      <c r="BSH128" s="146"/>
      <c r="BSI128" s="146"/>
      <c r="BSJ128" s="146"/>
      <c r="BSK128" s="146"/>
      <c r="BSL128" s="146"/>
      <c r="BSM128" s="146"/>
      <c r="BSN128" s="146"/>
      <c r="BSO128" s="146"/>
      <c r="BSP128" s="146"/>
      <c r="BSQ128" s="146"/>
      <c r="BSR128" s="146"/>
      <c r="BSS128" s="146"/>
      <c r="BST128" s="146"/>
      <c r="BSU128" s="146"/>
      <c r="BSV128" s="146"/>
      <c r="BSW128" s="146"/>
      <c r="BSX128" s="146"/>
      <c r="BSY128" s="146"/>
      <c r="BSZ128" s="146"/>
      <c r="BTA128" s="146"/>
      <c r="BTB128" s="146"/>
      <c r="BTC128" s="146"/>
      <c r="BTD128" s="146"/>
      <c r="BTE128" s="146"/>
      <c r="BTF128" s="146"/>
      <c r="BTG128" s="146"/>
      <c r="BTH128" s="146"/>
      <c r="BTI128" s="146"/>
      <c r="BTJ128" s="146"/>
      <c r="BTK128" s="146"/>
      <c r="BTL128" s="146"/>
      <c r="BTM128" s="146"/>
      <c r="BTN128" s="146"/>
      <c r="BTO128" s="146"/>
      <c r="BTP128" s="146"/>
      <c r="BTQ128" s="146"/>
      <c r="BTR128" s="146"/>
      <c r="BTS128" s="146"/>
      <c r="BTT128" s="146"/>
      <c r="BTU128" s="146"/>
      <c r="BTV128" s="146"/>
      <c r="BTW128" s="146"/>
      <c r="BTX128" s="146"/>
      <c r="BTY128" s="146"/>
      <c r="BTZ128" s="146"/>
      <c r="BUA128" s="146"/>
      <c r="BUB128" s="146"/>
      <c r="BUC128" s="146"/>
      <c r="BUD128" s="146"/>
      <c r="BUE128" s="146"/>
      <c r="BUF128" s="146"/>
      <c r="BUG128" s="146"/>
      <c r="BUH128" s="146"/>
      <c r="BUI128" s="146"/>
      <c r="BUJ128" s="146"/>
      <c r="BUK128" s="146"/>
      <c r="BUL128" s="146"/>
      <c r="BUM128" s="146"/>
      <c r="BUN128" s="146"/>
      <c r="BUO128" s="146"/>
      <c r="BUP128" s="146"/>
      <c r="BUQ128" s="146"/>
      <c r="BUR128" s="146"/>
      <c r="BUS128" s="146"/>
      <c r="BUT128" s="146"/>
      <c r="BUU128" s="146"/>
      <c r="BUV128" s="146"/>
      <c r="BUW128" s="146"/>
      <c r="BUX128" s="146"/>
      <c r="BUY128" s="146"/>
      <c r="BUZ128" s="146"/>
      <c r="BVA128" s="146"/>
      <c r="BVB128" s="146"/>
      <c r="BVC128" s="146"/>
      <c r="BVD128" s="146"/>
      <c r="BVE128" s="146"/>
      <c r="BVF128" s="146"/>
      <c r="BVG128" s="146"/>
      <c r="BVH128" s="146"/>
      <c r="BVI128" s="146"/>
      <c r="BVJ128" s="146"/>
      <c r="BVK128" s="146"/>
      <c r="BVL128" s="146"/>
      <c r="BVM128" s="146"/>
      <c r="BVN128" s="146"/>
      <c r="BVO128" s="146"/>
      <c r="BVP128" s="146"/>
      <c r="BVQ128" s="146"/>
      <c r="BVR128" s="146"/>
      <c r="BVS128" s="146"/>
      <c r="BVT128" s="146"/>
      <c r="BVU128" s="146"/>
      <c r="BVV128" s="146"/>
      <c r="BVW128" s="146"/>
      <c r="BVX128" s="146"/>
      <c r="BVY128" s="146"/>
      <c r="BVZ128" s="146"/>
      <c r="BWA128" s="146"/>
      <c r="BWB128" s="146"/>
      <c r="BWC128" s="146"/>
      <c r="BWD128" s="146"/>
      <c r="BWE128" s="146"/>
      <c r="BWF128" s="146"/>
      <c r="BWG128" s="146"/>
      <c r="BWH128" s="146"/>
      <c r="BWI128" s="146"/>
      <c r="BWJ128" s="146"/>
      <c r="BWK128" s="146"/>
      <c r="BWL128" s="146"/>
      <c r="BWM128" s="146"/>
      <c r="BWN128" s="146"/>
      <c r="BWO128" s="146"/>
      <c r="BWP128" s="146"/>
      <c r="BWQ128" s="146"/>
      <c r="BWR128" s="146"/>
      <c r="BWS128" s="146"/>
      <c r="BWT128" s="146"/>
      <c r="BWU128" s="146"/>
      <c r="BWV128" s="146"/>
      <c r="BWW128" s="146"/>
      <c r="BWX128" s="146"/>
      <c r="BWY128" s="146"/>
      <c r="BWZ128" s="146"/>
      <c r="BXA128" s="146"/>
      <c r="BXB128" s="146"/>
      <c r="BXC128" s="146"/>
      <c r="BXD128" s="146"/>
      <c r="BXE128" s="146"/>
      <c r="BXF128" s="146"/>
      <c r="BXG128" s="146"/>
      <c r="BXH128" s="146"/>
      <c r="BXI128" s="146"/>
      <c r="BXJ128" s="146"/>
      <c r="BXK128" s="146"/>
      <c r="BXL128" s="146"/>
      <c r="BXM128" s="146"/>
      <c r="BXN128" s="146"/>
      <c r="BXO128" s="146"/>
      <c r="BXP128" s="146"/>
      <c r="BXQ128" s="146"/>
      <c r="BXR128" s="146"/>
      <c r="BXS128" s="146"/>
      <c r="BXT128" s="146"/>
      <c r="BXU128" s="146"/>
      <c r="BXV128" s="146"/>
      <c r="BXW128" s="146"/>
      <c r="BXX128" s="146"/>
      <c r="BXY128" s="146"/>
      <c r="BXZ128" s="146"/>
      <c r="BYA128" s="146"/>
      <c r="BYB128" s="146"/>
      <c r="BYC128" s="146"/>
      <c r="BYD128" s="146"/>
      <c r="BYE128" s="146"/>
      <c r="BYF128" s="146"/>
      <c r="BYG128" s="146"/>
      <c r="BYH128" s="146"/>
      <c r="BYI128" s="146"/>
      <c r="BYJ128" s="146"/>
      <c r="BYK128" s="146"/>
      <c r="BYL128" s="146"/>
      <c r="BYM128" s="146"/>
      <c r="BYN128" s="146"/>
      <c r="BYO128" s="146"/>
      <c r="BYP128" s="146"/>
      <c r="BYQ128" s="146"/>
      <c r="BYR128" s="146"/>
      <c r="BYS128" s="146"/>
      <c r="BYT128" s="146"/>
      <c r="BYU128" s="146"/>
      <c r="BYV128" s="146"/>
      <c r="BYW128" s="146"/>
      <c r="BYX128" s="146"/>
      <c r="BYY128" s="146"/>
      <c r="BYZ128" s="146"/>
      <c r="BZA128" s="146"/>
      <c r="BZB128" s="146"/>
      <c r="BZC128" s="146"/>
      <c r="BZD128" s="146"/>
      <c r="BZE128" s="146"/>
      <c r="BZF128" s="146"/>
      <c r="BZG128" s="146"/>
      <c r="BZH128" s="146"/>
      <c r="BZI128" s="146"/>
      <c r="BZJ128" s="146"/>
      <c r="BZK128" s="146"/>
      <c r="BZL128" s="146"/>
      <c r="BZM128" s="146"/>
      <c r="BZN128" s="146"/>
      <c r="BZO128" s="146"/>
      <c r="BZP128" s="146"/>
      <c r="BZQ128" s="146"/>
      <c r="BZR128" s="146"/>
      <c r="BZS128" s="146"/>
      <c r="BZT128" s="146"/>
      <c r="BZU128" s="146"/>
      <c r="BZV128" s="146"/>
      <c r="BZW128" s="146"/>
      <c r="BZX128" s="146"/>
      <c r="BZY128" s="146"/>
      <c r="BZZ128" s="146"/>
      <c r="CAA128" s="146"/>
      <c r="CAB128" s="146"/>
      <c r="CAC128" s="146"/>
      <c r="CAD128" s="146"/>
      <c r="CAE128" s="146"/>
      <c r="CAF128" s="146"/>
      <c r="CAG128" s="146"/>
      <c r="CAH128" s="146"/>
      <c r="CAI128" s="146"/>
      <c r="CAJ128" s="146"/>
      <c r="CAK128" s="146"/>
      <c r="CAL128" s="146"/>
      <c r="CAM128" s="146"/>
      <c r="CAN128" s="146"/>
      <c r="CAO128" s="146"/>
      <c r="CAP128" s="146"/>
      <c r="CAQ128" s="146"/>
      <c r="CAR128" s="146"/>
      <c r="CAS128" s="146"/>
      <c r="CAT128" s="146"/>
      <c r="CAU128" s="146"/>
      <c r="CAV128" s="146"/>
      <c r="CAW128" s="146"/>
      <c r="CAX128" s="146"/>
      <c r="CAY128" s="146"/>
      <c r="CAZ128" s="146"/>
      <c r="CBA128" s="146"/>
      <c r="CBB128" s="146"/>
      <c r="CBC128" s="146"/>
      <c r="CBD128" s="146"/>
      <c r="CBE128" s="146"/>
      <c r="CBF128" s="146"/>
      <c r="CBG128" s="146"/>
      <c r="CBH128" s="146"/>
      <c r="CBI128" s="146"/>
      <c r="CBJ128" s="146"/>
      <c r="CBK128" s="146"/>
      <c r="CBL128" s="146"/>
      <c r="CBM128" s="146"/>
      <c r="CBN128" s="146"/>
      <c r="CBO128" s="146"/>
      <c r="CBP128" s="146"/>
      <c r="CBQ128" s="146"/>
      <c r="CBR128" s="146"/>
      <c r="CBS128" s="146"/>
      <c r="CBT128" s="146"/>
      <c r="CBU128" s="146"/>
      <c r="CBV128" s="146"/>
      <c r="CBW128" s="146"/>
      <c r="CBX128" s="146"/>
      <c r="CBY128" s="146"/>
      <c r="CBZ128" s="146"/>
      <c r="CCA128" s="146"/>
      <c r="CCB128" s="146"/>
      <c r="CCC128" s="146"/>
      <c r="CCD128" s="146"/>
      <c r="CCE128" s="146"/>
      <c r="CCF128" s="146"/>
      <c r="CCG128" s="146"/>
      <c r="CCH128" s="146"/>
      <c r="CCI128" s="146"/>
      <c r="CCJ128" s="146"/>
      <c r="CCK128" s="146"/>
      <c r="CCL128" s="146"/>
      <c r="CCM128" s="146"/>
      <c r="CCN128" s="146"/>
      <c r="CCO128" s="146"/>
      <c r="CCP128" s="146"/>
      <c r="CCQ128" s="146"/>
      <c r="CCR128" s="146"/>
      <c r="CCS128" s="146"/>
      <c r="CCT128" s="146"/>
      <c r="CCU128" s="146"/>
      <c r="CCV128" s="146"/>
      <c r="CCW128" s="146"/>
      <c r="CCX128" s="146"/>
      <c r="CCY128" s="146"/>
      <c r="CCZ128" s="146"/>
      <c r="CDA128" s="146"/>
      <c r="CDB128" s="146"/>
      <c r="CDC128" s="146"/>
      <c r="CDD128" s="146"/>
      <c r="CDE128" s="146"/>
      <c r="CDF128" s="146"/>
      <c r="CDG128" s="146"/>
      <c r="CDH128" s="146"/>
      <c r="CDI128" s="146"/>
      <c r="CDJ128" s="146"/>
      <c r="CDK128" s="146"/>
      <c r="CDL128" s="146"/>
      <c r="CDM128" s="146"/>
      <c r="CDN128" s="146"/>
      <c r="CDO128" s="146"/>
      <c r="CDP128" s="146"/>
      <c r="CDQ128" s="146"/>
      <c r="CDR128" s="146"/>
      <c r="CDS128" s="146"/>
      <c r="CDT128" s="146"/>
      <c r="CDU128" s="146"/>
      <c r="CDV128" s="146"/>
      <c r="CDW128" s="146"/>
      <c r="CDX128" s="146"/>
      <c r="CDY128" s="146"/>
      <c r="CDZ128" s="146"/>
      <c r="CEA128" s="146"/>
      <c r="CEB128" s="146"/>
      <c r="CEC128" s="146"/>
      <c r="CED128" s="146"/>
      <c r="CEE128" s="146"/>
      <c r="CEF128" s="146"/>
      <c r="CEG128" s="146"/>
      <c r="CEH128" s="146"/>
      <c r="CEI128" s="146"/>
      <c r="CEJ128" s="146"/>
      <c r="CEK128" s="146"/>
      <c r="CEL128" s="146"/>
      <c r="CEM128" s="146"/>
      <c r="CEN128" s="146"/>
      <c r="CEO128" s="146"/>
      <c r="CEP128" s="146"/>
      <c r="CEQ128" s="146"/>
      <c r="CER128" s="146"/>
      <c r="CES128" s="146"/>
      <c r="CET128" s="146"/>
      <c r="CEU128" s="146"/>
      <c r="CEV128" s="146"/>
      <c r="CEW128" s="146"/>
      <c r="CEX128" s="146"/>
      <c r="CEY128" s="146"/>
      <c r="CEZ128" s="146"/>
      <c r="CFA128" s="146"/>
      <c r="CFB128" s="146"/>
      <c r="CFC128" s="146"/>
      <c r="CFD128" s="146"/>
      <c r="CFE128" s="146"/>
      <c r="CFF128" s="146"/>
      <c r="CFG128" s="146"/>
      <c r="CFH128" s="146"/>
      <c r="CFI128" s="146"/>
      <c r="CFJ128" s="146"/>
      <c r="CFK128" s="146"/>
      <c r="CFL128" s="146"/>
      <c r="CFM128" s="146"/>
      <c r="CFN128" s="146"/>
      <c r="CFO128" s="146"/>
      <c r="CFP128" s="146"/>
      <c r="CFQ128" s="146"/>
      <c r="CFR128" s="146"/>
      <c r="CFS128" s="146"/>
      <c r="CFT128" s="146"/>
      <c r="CFU128" s="146"/>
      <c r="CFV128" s="146"/>
      <c r="CFW128" s="146"/>
      <c r="CFX128" s="146"/>
      <c r="CFY128" s="146"/>
      <c r="CFZ128" s="146"/>
      <c r="CGA128" s="146"/>
      <c r="CGB128" s="146"/>
      <c r="CGC128" s="146"/>
      <c r="CGD128" s="146"/>
      <c r="CGE128" s="146"/>
      <c r="CGF128" s="146"/>
      <c r="CGG128" s="146"/>
      <c r="CGH128" s="146"/>
      <c r="CGI128" s="146"/>
      <c r="CGJ128" s="146"/>
      <c r="CGK128" s="146"/>
      <c r="CGL128" s="146"/>
      <c r="CGM128" s="146"/>
      <c r="CGN128" s="146"/>
      <c r="CGO128" s="146"/>
      <c r="CGP128" s="146"/>
      <c r="CGQ128" s="146"/>
      <c r="CGR128" s="146"/>
      <c r="CGS128" s="146"/>
      <c r="CGT128" s="146"/>
      <c r="CGU128" s="146"/>
      <c r="CGV128" s="146"/>
      <c r="CGW128" s="146"/>
      <c r="CGX128" s="146"/>
      <c r="CGY128" s="146"/>
      <c r="CGZ128" s="146"/>
      <c r="CHA128" s="146"/>
      <c r="CHB128" s="146"/>
      <c r="CHC128" s="146"/>
      <c r="CHD128" s="146"/>
      <c r="CHE128" s="146"/>
      <c r="CHF128" s="146"/>
      <c r="CHG128" s="146"/>
      <c r="CHH128" s="146"/>
      <c r="CHI128" s="146"/>
      <c r="CHJ128" s="146"/>
      <c r="CHK128" s="146"/>
      <c r="CHL128" s="146"/>
      <c r="CHM128" s="146"/>
      <c r="CHN128" s="146"/>
      <c r="CHO128" s="146"/>
      <c r="CHP128" s="146"/>
      <c r="CHQ128" s="146"/>
      <c r="CHR128" s="146"/>
      <c r="CHS128" s="146"/>
      <c r="CHT128" s="146"/>
      <c r="CHU128" s="146"/>
      <c r="CHV128" s="146"/>
      <c r="CHW128" s="146"/>
      <c r="CHX128" s="146"/>
      <c r="CHY128" s="146"/>
      <c r="CHZ128" s="146"/>
      <c r="CIA128" s="146"/>
      <c r="CIB128" s="146"/>
      <c r="CIC128" s="146"/>
      <c r="CID128" s="146"/>
      <c r="CIE128" s="146"/>
      <c r="CIF128" s="146"/>
      <c r="CIG128" s="146"/>
      <c r="CIH128" s="146"/>
      <c r="CII128" s="146"/>
      <c r="CIJ128" s="146"/>
      <c r="CIK128" s="146"/>
      <c r="CIL128" s="146"/>
      <c r="CIM128" s="146"/>
      <c r="CIN128" s="146"/>
      <c r="CIO128" s="146"/>
      <c r="CIP128" s="146"/>
      <c r="CIQ128" s="146"/>
      <c r="CIR128" s="146"/>
      <c r="CIS128" s="146"/>
      <c r="CIT128" s="146"/>
      <c r="CIU128" s="146"/>
      <c r="CIV128" s="146"/>
      <c r="CIW128" s="146"/>
      <c r="CIX128" s="146"/>
      <c r="CIY128" s="146"/>
      <c r="CIZ128" s="146"/>
      <c r="CJA128" s="146"/>
      <c r="CJB128" s="146"/>
      <c r="CJC128" s="146"/>
      <c r="CJD128" s="146"/>
      <c r="CJE128" s="146"/>
      <c r="CJF128" s="146"/>
      <c r="CJG128" s="146"/>
      <c r="CJH128" s="146"/>
      <c r="CJI128" s="146"/>
      <c r="CJJ128" s="146"/>
      <c r="CJK128" s="146"/>
      <c r="CJL128" s="146"/>
      <c r="CJM128" s="146"/>
      <c r="CJN128" s="146"/>
      <c r="CJO128" s="146"/>
      <c r="CJP128" s="146"/>
      <c r="CJQ128" s="146"/>
      <c r="CJR128" s="146"/>
      <c r="CJS128" s="146"/>
      <c r="CJT128" s="146"/>
      <c r="CJU128" s="146"/>
      <c r="CJV128" s="146"/>
      <c r="CJW128" s="146"/>
      <c r="CJX128" s="146"/>
      <c r="CJY128" s="146"/>
      <c r="CJZ128" s="146"/>
      <c r="CKA128" s="146"/>
      <c r="CKB128" s="146"/>
      <c r="CKC128" s="146"/>
      <c r="CKD128" s="146"/>
      <c r="CKE128" s="146"/>
      <c r="CKF128" s="146"/>
      <c r="CKG128" s="146"/>
      <c r="CKH128" s="146"/>
      <c r="CKI128" s="146"/>
      <c r="CKJ128" s="146"/>
      <c r="CKK128" s="146"/>
      <c r="CKL128" s="146"/>
      <c r="CKM128" s="146"/>
      <c r="CKN128" s="146"/>
      <c r="CKO128" s="146"/>
      <c r="CKP128" s="146"/>
      <c r="CKQ128" s="146"/>
      <c r="CKR128" s="146"/>
      <c r="CKS128" s="146"/>
      <c r="CKT128" s="146"/>
      <c r="CKU128" s="146"/>
      <c r="CKV128" s="146"/>
      <c r="CKW128" s="146"/>
      <c r="CKX128" s="146"/>
      <c r="CKY128" s="146"/>
      <c r="CKZ128" s="146"/>
      <c r="CLA128" s="146"/>
      <c r="CLB128" s="146"/>
      <c r="CLC128" s="146"/>
      <c r="CLD128" s="146"/>
      <c r="CLE128" s="146"/>
      <c r="CLF128" s="146"/>
      <c r="CLG128" s="146"/>
      <c r="CLH128" s="146"/>
      <c r="CLI128" s="146"/>
      <c r="CLJ128" s="146"/>
      <c r="CLK128" s="146"/>
      <c r="CLL128" s="146"/>
      <c r="CLM128" s="146"/>
      <c r="CLN128" s="146"/>
      <c r="CLO128" s="146"/>
      <c r="CLP128" s="146"/>
      <c r="CLQ128" s="146"/>
      <c r="CLR128" s="146"/>
      <c r="CLS128" s="146"/>
      <c r="CLT128" s="146"/>
      <c r="CLU128" s="146"/>
      <c r="CLV128" s="146"/>
      <c r="CLW128" s="146"/>
      <c r="CLX128" s="146"/>
      <c r="CLY128" s="146"/>
      <c r="CLZ128" s="146"/>
      <c r="CMA128" s="146"/>
      <c r="CMB128" s="146"/>
      <c r="CMC128" s="146"/>
      <c r="CMD128" s="146"/>
      <c r="CME128" s="146"/>
      <c r="CMF128" s="146"/>
      <c r="CMG128" s="146"/>
      <c r="CMH128" s="146"/>
      <c r="CMI128" s="146"/>
      <c r="CMJ128" s="146"/>
      <c r="CMK128" s="146"/>
      <c r="CML128" s="146"/>
      <c r="CMM128" s="146"/>
      <c r="CMN128" s="146"/>
      <c r="CMO128" s="146"/>
      <c r="CMP128" s="146"/>
      <c r="CMQ128" s="146"/>
      <c r="CMR128" s="146"/>
      <c r="CMS128" s="146"/>
      <c r="CMT128" s="146"/>
      <c r="CMU128" s="146"/>
      <c r="CMV128" s="146"/>
      <c r="CMW128" s="146"/>
      <c r="CMX128" s="146"/>
      <c r="CMY128" s="146"/>
      <c r="CMZ128" s="146"/>
      <c r="CNA128" s="146"/>
      <c r="CNB128" s="146"/>
      <c r="CNC128" s="146"/>
      <c r="CND128" s="146"/>
      <c r="CNE128" s="146"/>
      <c r="CNF128" s="146"/>
      <c r="CNG128" s="146"/>
      <c r="CNH128" s="146"/>
      <c r="CNI128" s="146"/>
      <c r="CNJ128" s="146"/>
      <c r="CNK128" s="146"/>
      <c r="CNL128" s="146"/>
      <c r="CNM128" s="146"/>
      <c r="CNN128" s="146"/>
      <c r="CNO128" s="146"/>
      <c r="CNP128" s="146"/>
      <c r="CNQ128" s="146"/>
      <c r="CNR128" s="146"/>
      <c r="CNS128" s="146"/>
      <c r="CNT128" s="146"/>
      <c r="CNU128" s="146"/>
      <c r="CNV128" s="146"/>
      <c r="CNW128" s="146"/>
      <c r="CNX128" s="146"/>
      <c r="CNY128" s="146"/>
      <c r="CNZ128" s="146"/>
      <c r="COA128" s="146"/>
      <c r="COB128" s="146"/>
      <c r="COC128" s="146"/>
      <c r="COD128" s="146"/>
      <c r="COE128" s="146"/>
      <c r="COF128" s="146"/>
      <c r="COG128" s="146"/>
      <c r="COH128" s="146"/>
      <c r="COI128" s="146"/>
      <c r="COJ128" s="146"/>
      <c r="COK128" s="146"/>
      <c r="COL128" s="146"/>
      <c r="COM128" s="146"/>
      <c r="CON128" s="146"/>
      <c r="COO128" s="146"/>
      <c r="COP128" s="146"/>
      <c r="COQ128" s="146"/>
      <c r="COR128" s="146"/>
      <c r="COS128" s="146"/>
      <c r="COT128" s="146"/>
      <c r="COU128" s="146"/>
      <c r="COV128" s="146"/>
      <c r="COW128" s="146"/>
      <c r="COX128" s="146"/>
      <c r="COY128" s="146"/>
      <c r="COZ128" s="146"/>
      <c r="CPA128" s="146"/>
      <c r="CPB128" s="146"/>
      <c r="CPC128" s="146"/>
      <c r="CPD128" s="146"/>
      <c r="CPE128" s="146"/>
      <c r="CPF128" s="146"/>
      <c r="CPG128" s="146"/>
      <c r="CPH128" s="146"/>
      <c r="CPI128" s="146"/>
      <c r="CPJ128" s="146"/>
      <c r="CPK128" s="146"/>
      <c r="CPL128" s="146"/>
      <c r="CPM128" s="146"/>
      <c r="CPN128" s="146"/>
      <c r="CPO128" s="146"/>
      <c r="CPP128" s="146"/>
      <c r="CPQ128" s="146"/>
      <c r="CPR128" s="146"/>
      <c r="CPS128" s="146"/>
      <c r="CPT128" s="146"/>
      <c r="CPU128" s="146"/>
      <c r="CPV128" s="146"/>
      <c r="CPW128" s="146"/>
      <c r="CPX128" s="146"/>
      <c r="CPY128" s="146"/>
      <c r="CPZ128" s="146"/>
      <c r="CQA128" s="146"/>
      <c r="CQB128" s="146"/>
      <c r="CQC128" s="146"/>
      <c r="CQD128" s="146"/>
      <c r="CQE128" s="146"/>
      <c r="CQF128" s="146"/>
      <c r="CQG128" s="146"/>
      <c r="CQH128" s="146"/>
      <c r="CQI128" s="146"/>
      <c r="CQJ128" s="146"/>
      <c r="CQK128" s="146"/>
      <c r="CQL128" s="146"/>
      <c r="CQM128" s="146"/>
      <c r="CQN128" s="146"/>
      <c r="CQO128" s="146"/>
      <c r="CQP128" s="146"/>
      <c r="CQQ128" s="146"/>
      <c r="CQR128" s="146"/>
      <c r="CQS128" s="146"/>
      <c r="CQT128" s="146"/>
      <c r="CQU128" s="146"/>
      <c r="CQV128" s="146"/>
      <c r="CQW128" s="146"/>
      <c r="CQX128" s="146"/>
      <c r="CQY128" s="146"/>
      <c r="CQZ128" s="146"/>
      <c r="CRA128" s="146"/>
      <c r="CRB128" s="146"/>
      <c r="CRC128" s="146"/>
      <c r="CRD128" s="146"/>
      <c r="CRE128" s="146"/>
      <c r="CRF128" s="146"/>
      <c r="CRG128" s="146"/>
      <c r="CRH128" s="146"/>
      <c r="CRI128" s="146"/>
      <c r="CRJ128" s="146"/>
      <c r="CRK128" s="146"/>
      <c r="CRL128" s="146"/>
      <c r="CRM128" s="146"/>
      <c r="CRN128" s="146"/>
      <c r="CRO128" s="146"/>
      <c r="CRP128" s="146"/>
      <c r="CRQ128" s="146"/>
      <c r="CRR128" s="146"/>
      <c r="CRS128" s="146"/>
      <c r="CRT128" s="146"/>
      <c r="CRU128" s="146"/>
      <c r="CRV128" s="146"/>
      <c r="CRW128" s="146"/>
      <c r="CRX128" s="146"/>
      <c r="CRY128" s="146"/>
      <c r="CRZ128" s="146"/>
      <c r="CSA128" s="146"/>
      <c r="CSB128" s="146"/>
      <c r="CSC128" s="146"/>
      <c r="CSD128" s="146"/>
      <c r="CSE128" s="146"/>
      <c r="CSF128" s="146"/>
      <c r="CSG128" s="146"/>
      <c r="CSH128" s="146"/>
      <c r="CSI128" s="146"/>
      <c r="CSJ128" s="146"/>
      <c r="CSK128" s="146"/>
      <c r="CSL128" s="146"/>
      <c r="CSM128" s="146"/>
      <c r="CSN128" s="146"/>
      <c r="CSO128" s="146"/>
      <c r="CSP128" s="146"/>
      <c r="CSQ128" s="146"/>
      <c r="CSR128" s="146"/>
      <c r="CSS128" s="146"/>
      <c r="CST128" s="146"/>
      <c r="CSU128" s="146"/>
      <c r="CSV128" s="146"/>
      <c r="CSW128" s="146"/>
      <c r="CSX128" s="146"/>
      <c r="CSY128" s="146"/>
      <c r="CSZ128" s="146"/>
      <c r="CTA128" s="146"/>
      <c r="CTB128" s="146"/>
      <c r="CTC128" s="146"/>
      <c r="CTD128" s="146"/>
      <c r="CTE128" s="146"/>
      <c r="CTF128" s="146"/>
      <c r="CTG128" s="146"/>
      <c r="CTH128" s="146"/>
      <c r="CTI128" s="146"/>
      <c r="CTJ128" s="146"/>
      <c r="CTK128" s="146"/>
      <c r="CTL128" s="146"/>
      <c r="CTM128" s="146"/>
      <c r="CTN128" s="146"/>
      <c r="CTO128" s="146"/>
      <c r="CTP128" s="146"/>
      <c r="CTQ128" s="146"/>
      <c r="CTR128" s="146"/>
      <c r="CTS128" s="146"/>
      <c r="CTT128" s="146"/>
      <c r="CTU128" s="146"/>
      <c r="CTV128" s="146"/>
      <c r="CTW128" s="146"/>
      <c r="CTX128" s="146"/>
      <c r="CTY128" s="146"/>
      <c r="CTZ128" s="146"/>
      <c r="CUA128" s="146"/>
      <c r="CUB128" s="146"/>
      <c r="CUC128" s="146"/>
      <c r="CUD128" s="146"/>
      <c r="CUE128" s="146"/>
      <c r="CUF128" s="146"/>
      <c r="CUG128" s="146"/>
      <c r="CUH128" s="146"/>
      <c r="CUI128" s="146"/>
      <c r="CUJ128" s="146"/>
      <c r="CUK128" s="146"/>
      <c r="CUL128" s="146"/>
      <c r="CUM128" s="146"/>
      <c r="CUN128" s="146"/>
      <c r="CUO128" s="146"/>
      <c r="CUP128" s="146"/>
      <c r="CUQ128" s="146"/>
      <c r="CUR128" s="146"/>
      <c r="CUS128" s="146"/>
      <c r="CUT128" s="146"/>
      <c r="CUU128" s="146"/>
      <c r="CUV128" s="146"/>
      <c r="CUW128" s="146"/>
      <c r="CUX128" s="146"/>
      <c r="CUY128" s="146"/>
      <c r="CUZ128" s="146"/>
      <c r="CVA128" s="146"/>
      <c r="CVB128" s="146"/>
      <c r="CVC128" s="146"/>
      <c r="CVD128" s="146"/>
      <c r="CVE128" s="146"/>
      <c r="CVF128" s="146"/>
      <c r="CVG128" s="146"/>
      <c r="CVH128" s="146"/>
      <c r="CVI128" s="146"/>
      <c r="CVJ128" s="146"/>
      <c r="CVK128" s="146"/>
      <c r="CVL128" s="146"/>
      <c r="CVM128" s="146"/>
      <c r="CVN128" s="146"/>
      <c r="CVO128" s="146"/>
      <c r="CVP128" s="146"/>
      <c r="CVQ128" s="146"/>
      <c r="CVR128" s="146"/>
      <c r="CVS128" s="146"/>
      <c r="CVT128" s="146"/>
      <c r="CVU128" s="146"/>
      <c r="CVV128" s="146"/>
      <c r="CVW128" s="146"/>
      <c r="CVX128" s="146"/>
      <c r="CVY128" s="146"/>
      <c r="CVZ128" s="146"/>
      <c r="CWA128" s="146"/>
      <c r="CWB128" s="146"/>
      <c r="CWC128" s="146"/>
      <c r="CWD128" s="146"/>
      <c r="CWE128" s="146"/>
      <c r="CWF128" s="146"/>
      <c r="CWG128" s="146"/>
      <c r="CWH128" s="146"/>
      <c r="CWI128" s="146"/>
      <c r="CWJ128" s="146"/>
      <c r="CWK128" s="146"/>
      <c r="CWL128" s="146"/>
      <c r="CWM128" s="146"/>
      <c r="CWN128" s="146"/>
      <c r="CWO128" s="146"/>
      <c r="CWP128" s="146"/>
      <c r="CWQ128" s="146"/>
      <c r="CWR128" s="146"/>
      <c r="CWS128" s="146"/>
      <c r="CWT128" s="146"/>
      <c r="CWU128" s="146"/>
      <c r="CWV128" s="146"/>
      <c r="CWW128" s="146"/>
      <c r="CWX128" s="146"/>
      <c r="CWY128" s="146"/>
      <c r="CWZ128" s="146"/>
      <c r="CXA128" s="146"/>
      <c r="CXB128" s="146"/>
      <c r="CXC128" s="146"/>
      <c r="CXD128" s="146"/>
      <c r="CXE128" s="146"/>
      <c r="CXF128" s="146"/>
      <c r="CXG128" s="146"/>
      <c r="CXH128" s="146"/>
      <c r="CXI128" s="146"/>
      <c r="CXJ128" s="146"/>
      <c r="CXK128" s="146"/>
      <c r="CXL128" s="146"/>
      <c r="CXM128" s="146"/>
      <c r="CXN128" s="146"/>
      <c r="CXO128" s="146"/>
      <c r="CXP128" s="146"/>
      <c r="CXQ128" s="146"/>
      <c r="CXR128" s="146"/>
      <c r="CXS128" s="146"/>
      <c r="CXT128" s="146"/>
      <c r="CXU128" s="146"/>
      <c r="CXV128" s="146"/>
      <c r="CXW128" s="146"/>
      <c r="CXX128" s="146"/>
      <c r="CXY128" s="146"/>
      <c r="CXZ128" s="146"/>
      <c r="CYA128" s="146"/>
      <c r="CYB128" s="146"/>
      <c r="CYC128" s="146"/>
      <c r="CYD128" s="146"/>
      <c r="CYE128" s="146"/>
      <c r="CYF128" s="146"/>
      <c r="CYG128" s="146"/>
      <c r="CYH128" s="146"/>
      <c r="CYI128" s="146"/>
      <c r="CYJ128" s="146"/>
      <c r="CYK128" s="146"/>
      <c r="CYL128" s="146"/>
      <c r="CYM128" s="146"/>
      <c r="CYN128" s="146"/>
      <c r="CYO128" s="146"/>
      <c r="CYP128" s="146"/>
      <c r="CYQ128" s="146"/>
      <c r="CYR128" s="146"/>
      <c r="CYS128" s="146"/>
      <c r="CYT128" s="146"/>
      <c r="CYU128" s="146"/>
      <c r="CYV128" s="146"/>
      <c r="CYW128" s="146"/>
      <c r="CYX128" s="146"/>
      <c r="CYY128" s="146"/>
      <c r="CYZ128" s="146"/>
      <c r="CZA128" s="146"/>
      <c r="CZB128" s="146"/>
      <c r="CZC128" s="146"/>
      <c r="CZD128" s="146"/>
      <c r="CZE128" s="146"/>
      <c r="CZF128" s="146"/>
      <c r="CZG128" s="146"/>
      <c r="CZH128" s="146"/>
      <c r="CZI128" s="146"/>
      <c r="CZJ128" s="146"/>
      <c r="CZK128" s="146"/>
      <c r="CZL128" s="146"/>
      <c r="CZM128" s="146"/>
      <c r="CZN128" s="146"/>
      <c r="CZO128" s="146"/>
      <c r="CZP128" s="146"/>
      <c r="CZQ128" s="146"/>
      <c r="CZR128" s="146"/>
      <c r="CZS128" s="146"/>
      <c r="CZT128" s="146"/>
      <c r="CZU128" s="146"/>
      <c r="CZV128" s="146"/>
      <c r="CZW128" s="146"/>
      <c r="CZX128" s="146"/>
      <c r="CZY128" s="146"/>
      <c r="CZZ128" s="146"/>
      <c r="DAA128" s="146"/>
      <c r="DAB128" s="146"/>
      <c r="DAC128" s="146"/>
      <c r="DAD128" s="146"/>
      <c r="DAE128" s="146"/>
      <c r="DAF128" s="146"/>
      <c r="DAG128" s="146"/>
      <c r="DAH128" s="146"/>
      <c r="DAI128" s="146"/>
      <c r="DAJ128" s="146"/>
      <c r="DAK128" s="146"/>
      <c r="DAL128" s="146"/>
      <c r="DAM128" s="146"/>
      <c r="DAN128" s="146"/>
      <c r="DAO128" s="146"/>
      <c r="DAP128" s="146"/>
      <c r="DAQ128" s="146"/>
      <c r="DAR128" s="146"/>
      <c r="DAS128" s="146"/>
      <c r="DAT128" s="146"/>
      <c r="DAU128" s="146"/>
      <c r="DAV128" s="146"/>
      <c r="DAW128" s="146"/>
      <c r="DAX128" s="146"/>
      <c r="DAY128" s="146"/>
      <c r="DAZ128" s="146"/>
      <c r="DBA128" s="146"/>
      <c r="DBB128" s="146"/>
      <c r="DBC128" s="146"/>
      <c r="DBD128" s="146"/>
      <c r="DBE128" s="146"/>
      <c r="DBF128" s="146"/>
      <c r="DBG128" s="146"/>
      <c r="DBH128" s="146"/>
      <c r="DBI128" s="146"/>
      <c r="DBJ128" s="146"/>
      <c r="DBK128" s="146"/>
      <c r="DBL128" s="146"/>
      <c r="DBM128" s="146"/>
      <c r="DBN128" s="146"/>
      <c r="DBO128" s="146"/>
      <c r="DBP128" s="146"/>
      <c r="DBQ128" s="146"/>
      <c r="DBR128" s="146"/>
      <c r="DBS128" s="146"/>
      <c r="DBT128" s="146"/>
      <c r="DBU128" s="146"/>
      <c r="DBV128" s="146"/>
      <c r="DBW128" s="146"/>
      <c r="DBX128" s="146"/>
      <c r="DBY128" s="146"/>
      <c r="DBZ128" s="146"/>
      <c r="DCA128" s="146"/>
      <c r="DCB128" s="146"/>
      <c r="DCC128" s="146"/>
      <c r="DCD128" s="146"/>
      <c r="DCE128" s="146"/>
      <c r="DCF128" s="146"/>
      <c r="DCG128" s="146"/>
      <c r="DCH128" s="146"/>
      <c r="DCI128" s="146"/>
      <c r="DCJ128" s="146"/>
      <c r="DCK128" s="146"/>
      <c r="DCL128" s="146"/>
      <c r="DCM128" s="146"/>
      <c r="DCN128" s="146"/>
      <c r="DCO128" s="146"/>
      <c r="DCP128" s="146"/>
      <c r="DCQ128" s="146"/>
      <c r="DCR128" s="146"/>
      <c r="DCS128" s="146"/>
      <c r="DCT128" s="146"/>
      <c r="DCU128" s="146"/>
      <c r="DCV128" s="146"/>
      <c r="DCW128" s="146"/>
      <c r="DCX128" s="146"/>
      <c r="DCY128" s="146"/>
      <c r="DCZ128" s="146"/>
      <c r="DDA128" s="146"/>
      <c r="DDB128" s="146"/>
      <c r="DDC128" s="146"/>
      <c r="DDD128" s="146"/>
      <c r="DDE128" s="146"/>
      <c r="DDF128" s="146"/>
      <c r="DDG128" s="146"/>
      <c r="DDH128" s="146"/>
      <c r="DDI128" s="146"/>
      <c r="DDJ128" s="146"/>
      <c r="DDK128" s="146"/>
      <c r="DDL128" s="146"/>
      <c r="DDM128" s="146"/>
      <c r="DDN128" s="146"/>
      <c r="DDO128" s="146"/>
      <c r="DDP128" s="146"/>
      <c r="DDQ128" s="146"/>
      <c r="DDR128" s="146"/>
      <c r="DDS128" s="146"/>
      <c r="DDT128" s="146"/>
      <c r="DDU128" s="146"/>
      <c r="DDV128" s="146"/>
      <c r="DDW128" s="146"/>
      <c r="DDX128" s="146"/>
      <c r="DDY128" s="146"/>
      <c r="DDZ128" s="146"/>
      <c r="DEA128" s="146"/>
      <c r="DEB128" s="146"/>
      <c r="DEC128" s="146"/>
      <c r="DED128" s="146"/>
      <c r="DEE128" s="146"/>
      <c r="DEF128" s="146"/>
      <c r="DEG128" s="146"/>
      <c r="DEH128" s="146"/>
      <c r="DEI128" s="146"/>
      <c r="DEJ128" s="146"/>
      <c r="DEK128" s="146"/>
      <c r="DEL128" s="146"/>
      <c r="DEM128" s="146"/>
      <c r="DEN128" s="146"/>
      <c r="DEO128" s="146"/>
      <c r="DEP128" s="146"/>
      <c r="DEQ128" s="146"/>
      <c r="DER128" s="146"/>
      <c r="DES128" s="146"/>
      <c r="DET128" s="146"/>
      <c r="DEU128" s="146"/>
      <c r="DEV128" s="146"/>
      <c r="DEW128" s="146"/>
      <c r="DEX128" s="146"/>
      <c r="DEY128" s="146"/>
      <c r="DEZ128" s="146"/>
      <c r="DFA128" s="146"/>
      <c r="DFB128" s="146"/>
      <c r="DFC128" s="146"/>
      <c r="DFD128" s="146"/>
      <c r="DFE128" s="146"/>
      <c r="DFF128" s="146"/>
      <c r="DFG128" s="146"/>
      <c r="DFH128" s="146"/>
      <c r="DFI128" s="146"/>
      <c r="DFJ128" s="146"/>
      <c r="DFK128" s="146"/>
      <c r="DFL128" s="146"/>
      <c r="DFM128" s="146"/>
      <c r="DFN128" s="146"/>
      <c r="DFO128" s="146"/>
      <c r="DFP128" s="146"/>
      <c r="DFQ128" s="146"/>
      <c r="DFR128" s="146"/>
      <c r="DFS128" s="146"/>
      <c r="DFT128" s="146"/>
      <c r="DFU128" s="146"/>
      <c r="DFV128" s="146"/>
      <c r="DFW128" s="146"/>
      <c r="DFX128" s="146"/>
      <c r="DFY128" s="146"/>
      <c r="DFZ128" s="146"/>
      <c r="DGA128" s="146"/>
      <c r="DGB128" s="146"/>
      <c r="DGC128" s="146"/>
      <c r="DGD128" s="146"/>
      <c r="DGE128" s="146"/>
      <c r="DGF128" s="146"/>
      <c r="DGG128" s="146"/>
      <c r="DGH128" s="146"/>
      <c r="DGI128" s="146"/>
      <c r="DGJ128" s="146"/>
      <c r="DGK128" s="146"/>
      <c r="DGL128" s="146"/>
      <c r="DGM128" s="146"/>
      <c r="DGN128" s="146"/>
      <c r="DGO128" s="146"/>
      <c r="DGP128" s="146"/>
      <c r="DGQ128" s="146"/>
      <c r="DGR128" s="146"/>
      <c r="DGS128" s="146"/>
      <c r="DGT128" s="146"/>
      <c r="DGU128" s="146"/>
      <c r="DGV128" s="146"/>
      <c r="DGW128" s="146"/>
      <c r="DGX128" s="146"/>
      <c r="DGY128" s="146"/>
      <c r="DGZ128" s="146"/>
      <c r="DHA128" s="146"/>
      <c r="DHB128" s="146"/>
      <c r="DHC128" s="146"/>
      <c r="DHD128" s="146"/>
      <c r="DHE128" s="146"/>
      <c r="DHF128" s="146"/>
      <c r="DHG128" s="146"/>
      <c r="DHH128" s="146"/>
      <c r="DHI128" s="146"/>
      <c r="DHJ128" s="146"/>
      <c r="DHK128" s="146"/>
      <c r="DHL128" s="146"/>
      <c r="DHM128" s="146"/>
      <c r="DHN128" s="146"/>
      <c r="DHO128" s="146"/>
      <c r="DHP128" s="146"/>
      <c r="DHQ128" s="146"/>
      <c r="DHR128" s="146"/>
      <c r="DHS128" s="146"/>
      <c r="DHT128" s="146"/>
      <c r="DHU128" s="146"/>
      <c r="DHV128" s="146"/>
      <c r="DHW128" s="146"/>
      <c r="DHX128" s="146"/>
      <c r="DHY128" s="146"/>
      <c r="DHZ128" s="146"/>
      <c r="DIA128" s="146"/>
      <c r="DIB128" s="146"/>
      <c r="DIC128" s="146"/>
      <c r="DID128" s="146"/>
      <c r="DIE128" s="146"/>
      <c r="DIF128" s="146"/>
      <c r="DIG128" s="146"/>
      <c r="DIH128" s="146"/>
      <c r="DII128" s="146"/>
      <c r="DIJ128" s="146"/>
      <c r="DIK128" s="146"/>
      <c r="DIL128" s="146"/>
      <c r="DIM128" s="146"/>
      <c r="DIN128" s="146"/>
      <c r="DIO128" s="146"/>
      <c r="DIP128" s="146"/>
      <c r="DIQ128" s="146"/>
      <c r="DIR128" s="146"/>
      <c r="DIS128" s="146"/>
      <c r="DIT128" s="146"/>
      <c r="DIU128" s="146"/>
      <c r="DIV128" s="146"/>
      <c r="DIW128" s="146"/>
      <c r="DIX128" s="146"/>
      <c r="DIY128" s="146"/>
      <c r="DIZ128" s="146"/>
      <c r="DJA128" s="146"/>
      <c r="DJB128" s="146"/>
      <c r="DJC128" s="146"/>
      <c r="DJD128" s="146"/>
      <c r="DJE128" s="146"/>
      <c r="DJF128" s="146"/>
      <c r="DJG128" s="146"/>
      <c r="DJH128" s="146"/>
      <c r="DJI128" s="146"/>
      <c r="DJJ128" s="146"/>
      <c r="DJK128" s="146"/>
      <c r="DJL128" s="146"/>
      <c r="DJM128" s="146"/>
      <c r="DJN128" s="146"/>
      <c r="DJO128" s="146"/>
      <c r="DJP128" s="146"/>
      <c r="DJQ128" s="146"/>
      <c r="DJR128" s="146"/>
      <c r="DJS128" s="146"/>
      <c r="DJT128" s="146"/>
      <c r="DJU128" s="146"/>
      <c r="DJV128" s="146"/>
      <c r="DJW128" s="146"/>
      <c r="DJX128" s="146"/>
      <c r="DJY128" s="146"/>
      <c r="DJZ128" s="146"/>
      <c r="DKA128" s="146"/>
      <c r="DKB128" s="146"/>
      <c r="DKC128" s="146"/>
      <c r="DKD128" s="146"/>
      <c r="DKE128" s="146"/>
      <c r="DKF128" s="146"/>
      <c r="DKG128" s="146"/>
      <c r="DKH128" s="146"/>
      <c r="DKI128" s="146"/>
      <c r="DKJ128" s="146"/>
      <c r="DKK128" s="146"/>
      <c r="DKL128" s="146"/>
      <c r="DKM128" s="146"/>
      <c r="DKN128" s="146"/>
      <c r="DKO128" s="146"/>
      <c r="DKP128" s="146"/>
      <c r="DKQ128" s="146"/>
      <c r="DKR128" s="146"/>
      <c r="DKS128" s="146"/>
      <c r="DKT128" s="146"/>
      <c r="DKU128" s="146"/>
      <c r="DKV128" s="146"/>
      <c r="DKW128" s="146"/>
      <c r="DKX128" s="146"/>
      <c r="DKY128" s="146"/>
      <c r="DKZ128" s="146"/>
      <c r="DLA128" s="146"/>
      <c r="DLB128" s="146"/>
      <c r="DLC128" s="146"/>
      <c r="DLD128" s="146"/>
      <c r="DLE128" s="146"/>
      <c r="DLF128" s="146"/>
      <c r="DLG128" s="146"/>
      <c r="DLH128" s="146"/>
      <c r="DLI128" s="146"/>
      <c r="DLJ128" s="146"/>
      <c r="DLK128" s="146"/>
      <c r="DLL128" s="146"/>
      <c r="DLM128" s="146"/>
      <c r="DLN128" s="146"/>
      <c r="DLO128" s="146"/>
      <c r="DLP128" s="146"/>
      <c r="DLQ128" s="146"/>
      <c r="DLR128" s="146"/>
      <c r="DLS128" s="146"/>
      <c r="DLT128" s="146"/>
      <c r="DLU128" s="146"/>
      <c r="DLV128" s="146"/>
      <c r="DLW128" s="146"/>
      <c r="DLX128" s="146"/>
      <c r="DLY128" s="146"/>
      <c r="DLZ128" s="146"/>
      <c r="DMA128" s="146"/>
      <c r="DMB128" s="146"/>
      <c r="DMC128" s="146"/>
      <c r="DMD128" s="146"/>
      <c r="DME128" s="146"/>
      <c r="DMF128" s="146"/>
      <c r="DMG128" s="146"/>
      <c r="DMH128" s="146"/>
      <c r="DMI128" s="146"/>
      <c r="DMJ128" s="146"/>
      <c r="DMK128" s="146"/>
      <c r="DML128" s="146"/>
      <c r="DMM128" s="146"/>
      <c r="DMN128" s="146"/>
      <c r="DMO128" s="146"/>
      <c r="DMP128" s="146"/>
      <c r="DMQ128" s="146"/>
      <c r="DMR128" s="146"/>
      <c r="DMS128" s="146"/>
      <c r="DMT128" s="146"/>
      <c r="DMU128" s="146"/>
      <c r="DMV128" s="146"/>
      <c r="DMW128" s="146"/>
      <c r="DMX128" s="146"/>
      <c r="DMY128" s="146"/>
      <c r="DMZ128" s="146"/>
      <c r="DNA128" s="146"/>
      <c r="DNB128" s="146"/>
      <c r="DNC128" s="146"/>
      <c r="DND128" s="146"/>
      <c r="DNE128" s="146"/>
      <c r="DNF128" s="146"/>
      <c r="DNG128" s="146"/>
      <c r="DNH128" s="146"/>
      <c r="DNI128" s="146"/>
      <c r="DNJ128" s="146"/>
      <c r="DNK128" s="146"/>
      <c r="DNL128" s="146"/>
      <c r="DNM128" s="146"/>
      <c r="DNN128" s="146"/>
      <c r="DNO128" s="146"/>
      <c r="DNP128" s="146"/>
      <c r="DNQ128" s="146"/>
      <c r="DNR128" s="146"/>
      <c r="DNS128" s="146"/>
      <c r="DNT128" s="146"/>
      <c r="DNU128" s="146"/>
      <c r="DNV128" s="146"/>
      <c r="DNW128" s="146"/>
      <c r="DNX128" s="146"/>
      <c r="DNY128" s="146"/>
      <c r="DNZ128" s="146"/>
      <c r="DOA128" s="146"/>
      <c r="DOB128" s="146"/>
      <c r="DOC128" s="146"/>
      <c r="DOD128" s="146"/>
      <c r="DOE128" s="146"/>
      <c r="DOF128" s="146"/>
      <c r="DOG128" s="146"/>
      <c r="DOH128" s="146"/>
      <c r="DOI128" s="146"/>
      <c r="DOJ128" s="146"/>
      <c r="DOK128" s="146"/>
      <c r="DOL128" s="146"/>
      <c r="DOM128" s="146"/>
      <c r="DON128" s="146"/>
      <c r="DOO128" s="146"/>
      <c r="DOP128" s="146"/>
      <c r="DOQ128" s="146"/>
      <c r="DOR128" s="146"/>
      <c r="DOS128" s="146"/>
      <c r="DOT128" s="146"/>
      <c r="DOU128" s="146"/>
      <c r="DOV128" s="146"/>
      <c r="DOW128" s="146"/>
      <c r="DOX128" s="146"/>
      <c r="DOY128" s="146"/>
      <c r="DOZ128" s="146"/>
      <c r="DPA128" s="146"/>
      <c r="DPB128" s="146"/>
      <c r="DPC128" s="146"/>
      <c r="DPD128" s="146"/>
      <c r="DPE128" s="146"/>
      <c r="DPF128" s="146"/>
      <c r="DPG128" s="146"/>
      <c r="DPH128" s="146"/>
      <c r="DPI128" s="146"/>
      <c r="DPJ128" s="146"/>
      <c r="DPK128" s="146"/>
      <c r="DPL128" s="146"/>
      <c r="DPM128" s="146"/>
      <c r="DPN128" s="146"/>
      <c r="DPO128" s="146"/>
      <c r="DPP128" s="146"/>
      <c r="DPQ128" s="146"/>
      <c r="DPR128" s="146"/>
      <c r="DPS128" s="146"/>
      <c r="DPT128" s="146"/>
      <c r="DPU128" s="146"/>
      <c r="DPV128" s="146"/>
      <c r="DPW128" s="146"/>
      <c r="DPX128" s="146"/>
      <c r="DPY128" s="146"/>
      <c r="DPZ128" s="146"/>
      <c r="DQA128" s="146"/>
      <c r="DQB128" s="146"/>
      <c r="DQC128" s="146"/>
      <c r="DQD128" s="146"/>
      <c r="DQE128" s="146"/>
      <c r="DQF128" s="146"/>
      <c r="DQG128" s="146"/>
      <c r="DQH128" s="146"/>
      <c r="DQI128" s="146"/>
      <c r="DQJ128" s="146"/>
      <c r="DQK128" s="146"/>
      <c r="DQL128" s="146"/>
      <c r="DQM128" s="146"/>
      <c r="DQN128" s="146"/>
      <c r="DQO128" s="146"/>
      <c r="DQP128" s="146"/>
      <c r="DQQ128" s="146"/>
      <c r="DQR128" s="146"/>
      <c r="DQS128" s="146"/>
      <c r="DQT128" s="146"/>
      <c r="DQU128" s="146"/>
      <c r="DQV128" s="146"/>
      <c r="DQW128" s="146"/>
      <c r="DQX128" s="146"/>
      <c r="DQY128" s="146"/>
      <c r="DQZ128" s="146"/>
      <c r="DRA128" s="146"/>
      <c r="DRB128" s="146"/>
      <c r="DRC128" s="146"/>
      <c r="DRD128" s="146"/>
      <c r="DRE128" s="146"/>
      <c r="DRF128" s="146"/>
      <c r="DRG128" s="146"/>
      <c r="DRH128" s="146"/>
      <c r="DRI128" s="146"/>
      <c r="DRJ128" s="146"/>
      <c r="DRK128" s="146"/>
      <c r="DRL128" s="146"/>
      <c r="DRM128" s="146"/>
      <c r="DRN128" s="146"/>
      <c r="DRO128" s="146"/>
      <c r="DRP128" s="146"/>
      <c r="DRQ128" s="146"/>
      <c r="DRR128" s="146"/>
      <c r="DRS128" s="146"/>
      <c r="DRT128" s="146"/>
      <c r="DRU128" s="146"/>
      <c r="DRV128" s="146"/>
      <c r="DRW128" s="146"/>
      <c r="DRX128" s="146"/>
      <c r="DRY128" s="146"/>
      <c r="DRZ128" s="146"/>
      <c r="DSA128" s="146"/>
      <c r="DSB128" s="146"/>
      <c r="DSC128" s="146"/>
      <c r="DSD128" s="146"/>
      <c r="DSE128" s="146"/>
      <c r="DSF128" s="146"/>
      <c r="DSG128" s="146"/>
      <c r="DSH128" s="146"/>
      <c r="DSI128" s="146"/>
      <c r="DSJ128" s="146"/>
      <c r="DSK128" s="146"/>
      <c r="DSL128" s="146"/>
      <c r="DSM128" s="146"/>
      <c r="DSN128" s="146"/>
      <c r="DSO128" s="146"/>
      <c r="DSP128" s="146"/>
      <c r="DSQ128" s="146"/>
      <c r="DSR128" s="146"/>
      <c r="DSS128" s="146"/>
      <c r="DST128" s="146"/>
      <c r="DSU128" s="146"/>
      <c r="DSV128" s="146"/>
      <c r="DSW128" s="146"/>
      <c r="DSX128" s="146"/>
      <c r="DSY128" s="146"/>
      <c r="DSZ128" s="146"/>
      <c r="DTA128" s="146"/>
      <c r="DTB128" s="146"/>
      <c r="DTC128" s="146"/>
      <c r="DTD128" s="146"/>
      <c r="DTE128" s="146"/>
      <c r="DTF128" s="146"/>
      <c r="DTG128" s="146"/>
      <c r="DTH128" s="146"/>
      <c r="DTI128" s="146"/>
      <c r="DTJ128" s="146"/>
      <c r="DTK128" s="146"/>
      <c r="DTL128" s="146"/>
      <c r="DTM128" s="146"/>
      <c r="DTN128" s="146"/>
      <c r="DTO128" s="146"/>
      <c r="DTP128" s="146"/>
      <c r="DTQ128" s="146"/>
      <c r="DTR128" s="146"/>
      <c r="DTS128" s="146"/>
      <c r="DTT128" s="146"/>
      <c r="DTU128" s="146"/>
      <c r="DTV128" s="146"/>
      <c r="DTW128" s="146"/>
      <c r="DTX128" s="146"/>
      <c r="DTY128" s="146"/>
      <c r="DTZ128" s="146"/>
      <c r="DUA128" s="146"/>
      <c r="DUB128" s="146"/>
      <c r="DUC128" s="146"/>
      <c r="DUD128" s="146"/>
      <c r="DUE128" s="146"/>
      <c r="DUF128" s="146"/>
      <c r="DUG128" s="146"/>
      <c r="DUH128" s="146"/>
      <c r="DUI128" s="146"/>
      <c r="DUJ128" s="146"/>
      <c r="DUK128" s="146"/>
      <c r="DUL128" s="146"/>
      <c r="DUM128" s="146"/>
      <c r="DUN128" s="146"/>
      <c r="DUO128" s="146"/>
      <c r="DUP128" s="146"/>
      <c r="DUQ128" s="146"/>
      <c r="DUR128" s="146"/>
      <c r="DUS128" s="146"/>
      <c r="DUT128" s="146"/>
      <c r="DUU128" s="146"/>
      <c r="DUV128" s="146"/>
      <c r="DUW128" s="146"/>
      <c r="DUX128" s="146"/>
      <c r="DUY128" s="146"/>
      <c r="DUZ128" s="146"/>
      <c r="DVA128" s="146"/>
      <c r="DVB128" s="146"/>
      <c r="DVC128" s="146"/>
      <c r="DVD128" s="146"/>
      <c r="DVE128" s="146"/>
      <c r="DVF128" s="146"/>
      <c r="DVG128" s="146"/>
      <c r="DVH128" s="146"/>
      <c r="DVI128" s="146"/>
      <c r="DVJ128" s="146"/>
      <c r="DVK128" s="146"/>
      <c r="DVL128" s="146"/>
      <c r="DVM128" s="146"/>
      <c r="DVN128" s="146"/>
      <c r="DVO128" s="146"/>
      <c r="DVP128" s="146"/>
      <c r="DVQ128" s="146"/>
      <c r="DVR128" s="146"/>
      <c r="DVS128" s="146"/>
      <c r="DVT128" s="146"/>
      <c r="DVU128" s="146"/>
      <c r="DVV128" s="146"/>
      <c r="DVW128" s="146"/>
      <c r="DVX128" s="146"/>
      <c r="DVY128" s="146"/>
      <c r="DVZ128" s="146"/>
      <c r="DWA128" s="146"/>
      <c r="DWB128" s="146"/>
      <c r="DWC128" s="146"/>
      <c r="DWD128" s="146"/>
      <c r="DWE128" s="146"/>
      <c r="DWF128" s="146"/>
      <c r="DWG128" s="146"/>
      <c r="DWH128" s="146"/>
      <c r="DWI128" s="146"/>
      <c r="DWJ128" s="146"/>
      <c r="DWK128" s="146"/>
      <c r="DWL128" s="146"/>
      <c r="DWM128" s="146"/>
      <c r="DWN128" s="146"/>
      <c r="DWO128" s="146"/>
      <c r="DWP128" s="146"/>
      <c r="DWQ128" s="146"/>
      <c r="DWR128" s="146"/>
      <c r="DWS128" s="146"/>
      <c r="DWT128" s="146"/>
      <c r="DWU128" s="146"/>
      <c r="DWV128" s="146"/>
      <c r="DWW128" s="146"/>
      <c r="DWX128" s="146"/>
      <c r="DWY128" s="146"/>
      <c r="DWZ128" s="146"/>
      <c r="DXA128" s="146"/>
      <c r="DXB128" s="146"/>
      <c r="DXC128" s="146"/>
      <c r="DXD128" s="146"/>
      <c r="DXE128" s="146"/>
      <c r="DXF128" s="146"/>
      <c r="DXG128" s="146"/>
      <c r="DXH128" s="146"/>
      <c r="DXI128" s="146"/>
      <c r="DXJ128" s="146"/>
      <c r="DXK128" s="146"/>
      <c r="DXL128" s="146"/>
      <c r="DXM128" s="146"/>
      <c r="DXN128" s="146"/>
      <c r="DXO128" s="146"/>
      <c r="DXP128" s="146"/>
      <c r="DXQ128" s="146"/>
      <c r="DXR128" s="146"/>
      <c r="DXS128" s="146"/>
      <c r="DXT128" s="146"/>
      <c r="DXU128" s="146"/>
      <c r="DXV128" s="146"/>
      <c r="DXW128" s="146"/>
      <c r="DXX128" s="146"/>
      <c r="DXY128" s="146"/>
      <c r="DXZ128" s="146"/>
      <c r="DYA128" s="146"/>
      <c r="DYB128" s="146"/>
      <c r="DYC128" s="146"/>
      <c r="DYD128" s="146"/>
      <c r="DYE128" s="146"/>
      <c r="DYF128" s="146"/>
      <c r="DYG128" s="146"/>
      <c r="DYH128" s="146"/>
      <c r="DYI128" s="146"/>
      <c r="DYJ128" s="146"/>
      <c r="DYK128" s="146"/>
      <c r="DYL128" s="146"/>
      <c r="DYM128" s="146"/>
      <c r="DYN128" s="146"/>
      <c r="DYO128" s="146"/>
      <c r="DYP128" s="146"/>
      <c r="DYQ128" s="146"/>
      <c r="DYR128" s="146"/>
      <c r="DYS128" s="146"/>
      <c r="DYT128" s="146"/>
      <c r="DYU128" s="146"/>
      <c r="DYV128" s="146"/>
      <c r="DYW128" s="146"/>
      <c r="DYX128" s="146"/>
      <c r="DYY128" s="146"/>
      <c r="DYZ128" s="146"/>
      <c r="DZA128" s="146"/>
      <c r="DZB128" s="146"/>
      <c r="DZC128" s="146"/>
      <c r="DZD128" s="146"/>
      <c r="DZE128" s="146"/>
      <c r="DZF128" s="146"/>
      <c r="DZG128" s="146"/>
      <c r="DZH128" s="146"/>
      <c r="DZI128" s="146"/>
      <c r="DZJ128" s="146"/>
      <c r="DZK128" s="146"/>
      <c r="DZL128" s="146"/>
      <c r="DZM128" s="146"/>
      <c r="DZN128" s="146"/>
      <c r="DZO128" s="146"/>
      <c r="DZP128" s="146"/>
      <c r="DZQ128" s="146"/>
      <c r="DZR128" s="146"/>
      <c r="DZS128" s="146"/>
      <c r="DZT128" s="146"/>
      <c r="DZU128" s="146"/>
      <c r="DZV128" s="146"/>
      <c r="DZW128" s="146"/>
      <c r="DZX128" s="146"/>
      <c r="DZY128" s="146"/>
      <c r="DZZ128" s="146"/>
      <c r="EAA128" s="146"/>
      <c r="EAB128" s="146"/>
      <c r="EAC128" s="146"/>
      <c r="EAD128" s="146"/>
      <c r="EAE128" s="146"/>
      <c r="EAF128" s="146"/>
      <c r="EAG128" s="146"/>
      <c r="EAH128" s="146"/>
      <c r="EAI128" s="146"/>
      <c r="EAJ128" s="146"/>
      <c r="EAK128" s="146"/>
      <c r="EAL128" s="146"/>
      <c r="EAM128" s="146"/>
      <c r="EAN128" s="146"/>
      <c r="EAO128" s="146"/>
      <c r="EAP128" s="146"/>
      <c r="EAQ128" s="146"/>
      <c r="EAR128" s="146"/>
      <c r="EAS128" s="146"/>
      <c r="EAT128" s="146"/>
      <c r="EAU128" s="146"/>
      <c r="EAV128" s="146"/>
      <c r="EAW128" s="146"/>
      <c r="EAX128" s="146"/>
      <c r="EAY128" s="146"/>
      <c r="EAZ128" s="146"/>
      <c r="EBA128" s="146"/>
      <c r="EBB128" s="146"/>
      <c r="EBC128" s="146"/>
      <c r="EBD128" s="146"/>
      <c r="EBE128" s="146"/>
      <c r="EBF128" s="146"/>
      <c r="EBG128" s="146"/>
      <c r="EBH128" s="146"/>
      <c r="EBI128" s="146"/>
      <c r="EBJ128" s="146"/>
      <c r="EBK128" s="146"/>
      <c r="EBL128" s="146"/>
      <c r="EBM128" s="146"/>
      <c r="EBN128" s="146"/>
      <c r="EBO128" s="146"/>
      <c r="EBP128" s="146"/>
      <c r="EBQ128" s="146"/>
      <c r="EBR128" s="146"/>
      <c r="EBS128" s="146"/>
      <c r="EBT128" s="146"/>
      <c r="EBU128" s="146"/>
      <c r="EBV128" s="146"/>
      <c r="EBW128" s="146"/>
      <c r="EBX128" s="146"/>
      <c r="EBY128" s="146"/>
      <c r="EBZ128" s="146"/>
      <c r="ECA128" s="146"/>
      <c r="ECB128" s="146"/>
      <c r="ECC128" s="146"/>
      <c r="ECD128" s="146"/>
      <c r="ECE128" s="146"/>
      <c r="ECF128" s="146"/>
      <c r="ECG128" s="146"/>
      <c r="ECH128" s="146"/>
      <c r="ECI128" s="146"/>
      <c r="ECJ128" s="146"/>
      <c r="ECK128" s="146"/>
      <c r="ECL128" s="146"/>
      <c r="ECM128" s="146"/>
      <c r="ECN128" s="146"/>
      <c r="ECO128" s="146"/>
      <c r="ECP128" s="146"/>
      <c r="ECQ128" s="146"/>
      <c r="ECR128" s="146"/>
      <c r="ECS128" s="146"/>
      <c r="ECT128" s="146"/>
      <c r="ECU128" s="146"/>
      <c r="ECV128" s="146"/>
      <c r="ECW128" s="146"/>
      <c r="ECX128" s="146"/>
      <c r="ECY128" s="146"/>
      <c r="ECZ128" s="146"/>
      <c r="EDA128" s="146"/>
      <c r="EDB128" s="146"/>
      <c r="EDC128" s="146"/>
      <c r="EDD128" s="146"/>
      <c r="EDE128" s="146"/>
      <c r="EDF128" s="146"/>
      <c r="EDG128" s="146"/>
      <c r="EDH128" s="146"/>
      <c r="EDI128" s="146"/>
      <c r="EDJ128" s="146"/>
      <c r="EDK128" s="146"/>
      <c r="EDL128" s="146"/>
      <c r="EDM128" s="146"/>
      <c r="EDN128" s="146"/>
      <c r="EDO128" s="146"/>
      <c r="EDP128" s="146"/>
      <c r="EDQ128" s="146"/>
      <c r="EDR128" s="146"/>
      <c r="EDS128" s="146"/>
      <c r="EDT128" s="146"/>
      <c r="EDU128" s="146"/>
      <c r="EDV128" s="146"/>
      <c r="EDW128" s="146"/>
      <c r="EDX128" s="146"/>
      <c r="EDY128" s="146"/>
      <c r="EDZ128" s="146"/>
      <c r="EEA128" s="146"/>
      <c r="EEB128" s="146"/>
      <c r="EEC128" s="146"/>
      <c r="EED128" s="146"/>
      <c r="EEE128" s="146"/>
      <c r="EEF128" s="146"/>
      <c r="EEG128" s="146"/>
      <c r="EEH128" s="146"/>
      <c r="EEI128" s="146"/>
      <c r="EEJ128" s="146"/>
      <c r="EEK128" s="146"/>
      <c r="EEL128" s="146"/>
      <c r="EEM128" s="146"/>
      <c r="EEN128" s="146"/>
      <c r="EEO128" s="146"/>
      <c r="EEP128" s="146"/>
      <c r="EEQ128" s="146"/>
      <c r="EER128" s="146"/>
      <c r="EES128" s="146"/>
      <c r="EET128" s="146"/>
      <c r="EEU128" s="146"/>
      <c r="EEV128" s="146"/>
      <c r="EEW128" s="146"/>
      <c r="EEX128" s="146"/>
      <c r="EEY128" s="146"/>
      <c r="EEZ128" s="146"/>
      <c r="EFA128" s="146"/>
      <c r="EFB128" s="146"/>
      <c r="EFC128" s="146"/>
      <c r="EFD128" s="146"/>
      <c r="EFE128" s="146"/>
      <c r="EFF128" s="146"/>
      <c r="EFG128" s="146"/>
      <c r="EFH128" s="146"/>
      <c r="EFI128" s="146"/>
      <c r="EFJ128" s="146"/>
      <c r="EFK128" s="146"/>
      <c r="EFL128" s="146"/>
      <c r="EFM128" s="146"/>
      <c r="EFN128" s="146"/>
      <c r="EFO128" s="146"/>
      <c r="EFP128" s="146"/>
      <c r="EFQ128" s="146"/>
      <c r="EFR128" s="146"/>
      <c r="EFS128" s="146"/>
      <c r="EFT128" s="146"/>
      <c r="EFU128" s="146"/>
      <c r="EFV128" s="146"/>
      <c r="EFW128" s="146"/>
      <c r="EFX128" s="146"/>
      <c r="EFY128" s="146"/>
      <c r="EFZ128" s="146"/>
      <c r="EGA128" s="146"/>
      <c r="EGB128" s="146"/>
      <c r="EGC128" s="146"/>
      <c r="EGD128" s="146"/>
      <c r="EGE128" s="146"/>
      <c r="EGF128" s="146"/>
      <c r="EGG128" s="146"/>
      <c r="EGH128" s="146"/>
      <c r="EGI128" s="146"/>
      <c r="EGJ128" s="146"/>
      <c r="EGK128" s="146"/>
      <c r="EGL128" s="146"/>
      <c r="EGM128" s="146"/>
      <c r="EGN128" s="146"/>
      <c r="EGO128" s="146"/>
      <c r="EGP128" s="146"/>
      <c r="EGQ128" s="146"/>
      <c r="EGR128" s="146"/>
      <c r="EGS128" s="146"/>
      <c r="EGT128" s="146"/>
      <c r="EGU128" s="146"/>
      <c r="EGV128" s="146"/>
      <c r="EGW128" s="146"/>
      <c r="EGX128" s="146"/>
      <c r="EGY128" s="146"/>
      <c r="EGZ128" s="146"/>
      <c r="EHA128" s="146"/>
      <c r="EHB128" s="146"/>
      <c r="EHC128" s="146"/>
      <c r="EHD128" s="146"/>
      <c r="EHE128" s="146"/>
      <c r="EHF128" s="146"/>
      <c r="EHG128" s="146"/>
      <c r="EHH128" s="146"/>
      <c r="EHI128" s="146"/>
      <c r="EHJ128" s="146"/>
      <c r="EHK128" s="146"/>
      <c r="EHL128" s="146"/>
      <c r="EHM128" s="146"/>
      <c r="EHN128" s="146"/>
      <c r="EHO128" s="146"/>
      <c r="EHP128" s="146"/>
      <c r="EHQ128" s="146"/>
      <c r="EHR128" s="146"/>
      <c r="EHS128" s="146"/>
      <c r="EHT128" s="146"/>
      <c r="EHU128" s="146"/>
      <c r="EHV128" s="146"/>
      <c r="EHW128" s="146"/>
      <c r="EHX128" s="146"/>
      <c r="EHY128" s="146"/>
      <c r="EHZ128" s="146"/>
      <c r="EIA128" s="146"/>
      <c r="EIB128" s="146"/>
      <c r="EIC128" s="146"/>
      <c r="EID128" s="146"/>
      <c r="EIE128" s="146"/>
      <c r="EIF128" s="146"/>
      <c r="EIG128" s="146"/>
      <c r="EIH128" s="146"/>
      <c r="EII128" s="146"/>
      <c r="EIJ128" s="146"/>
      <c r="EIK128" s="146"/>
      <c r="EIL128" s="146"/>
      <c r="EIM128" s="146"/>
      <c r="EIN128" s="146"/>
      <c r="EIO128" s="146"/>
      <c r="EIP128" s="146"/>
      <c r="EIQ128" s="146"/>
      <c r="EIR128" s="146"/>
      <c r="EIS128" s="146"/>
      <c r="EIT128" s="146"/>
      <c r="EIU128" s="146"/>
      <c r="EIV128" s="146"/>
      <c r="EIW128" s="146"/>
      <c r="EIX128" s="146"/>
      <c r="EIY128" s="146"/>
      <c r="EIZ128" s="146"/>
      <c r="EJA128" s="146"/>
      <c r="EJB128" s="146"/>
      <c r="EJC128" s="146"/>
      <c r="EJD128" s="146"/>
      <c r="EJE128" s="146"/>
      <c r="EJF128" s="146"/>
      <c r="EJG128" s="146"/>
      <c r="EJH128" s="146"/>
      <c r="EJI128" s="146"/>
      <c r="EJJ128" s="146"/>
      <c r="EJK128" s="146"/>
      <c r="EJL128" s="146"/>
      <c r="EJM128" s="146"/>
      <c r="EJN128" s="146"/>
      <c r="EJO128" s="146"/>
      <c r="EJP128" s="146"/>
      <c r="EJQ128" s="146"/>
      <c r="EJR128" s="146"/>
      <c r="EJS128" s="146"/>
      <c r="EJT128" s="146"/>
      <c r="EJU128" s="146"/>
      <c r="EJV128" s="146"/>
      <c r="EJW128" s="146"/>
      <c r="EJX128" s="146"/>
      <c r="EJY128" s="146"/>
      <c r="EJZ128" s="146"/>
      <c r="EKA128" s="146"/>
      <c r="EKB128" s="146"/>
      <c r="EKC128" s="146"/>
      <c r="EKD128" s="146"/>
      <c r="EKE128" s="146"/>
      <c r="EKF128" s="146"/>
      <c r="EKG128" s="146"/>
      <c r="EKH128" s="146"/>
      <c r="EKI128" s="146"/>
      <c r="EKJ128" s="146"/>
      <c r="EKK128" s="146"/>
      <c r="EKL128" s="146"/>
      <c r="EKM128" s="146"/>
      <c r="EKN128" s="146"/>
      <c r="EKO128" s="146"/>
      <c r="EKP128" s="146"/>
      <c r="EKQ128" s="146"/>
      <c r="EKR128" s="146"/>
      <c r="EKS128" s="146"/>
      <c r="EKT128" s="146"/>
      <c r="EKU128" s="146"/>
      <c r="EKV128" s="146"/>
      <c r="EKW128" s="146"/>
      <c r="EKX128" s="146"/>
      <c r="EKY128" s="146"/>
      <c r="EKZ128" s="146"/>
      <c r="ELA128" s="146"/>
      <c r="ELB128" s="146"/>
      <c r="ELC128" s="146"/>
      <c r="ELD128" s="146"/>
      <c r="ELE128" s="146"/>
      <c r="ELF128" s="146"/>
      <c r="ELG128" s="146"/>
      <c r="ELH128" s="146"/>
      <c r="ELI128" s="146"/>
      <c r="ELJ128" s="146"/>
      <c r="ELK128" s="146"/>
      <c r="ELL128" s="146"/>
      <c r="ELM128" s="146"/>
      <c r="ELN128" s="146"/>
      <c r="ELO128" s="146"/>
      <c r="ELP128" s="146"/>
      <c r="ELQ128" s="146"/>
      <c r="ELR128" s="146"/>
      <c r="ELS128" s="146"/>
      <c r="ELT128" s="146"/>
      <c r="ELU128" s="146"/>
      <c r="ELV128" s="146"/>
      <c r="ELW128" s="146"/>
      <c r="ELX128" s="146"/>
      <c r="ELY128" s="146"/>
      <c r="ELZ128" s="146"/>
      <c r="EMA128" s="146"/>
      <c r="EMB128" s="146"/>
      <c r="EMC128" s="146"/>
      <c r="EMD128" s="146"/>
      <c r="EME128" s="146"/>
      <c r="EMF128" s="146"/>
      <c r="EMG128" s="146"/>
      <c r="EMH128" s="146"/>
      <c r="EMI128" s="146"/>
      <c r="EMJ128" s="146"/>
      <c r="EMK128" s="146"/>
      <c r="EML128" s="146"/>
      <c r="EMM128" s="146"/>
      <c r="EMN128" s="146"/>
      <c r="EMO128" s="146"/>
      <c r="EMP128" s="146"/>
      <c r="EMQ128" s="146"/>
      <c r="EMR128" s="146"/>
      <c r="EMS128" s="146"/>
      <c r="EMT128" s="146"/>
      <c r="EMU128" s="146"/>
      <c r="EMV128" s="146"/>
      <c r="EMW128" s="146"/>
      <c r="EMX128" s="146"/>
      <c r="EMY128" s="146"/>
      <c r="EMZ128" s="146"/>
      <c r="ENA128" s="146"/>
      <c r="ENB128" s="146"/>
      <c r="ENC128" s="146"/>
      <c r="END128" s="146"/>
      <c r="ENE128" s="146"/>
      <c r="ENF128" s="146"/>
      <c r="ENG128" s="146"/>
      <c r="ENH128" s="146"/>
      <c r="ENI128" s="146"/>
      <c r="ENJ128" s="146"/>
      <c r="ENK128" s="146"/>
      <c r="ENL128" s="146"/>
      <c r="ENM128" s="146"/>
      <c r="ENN128" s="146"/>
      <c r="ENO128" s="146"/>
      <c r="ENP128" s="146"/>
      <c r="ENQ128" s="146"/>
      <c r="ENR128" s="146"/>
      <c r="ENS128" s="146"/>
      <c r="ENT128" s="146"/>
      <c r="ENU128" s="146"/>
      <c r="ENV128" s="146"/>
      <c r="ENW128" s="146"/>
      <c r="ENX128" s="146"/>
      <c r="ENY128" s="146"/>
      <c r="ENZ128" s="146"/>
      <c r="EOA128" s="146"/>
      <c r="EOB128" s="146"/>
      <c r="EOC128" s="146"/>
      <c r="EOD128" s="146"/>
      <c r="EOE128" s="146"/>
      <c r="EOF128" s="146"/>
      <c r="EOG128" s="146"/>
      <c r="EOH128" s="146"/>
      <c r="EOI128" s="146"/>
      <c r="EOJ128" s="146"/>
      <c r="EOK128" s="146"/>
      <c r="EOL128" s="146"/>
      <c r="EOM128" s="146"/>
      <c r="EON128" s="146"/>
      <c r="EOO128" s="146"/>
      <c r="EOP128" s="146"/>
      <c r="EOQ128" s="146"/>
      <c r="EOR128" s="146"/>
      <c r="EOS128" s="146"/>
      <c r="EOT128" s="146"/>
      <c r="EOU128" s="146"/>
      <c r="EOV128" s="146"/>
      <c r="EOW128" s="146"/>
      <c r="EOX128" s="146"/>
      <c r="EOY128" s="146"/>
      <c r="EOZ128" s="146"/>
      <c r="EPA128" s="146"/>
      <c r="EPB128" s="146"/>
      <c r="EPC128" s="146"/>
      <c r="EPD128" s="146"/>
      <c r="EPE128" s="146"/>
      <c r="EPF128" s="146"/>
      <c r="EPG128" s="146"/>
      <c r="EPH128" s="146"/>
      <c r="EPI128" s="146"/>
      <c r="EPJ128" s="146"/>
      <c r="EPK128" s="146"/>
      <c r="EPL128" s="146"/>
      <c r="EPM128" s="146"/>
      <c r="EPN128" s="146"/>
      <c r="EPO128" s="146"/>
      <c r="EPP128" s="146"/>
      <c r="EPQ128" s="146"/>
      <c r="EPR128" s="146"/>
      <c r="EPS128" s="146"/>
      <c r="EPT128" s="146"/>
      <c r="EPU128" s="146"/>
      <c r="EPV128" s="146"/>
      <c r="EPW128" s="146"/>
      <c r="EPX128" s="146"/>
      <c r="EPY128" s="146"/>
      <c r="EPZ128" s="146"/>
      <c r="EQA128" s="146"/>
      <c r="EQB128" s="146"/>
      <c r="EQC128" s="146"/>
      <c r="EQD128" s="146"/>
      <c r="EQE128" s="146"/>
      <c r="EQF128" s="146"/>
      <c r="EQG128" s="146"/>
      <c r="EQH128" s="146"/>
      <c r="EQI128" s="146"/>
      <c r="EQJ128" s="146"/>
      <c r="EQK128" s="146"/>
      <c r="EQL128" s="146"/>
      <c r="EQM128" s="146"/>
      <c r="EQN128" s="146"/>
      <c r="EQO128" s="146"/>
      <c r="EQP128" s="146"/>
      <c r="EQQ128" s="146"/>
      <c r="EQR128" s="146"/>
      <c r="EQS128" s="146"/>
      <c r="EQT128" s="146"/>
      <c r="EQU128" s="146"/>
      <c r="EQV128" s="146"/>
      <c r="EQW128" s="146"/>
      <c r="EQX128" s="146"/>
      <c r="EQY128" s="146"/>
      <c r="EQZ128" s="146"/>
      <c r="ERA128" s="146"/>
      <c r="ERB128" s="146"/>
      <c r="ERC128" s="146"/>
      <c r="ERD128" s="146"/>
      <c r="ERE128" s="146"/>
      <c r="ERF128" s="146"/>
      <c r="ERG128" s="146"/>
      <c r="ERH128" s="146"/>
      <c r="ERI128" s="146"/>
      <c r="ERJ128" s="146"/>
      <c r="ERK128" s="146"/>
      <c r="ERL128" s="146"/>
      <c r="ERM128" s="146"/>
      <c r="ERN128" s="146"/>
      <c r="ERO128" s="146"/>
      <c r="ERP128" s="146"/>
      <c r="ERQ128" s="146"/>
      <c r="ERR128" s="146"/>
      <c r="ERS128" s="146"/>
      <c r="ERT128" s="146"/>
      <c r="ERU128" s="146"/>
      <c r="ERV128" s="146"/>
      <c r="ERW128" s="146"/>
      <c r="ERX128" s="146"/>
      <c r="ERY128" s="146"/>
      <c r="ERZ128" s="146"/>
      <c r="ESA128" s="146"/>
      <c r="ESB128" s="146"/>
      <c r="ESC128" s="146"/>
      <c r="ESD128" s="146"/>
      <c r="ESE128" s="146"/>
      <c r="ESF128" s="146"/>
      <c r="ESG128" s="146"/>
      <c r="ESH128" s="146"/>
      <c r="ESI128" s="146"/>
      <c r="ESJ128" s="146"/>
      <c r="ESK128" s="146"/>
      <c r="ESL128" s="146"/>
      <c r="ESM128" s="146"/>
      <c r="ESN128" s="146"/>
      <c r="ESO128" s="146"/>
      <c r="ESP128" s="146"/>
      <c r="ESQ128" s="146"/>
      <c r="ESR128" s="146"/>
      <c r="ESS128" s="146"/>
      <c r="EST128" s="146"/>
      <c r="ESU128" s="146"/>
      <c r="ESV128" s="146"/>
      <c r="ESW128" s="146"/>
      <c r="ESX128" s="146"/>
      <c r="ESY128" s="146"/>
      <c r="ESZ128" s="146"/>
      <c r="ETA128" s="146"/>
      <c r="ETB128" s="146"/>
      <c r="ETC128" s="146"/>
      <c r="ETD128" s="146"/>
      <c r="ETE128" s="146"/>
      <c r="ETF128" s="146"/>
      <c r="ETG128" s="146"/>
      <c r="ETH128" s="146"/>
      <c r="ETI128" s="146"/>
      <c r="ETJ128" s="146"/>
      <c r="ETK128" s="146"/>
      <c r="ETL128" s="146"/>
      <c r="ETM128" s="146"/>
      <c r="ETN128" s="146"/>
      <c r="ETO128" s="146"/>
      <c r="ETP128" s="146"/>
      <c r="ETQ128" s="146"/>
      <c r="ETR128" s="146"/>
      <c r="ETS128" s="146"/>
      <c r="ETT128" s="146"/>
      <c r="ETU128" s="146"/>
      <c r="ETV128" s="146"/>
      <c r="ETW128" s="146"/>
      <c r="ETX128" s="146"/>
      <c r="ETY128" s="146"/>
      <c r="ETZ128" s="146"/>
      <c r="EUA128" s="146"/>
      <c r="EUB128" s="146"/>
      <c r="EUC128" s="146"/>
      <c r="EUD128" s="146"/>
      <c r="EUE128" s="146"/>
      <c r="EUF128" s="146"/>
      <c r="EUG128" s="146"/>
      <c r="EUH128" s="146"/>
      <c r="EUI128" s="146"/>
      <c r="EUJ128" s="146"/>
      <c r="EUK128" s="146"/>
      <c r="EUL128" s="146"/>
      <c r="EUM128" s="146"/>
      <c r="EUN128" s="146"/>
      <c r="EUO128" s="146"/>
      <c r="EUP128" s="146"/>
      <c r="EUQ128" s="146"/>
      <c r="EUR128" s="146"/>
      <c r="EUS128" s="146"/>
      <c r="EUT128" s="146"/>
      <c r="EUU128" s="146"/>
      <c r="EUV128" s="146"/>
      <c r="EUW128" s="146"/>
      <c r="EUX128" s="146"/>
      <c r="EUY128" s="146"/>
      <c r="EUZ128" s="146"/>
      <c r="EVA128" s="146"/>
      <c r="EVB128" s="146"/>
      <c r="EVC128" s="146"/>
      <c r="EVD128" s="146"/>
      <c r="EVE128" s="146"/>
      <c r="EVF128" s="146"/>
      <c r="EVG128" s="146"/>
      <c r="EVH128" s="146"/>
      <c r="EVI128" s="146"/>
      <c r="EVJ128" s="146"/>
      <c r="EVK128" s="146"/>
      <c r="EVL128" s="146"/>
      <c r="EVM128" s="146"/>
      <c r="EVN128" s="146"/>
      <c r="EVO128" s="146"/>
      <c r="EVP128" s="146"/>
      <c r="EVQ128" s="146"/>
      <c r="EVR128" s="146"/>
      <c r="EVS128" s="146"/>
      <c r="EVT128" s="146"/>
      <c r="EVU128" s="146"/>
      <c r="EVV128" s="146"/>
      <c r="EVW128" s="146"/>
      <c r="EVX128" s="146"/>
      <c r="EVY128" s="146"/>
      <c r="EVZ128" s="146"/>
      <c r="EWA128" s="146"/>
      <c r="EWB128" s="146"/>
      <c r="EWC128" s="146"/>
      <c r="EWD128" s="146"/>
      <c r="EWE128" s="146"/>
      <c r="EWF128" s="146"/>
      <c r="EWG128" s="146"/>
      <c r="EWH128" s="146"/>
      <c r="EWI128" s="146"/>
      <c r="EWJ128" s="146"/>
      <c r="EWK128" s="146"/>
      <c r="EWL128" s="146"/>
      <c r="EWM128" s="146"/>
      <c r="EWN128" s="146"/>
      <c r="EWO128" s="146"/>
      <c r="EWP128" s="146"/>
      <c r="EWQ128" s="146"/>
      <c r="EWR128" s="146"/>
      <c r="EWS128" s="146"/>
      <c r="EWT128" s="146"/>
      <c r="EWU128" s="146"/>
      <c r="EWV128" s="146"/>
      <c r="EWW128" s="146"/>
      <c r="EWX128" s="146"/>
      <c r="EWY128" s="146"/>
      <c r="EWZ128" s="146"/>
      <c r="EXA128" s="146"/>
      <c r="EXB128" s="146"/>
      <c r="EXC128" s="146"/>
      <c r="EXD128" s="146"/>
      <c r="EXE128" s="146"/>
      <c r="EXF128" s="146"/>
      <c r="EXG128" s="146"/>
      <c r="EXH128" s="146"/>
      <c r="EXI128" s="146"/>
      <c r="EXJ128" s="146"/>
      <c r="EXK128" s="146"/>
      <c r="EXL128" s="146"/>
      <c r="EXM128" s="146"/>
      <c r="EXN128" s="146"/>
      <c r="EXO128" s="146"/>
      <c r="EXP128" s="146"/>
      <c r="EXQ128" s="146"/>
      <c r="EXR128" s="146"/>
      <c r="EXS128" s="146"/>
      <c r="EXT128" s="146"/>
      <c r="EXU128" s="146"/>
      <c r="EXV128" s="146"/>
      <c r="EXW128" s="146"/>
      <c r="EXX128" s="146"/>
      <c r="EXY128" s="146"/>
      <c r="EXZ128" s="146"/>
      <c r="EYA128" s="146"/>
      <c r="EYB128" s="146"/>
      <c r="EYC128" s="146"/>
      <c r="EYD128" s="146"/>
      <c r="EYE128" s="146"/>
      <c r="EYF128" s="146"/>
      <c r="EYG128" s="146"/>
      <c r="EYH128" s="146"/>
      <c r="EYI128" s="146"/>
      <c r="EYJ128" s="146"/>
      <c r="EYK128" s="146"/>
      <c r="EYL128" s="146"/>
      <c r="EYM128" s="146"/>
      <c r="EYN128" s="146"/>
      <c r="EYO128" s="146"/>
      <c r="EYP128" s="146"/>
      <c r="EYQ128" s="146"/>
      <c r="EYR128" s="146"/>
      <c r="EYS128" s="146"/>
      <c r="EYT128" s="146"/>
      <c r="EYU128" s="146"/>
      <c r="EYV128" s="146"/>
      <c r="EYW128" s="146"/>
      <c r="EYX128" s="146"/>
      <c r="EYY128" s="146"/>
      <c r="EYZ128" s="146"/>
      <c r="EZA128" s="146"/>
      <c r="EZB128" s="146"/>
      <c r="EZC128" s="146"/>
      <c r="EZD128" s="146"/>
      <c r="EZE128" s="146"/>
      <c r="EZF128" s="146"/>
      <c r="EZG128" s="146"/>
      <c r="EZH128" s="146"/>
      <c r="EZI128" s="146"/>
      <c r="EZJ128" s="146"/>
      <c r="EZK128" s="146"/>
      <c r="EZL128" s="146"/>
      <c r="EZM128" s="146"/>
      <c r="EZN128" s="146"/>
      <c r="EZO128" s="146"/>
      <c r="EZP128" s="146"/>
      <c r="EZQ128" s="146"/>
      <c r="EZR128" s="146"/>
      <c r="EZS128" s="146"/>
      <c r="EZT128" s="146"/>
      <c r="EZU128" s="146"/>
      <c r="EZV128" s="146"/>
      <c r="EZW128" s="146"/>
      <c r="EZX128" s="146"/>
      <c r="EZY128" s="146"/>
      <c r="EZZ128" s="146"/>
      <c r="FAA128" s="146"/>
      <c r="FAB128" s="146"/>
      <c r="FAC128" s="146"/>
      <c r="FAD128" s="146"/>
      <c r="FAE128" s="146"/>
      <c r="FAF128" s="146"/>
      <c r="FAG128" s="146"/>
      <c r="FAH128" s="146"/>
      <c r="FAI128" s="146"/>
      <c r="FAJ128" s="146"/>
      <c r="FAK128" s="146"/>
      <c r="FAL128" s="146"/>
      <c r="FAM128" s="146"/>
      <c r="FAN128" s="146"/>
      <c r="FAO128" s="146"/>
      <c r="FAP128" s="146"/>
      <c r="FAQ128" s="146"/>
      <c r="FAR128" s="146"/>
      <c r="FAS128" s="146"/>
      <c r="FAT128" s="146"/>
      <c r="FAU128" s="146"/>
      <c r="FAV128" s="146"/>
      <c r="FAW128" s="146"/>
      <c r="FAX128" s="146"/>
      <c r="FAY128" s="146"/>
      <c r="FAZ128" s="146"/>
      <c r="FBA128" s="146"/>
      <c r="FBB128" s="146"/>
      <c r="FBC128" s="146"/>
      <c r="FBD128" s="146"/>
      <c r="FBE128" s="146"/>
      <c r="FBF128" s="146"/>
      <c r="FBG128" s="146"/>
      <c r="FBH128" s="146"/>
      <c r="FBI128" s="146"/>
      <c r="FBJ128" s="146"/>
      <c r="FBK128" s="146"/>
      <c r="FBL128" s="146"/>
      <c r="FBM128" s="146"/>
      <c r="FBN128" s="146"/>
      <c r="FBO128" s="146"/>
      <c r="FBP128" s="146"/>
      <c r="FBQ128" s="146"/>
      <c r="FBR128" s="146"/>
      <c r="FBS128" s="146"/>
      <c r="FBT128" s="146"/>
      <c r="FBU128" s="146"/>
      <c r="FBV128" s="146"/>
      <c r="FBW128" s="146"/>
      <c r="FBX128" s="146"/>
      <c r="FBY128" s="146"/>
      <c r="FBZ128" s="146"/>
      <c r="FCA128" s="146"/>
      <c r="FCB128" s="146"/>
      <c r="FCC128" s="146"/>
      <c r="FCD128" s="146"/>
      <c r="FCE128" s="146"/>
      <c r="FCF128" s="146"/>
      <c r="FCG128" s="146"/>
      <c r="FCH128" s="146"/>
      <c r="FCI128" s="146"/>
      <c r="FCJ128" s="146"/>
      <c r="FCK128" s="146"/>
      <c r="FCL128" s="146"/>
      <c r="FCM128" s="146"/>
      <c r="FCN128" s="146"/>
      <c r="FCO128" s="146"/>
      <c r="FCP128" s="146"/>
      <c r="FCQ128" s="146"/>
      <c r="FCR128" s="146"/>
      <c r="FCS128" s="146"/>
      <c r="FCT128" s="146"/>
      <c r="FCU128" s="146"/>
      <c r="FCV128" s="146"/>
      <c r="FCW128" s="146"/>
      <c r="FCX128" s="146"/>
      <c r="FCY128" s="146"/>
      <c r="FCZ128" s="146"/>
      <c r="FDA128" s="146"/>
      <c r="FDB128" s="146"/>
      <c r="FDC128" s="146"/>
      <c r="FDD128" s="146"/>
      <c r="FDE128" s="146"/>
      <c r="FDF128" s="146"/>
      <c r="FDG128" s="146"/>
      <c r="FDH128" s="146"/>
      <c r="FDI128" s="146"/>
      <c r="FDJ128" s="146"/>
      <c r="FDK128" s="146"/>
      <c r="FDL128" s="146"/>
      <c r="FDM128" s="146"/>
      <c r="FDN128" s="146"/>
      <c r="FDO128" s="146"/>
      <c r="FDP128" s="146"/>
      <c r="FDQ128" s="146"/>
      <c r="FDR128" s="146"/>
      <c r="FDS128" s="146"/>
      <c r="FDT128" s="146"/>
      <c r="FDU128" s="146"/>
      <c r="FDV128" s="146"/>
      <c r="FDW128" s="146"/>
      <c r="FDX128" s="146"/>
      <c r="FDY128" s="146"/>
      <c r="FDZ128" s="146"/>
      <c r="FEA128" s="146"/>
      <c r="FEB128" s="146"/>
      <c r="FEC128" s="146"/>
      <c r="FED128" s="146"/>
      <c r="FEE128" s="146"/>
      <c r="FEF128" s="146"/>
      <c r="FEG128" s="146"/>
      <c r="FEH128" s="146"/>
      <c r="FEI128" s="146"/>
      <c r="FEJ128" s="146"/>
      <c r="FEK128" s="146"/>
      <c r="FEL128" s="146"/>
      <c r="FEM128" s="146"/>
      <c r="FEN128" s="146"/>
      <c r="FEO128" s="146"/>
      <c r="FEP128" s="146"/>
      <c r="FEQ128" s="146"/>
      <c r="FER128" s="146"/>
      <c r="FES128" s="146"/>
      <c r="FET128" s="146"/>
      <c r="FEU128" s="146"/>
      <c r="FEV128" s="146"/>
      <c r="FEW128" s="146"/>
      <c r="FEX128" s="146"/>
      <c r="FEY128" s="146"/>
      <c r="FEZ128" s="146"/>
      <c r="FFA128" s="146"/>
      <c r="FFB128" s="146"/>
      <c r="FFC128" s="146"/>
      <c r="FFD128" s="146"/>
      <c r="FFE128" s="146"/>
      <c r="FFF128" s="146"/>
      <c r="FFG128" s="146"/>
      <c r="FFH128" s="146"/>
      <c r="FFI128" s="146"/>
      <c r="FFJ128" s="146"/>
      <c r="FFK128" s="146"/>
      <c r="FFL128" s="146"/>
      <c r="FFM128" s="146"/>
      <c r="FFN128" s="146"/>
      <c r="FFO128" s="146"/>
      <c r="FFP128" s="146"/>
      <c r="FFQ128" s="146"/>
      <c r="FFR128" s="146"/>
      <c r="FFS128" s="146"/>
      <c r="FFT128" s="146"/>
      <c r="FFU128" s="146"/>
      <c r="FFV128" s="146"/>
      <c r="FFW128" s="146"/>
      <c r="FFX128" s="146"/>
      <c r="FFY128" s="146"/>
      <c r="FFZ128" s="146"/>
      <c r="FGA128" s="146"/>
      <c r="FGB128" s="146"/>
      <c r="FGC128" s="146"/>
      <c r="FGD128" s="146"/>
      <c r="FGE128" s="146"/>
      <c r="FGF128" s="146"/>
      <c r="FGG128" s="146"/>
      <c r="FGH128" s="146"/>
      <c r="FGI128" s="146"/>
      <c r="FGJ128" s="146"/>
      <c r="FGK128" s="146"/>
      <c r="FGL128" s="146"/>
      <c r="FGM128" s="146"/>
      <c r="FGN128" s="146"/>
      <c r="FGO128" s="146"/>
      <c r="FGP128" s="146"/>
      <c r="FGQ128" s="146"/>
      <c r="FGR128" s="146"/>
      <c r="FGS128" s="146"/>
      <c r="FGT128" s="146"/>
      <c r="FGU128" s="146"/>
      <c r="FGV128" s="146"/>
      <c r="FGW128" s="146"/>
      <c r="FGX128" s="146"/>
      <c r="FGY128" s="146"/>
      <c r="FGZ128" s="146"/>
      <c r="FHA128" s="146"/>
      <c r="FHB128" s="146"/>
      <c r="FHC128" s="146"/>
      <c r="FHD128" s="146"/>
      <c r="FHE128" s="146"/>
      <c r="FHF128" s="146"/>
      <c r="FHG128" s="146"/>
      <c r="FHH128" s="146"/>
      <c r="FHI128" s="146"/>
      <c r="FHJ128" s="146"/>
      <c r="FHK128" s="146"/>
      <c r="FHL128" s="146"/>
      <c r="FHM128" s="146"/>
      <c r="FHN128" s="146"/>
      <c r="FHO128" s="146"/>
      <c r="FHP128" s="146"/>
      <c r="FHQ128" s="146"/>
      <c r="FHR128" s="146"/>
      <c r="FHS128" s="146"/>
      <c r="FHT128" s="146"/>
      <c r="FHU128" s="146"/>
      <c r="FHV128" s="146"/>
      <c r="FHW128" s="146"/>
      <c r="FHX128" s="146"/>
      <c r="FHY128" s="146"/>
      <c r="FHZ128" s="146"/>
      <c r="FIA128" s="146"/>
      <c r="FIB128" s="146"/>
      <c r="FIC128" s="146"/>
      <c r="FID128" s="146"/>
      <c r="FIE128" s="146"/>
      <c r="FIF128" s="146"/>
      <c r="FIG128" s="146"/>
      <c r="FIH128" s="146"/>
      <c r="FII128" s="146"/>
      <c r="FIJ128" s="146"/>
      <c r="FIK128" s="146"/>
      <c r="FIL128" s="146"/>
      <c r="FIM128" s="146"/>
      <c r="FIN128" s="146"/>
      <c r="FIO128" s="146"/>
      <c r="FIP128" s="146"/>
      <c r="FIQ128" s="146"/>
      <c r="FIR128" s="146"/>
      <c r="FIS128" s="146"/>
      <c r="FIT128" s="146"/>
      <c r="FIU128" s="146"/>
      <c r="FIV128" s="146"/>
      <c r="FIW128" s="146"/>
      <c r="FIX128" s="146"/>
      <c r="FIY128" s="146"/>
      <c r="FIZ128" s="146"/>
      <c r="FJA128" s="146"/>
      <c r="FJB128" s="146"/>
      <c r="FJC128" s="146"/>
      <c r="FJD128" s="146"/>
      <c r="FJE128" s="146"/>
      <c r="FJF128" s="146"/>
      <c r="FJG128" s="146"/>
      <c r="FJH128" s="146"/>
      <c r="FJI128" s="146"/>
      <c r="FJJ128" s="146"/>
      <c r="FJK128" s="146"/>
      <c r="FJL128" s="146"/>
      <c r="FJM128" s="146"/>
      <c r="FJN128" s="146"/>
      <c r="FJO128" s="146"/>
      <c r="FJP128" s="146"/>
      <c r="FJQ128" s="146"/>
      <c r="FJR128" s="146"/>
      <c r="FJS128" s="146"/>
      <c r="FJT128" s="146"/>
      <c r="FJU128" s="146"/>
      <c r="FJV128" s="146"/>
      <c r="FJW128" s="146"/>
      <c r="FJX128" s="146"/>
      <c r="FJY128" s="146"/>
      <c r="FJZ128" s="146"/>
      <c r="FKA128" s="146"/>
      <c r="FKB128" s="146"/>
      <c r="FKC128" s="146"/>
      <c r="FKD128" s="146"/>
      <c r="FKE128" s="146"/>
      <c r="FKF128" s="146"/>
      <c r="FKG128" s="146"/>
      <c r="FKH128" s="146"/>
      <c r="FKI128" s="146"/>
      <c r="FKJ128" s="146"/>
      <c r="FKK128" s="146"/>
      <c r="FKL128" s="146"/>
      <c r="FKM128" s="146"/>
      <c r="FKN128" s="146"/>
      <c r="FKO128" s="146"/>
      <c r="FKP128" s="146"/>
      <c r="FKQ128" s="146"/>
      <c r="FKR128" s="146"/>
      <c r="FKS128" s="146"/>
      <c r="FKT128" s="146"/>
      <c r="FKU128" s="146"/>
      <c r="FKV128" s="146"/>
      <c r="FKW128" s="146"/>
      <c r="FKX128" s="146"/>
      <c r="FKY128" s="146"/>
      <c r="FKZ128" s="146"/>
      <c r="FLA128" s="146"/>
      <c r="FLB128" s="146"/>
      <c r="FLC128" s="146"/>
      <c r="FLD128" s="146"/>
      <c r="FLE128" s="146"/>
      <c r="FLF128" s="146"/>
      <c r="FLG128" s="146"/>
      <c r="FLH128" s="146"/>
      <c r="FLI128" s="146"/>
      <c r="FLJ128" s="146"/>
      <c r="FLK128" s="146"/>
      <c r="FLL128" s="146"/>
      <c r="FLM128" s="146"/>
      <c r="FLN128" s="146"/>
      <c r="FLO128" s="146"/>
      <c r="FLP128" s="146"/>
      <c r="FLQ128" s="146"/>
      <c r="FLR128" s="146"/>
      <c r="FLS128" s="146"/>
      <c r="FLT128" s="146"/>
      <c r="FLU128" s="146"/>
      <c r="FLV128" s="146"/>
      <c r="FLW128" s="146"/>
      <c r="FLX128" s="146"/>
      <c r="FLY128" s="146"/>
      <c r="FLZ128" s="146"/>
      <c r="FMA128" s="146"/>
      <c r="FMB128" s="146"/>
      <c r="FMC128" s="146"/>
      <c r="FMD128" s="146"/>
      <c r="FME128" s="146"/>
      <c r="FMF128" s="146"/>
      <c r="FMG128" s="146"/>
      <c r="FMH128" s="146"/>
      <c r="FMI128" s="146"/>
      <c r="FMJ128" s="146"/>
      <c r="FMK128" s="146"/>
      <c r="FML128" s="146"/>
      <c r="FMM128" s="146"/>
      <c r="FMN128" s="146"/>
      <c r="FMO128" s="146"/>
      <c r="FMP128" s="146"/>
      <c r="FMQ128" s="146"/>
      <c r="FMR128" s="146"/>
      <c r="FMS128" s="146"/>
      <c r="FMT128" s="146"/>
      <c r="FMU128" s="146"/>
      <c r="FMV128" s="146"/>
      <c r="FMW128" s="146"/>
      <c r="FMX128" s="146"/>
      <c r="FMY128" s="146"/>
      <c r="FMZ128" s="146"/>
      <c r="FNA128" s="146"/>
      <c r="FNB128" s="146"/>
      <c r="FNC128" s="146"/>
      <c r="FND128" s="146"/>
      <c r="FNE128" s="146"/>
      <c r="FNF128" s="146"/>
      <c r="FNG128" s="146"/>
      <c r="FNH128" s="146"/>
      <c r="FNI128" s="146"/>
      <c r="FNJ128" s="146"/>
      <c r="FNK128" s="146"/>
      <c r="FNL128" s="146"/>
      <c r="FNM128" s="146"/>
      <c r="FNN128" s="146"/>
      <c r="FNO128" s="146"/>
      <c r="FNP128" s="146"/>
      <c r="FNQ128" s="146"/>
      <c r="FNR128" s="146"/>
      <c r="FNS128" s="146"/>
      <c r="FNT128" s="146"/>
      <c r="FNU128" s="146"/>
      <c r="FNV128" s="146"/>
      <c r="FNW128" s="146"/>
      <c r="FNX128" s="146"/>
      <c r="FNY128" s="146"/>
      <c r="FNZ128" s="146"/>
      <c r="FOA128" s="146"/>
      <c r="FOB128" s="146"/>
      <c r="FOC128" s="146"/>
      <c r="FOD128" s="146"/>
      <c r="FOE128" s="146"/>
      <c r="FOF128" s="146"/>
      <c r="FOG128" s="146"/>
      <c r="FOH128" s="146"/>
      <c r="FOI128" s="146"/>
      <c r="FOJ128" s="146"/>
      <c r="FOK128" s="146"/>
      <c r="FOL128" s="146"/>
      <c r="FOM128" s="146"/>
      <c r="FON128" s="146"/>
      <c r="FOO128" s="146"/>
      <c r="FOP128" s="146"/>
      <c r="FOQ128" s="146"/>
      <c r="FOR128" s="146"/>
      <c r="FOS128" s="146"/>
      <c r="FOT128" s="146"/>
      <c r="FOU128" s="146"/>
      <c r="FOV128" s="146"/>
      <c r="FOW128" s="146"/>
      <c r="FOX128" s="146"/>
      <c r="FOY128" s="146"/>
      <c r="FOZ128" s="146"/>
      <c r="FPA128" s="146"/>
      <c r="FPB128" s="146"/>
      <c r="FPC128" s="146"/>
      <c r="FPD128" s="146"/>
      <c r="FPE128" s="146"/>
      <c r="FPF128" s="146"/>
      <c r="FPG128" s="146"/>
      <c r="FPH128" s="146"/>
      <c r="FPI128" s="146"/>
      <c r="FPJ128" s="146"/>
      <c r="FPK128" s="146"/>
      <c r="FPL128" s="146"/>
      <c r="FPM128" s="146"/>
      <c r="FPN128" s="146"/>
      <c r="FPO128" s="146"/>
      <c r="FPP128" s="146"/>
      <c r="FPQ128" s="146"/>
      <c r="FPR128" s="146"/>
      <c r="FPS128" s="146"/>
      <c r="FPT128" s="146"/>
      <c r="FPU128" s="146"/>
      <c r="FPV128" s="146"/>
      <c r="FPW128" s="146"/>
      <c r="FPX128" s="146"/>
      <c r="FPY128" s="146"/>
      <c r="FPZ128" s="146"/>
      <c r="FQA128" s="146"/>
      <c r="FQB128" s="146"/>
      <c r="FQC128" s="146"/>
      <c r="FQD128" s="146"/>
      <c r="FQE128" s="146"/>
      <c r="FQF128" s="146"/>
      <c r="FQG128" s="146"/>
      <c r="FQH128" s="146"/>
      <c r="FQI128" s="146"/>
      <c r="FQJ128" s="146"/>
      <c r="FQK128" s="146"/>
      <c r="FQL128" s="146"/>
      <c r="FQM128" s="146"/>
      <c r="FQN128" s="146"/>
      <c r="FQO128" s="146"/>
      <c r="FQP128" s="146"/>
      <c r="FQQ128" s="146"/>
      <c r="FQR128" s="146"/>
      <c r="FQS128" s="146"/>
      <c r="FQT128" s="146"/>
      <c r="FQU128" s="146"/>
      <c r="FQV128" s="146"/>
      <c r="FQW128" s="146"/>
      <c r="FQX128" s="146"/>
      <c r="FQY128" s="146"/>
      <c r="FQZ128" s="146"/>
      <c r="FRA128" s="146"/>
      <c r="FRB128" s="146"/>
      <c r="FRC128" s="146"/>
      <c r="FRD128" s="146"/>
      <c r="FRE128" s="146"/>
      <c r="FRF128" s="146"/>
      <c r="FRG128" s="146"/>
      <c r="FRH128" s="146"/>
      <c r="FRI128" s="146"/>
      <c r="FRJ128" s="146"/>
      <c r="FRK128" s="146"/>
      <c r="FRL128" s="146"/>
      <c r="FRM128" s="146"/>
      <c r="FRN128" s="146"/>
      <c r="FRO128" s="146"/>
      <c r="FRP128" s="146"/>
      <c r="FRQ128" s="146"/>
      <c r="FRR128" s="146"/>
      <c r="FRS128" s="146"/>
      <c r="FRT128" s="146"/>
      <c r="FRU128" s="146"/>
      <c r="FRV128" s="146"/>
      <c r="FRW128" s="146"/>
      <c r="FRX128" s="146"/>
      <c r="FRY128" s="146"/>
      <c r="FRZ128" s="146"/>
      <c r="FSA128" s="146"/>
      <c r="FSB128" s="146"/>
      <c r="FSC128" s="146"/>
      <c r="FSD128" s="146"/>
      <c r="FSE128" s="146"/>
      <c r="FSF128" s="146"/>
      <c r="FSG128" s="146"/>
      <c r="FSH128" s="146"/>
      <c r="FSI128" s="146"/>
      <c r="FSJ128" s="146"/>
      <c r="FSK128" s="146"/>
      <c r="FSL128" s="146"/>
      <c r="FSM128" s="146"/>
      <c r="FSN128" s="146"/>
      <c r="FSO128" s="146"/>
      <c r="FSP128" s="146"/>
      <c r="FSQ128" s="146"/>
      <c r="FSR128" s="146"/>
      <c r="FSS128" s="146"/>
      <c r="FST128" s="146"/>
      <c r="FSU128" s="146"/>
      <c r="FSV128" s="146"/>
      <c r="FSW128" s="146"/>
      <c r="FSX128" s="146"/>
      <c r="FSY128" s="146"/>
      <c r="FSZ128" s="146"/>
      <c r="FTA128" s="146"/>
      <c r="FTB128" s="146"/>
      <c r="FTC128" s="146"/>
      <c r="FTD128" s="146"/>
      <c r="FTE128" s="146"/>
      <c r="FTF128" s="146"/>
      <c r="FTG128" s="146"/>
      <c r="FTH128" s="146"/>
      <c r="FTI128" s="146"/>
      <c r="FTJ128" s="146"/>
      <c r="FTK128" s="146"/>
      <c r="FTL128" s="146"/>
      <c r="FTM128" s="146"/>
      <c r="FTN128" s="146"/>
      <c r="FTO128" s="146"/>
      <c r="FTP128" s="146"/>
      <c r="FTQ128" s="146"/>
      <c r="FTR128" s="146"/>
      <c r="FTS128" s="146"/>
      <c r="FTT128" s="146"/>
      <c r="FTU128" s="146"/>
      <c r="FTV128" s="146"/>
      <c r="FTW128" s="146"/>
      <c r="FTX128" s="146"/>
      <c r="FTY128" s="146"/>
      <c r="FTZ128" s="146"/>
      <c r="FUA128" s="146"/>
      <c r="FUB128" s="146"/>
      <c r="FUC128" s="146"/>
      <c r="FUD128" s="146"/>
      <c r="FUE128" s="146"/>
      <c r="FUF128" s="146"/>
      <c r="FUG128" s="146"/>
      <c r="FUH128" s="146"/>
      <c r="FUI128" s="146"/>
      <c r="FUJ128" s="146"/>
      <c r="FUK128" s="146"/>
      <c r="FUL128" s="146"/>
      <c r="FUM128" s="146"/>
      <c r="FUN128" s="146"/>
      <c r="FUO128" s="146"/>
      <c r="FUP128" s="146"/>
      <c r="FUQ128" s="146"/>
      <c r="FUR128" s="146"/>
      <c r="FUS128" s="146"/>
      <c r="FUT128" s="146"/>
      <c r="FUU128" s="146"/>
      <c r="FUV128" s="146"/>
      <c r="FUW128" s="146"/>
      <c r="FUX128" s="146"/>
      <c r="FUY128" s="146"/>
      <c r="FUZ128" s="146"/>
      <c r="FVA128" s="146"/>
      <c r="FVB128" s="146"/>
      <c r="FVC128" s="146"/>
      <c r="FVD128" s="146"/>
      <c r="FVE128" s="146"/>
      <c r="FVF128" s="146"/>
      <c r="FVG128" s="146"/>
      <c r="FVH128" s="146"/>
      <c r="FVI128" s="146"/>
      <c r="FVJ128" s="146"/>
      <c r="FVK128" s="146"/>
      <c r="FVL128" s="146"/>
      <c r="FVM128" s="146"/>
      <c r="FVN128" s="146"/>
      <c r="FVO128" s="146"/>
      <c r="FVP128" s="146"/>
      <c r="FVQ128" s="146"/>
      <c r="FVR128" s="146"/>
      <c r="FVS128" s="146"/>
      <c r="FVT128" s="146"/>
      <c r="FVU128" s="146"/>
      <c r="FVV128" s="146"/>
      <c r="FVW128" s="146"/>
      <c r="FVX128" s="146"/>
      <c r="FVY128" s="146"/>
      <c r="FVZ128" s="146"/>
      <c r="FWA128" s="146"/>
      <c r="FWB128" s="146"/>
      <c r="FWC128" s="146"/>
      <c r="FWD128" s="146"/>
      <c r="FWE128" s="146"/>
      <c r="FWF128" s="146"/>
      <c r="FWG128" s="146"/>
      <c r="FWH128" s="146"/>
      <c r="FWI128" s="146"/>
      <c r="FWJ128" s="146"/>
      <c r="FWK128" s="146"/>
      <c r="FWL128" s="146"/>
      <c r="FWM128" s="146"/>
      <c r="FWN128" s="146"/>
      <c r="FWO128" s="146"/>
      <c r="FWP128" s="146"/>
      <c r="FWQ128" s="146"/>
      <c r="FWR128" s="146"/>
      <c r="FWS128" s="146"/>
      <c r="FWT128" s="146"/>
      <c r="FWU128" s="146"/>
      <c r="FWV128" s="146"/>
      <c r="FWW128" s="146"/>
      <c r="FWX128" s="146"/>
      <c r="FWY128" s="146"/>
      <c r="FWZ128" s="146"/>
      <c r="FXA128" s="146"/>
      <c r="FXB128" s="146"/>
      <c r="FXC128" s="146"/>
      <c r="FXD128" s="146"/>
      <c r="FXE128" s="146"/>
      <c r="FXF128" s="146"/>
      <c r="FXG128" s="146"/>
      <c r="FXH128" s="146"/>
      <c r="FXI128" s="146"/>
      <c r="FXJ128" s="146"/>
      <c r="FXK128" s="146"/>
      <c r="FXL128" s="146"/>
      <c r="FXM128" s="146"/>
      <c r="FXN128" s="146"/>
      <c r="FXO128" s="146"/>
      <c r="FXP128" s="146"/>
      <c r="FXQ128" s="146"/>
      <c r="FXR128" s="146"/>
      <c r="FXS128" s="146"/>
      <c r="FXT128" s="146"/>
      <c r="FXU128" s="146"/>
      <c r="FXV128" s="146"/>
      <c r="FXW128" s="146"/>
      <c r="FXX128" s="146"/>
      <c r="FXY128" s="146"/>
      <c r="FXZ128" s="146"/>
      <c r="FYA128" s="146"/>
      <c r="FYB128" s="146"/>
      <c r="FYC128" s="146"/>
      <c r="FYD128" s="146"/>
      <c r="FYE128" s="146"/>
      <c r="FYF128" s="146"/>
      <c r="FYG128" s="146"/>
      <c r="FYH128" s="146"/>
      <c r="FYI128" s="146"/>
      <c r="FYJ128" s="146"/>
      <c r="FYK128" s="146"/>
      <c r="FYL128" s="146"/>
      <c r="FYM128" s="146"/>
      <c r="FYN128" s="146"/>
      <c r="FYO128" s="146"/>
      <c r="FYP128" s="146"/>
      <c r="FYQ128" s="146"/>
      <c r="FYR128" s="146"/>
      <c r="FYS128" s="146"/>
      <c r="FYT128" s="146"/>
      <c r="FYU128" s="146"/>
      <c r="FYV128" s="146"/>
      <c r="FYW128" s="146"/>
      <c r="FYX128" s="146"/>
      <c r="FYY128" s="146"/>
      <c r="FYZ128" s="146"/>
      <c r="FZA128" s="146"/>
      <c r="FZB128" s="146"/>
      <c r="FZC128" s="146"/>
      <c r="FZD128" s="146"/>
      <c r="FZE128" s="146"/>
      <c r="FZF128" s="146"/>
      <c r="FZG128" s="146"/>
      <c r="FZH128" s="146"/>
      <c r="FZI128" s="146"/>
      <c r="FZJ128" s="146"/>
      <c r="FZK128" s="146"/>
      <c r="FZL128" s="146"/>
      <c r="FZM128" s="146"/>
      <c r="FZN128" s="146"/>
      <c r="FZO128" s="146"/>
      <c r="FZP128" s="146"/>
      <c r="FZQ128" s="146"/>
      <c r="FZR128" s="146"/>
      <c r="FZS128" s="146"/>
      <c r="FZT128" s="146"/>
      <c r="FZU128" s="146"/>
      <c r="FZV128" s="146"/>
      <c r="FZW128" s="146"/>
      <c r="FZX128" s="146"/>
      <c r="FZY128" s="146"/>
      <c r="FZZ128" s="146"/>
      <c r="GAA128" s="146"/>
      <c r="GAB128" s="146"/>
      <c r="GAC128" s="146"/>
      <c r="GAD128" s="146"/>
      <c r="GAE128" s="146"/>
      <c r="GAF128" s="146"/>
      <c r="GAG128" s="146"/>
      <c r="GAH128" s="146"/>
      <c r="GAI128" s="146"/>
      <c r="GAJ128" s="146"/>
      <c r="GAK128" s="146"/>
      <c r="GAL128" s="146"/>
      <c r="GAM128" s="146"/>
      <c r="GAN128" s="146"/>
      <c r="GAO128" s="146"/>
      <c r="GAP128" s="146"/>
      <c r="GAQ128" s="146"/>
      <c r="GAR128" s="146"/>
      <c r="GAS128" s="146"/>
      <c r="GAT128" s="146"/>
      <c r="GAU128" s="146"/>
      <c r="GAV128" s="146"/>
      <c r="GAW128" s="146"/>
      <c r="GAX128" s="146"/>
      <c r="GAY128" s="146"/>
      <c r="GAZ128" s="146"/>
      <c r="GBA128" s="146"/>
      <c r="GBB128" s="146"/>
      <c r="GBC128" s="146"/>
      <c r="GBD128" s="146"/>
      <c r="GBE128" s="146"/>
      <c r="GBF128" s="146"/>
      <c r="GBG128" s="146"/>
      <c r="GBH128" s="146"/>
      <c r="GBI128" s="146"/>
      <c r="GBJ128" s="146"/>
      <c r="GBK128" s="146"/>
      <c r="GBL128" s="146"/>
      <c r="GBM128" s="146"/>
      <c r="GBN128" s="146"/>
      <c r="GBO128" s="146"/>
      <c r="GBP128" s="146"/>
      <c r="GBQ128" s="146"/>
      <c r="GBR128" s="146"/>
      <c r="GBS128" s="146"/>
      <c r="GBT128" s="146"/>
      <c r="GBU128" s="146"/>
      <c r="GBV128" s="146"/>
      <c r="GBW128" s="146"/>
      <c r="GBX128" s="146"/>
      <c r="GBY128" s="146"/>
      <c r="GBZ128" s="146"/>
      <c r="GCA128" s="146"/>
      <c r="GCB128" s="146"/>
      <c r="GCC128" s="146"/>
      <c r="GCD128" s="146"/>
      <c r="GCE128" s="146"/>
      <c r="GCF128" s="146"/>
      <c r="GCG128" s="146"/>
      <c r="GCH128" s="146"/>
      <c r="GCI128" s="146"/>
      <c r="GCJ128" s="146"/>
      <c r="GCK128" s="146"/>
      <c r="GCL128" s="146"/>
      <c r="GCM128" s="146"/>
      <c r="GCN128" s="146"/>
      <c r="GCO128" s="146"/>
      <c r="GCP128" s="146"/>
      <c r="GCQ128" s="146"/>
      <c r="GCR128" s="146"/>
      <c r="GCS128" s="146"/>
      <c r="GCT128" s="146"/>
      <c r="GCU128" s="146"/>
      <c r="GCV128" s="146"/>
      <c r="GCW128" s="146"/>
      <c r="GCX128" s="146"/>
      <c r="GCY128" s="146"/>
      <c r="GCZ128" s="146"/>
      <c r="GDA128" s="146"/>
      <c r="GDB128" s="146"/>
      <c r="GDC128" s="146"/>
      <c r="GDD128" s="146"/>
      <c r="GDE128" s="146"/>
      <c r="GDF128" s="146"/>
      <c r="GDG128" s="146"/>
      <c r="GDH128" s="146"/>
      <c r="GDI128" s="146"/>
      <c r="GDJ128" s="146"/>
      <c r="GDK128" s="146"/>
      <c r="GDL128" s="146"/>
      <c r="GDM128" s="146"/>
      <c r="GDN128" s="146"/>
      <c r="GDO128" s="146"/>
      <c r="GDP128" s="146"/>
      <c r="GDQ128" s="146"/>
      <c r="GDR128" s="146"/>
      <c r="GDS128" s="146"/>
      <c r="GDT128" s="146"/>
      <c r="GDU128" s="146"/>
      <c r="GDV128" s="146"/>
      <c r="GDW128" s="146"/>
      <c r="GDX128" s="146"/>
      <c r="GDY128" s="146"/>
      <c r="GDZ128" s="146"/>
      <c r="GEA128" s="146"/>
      <c r="GEB128" s="146"/>
      <c r="GEC128" s="146"/>
      <c r="GED128" s="146"/>
      <c r="GEE128" s="146"/>
      <c r="GEF128" s="146"/>
      <c r="GEG128" s="146"/>
      <c r="GEH128" s="146"/>
      <c r="GEI128" s="146"/>
      <c r="GEJ128" s="146"/>
      <c r="GEK128" s="146"/>
      <c r="GEL128" s="146"/>
      <c r="GEM128" s="146"/>
      <c r="GEN128" s="146"/>
      <c r="GEO128" s="146"/>
      <c r="GEP128" s="146"/>
      <c r="GEQ128" s="146"/>
      <c r="GER128" s="146"/>
      <c r="GES128" s="146"/>
      <c r="GET128" s="146"/>
      <c r="GEU128" s="146"/>
      <c r="GEV128" s="146"/>
      <c r="GEW128" s="146"/>
      <c r="GEX128" s="146"/>
      <c r="GEY128" s="146"/>
      <c r="GEZ128" s="146"/>
      <c r="GFA128" s="146"/>
      <c r="GFB128" s="146"/>
      <c r="GFC128" s="146"/>
      <c r="GFD128" s="146"/>
      <c r="GFE128" s="146"/>
      <c r="GFF128" s="146"/>
      <c r="GFG128" s="146"/>
      <c r="GFH128" s="146"/>
      <c r="GFI128" s="146"/>
      <c r="GFJ128" s="146"/>
      <c r="GFK128" s="146"/>
      <c r="GFL128" s="146"/>
      <c r="GFM128" s="146"/>
      <c r="GFN128" s="146"/>
      <c r="GFO128" s="146"/>
      <c r="GFP128" s="146"/>
      <c r="GFQ128" s="146"/>
      <c r="GFR128" s="146"/>
      <c r="GFS128" s="146"/>
      <c r="GFT128" s="146"/>
      <c r="GFU128" s="146"/>
      <c r="GFV128" s="146"/>
      <c r="GFW128" s="146"/>
      <c r="GFX128" s="146"/>
      <c r="GFY128" s="146"/>
      <c r="GFZ128" s="146"/>
      <c r="GGA128" s="146"/>
      <c r="GGB128" s="146"/>
      <c r="GGC128" s="146"/>
      <c r="GGD128" s="146"/>
      <c r="GGE128" s="146"/>
      <c r="GGF128" s="146"/>
      <c r="GGG128" s="146"/>
      <c r="GGH128" s="146"/>
      <c r="GGI128" s="146"/>
      <c r="GGJ128" s="146"/>
      <c r="GGK128" s="146"/>
      <c r="GGL128" s="146"/>
      <c r="GGM128" s="146"/>
      <c r="GGN128" s="146"/>
      <c r="GGO128" s="146"/>
      <c r="GGP128" s="146"/>
      <c r="GGQ128" s="146"/>
      <c r="GGR128" s="146"/>
      <c r="GGS128" s="146"/>
      <c r="GGT128" s="146"/>
      <c r="GGU128" s="146"/>
      <c r="GGV128" s="146"/>
      <c r="GGW128" s="146"/>
      <c r="GGX128" s="146"/>
      <c r="GGY128" s="146"/>
      <c r="GGZ128" s="146"/>
      <c r="GHA128" s="146"/>
      <c r="GHB128" s="146"/>
      <c r="GHC128" s="146"/>
      <c r="GHD128" s="146"/>
      <c r="GHE128" s="146"/>
      <c r="GHF128" s="146"/>
      <c r="GHG128" s="146"/>
      <c r="GHH128" s="146"/>
      <c r="GHI128" s="146"/>
      <c r="GHJ128" s="146"/>
      <c r="GHK128" s="146"/>
      <c r="GHL128" s="146"/>
      <c r="GHM128" s="146"/>
      <c r="GHN128" s="146"/>
      <c r="GHO128" s="146"/>
      <c r="GHP128" s="146"/>
      <c r="GHQ128" s="146"/>
      <c r="GHR128" s="146"/>
      <c r="GHS128" s="146"/>
      <c r="GHT128" s="146"/>
      <c r="GHU128" s="146"/>
      <c r="GHV128" s="146"/>
      <c r="GHW128" s="146"/>
      <c r="GHX128" s="146"/>
      <c r="GHY128" s="146"/>
      <c r="GHZ128" s="146"/>
      <c r="GIA128" s="146"/>
      <c r="GIB128" s="146"/>
      <c r="GIC128" s="146"/>
      <c r="GID128" s="146"/>
      <c r="GIE128" s="146"/>
      <c r="GIF128" s="146"/>
      <c r="GIG128" s="146"/>
      <c r="GIH128" s="146"/>
      <c r="GII128" s="146"/>
      <c r="GIJ128" s="146"/>
      <c r="GIK128" s="146"/>
      <c r="GIL128" s="146"/>
      <c r="GIM128" s="146"/>
      <c r="GIN128" s="146"/>
      <c r="GIO128" s="146"/>
      <c r="GIP128" s="146"/>
      <c r="GIQ128" s="146"/>
      <c r="GIR128" s="146"/>
      <c r="GIS128" s="146"/>
      <c r="GIT128" s="146"/>
      <c r="GIU128" s="146"/>
      <c r="GIV128" s="146"/>
      <c r="GIW128" s="146"/>
      <c r="GIX128" s="146"/>
      <c r="GIY128" s="146"/>
      <c r="GIZ128" s="146"/>
      <c r="GJA128" s="146"/>
      <c r="GJB128" s="146"/>
      <c r="GJC128" s="146"/>
      <c r="GJD128" s="146"/>
      <c r="GJE128" s="146"/>
      <c r="GJF128" s="146"/>
      <c r="GJG128" s="146"/>
      <c r="GJH128" s="146"/>
      <c r="GJI128" s="146"/>
      <c r="GJJ128" s="146"/>
      <c r="GJK128" s="146"/>
      <c r="GJL128" s="146"/>
      <c r="GJM128" s="146"/>
      <c r="GJN128" s="146"/>
      <c r="GJO128" s="146"/>
      <c r="GJP128" s="146"/>
      <c r="GJQ128" s="146"/>
      <c r="GJR128" s="146"/>
      <c r="GJS128" s="146"/>
      <c r="GJT128" s="146"/>
      <c r="GJU128" s="146"/>
      <c r="GJV128" s="146"/>
      <c r="GJW128" s="146"/>
      <c r="GJX128" s="146"/>
      <c r="GJY128" s="146"/>
      <c r="GJZ128" s="146"/>
      <c r="GKA128" s="146"/>
      <c r="GKB128" s="146"/>
      <c r="GKC128" s="146"/>
      <c r="GKD128" s="146"/>
      <c r="GKE128" s="146"/>
      <c r="GKF128" s="146"/>
      <c r="GKG128" s="146"/>
      <c r="GKH128" s="146"/>
      <c r="GKI128" s="146"/>
      <c r="GKJ128" s="146"/>
      <c r="GKK128" s="146"/>
      <c r="GKL128" s="146"/>
      <c r="GKM128" s="146"/>
      <c r="GKN128" s="146"/>
      <c r="GKO128" s="146"/>
      <c r="GKP128" s="146"/>
      <c r="GKQ128" s="146"/>
      <c r="GKR128" s="146"/>
      <c r="GKS128" s="146"/>
      <c r="GKT128" s="146"/>
      <c r="GKU128" s="146"/>
      <c r="GKV128" s="146"/>
      <c r="GKW128" s="146"/>
      <c r="GKX128" s="146"/>
      <c r="GKY128" s="146"/>
      <c r="GKZ128" s="146"/>
      <c r="GLA128" s="146"/>
      <c r="GLB128" s="146"/>
      <c r="GLC128" s="146"/>
      <c r="GLD128" s="146"/>
      <c r="GLE128" s="146"/>
      <c r="GLF128" s="146"/>
      <c r="GLG128" s="146"/>
      <c r="GLH128" s="146"/>
      <c r="GLI128" s="146"/>
      <c r="GLJ128" s="146"/>
      <c r="GLK128" s="146"/>
      <c r="GLL128" s="146"/>
      <c r="GLM128" s="146"/>
      <c r="GLN128" s="146"/>
      <c r="GLO128" s="146"/>
      <c r="GLP128" s="146"/>
      <c r="GLQ128" s="146"/>
      <c r="GLR128" s="146"/>
      <c r="GLS128" s="146"/>
      <c r="GLT128" s="146"/>
      <c r="GLU128" s="146"/>
      <c r="GLV128" s="146"/>
      <c r="GLW128" s="146"/>
      <c r="GLX128" s="146"/>
      <c r="GLY128" s="146"/>
      <c r="GLZ128" s="146"/>
      <c r="GMA128" s="146"/>
      <c r="GMB128" s="146"/>
      <c r="GMC128" s="146"/>
      <c r="GMD128" s="146"/>
      <c r="GME128" s="146"/>
      <c r="GMF128" s="146"/>
      <c r="GMG128" s="146"/>
      <c r="GMH128" s="146"/>
      <c r="GMI128" s="146"/>
      <c r="GMJ128" s="146"/>
      <c r="GMK128" s="146"/>
      <c r="GML128" s="146"/>
      <c r="GMM128" s="146"/>
      <c r="GMN128" s="146"/>
      <c r="GMO128" s="146"/>
      <c r="GMP128" s="146"/>
      <c r="GMQ128" s="146"/>
      <c r="GMR128" s="146"/>
      <c r="GMS128" s="146"/>
      <c r="GMT128" s="146"/>
      <c r="GMU128" s="146"/>
      <c r="GMV128" s="146"/>
      <c r="GMW128" s="146"/>
      <c r="GMX128" s="146"/>
      <c r="GMY128" s="146"/>
      <c r="GMZ128" s="146"/>
      <c r="GNA128" s="146"/>
      <c r="GNB128" s="146"/>
      <c r="GNC128" s="146"/>
      <c r="GND128" s="146"/>
      <c r="GNE128" s="146"/>
      <c r="GNF128" s="146"/>
      <c r="GNG128" s="146"/>
      <c r="GNH128" s="146"/>
      <c r="GNI128" s="146"/>
      <c r="GNJ128" s="146"/>
      <c r="GNK128" s="146"/>
      <c r="GNL128" s="146"/>
      <c r="GNM128" s="146"/>
      <c r="GNN128" s="146"/>
      <c r="GNO128" s="146"/>
      <c r="GNP128" s="146"/>
      <c r="GNQ128" s="146"/>
      <c r="GNR128" s="146"/>
      <c r="GNS128" s="146"/>
      <c r="GNT128" s="146"/>
      <c r="GNU128" s="146"/>
      <c r="GNV128" s="146"/>
      <c r="GNW128" s="146"/>
      <c r="GNX128" s="146"/>
      <c r="GNY128" s="146"/>
      <c r="GNZ128" s="146"/>
      <c r="GOA128" s="146"/>
      <c r="GOB128" s="146"/>
      <c r="GOC128" s="146"/>
      <c r="GOD128" s="146"/>
      <c r="GOE128" s="146"/>
      <c r="GOF128" s="146"/>
      <c r="GOG128" s="146"/>
      <c r="GOH128" s="146"/>
      <c r="GOI128" s="146"/>
      <c r="GOJ128" s="146"/>
      <c r="GOK128" s="146"/>
      <c r="GOL128" s="146"/>
      <c r="GOM128" s="146"/>
      <c r="GON128" s="146"/>
      <c r="GOO128" s="146"/>
      <c r="GOP128" s="146"/>
      <c r="GOQ128" s="146"/>
      <c r="GOR128" s="146"/>
      <c r="GOS128" s="146"/>
      <c r="GOT128" s="146"/>
      <c r="GOU128" s="146"/>
      <c r="GOV128" s="146"/>
      <c r="GOW128" s="146"/>
      <c r="GOX128" s="146"/>
      <c r="GOY128" s="146"/>
      <c r="GOZ128" s="146"/>
      <c r="GPA128" s="146"/>
      <c r="GPB128" s="146"/>
      <c r="GPC128" s="146"/>
      <c r="GPD128" s="146"/>
      <c r="GPE128" s="146"/>
      <c r="GPF128" s="146"/>
      <c r="GPG128" s="146"/>
      <c r="GPH128" s="146"/>
      <c r="GPI128" s="146"/>
      <c r="GPJ128" s="146"/>
      <c r="GPK128" s="146"/>
      <c r="GPL128" s="146"/>
      <c r="GPM128" s="146"/>
      <c r="GPN128" s="146"/>
      <c r="GPO128" s="146"/>
      <c r="GPP128" s="146"/>
      <c r="GPQ128" s="146"/>
      <c r="GPR128" s="146"/>
      <c r="GPS128" s="146"/>
      <c r="GPT128" s="146"/>
      <c r="GPU128" s="146"/>
      <c r="GPV128" s="146"/>
      <c r="GPW128" s="146"/>
      <c r="GPX128" s="146"/>
      <c r="GPY128" s="146"/>
      <c r="GPZ128" s="146"/>
      <c r="GQA128" s="146"/>
      <c r="GQB128" s="146"/>
      <c r="GQC128" s="146"/>
      <c r="GQD128" s="146"/>
      <c r="GQE128" s="146"/>
      <c r="GQF128" s="146"/>
      <c r="GQG128" s="146"/>
      <c r="GQH128" s="146"/>
      <c r="GQI128" s="146"/>
      <c r="GQJ128" s="146"/>
      <c r="GQK128" s="146"/>
      <c r="GQL128" s="146"/>
      <c r="GQM128" s="146"/>
      <c r="GQN128" s="146"/>
      <c r="GQO128" s="146"/>
      <c r="GQP128" s="146"/>
      <c r="GQQ128" s="146"/>
      <c r="GQR128" s="146"/>
      <c r="GQS128" s="146"/>
      <c r="GQT128" s="146"/>
      <c r="GQU128" s="146"/>
      <c r="GQV128" s="146"/>
      <c r="GQW128" s="146"/>
      <c r="GQX128" s="146"/>
      <c r="GQY128" s="146"/>
      <c r="GQZ128" s="146"/>
      <c r="GRA128" s="146"/>
      <c r="GRB128" s="146"/>
      <c r="GRC128" s="146"/>
      <c r="GRD128" s="146"/>
      <c r="GRE128" s="146"/>
      <c r="GRF128" s="146"/>
      <c r="GRG128" s="146"/>
      <c r="GRH128" s="146"/>
      <c r="GRI128" s="146"/>
      <c r="GRJ128" s="146"/>
      <c r="GRK128" s="146"/>
      <c r="GRL128" s="146"/>
      <c r="GRM128" s="146"/>
      <c r="GRN128" s="146"/>
      <c r="GRO128" s="146"/>
      <c r="GRP128" s="146"/>
      <c r="GRQ128" s="146"/>
      <c r="GRR128" s="146"/>
      <c r="GRS128" s="146"/>
      <c r="GRT128" s="146"/>
      <c r="GRU128" s="146"/>
      <c r="GRV128" s="146"/>
      <c r="GRW128" s="146"/>
      <c r="GRX128" s="146"/>
      <c r="GRY128" s="146"/>
      <c r="GRZ128" s="146"/>
      <c r="GSA128" s="146"/>
      <c r="GSB128" s="146"/>
      <c r="GSC128" s="146"/>
      <c r="GSD128" s="146"/>
      <c r="GSE128" s="146"/>
      <c r="GSF128" s="146"/>
      <c r="GSG128" s="146"/>
      <c r="GSH128" s="146"/>
      <c r="GSI128" s="146"/>
      <c r="GSJ128" s="146"/>
      <c r="GSK128" s="146"/>
      <c r="GSL128" s="146"/>
      <c r="GSM128" s="146"/>
      <c r="GSN128" s="146"/>
      <c r="GSO128" s="146"/>
      <c r="GSP128" s="146"/>
      <c r="GSQ128" s="146"/>
      <c r="GSR128" s="146"/>
      <c r="GSS128" s="146"/>
      <c r="GST128" s="146"/>
      <c r="GSU128" s="146"/>
      <c r="GSV128" s="146"/>
      <c r="GSW128" s="146"/>
      <c r="GSX128" s="146"/>
      <c r="GSY128" s="146"/>
      <c r="GSZ128" s="146"/>
      <c r="GTA128" s="146"/>
      <c r="GTB128" s="146"/>
      <c r="GTC128" s="146"/>
      <c r="GTD128" s="146"/>
      <c r="GTE128" s="146"/>
      <c r="GTF128" s="146"/>
      <c r="GTG128" s="146"/>
      <c r="GTH128" s="146"/>
      <c r="GTI128" s="146"/>
      <c r="GTJ128" s="146"/>
      <c r="GTK128" s="146"/>
      <c r="GTL128" s="146"/>
      <c r="GTM128" s="146"/>
      <c r="GTN128" s="146"/>
      <c r="GTO128" s="146"/>
      <c r="GTP128" s="146"/>
      <c r="GTQ128" s="146"/>
      <c r="GTR128" s="146"/>
      <c r="GTS128" s="146"/>
      <c r="GTT128" s="146"/>
      <c r="GTU128" s="146"/>
      <c r="GTV128" s="146"/>
      <c r="GTW128" s="146"/>
      <c r="GTX128" s="146"/>
      <c r="GTY128" s="146"/>
      <c r="GTZ128" s="146"/>
      <c r="GUA128" s="146"/>
      <c r="GUB128" s="146"/>
      <c r="GUC128" s="146"/>
      <c r="GUD128" s="146"/>
      <c r="GUE128" s="146"/>
      <c r="GUF128" s="146"/>
      <c r="GUG128" s="146"/>
      <c r="GUH128" s="146"/>
      <c r="GUI128" s="146"/>
      <c r="GUJ128" s="146"/>
      <c r="GUK128" s="146"/>
      <c r="GUL128" s="146"/>
      <c r="GUM128" s="146"/>
      <c r="GUN128" s="146"/>
      <c r="GUO128" s="146"/>
      <c r="GUP128" s="146"/>
      <c r="GUQ128" s="146"/>
      <c r="GUR128" s="146"/>
      <c r="GUS128" s="146"/>
      <c r="GUT128" s="146"/>
      <c r="GUU128" s="146"/>
      <c r="GUV128" s="146"/>
      <c r="GUW128" s="146"/>
      <c r="GUX128" s="146"/>
      <c r="GUY128" s="146"/>
      <c r="GUZ128" s="146"/>
      <c r="GVA128" s="146"/>
      <c r="GVB128" s="146"/>
      <c r="GVC128" s="146"/>
      <c r="GVD128" s="146"/>
      <c r="GVE128" s="146"/>
      <c r="GVF128" s="146"/>
      <c r="GVG128" s="146"/>
      <c r="GVH128" s="146"/>
      <c r="GVI128" s="146"/>
      <c r="GVJ128" s="146"/>
      <c r="GVK128" s="146"/>
      <c r="GVL128" s="146"/>
      <c r="GVM128" s="146"/>
      <c r="GVN128" s="146"/>
      <c r="GVO128" s="146"/>
      <c r="GVP128" s="146"/>
      <c r="GVQ128" s="146"/>
      <c r="GVR128" s="146"/>
      <c r="GVS128" s="146"/>
      <c r="GVT128" s="146"/>
      <c r="GVU128" s="146"/>
      <c r="GVV128" s="146"/>
      <c r="GVW128" s="146"/>
      <c r="GVX128" s="146"/>
      <c r="GVY128" s="146"/>
      <c r="GVZ128" s="146"/>
      <c r="GWA128" s="146"/>
      <c r="GWB128" s="146"/>
      <c r="GWC128" s="146"/>
      <c r="GWD128" s="146"/>
      <c r="GWE128" s="146"/>
      <c r="GWF128" s="146"/>
      <c r="GWG128" s="146"/>
      <c r="GWH128" s="146"/>
      <c r="GWI128" s="146"/>
      <c r="GWJ128" s="146"/>
      <c r="GWK128" s="146"/>
      <c r="GWL128" s="146"/>
      <c r="GWM128" s="146"/>
      <c r="GWN128" s="146"/>
      <c r="GWO128" s="146"/>
      <c r="GWP128" s="146"/>
      <c r="GWQ128" s="146"/>
      <c r="GWR128" s="146"/>
      <c r="GWS128" s="146"/>
      <c r="GWT128" s="146"/>
      <c r="GWU128" s="146"/>
      <c r="GWV128" s="146"/>
      <c r="GWW128" s="146"/>
      <c r="GWX128" s="146"/>
      <c r="GWY128" s="146"/>
      <c r="GWZ128" s="146"/>
      <c r="GXA128" s="146"/>
      <c r="GXB128" s="146"/>
      <c r="GXC128" s="146"/>
      <c r="GXD128" s="146"/>
      <c r="GXE128" s="146"/>
      <c r="GXF128" s="146"/>
      <c r="GXG128" s="146"/>
      <c r="GXH128" s="146"/>
      <c r="GXI128" s="146"/>
      <c r="GXJ128" s="146"/>
      <c r="GXK128" s="146"/>
      <c r="GXL128" s="146"/>
      <c r="GXM128" s="146"/>
      <c r="GXN128" s="146"/>
      <c r="GXO128" s="146"/>
      <c r="GXP128" s="146"/>
      <c r="GXQ128" s="146"/>
      <c r="GXR128" s="146"/>
      <c r="GXS128" s="146"/>
      <c r="GXT128" s="146"/>
      <c r="GXU128" s="146"/>
      <c r="GXV128" s="146"/>
      <c r="GXW128" s="146"/>
      <c r="GXX128" s="146"/>
      <c r="GXY128" s="146"/>
      <c r="GXZ128" s="146"/>
      <c r="GYA128" s="146"/>
      <c r="GYB128" s="146"/>
      <c r="GYC128" s="146"/>
      <c r="GYD128" s="146"/>
      <c r="GYE128" s="146"/>
      <c r="GYF128" s="146"/>
      <c r="GYG128" s="146"/>
      <c r="GYH128" s="146"/>
      <c r="GYI128" s="146"/>
      <c r="GYJ128" s="146"/>
      <c r="GYK128" s="146"/>
      <c r="GYL128" s="146"/>
      <c r="GYM128" s="146"/>
      <c r="GYN128" s="146"/>
      <c r="GYO128" s="146"/>
      <c r="GYP128" s="146"/>
      <c r="GYQ128" s="146"/>
      <c r="GYR128" s="146"/>
      <c r="GYS128" s="146"/>
      <c r="GYT128" s="146"/>
      <c r="GYU128" s="146"/>
      <c r="GYV128" s="146"/>
      <c r="GYW128" s="146"/>
      <c r="GYX128" s="146"/>
      <c r="GYY128" s="146"/>
      <c r="GYZ128" s="146"/>
      <c r="GZA128" s="146"/>
      <c r="GZB128" s="146"/>
      <c r="GZC128" s="146"/>
      <c r="GZD128" s="146"/>
      <c r="GZE128" s="146"/>
      <c r="GZF128" s="146"/>
      <c r="GZG128" s="146"/>
      <c r="GZH128" s="146"/>
      <c r="GZI128" s="146"/>
      <c r="GZJ128" s="146"/>
      <c r="GZK128" s="146"/>
      <c r="GZL128" s="146"/>
      <c r="GZM128" s="146"/>
      <c r="GZN128" s="146"/>
      <c r="GZO128" s="146"/>
      <c r="GZP128" s="146"/>
      <c r="GZQ128" s="146"/>
      <c r="GZR128" s="146"/>
      <c r="GZS128" s="146"/>
      <c r="GZT128" s="146"/>
      <c r="GZU128" s="146"/>
      <c r="GZV128" s="146"/>
      <c r="GZW128" s="146"/>
      <c r="GZX128" s="146"/>
      <c r="GZY128" s="146"/>
      <c r="GZZ128" s="146"/>
      <c r="HAA128" s="146"/>
      <c r="HAB128" s="146"/>
      <c r="HAC128" s="146"/>
      <c r="HAD128" s="146"/>
      <c r="HAE128" s="146"/>
      <c r="HAF128" s="146"/>
      <c r="HAG128" s="146"/>
      <c r="HAH128" s="146"/>
      <c r="HAI128" s="146"/>
      <c r="HAJ128" s="146"/>
      <c r="HAK128" s="146"/>
      <c r="HAL128" s="146"/>
      <c r="HAM128" s="146"/>
      <c r="HAN128" s="146"/>
      <c r="HAO128" s="146"/>
      <c r="HAP128" s="146"/>
      <c r="HAQ128" s="146"/>
      <c r="HAR128" s="146"/>
      <c r="HAS128" s="146"/>
      <c r="HAT128" s="146"/>
      <c r="HAU128" s="146"/>
      <c r="HAV128" s="146"/>
      <c r="HAW128" s="146"/>
      <c r="HAX128" s="146"/>
      <c r="HAY128" s="146"/>
      <c r="HAZ128" s="146"/>
      <c r="HBA128" s="146"/>
      <c r="HBB128" s="146"/>
      <c r="HBC128" s="146"/>
      <c r="HBD128" s="146"/>
      <c r="HBE128" s="146"/>
      <c r="HBF128" s="146"/>
      <c r="HBG128" s="146"/>
      <c r="HBH128" s="146"/>
      <c r="HBI128" s="146"/>
      <c r="HBJ128" s="146"/>
      <c r="HBK128" s="146"/>
      <c r="HBL128" s="146"/>
      <c r="HBM128" s="146"/>
      <c r="HBN128" s="146"/>
      <c r="HBO128" s="146"/>
      <c r="HBP128" s="146"/>
      <c r="HBQ128" s="146"/>
      <c r="HBR128" s="146"/>
      <c r="HBS128" s="146"/>
      <c r="HBT128" s="146"/>
      <c r="HBU128" s="146"/>
      <c r="HBV128" s="146"/>
      <c r="HBW128" s="146"/>
      <c r="HBX128" s="146"/>
      <c r="HBY128" s="146"/>
      <c r="HBZ128" s="146"/>
      <c r="HCA128" s="146"/>
      <c r="HCB128" s="146"/>
      <c r="HCC128" s="146"/>
      <c r="HCD128" s="146"/>
      <c r="HCE128" s="146"/>
      <c r="HCF128" s="146"/>
      <c r="HCG128" s="146"/>
      <c r="HCH128" s="146"/>
      <c r="HCI128" s="146"/>
      <c r="HCJ128" s="146"/>
      <c r="HCK128" s="146"/>
      <c r="HCL128" s="146"/>
      <c r="HCM128" s="146"/>
      <c r="HCN128" s="146"/>
      <c r="HCO128" s="146"/>
      <c r="HCP128" s="146"/>
      <c r="HCQ128" s="146"/>
      <c r="HCR128" s="146"/>
      <c r="HCS128" s="146"/>
      <c r="HCT128" s="146"/>
      <c r="HCU128" s="146"/>
      <c r="HCV128" s="146"/>
      <c r="HCW128" s="146"/>
      <c r="HCX128" s="146"/>
      <c r="HCY128" s="146"/>
      <c r="HCZ128" s="146"/>
      <c r="HDA128" s="146"/>
      <c r="HDB128" s="146"/>
      <c r="HDC128" s="146"/>
      <c r="HDD128" s="146"/>
      <c r="HDE128" s="146"/>
      <c r="HDF128" s="146"/>
      <c r="HDG128" s="146"/>
      <c r="HDH128" s="146"/>
      <c r="HDI128" s="146"/>
      <c r="HDJ128" s="146"/>
      <c r="HDK128" s="146"/>
      <c r="HDL128" s="146"/>
      <c r="HDM128" s="146"/>
      <c r="HDN128" s="146"/>
      <c r="HDO128" s="146"/>
      <c r="HDP128" s="146"/>
      <c r="HDQ128" s="146"/>
      <c r="HDR128" s="146"/>
      <c r="HDS128" s="146"/>
      <c r="HDT128" s="146"/>
      <c r="HDU128" s="146"/>
      <c r="HDV128" s="146"/>
      <c r="HDW128" s="146"/>
      <c r="HDX128" s="146"/>
      <c r="HDY128" s="146"/>
      <c r="HDZ128" s="146"/>
      <c r="HEA128" s="146"/>
      <c r="HEB128" s="146"/>
      <c r="HEC128" s="146"/>
      <c r="HED128" s="146"/>
      <c r="HEE128" s="146"/>
      <c r="HEF128" s="146"/>
      <c r="HEG128" s="146"/>
      <c r="HEH128" s="146"/>
      <c r="HEI128" s="146"/>
      <c r="HEJ128" s="146"/>
      <c r="HEK128" s="146"/>
      <c r="HEL128" s="146"/>
      <c r="HEM128" s="146"/>
      <c r="HEN128" s="146"/>
      <c r="HEO128" s="146"/>
      <c r="HEP128" s="146"/>
      <c r="HEQ128" s="146"/>
      <c r="HER128" s="146"/>
      <c r="HES128" s="146"/>
      <c r="HET128" s="146"/>
      <c r="HEU128" s="146"/>
      <c r="HEV128" s="146"/>
      <c r="HEW128" s="146"/>
      <c r="HEX128" s="146"/>
      <c r="HEY128" s="146"/>
      <c r="HEZ128" s="146"/>
      <c r="HFA128" s="146"/>
      <c r="HFB128" s="146"/>
      <c r="HFC128" s="146"/>
      <c r="HFD128" s="146"/>
      <c r="HFE128" s="146"/>
      <c r="HFF128" s="146"/>
      <c r="HFG128" s="146"/>
      <c r="HFH128" s="146"/>
      <c r="HFI128" s="146"/>
      <c r="HFJ128" s="146"/>
      <c r="HFK128" s="146"/>
      <c r="HFL128" s="146"/>
      <c r="HFM128" s="146"/>
      <c r="HFN128" s="146"/>
      <c r="HFO128" s="146"/>
      <c r="HFP128" s="146"/>
      <c r="HFQ128" s="146"/>
      <c r="HFR128" s="146"/>
      <c r="HFS128" s="146"/>
      <c r="HFT128" s="146"/>
      <c r="HFU128" s="146"/>
      <c r="HFV128" s="146"/>
      <c r="HFW128" s="146"/>
      <c r="HFX128" s="146"/>
      <c r="HFY128" s="146"/>
      <c r="HFZ128" s="146"/>
      <c r="HGA128" s="146"/>
      <c r="HGB128" s="146"/>
      <c r="HGC128" s="146"/>
      <c r="HGD128" s="146"/>
      <c r="HGE128" s="146"/>
      <c r="HGF128" s="146"/>
      <c r="HGG128" s="146"/>
      <c r="HGH128" s="146"/>
      <c r="HGI128" s="146"/>
      <c r="HGJ128" s="146"/>
      <c r="HGK128" s="146"/>
      <c r="HGL128" s="146"/>
      <c r="HGM128" s="146"/>
      <c r="HGN128" s="146"/>
      <c r="HGO128" s="146"/>
      <c r="HGP128" s="146"/>
      <c r="HGQ128" s="146"/>
      <c r="HGR128" s="146"/>
      <c r="HGS128" s="146"/>
      <c r="HGT128" s="146"/>
      <c r="HGU128" s="146"/>
      <c r="HGV128" s="146"/>
      <c r="HGW128" s="146"/>
      <c r="HGX128" s="146"/>
      <c r="HGY128" s="146"/>
      <c r="HGZ128" s="146"/>
      <c r="HHA128" s="146"/>
      <c r="HHB128" s="146"/>
      <c r="HHC128" s="146"/>
      <c r="HHD128" s="146"/>
      <c r="HHE128" s="146"/>
      <c r="HHF128" s="146"/>
      <c r="HHG128" s="146"/>
      <c r="HHH128" s="146"/>
      <c r="HHI128" s="146"/>
      <c r="HHJ128" s="146"/>
      <c r="HHK128" s="146"/>
      <c r="HHL128" s="146"/>
      <c r="HHM128" s="146"/>
      <c r="HHN128" s="146"/>
      <c r="HHO128" s="146"/>
      <c r="HHP128" s="146"/>
      <c r="HHQ128" s="146"/>
      <c r="HHR128" s="146"/>
      <c r="HHS128" s="146"/>
      <c r="HHT128" s="146"/>
      <c r="HHU128" s="146"/>
      <c r="HHV128" s="146"/>
      <c r="HHW128" s="146"/>
      <c r="HHX128" s="146"/>
      <c r="HHY128" s="146"/>
      <c r="HHZ128" s="146"/>
      <c r="HIA128" s="146"/>
      <c r="HIB128" s="146"/>
      <c r="HIC128" s="146"/>
      <c r="HID128" s="146"/>
      <c r="HIE128" s="146"/>
      <c r="HIF128" s="146"/>
      <c r="HIG128" s="146"/>
      <c r="HIH128" s="146"/>
      <c r="HII128" s="146"/>
      <c r="HIJ128" s="146"/>
      <c r="HIK128" s="146"/>
      <c r="HIL128" s="146"/>
      <c r="HIM128" s="146"/>
      <c r="HIN128" s="146"/>
      <c r="HIO128" s="146"/>
      <c r="HIP128" s="146"/>
      <c r="HIQ128" s="146"/>
      <c r="HIR128" s="146"/>
      <c r="HIS128" s="146"/>
      <c r="HIT128" s="146"/>
      <c r="HIU128" s="146"/>
      <c r="HIV128" s="146"/>
      <c r="HIW128" s="146"/>
      <c r="HIX128" s="146"/>
      <c r="HIY128" s="146"/>
      <c r="HIZ128" s="146"/>
      <c r="HJA128" s="146"/>
      <c r="HJB128" s="146"/>
      <c r="HJC128" s="146"/>
      <c r="HJD128" s="146"/>
      <c r="HJE128" s="146"/>
      <c r="HJF128" s="146"/>
      <c r="HJG128" s="146"/>
      <c r="HJH128" s="146"/>
      <c r="HJI128" s="146"/>
      <c r="HJJ128" s="146"/>
      <c r="HJK128" s="146"/>
      <c r="HJL128" s="146"/>
      <c r="HJM128" s="146"/>
      <c r="HJN128" s="146"/>
      <c r="HJO128" s="146"/>
      <c r="HJP128" s="146"/>
      <c r="HJQ128" s="146"/>
      <c r="HJR128" s="146"/>
      <c r="HJS128" s="146"/>
      <c r="HJT128" s="146"/>
      <c r="HJU128" s="146"/>
      <c r="HJV128" s="146"/>
      <c r="HJW128" s="146"/>
      <c r="HJX128" s="146"/>
      <c r="HJY128" s="146"/>
      <c r="HJZ128" s="146"/>
      <c r="HKA128" s="146"/>
      <c r="HKB128" s="146"/>
      <c r="HKC128" s="146"/>
      <c r="HKD128" s="146"/>
      <c r="HKE128" s="146"/>
      <c r="HKF128" s="146"/>
      <c r="HKG128" s="146"/>
      <c r="HKH128" s="146"/>
      <c r="HKI128" s="146"/>
      <c r="HKJ128" s="146"/>
      <c r="HKK128" s="146"/>
      <c r="HKL128" s="146"/>
      <c r="HKM128" s="146"/>
      <c r="HKN128" s="146"/>
      <c r="HKO128" s="146"/>
      <c r="HKP128" s="146"/>
      <c r="HKQ128" s="146"/>
      <c r="HKR128" s="146"/>
      <c r="HKS128" s="146"/>
      <c r="HKT128" s="146"/>
      <c r="HKU128" s="146"/>
      <c r="HKV128" s="146"/>
      <c r="HKW128" s="146"/>
      <c r="HKX128" s="146"/>
      <c r="HKY128" s="146"/>
      <c r="HKZ128" s="146"/>
      <c r="HLA128" s="146"/>
      <c r="HLB128" s="146"/>
      <c r="HLC128" s="146"/>
      <c r="HLD128" s="146"/>
      <c r="HLE128" s="146"/>
      <c r="HLF128" s="146"/>
      <c r="HLG128" s="146"/>
      <c r="HLH128" s="146"/>
      <c r="HLI128" s="146"/>
      <c r="HLJ128" s="146"/>
      <c r="HLK128" s="146"/>
      <c r="HLL128" s="146"/>
      <c r="HLM128" s="146"/>
      <c r="HLN128" s="146"/>
      <c r="HLO128" s="146"/>
      <c r="HLP128" s="146"/>
      <c r="HLQ128" s="146"/>
      <c r="HLR128" s="146"/>
      <c r="HLS128" s="146"/>
      <c r="HLT128" s="146"/>
      <c r="HLU128" s="146"/>
      <c r="HLV128" s="146"/>
      <c r="HLW128" s="146"/>
      <c r="HLX128" s="146"/>
      <c r="HLY128" s="146"/>
      <c r="HLZ128" s="146"/>
      <c r="HMA128" s="146"/>
      <c r="HMB128" s="146"/>
      <c r="HMC128" s="146"/>
      <c r="HMD128" s="146"/>
      <c r="HME128" s="146"/>
      <c r="HMF128" s="146"/>
      <c r="HMG128" s="146"/>
      <c r="HMH128" s="146"/>
      <c r="HMI128" s="146"/>
      <c r="HMJ128" s="146"/>
      <c r="HMK128" s="146"/>
      <c r="HML128" s="146"/>
      <c r="HMM128" s="146"/>
      <c r="HMN128" s="146"/>
      <c r="HMO128" s="146"/>
      <c r="HMP128" s="146"/>
      <c r="HMQ128" s="146"/>
      <c r="HMR128" s="146"/>
      <c r="HMS128" s="146"/>
      <c r="HMT128" s="146"/>
      <c r="HMU128" s="146"/>
      <c r="HMV128" s="146"/>
      <c r="HMW128" s="146"/>
      <c r="HMX128" s="146"/>
      <c r="HMY128" s="146"/>
      <c r="HMZ128" s="146"/>
      <c r="HNA128" s="146"/>
      <c r="HNB128" s="146"/>
      <c r="HNC128" s="146"/>
      <c r="HND128" s="146"/>
      <c r="HNE128" s="146"/>
      <c r="HNF128" s="146"/>
      <c r="HNG128" s="146"/>
      <c r="HNH128" s="146"/>
      <c r="HNI128" s="146"/>
      <c r="HNJ128" s="146"/>
      <c r="HNK128" s="146"/>
      <c r="HNL128" s="146"/>
      <c r="HNM128" s="146"/>
      <c r="HNN128" s="146"/>
      <c r="HNO128" s="146"/>
      <c r="HNP128" s="146"/>
      <c r="HNQ128" s="146"/>
      <c r="HNR128" s="146"/>
      <c r="HNS128" s="146"/>
      <c r="HNT128" s="146"/>
      <c r="HNU128" s="146"/>
      <c r="HNV128" s="146"/>
      <c r="HNW128" s="146"/>
      <c r="HNX128" s="146"/>
      <c r="HNY128" s="146"/>
      <c r="HNZ128" s="146"/>
      <c r="HOA128" s="146"/>
      <c r="HOB128" s="146"/>
      <c r="HOC128" s="146"/>
      <c r="HOD128" s="146"/>
      <c r="HOE128" s="146"/>
      <c r="HOF128" s="146"/>
      <c r="HOG128" s="146"/>
      <c r="HOH128" s="146"/>
      <c r="HOI128" s="146"/>
      <c r="HOJ128" s="146"/>
      <c r="HOK128" s="146"/>
      <c r="HOL128" s="146"/>
      <c r="HOM128" s="146"/>
      <c r="HON128" s="146"/>
      <c r="HOO128" s="146"/>
      <c r="HOP128" s="146"/>
      <c r="HOQ128" s="146"/>
      <c r="HOR128" s="146"/>
      <c r="HOS128" s="146"/>
      <c r="HOT128" s="146"/>
      <c r="HOU128" s="146"/>
      <c r="HOV128" s="146"/>
      <c r="HOW128" s="146"/>
      <c r="HOX128" s="146"/>
      <c r="HOY128" s="146"/>
      <c r="HOZ128" s="146"/>
      <c r="HPA128" s="146"/>
      <c r="HPB128" s="146"/>
      <c r="HPC128" s="146"/>
      <c r="HPD128" s="146"/>
      <c r="HPE128" s="146"/>
      <c r="HPF128" s="146"/>
      <c r="HPG128" s="146"/>
      <c r="HPH128" s="146"/>
      <c r="HPI128" s="146"/>
      <c r="HPJ128" s="146"/>
      <c r="HPK128" s="146"/>
      <c r="HPL128" s="146"/>
      <c r="HPM128" s="146"/>
      <c r="HPN128" s="146"/>
      <c r="HPO128" s="146"/>
      <c r="HPP128" s="146"/>
      <c r="HPQ128" s="146"/>
      <c r="HPR128" s="146"/>
      <c r="HPS128" s="146"/>
      <c r="HPT128" s="146"/>
      <c r="HPU128" s="146"/>
      <c r="HPV128" s="146"/>
      <c r="HPW128" s="146"/>
      <c r="HPX128" s="146"/>
      <c r="HPY128" s="146"/>
      <c r="HPZ128" s="146"/>
      <c r="HQA128" s="146"/>
      <c r="HQB128" s="146"/>
      <c r="HQC128" s="146"/>
      <c r="HQD128" s="146"/>
      <c r="HQE128" s="146"/>
      <c r="HQF128" s="146"/>
      <c r="HQG128" s="146"/>
      <c r="HQH128" s="146"/>
      <c r="HQI128" s="146"/>
      <c r="HQJ128" s="146"/>
      <c r="HQK128" s="146"/>
      <c r="HQL128" s="146"/>
      <c r="HQM128" s="146"/>
      <c r="HQN128" s="146"/>
      <c r="HQO128" s="146"/>
      <c r="HQP128" s="146"/>
      <c r="HQQ128" s="146"/>
      <c r="HQR128" s="146"/>
      <c r="HQS128" s="146"/>
      <c r="HQT128" s="146"/>
      <c r="HQU128" s="146"/>
      <c r="HQV128" s="146"/>
      <c r="HQW128" s="146"/>
      <c r="HQX128" s="146"/>
      <c r="HQY128" s="146"/>
      <c r="HQZ128" s="146"/>
      <c r="HRA128" s="146"/>
      <c r="HRB128" s="146"/>
      <c r="HRC128" s="146"/>
      <c r="HRD128" s="146"/>
      <c r="HRE128" s="146"/>
      <c r="HRF128" s="146"/>
      <c r="HRG128" s="146"/>
      <c r="HRH128" s="146"/>
      <c r="HRI128" s="146"/>
      <c r="HRJ128" s="146"/>
      <c r="HRK128" s="146"/>
      <c r="HRL128" s="146"/>
      <c r="HRM128" s="146"/>
      <c r="HRN128" s="146"/>
      <c r="HRO128" s="146"/>
      <c r="HRP128" s="146"/>
      <c r="HRQ128" s="146"/>
      <c r="HRR128" s="146"/>
      <c r="HRS128" s="146"/>
      <c r="HRT128" s="146"/>
      <c r="HRU128" s="146"/>
      <c r="HRV128" s="146"/>
      <c r="HRW128" s="146"/>
      <c r="HRX128" s="146"/>
      <c r="HRY128" s="146"/>
      <c r="HRZ128" s="146"/>
      <c r="HSA128" s="146"/>
      <c r="HSB128" s="146"/>
      <c r="HSC128" s="146"/>
      <c r="HSD128" s="146"/>
      <c r="HSE128" s="146"/>
      <c r="HSF128" s="146"/>
      <c r="HSG128" s="146"/>
      <c r="HSH128" s="146"/>
      <c r="HSI128" s="146"/>
      <c r="HSJ128" s="146"/>
      <c r="HSK128" s="146"/>
      <c r="HSL128" s="146"/>
      <c r="HSM128" s="146"/>
      <c r="HSN128" s="146"/>
      <c r="HSO128" s="146"/>
      <c r="HSP128" s="146"/>
      <c r="HSQ128" s="146"/>
      <c r="HSR128" s="146"/>
      <c r="HSS128" s="146"/>
      <c r="HST128" s="146"/>
      <c r="HSU128" s="146"/>
      <c r="HSV128" s="146"/>
      <c r="HSW128" s="146"/>
      <c r="HSX128" s="146"/>
      <c r="HSY128" s="146"/>
      <c r="HSZ128" s="146"/>
      <c r="HTA128" s="146"/>
      <c r="HTB128" s="146"/>
      <c r="HTC128" s="146"/>
      <c r="HTD128" s="146"/>
      <c r="HTE128" s="146"/>
      <c r="HTF128" s="146"/>
      <c r="HTG128" s="146"/>
      <c r="HTH128" s="146"/>
      <c r="HTI128" s="146"/>
      <c r="HTJ128" s="146"/>
      <c r="HTK128" s="146"/>
      <c r="HTL128" s="146"/>
      <c r="HTM128" s="146"/>
      <c r="HTN128" s="146"/>
      <c r="HTO128" s="146"/>
      <c r="HTP128" s="146"/>
      <c r="HTQ128" s="146"/>
      <c r="HTR128" s="146"/>
      <c r="HTS128" s="146"/>
      <c r="HTT128" s="146"/>
      <c r="HTU128" s="146"/>
      <c r="HTV128" s="146"/>
      <c r="HTW128" s="146"/>
      <c r="HTX128" s="146"/>
      <c r="HTY128" s="146"/>
      <c r="HTZ128" s="146"/>
      <c r="HUA128" s="146"/>
      <c r="HUB128" s="146"/>
      <c r="HUC128" s="146"/>
      <c r="HUD128" s="146"/>
      <c r="HUE128" s="146"/>
      <c r="HUF128" s="146"/>
      <c r="HUG128" s="146"/>
      <c r="HUH128" s="146"/>
      <c r="HUI128" s="146"/>
      <c r="HUJ128" s="146"/>
      <c r="HUK128" s="146"/>
      <c r="HUL128" s="146"/>
      <c r="HUM128" s="146"/>
      <c r="HUN128" s="146"/>
      <c r="HUO128" s="146"/>
      <c r="HUP128" s="146"/>
      <c r="HUQ128" s="146"/>
      <c r="HUR128" s="146"/>
      <c r="HUS128" s="146"/>
      <c r="HUT128" s="146"/>
      <c r="HUU128" s="146"/>
      <c r="HUV128" s="146"/>
      <c r="HUW128" s="146"/>
      <c r="HUX128" s="146"/>
      <c r="HUY128" s="146"/>
      <c r="HUZ128" s="146"/>
      <c r="HVA128" s="146"/>
      <c r="HVB128" s="146"/>
      <c r="HVC128" s="146"/>
      <c r="HVD128" s="146"/>
      <c r="HVE128" s="146"/>
      <c r="HVF128" s="146"/>
      <c r="HVG128" s="146"/>
      <c r="HVH128" s="146"/>
      <c r="HVI128" s="146"/>
      <c r="HVJ128" s="146"/>
      <c r="HVK128" s="146"/>
      <c r="HVL128" s="146"/>
      <c r="HVM128" s="146"/>
      <c r="HVN128" s="146"/>
      <c r="HVO128" s="146"/>
      <c r="HVP128" s="146"/>
      <c r="HVQ128" s="146"/>
      <c r="HVR128" s="146"/>
      <c r="HVS128" s="146"/>
      <c r="HVT128" s="146"/>
      <c r="HVU128" s="146"/>
      <c r="HVV128" s="146"/>
      <c r="HVW128" s="146"/>
      <c r="HVX128" s="146"/>
      <c r="HVY128" s="146"/>
      <c r="HVZ128" s="146"/>
      <c r="HWA128" s="146"/>
      <c r="HWB128" s="146"/>
      <c r="HWC128" s="146"/>
      <c r="HWD128" s="146"/>
      <c r="HWE128" s="146"/>
      <c r="HWF128" s="146"/>
      <c r="HWG128" s="146"/>
      <c r="HWH128" s="146"/>
      <c r="HWI128" s="146"/>
      <c r="HWJ128" s="146"/>
      <c r="HWK128" s="146"/>
      <c r="HWL128" s="146"/>
      <c r="HWM128" s="146"/>
      <c r="HWN128" s="146"/>
      <c r="HWO128" s="146"/>
      <c r="HWP128" s="146"/>
      <c r="HWQ128" s="146"/>
      <c r="HWR128" s="146"/>
      <c r="HWS128" s="146"/>
      <c r="HWT128" s="146"/>
      <c r="HWU128" s="146"/>
      <c r="HWV128" s="146"/>
      <c r="HWW128" s="146"/>
      <c r="HWX128" s="146"/>
      <c r="HWY128" s="146"/>
      <c r="HWZ128" s="146"/>
      <c r="HXA128" s="146"/>
      <c r="HXB128" s="146"/>
      <c r="HXC128" s="146"/>
      <c r="HXD128" s="146"/>
      <c r="HXE128" s="146"/>
      <c r="HXF128" s="146"/>
      <c r="HXG128" s="146"/>
      <c r="HXH128" s="146"/>
      <c r="HXI128" s="146"/>
      <c r="HXJ128" s="146"/>
      <c r="HXK128" s="146"/>
      <c r="HXL128" s="146"/>
      <c r="HXM128" s="146"/>
      <c r="HXN128" s="146"/>
      <c r="HXO128" s="146"/>
      <c r="HXP128" s="146"/>
      <c r="HXQ128" s="146"/>
      <c r="HXR128" s="146"/>
      <c r="HXS128" s="146"/>
      <c r="HXT128" s="146"/>
      <c r="HXU128" s="146"/>
      <c r="HXV128" s="146"/>
      <c r="HXW128" s="146"/>
      <c r="HXX128" s="146"/>
      <c r="HXY128" s="146"/>
      <c r="HXZ128" s="146"/>
      <c r="HYA128" s="146"/>
      <c r="HYB128" s="146"/>
      <c r="HYC128" s="146"/>
      <c r="HYD128" s="146"/>
      <c r="HYE128" s="146"/>
      <c r="HYF128" s="146"/>
      <c r="HYG128" s="146"/>
      <c r="HYH128" s="146"/>
      <c r="HYI128" s="146"/>
      <c r="HYJ128" s="146"/>
      <c r="HYK128" s="146"/>
      <c r="HYL128" s="146"/>
      <c r="HYM128" s="146"/>
      <c r="HYN128" s="146"/>
      <c r="HYO128" s="146"/>
      <c r="HYP128" s="146"/>
      <c r="HYQ128" s="146"/>
      <c r="HYR128" s="146"/>
      <c r="HYS128" s="146"/>
      <c r="HYT128" s="146"/>
      <c r="HYU128" s="146"/>
      <c r="HYV128" s="146"/>
      <c r="HYW128" s="146"/>
      <c r="HYX128" s="146"/>
      <c r="HYY128" s="146"/>
      <c r="HYZ128" s="146"/>
      <c r="HZA128" s="146"/>
      <c r="HZB128" s="146"/>
      <c r="HZC128" s="146"/>
      <c r="HZD128" s="146"/>
      <c r="HZE128" s="146"/>
      <c r="HZF128" s="146"/>
      <c r="HZG128" s="146"/>
      <c r="HZH128" s="146"/>
      <c r="HZI128" s="146"/>
      <c r="HZJ128" s="146"/>
      <c r="HZK128" s="146"/>
      <c r="HZL128" s="146"/>
      <c r="HZM128" s="146"/>
      <c r="HZN128" s="146"/>
      <c r="HZO128" s="146"/>
      <c r="HZP128" s="146"/>
      <c r="HZQ128" s="146"/>
      <c r="HZR128" s="146"/>
      <c r="HZS128" s="146"/>
      <c r="HZT128" s="146"/>
      <c r="HZU128" s="146"/>
      <c r="HZV128" s="146"/>
      <c r="HZW128" s="146"/>
      <c r="HZX128" s="146"/>
      <c r="HZY128" s="146"/>
      <c r="HZZ128" s="146"/>
      <c r="IAA128" s="146"/>
      <c r="IAB128" s="146"/>
      <c r="IAC128" s="146"/>
      <c r="IAD128" s="146"/>
      <c r="IAE128" s="146"/>
      <c r="IAF128" s="146"/>
      <c r="IAG128" s="146"/>
      <c r="IAH128" s="146"/>
      <c r="IAI128" s="146"/>
      <c r="IAJ128" s="146"/>
      <c r="IAK128" s="146"/>
      <c r="IAL128" s="146"/>
      <c r="IAM128" s="146"/>
      <c r="IAN128" s="146"/>
      <c r="IAO128" s="146"/>
      <c r="IAP128" s="146"/>
      <c r="IAQ128" s="146"/>
      <c r="IAR128" s="146"/>
      <c r="IAS128" s="146"/>
      <c r="IAT128" s="146"/>
      <c r="IAU128" s="146"/>
      <c r="IAV128" s="146"/>
      <c r="IAW128" s="146"/>
      <c r="IAX128" s="146"/>
      <c r="IAY128" s="146"/>
      <c r="IAZ128" s="146"/>
      <c r="IBA128" s="146"/>
      <c r="IBB128" s="146"/>
      <c r="IBC128" s="146"/>
      <c r="IBD128" s="146"/>
      <c r="IBE128" s="146"/>
      <c r="IBF128" s="146"/>
      <c r="IBG128" s="146"/>
      <c r="IBH128" s="146"/>
      <c r="IBI128" s="146"/>
      <c r="IBJ128" s="146"/>
      <c r="IBK128" s="146"/>
      <c r="IBL128" s="146"/>
      <c r="IBM128" s="146"/>
      <c r="IBN128" s="146"/>
      <c r="IBO128" s="146"/>
      <c r="IBP128" s="146"/>
      <c r="IBQ128" s="146"/>
      <c r="IBR128" s="146"/>
      <c r="IBS128" s="146"/>
      <c r="IBT128" s="146"/>
      <c r="IBU128" s="146"/>
      <c r="IBV128" s="146"/>
      <c r="IBW128" s="146"/>
      <c r="IBX128" s="146"/>
      <c r="IBY128" s="146"/>
      <c r="IBZ128" s="146"/>
      <c r="ICA128" s="146"/>
      <c r="ICB128" s="146"/>
      <c r="ICC128" s="146"/>
      <c r="ICD128" s="146"/>
      <c r="ICE128" s="146"/>
      <c r="ICF128" s="146"/>
      <c r="ICG128" s="146"/>
      <c r="ICH128" s="146"/>
      <c r="ICI128" s="146"/>
      <c r="ICJ128" s="146"/>
      <c r="ICK128" s="146"/>
      <c r="ICL128" s="146"/>
      <c r="ICM128" s="146"/>
      <c r="ICN128" s="146"/>
      <c r="ICO128" s="146"/>
      <c r="ICP128" s="146"/>
      <c r="ICQ128" s="146"/>
      <c r="ICR128" s="146"/>
      <c r="ICS128" s="146"/>
      <c r="ICT128" s="146"/>
      <c r="ICU128" s="146"/>
      <c r="ICV128" s="146"/>
      <c r="ICW128" s="146"/>
      <c r="ICX128" s="146"/>
      <c r="ICY128" s="146"/>
      <c r="ICZ128" s="146"/>
      <c r="IDA128" s="146"/>
      <c r="IDB128" s="146"/>
      <c r="IDC128" s="146"/>
      <c r="IDD128" s="146"/>
      <c r="IDE128" s="146"/>
      <c r="IDF128" s="146"/>
      <c r="IDG128" s="146"/>
      <c r="IDH128" s="146"/>
      <c r="IDI128" s="146"/>
      <c r="IDJ128" s="146"/>
      <c r="IDK128" s="146"/>
      <c r="IDL128" s="146"/>
      <c r="IDM128" s="146"/>
      <c r="IDN128" s="146"/>
      <c r="IDO128" s="146"/>
      <c r="IDP128" s="146"/>
      <c r="IDQ128" s="146"/>
      <c r="IDR128" s="146"/>
      <c r="IDS128" s="146"/>
      <c r="IDT128" s="146"/>
      <c r="IDU128" s="146"/>
      <c r="IDV128" s="146"/>
      <c r="IDW128" s="146"/>
      <c r="IDX128" s="146"/>
      <c r="IDY128" s="146"/>
      <c r="IDZ128" s="146"/>
      <c r="IEA128" s="146"/>
      <c r="IEB128" s="146"/>
      <c r="IEC128" s="146"/>
      <c r="IED128" s="146"/>
      <c r="IEE128" s="146"/>
      <c r="IEF128" s="146"/>
      <c r="IEG128" s="146"/>
      <c r="IEH128" s="146"/>
      <c r="IEI128" s="146"/>
      <c r="IEJ128" s="146"/>
      <c r="IEK128" s="146"/>
      <c r="IEL128" s="146"/>
      <c r="IEM128" s="146"/>
      <c r="IEN128" s="146"/>
      <c r="IEO128" s="146"/>
      <c r="IEP128" s="146"/>
      <c r="IEQ128" s="146"/>
      <c r="IER128" s="146"/>
      <c r="IES128" s="146"/>
      <c r="IET128" s="146"/>
      <c r="IEU128" s="146"/>
      <c r="IEV128" s="146"/>
      <c r="IEW128" s="146"/>
      <c r="IEX128" s="146"/>
      <c r="IEY128" s="146"/>
      <c r="IEZ128" s="146"/>
      <c r="IFA128" s="146"/>
      <c r="IFB128" s="146"/>
      <c r="IFC128" s="146"/>
      <c r="IFD128" s="146"/>
      <c r="IFE128" s="146"/>
      <c r="IFF128" s="146"/>
      <c r="IFG128" s="146"/>
      <c r="IFH128" s="146"/>
      <c r="IFI128" s="146"/>
      <c r="IFJ128" s="146"/>
      <c r="IFK128" s="146"/>
      <c r="IFL128" s="146"/>
      <c r="IFM128" s="146"/>
      <c r="IFN128" s="146"/>
      <c r="IFO128" s="146"/>
      <c r="IFP128" s="146"/>
      <c r="IFQ128" s="146"/>
      <c r="IFR128" s="146"/>
      <c r="IFS128" s="146"/>
      <c r="IFT128" s="146"/>
      <c r="IFU128" s="146"/>
      <c r="IFV128" s="146"/>
      <c r="IFW128" s="146"/>
      <c r="IFX128" s="146"/>
      <c r="IFY128" s="146"/>
      <c r="IFZ128" s="146"/>
      <c r="IGA128" s="146"/>
      <c r="IGB128" s="146"/>
      <c r="IGC128" s="146"/>
      <c r="IGD128" s="146"/>
      <c r="IGE128" s="146"/>
      <c r="IGF128" s="146"/>
      <c r="IGG128" s="146"/>
      <c r="IGH128" s="146"/>
      <c r="IGI128" s="146"/>
      <c r="IGJ128" s="146"/>
      <c r="IGK128" s="146"/>
      <c r="IGL128" s="146"/>
      <c r="IGM128" s="146"/>
      <c r="IGN128" s="146"/>
      <c r="IGO128" s="146"/>
      <c r="IGP128" s="146"/>
      <c r="IGQ128" s="146"/>
      <c r="IGR128" s="146"/>
      <c r="IGS128" s="146"/>
      <c r="IGT128" s="146"/>
      <c r="IGU128" s="146"/>
      <c r="IGV128" s="146"/>
      <c r="IGW128" s="146"/>
      <c r="IGX128" s="146"/>
      <c r="IGY128" s="146"/>
      <c r="IGZ128" s="146"/>
      <c r="IHA128" s="146"/>
      <c r="IHB128" s="146"/>
      <c r="IHC128" s="146"/>
      <c r="IHD128" s="146"/>
      <c r="IHE128" s="146"/>
      <c r="IHF128" s="146"/>
      <c r="IHG128" s="146"/>
      <c r="IHH128" s="146"/>
      <c r="IHI128" s="146"/>
      <c r="IHJ128" s="146"/>
      <c r="IHK128" s="146"/>
      <c r="IHL128" s="146"/>
      <c r="IHM128" s="146"/>
      <c r="IHN128" s="146"/>
      <c r="IHO128" s="146"/>
      <c r="IHP128" s="146"/>
      <c r="IHQ128" s="146"/>
      <c r="IHR128" s="146"/>
      <c r="IHS128" s="146"/>
      <c r="IHT128" s="146"/>
      <c r="IHU128" s="146"/>
      <c r="IHV128" s="146"/>
      <c r="IHW128" s="146"/>
      <c r="IHX128" s="146"/>
      <c r="IHY128" s="146"/>
      <c r="IHZ128" s="146"/>
      <c r="IIA128" s="146"/>
      <c r="IIB128" s="146"/>
      <c r="IIC128" s="146"/>
      <c r="IID128" s="146"/>
      <c r="IIE128" s="146"/>
      <c r="IIF128" s="146"/>
      <c r="IIG128" s="146"/>
      <c r="IIH128" s="146"/>
      <c r="III128" s="146"/>
      <c r="IIJ128" s="146"/>
      <c r="IIK128" s="146"/>
      <c r="IIL128" s="146"/>
      <c r="IIM128" s="146"/>
      <c r="IIN128" s="146"/>
      <c r="IIO128" s="146"/>
      <c r="IIP128" s="146"/>
      <c r="IIQ128" s="146"/>
      <c r="IIR128" s="146"/>
      <c r="IIS128" s="146"/>
      <c r="IIT128" s="146"/>
      <c r="IIU128" s="146"/>
      <c r="IIV128" s="146"/>
      <c r="IIW128" s="146"/>
      <c r="IIX128" s="146"/>
      <c r="IIY128" s="146"/>
      <c r="IIZ128" s="146"/>
      <c r="IJA128" s="146"/>
      <c r="IJB128" s="146"/>
      <c r="IJC128" s="146"/>
      <c r="IJD128" s="146"/>
      <c r="IJE128" s="146"/>
      <c r="IJF128" s="146"/>
      <c r="IJG128" s="146"/>
      <c r="IJH128" s="146"/>
      <c r="IJI128" s="146"/>
      <c r="IJJ128" s="146"/>
      <c r="IJK128" s="146"/>
      <c r="IJL128" s="146"/>
      <c r="IJM128" s="146"/>
      <c r="IJN128" s="146"/>
      <c r="IJO128" s="146"/>
      <c r="IJP128" s="146"/>
      <c r="IJQ128" s="146"/>
      <c r="IJR128" s="146"/>
      <c r="IJS128" s="146"/>
      <c r="IJT128" s="146"/>
      <c r="IJU128" s="146"/>
      <c r="IJV128" s="146"/>
      <c r="IJW128" s="146"/>
      <c r="IJX128" s="146"/>
      <c r="IJY128" s="146"/>
      <c r="IJZ128" s="146"/>
      <c r="IKA128" s="146"/>
      <c r="IKB128" s="146"/>
      <c r="IKC128" s="146"/>
      <c r="IKD128" s="146"/>
      <c r="IKE128" s="146"/>
      <c r="IKF128" s="146"/>
      <c r="IKG128" s="146"/>
      <c r="IKH128" s="146"/>
      <c r="IKI128" s="146"/>
      <c r="IKJ128" s="146"/>
      <c r="IKK128" s="146"/>
      <c r="IKL128" s="146"/>
      <c r="IKM128" s="146"/>
      <c r="IKN128" s="146"/>
      <c r="IKO128" s="146"/>
      <c r="IKP128" s="146"/>
      <c r="IKQ128" s="146"/>
      <c r="IKR128" s="146"/>
      <c r="IKS128" s="146"/>
      <c r="IKT128" s="146"/>
      <c r="IKU128" s="146"/>
      <c r="IKV128" s="146"/>
      <c r="IKW128" s="146"/>
      <c r="IKX128" s="146"/>
      <c r="IKY128" s="146"/>
      <c r="IKZ128" s="146"/>
      <c r="ILA128" s="146"/>
      <c r="ILB128" s="146"/>
      <c r="ILC128" s="146"/>
      <c r="ILD128" s="146"/>
      <c r="ILE128" s="146"/>
      <c r="ILF128" s="146"/>
      <c r="ILG128" s="146"/>
      <c r="ILH128" s="146"/>
      <c r="ILI128" s="146"/>
      <c r="ILJ128" s="146"/>
      <c r="ILK128" s="146"/>
      <c r="ILL128" s="146"/>
      <c r="ILM128" s="146"/>
      <c r="ILN128" s="146"/>
      <c r="ILO128" s="146"/>
      <c r="ILP128" s="146"/>
      <c r="ILQ128" s="146"/>
      <c r="ILR128" s="146"/>
      <c r="ILS128" s="146"/>
      <c r="ILT128" s="146"/>
      <c r="ILU128" s="146"/>
      <c r="ILV128" s="146"/>
      <c r="ILW128" s="146"/>
      <c r="ILX128" s="146"/>
      <c r="ILY128" s="146"/>
      <c r="ILZ128" s="146"/>
      <c r="IMA128" s="146"/>
      <c r="IMB128" s="146"/>
      <c r="IMC128" s="146"/>
      <c r="IMD128" s="146"/>
      <c r="IME128" s="146"/>
      <c r="IMF128" s="146"/>
      <c r="IMG128" s="146"/>
      <c r="IMH128" s="146"/>
      <c r="IMI128" s="146"/>
      <c r="IMJ128" s="146"/>
      <c r="IMK128" s="146"/>
      <c r="IML128" s="146"/>
      <c r="IMM128" s="146"/>
      <c r="IMN128" s="146"/>
      <c r="IMO128" s="146"/>
      <c r="IMP128" s="146"/>
      <c r="IMQ128" s="146"/>
      <c r="IMR128" s="146"/>
      <c r="IMS128" s="146"/>
      <c r="IMT128" s="146"/>
      <c r="IMU128" s="146"/>
      <c r="IMV128" s="146"/>
      <c r="IMW128" s="146"/>
      <c r="IMX128" s="146"/>
      <c r="IMY128" s="146"/>
      <c r="IMZ128" s="146"/>
      <c r="INA128" s="146"/>
      <c r="INB128" s="146"/>
      <c r="INC128" s="146"/>
      <c r="IND128" s="146"/>
      <c r="INE128" s="146"/>
      <c r="INF128" s="146"/>
      <c r="ING128" s="146"/>
      <c r="INH128" s="146"/>
      <c r="INI128" s="146"/>
      <c r="INJ128" s="146"/>
      <c r="INK128" s="146"/>
      <c r="INL128" s="146"/>
      <c r="INM128" s="146"/>
      <c r="INN128" s="146"/>
      <c r="INO128" s="146"/>
      <c r="INP128" s="146"/>
      <c r="INQ128" s="146"/>
      <c r="INR128" s="146"/>
      <c r="INS128" s="146"/>
      <c r="INT128" s="146"/>
      <c r="INU128" s="146"/>
      <c r="INV128" s="146"/>
      <c r="INW128" s="146"/>
      <c r="INX128" s="146"/>
      <c r="INY128" s="146"/>
      <c r="INZ128" s="146"/>
      <c r="IOA128" s="146"/>
      <c r="IOB128" s="146"/>
      <c r="IOC128" s="146"/>
      <c r="IOD128" s="146"/>
      <c r="IOE128" s="146"/>
      <c r="IOF128" s="146"/>
      <c r="IOG128" s="146"/>
      <c r="IOH128" s="146"/>
      <c r="IOI128" s="146"/>
      <c r="IOJ128" s="146"/>
      <c r="IOK128" s="146"/>
      <c r="IOL128" s="146"/>
      <c r="IOM128" s="146"/>
      <c r="ION128" s="146"/>
      <c r="IOO128" s="146"/>
      <c r="IOP128" s="146"/>
      <c r="IOQ128" s="146"/>
      <c r="IOR128" s="146"/>
      <c r="IOS128" s="146"/>
      <c r="IOT128" s="146"/>
      <c r="IOU128" s="146"/>
      <c r="IOV128" s="146"/>
      <c r="IOW128" s="146"/>
      <c r="IOX128" s="146"/>
      <c r="IOY128" s="146"/>
      <c r="IOZ128" s="146"/>
      <c r="IPA128" s="146"/>
      <c r="IPB128" s="146"/>
      <c r="IPC128" s="146"/>
      <c r="IPD128" s="146"/>
      <c r="IPE128" s="146"/>
      <c r="IPF128" s="146"/>
      <c r="IPG128" s="146"/>
      <c r="IPH128" s="146"/>
      <c r="IPI128" s="146"/>
      <c r="IPJ128" s="146"/>
      <c r="IPK128" s="146"/>
      <c r="IPL128" s="146"/>
      <c r="IPM128" s="146"/>
      <c r="IPN128" s="146"/>
      <c r="IPO128" s="146"/>
      <c r="IPP128" s="146"/>
      <c r="IPQ128" s="146"/>
      <c r="IPR128" s="146"/>
      <c r="IPS128" s="146"/>
      <c r="IPT128" s="146"/>
      <c r="IPU128" s="146"/>
      <c r="IPV128" s="146"/>
      <c r="IPW128" s="146"/>
      <c r="IPX128" s="146"/>
      <c r="IPY128" s="146"/>
      <c r="IPZ128" s="146"/>
      <c r="IQA128" s="146"/>
      <c r="IQB128" s="146"/>
      <c r="IQC128" s="146"/>
      <c r="IQD128" s="146"/>
      <c r="IQE128" s="146"/>
      <c r="IQF128" s="146"/>
      <c r="IQG128" s="146"/>
      <c r="IQH128" s="146"/>
      <c r="IQI128" s="146"/>
      <c r="IQJ128" s="146"/>
      <c r="IQK128" s="146"/>
      <c r="IQL128" s="146"/>
      <c r="IQM128" s="146"/>
      <c r="IQN128" s="146"/>
      <c r="IQO128" s="146"/>
      <c r="IQP128" s="146"/>
      <c r="IQQ128" s="146"/>
      <c r="IQR128" s="146"/>
      <c r="IQS128" s="146"/>
      <c r="IQT128" s="146"/>
      <c r="IQU128" s="146"/>
      <c r="IQV128" s="146"/>
      <c r="IQW128" s="146"/>
      <c r="IQX128" s="146"/>
      <c r="IQY128" s="146"/>
      <c r="IQZ128" s="146"/>
      <c r="IRA128" s="146"/>
      <c r="IRB128" s="146"/>
      <c r="IRC128" s="146"/>
      <c r="IRD128" s="146"/>
      <c r="IRE128" s="146"/>
      <c r="IRF128" s="146"/>
      <c r="IRG128" s="146"/>
      <c r="IRH128" s="146"/>
      <c r="IRI128" s="146"/>
      <c r="IRJ128" s="146"/>
      <c r="IRK128" s="146"/>
      <c r="IRL128" s="146"/>
      <c r="IRM128" s="146"/>
      <c r="IRN128" s="146"/>
      <c r="IRO128" s="146"/>
      <c r="IRP128" s="146"/>
      <c r="IRQ128" s="146"/>
      <c r="IRR128" s="146"/>
      <c r="IRS128" s="146"/>
      <c r="IRT128" s="146"/>
      <c r="IRU128" s="146"/>
      <c r="IRV128" s="146"/>
      <c r="IRW128" s="146"/>
      <c r="IRX128" s="146"/>
      <c r="IRY128" s="146"/>
      <c r="IRZ128" s="146"/>
      <c r="ISA128" s="146"/>
      <c r="ISB128" s="146"/>
      <c r="ISC128" s="146"/>
      <c r="ISD128" s="146"/>
      <c r="ISE128" s="146"/>
      <c r="ISF128" s="146"/>
      <c r="ISG128" s="146"/>
      <c r="ISH128" s="146"/>
      <c r="ISI128" s="146"/>
      <c r="ISJ128" s="146"/>
      <c r="ISK128" s="146"/>
      <c r="ISL128" s="146"/>
      <c r="ISM128" s="146"/>
      <c r="ISN128" s="146"/>
      <c r="ISO128" s="146"/>
      <c r="ISP128" s="146"/>
      <c r="ISQ128" s="146"/>
      <c r="ISR128" s="146"/>
      <c r="ISS128" s="146"/>
      <c r="IST128" s="146"/>
      <c r="ISU128" s="146"/>
      <c r="ISV128" s="146"/>
      <c r="ISW128" s="146"/>
      <c r="ISX128" s="146"/>
      <c r="ISY128" s="146"/>
      <c r="ISZ128" s="146"/>
      <c r="ITA128" s="146"/>
      <c r="ITB128" s="146"/>
      <c r="ITC128" s="146"/>
      <c r="ITD128" s="146"/>
      <c r="ITE128" s="146"/>
      <c r="ITF128" s="146"/>
      <c r="ITG128" s="146"/>
      <c r="ITH128" s="146"/>
      <c r="ITI128" s="146"/>
      <c r="ITJ128" s="146"/>
      <c r="ITK128" s="146"/>
      <c r="ITL128" s="146"/>
      <c r="ITM128" s="146"/>
      <c r="ITN128" s="146"/>
      <c r="ITO128" s="146"/>
      <c r="ITP128" s="146"/>
      <c r="ITQ128" s="146"/>
      <c r="ITR128" s="146"/>
      <c r="ITS128" s="146"/>
      <c r="ITT128" s="146"/>
      <c r="ITU128" s="146"/>
      <c r="ITV128" s="146"/>
      <c r="ITW128" s="146"/>
      <c r="ITX128" s="146"/>
      <c r="ITY128" s="146"/>
      <c r="ITZ128" s="146"/>
      <c r="IUA128" s="146"/>
      <c r="IUB128" s="146"/>
      <c r="IUC128" s="146"/>
      <c r="IUD128" s="146"/>
      <c r="IUE128" s="146"/>
      <c r="IUF128" s="146"/>
      <c r="IUG128" s="146"/>
      <c r="IUH128" s="146"/>
      <c r="IUI128" s="146"/>
      <c r="IUJ128" s="146"/>
      <c r="IUK128" s="146"/>
      <c r="IUL128" s="146"/>
      <c r="IUM128" s="146"/>
      <c r="IUN128" s="146"/>
      <c r="IUO128" s="146"/>
      <c r="IUP128" s="146"/>
      <c r="IUQ128" s="146"/>
      <c r="IUR128" s="146"/>
      <c r="IUS128" s="146"/>
      <c r="IUT128" s="146"/>
      <c r="IUU128" s="146"/>
      <c r="IUV128" s="146"/>
      <c r="IUW128" s="146"/>
      <c r="IUX128" s="146"/>
      <c r="IUY128" s="146"/>
      <c r="IUZ128" s="146"/>
      <c r="IVA128" s="146"/>
      <c r="IVB128" s="146"/>
      <c r="IVC128" s="146"/>
      <c r="IVD128" s="146"/>
      <c r="IVE128" s="146"/>
      <c r="IVF128" s="146"/>
      <c r="IVG128" s="146"/>
      <c r="IVH128" s="146"/>
      <c r="IVI128" s="146"/>
      <c r="IVJ128" s="146"/>
      <c r="IVK128" s="146"/>
      <c r="IVL128" s="146"/>
      <c r="IVM128" s="146"/>
      <c r="IVN128" s="146"/>
      <c r="IVO128" s="146"/>
      <c r="IVP128" s="146"/>
      <c r="IVQ128" s="146"/>
      <c r="IVR128" s="146"/>
      <c r="IVS128" s="146"/>
      <c r="IVT128" s="146"/>
      <c r="IVU128" s="146"/>
      <c r="IVV128" s="146"/>
      <c r="IVW128" s="146"/>
      <c r="IVX128" s="146"/>
      <c r="IVY128" s="146"/>
      <c r="IVZ128" s="146"/>
      <c r="IWA128" s="146"/>
      <c r="IWB128" s="146"/>
      <c r="IWC128" s="146"/>
      <c r="IWD128" s="146"/>
      <c r="IWE128" s="146"/>
      <c r="IWF128" s="146"/>
      <c r="IWG128" s="146"/>
      <c r="IWH128" s="146"/>
      <c r="IWI128" s="146"/>
      <c r="IWJ128" s="146"/>
      <c r="IWK128" s="146"/>
      <c r="IWL128" s="146"/>
      <c r="IWM128" s="146"/>
      <c r="IWN128" s="146"/>
      <c r="IWO128" s="146"/>
      <c r="IWP128" s="146"/>
      <c r="IWQ128" s="146"/>
      <c r="IWR128" s="146"/>
      <c r="IWS128" s="146"/>
      <c r="IWT128" s="146"/>
      <c r="IWU128" s="146"/>
      <c r="IWV128" s="146"/>
      <c r="IWW128" s="146"/>
      <c r="IWX128" s="146"/>
      <c r="IWY128" s="146"/>
      <c r="IWZ128" s="146"/>
      <c r="IXA128" s="146"/>
      <c r="IXB128" s="146"/>
      <c r="IXC128" s="146"/>
      <c r="IXD128" s="146"/>
      <c r="IXE128" s="146"/>
      <c r="IXF128" s="146"/>
      <c r="IXG128" s="146"/>
      <c r="IXH128" s="146"/>
      <c r="IXI128" s="146"/>
      <c r="IXJ128" s="146"/>
      <c r="IXK128" s="146"/>
      <c r="IXL128" s="146"/>
      <c r="IXM128" s="146"/>
      <c r="IXN128" s="146"/>
      <c r="IXO128" s="146"/>
      <c r="IXP128" s="146"/>
      <c r="IXQ128" s="146"/>
      <c r="IXR128" s="146"/>
      <c r="IXS128" s="146"/>
      <c r="IXT128" s="146"/>
      <c r="IXU128" s="146"/>
      <c r="IXV128" s="146"/>
      <c r="IXW128" s="146"/>
      <c r="IXX128" s="146"/>
      <c r="IXY128" s="146"/>
      <c r="IXZ128" s="146"/>
      <c r="IYA128" s="146"/>
      <c r="IYB128" s="146"/>
      <c r="IYC128" s="146"/>
      <c r="IYD128" s="146"/>
      <c r="IYE128" s="146"/>
      <c r="IYF128" s="146"/>
      <c r="IYG128" s="146"/>
      <c r="IYH128" s="146"/>
      <c r="IYI128" s="146"/>
      <c r="IYJ128" s="146"/>
      <c r="IYK128" s="146"/>
      <c r="IYL128" s="146"/>
      <c r="IYM128" s="146"/>
      <c r="IYN128" s="146"/>
      <c r="IYO128" s="146"/>
      <c r="IYP128" s="146"/>
      <c r="IYQ128" s="146"/>
      <c r="IYR128" s="146"/>
      <c r="IYS128" s="146"/>
      <c r="IYT128" s="146"/>
      <c r="IYU128" s="146"/>
      <c r="IYV128" s="146"/>
      <c r="IYW128" s="146"/>
      <c r="IYX128" s="146"/>
      <c r="IYY128" s="146"/>
      <c r="IYZ128" s="146"/>
      <c r="IZA128" s="146"/>
      <c r="IZB128" s="146"/>
      <c r="IZC128" s="146"/>
      <c r="IZD128" s="146"/>
      <c r="IZE128" s="146"/>
      <c r="IZF128" s="146"/>
      <c r="IZG128" s="146"/>
      <c r="IZH128" s="146"/>
      <c r="IZI128" s="146"/>
      <c r="IZJ128" s="146"/>
      <c r="IZK128" s="146"/>
      <c r="IZL128" s="146"/>
      <c r="IZM128" s="146"/>
      <c r="IZN128" s="146"/>
      <c r="IZO128" s="146"/>
      <c r="IZP128" s="146"/>
      <c r="IZQ128" s="146"/>
      <c r="IZR128" s="146"/>
      <c r="IZS128" s="146"/>
      <c r="IZT128" s="146"/>
      <c r="IZU128" s="146"/>
      <c r="IZV128" s="146"/>
      <c r="IZW128" s="146"/>
      <c r="IZX128" s="146"/>
      <c r="IZY128" s="146"/>
      <c r="IZZ128" s="146"/>
      <c r="JAA128" s="146"/>
      <c r="JAB128" s="146"/>
      <c r="JAC128" s="146"/>
      <c r="JAD128" s="146"/>
      <c r="JAE128" s="146"/>
      <c r="JAF128" s="146"/>
      <c r="JAG128" s="146"/>
      <c r="JAH128" s="146"/>
      <c r="JAI128" s="146"/>
      <c r="JAJ128" s="146"/>
      <c r="JAK128" s="146"/>
      <c r="JAL128" s="146"/>
      <c r="JAM128" s="146"/>
      <c r="JAN128" s="146"/>
      <c r="JAO128" s="146"/>
      <c r="JAP128" s="146"/>
      <c r="JAQ128" s="146"/>
      <c r="JAR128" s="146"/>
      <c r="JAS128" s="146"/>
      <c r="JAT128" s="146"/>
      <c r="JAU128" s="146"/>
      <c r="JAV128" s="146"/>
      <c r="JAW128" s="146"/>
      <c r="JAX128" s="146"/>
      <c r="JAY128" s="146"/>
      <c r="JAZ128" s="146"/>
      <c r="JBA128" s="146"/>
      <c r="JBB128" s="146"/>
      <c r="JBC128" s="146"/>
      <c r="JBD128" s="146"/>
      <c r="JBE128" s="146"/>
      <c r="JBF128" s="146"/>
      <c r="JBG128" s="146"/>
      <c r="JBH128" s="146"/>
      <c r="JBI128" s="146"/>
      <c r="JBJ128" s="146"/>
      <c r="JBK128" s="146"/>
      <c r="JBL128" s="146"/>
      <c r="JBM128" s="146"/>
      <c r="JBN128" s="146"/>
      <c r="JBO128" s="146"/>
      <c r="JBP128" s="146"/>
      <c r="JBQ128" s="146"/>
      <c r="JBR128" s="146"/>
      <c r="JBS128" s="146"/>
      <c r="JBT128" s="146"/>
      <c r="JBU128" s="146"/>
      <c r="JBV128" s="146"/>
      <c r="JBW128" s="146"/>
      <c r="JBX128" s="146"/>
      <c r="JBY128" s="146"/>
      <c r="JBZ128" s="146"/>
      <c r="JCA128" s="146"/>
      <c r="JCB128" s="146"/>
      <c r="JCC128" s="146"/>
      <c r="JCD128" s="146"/>
      <c r="JCE128" s="146"/>
      <c r="JCF128" s="146"/>
      <c r="JCG128" s="146"/>
      <c r="JCH128" s="146"/>
      <c r="JCI128" s="146"/>
      <c r="JCJ128" s="146"/>
      <c r="JCK128" s="146"/>
      <c r="JCL128" s="146"/>
      <c r="JCM128" s="146"/>
      <c r="JCN128" s="146"/>
      <c r="JCO128" s="146"/>
      <c r="JCP128" s="146"/>
      <c r="JCQ128" s="146"/>
      <c r="JCR128" s="146"/>
      <c r="JCS128" s="146"/>
      <c r="JCT128" s="146"/>
      <c r="JCU128" s="146"/>
      <c r="JCV128" s="146"/>
      <c r="JCW128" s="146"/>
      <c r="JCX128" s="146"/>
      <c r="JCY128" s="146"/>
      <c r="JCZ128" s="146"/>
      <c r="JDA128" s="146"/>
      <c r="JDB128" s="146"/>
      <c r="JDC128" s="146"/>
      <c r="JDD128" s="146"/>
      <c r="JDE128" s="146"/>
      <c r="JDF128" s="146"/>
      <c r="JDG128" s="146"/>
      <c r="JDH128" s="146"/>
      <c r="JDI128" s="146"/>
      <c r="JDJ128" s="146"/>
      <c r="JDK128" s="146"/>
      <c r="JDL128" s="146"/>
      <c r="JDM128" s="146"/>
      <c r="JDN128" s="146"/>
      <c r="JDO128" s="146"/>
      <c r="JDP128" s="146"/>
      <c r="JDQ128" s="146"/>
      <c r="JDR128" s="146"/>
      <c r="JDS128" s="146"/>
      <c r="JDT128" s="146"/>
      <c r="JDU128" s="146"/>
      <c r="JDV128" s="146"/>
      <c r="JDW128" s="146"/>
      <c r="JDX128" s="146"/>
      <c r="JDY128" s="146"/>
      <c r="JDZ128" s="146"/>
      <c r="JEA128" s="146"/>
      <c r="JEB128" s="146"/>
      <c r="JEC128" s="146"/>
      <c r="JED128" s="146"/>
      <c r="JEE128" s="146"/>
      <c r="JEF128" s="146"/>
      <c r="JEG128" s="146"/>
      <c r="JEH128" s="146"/>
      <c r="JEI128" s="146"/>
      <c r="JEJ128" s="146"/>
      <c r="JEK128" s="146"/>
      <c r="JEL128" s="146"/>
      <c r="JEM128" s="146"/>
      <c r="JEN128" s="146"/>
      <c r="JEO128" s="146"/>
      <c r="JEP128" s="146"/>
      <c r="JEQ128" s="146"/>
      <c r="JER128" s="146"/>
      <c r="JES128" s="146"/>
      <c r="JET128" s="146"/>
      <c r="JEU128" s="146"/>
      <c r="JEV128" s="146"/>
      <c r="JEW128" s="146"/>
      <c r="JEX128" s="146"/>
      <c r="JEY128" s="146"/>
      <c r="JEZ128" s="146"/>
      <c r="JFA128" s="146"/>
      <c r="JFB128" s="146"/>
      <c r="JFC128" s="146"/>
      <c r="JFD128" s="146"/>
      <c r="JFE128" s="146"/>
      <c r="JFF128" s="146"/>
      <c r="JFG128" s="146"/>
      <c r="JFH128" s="146"/>
      <c r="JFI128" s="146"/>
      <c r="JFJ128" s="146"/>
      <c r="JFK128" s="146"/>
      <c r="JFL128" s="146"/>
      <c r="JFM128" s="146"/>
      <c r="JFN128" s="146"/>
      <c r="JFO128" s="146"/>
      <c r="JFP128" s="146"/>
      <c r="JFQ128" s="146"/>
      <c r="JFR128" s="146"/>
      <c r="JFS128" s="146"/>
      <c r="JFT128" s="146"/>
      <c r="JFU128" s="146"/>
      <c r="JFV128" s="146"/>
      <c r="JFW128" s="146"/>
      <c r="JFX128" s="146"/>
      <c r="JFY128" s="146"/>
      <c r="JFZ128" s="146"/>
      <c r="JGA128" s="146"/>
      <c r="JGB128" s="146"/>
      <c r="JGC128" s="146"/>
      <c r="JGD128" s="146"/>
      <c r="JGE128" s="146"/>
      <c r="JGF128" s="146"/>
      <c r="JGG128" s="146"/>
      <c r="JGH128" s="146"/>
      <c r="JGI128" s="146"/>
      <c r="JGJ128" s="146"/>
      <c r="JGK128" s="146"/>
      <c r="JGL128" s="146"/>
      <c r="JGM128" s="146"/>
      <c r="JGN128" s="146"/>
      <c r="JGO128" s="146"/>
      <c r="JGP128" s="146"/>
      <c r="JGQ128" s="146"/>
      <c r="JGR128" s="146"/>
      <c r="JGS128" s="146"/>
      <c r="JGT128" s="146"/>
      <c r="JGU128" s="146"/>
      <c r="JGV128" s="146"/>
      <c r="JGW128" s="146"/>
      <c r="JGX128" s="146"/>
      <c r="JGY128" s="146"/>
      <c r="JGZ128" s="146"/>
      <c r="JHA128" s="146"/>
      <c r="JHB128" s="146"/>
      <c r="JHC128" s="146"/>
      <c r="JHD128" s="146"/>
      <c r="JHE128" s="146"/>
      <c r="JHF128" s="146"/>
      <c r="JHG128" s="146"/>
      <c r="JHH128" s="146"/>
      <c r="JHI128" s="146"/>
      <c r="JHJ128" s="146"/>
      <c r="JHK128" s="146"/>
      <c r="JHL128" s="146"/>
      <c r="JHM128" s="146"/>
      <c r="JHN128" s="146"/>
      <c r="JHO128" s="146"/>
      <c r="JHP128" s="146"/>
      <c r="JHQ128" s="146"/>
      <c r="JHR128" s="146"/>
      <c r="JHS128" s="146"/>
      <c r="JHT128" s="146"/>
      <c r="JHU128" s="146"/>
      <c r="JHV128" s="146"/>
      <c r="JHW128" s="146"/>
      <c r="JHX128" s="146"/>
      <c r="JHY128" s="146"/>
      <c r="JHZ128" s="146"/>
      <c r="JIA128" s="146"/>
      <c r="JIB128" s="146"/>
      <c r="JIC128" s="146"/>
      <c r="JID128" s="146"/>
      <c r="JIE128" s="146"/>
      <c r="JIF128" s="146"/>
      <c r="JIG128" s="146"/>
      <c r="JIH128" s="146"/>
      <c r="JII128" s="146"/>
      <c r="JIJ128" s="146"/>
      <c r="JIK128" s="146"/>
      <c r="JIL128" s="146"/>
      <c r="JIM128" s="146"/>
      <c r="JIN128" s="146"/>
      <c r="JIO128" s="146"/>
      <c r="JIP128" s="146"/>
      <c r="JIQ128" s="146"/>
      <c r="JIR128" s="146"/>
      <c r="JIS128" s="146"/>
      <c r="JIT128" s="146"/>
      <c r="JIU128" s="146"/>
      <c r="JIV128" s="146"/>
      <c r="JIW128" s="146"/>
      <c r="JIX128" s="146"/>
      <c r="JIY128" s="146"/>
      <c r="JIZ128" s="146"/>
      <c r="JJA128" s="146"/>
      <c r="JJB128" s="146"/>
      <c r="JJC128" s="146"/>
      <c r="JJD128" s="146"/>
      <c r="JJE128" s="146"/>
      <c r="JJF128" s="146"/>
      <c r="JJG128" s="146"/>
      <c r="JJH128" s="146"/>
      <c r="JJI128" s="146"/>
      <c r="JJJ128" s="146"/>
      <c r="JJK128" s="146"/>
      <c r="JJL128" s="146"/>
      <c r="JJM128" s="146"/>
      <c r="JJN128" s="146"/>
      <c r="JJO128" s="146"/>
      <c r="JJP128" s="146"/>
      <c r="JJQ128" s="146"/>
      <c r="JJR128" s="146"/>
      <c r="JJS128" s="146"/>
      <c r="JJT128" s="146"/>
      <c r="JJU128" s="146"/>
      <c r="JJV128" s="146"/>
      <c r="JJW128" s="146"/>
      <c r="JJX128" s="146"/>
      <c r="JJY128" s="146"/>
      <c r="JJZ128" s="146"/>
      <c r="JKA128" s="146"/>
      <c r="JKB128" s="146"/>
      <c r="JKC128" s="146"/>
      <c r="JKD128" s="146"/>
      <c r="JKE128" s="146"/>
      <c r="JKF128" s="146"/>
      <c r="JKG128" s="146"/>
      <c r="JKH128" s="146"/>
      <c r="JKI128" s="146"/>
      <c r="JKJ128" s="146"/>
      <c r="JKK128" s="146"/>
      <c r="JKL128" s="146"/>
      <c r="JKM128" s="146"/>
      <c r="JKN128" s="146"/>
      <c r="JKO128" s="146"/>
      <c r="JKP128" s="146"/>
      <c r="JKQ128" s="146"/>
      <c r="JKR128" s="146"/>
      <c r="JKS128" s="146"/>
      <c r="JKT128" s="146"/>
      <c r="JKU128" s="146"/>
      <c r="JKV128" s="146"/>
      <c r="JKW128" s="146"/>
      <c r="JKX128" s="146"/>
      <c r="JKY128" s="146"/>
      <c r="JKZ128" s="146"/>
      <c r="JLA128" s="146"/>
      <c r="JLB128" s="146"/>
      <c r="JLC128" s="146"/>
      <c r="JLD128" s="146"/>
      <c r="JLE128" s="146"/>
      <c r="JLF128" s="146"/>
      <c r="JLG128" s="146"/>
      <c r="JLH128" s="146"/>
      <c r="JLI128" s="146"/>
      <c r="JLJ128" s="146"/>
      <c r="JLK128" s="146"/>
      <c r="JLL128" s="146"/>
      <c r="JLM128" s="146"/>
      <c r="JLN128" s="146"/>
      <c r="JLO128" s="146"/>
      <c r="JLP128" s="146"/>
      <c r="JLQ128" s="146"/>
      <c r="JLR128" s="146"/>
      <c r="JLS128" s="146"/>
      <c r="JLT128" s="146"/>
      <c r="JLU128" s="146"/>
      <c r="JLV128" s="146"/>
      <c r="JLW128" s="146"/>
      <c r="JLX128" s="146"/>
      <c r="JLY128" s="146"/>
      <c r="JLZ128" s="146"/>
      <c r="JMA128" s="146"/>
      <c r="JMB128" s="146"/>
      <c r="JMC128" s="146"/>
      <c r="JMD128" s="146"/>
      <c r="JME128" s="146"/>
      <c r="JMF128" s="146"/>
      <c r="JMG128" s="146"/>
      <c r="JMH128" s="146"/>
      <c r="JMI128" s="146"/>
      <c r="JMJ128" s="146"/>
      <c r="JMK128" s="146"/>
      <c r="JML128" s="146"/>
      <c r="JMM128" s="146"/>
      <c r="JMN128" s="146"/>
      <c r="JMO128" s="146"/>
      <c r="JMP128" s="146"/>
      <c r="JMQ128" s="146"/>
      <c r="JMR128" s="146"/>
      <c r="JMS128" s="146"/>
      <c r="JMT128" s="146"/>
      <c r="JMU128" s="146"/>
      <c r="JMV128" s="146"/>
      <c r="JMW128" s="146"/>
      <c r="JMX128" s="146"/>
      <c r="JMY128" s="146"/>
      <c r="JMZ128" s="146"/>
      <c r="JNA128" s="146"/>
      <c r="JNB128" s="146"/>
      <c r="JNC128" s="146"/>
      <c r="JND128" s="146"/>
      <c r="JNE128" s="146"/>
      <c r="JNF128" s="146"/>
      <c r="JNG128" s="146"/>
      <c r="JNH128" s="146"/>
      <c r="JNI128" s="146"/>
      <c r="JNJ128" s="146"/>
      <c r="JNK128" s="146"/>
      <c r="JNL128" s="146"/>
      <c r="JNM128" s="146"/>
      <c r="JNN128" s="146"/>
      <c r="JNO128" s="146"/>
      <c r="JNP128" s="146"/>
      <c r="JNQ128" s="146"/>
      <c r="JNR128" s="146"/>
      <c r="JNS128" s="146"/>
      <c r="JNT128" s="146"/>
      <c r="JNU128" s="146"/>
      <c r="JNV128" s="146"/>
      <c r="JNW128" s="146"/>
      <c r="JNX128" s="146"/>
      <c r="JNY128" s="146"/>
      <c r="JNZ128" s="146"/>
      <c r="JOA128" s="146"/>
      <c r="JOB128" s="146"/>
      <c r="JOC128" s="146"/>
      <c r="JOD128" s="146"/>
      <c r="JOE128" s="146"/>
      <c r="JOF128" s="146"/>
      <c r="JOG128" s="146"/>
      <c r="JOH128" s="146"/>
      <c r="JOI128" s="146"/>
      <c r="JOJ128" s="146"/>
      <c r="JOK128" s="146"/>
      <c r="JOL128" s="146"/>
      <c r="JOM128" s="146"/>
      <c r="JON128" s="146"/>
      <c r="JOO128" s="146"/>
      <c r="JOP128" s="146"/>
      <c r="JOQ128" s="146"/>
      <c r="JOR128" s="146"/>
      <c r="JOS128" s="146"/>
      <c r="JOT128" s="146"/>
      <c r="JOU128" s="146"/>
      <c r="JOV128" s="146"/>
      <c r="JOW128" s="146"/>
      <c r="JOX128" s="146"/>
      <c r="JOY128" s="146"/>
      <c r="JOZ128" s="146"/>
      <c r="JPA128" s="146"/>
      <c r="JPB128" s="146"/>
      <c r="JPC128" s="146"/>
      <c r="JPD128" s="146"/>
      <c r="JPE128" s="146"/>
      <c r="JPF128" s="146"/>
      <c r="JPG128" s="146"/>
      <c r="JPH128" s="146"/>
      <c r="JPI128" s="146"/>
      <c r="JPJ128" s="146"/>
      <c r="JPK128" s="146"/>
      <c r="JPL128" s="146"/>
      <c r="JPM128" s="146"/>
      <c r="JPN128" s="146"/>
      <c r="JPO128" s="146"/>
      <c r="JPP128" s="146"/>
      <c r="JPQ128" s="146"/>
      <c r="JPR128" s="146"/>
      <c r="JPS128" s="146"/>
      <c r="JPT128" s="146"/>
      <c r="JPU128" s="146"/>
      <c r="JPV128" s="146"/>
      <c r="JPW128" s="146"/>
      <c r="JPX128" s="146"/>
      <c r="JPY128" s="146"/>
      <c r="JPZ128" s="146"/>
      <c r="JQA128" s="146"/>
      <c r="JQB128" s="146"/>
      <c r="JQC128" s="146"/>
      <c r="JQD128" s="146"/>
      <c r="JQE128" s="146"/>
      <c r="JQF128" s="146"/>
      <c r="JQG128" s="146"/>
      <c r="JQH128" s="146"/>
      <c r="JQI128" s="146"/>
      <c r="JQJ128" s="146"/>
      <c r="JQK128" s="146"/>
      <c r="JQL128" s="146"/>
      <c r="JQM128" s="146"/>
      <c r="JQN128" s="146"/>
      <c r="JQO128" s="146"/>
      <c r="JQP128" s="146"/>
      <c r="JQQ128" s="146"/>
      <c r="JQR128" s="146"/>
      <c r="JQS128" s="146"/>
      <c r="JQT128" s="146"/>
      <c r="JQU128" s="146"/>
      <c r="JQV128" s="146"/>
      <c r="JQW128" s="146"/>
      <c r="JQX128" s="146"/>
      <c r="JQY128" s="146"/>
      <c r="JQZ128" s="146"/>
      <c r="JRA128" s="146"/>
      <c r="JRB128" s="146"/>
      <c r="JRC128" s="146"/>
      <c r="JRD128" s="146"/>
      <c r="JRE128" s="146"/>
      <c r="JRF128" s="146"/>
      <c r="JRG128" s="146"/>
      <c r="JRH128" s="146"/>
      <c r="JRI128" s="146"/>
      <c r="JRJ128" s="146"/>
      <c r="JRK128" s="146"/>
      <c r="JRL128" s="146"/>
      <c r="JRM128" s="146"/>
      <c r="JRN128" s="146"/>
      <c r="JRO128" s="146"/>
      <c r="JRP128" s="146"/>
      <c r="JRQ128" s="146"/>
      <c r="JRR128" s="146"/>
      <c r="JRS128" s="146"/>
      <c r="JRT128" s="146"/>
      <c r="JRU128" s="146"/>
      <c r="JRV128" s="146"/>
      <c r="JRW128" s="146"/>
      <c r="JRX128" s="146"/>
      <c r="JRY128" s="146"/>
      <c r="JRZ128" s="146"/>
      <c r="JSA128" s="146"/>
      <c r="JSB128" s="146"/>
      <c r="JSC128" s="146"/>
      <c r="JSD128" s="146"/>
      <c r="JSE128" s="146"/>
      <c r="JSF128" s="146"/>
      <c r="JSG128" s="146"/>
      <c r="JSH128" s="146"/>
      <c r="JSI128" s="146"/>
      <c r="JSJ128" s="146"/>
      <c r="JSK128" s="146"/>
      <c r="JSL128" s="146"/>
      <c r="JSM128" s="146"/>
      <c r="JSN128" s="146"/>
      <c r="JSO128" s="146"/>
      <c r="JSP128" s="146"/>
      <c r="JSQ128" s="146"/>
      <c r="JSR128" s="146"/>
      <c r="JSS128" s="146"/>
      <c r="JST128" s="146"/>
      <c r="JSU128" s="146"/>
      <c r="JSV128" s="146"/>
      <c r="JSW128" s="146"/>
      <c r="JSX128" s="146"/>
      <c r="JSY128" s="146"/>
      <c r="JSZ128" s="146"/>
      <c r="JTA128" s="146"/>
      <c r="JTB128" s="146"/>
      <c r="JTC128" s="146"/>
      <c r="JTD128" s="146"/>
      <c r="JTE128" s="146"/>
      <c r="JTF128" s="146"/>
      <c r="JTG128" s="146"/>
      <c r="JTH128" s="146"/>
      <c r="JTI128" s="146"/>
      <c r="JTJ128" s="146"/>
      <c r="JTK128" s="146"/>
      <c r="JTL128" s="146"/>
      <c r="JTM128" s="146"/>
      <c r="JTN128" s="146"/>
      <c r="JTO128" s="146"/>
      <c r="JTP128" s="146"/>
      <c r="JTQ128" s="146"/>
      <c r="JTR128" s="146"/>
      <c r="JTS128" s="146"/>
      <c r="JTT128" s="146"/>
      <c r="JTU128" s="146"/>
      <c r="JTV128" s="146"/>
      <c r="JTW128" s="146"/>
      <c r="JTX128" s="146"/>
      <c r="JTY128" s="146"/>
      <c r="JTZ128" s="146"/>
      <c r="JUA128" s="146"/>
      <c r="JUB128" s="146"/>
      <c r="JUC128" s="146"/>
      <c r="JUD128" s="146"/>
      <c r="JUE128" s="146"/>
      <c r="JUF128" s="146"/>
      <c r="JUG128" s="146"/>
      <c r="JUH128" s="146"/>
      <c r="JUI128" s="146"/>
      <c r="JUJ128" s="146"/>
      <c r="JUK128" s="146"/>
      <c r="JUL128" s="146"/>
      <c r="JUM128" s="146"/>
      <c r="JUN128" s="146"/>
      <c r="JUO128" s="146"/>
      <c r="JUP128" s="146"/>
      <c r="JUQ128" s="146"/>
      <c r="JUR128" s="146"/>
      <c r="JUS128" s="146"/>
      <c r="JUT128" s="146"/>
      <c r="JUU128" s="146"/>
      <c r="JUV128" s="146"/>
      <c r="JUW128" s="146"/>
      <c r="JUX128" s="146"/>
      <c r="JUY128" s="146"/>
      <c r="JUZ128" s="146"/>
      <c r="JVA128" s="146"/>
      <c r="JVB128" s="146"/>
      <c r="JVC128" s="146"/>
      <c r="JVD128" s="146"/>
      <c r="JVE128" s="146"/>
      <c r="JVF128" s="146"/>
      <c r="JVG128" s="146"/>
      <c r="JVH128" s="146"/>
      <c r="JVI128" s="146"/>
      <c r="JVJ128" s="146"/>
      <c r="JVK128" s="146"/>
      <c r="JVL128" s="146"/>
      <c r="JVM128" s="146"/>
      <c r="JVN128" s="146"/>
      <c r="JVO128" s="146"/>
      <c r="JVP128" s="146"/>
      <c r="JVQ128" s="146"/>
      <c r="JVR128" s="146"/>
      <c r="JVS128" s="146"/>
      <c r="JVT128" s="146"/>
      <c r="JVU128" s="146"/>
      <c r="JVV128" s="146"/>
      <c r="JVW128" s="146"/>
      <c r="JVX128" s="146"/>
      <c r="JVY128" s="146"/>
      <c r="JVZ128" s="146"/>
      <c r="JWA128" s="146"/>
      <c r="JWB128" s="146"/>
      <c r="JWC128" s="146"/>
      <c r="JWD128" s="146"/>
      <c r="JWE128" s="146"/>
      <c r="JWF128" s="146"/>
      <c r="JWG128" s="146"/>
      <c r="JWH128" s="146"/>
      <c r="JWI128" s="146"/>
      <c r="JWJ128" s="146"/>
      <c r="JWK128" s="146"/>
      <c r="JWL128" s="146"/>
      <c r="JWM128" s="146"/>
      <c r="JWN128" s="146"/>
      <c r="JWO128" s="146"/>
      <c r="JWP128" s="146"/>
      <c r="JWQ128" s="146"/>
      <c r="JWR128" s="146"/>
      <c r="JWS128" s="146"/>
      <c r="JWT128" s="146"/>
      <c r="JWU128" s="146"/>
      <c r="JWV128" s="146"/>
      <c r="JWW128" s="146"/>
      <c r="JWX128" s="146"/>
      <c r="JWY128" s="146"/>
      <c r="JWZ128" s="146"/>
      <c r="JXA128" s="146"/>
      <c r="JXB128" s="146"/>
      <c r="JXC128" s="146"/>
      <c r="JXD128" s="146"/>
      <c r="JXE128" s="146"/>
      <c r="JXF128" s="146"/>
      <c r="JXG128" s="146"/>
      <c r="JXH128" s="146"/>
      <c r="JXI128" s="146"/>
      <c r="JXJ128" s="146"/>
      <c r="JXK128" s="146"/>
      <c r="JXL128" s="146"/>
      <c r="JXM128" s="146"/>
      <c r="JXN128" s="146"/>
      <c r="JXO128" s="146"/>
      <c r="JXP128" s="146"/>
      <c r="JXQ128" s="146"/>
      <c r="JXR128" s="146"/>
      <c r="JXS128" s="146"/>
      <c r="JXT128" s="146"/>
      <c r="JXU128" s="146"/>
      <c r="JXV128" s="146"/>
      <c r="JXW128" s="146"/>
      <c r="JXX128" s="146"/>
      <c r="JXY128" s="146"/>
      <c r="JXZ128" s="146"/>
      <c r="JYA128" s="146"/>
      <c r="JYB128" s="146"/>
      <c r="JYC128" s="146"/>
      <c r="JYD128" s="146"/>
      <c r="JYE128" s="146"/>
      <c r="JYF128" s="146"/>
      <c r="JYG128" s="146"/>
      <c r="JYH128" s="146"/>
      <c r="JYI128" s="146"/>
      <c r="JYJ128" s="146"/>
      <c r="JYK128" s="146"/>
      <c r="JYL128" s="146"/>
      <c r="JYM128" s="146"/>
      <c r="JYN128" s="146"/>
      <c r="JYO128" s="146"/>
      <c r="JYP128" s="146"/>
      <c r="JYQ128" s="146"/>
      <c r="JYR128" s="146"/>
      <c r="JYS128" s="146"/>
      <c r="JYT128" s="146"/>
      <c r="JYU128" s="146"/>
      <c r="JYV128" s="146"/>
      <c r="JYW128" s="146"/>
      <c r="JYX128" s="146"/>
      <c r="JYY128" s="146"/>
      <c r="JYZ128" s="146"/>
      <c r="JZA128" s="146"/>
      <c r="JZB128" s="146"/>
      <c r="JZC128" s="146"/>
      <c r="JZD128" s="146"/>
      <c r="JZE128" s="146"/>
      <c r="JZF128" s="146"/>
      <c r="JZG128" s="146"/>
      <c r="JZH128" s="146"/>
      <c r="JZI128" s="146"/>
      <c r="JZJ128" s="146"/>
      <c r="JZK128" s="146"/>
      <c r="JZL128" s="146"/>
      <c r="JZM128" s="146"/>
      <c r="JZN128" s="146"/>
      <c r="JZO128" s="146"/>
      <c r="JZP128" s="146"/>
      <c r="JZQ128" s="146"/>
      <c r="JZR128" s="146"/>
      <c r="JZS128" s="146"/>
      <c r="JZT128" s="146"/>
      <c r="JZU128" s="146"/>
      <c r="JZV128" s="146"/>
      <c r="JZW128" s="146"/>
      <c r="JZX128" s="146"/>
      <c r="JZY128" s="146"/>
      <c r="JZZ128" s="146"/>
      <c r="KAA128" s="146"/>
      <c r="KAB128" s="146"/>
      <c r="KAC128" s="146"/>
      <c r="KAD128" s="146"/>
      <c r="KAE128" s="146"/>
      <c r="KAF128" s="146"/>
      <c r="KAG128" s="146"/>
      <c r="KAH128" s="146"/>
      <c r="KAI128" s="146"/>
      <c r="KAJ128" s="146"/>
      <c r="KAK128" s="146"/>
      <c r="KAL128" s="146"/>
      <c r="KAM128" s="146"/>
      <c r="KAN128" s="146"/>
      <c r="KAO128" s="146"/>
      <c r="KAP128" s="146"/>
      <c r="KAQ128" s="146"/>
      <c r="KAR128" s="146"/>
      <c r="KAS128" s="146"/>
      <c r="KAT128" s="146"/>
      <c r="KAU128" s="146"/>
      <c r="KAV128" s="146"/>
      <c r="KAW128" s="146"/>
      <c r="KAX128" s="146"/>
      <c r="KAY128" s="146"/>
      <c r="KAZ128" s="146"/>
      <c r="KBA128" s="146"/>
      <c r="KBB128" s="146"/>
      <c r="KBC128" s="146"/>
      <c r="KBD128" s="146"/>
      <c r="KBE128" s="146"/>
      <c r="KBF128" s="146"/>
      <c r="KBG128" s="146"/>
      <c r="KBH128" s="146"/>
      <c r="KBI128" s="146"/>
      <c r="KBJ128" s="146"/>
      <c r="KBK128" s="146"/>
      <c r="KBL128" s="146"/>
      <c r="KBM128" s="146"/>
      <c r="KBN128" s="146"/>
      <c r="KBO128" s="146"/>
      <c r="KBP128" s="146"/>
      <c r="KBQ128" s="146"/>
      <c r="KBR128" s="146"/>
      <c r="KBS128" s="146"/>
      <c r="KBT128" s="146"/>
      <c r="KBU128" s="146"/>
      <c r="KBV128" s="146"/>
      <c r="KBW128" s="146"/>
      <c r="KBX128" s="146"/>
      <c r="KBY128" s="146"/>
      <c r="KBZ128" s="146"/>
      <c r="KCA128" s="146"/>
      <c r="KCB128" s="146"/>
      <c r="KCC128" s="146"/>
      <c r="KCD128" s="146"/>
      <c r="KCE128" s="146"/>
      <c r="KCF128" s="146"/>
      <c r="KCG128" s="146"/>
      <c r="KCH128" s="146"/>
      <c r="KCI128" s="146"/>
      <c r="KCJ128" s="146"/>
      <c r="KCK128" s="146"/>
      <c r="KCL128" s="146"/>
      <c r="KCM128" s="146"/>
      <c r="KCN128" s="146"/>
      <c r="KCO128" s="146"/>
      <c r="KCP128" s="146"/>
      <c r="KCQ128" s="146"/>
      <c r="KCR128" s="146"/>
      <c r="KCS128" s="146"/>
      <c r="KCT128" s="146"/>
      <c r="KCU128" s="146"/>
      <c r="KCV128" s="146"/>
      <c r="KCW128" s="146"/>
      <c r="KCX128" s="146"/>
      <c r="KCY128" s="146"/>
      <c r="KCZ128" s="146"/>
      <c r="KDA128" s="146"/>
      <c r="KDB128" s="146"/>
      <c r="KDC128" s="146"/>
      <c r="KDD128" s="146"/>
      <c r="KDE128" s="146"/>
      <c r="KDF128" s="146"/>
      <c r="KDG128" s="146"/>
      <c r="KDH128" s="146"/>
      <c r="KDI128" s="146"/>
      <c r="KDJ128" s="146"/>
      <c r="KDK128" s="146"/>
      <c r="KDL128" s="146"/>
      <c r="KDM128" s="146"/>
      <c r="KDN128" s="146"/>
      <c r="KDO128" s="146"/>
      <c r="KDP128" s="146"/>
      <c r="KDQ128" s="146"/>
      <c r="KDR128" s="146"/>
      <c r="KDS128" s="146"/>
      <c r="KDT128" s="146"/>
      <c r="KDU128" s="146"/>
      <c r="KDV128" s="146"/>
      <c r="KDW128" s="146"/>
      <c r="KDX128" s="146"/>
      <c r="KDY128" s="146"/>
      <c r="KDZ128" s="146"/>
      <c r="KEA128" s="146"/>
      <c r="KEB128" s="146"/>
      <c r="KEC128" s="146"/>
      <c r="KED128" s="146"/>
      <c r="KEE128" s="146"/>
      <c r="KEF128" s="146"/>
      <c r="KEG128" s="146"/>
      <c r="KEH128" s="146"/>
      <c r="KEI128" s="146"/>
      <c r="KEJ128" s="146"/>
      <c r="KEK128" s="146"/>
      <c r="KEL128" s="146"/>
      <c r="KEM128" s="146"/>
      <c r="KEN128" s="146"/>
      <c r="KEO128" s="146"/>
      <c r="KEP128" s="146"/>
      <c r="KEQ128" s="146"/>
      <c r="KER128" s="146"/>
      <c r="KES128" s="146"/>
      <c r="KET128" s="146"/>
      <c r="KEU128" s="146"/>
      <c r="KEV128" s="146"/>
      <c r="KEW128" s="146"/>
      <c r="KEX128" s="146"/>
      <c r="KEY128" s="146"/>
      <c r="KEZ128" s="146"/>
      <c r="KFA128" s="146"/>
      <c r="KFB128" s="146"/>
      <c r="KFC128" s="146"/>
      <c r="KFD128" s="146"/>
      <c r="KFE128" s="146"/>
      <c r="KFF128" s="146"/>
      <c r="KFG128" s="146"/>
      <c r="KFH128" s="146"/>
      <c r="KFI128" s="146"/>
      <c r="KFJ128" s="146"/>
      <c r="KFK128" s="146"/>
      <c r="KFL128" s="146"/>
      <c r="KFM128" s="146"/>
      <c r="KFN128" s="146"/>
      <c r="KFO128" s="146"/>
      <c r="KFP128" s="146"/>
      <c r="KFQ128" s="146"/>
      <c r="KFR128" s="146"/>
      <c r="KFS128" s="146"/>
      <c r="KFT128" s="146"/>
      <c r="KFU128" s="146"/>
      <c r="KFV128" s="146"/>
      <c r="KFW128" s="146"/>
      <c r="KFX128" s="146"/>
      <c r="KFY128" s="146"/>
      <c r="KFZ128" s="146"/>
      <c r="KGA128" s="146"/>
      <c r="KGB128" s="146"/>
      <c r="KGC128" s="146"/>
      <c r="KGD128" s="146"/>
      <c r="KGE128" s="146"/>
      <c r="KGF128" s="146"/>
      <c r="KGG128" s="146"/>
      <c r="KGH128" s="146"/>
      <c r="KGI128" s="146"/>
      <c r="KGJ128" s="146"/>
      <c r="KGK128" s="146"/>
      <c r="KGL128" s="146"/>
      <c r="KGM128" s="146"/>
      <c r="KGN128" s="146"/>
      <c r="KGO128" s="146"/>
      <c r="KGP128" s="146"/>
      <c r="KGQ128" s="146"/>
      <c r="KGR128" s="146"/>
      <c r="KGS128" s="146"/>
      <c r="KGT128" s="146"/>
      <c r="KGU128" s="146"/>
      <c r="KGV128" s="146"/>
      <c r="KGW128" s="146"/>
      <c r="KGX128" s="146"/>
      <c r="KGY128" s="146"/>
      <c r="KGZ128" s="146"/>
      <c r="KHA128" s="146"/>
      <c r="KHB128" s="146"/>
      <c r="KHC128" s="146"/>
      <c r="KHD128" s="146"/>
      <c r="KHE128" s="146"/>
      <c r="KHF128" s="146"/>
      <c r="KHG128" s="146"/>
      <c r="KHH128" s="146"/>
      <c r="KHI128" s="146"/>
      <c r="KHJ128" s="146"/>
      <c r="KHK128" s="146"/>
      <c r="KHL128" s="146"/>
      <c r="KHM128" s="146"/>
      <c r="KHN128" s="146"/>
      <c r="KHO128" s="146"/>
      <c r="KHP128" s="146"/>
      <c r="KHQ128" s="146"/>
      <c r="KHR128" s="146"/>
      <c r="KHS128" s="146"/>
      <c r="KHT128" s="146"/>
      <c r="KHU128" s="146"/>
      <c r="KHV128" s="146"/>
      <c r="KHW128" s="146"/>
      <c r="KHX128" s="146"/>
      <c r="KHY128" s="146"/>
      <c r="KHZ128" s="146"/>
      <c r="KIA128" s="146"/>
      <c r="KIB128" s="146"/>
      <c r="KIC128" s="146"/>
      <c r="KID128" s="146"/>
      <c r="KIE128" s="146"/>
      <c r="KIF128" s="146"/>
      <c r="KIG128" s="146"/>
      <c r="KIH128" s="146"/>
      <c r="KII128" s="146"/>
      <c r="KIJ128" s="146"/>
      <c r="KIK128" s="146"/>
      <c r="KIL128" s="146"/>
      <c r="KIM128" s="146"/>
      <c r="KIN128" s="146"/>
      <c r="KIO128" s="146"/>
      <c r="KIP128" s="146"/>
      <c r="KIQ128" s="146"/>
      <c r="KIR128" s="146"/>
      <c r="KIS128" s="146"/>
      <c r="KIT128" s="146"/>
      <c r="KIU128" s="146"/>
      <c r="KIV128" s="146"/>
      <c r="KIW128" s="146"/>
      <c r="KIX128" s="146"/>
      <c r="KIY128" s="146"/>
      <c r="KIZ128" s="146"/>
      <c r="KJA128" s="146"/>
      <c r="KJB128" s="146"/>
      <c r="KJC128" s="146"/>
      <c r="KJD128" s="146"/>
      <c r="KJE128" s="146"/>
      <c r="KJF128" s="146"/>
      <c r="KJG128" s="146"/>
      <c r="KJH128" s="146"/>
      <c r="KJI128" s="146"/>
      <c r="KJJ128" s="146"/>
      <c r="KJK128" s="146"/>
      <c r="KJL128" s="146"/>
      <c r="KJM128" s="146"/>
      <c r="KJN128" s="146"/>
      <c r="KJO128" s="146"/>
      <c r="KJP128" s="146"/>
      <c r="KJQ128" s="146"/>
      <c r="KJR128" s="146"/>
      <c r="KJS128" s="146"/>
      <c r="KJT128" s="146"/>
      <c r="KJU128" s="146"/>
      <c r="KJV128" s="146"/>
      <c r="KJW128" s="146"/>
      <c r="KJX128" s="146"/>
      <c r="KJY128" s="146"/>
      <c r="KJZ128" s="146"/>
      <c r="KKA128" s="146"/>
      <c r="KKB128" s="146"/>
      <c r="KKC128" s="146"/>
      <c r="KKD128" s="146"/>
      <c r="KKE128" s="146"/>
      <c r="KKF128" s="146"/>
      <c r="KKG128" s="146"/>
      <c r="KKH128" s="146"/>
      <c r="KKI128" s="146"/>
      <c r="KKJ128" s="146"/>
      <c r="KKK128" s="146"/>
      <c r="KKL128" s="146"/>
      <c r="KKM128" s="146"/>
      <c r="KKN128" s="146"/>
      <c r="KKO128" s="146"/>
      <c r="KKP128" s="146"/>
      <c r="KKQ128" s="146"/>
      <c r="KKR128" s="146"/>
      <c r="KKS128" s="146"/>
      <c r="KKT128" s="146"/>
      <c r="KKU128" s="146"/>
      <c r="KKV128" s="146"/>
      <c r="KKW128" s="146"/>
      <c r="KKX128" s="146"/>
      <c r="KKY128" s="146"/>
      <c r="KKZ128" s="146"/>
      <c r="KLA128" s="146"/>
      <c r="KLB128" s="146"/>
      <c r="KLC128" s="146"/>
      <c r="KLD128" s="146"/>
      <c r="KLE128" s="146"/>
      <c r="KLF128" s="146"/>
      <c r="KLG128" s="146"/>
      <c r="KLH128" s="146"/>
      <c r="KLI128" s="146"/>
      <c r="KLJ128" s="146"/>
      <c r="KLK128" s="146"/>
      <c r="KLL128" s="146"/>
      <c r="KLM128" s="146"/>
      <c r="KLN128" s="146"/>
      <c r="KLO128" s="146"/>
      <c r="KLP128" s="146"/>
      <c r="KLQ128" s="146"/>
      <c r="KLR128" s="146"/>
      <c r="KLS128" s="146"/>
      <c r="KLT128" s="146"/>
      <c r="KLU128" s="146"/>
      <c r="KLV128" s="146"/>
      <c r="KLW128" s="146"/>
      <c r="KLX128" s="146"/>
      <c r="KLY128" s="146"/>
      <c r="KLZ128" s="146"/>
      <c r="KMA128" s="146"/>
      <c r="KMB128" s="146"/>
      <c r="KMC128" s="146"/>
      <c r="KMD128" s="146"/>
      <c r="KME128" s="146"/>
      <c r="KMF128" s="146"/>
      <c r="KMG128" s="146"/>
      <c r="KMH128" s="146"/>
      <c r="KMI128" s="146"/>
      <c r="KMJ128" s="146"/>
      <c r="KMK128" s="146"/>
      <c r="KML128" s="146"/>
      <c r="KMM128" s="146"/>
      <c r="KMN128" s="146"/>
      <c r="KMO128" s="146"/>
      <c r="KMP128" s="146"/>
      <c r="KMQ128" s="146"/>
      <c r="KMR128" s="146"/>
      <c r="KMS128" s="146"/>
      <c r="KMT128" s="146"/>
      <c r="KMU128" s="146"/>
      <c r="KMV128" s="146"/>
      <c r="KMW128" s="146"/>
      <c r="KMX128" s="146"/>
      <c r="KMY128" s="146"/>
      <c r="KMZ128" s="146"/>
      <c r="KNA128" s="146"/>
      <c r="KNB128" s="146"/>
      <c r="KNC128" s="146"/>
      <c r="KND128" s="146"/>
      <c r="KNE128" s="146"/>
      <c r="KNF128" s="146"/>
      <c r="KNG128" s="146"/>
      <c r="KNH128" s="146"/>
      <c r="KNI128" s="146"/>
      <c r="KNJ128" s="146"/>
      <c r="KNK128" s="146"/>
      <c r="KNL128" s="146"/>
      <c r="KNM128" s="146"/>
      <c r="KNN128" s="146"/>
      <c r="KNO128" s="146"/>
      <c r="KNP128" s="146"/>
      <c r="KNQ128" s="146"/>
      <c r="KNR128" s="146"/>
      <c r="KNS128" s="146"/>
      <c r="KNT128" s="146"/>
      <c r="KNU128" s="146"/>
      <c r="KNV128" s="146"/>
      <c r="KNW128" s="146"/>
      <c r="KNX128" s="146"/>
      <c r="KNY128" s="146"/>
      <c r="KNZ128" s="146"/>
      <c r="KOA128" s="146"/>
      <c r="KOB128" s="146"/>
      <c r="KOC128" s="146"/>
      <c r="KOD128" s="146"/>
      <c r="KOE128" s="146"/>
      <c r="KOF128" s="146"/>
      <c r="KOG128" s="146"/>
      <c r="KOH128" s="146"/>
      <c r="KOI128" s="146"/>
      <c r="KOJ128" s="146"/>
      <c r="KOK128" s="146"/>
      <c r="KOL128" s="146"/>
      <c r="KOM128" s="146"/>
      <c r="KON128" s="146"/>
      <c r="KOO128" s="146"/>
      <c r="KOP128" s="146"/>
      <c r="KOQ128" s="146"/>
      <c r="KOR128" s="146"/>
      <c r="KOS128" s="146"/>
      <c r="KOT128" s="146"/>
      <c r="KOU128" s="146"/>
      <c r="KOV128" s="146"/>
      <c r="KOW128" s="146"/>
      <c r="KOX128" s="146"/>
      <c r="KOY128" s="146"/>
      <c r="KOZ128" s="146"/>
      <c r="KPA128" s="146"/>
      <c r="KPB128" s="146"/>
      <c r="KPC128" s="146"/>
      <c r="KPD128" s="146"/>
      <c r="KPE128" s="146"/>
      <c r="KPF128" s="146"/>
      <c r="KPG128" s="146"/>
      <c r="KPH128" s="146"/>
      <c r="KPI128" s="146"/>
      <c r="KPJ128" s="146"/>
      <c r="KPK128" s="146"/>
      <c r="KPL128" s="146"/>
      <c r="KPM128" s="146"/>
      <c r="KPN128" s="146"/>
      <c r="KPO128" s="146"/>
      <c r="KPP128" s="146"/>
      <c r="KPQ128" s="146"/>
      <c r="KPR128" s="146"/>
      <c r="KPS128" s="146"/>
      <c r="KPT128" s="146"/>
      <c r="KPU128" s="146"/>
      <c r="KPV128" s="146"/>
      <c r="KPW128" s="146"/>
      <c r="KPX128" s="146"/>
      <c r="KPY128" s="146"/>
      <c r="KPZ128" s="146"/>
      <c r="KQA128" s="146"/>
      <c r="KQB128" s="146"/>
      <c r="KQC128" s="146"/>
      <c r="KQD128" s="146"/>
      <c r="KQE128" s="146"/>
      <c r="KQF128" s="146"/>
      <c r="KQG128" s="146"/>
      <c r="KQH128" s="146"/>
      <c r="KQI128" s="146"/>
      <c r="KQJ128" s="146"/>
      <c r="KQK128" s="146"/>
      <c r="KQL128" s="146"/>
      <c r="KQM128" s="146"/>
      <c r="KQN128" s="146"/>
      <c r="KQO128" s="146"/>
      <c r="KQP128" s="146"/>
      <c r="KQQ128" s="146"/>
      <c r="KQR128" s="146"/>
      <c r="KQS128" s="146"/>
      <c r="KQT128" s="146"/>
      <c r="KQU128" s="146"/>
      <c r="KQV128" s="146"/>
      <c r="KQW128" s="146"/>
      <c r="KQX128" s="146"/>
      <c r="KQY128" s="146"/>
      <c r="KQZ128" s="146"/>
      <c r="KRA128" s="146"/>
      <c r="KRB128" s="146"/>
      <c r="KRC128" s="146"/>
      <c r="KRD128" s="146"/>
      <c r="KRE128" s="146"/>
      <c r="KRF128" s="146"/>
      <c r="KRG128" s="146"/>
      <c r="KRH128" s="146"/>
      <c r="KRI128" s="146"/>
      <c r="KRJ128" s="146"/>
      <c r="KRK128" s="146"/>
      <c r="KRL128" s="146"/>
      <c r="KRM128" s="146"/>
      <c r="KRN128" s="146"/>
      <c r="KRO128" s="146"/>
      <c r="KRP128" s="146"/>
      <c r="KRQ128" s="146"/>
      <c r="KRR128" s="146"/>
      <c r="KRS128" s="146"/>
      <c r="KRT128" s="146"/>
      <c r="KRU128" s="146"/>
      <c r="KRV128" s="146"/>
      <c r="KRW128" s="146"/>
      <c r="KRX128" s="146"/>
      <c r="KRY128" s="146"/>
      <c r="KRZ128" s="146"/>
      <c r="KSA128" s="146"/>
      <c r="KSB128" s="146"/>
      <c r="KSC128" s="146"/>
      <c r="KSD128" s="146"/>
      <c r="KSE128" s="146"/>
      <c r="KSF128" s="146"/>
      <c r="KSG128" s="146"/>
      <c r="KSH128" s="146"/>
      <c r="KSI128" s="146"/>
      <c r="KSJ128" s="146"/>
      <c r="KSK128" s="146"/>
      <c r="KSL128" s="146"/>
      <c r="KSM128" s="146"/>
      <c r="KSN128" s="146"/>
      <c r="KSO128" s="146"/>
      <c r="KSP128" s="146"/>
      <c r="KSQ128" s="146"/>
      <c r="KSR128" s="146"/>
      <c r="KSS128" s="146"/>
      <c r="KST128" s="146"/>
      <c r="KSU128" s="146"/>
      <c r="KSV128" s="146"/>
      <c r="KSW128" s="146"/>
      <c r="KSX128" s="146"/>
      <c r="KSY128" s="146"/>
      <c r="KSZ128" s="146"/>
      <c r="KTA128" s="146"/>
      <c r="KTB128" s="146"/>
      <c r="KTC128" s="146"/>
      <c r="KTD128" s="146"/>
      <c r="KTE128" s="146"/>
      <c r="KTF128" s="146"/>
      <c r="KTG128" s="146"/>
      <c r="KTH128" s="146"/>
      <c r="KTI128" s="146"/>
      <c r="KTJ128" s="146"/>
      <c r="KTK128" s="146"/>
      <c r="KTL128" s="146"/>
      <c r="KTM128" s="146"/>
      <c r="KTN128" s="146"/>
      <c r="KTO128" s="146"/>
      <c r="KTP128" s="146"/>
      <c r="KTQ128" s="146"/>
      <c r="KTR128" s="146"/>
      <c r="KTS128" s="146"/>
      <c r="KTT128" s="146"/>
      <c r="KTU128" s="146"/>
      <c r="KTV128" s="146"/>
      <c r="KTW128" s="146"/>
      <c r="KTX128" s="146"/>
      <c r="KTY128" s="146"/>
      <c r="KTZ128" s="146"/>
      <c r="KUA128" s="146"/>
      <c r="KUB128" s="146"/>
      <c r="KUC128" s="146"/>
      <c r="KUD128" s="146"/>
      <c r="KUE128" s="146"/>
      <c r="KUF128" s="146"/>
      <c r="KUG128" s="146"/>
      <c r="KUH128" s="146"/>
      <c r="KUI128" s="146"/>
      <c r="KUJ128" s="146"/>
      <c r="KUK128" s="146"/>
      <c r="KUL128" s="146"/>
      <c r="KUM128" s="146"/>
      <c r="KUN128" s="146"/>
      <c r="KUO128" s="146"/>
      <c r="KUP128" s="146"/>
      <c r="KUQ128" s="146"/>
      <c r="KUR128" s="146"/>
      <c r="KUS128" s="146"/>
      <c r="KUT128" s="146"/>
      <c r="KUU128" s="146"/>
      <c r="KUV128" s="146"/>
      <c r="KUW128" s="146"/>
      <c r="KUX128" s="146"/>
      <c r="KUY128" s="146"/>
      <c r="KUZ128" s="146"/>
      <c r="KVA128" s="146"/>
      <c r="KVB128" s="146"/>
      <c r="KVC128" s="146"/>
      <c r="KVD128" s="146"/>
      <c r="KVE128" s="146"/>
      <c r="KVF128" s="146"/>
      <c r="KVG128" s="146"/>
      <c r="KVH128" s="146"/>
      <c r="KVI128" s="146"/>
      <c r="KVJ128" s="146"/>
      <c r="KVK128" s="146"/>
      <c r="KVL128" s="146"/>
      <c r="KVM128" s="146"/>
      <c r="KVN128" s="146"/>
      <c r="KVO128" s="146"/>
      <c r="KVP128" s="146"/>
      <c r="KVQ128" s="146"/>
      <c r="KVR128" s="146"/>
      <c r="KVS128" s="146"/>
      <c r="KVT128" s="146"/>
      <c r="KVU128" s="146"/>
      <c r="KVV128" s="146"/>
      <c r="KVW128" s="146"/>
      <c r="KVX128" s="146"/>
      <c r="KVY128" s="146"/>
      <c r="KVZ128" s="146"/>
      <c r="KWA128" s="146"/>
      <c r="KWB128" s="146"/>
      <c r="KWC128" s="146"/>
      <c r="KWD128" s="146"/>
      <c r="KWE128" s="146"/>
      <c r="KWF128" s="146"/>
      <c r="KWG128" s="146"/>
      <c r="KWH128" s="146"/>
      <c r="KWI128" s="146"/>
      <c r="KWJ128" s="146"/>
      <c r="KWK128" s="146"/>
      <c r="KWL128" s="146"/>
      <c r="KWM128" s="146"/>
      <c r="KWN128" s="146"/>
      <c r="KWO128" s="146"/>
      <c r="KWP128" s="146"/>
      <c r="KWQ128" s="146"/>
      <c r="KWR128" s="146"/>
      <c r="KWS128" s="146"/>
      <c r="KWT128" s="146"/>
      <c r="KWU128" s="146"/>
      <c r="KWV128" s="146"/>
      <c r="KWW128" s="146"/>
      <c r="KWX128" s="146"/>
      <c r="KWY128" s="146"/>
      <c r="KWZ128" s="146"/>
      <c r="KXA128" s="146"/>
      <c r="KXB128" s="146"/>
      <c r="KXC128" s="146"/>
      <c r="KXD128" s="146"/>
      <c r="KXE128" s="146"/>
      <c r="KXF128" s="146"/>
      <c r="KXG128" s="146"/>
      <c r="KXH128" s="146"/>
      <c r="KXI128" s="146"/>
      <c r="KXJ128" s="146"/>
      <c r="KXK128" s="146"/>
      <c r="KXL128" s="146"/>
      <c r="KXM128" s="146"/>
      <c r="KXN128" s="146"/>
      <c r="KXO128" s="146"/>
      <c r="KXP128" s="146"/>
      <c r="KXQ128" s="146"/>
      <c r="KXR128" s="146"/>
      <c r="KXS128" s="146"/>
      <c r="KXT128" s="146"/>
      <c r="KXU128" s="146"/>
      <c r="KXV128" s="146"/>
      <c r="KXW128" s="146"/>
      <c r="KXX128" s="146"/>
      <c r="KXY128" s="146"/>
      <c r="KXZ128" s="146"/>
      <c r="KYA128" s="146"/>
      <c r="KYB128" s="146"/>
      <c r="KYC128" s="146"/>
      <c r="KYD128" s="146"/>
      <c r="KYE128" s="146"/>
      <c r="KYF128" s="146"/>
      <c r="KYG128" s="146"/>
      <c r="KYH128" s="146"/>
      <c r="KYI128" s="146"/>
      <c r="KYJ128" s="146"/>
      <c r="KYK128" s="146"/>
      <c r="KYL128" s="146"/>
      <c r="KYM128" s="146"/>
      <c r="KYN128" s="146"/>
      <c r="KYO128" s="146"/>
      <c r="KYP128" s="146"/>
      <c r="KYQ128" s="146"/>
      <c r="KYR128" s="146"/>
      <c r="KYS128" s="146"/>
      <c r="KYT128" s="146"/>
      <c r="KYU128" s="146"/>
      <c r="KYV128" s="146"/>
      <c r="KYW128" s="146"/>
      <c r="KYX128" s="146"/>
      <c r="KYY128" s="146"/>
      <c r="KYZ128" s="146"/>
      <c r="KZA128" s="146"/>
      <c r="KZB128" s="146"/>
      <c r="KZC128" s="146"/>
      <c r="KZD128" s="146"/>
      <c r="KZE128" s="146"/>
      <c r="KZF128" s="146"/>
      <c r="KZG128" s="146"/>
      <c r="KZH128" s="146"/>
      <c r="KZI128" s="146"/>
      <c r="KZJ128" s="146"/>
      <c r="KZK128" s="146"/>
      <c r="KZL128" s="146"/>
      <c r="KZM128" s="146"/>
      <c r="KZN128" s="146"/>
      <c r="KZO128" s="146"/>
      <c r="KZP128" s="146"/>
      <c r="KZQ128" s="146"/>
      <c r="KZR128" s="146"/>
      <c r="KZS128" s="146"/>
      <c r="KZT128" s="146"/>
      <c r="KZU128" s="146"/>
      <c r="KZV128" s="146"/>
      <c r="KZW128" s="146"/>
      <c r="KZX128" s="146"/>
      <c r="KZY128" s="146"/>
      <c r="KZZ128" s="146"/>
      <c r="LAA128" s="146"/>
      <c r="LAB128" s="146"/>
      <c r="LAC128" s="146"/>
      <c r="LAD128" s="146"/>
      <c r="LAE128" s="146"/>
      <c r="LAF128" s="146"/>
      <c r="LAG128" s="146"/>
      <c r="LAH128" s="146"/>
      <c r="LAI128" s="146"/>
      <c r="LAJ128" s="146"/>
      <c r="LAK128" s="146"/>
      <c r="LAL128" s="146"/>
      <c r="LAM128" s="146"/>
      <c r="LAN128" s="146"/>
      <c r="LAO128" s="146"/>
      <c r="LAP128" s="146"/>
      <c r="LAQ128" s="146"/>
      <c r="LAR128" s="146"/>
      <c r="LAS128" s="146"/>
      <c r="LAT128" s="146"/>
      <c r="LAU128" s="146"/>
      <c r="LAV128" s="146"/>
      <c r="LAW128" s="146"/>
      <c r="LAX128" s="146"/>
      <c r="LAY128" s="146"/>
      <c r="LAZ128" s="146"/>
      <c r="LBA128" s="146"/>
      <c r="LBB128" s="146"/>
      <c r="LBC128" s="146"/>
      <c r="LBD128" s="146"/>
      <c r="LBE128" s="146"/>
      <c r="LBF128" s="146"/>
      <c r="LBG128" s="146"/>
      <c r="LBH128" s="146"/>
      <c r="LBI128" s="146"/>
      <c r="LBJ128" s="146"/>
      <c r="LBK128" s="146"/>
      <c r="LBL128" s="146"/>
      <c r="LBM128" s="146"/>
      <c r="LBN128" s="146"/>
      <c r="LBO128" s="146"/>
      <c r="LBP128" s="146"/>
      <c r="LBQ128" s="146"/>
      <c r="LBR128" s="146"/>
      <c r="LBS128" s="146"/>
      <c r="LBT128" s="146"/>
      <c r="LBU128" s="146"/>
      <c r="LBV128" s="146"/>
      <c r="LBW128" s="146"/>
      <c r="LBX128" s="146"/>
      <c r="LBY128" s="146"/>
      <c r="LBZ128" s="146"/>
      <c r="LCA128" s="146"/>
      <c r="LCB128" s="146"/>
      <c r="LCC128" s="146"/>
      <c r="LCD128" s="146"/>
      <c r="LCE128" s="146"/>
      <c r="LCF128" s="146"/>
      <c r="LCG128" s="146"/>
      <c r="LCH128" s="146"/>
      <c r="LCI128" s="146"/>
      <c r="LCJ128" s="146"/>
      <c r="LCK128" s="146"/>
      <c r="LCL128" s="146"/>
      <c r="LCM128" s="146"/>
      <c r="LCN128" s="146"/>
      <c r="LCO128" s="146"/>
      <c r="LCP128" s="146"/>
      <c r="LCQ128" s="146"/>
      <c r="LCR128" s="146"/>
      <c r="LCS128" s="146"/>
      <c r="LCT128" s="146"/>
      <c r="LCU128" s="146"/>
      <c r="LCV128" s="146"/>
      <c r="LCW128" s="146"/>
      <c r="LCX128" s="146"/>
      <c r="LCY128" s="146"/>
      <c r="LCZ128" s="146"/>
      <c r="LDA128" s="146"/>
      <c r="LDB128" s="146"/>
      <c r="LDC128" s="146"/>
      <c r="LDD128" s="146"/>
      <c r="LDE128" s="146"/>
      <c r="LDF128" s="146"/>
      <c r="LDG128" s="146"/>
      <c r="LDH128" s="146"/>
      <c r="LDI128" s="146"/>
      <c r="LDJ128" s="146"/>
      <c r="LDK128" s="146"/>
      <c r="LDL128" s="146"/>
      <c r="LDM128" s="146"/>
      <c r="LDN128" s="146"/>
      <c r="LDO128" s="146"/>
      <c r="LDP128" s="146"/>
      <c r="LDQ128" s="146"/>
      <c r="LDR128" s="146"/>
      <c r="LDS128" s="146"/>
      <c r="LDT128" s="146"/>
      <c r="LDU128" s="146"/>
      <c r="LDV128" s="146"/>
      <c r="LDW128" s="146"/>
      <c r="LDX128" s="146"/>
      <c r="LDY128" s="146"/>
      <c r="LDZ128" s="146"/>
      <c r="LEA128" s="146"/>
      <c r="LEB128" s="146"/>
      <c r="LEC128" s="146"/>
      <c r="LED128" s="146"/>
      <c r="LEE128" s="146"/>
      <c r="LEF128" s="146"/>
      <c r="LEG128" s="146"/>
      <c r="LEH128" s="146"/>
      <c r="LEI128" s="146"/>
      <c r="LEJ128" s="146"/>
      <c r="LEK128" s="146"/>
      <c r="LEL128" s="146"/>
      <c r="LEM128" s="146"/>
      <c r="LEN128" s="146"/>
      <c r="LEO128" s="146"/>
      <c r="LEP128" s="146"/>
      <c r="LEQ128" s="146"/>
      <c r="LER128" s="146"/>
      <c r="LES128" s="146"/>
      <c r="LET128" s="146"/>
      <c r="LEU128" s="146"/>
      <c r="LEV128" s="146"/>
      <c r="LEW128" s="146"/>
      <c r="LEX128" s="146"/>
      <c r="LEY128" s="146"/>
      <c r="LEZ128" s="146"/>
      <c r="LFA128" s="146"/>
      <c r="LFB128" s="146"/>
      <c r="LFC128" s="146"/>
      <c r="LFD128" s="146"/>
      <c r="LFE128" s="146"/>
      <c r="LFF128" s="146"/>
      <c r="LFG128" s="146"/>
      <c r="LFH128" s="146"/>
      <c r="LFI128" s="146"/>
      <c r="LFJ128" s="146"/>
      <c r="LFK128" s="146"/>
      <c r="LFL128" s="146"/>
      <c r="LFM128" s="146"/>
      <c r="LFN128" s="146"/>
      <c r="LFO128" s="146"/>
      <c r="LFP128" s="146"/>
      <c r="LFQ128" s="146"/>
      <c r="LFR128" s="146"/>
      <c r="LFS128" s="146"/>
      <c r="LFT128" s="146"/>
      <c r="LFU128" s="146"/>
      <c r="LFV128" s="146"/>
      <c r="LFW128" s="146"/>
      <c r="LFX128" s="146"/>
      <c r="LFY128" s="146"/>
      <c r="LFZ128" s="146"/>
      <c r="LGA128" s="146"/>
      <c r="LGB128" s="146"/>
      <c r="LGC128" s="146"/>
      <c r="LGD128" s="146"/>
      <c r="LGE128" s="146"/>
      <c r="LGF128" s="146"/>
      <c r="LGG128" s="146"/>
      <c r="LGH128" s="146"/>
      <c r="LGI128" s="146"/>
      <c r="LGJ128" s="146"/>
      <c r="LGK128" s="146"/>
      <c r="LGL128" s="146"/>
      <c r="LGM128" s="146"/>
      <c r="LGN128" s="146"/>
      <c r="LGO128" s="146"/>
      <c r="LGP128" s="146"/>
      <c r="LGQ128" s="146"/>
      <c r="LGR128" s="146"/>
      <c r="LGS128" s="146"/>
      <c r="LGT128" s="146"/>
      <c r="LGU128" s="146"/>
      <c r="LGV128" s="146"/>
      <c r="LGW128" s="146"/>
      <c r="LGX128" s="146"/>
      <c r="LGY128" s="146"/>
      <c r="LGZ128" s="146"/>
      <c r="LHA128" s="146"/>
      <c r="LHB128" s="146"/>
      <c r="LHC128" s="146"/>
      <c r="LHD128" s="146"/>
      <c r="LHE128" s="146"/>
      <c r="LHF128" s="146"/>
      <c r="LHG128" s="146"/>
      <c r="LHH128" s="146"/>
      <c r="LHI128" s="146"/>
      <c r="LHJ128" s="146"/>
      <c r="LHK128" s="146"/>
      <c r="LHL128" s="146"/>
      <c r="LHM128" s="146"/>
      <c r="LHN128" s="146"/>
      <c r="LHO128" s="146"/>
      <c r="LHP128" s="146"/>
      <c r="LHQ128" s="146"/>
      <c r="LHR128" s="146"/>
      <c r="LHS128" s="146"/>
      <c r="LHT128" s="146"/>
      <c r="LHU128" s="146"/>
      <c r="LHV128" s="146"/>
      <c r="LHW128" s="146"/>
      <c r="LHX128" s="146"/>
      <c r="LHY128" s="146"/>
      <c r="LHZ128" s="146"/>
      <c r="LIA128" s="146"/>
      <c r="LIB128" s="146"/>
      <c r="LIC128" s="146"/>
      <c r="LID128" s="146"/>
      <c r="LIE128" s="146"/>
      <c r="LIF128" s="146"/>
      <c r="LIG128" s="146"/>
      <c r="LIH128" s="146"/>
      <c r="LII128" s="146"/>
      <c r="LIJ128" s="146"/>
      <c r="LIK128" s="146"/>
      <c r="LIL128" s="146"/>
      <c r="LIM128" s="146"/>
      <c r="LIN128" s="146"/>
      <c r="LIO128" s="146"/>
      <c r="LIP128" s="146"/>
      <c r="LIQ128" s="146"/>
      <c r="LIR128" s="146"/>
      <c r="LIS128" s="146"/>
      <c r="LIT128" s="146"/>
      <c r="LIU128" s="146"/>
      <c r="LIV128" s="146"/>
      <c r="LIW128" s="146"/>
      <c r="LIX128" s="146"/>
      <c r="LIY128" s="146"/>
      <c r="LIZ128" s="146"/>
      <c r="LJA128" s="146"/>
      <c r="LJB128" s="146"/>
      <c r="LJC128" s="146"/>
      <c r="LJD128" s="146"/>
      <c r="LJE128" s="146"/>
      <c r="LJF128" s="146"/>
      <c r="LJG128" s="146"/>
      <c r="LJH128" s="146"/>
      <c r="LJI128" s="146"/>
      <c r="LJJ128" s="146"/>
      <c r="LJK128" s="146"/>
      <c r="LJL128" s="146"/>
      <c r="LJM128" s="146"/>
      <c r="LJN128" s="146"/>
      <c r="LJO128" s="146"/>
      <c r="LJP128" s="146"/>
      <c r="LJQ128" s="146"/>
      <c r="LJR128" s="146"/>
      <c r="LJS128" s="146"/>
      <c r="LJT128" s="146"/>
      <c r="LJU128" s="146"/>
      <c r="LJV128" s="146"/>
      <c r="LJW128" s="146"/>
      <c r="LJX128" s="146"/>
      <c r="LJY128" s="146"/>
      <c r="LJZ128" s="146"/>
      <c r="LKA128" s="146"/>
      <c r="LKB128" s="146"/>
      <c r="LKC128" s="146"/>
      <c r="LKD128" s="146"/>
      <c r="LKE128" s="146"/>
      <c r="LKF128" s="146"/>
      <c r="LKG128" s="146"/>
      <c r="LKH128" s="146"/>
      <c r="LKI128" s="146"/>
      <c r="LKJ128" s="146"/>
      <c r="LKK128" s="146"/>
      <c r="LKL128" s="146"/>
      <c r="LKM128" s="146"/>
      <c r="LKN128" s="146"/>
      <c r="LKO128" s="146"/>
      <c r="LKP128" s="146"/>
      <c r="LKQ128" s="146"/>
      <c r="LKR128" s="146"/>
      <c r="LKS128" s="146"/>
      <c r="LKT128" s="146"/>
      <c r="LKU128" s="146"/>
      <c r="LKV128" s="146"/>
      <c r="LKW128" s="146"/>
      <c r="LKX128" s="146"/>
      <c r="LKY128" s="146"/>
      <c r="LKZ128" s="146"/>
      <c r="LLA128" s="146"/>
      <c r="LLB128" s="146"/>
      <c r="LLC128" s="146"/>
      <c r="LLD128" s="146"/>
      <c r="LLE128" s="146"/>
      <c r="LLF128" s="146"/>
      <c r="LLG128" s="146"/>
      <c r="LLH128" s="146"/>
      <c r="LLI128" s="146"/>
      <c r="LLJ128" s="146"/>
      <c r="LLK128" s="146"/>
      <c r="LLL128" s="146"/>
      <c r="LLM128" s="146"/>
      <c r="LLN128" s="146"/>
      <c r="LLO128" s="146"/>
      <c r="LLP128" s="146"/>
      <c r="LLQ128" s="146"/>
      <c r="LLR128" s="146"/>
      <c r="LLS128" s="146"/>
      <c r="LLT128" s="146"/>
      <c r="LLU128" s="146"/>
      <c r="LLV128" s="146"/>
      <c r="LLW128" s="146"/>
      <c r="LLX128" s="146"/>
      <c r="LLY128" s="146"/>
      <c r="LLZ128" s="146"/>
      <c r="LMA128" s="146"/>
      <c r="LMB128" s="146"/>
      <c r="LMC128" s="146"/>
      <c r="LMD128" s="146"/>
      <c r="LME128" s="146"/>
      <c r="LMF128" s="146"/>
      <c r="LMG128" s="146"/>
      <c r="LMH128" s="146"/>
      <c r="LMI128" s="146"/>
      <c r="LMJ128" s="146"/>
      <c r="LMK128" s="146"/>
      <c r="LML128" s="146"/>
      <c r="LMM128" s="146"/>
      <c r="LMN128" s="146"/>
      <c r="LMO128" s="146"/>
      <c r="LMP128" s="146"/>
      <c r="LMQ128" s="146"/>
      <c r="LMR128" s="146"/>
      <c r="LMS128" s="146"/>
      <c r="LMT128" s="146"/>
      <c r="LMU128" s="146"/>
      <c r="LMV128" s="146"/>
      <c r="LMW128" s="146"/>
      <c r="LMX128" s="146"/>
      <c r="LMY128" s="146"/>
      <c r="LMZ128" s="146"/>
      <c r="LNA128" s="146"/>
      <c r="LNB128" s="146"/>
      <c r="LNC128" s="146"/>
      <c r="LND128" s="146"/>
      <c r="LNE128" s="146"/>
      <c r="LNF128" s="146"/>
      <c r="LNG128" s="146"/>
      <c r="LNH128" s="146"/>
      <c r="LNI128" s="146"/>
      <c r="LNJ128" s="146"/>
      <c r="LNK128" s="146"/>
      <c r="LNL128" s="146"/>
      <c r="LNM128" s="146"/>
      <c r="LNN128" s="146"/>
      <c r="LNO128" s="146"/>
      <c r="LNP128" s="146"/>
      <c r="LNQ128" s="146"/>
      <c r="LNR128" s="146"/>
      <c r="LNS128" s="146"/>
      <c r="LNT128" s="146"/>
      <c r="LNU128" s="146"/>
      <c r="LNV128" s="146"/>
      <c r="LNW128" s="146"/>
      <c r="LNX128" s="146"/>
      <c r="LNY128" s="146"/>
      <c r="LNZ128" s="146"/>
      <c r="LOA128" s="146"/>
      <c r="LOB128" s="146"/>
      <c r="LOC128" s="146"/>
      <c r="LOD128" s="146"/>
      <c r="LOE128" s="146"/>
      <c r="LOF128" s="146"/>
      <c r="LOG128" s="146"/>
      <c r="LOH128" s="146"/>
      <c r="LOI128" s="146"/>
      <c r="LOJ128" s="146"/>
      <c r="LOK128" s="146"/>
      <c r="LOL128" s="146"/>
      <c r="LOM128" s="146"/>
      <c r="LON128" s="146"/>
      <c r="LOO128" s="146"/>
      <c r="LOP128" s="146"/>
      <c r="LOQ128" s="146"/>
      <c r="LOR128" s="146"/>
      <c r="LOS128" s="146"/>
      <c r="LOT128" s="146"/>
      <c r="LOU128" s="146"/>
      <c r="LOV128" s="146"/>
      <c r="LOW128" s="146"/>
      <c r="LOX128" s="146"/>
      <c r="LOY128" s="146"/>
      <c r="LOZ128" s="146"/>
      <c r="LPA128" s="146"/>
      <c r="LPB128" s="146"/>
      <c r="LPC128" s="146"/>
      <c r="LPD128" s="146"/>
      <c r="LPE128" s="146"/>
      <c r="LPF128" s="146"/>
      <c r="LPG128" s="146"/>
      <c r="LPH128" s="146"/>
      <c r="LPI128" s="146"/>
      <c r="LPJ128" s="146"/>
      <c r="LPK128" s="146"/>
      <c r="LPL128" s="146"/>
      <c r="LPM128" s="146"/>
      <c r="LPN128" s="146"/>
      <c r="LPO128" s="146"/>
      <c r="LPP128" s="146"/>
      <c r="LPQ128" s="146"/>
      <c r="LPR128" s="146"/>
      <c r="LPS128" s="146"/>
      <c r="LPT128" s="146"/>
      <c r="LPU128" s="146"/>
      <c r="LPV128" s="146"/>
      <c r="LPW128" s="146"/>
      <c r="LPX128" s="146"/>
      <c r="LPY128" s="146"/>
      <c r="LPZ128" s="146"/>
      <c r="LQA128" s="146"/>
      <c r="LQB128" s="146"/>
      <c r="LQC128" s="146"/>
      <c r="LQD128" s="146"/>
      <c r="LQE128" s="146"/>
      <c r="LQF128" s="146"/>
      <c r="LQG128" s="146"/>
      <c r="LQH128" s="146"/>
      <c r="LQI128" s="146"/>
      <c r="LQJ128" s="146"/>
      <c r="LQK128" s="146"/>
      <c r="LQL128" s="146"/>
      <c r="LQM128" s="146"/>
      <c r="LQN128" s="146"/>
      <c r="LQO128" s="146"/>
      <c r="LQP128" s="146"/>
      <c r="LQQ128" s="146"/>
      <c r="LQR128" s="146"/>
      <c r="LQS128" s="146"/>
      <c r="LQT128" s="146"/>
      <c r="LQU128" s="146"/>
      <c r="LQV128" s="146"/>
      <c r="LQW128" s="146"/>
      <c r="LQX128" s="146"/>
      <c r="LQY128" s="146"/>
      <c r="LQZ128" s="146"/>
      <c r="LRA128" s="146"/>
      <c r="LRB128" s="146"/>
      <c r="LRC128" s="146"/>
      <c r="LRD128" s="146"/>
      <c r="LRE128" s="146"/>
      <c r="LRF128" s="146"/>
      <c r="LRG128" s="146"/>
      <c r="LRH128" s="146"/>
      <c r="LRI128" s="146"/>
      <c r="LRJ128" s="146"/>
      <c r="LRK128" s="146"/>
      <c r="LRL128" s="146"/>
      <c r="LRM128" s="146"/>
      <c r="LRN128" s="146"/>
      <c r="LRO128" s="146"/>
      <c r="LRP128" s="146"/>
      <c r="LRQ128" s="146"/>
      <c r="LRR128" s="146"/>
      <c r="LRS128" s="146"/>
      <c r="LRT128" s="146"/>
      <c r="LRU128" s="146"/>
      <c r="LRV128" s="146"/>
      <c r="LRW128" s="146"/>
      <c r="LRX128" s="146"/>
      <c r="LRY128" s="146"/>
      <c r="LRZ128" s="146"/>
      <c r="LSA128" s="146"/>
      <c r="LSB128" s="146"/>
      <c r="LSC128" s="146"/>
      <c r="LSD128" s="146"/>
      <c r="LSE128" s="146"/>
      <c r="LSF128" s="146"/>
      <c r="LSG128" s="146"/>
      <c r="LSH128" s="146"/>
      <c r="LSI128" s="146"/>
      <c r="LSJ128" s="146"/>
      <c r="LSK128" s="146"/>
      <c r="LSL128" s="146"/>
      <c r="LSM128" s="146"/>
      <c r="LSN128" s="146"/>
      <c r="LSO128" s="146"/>
      <c r="LSP128" s="146"/>
      <c r="LSQ128" s="146"/>
      <c r="LSR128" s="146"/>
      <c r="LSS128" s="146"/>
      <c r="LST128" s="146"/>
      <c r="LSU128" s="146"/>
      <c r="LSV128" s="146"/>
      <c r="LSW128" s="146"/>
      <c r="LSX128" s="146"/>
      <c r="LSY128" s="146"/>
      <c r="LSZ128" s="146"/>
      <c r="LTA128" s="146"/>
      <c r="LTB128" s="146"/>
      <c r="LTC128" s="146"/>
      <c r="LTD128" s="146"/>
      <c r="LTE128" s="146"/>
      <c r="LTF128" s="146"/>
      <c r="LTG128" s="146"/>
      <c r="LTH128" s="146"/>
      <c r="LTI128" s="146"/>
      <c r="LTJ128" s="146"/>
      <c r="LTK128" s="146"/>
      <c r="LTL128" s="146"/>
      <c r="LTM128" s="146"/>
      <c r="LTN128" s="146"/>
      <c r="LTO128" s="146"/>
      <c r="LTP128" s="146"/>
      <c r="LTQ128" s="146"/>
      <c r="LTR128" s="146"/>
      <c r="LTS128" s="146"/>
      <c r="LTT128" s="146"/>
      <c r="LTU128" s="146"/>
      <c r="LTV128" s="146"/>
      <c r="LTW128" s="146"/>
      <c r="LTX128" s="146"/>
      <c r="LTY128" s="146"/>
      <c r="LTZ128" s="146"/>
      <c r="LUA128" s="146"/>
      <c r="LUB128" s="146"/>
      <c r="LUC128" s="146"/>
      <c r="LUD128" s="146"/>
      <c r="LUE128" s="146"/>
      <c r="LUF128" s="146"/>
      <c r="LUG128" s="146"/>
      <c r="LUH128" s="146"/>
      <c r="LUI128" s="146"/>
      <c r="LUJ128" s="146"/>
      <c r="LUK128" s="146"/>
      <c r="LUL128" s="146"/>
      <c r="LUM128" s="146"/>
      <c r="LUN128" s="146"/>
      <c r="LUO128" s="146"/>
      <c r="LUP128" s="146"/>
      <c r="LUQ128" s="146"/>
      <c r="LUR128" s="146"/>
      <c r="LUS128" s="146"/>
      <c r="LUT128" s="146"/>
      <c r="LUU128" s="146"/>
      <c r="LUV128" s="146"/>
      <c r="LUW128" s="146"/>
      <c r="LUX128" s="146"/>
      <c r="LUY128" s="146"/>
      <c r="LUZ128" s="146"/>
      <c r="LVA128" s="146"/>
      <c r="LVB128" s="146"/>
      <c r="LVC128" s="146"/>
      <c r="LVD128" s="146"/>
      <c r="LVE128" s="146"/>
      <c r="LVF128" s="146"/>
      <c r="LVG128" s="146"/>
      <c r="LVH128" s="146"/>
      <c r="LVI128" s="146"/>
      <c r="LVJ128" s="146"/>
      <c r="LVK128" s="146"/>
      <c r="LVL128" s="146"/>
      <c r="LVM128" s="146"/>
      <c r="LVN128" s="146"/>
      <c r="LVO128" s="146"/>
      <c r="LVP128" s="146"/>
      <c r="LVQ128" s="146"/>
      <c r="LVR128" s="146"/>
      <c r="LVS128" s="146"/>
      <c r="LVT128" s="146"/>
      <c r="LVU128" s="146"/>
      <c r="LVV128" s="146"/>
      <c r="LVW128" s="146"/>
      <c r="LVX128" s="146"/>
      <c r="LVY128" s="146"/>
      <c r="LVZ128" s="146"/>
      <c r="LWA128" s="146"/>
      <c r="LWB128" s="146"/>
      <c r="LWC128" s="146"/>
      <c r="LWD128" s="146"/>
      <c r="LWE128" s="146"/>
      <c r="LWF128" s="146"/>
      <c r="LWG128" s="146"/>
      <c r="LWH128" s="146"/>
      <c r="LWI128" s="146"/>
      <c r="LWJ128" s="146"/>
      <c r="LWK128" s="146"/>
      <c r="LWL128" s="146"/>
      <c r="LWM128" s="146"/>
      <c r="LWN128" s="146"/>
      <c r="LWO128" s="146"/>
      <c r="LWP128" s="146"/>
      <c r="LWQ128" s="146"/>
      <c r="LWR128" s="146"/>
      <c r="LWS128" s="146"/>
      <c r="LWT128" s="146"/>
      <c r="LWU128" s="146"/>
      <c r="LWV128" s="146"/>
      <c r="LWW128" s="146"/>
      <c r="LWX128" s="146"/>
      <c r="LWY128" s="146"/>
      <c r="LWZ128" s="146"/>
      <c r="LXA128" s="146"/>
      <c r="LXB128" s="146"/>
      <c r="LXC128" s="146"/>
      <c r="LXD128" s="146"/>
      <c r="LXE128" s="146"/>
      <c r="LXF128" s="146"/>
      <c r="LXG128" s="146"/>
      <c r="LXH128" s="146"/>
      <c r="LXI128" s="146"/>
      <c r="LXJ128" s="146"/>
      <c r="LXK128" s="146"/>
      <c r="LXL128" s="146"/>
      <c r="LXM128" s="146"/>
      <c r="LXN128" s="146"/>
      <c r="LXO128" s="146"/>
      <c r="LXP128" s="146"/>
      <c r="LXQ128" s="146"/>
      <c r="LXR128" s="146"/>
      <c r="LXS128" s="146"/>
      <c r="LXT128" s="146"/>
      <c r="LXU128" s="146"/>
      <c r="LXV128" s="146"/>
      <c r="LXW128" s="146"/>
      <c r="LXX128" s="146"/>
      <c r="LXY128" s="146"/>
      <c r="LXZ128" s="146"/>
      <c r="LYA128" s="146"/>
      <c r="LYB128" s="146"/>
      <c r="LYC128" s="146"/>
      <c r="LYD128" s="146"/>
      <c r="LYE128" s="146"/>
      <c r="LYF128" s="146"/>
      <c r="LYG128" s="146"/>
      <c r="LYH128" s="146"/>
      <c r="LYI128" s="146"/>
      <c r="LYJ128" s="146"/>
      <c r="LYK128" s="146"/>
      <c r="LYL128" s="146"/>
      <c r="LYM128" s="146"/>
      <c r="LYN128" s="146"/>
      <c r="LYO128" s="146"/>
      <c r="LYP128" s="146"/>
      <c r="LYQ128" s="146"/>
      <c r="LYR128" s="146"/>
      <c r="LYS128" s="146"/>
      <c r="LYT128" s="146"/>
      <c r="LYU128" s="146"/>
      <c r="LYV128" s="146"/>
      <c r="LYW128" s="146"/>
      <c r="LYX128" s="146"/>
      <c r="LYY128" s="146"/>
      <c r="LYZ128" s="146"/>
      <c r="LZA128" s="146"/>
      <c r="LZB128" s="146"/>
      <c r="LZC128" s="146"/>
      <c r="LZD128" s="146"/>
      <c r="LZE128" s="146"/>
      <c r="LZF128" s="146"/>
      <c r="LZG128" s="146"/>
      <c r="LZH128" s="146"/>
      <c r="LZI128" s="146"/>
      <c r="LZJ128" s="146"/>
      <c r="LZK128" s="146"/>
      <c r="LZL128" s="146"/>
      <c r="LZM128" s="146"/>
      <c r="LZN128" s="146"/>
      <c r="LZO128" s="146"/>
      <c r="LZP128" s="146"/>
      <c r="LZQ128" s="146"/>
      <c r="LZR128" s="146"/>
      <c r="LZS128" s="146"/>
      <c r="LZT128" s="146"/>
      <c r="LZU128" s="146"/>
      <c r="LZV128" s="146"/>
      <c r="LZW128" s="146"/>
      <c r="LZX128" s="146"/>
      <c r="LZY128" s="146"/>
      <c r="LZZ128" s="146"/>
      <c r="MAA128" s="146"/>
      <c r="MAB128" s="146"/>
      <c r="MAC128" s="146"/>
      <c r="MAD128" s="146"/>
      <c r="MAE128" s="146"/>
      <c r="MAF128" s="146"/>
      <c r="MAG128" s="146"/>
      <c r="MAH128" s="146"/>
      <c r="MAI128" s="146"/>
      <c r="MAJ128" s="146"/>
      <c r="MAK128" s="146"/>
      <c r="MAL128" s="146"/>
      <c r="MAM128" s="146"/>
      <c r="MAN128" s="146"/>
      <c r="MAO128" s="146"/>
      <c r="MAP128" s="146"/>
      <c r="MAQ128" s="146"/>
      <c r="MAR128" s="146"/>
      <c r="MAS128" s="146"/>
      <c r="MAT128" s="146"/>
      <c r="MAU128" s="146"/>
      <c r="MAV128" s="146"/>
      <c r="MAW128" s="146"/>
      <c r="MAX128" s="146"/>
      <c r="MAY128" s="146"/>
      <c r="MAZ128" s="146"/>
      <c r="MBA128" s="146"/>
      <c r="MBB128" s="146"/>
      <c r="MBC128" s="146"/>
      <c r="MBD128" s="146"/>
      <c r="MBE128" s="146"/>
      <c r="MBF128" s="146"/>
      <c r="MBG128" s="146"/>
      <c r="MBH128" s="146"/>
      <c r="MBI128" s="146"/>
      <c r="MBJ128" s="146"/>
      <c r="MBK128" s="146"/>
      <c r="MBL128" s="146"/>
      <c r="MBM128" s="146"/>
      <c r="MBN128" s="146"/>
      <c r="MBO128" s="146"/>
      <c r="MBP128" s="146"/>
      <c r="MBQ128" s="146"/>
      <c r="MBR128" s="146"/>
      <c r="MBS128" s="146"/>
      <c r="MBT128" s="146"/>
      <c r="MBU128" s="146"/>
      <c r="MBV128" s="146"/>
      <c r="MBW128" s="146"/>
      <c r="MBX128" s="146"/>
      <c r="MBY128" s="146"/>
      <c r="MBZ128" s="146"/>
      <c r="MCA128" s="146"/>
      <c r="MCB128" s="146"/>
      <c r="MCC128" s="146"/>
      <c r="MCD128" s="146"/>
      <c r="MCE128" s="146"/>
      <c r="MCF128" s="146"/>
      <c r="MCG128" s="146"/>
      <c r="MCH128" s="146"/>
      <c r="MCI128" s="146"/>
      <c r="MCJ128" s="146"/>
      <c r="MCK128" s="146"/>
      <c r="MCL128" s="146"/>
      <c r="MCM128" s="146"/>
      <c r="MCN128" s="146"/>
      <c r="MCO128" s="146"/>
      <c r="MCP128" s="146"/>
      <c r="MCQ128" s="146"/>
      <c r="MCR128" s="146"/>
      <c r="MCS128" s="146"/>
      <c r="MCT128" s="146"/>
      <c r="MCU128" s="146"/>
      <c r="MCV128" s="146"/>
      <c r="MCW128" s="146"/>
      <c r="MCX128" s="146"/>
      <c r="MCY128" s="146"/>
      <c r="MCZ128" s="146"/>
      <c r="MDA128" s="146"/>
      <c r="MDB128" s="146"/>
      <c r="MDC128" s="146"/>
      <c r="MDD128" s="146"/>
      <c r="MDE128" s="146"/>
      <c r="MDF128" s="146"/>
      <c r="MDG128" s="146"/>
      <c r="MDH128" s="146"/>
      <c r="MDI128" s="146"/>
      <c r="MDJ128" s="146"/>
      <c r="MDK128" s="146"/>
      <c r="MDL128" s="146"/>
      <c r="MDM128" s="146"/>
      <c r="MDN128" s="146"/>
      <c r="MDO128" s="146"/>
      <c r="MDP128" s="146"/>
      <c r="MDQ128" s="146"/>
      <c r="MDR128" s="146"/>
      <c r="MDS128" s="146"/>
      <c r="MDT128" s="146"/>
      <c r="MDU128" s="146"/>
      <c r="MDV128" s="146"/>
      <c r="MDW128" s="146"/>
      <c r="MDX128" s="146"/>
      <c r="MDY128" s="146"/>
      <c r="MDZ128" s="146"/>
      <c r="MEA128" s="146"/>
      <c r="MEB128" s="146"/>
      <c r="MEC128" s="146"/>
      <c r="MED128" s="146"/>
      <c r="MEE128" s="146"/>
      <c r="MEF128" s="146"/>
      <c r="MEG128" s="146"/>
      <c r="MEH128" s="146"/>
      <c r="MEI128" s="146"/>
      <c r="MEJ128" s="146"/>
      <c r="MEK128" s="146"/>
      <c r="MEL128" s="146"/>
      <c r="MEM128" s="146"/>
      <c r="MEN128" s="146"/>
      <c r="MEO128" s="146"/>
      <c r="MEP128" s="146"/>
      <c r="MEQ128" s="146"/>
      <c r="MER128" s="146"/>
      <c r="MES128" s="146"/>
      <c r="MET128" s="146"/>
      <c r="MEU128" s="146"/>
      <c r="MEV128" s="146"/>
      <c r="MEW128" s="146"/>
      <c r="MEX128" s="146"/>
      <c r="MEY128" s="146"/>
      <c r="MEZ128" s="146"/>
      <c r="MFA128" s="146"/>
      <c r="MFB128" s="146"/>
      <c r="MFC128" s="146"/>
      <c r="MFD128" s="146"/>
      <c r="MFE128" s="146"/>
      <c r="MFF128" s="146"/>
      <c r="MFG128" s="146"/>
      <c r="MFH128" s="146"/>
      <c r="MFI128" s="146"/>
      <c r="MFJ128" s="146"/>
      <c r="MFK128" s="146"/>
      <c r="MFL128" s="146"/>
      <c r="MFM128" s="146"/>
      <c r="MFN128" s="146"/>
      <c r="MFO128" s="146"/>
      <c r="MFP128" s="146"/>
      <c r="MFQ128" s="146"/>
      <c r="MFR128" s="146"/>
      <c r="MFS128" s="146"/>
      <c r="MFT128" s="146"/>
      <c r="MFU128" s="146"/>
      <c r="MFV128" s="146"/>
      <c r="MFW128" s="146"/>
      <c r="MFX128" s="146"/>
      <c r="MFY128" s="146"/>
      <c r="MFZ128" s="146"/>
      <c r="MGA128" s="146"/>
      <c r="MGB128" s="146"/>
      <c r="MGC128" s="146"/>
      <c r="MGD128" s="146"/>
      <c r="MGE128" s="146"/>
      <c r="MGF128" s="146"/>
      <c r="MGG128" s="146"/>
      <c r="MGH128" s="146"/>
      <c r="MGI128" s="146"/>
      <c r="MGJ128" s="146"/>
      <c r="MGK128" s="146"/>
      <c r="MGL128" s="146"/>
      <c r="MGM128" s="146"/>
      <c r="MGN128" s="146"/>
      <c r="MGO128" s="146"/>
      <c r="MGP128" s="146"/>
      <c r="MGQ128" s="146"/>
      <c r="MGR128" s="146"/>
      <c r="MGS128" s="146"/>
      <c r="MGT128" s="146"/>
      <c r="MGU128" s="146"/>
      <c r="MGV128" s="146"/>
      <c r="MGW128" s="146"/>
      <c r="MGX128" s="146"/>
      <c r="MGY128" s="146"/>
      <c r="MGZ128" s="146"/>
      <c r="MHA128" s="146"/>
      <c r="MHB128" s="146"/>
      <c r="MHC128" s="146"/>
      <c r="MHD128" s="146"/>
      <c r="MHE128" s="146"/>
      <c r="MHF128" s="146"/>
      <c r="MHG128" s="146"/>
      <c r="MHH128" s="146"/>
      <c r="MHI128" s="146"/>
      <c r="MHJ128" s="146"/>
      <c r="MHK128" s="146"/>
      <c r="MHL128" s="146"/>
      <c r="MHM128" s="146"/>
      <c r="MHN128" s="146"/>
      <c r="MHO128" s="146"/>
      <c r="MHP128" s="146"/>
      <c r="MHQ128" s="146"/>
      <c r="MHR128" s="146"/>
      <c r="MHS128" s="146"/>
      <c r="MHT128" s="146"/>
      <c r="MHU128" s="146"/>
      <c r="MHV128" s="146"/>
      <c r="MHW128" s="146"/>
      <c r="MHX128" s="146"/>
      <c r="MHY128" s="146"/>
      <c r="MHZ128" s="146"/>
      <c r="MIA128" s="146"/>
      <c r="MIB128" s="146"/>
      <c r="MIC128" s="146"/>
      <c r="MID128" s="146"/>
      <c r="MIE128" s="146"/>
      <c r="MIF128" s="146"/>
      <c r="MIG128" s="146"/>
      <c r="MIH128" s="146"/>
      <c r="MII128" s="146"/>
      <c r="MIJ128" s="146"/>
      <c r="MIK128" s="146"/>
      <c r="MIL128" s="146"/>
      <c r="MIM128" s="146"/>
      <c r="MIN128" s="146"/>
      <c r="MIO128" s="146"/>
      <c r="MIP128" s="146"/>
      <c r="MIQ128" s="146"/>
      <c r="MIR128" s="146"/>
      <c r="MIS128" s="146"/>
      <c r="MIT128" s="146"/>
      <c r="MIU128" s="146"/>
      <c r="MIV128" s="146"/>
      <c r="MIW128" s="146"/>
      <c r="MIX128" s="146"/>
      <c r="MIY128" s="146"/>
      <c r="MIZ128" s="146"/>
      <c r="MJA128" s="146"/>
      <c r="MJB128" s="146"/>
      <c r="MJC128" s="146"/>
      <c r="MJD128" s="146"/>
      <c r="MJE128" s="146"/>
      <c r="MJF128" s="146"/>
      <c r="MJG128" s="146"/>
      <c r="MJH128" s="146"/>
      <c r="MJI128" s="146"/>
      <c r="MJJ128" s="146"/>
      <c r="MJK128" s="146"/>
      <c r="MJL128" s="146"/>
      <c r="MJM128" s="146"/>
      <c r="MJN128" s="146"/>
      <c r="MJO128" s="146"/>
      <c r="MJP128" s="146"/>
      <c r="MJQ128" s="146"/>
      <c r="MJR128" s="146"/>
      <c r="MJS128" s="146"/>
      <c r="MJT128" s="146"/>
      <c r="MJU128" s="146"/>
      <c r="MJV128" s="146"/>
      <c r="MJW128" s="146"/>
      <c r="MJX128" s="146"/>
      <c r="MJY128" s="146"/>
      <c r="MJZ128" s="146"/>
      <c r="MKA128" s="146"/>
      <c r="MKB128" s="146"/>
      <c r="MKC128" s="146"/>
      <c r="MKD128" s="146"/>
      <c r="MKE128" s="146"/>
      <c r="MKF128" s="146"/>
      <c r="MKG128" s="146"/>
      <c r="MKH128" s="146"/>
      <c r="MKI128" s="146"/>
      <c r="MKJ128" s="146"/>
      <c r="MKK128" s="146"/>
      <c r="MKL128" s="146"/>
      <c r="MKM128" s="146"/>
      <c r="MKN128" s="146"/>
      <c r="MKO128" s="146"/>
      <c r="MKP128" s="146"/>
      <c r="MKQ128" s="146"/>
      <c r="MKR128" s="146"/>
      <c r="MKS128" s="146"/>
      <c r="MKT128" s="146"/>
      <c r="MKU128" s="146"/>
      <c r="MKV128" s="146"/>
      <c r="MKW128" s="146"/>
      <c r="MKX128" s="146"/>
      <c r="MKY128" s="146"/>
      <c r="MKZ128" s="146"/>
      <c r="MLA128" s="146"/>
      <c r="MLB128" s="146"/>
      <c r="MLC128" s="146"/>
      <c r="MLD128" s="146"/>
      <c r="MLE128" s="146"/>
      <c r="MLF128" s="146"/>
      <c r="MLG128" s="146"/>
      <c r="MLH128" s="146"/>
      <c r="MLI128" s="146"/>
      <c r="MLJ128" s="146"/>
      <c r="MLK128" s="146"/>
      <c r="MLL128" s="146"/>
      <c r="MLM128" s="146"/>
      <c r="MLN128" s="146"/>
      <c r="MLO128" s="146"/>
      <c r="MLP128" s="146"/>
      <c r="MLQ128" s="146"/>
      <c r="MLR128" s="146"/>
      <c r="MLS128" s="146"/>
      <c r="MLT128" s="146"/>
      <c r="MLU128" s="146"/>
      <c r="MLV128" s="146"/>
      <c r="MLW128" s="146"/>
      <c r="MLX128" s="146"/>
      <c r="MLY128" s="146"/>
      <c r="MLZ128" s="146"/>
      <c r="MMA128" s="146"/>
      <c r="MMB128" s="146"/>
      <c r="MMC128" s="146"/>
      <c r="MMD128" s="146"/>
      <c r="MME128" s="146"/>
      <c r="MMF128" s="146"/>
      <c r="MMG128" s="146"/>
      <c r="MMH128" s="146"/>
      <c r="MMI128" s="146"/>
      <c r="MMJ128" s="146"/>
      <c r="MMK128" s="146"/>
      <c r="MML128" s="146"/>
      <c r="MMM128" s="146"/>
      <c r="MMN128" s="146"/>
      <c r="MMO128" s="146"/>
      <c r="MMP128" s="146"/>
      <c r="MMQ128" s="146"/>
      <c r="MMR128" s="146"/>
      <c r="MMS128" s="146"/>
      <c r="MMT128" s="146"/>
      <c r="MMU128" s="146"/>
      <c r="MMV128" s="146"/>
      <c r="MMW128" s="146"/>
      <c r="MMX128" s="146"/>
      <c r="MMY128" s="146"/>
      <c r="MMZ128" s="146"/>
      <c r="MNA128" s="146"/>
      <c r="MNB128" s="146"/>
      <c r="MNC128" s="146"/>
      <c r="MND128" s="146"/>
      <c r="MNE128" s="146"/>
      <c r="MNF128" s="146"/>
      <c r="MNG128" s="146"/>
      <c r="MNH128" s="146"/>
      <c r="MNI128" s="146"/>
      <c r="MNJ128" s="146"/>
      <c r="MNK128" s="146"/>
      <c r="MNL128" s="146"/>
      <c r="MNM128" s="146"/>
      <c r="MNN128" s="146"/>
      <c r="MNO128" s="146"/>
      <c r="MNP128" s="146"/>
      <c r="MNQ128" s="146"/>
      <c r="MNR128" s="146"/>
      <c r="MNS128" s="146"/>
      <c r="MNT128" s="146"/>
      <c r="MNU128" s="146"/>
      <c r="MNV128" s="146"/>
      <c r="MNW128" s="146"/>
      <c r="MNX128" s="146"/>
      <c r="MNY128" s="146"/>
      <c r="MNZ128" s="146"/>
      <c r="MOA128" s="146"/>
      <c r="MOB128" s="146"/>
      <c r="MOC128" s="146"/>
      <c r="MOD128" s="146"/>
      <c r="MOE128" s="146"/>
      <c r="MOF128" s="146"/>
      <c r="MOG128" s="146"/>
      <c r="MOH128" s="146"/>
      <c r="MOI128" s="146"/>
      <c r="MOJ128" s="146"/>
      <c r="MOK128" s="146"/>
      <c r="MOL128" s="146"/>
      <c r="MOM128" s="146"/>
      <c r="MON128" s="146"/>
      <c r="MOO128" s="146"/>
      <c r="MOP128" s="146"/>
      <c r="MOQ128" s="146"/>
      <c r="MOR128" s="146"/>
      <c r="MOS128" s="146"/>
      <c r="MOT128" s="146"/>
      <c r="MOU128" s="146"/>
      <c r="MOV128" s="146"/>
      <c r="MOW128" s="146"/>
      <c r="MOX128" s="146"/>
      <c r="MOY128" s="146"/>
      <c r="MOZ128" s="146"/>
      <c r="MPA128" s="146"/>
      <c r="MPB128" s="146"/>
      <c r="MPC128" s="146"/>
      <c r="MPD128" s="146"/>
      <c r="MPE128" s="146"/>
      <c r="MPF128" s="146"/>
      <c r="MPG128" s="146"/>
      <c r="MPH128" s="146"/>
      <c r="MPI128" s="146"/>
      <c r="MPJ128" s="146"/>
      <c r="MPK128" s="146"/>
      <c r="MPL128" s="146"/>
      <c r="MPM128" s="146"/>
      <c r="MPN128" s="146"/>
      <c r="MPO128" s="146"/>
      <c r="MPP128" s="146"/>
      <c r="MPQ128" s="146"/>
      <c r="MPR128" s="146"/>
      <c r="MPS128" s="146"/>
      <c r="MPT128" s="146"/>
      <c r="MPU128" s="146"/>
      <c r="MPV128" s="146"/>
      <c r="MPW128" s="146"/>
      <c r="MPX128" s="146"/>
      <c r="MPY128" s="146"/>
      <c r="MPZ128" s="146"/>
      <c r="MQA128" s="146"/>
      <c r="MQB128" s="146"/>
      <c r="MQC128" s="146"/>
      <c r="MQD128" s="146"/>
      <c r="MQE128" s="146"/>
      <c r="MQF128" s="146"/>
      <c r="MQG128" s="146"/>
      <c r="MQH128" s="146"/>
      <c r="MQI128" s="146"/>
      <c r="MQJ128" s="146"/>
      <c r="MQK128" s="146"/>
      <c r="MQL128" s="146"/>
      <c r="MQM128" s="146"/>
      <c r="MQN128" s="146"/>
      <c r="MQO128" s="146"/>
      <c r="MQP128" s="146"/>
      <c r="MQQ128" s="146"/>
      <c r="MQR128" s="146"/>
      <c r="MQS128" s="146"/>
      <c r="MQT128" s="146"/>
      <c r="MQU128" s="146"/>
      <c r="MQV128" s="146"/>
      <c r="MQW128" s="146"/>
      <c r="MQX128" s="146"/>
      <c r="MQY128" s="146"/>
      <c r="MQZ128" s="146"/>
      <c r="MRA128" s="146"/>
      <c r="MRB128" s="146"/>
      <c r="MRC128" s="146"/>
      <c r="MRD128" s="146"/>
      <c r="MRE128" s="146"/>
      <c r="MRF128" s="146"/>
      <c r="MRG128" s="146"/>
      <c r="MRH128" s="146"/>
      <c r="MRI128" s="146"/>
      <c r="MRJ128" s="146"/>
      <c r="MRK128" s="146"/>
      <c r="MRL128" s="146"/>
      <c r="MRM128" s="146"/>
      <c r="MRN128" s="146"/>
      <c r="MRO128" s="146"/>
      <c r="MRP128" s="146"/>
      <c r="MRQ128" s="146"/>
      <c r="MRR128" s="146"/>
      <c r="MRS128" s="146"/>
      <c r="MRT128" s="146"/>
      <c r="MRU128" s="146"/>
      <c r="MRV128" s="146"/>
      <c r="MRW128" s="146"/>
      <c r="MRX128" s="146"/>
      <c r="MRY128" s="146"/>
      <c r="MRZ128" s="146"/>
      <c r="MSA128" s="146"/>
      <c r="MSB128" s="146"/>
      <c r="MSC128" s="146"/>
      <c r="MSD128" s="146"/>
      <c r="MSE128" s="146"/>
      <c r="MSF128" s="146"/>
      <c r="MSG128" s="146"/>
      <c r="MSH128" s="146"/>
      <c r="MSI128" s="146"/>
      <c r="MSJ128" s="146"/>
      <c r="MSK128" s="146"/>
      <c r="MSL128" s="146"/>
      <c r="MSM128" s="146"/>
      <c r="MSN128" s="146"/>
      <c r="MSO128" s="146"/>
      <c r="MSP128" s="146"/>
      <c r="MSQ128" s="146"/>
      <c r="MSR128" s="146"/>
      <c r="MSS128" s="146"/>
      <c r="MST128" s="146"/>
      <c r="MSU128" s="146"/>
      <c r="MSV128" s="146"/>
      <c r="MSW128" s="146"/>
      <c r="MSX128" s="146"/>
      <c r="MSY128" s="146"/>
      <c r="MSZ128" s="146"/>
      <c r="MTA128" s="146"/>
      <c r="MTB128" s="146"/>
      <c r="MTC128" s="146"/>
      <c r="MTD128" s="146"/>
      <c r="MTE128" s="146"/>
      <c r="MTF128" s="146"/>
      <c r="MTG128" s="146"/>
      <c r="MTH128" s="146"/>
      <c r="MTI128" s="146"/>
      <c r="MTJ128" s="146"/>
      <c r="MTK128" s="146"/>
      <c r="MTL128" s="146"/>
      <c r="MTM128" s="146"/>
      <c r="MTN128" s="146"/>
      <c r="MTO128" s="146"/>
      <c r="MTP128" s="146"/>
      <c r="MTQ128" s="146"/>
      <c r="MTR128" s="146"/>
      <c r="MTS128" s="146"/>
      <c r="MTT128" s="146"/>
      <c r="MTU128" s="146"/>
      <c r="MTV128" s="146"/>
      <c r="MTW128" s="146"/>
      <c r="MTX128" s="146"/>
      <c r="MTY128" s="146"/>
      <c r="MTZ128" s="146"/>
      <c r="MUA128" s="146"/>
      <c r="MUB128" s="146"/>
      <c r="MUC128" s="146"/>
      <c r="MUD128" s="146"/>
      <c r="MUE128" s="146"/>
      <c r="MUF128" s="146"/>
      <c r="MUG128" s="146"/>
      <c r="MUH128" s="146"/>
      <c r="MUI128" s="146"/>
      <c r="MUJ128" s="146"/>
      <c r="MUK128" s="146"/>
      <c r="MUL128" s="146"/>
      <c r="MUM128" s="146"/>
      <c r="MUN128" s="146"/>
      <c r="MUO128" s="146"/>
      <c r="MUP128" s="146"/>
      <c r="MUQ128" s="146"/>
      <c r="MUR128" s="146"/>
      <c r="MUS128" s="146"/>
      <c r="MUT128" s="146"/>
      <c r="MUU128" s="146"/>
      <c r="MUV128" s="146"/>
      <c r="MUW128" s="146"/>
      <c r="MUX128" s="146"/>
      <c r="MUY128" s="146"/>
      <c r="MUZ128" s="146"/>
      <c r="MVA128" s="146"/>
      <c r="MVB128" s="146"/>
      <c r="MVC128" s="146"/>
      <c r="MVD128" s="146"/>
      <c r="MVE128" s="146"/>
      <c r="MVF128" s="146"/>
      <c r="MVG128" s="146"/>
      <c r="MVH128" s="146"/>
      <c r="MVI128" s="146"/>
      <c r="MVJ128" s="146"/>
      <c r="MVK128" s="146"/>
      <c r="MVL128" s="146"/>
      <c r="MVM128" s="146"/>
      <c r="MVN128" s="146"/>
      <c r="MVO128" s="146"/>
      <c r="MVP128" s="146"/>
      <c r="MVQ128" s="146"/>
      <c r="MVR128" s="146"/>
      <c r="MVS128" s="146"/>
      <c r="MVT128" s="146"/>
      <c r="MVU128" s="146"/>
      <c r="MVV128" s="146"/>
      <c r="MVW128" s="146"/>
      <c r="MVX128" s="146"/>
      <c r="MVY128" s="146"/>
      <c r="MVZ128" s="146"/>
      <c r="MWA128" s="146"/>
      <c r="MWB128" s="146"/>
      <c r="MWC128" s="146"/>
      <c r="MWD128" s="146"/>
      <c r="MWE128" s="146"/>
      <c r="MWF128" s="146"/>
      <c r="MWG128" s="146"/>
      <c r="MWH128" s="146"/>
      <c r="MWI128" s="146"/>
      <c r="MWJ128" s="146"/>
      <c r="MWK128" s="146"/>
      <c r="MWL128" s="146"/>
      <c r="MWM128" s="146"/>
      <c r="MWN128" s="146"/>
      <c r="MWO128" s="146"/>
      <c r="MWP128" s="146"/>
      <c r="MWQ128" s="146"/>
      <c r="MWR128" s="146"/>
      <c r="MWS128" s="146"/>
      <c r="MWT128" s="146"/>
      <c r="MWU128" s="146"/>
      <c r="MWV128" s="146"/>
      <c r="MWW128" s="146"/>
      <c r="MWX128" s="146"/>
      <c r="MWY128" s="146"/>
      <c r="MWZ128" s="146"/>
      <c r="MXA128" s="146"/>
      <c r="MXB128" s="146"/>
      <c r="MXC128" s="146"/>
      <c r="MXD128" s="146"/>
      <c r="MXE128" s="146"/>
      <c r="MXF128" s="146"/>
      <c r="MXG128" s="146"/>
      <c r="MXH128" s="146"/>
      <c r="MXI128" s="146"/>
      <c r="MXJ128" s="146"/>
      <c r="MXK128" s="146"/>
      <c r="MXL128" s="146"/>
      <c r="MXM128" s="146"/>
      <c r="MXN128" s="146"/>
      <c r="MXO128" s="146"/>
      <c r="MXP128" s="146"/>
      <c r="MXQ128" s="146"/>
      <c r="MXR128" s="146"/>
      <c r="MXS128" s="146"/>
      <c r="MXT128" s="146"/>
      <c r="MXU128" s="146"/>
      <c r="MXV128" s="146"/>
      <c r="MXW128" s="146"/>
      <c r="MXX128" s="146"/>
      <c r="MXY128" s="146"/>
      <c r="MXZ128" s="146"/>
      <c r="MYA128" s="146"/>
      <c r="MYB128" s="146"/>
      <c r="MYC128" s="146"/>
      <c r="MYD128" s="146"/>
      <c r="MYE128" s="146"/>
      <c r="MYF128" s="146"/>
      <c r="MYG128" s="146"/>
      <c r="MYH128" s="146"/>
      <c r="MYI128" s="146"/>
      <c r="MYJ128" s="146"/>
      <c r="MYK128" s="146"/>
      <c r="MYL128" s="146"/>
      <c r="MYM128" s="146"/>
      <c r="MYN128" s="146"/>
      <c r="MYO128" s="146"/>
      <c r="MYP128" s="146"/>
      <c r="MYQ128" s="146"/>
      <c r="MYR128" s="146"/>
      <c r="MYS128" s="146"/>
      <c r="MYT128" s="146"/>
      <c r="MYU128" s="146"/>
      <c r="MYV128" s="146"/>
      <c r="MYW128" s="146"/>
      <c r="MYX128" s="146"/>
      <c r="MYY128" s="146"/>
      <c r="MYZ128" s="146"/>
      <c r="MZA128" s="146"/>
      <c r="MZB128" s="146"/>
      <c r="MZC128" s="146"/>
      <c r="MZD128" s="146"/>
      <c r="MZE128" s="146"/>
      <c r="MZF128" s="146"/>
      <c r="MZG128" s="146"/>
      <c r="MZH128" s="146"/>
      <c r="MZI128" s="146"/>
      <c r="MZJ128" s="146"/>
      <c r="MZK128" s="146"/>
      <c r="MZL128" s="146"/>
      <c r="MZM128" s="146"/>
      <c r="MZN128" s="146"/>
      <c r="MZO128" s="146"/>
      <c r="MZP128" s="146"/>
      <c r="MZQ128" s="146"/>
      <c r="MZR128" s="146"/>
      <c r="MZS128" s="146"/>
      <c r="MZT128" s="146"/>
      <c r="MZU128" s="146"/>
      <c r="MZV128" s="146"/>
      <c r="MZW128" s="146"/>
      <c r="MZX128" s="146"/>
      <c r="MZY128" s="146"/>
      <c r="MZZ128" s="146"/>
      <c r="NAA128" s="146"/>
      <c r="NAB128" s="146"/>
      <c r="NAC128" s="146"/>
      <c r="NAD128" s="146"/>
      <c r="NAE128" s="146"/>
      <c r="NAF128" s="146"/>
      <c r="NAG128" s="146"/>
      <c r="NAH128" s="146"/>
      <c r="NAI128" s="146"/>
      <c r="NAJ128" s="146"/>
      <c r="NAK128" s="146"/>
      <c r="NAL128" s="146"/>
      <c r="NAM128" s="146"/>
      <c r="NAN128" s="146"/>
      <c r="NAO128" s="146"/>
      <c r="NAP128" s="146"/>
      <c r="NAQ128" s="146"/>
      <c r="NAR128" s="146"/>
      <c r="NAS128" s="146"/>
      <c r="NAT128" s="146"/>
      <c r="NAU128" s="146"/>
      <c r="NAV128" s="146"/>
      <c r="NAW128" s="146"/>
      <c r="NAX128" s="146"/>
      <c r="NAY128" s="146"/>
      <c r="NAZ128" s="146"/>
      <c r="NBA128" s="146"/>
      <c r="NBB128" s="146"/>
      <c r="NBC128" s="146"/>
      <c r="NBD128" s="146"/>
      <c r="NBE128" s="146"/>
      <c r="NBF128" s="146"/>
      <c r="NBG128" s="146"/>
      <c r="NBH128" s="146"/>
      <c r="NBI128" s="146"/>
      <c r="NBJ128" s="146"/>
      <c r="NBK128" s="146"/>
      <c r="NBL128" s="146"/>
      <c r="NBM128" s="146"/>
      <c r="NBN128" s="146"/>
      <c r="NBO128" s="146"/>
      <c r="NBP128" s="146"/>
      <c r="NBQ128" s="146"/>
      <c r="NBR128" s="146"/>
      <c r="NBS128" s="146"/>
      <c r="NBT128" s="146"/>
      <c r="NBU128" s="146"/>
      <c r="NBV128" s="146"/>
      <c r="NBW128" s="146"/>
      <c r="NBX128" s="146"/>
      <c r="NBY128" s="146"/>
      <c r="NBZ128" s="146"/>
      <c r="NCA128" s="146"/>
      <c r="NCB128" s="146"/>
      <c r="NCC128" s="146"/>
      <c r="NCD128" s="146"/>
      <c r="NCE128" s="146"/>
      <c r="NCF128" s="146"/>
      <c r="NCG128" s="146"/>
      <c r="NCH128" s="146"/>
      <c r="NCI128" s="146"/>
      <c r="NCJ128" s="146"/>
      <c r="NCK128" s="146"/>
      <c r="NCL128" s="146"/>
      <c r="NCM128" s="146"/>
      <c r="NCN128" s="146"/>
      <c r="NCO128" s="146"/>
      <c r="NCP128" s="146"/>
      <c r="NCQ128" s="146"/>
      <c r="NCR128" s="146"/>
      <c r="NCS128" s="146"/>
      <c r="NCT128" s="146"/>
      <c r="NCU128" s="146"/>
      <c r="NCV128" s="146"/>
      <c r="NCW128" s="146"/>
      <c r="NCX128" s="146"/>
      <c r="NCY128" s="146"/>
      <c r="NCZ128" s="146"/>
      <c r="NDA128" s="146"/>
      <c r="NDB128" s="146"/>
      <c r="NDC128" s="146"/>
      <c r="NDD128" s="146"/>
      <c r="NDE128" s="146"/>
      <c r="NDF128" s="146"/>
      <c r="NDG128" s="146"/>
      <c r="NDH128" s="146"/>
      <c r="NDI128" s="146"/>
      <c r="NDJ128" s="146"/>
      <c r="NDK128" s="146"/>
      <c r="NDL128" s="146"/>
      <c r="NDM128" s="146"/>
      <c r="NDN128" s="146"/>
      <c r="NDO128" s="146"/>
      <c r="NDP128" s="146"/>
      <c r="NDQ128" s="146"/>
      <c r="NDR128" s="146"/>
      <c r="NDS128" s="146"/>
      <c r="NDT128" s="146"/>
      <c r="NDU128" s="146"/>
      <c r="NDV128" s="146"/>
      <c r="NDW128" s="146"/>
      <c r="NDX128" s="146"/>
      <c r="NDY128" s="146"/>
      <c r="NDZ128" s="146"/>
      <c r="NEA128" s="146"/>
      <c r="NEB128" s="146"/>
      <c r="NEC128" s="146"/>
      <c r="NED128" s="146"/>
      <c r="NEE128" s="146"/>
      <c r="NEF128" s="146"/>
      <c r="NEG128" s="146"/>
      <c r="NEH128" s="146"/>
      <c r="NEI128" s="146"/>
      <c r="NEJ128" s="146"/>
      <c r="NEK128" s="146"/>
      <c r="NEL128" s="146"/>
      <c r="NEM128" s="146"/>
      <c r="NEN128" s="146"/>
      <c r="NEO128" s="146"/>
      <c r="NEP128" s="146"/>
      <c r="NEQ128" s="146"/>
      <c r="NER128" s="146"/>
      <c r="NES128" s="146"/>
      <c r="NET128" s="146"/>
      <c r="NEU128" s="146"/>
      <c r="NEV128" s="146"/>
      <c r="NEW128" s="146"/>
      <c r="NEX128" s="146"/>
      <c r="NEY128" s="146"/>
      <c r="NEZ128" s="146"/>
      <c r="NFA128" s="146"/>
      <c r="NFB128" s="146"/>
      <c r="NFC128" s="146"/>
      <c r="NFD128" s="146"/>
      <c r="NFE128" s="146"/>
      <c r="NFF128" s="146"/>
      <c r="NFG128" s="146"/>
      <c r="NFH128" s="146"/>
      <c r="NFI128" s="146"/>
      <c r="NFJ128" s="146"/>
      <c r="NFK128" s="146"/>
      <c r="NFL128" s="146"/>
      <c r="NFM128" s="146"/>
      <c r="NFN128" s="146"/>
      <c r="NFO128" s="146"/>
      <c r="NFP128" s="146"/>
      <c r="NFQ128" s="146"/>
      <c r="NFR128" s="146"/>
      <c r="NFS128" s="146"/>
      <c r="NFT128" s="146"/>
      <c r="NFU128" s="146"/>
      <c r="NFV128" s="146"/>
      <c r="NFW128" s="146"/>
      <c r="NFX128" s="146"/>
      <c r="NFY128" s="146"/>
      <c r="NFZ128" s="146"/>
      <c r="NGA128" s="146"/>
      <c r="NGB128" s="146"/>
      <c r="NGC128" s="146"/>
      <c r="NGD128" s="146"/>
      <c r="NGE128" s="146"/>
      <c r="NGF128" s="146"/>
      <c r="NGG128" s="146"/>
      <c r="NGH128" s="146"/>
      <c r="NGI128" s="146"/>
      <c r="NGJ128" s="146"/>
      <c r="NGK128" s="146"/>
      <c r="NGL128" s="146"/>
      <c r="NGM128" s="146"/>
      <c r="NGN128" s="146"/>
      <c r="NGO128" s="146"/>
      <c r="NGP128" s="146"/>
      <c r="NGQ128" s="146"/>
      <c r="NGR128" s="146"/>
      <c r="NGS128" s="146"/>
      <c r="NGT128" s="146"/>
      <c r="NGU128" s="146"/>
      <c r="NGV128" s="146"/>
      <c r="NGW128" s="146"/>
      <c r="NGX128" s="146"/>
      <c r="NGY128" s="146"/>
      <c r="NGZ128" s="146"/>
      <c r="NHA128" s="146"/>
      <c r="NHB128" s="146"/>
      <c r="NHC128" s="146"/>
      <c r="NHD128" s="146"/>
      <c r="NHE128" s="146"/>
      <c r="NHF128" s="146"/>
      <c r="NHG128" s="146"/>
      <c r="NHH128" s="146"/>
      <c r="NHI128" s="146"/>
      <c r="NHJ128" s="146"/>
      <c r="NHK128" s="146"/>
      <c r="NHL128" s="146"/>
      <c r="NHM128" s="146"/>
      <c r="NHN128" s="146"/>
      <c r="NHO128" s="146"/>
      <c r="NHP128" s="146"/>
      <c r="NHQ128" s="146"/>
      <c r="NHR128" s="146"/>
      <c r="NHS128" s="146"/>
      <c r="NHT128" s="146"/>
      <c r="NHU128" s="146"/>
      <c r="NHV128" s="146"/>
      <c r="NHW128" s="146"/>
      <c r="NHX128" s="146"/>
      <c r="NHY128" s="146"/>
      <c r="NHZ128" s="146"/>
      <c r="NIA128" s="146"/>
      <c r="NIB128" s="146"/>
      <c r="NIC128" s="146"/>
      <c r="NID128" s="146"/>
      <c r="NIE128" s="146"/>
      <c r="NIF128" s="146"/>
      <c r="NIG128" s="146"/>
      <c r="NIH128" s="146"/>
      <c r="NII128" s="146"/>
      <c r="NIJ128" s="146"/>
      <c r="NIK128" s="146"/>
      <c r="NIL128" s="146"/>
      <c r="NIM128" s="146"/>
      <c r="NIN128" s="146"/>
      <c r="NIO128" s="146"/>
      <c r="NIP128" s="146"/>
      <c r="NIQ128" s="146"/>
      <c r="NIR128" s="146"/>
      <c r="NIS128" s="146"/>
      <c r="NIT128" s="146"/>
      <c r="NIU128" s="146"/>
      <c r="NIV128" s="146"/>
      <c r="NIW128" s="146"/>
      <c r="NIX128" s="146"/>
      <c r="NIY128" s="146"/>
      <c r="NIZ128" s="146"/>
      <c r="NJA128" s="146"/>
      <c r="NJB128" s="146"/>
      <c r="NJC128" s="146"/>
      <c r="NJD128" s="146"/>
      <c r="NJE128" s="146"/>
      <c r="NJF128" s="146"/>
      <c r="NJG128" s="146"/>
      <c r="NJH128" s="146"/>
      <c r="NJI128" s="146"/>
      <c r="NJJ128" s="146"/>
      <c r="NJK128" s="146"/>
      <c r="NJL128" s="146"/>
      <c r="NJM128" s="146"/>
      <c r="NJN128" s="146"/>
      <c r="NJO128" s="146"/>
      <c r="NJP128" s="146"/>
      <c r="NJQ128" s="146"/>
      <c r="NJR128" s="146"/>
      <c r="NJS128" s="146"/>
      <c r="NJT128" s="146"/>
      <c r="NJU128" s="146"/>
      <c r="NJV128" s="146"/>
      <c r="NJW128" s="146"/>
      <c r="NJX128" s="146"/>
      <c r="NJY128" s="146"/>
      <c r="NJZ128" s="146"/>
      <c r="NKA128" s="146"/>
      <c r="NKB128" s="146"/>
      <c r="NKC128" s="146"/>
      <c r="NKD128" s="146"/>
      <c r="NKE128" s="146"/>
      <c r="NKF128" s="146"/>
      <c r="NKG128" s="146"/>
      <c r="NKH128" s="146"/>
      <c r="NKI128" s="146"/>
      <c r="NKJ128" s="146"/>
      <c r="NKK128" s="146"/>
      <c r="NKL128" s="146"/>
      <c r="NKM128" s="146"/>
      <c r="NKN128" s="146"/>
      <c r="NKO128" s="146"/>
      <c r="NKP128" s="146"/>
      <c r="NKQ128" s="146"/>
      <c r="NKR128" s="146"/>
      <c r="NKS128" s="146"/>
      <c r="NKT128" s="146"/>
      <c r="NKU128" s="146"/>
      <c r="NKV128" s="146"/>
      <c r="NKW128" s="146"/>
      <c r="NKX128" s="146"/>
      <c r="NKY128" s="146"/>
      <c r="NKZ128" s="146"/>
      <c r="NLA128" s="146"/>
      <c r="NLB128" s="146"/>
      <c r="NLC128" s="146"/>
      <c r="NLD128" s="146"/>
      <c r="NLE128" s="146"/>
      <c r="NLF128" s="146"/>
      <c r="NLG128" s="146"/>
      <c r="NLH128" s="146"/>
      <c r="NLI128" s="146"/>
      <c r="NLJ128" s="146"/>
      <c r="NLK128" s="146"/>
      <c r="NLL128" s="146"/>
      <c r="NLM128" s="146"/>
      <c r="NLN128" s="146"/>
      <c r="NLO128" s="146"/>
      <c r="NLP128" s="146"/>
      <c r="NLQ128" s="146"/>
      <c r="NLR128" s="146"/>
      <c r="NLS128" s="146"/>
      <c r="NLT128" s="146"/>
      <c r="NLU128" s="146"/>
      <c r="NLV128" s="146"/>
      <c r="NLW128" s="146"/>
      <c r="NLX128" s="146"/>
      <c r="NLY128" s="146"/>
      <c r="NLZ128" s="146"/>
      <c r="NMA128" s="146"/>
      <c r="NMB128" s="146"/>
      <c r="NMC128" s="146"/>
      <c r="NMD128" s="146"/>
      <c r="NME128" s="146"/>
      <c r="NMF128" s="146"/>
      <c r="NMG128" s="146"/>
      <c r="NMH128" s="146"/>
      <c r="NMI128" s="146"/>
      <c r="NMJ128" s="146"/>
      <c r="NMK128" s="146"/>
      <c r="NML128" s="146"/>
      <c r="NMM128" s="146"/>
      <c r="NMN128" s="146"/>
      <c r="NMO128" s="146"/>
      <c r="NMP128" s="146"/>
      <c r="NMQ128" s="146"/>
      <c r="NMR128" s="146"/>
      <c r="NMS128" s="146"/>
      <c r="NMT128" s="146"/>
      <c r="NMU128" s="146"/>
      <c r="NMV128" s="146"/>
      <c r="NMW128" s="146"/>
      <c r="NMX128" s="146"/>
      <c r="NMY128" s="146"/>
      <c r="NMZ128" s="146"/>
      <c r="NNA128" s="146"/>
      <c r="NNB128" s="146"/>
      <c r="NNC128" s="146"/>
      <c r="NND128" s="146"/>
      <c r="NNE128" s="146"/>
      <c r="NNF128" s="146"/>
      <c r="NNG128" s="146"/>
      <c r="NNH128" s="146"/>
      <c r="NNI128" s="146"/>
      <c r="NNJ128" s="146"/>
      <c r="NNK128" s="146"/>
      <c r="NNL128" s="146"/>
      <c r="NNM128" s="146"/>
      <c r="NNN128" s="146"/>
      <c r="NNO128" s="146"/>
      <c r="NNP128" s="146"/>
      <c r="NNQ128" s="146"/>
      <c r="NNR128" s="146"/>
      <c r="NNS128" s="146"/>
      <c r="NNT128" s="146"/>
      <c r="NNU128" s="146"/>
      <c r="NNV128" s="146"/>
      <c r="NNW128" s="146"/>
      <c r="NNX128" s="146"/>
      <c r="NNY128" s="146"/>
      <c r="NNZ128" s="146"/>
      <c r="NOA128" s="146"/>
      <c r="NOB128" s="146"/>
      <c r="NOC128" s="146"/>
      <c r="NOD128" s="146"/>
      <c r="NOE128" s="146"/>
      <c r="NOF128" s="146"/>
      <c r="NOG128" s="146"/>
      <c r="NOH128" s="146"/>
      <c r="NOI128" s="146"/>
      <c r="NOJ128" s="146"/>
      <c r="NOK128" s="146"/>
      <c r="NOL128" s="146"/>
      <c r="NOM128" s="146"/>
      <c r="NON128" s="146"/>
      <c r="NOO128" s="146"/>
      <c r="NOP128" s="146"/>
      <c r="NOQ128" s="146"/>
      <c r="NOR128" s="146"/>
      <c r="NOS128" s="146"/>
      <c r="NOT128" s="146"/>
      <c r="NOU128" s="146"/>
      <c r="NOV128" s="146"/>
      <c r="NOW128" s="146"/>
      <c r="NOX128" s="146"/>
      <c r="NOY128" s="146"/>
      <c r="NOZ128" s="146"/>
      <c r="NPA128" s="146"/>
      <c r="NPB128" s="146"/>
      <c r="NPC128" s="146"/>
      <c r="NPD128" s="146"/>
      <c r="NPE128" s="146"/>
      <c r="NPF128" s="146"/>
      <c r="NPG128" s="146"/>
      <c r="NPH128" s="146"/>
      <c r="NPI128" s="146"/>
      <c r="NPJ128" s="146"/>
      <c r="NPK128" s="146"/>
      <c r="NPL128" s="146"/>
      <c r="NPM128" s="146"/>
      <c r="NPN128" s="146"/>
      <c r="NPO128" s="146"/>
      <c r="NPP128" s="146"/>
      <c r="NPQ128" s="146"/>
      <c r="NPR128" s="146"/>
      <c r="NPS128" s="146"/>
      <c r="NPT128" s="146"/>
      <c r="NPU128" s="146"/>
      <c r="NPV128" s="146"/>
      <c r="NPW128" s="146"/>
      <c r="NPX128" s="146"/>
      <c r="NPY128" s="146"/>
      <c r="NPZ128" s="146"/>
      <c r="NQA128" s="146"/>
      <c r="NQB128" s="146"/>
      <c r="NQC128" s="146"/>
      <c r="NQD128" s="146"/>
      <c r="NQE128" s="146"/>
      <c r="NQF128" s="146"/>
      <c r="NQG128" s="146"/>
      <c r="NQH128" s="146"/>
      <c r="NQI128" s="146"/>
      <c r="NQJ128" s="146"/>
      <c r="NQK128" s="146"/>
      <c r="NQL128" s="146"/>
      <c r="NQM128" s="146"/>
      <c r="NQN128" s="146"/>
      <c r="NQO128" s="146"/>
      <c r="NQP128" s="146"/>
      <c r="NQQ128" s="146"/>
      <c r="NQR128" s="146"/>
      <c r="NQS128" s="146"/>
      <c r="NQT128" s="146"/>
      <c r="NQU128" s="146"/>
      <c r="NQV128" s="146"/>
      <c r="NQW128" s="146"/>
      <c r="NQX128" s="146"/>
      <c r="NQY128" s="146"/>
      <c r="NQZ128" s="146"/>
      <c r="NRA128" s="146"/>
      <c r="NRB128" s="146"/>
      <c r="NRC128" s="146"/>
      <c r="NRD128" s="146"/>
      <c r="NRE128" s="146"/>
      <c r="NRF128" s="146"/>
      <c r="NRG128" s="146"/>
      <c r="NRH128" s="146"/>
      <c r="NRI128" s="146"/>
      <c r="NRJ128" s="146"/>
      <c r="NRK128" s="146"/>
      <c r="NRL128" s="146"/>
      <c r="NRM128" s="146"/>
      <c r="NRN128" s="146"/>
      <c r="NRO128" s="146"/>
      <c r="NRP128" s="146"/>
      <c r="NRQ128" s="146"/>
      <c r="NRR128" s="146"/>
      <c r="NRS128" s="146"/>
      <c r="NRT128" s="146"/>
      <c r="NRU128" s="146"/>
      <c r="NRV128" s="146"/>
      <c r="NRW128" s="146"/>
      <c r="NRX128" s="146"/>
      <c r="NRY128" s="146"/>
      <c r="NRZ128" s="146"/>
      <c r="NSA128" s="146"/>
      <c r="NSB128" s="146"/>
      <c r="NSC128" s="146"/>
      <c r="NSD128" s="146"/>
      <c r="NSE128" s="146"/>
      <c r="NSF128" s="146"/>
      <c r="NSG128" s="146"/>
      <c r="NSH128" s="146"/>
      <c r="NSI128" s="146"/>
      <c r="NSJ128" s="146"/>
      <c r="NSK128" s="146"/>
      <c r="NSL128" s="146"/>
      <c r="NSM128" s="146"/>
      <c r="NSN128" s="146"/>
      <c r="NSO128" s="146"/>
      <c r="NSP128" s="146"/>
      <c r="NSQ128" s="146"/>
      <c r="NSR128" s="146"/>
      <c r="NSS128" s="146"/>
      <c r="NST128" s="146"/>
      <c r="NSU128" s="146"/>
      <c r="NSV128" s="146"/>
      <c r="NSW128" s="146"/>
      <c r="NSX128" s="146"/>
      <c r="NSY128" s="146"/>
      <c r="NSZ128" s="146"/>
      <c r="NTA128" s="146"/>
      <c r="NTB128" s="146"/>
      <c r="NTC128" s="146"/>
      <c r="NTD128" s="146"/>
      <c r="NTE128" s="146"/>
      <c r="NTF128" s="146"/>
      <c r="NTG128" s="146"/>
      <c r="NTH128" s="146"/>
      <c r="NTI128" s="146"/>
      <c r="NTJ128" s="146"/>
      <c r="NTK128" s="146"/>
      <c r="NTL128" s="146"/>
      <c r="NTM128" s="146"/>
      <c r="NTN128" s="146"/>
      <c r="NTO128" s="146"/>
      <c r="NTP128" s="146"/>
      <c r="NTQ128" s="146"/>
      <c r="NTR128" s="146"/>
      <c r="NTS128" s="146"/>
      <c r="NTT128" s="146"/>
      <c r="NTU128" s="146"/>
      <c r="NTV128" s="146"/>
      <c r="NTW128" s="146"/>
      <c r="NTX128" s="146"/>
      <c r="NTY128" s="146"/>
      <c r="NTZ128" s="146"/>
      <c r="NUA128" s="146"/>
      <c r="NUB128" s="146"/>
      <c r="NUC128" s="146"/>
      <c r="NUD128" s="146"/>
      <c r="NUE128" s="146"/>
      <c r="NUF128" s="146"/>
      <c r="NUG128" s="146"/>
      <c r="NUH128" s="146"/>
      <c r="NUI128" s="146"/>
      <c r="NUJ128" s="146"/>
      <c r="NUK128" s="146"/>
      <c r="NUL128" s="146"/>
      <c r="NUM128" s="146"/>
      <c r="NUN128" s="146"/>
      <c r="NUO128" s="146"/>
      <c r="NUP128" s="146"/>
      <c r="NUQ128" s="146"/>
      <c r="NUR128" s="146"/>
      <c r="NUS128" s="146"/>
      <c r="NUT128" s="146"/>
      <c r="NUU128" s="146"/>
      <c r="NUV128" s="146"/>
      <c r="NUW128" s="146"/>
      <c r="NUX128" s="146"/>
      <c r="NUY128" s="146"/>
      <c r="NUZ128" s="146"/>
      <c r="NVA128" s="146"/>
      <c r="NVB128" s="146"/>
      <c r="NVC128" s="146"/>
      <c r="NVD128" s="146"/>
      <c r="NVE128" s="146"/>
      <c r="NVF128" s="146"/>
      <c r="NVG128" s="146"/>
      <c r="NVH128" s="146"/>
      <c r="NVI128" s="146"/>
      <c r="NVJ128" s="146"/>
      <c r="NVK128" s="146"/>
      <c r="NVL128" s="146"/>
      <c r="NVM128" s="146"/>
      <c r="NVN128" s="146"/>
      <c r="NVO128" s="146"/>
      <c r="NVP128" s="146"/>
      <c r="NVQ128" s="146"/>
      <c r="NVR128" s="146"/>
      <c r="NVS128" s="146"/>
      <c r="NVT128" s="146"/>
      <c r="NVU128" s="146"/>
      <c r="NVV128" s="146"/>
      <c r="NVW128" s="146"/>
      <c r="NVX128" s="146"/>
      <c r="NVY128" s="146"/>
      <c r="NVZ128" s="146"/>
      <c r="NWA128" s="146"/>
      <c r="NWB128" s="146"/>
      <c r="NWC128" s="146"/>
      <c r="NWD128" s="146"/>
      <c r="NWE128" s="146"/>
      <c r="NWF128" s="146"/>
      <c r="NWG128" s="146"/>
      <c r="NWH128" s="146"/>
      <c r="NWI128" s="146"/>
      <c r="NWJ128" s="146"/>
      <c r="NWK128" s="146"/>
      <c r="NWL128" s="146"/>
      <c r="NWM128" s="146"/>
      <c r="NWN128" s="146"/>
      <c r="NWO128" s="146"/>
      <c r="NWP128" s="146"/>
      <c r="NWQ128" s="146"/>
      <c r="NWR128" s="146"/>
      <c r="NWS128" s="146"/>
      <c r="NWT128" s="146"/>
      <c r="NWU128" s="146"/>
      <c r="NWV128" s="146"/>
      <c r="NWW128" s="146"/>
      <c r="NWX128" s="146"/>
      <c r="NWY128" s="146"/>
      <c r="NWZ128" s="146"/>
      <c r="NXA128" s="146"/>
      <c r="NXB128" s="146"/>
      <c r="NXC128" s="146"/>
      <c r="NXD128" s="146"/>
      <c r="NXE128" s="146"/>
      <c r="NXF128" s="146"/>
      <c r="NXG128" s="146"/>
      <c r="NXH128" s="146"/>
      <c r="NXI128" s="146"/>
      <c r="NXJ128" s="146"/>
      <c r="NXK128" s="146"/>
      <c r="NXL128" s="146"/>
      <c r="NXM128" s="146"/>
      <c r="NXN128" s="146"/>
      <c r="NXO128" s="146"/>
      <c r="NXP128" s="146"/>
      <c r="NXQ128" s="146"/>
      <c r="NXR128" s="146"/>
      <c r="NXS128" s="146"/>
      <c r="NXT128" s="146"/>
      <c r="NXU128" s="146"/>
      <c r="NXV128" s="146"/>
      <c r="NXW128" s="146"/>
      <c r="NXX128" s="146"/>
      <c r="NXY128" s="146"/>
      <c r="NXZ128" s="146"/>
      <c r="NYA128" s="146"/>
      <c r="NYB128" s="146"/>
      <c r="NYC128" s="146"/>
      <c r="NYD128" s="146"/>
      <c r="NYE128" s="146"/>
      <c r="NYF128" s="146"/>
      <c r="NYG128" s="146"/>
      <c r="NYH128" s="146"/>
      <c r="NYI128" s="146"/>
      <c r="NYJ128" s="146"/>
      <c r="NYK128" s="146"/>
      <c r="NYL128" s="146"/>
      <c r="NYM128" s="146"/>
      <c r="NYN128" s="146"/>
      <c r="NYO128" s="146"/>
      <c r="NYP128" s="146"/>
      <c r="NYQ128" s="146"/>
      <c r="NYR128" s="146"/>
      <c r="NYS128" s="146"/>
      <c r="NYT128" s="146"/>
      <c r="NYU128" s="146"/>
      <c r="NYV128" s="146"/>
      <c r="NYW128" s="146"/>
      <c r="NYX128" s="146"/>
      <c r="NYY128" s="146"/>
      <c r="NYZ128" s="146"/>
      <c r="NZA128" s="146"/>
      <c r="NZB128" s="146"/>
      <c r="NZC128" s="146"/>
      <c r="NZD128" s="146"/>
      <c r="NZE128" s="146"/>
      <c r="NZF128" s="146"/>
      <c r="NZG128" s="146"/>
      <c r="NZH128" s="146"/>
      <c r="NZI128" s="146"/>
      <c r="NZJ128" s="146"/>
      <c r="NZK128" s="146"/>
      <c r="NZL128" s="146"/>
      <c r="NZM128" s="146"/>
      <c r="NZN128" s="146"/>
      <c r="NZO128" s="146"/>
      <c r="NZP128" s="146"/>
      <c r="NZQ128" s="146"/>
      <c r="NZR128" s="146"/>
      <c r="NZS128" s="146"/>
      <c r="NZT128" s="146"/>
      <c r="NZU128" s="146"/>
      <c r="NZV128" s="146"/>
      <c r="NZW128" s="146"/>
      <c r="NZX128" s="146"/>
      <c r="NZY128" s="146"/>
      <c r="NZZ128" s="146"/>
      <c r="OAA128" s="146"/>
      <c r="OAB128" s="146"/>
      <c r="OAC128" s="146"/>
      <c r="OAD128" s="146"/>
      <c r="OAE128" s="146"/>
      <c r="OAF128" s="146"/>
      <c r="OAG128" s="146"/>
      <c r="OAH128" s="146"/>
      <c r="OAI128" s="146"/>
      <c r="OAJ128" s="146"/>
      <c r="OAK128" s="146"/>
      <c r="OAL128" s="146"/>
      <c r="OAM128" s="146"/>
      <c r="OAN128" s="146"/>
      <c r="OAO128" s="146"/>
      <c r="OAP128" s="146"/>
      <c r="OAQ128" s="146"/>
      <c r="OAR128" s="146"/>
      <c r="OAS128" s="146"/>
      <c r="OAT128" s="146"/>
      <c r="OAU128" s="146"/>
      <c r="OAV128" s="146"/>
      <c r="OAW128" s="146"/>
      <c r="OAX128" s="146"/>
      <c r="OAY128" s="146"/>
      <c r="OAZ128" s="146"/>
      <c r="OBA128" s="146"/>
      <c r="OBB128" s="146"/>
      <c r="OBC128" s="146"/>
      <c r="OBD128" s="146"/>
      <c r="OBE128" s="146"/>
      <c r="OBF128" s="146"/>
      <c r="OBG128" s="146"/>
      <c r="OBH128" s="146"/>
      <c r="OBI128" s="146"/>
      <c r="OBJ128" s="146"/>
      <c r="OBK128" s="146"/>
      <c r="OBL128" s="146"/>
      <c r="OBM128" s="146"/>
      <c r="OBN128" s="146"/>
      <c r="OBO128" s="146"/>
      <c r="OBP128" s="146"/>
      <c r="OBQ128" s="146"/>
      <c r="OBR128" s="146"/>
      <c r="OBS128" s="146"/>
      <c r="OBT128" s="146"/>
      <c r="OBU128" s="146"/>
      <c r="OBV128" s="146"/>
      <c r="OBW128" s="146"/>
      <c r="OBX128" s="146"/>
      <c r="OBY128" s="146"/>
      <c r="OBZ128" s="146"/>
      <c r="OCA128" s="146"/>
      <c r="OCB128" s="146"/>
      <c r="OCC128" s="146"/>
      <c r="OCD128" s="146"/>
      <c r="OCE128" s="146"/>
      <c r="OCF128" s="146"/>
      <c r="OCG128" s="146"/>
      <c r="OCH128" s="146"/>
      <c r="OCI128" s="146"/>
      <c r="OCJ128" s="146"/>
      <c r="OCK128" s="146"/>
      <c r="OCL128" s="146"/>
      <c r="OCM128" s="146"/>
      <c r="OCN128" s="146"/>
      <c r="OCO128" s="146"/>
      <c r="OCP128" s="146"/>
      <c r="OCQ128" s="146"/>
      <c r="OCR128" s="146"/>
      <c r="OCS128" s="146"/>
      <c r="OCT128" s="146"/>
      <c r="OCU128" s="146"/>
      <c r="OCV128" s="146"/>
      <c r="OCW128" s="146"/>
      <c r="OCX128" s="146"/>
      <c r="OCY128" s="146"/>
      <c r="OCZ128" s="146"/>
      <c r="ODA128" s="146"/>
      <c r="ODB128" s="146"/>
      <c r="ODC128" s="146"/>
      <c r="ODD128" s="146"/>
      <c r="ODE128" s="146"/>
      <c r="ODF128" s="146"/>
      <c r="ODG128" s="146"/>
      <c r="ODH128" s="146"/>
      <c r="ODI128" s="146"/>
      <c r="ODJ128" s="146"/>
      <c r="ODK128" s="146"/>
      <c r="ODL128" s="146"/>
      <c r="ODM128" s="146"/>
      <c r="ODN128" s="146"/>
      <c r="ODO128" s="146"/>
      <c r="ODP128" s="146"/>
      <c r="ODQ128" s="146"/>
      <c r="ODR128" s="146"/>
      <c r="ODS128" s="146"/>
      <c r="ODT128" s="146"/>
      <c r="ODU128" s="146"/>
      <c r="ODV128" s="146"/>
      <c r="ODW128" s="146"/>
      <c r="ODX128" s="146"/>
      <c r="ODY128" s="146"/>
      <c r="ODZ128" s="146"/>
      <c r="OEA128" s="146"/>
      <c r="OEB128" s="146"/>
      <c r="OEC128" s="146"/>
      <c r="OED128" s="146"/>
      <c r="OEE128" s="146"/>
      <c r="OEF128" s="146"/>
      <c r="OEG128" s="146"/>
      <c r="OEH128" s="146"/>
      <c r="OEI128" s="146"/>
      <c r="OEJ128" s="146"/>
      <c r="OEK128" s="146"/>
      <c r="OEL128" s="146"/>
      <c r="OEM128" s="146"/>
      <c r="OEN128" s="146"/>
      <c r="OEO128" s="146"/>
      <c r="OEP128" s="146"/>
      <c r="OEQ128" s="146"/>
      <c r="OER128" s="146"/>
      <c r="OES128" s="146"/>
      <c r="OET128" s="146"/>
      <c r="OEU128" s="146"/>
      <c r="OEV128" s="146"/>
      <c r="OEW128" s="146"/>
      <c r="OEX128" s="146"/>
      <c r="OEY128" s="146"/>
      <c r="OEZ128" s="146"/>
      <c r="OFA128" s="146"/>
      <c r="OFB128" s="146"/>
      <c r="OFC128" s="146"/>
      <c r="OFD128" s="146"/>
      <c r="OFE128" s="146"/>
      <c r="OFF128" s="146"/>
      <c r="OFG128" s="146"/>
      <c r="OFH128" s="146"/>
      <c r="OFI128" s="146"/>
      <c r="OFJ128" s="146"/>
      <c r="OFK128" s="146"/>
      <c r="OFL128" s="146"/>
      <c r="OFM128" s="146"/>
      <c r="OFN128" s="146"/>
      <c r="OFO128" s="146"/>
      <c r="OFP128" s="146"/>
      <c r="OFQ128" s="146"/>
      <c r="OFR128" s="146"/>
      <c r="OFS128" s="146"/>
      <c r="OFT128" s="146"/>
      <c r="OFU128" s="146"/>
      <c r="OFV128" s="146"/>
      <c r="OFW128" s="146"/>
      <c r="OFX128" s="146"/>
      <c r="OFY128" s="146"/>
      <c r="OFZ128" s="146"/>
      <c r="OGA128" s="146"/>
      <c r="OGB128" s="146"/>
      <c r="OGC128" s="146"/>
      <c r="OGD128" s="146"/>
      <c r="OGE128" s="146"/>
      <c r="OGF128" s="146"/>
      <c r="OGG128" s="146"/>
      <c r="OGH128" s="146"/>
      <c r="OGI128" s="146"/>
      <c r="OGJ128" s="146"/>
      <c r="OGK128" s="146"/>
      <c r="OGL128" s="146"/>
      <c r="OGM128" s="146"/>
      <c r="OGN128" s="146"/>
      <c r="OGO128" s="146"/>
      <c r="OGP128" s="146"/>
      <c r="OGQ128" s="146"/>
      <c r="OGR128" s="146"/>
      <c r="OGS128" s="146"/>
      <c r="OGT128" s="146"/>
      <c r="OGU128" s="146"/>
      <c r="OGV128" s="146"/>
      <c r="OGW128" s="146"/>
      <c r="OGX128" s="146"/>
      <c r="OGY128" s="146"/>
      <c r="OGZ128" s="146"/>
      <c r="OHA128" s="146"/>
      <c r="OHB128" s="146"/>
      <c r="OHC128" s="146"/>
      <c r="OHD128" s="146"/>
      <c r="OHE128" s="146"/>
      <c r="OHF128" s="146"/>
      <c r="OHG128" s="146"/>
      <c r="OHH128" s="146"/>
      <c r="OHI128" s="146"/>
      <c r="OHJ128" s="146"/>
      <c r="OHK128" s="146"/>
      <c r="OHL128" s="146"/>
      <c r="OHM128" s="146"/>
      <c r="OHN128" s="146"/>
      <c r="OHO128" s="146"/>
      <c r="OHP128" s="146"/>
      <c r="OHQ128" s="146"/>
      <c r="OHR128" s="146"/>
      <c r="OHS128" s="146"/>
      <c r="OHT128" s="146"/>
      <c r="OHU128" s="146"/>
      <c r="OHV128" s="146"/>
      <c r="OHW128" s="146"/>
      <c r="OHX128" s="146"/>
      <c r="OHY128" s="146"/>
      <c r="OHZ128" s="146"/>
      <c r="OIA128" s="146"/>
      <c r="OIB128" s="146"/>
      <c r="OIC128" s="146"/>
      <c r="OID128" s="146"/>
      <c r="OIE128" s="146"/>
      <c r="OIF128" s="146"/>
      <c r="OIG128" s="146"/>
      <c r="OIH128" s="146"/>
      <c r="OII128" s="146"/>
      <c r="OIJ128" s="146"/>
      <c r="OIK128" s="146"/>
      <c r="OIL128" s="146"/>
      <c r="OIM128" s="146"/>
      <c r="OIN128" s="146"/>
      <c r="OIO128" s="146"/>
      <c r="OIP128" s="146"/>
      <c r="OIQ128" s="146"/>
      <c r="OIR128" s="146"/>
      <c r="OIS128" s="146"/>
      <c r="OIT128" s="146"/>
      <c r="OIU128" s="146"/>
      <c r="OIV128" s="146"/>
      <c r="OIW128" s="146"/>
      <c r="OIX128" s="146"/>
      <c r="OIY128" s="146"/>
      <c r="OIZ128" s="146"/>
      <c r="OJA128" s="146"/>
      <c r="OJB128" s="146"/>
      <c r="OJC128" s="146"/>
      <c r="OJD128" s="146"/>
      <c r="OJE128" s="146"/>
      <c r="OJF128" s="146"/>
      <c r="OJG128" s="146"/>
      <c r="OJH128" s="146"/>
      <c r="OJI128" s="146"/>
      <c r="OJJ128" s="146"/>
      <c r="OJK128" s="146"/>
      <c r="OJL128" s="146"/>
      <c r="OJM128" s="146"/>
      <c r="OJN128" s="146"/>
      <c r="OJO128" s="146"/>
      <c r="OJP128" s="146"/>
      <c r="OJQ128" s="146"/>
      <c r="OJR128" s="146"/>
      <c r="OJS128" s="146"/>
      <c r="OJT128" s="146"/>
      <c r="OJU128" s="146"/>
      <c r="OJV128" s="146"/>
      <c r="OJW128" s="146"/>
      <c r="OJX128" s="146"/>
      <c r="OJY128" s="146"/>
      <c r="OJZ128" s="146"/>
      <c r="OKA128" s="146"/>
      <c r="OKB128" s="146"/>
      <c r="OKC128" s="146"/>
      <c r="OKD128" s="146"/>
      <c r="OKE128" s="146"/>
      <c r="OKF128" s="146"/>
      <c r="OKG128" s="146"/>
      <c r="OKH128" s="146"/>
      <c r="OKI128" s="146"/>
      <c r="OKJ128" s="146"/>
      <c r="OKK128" s="146"/>
      <c r="OKL128" s="146"/>
      <c r="OKM128" s="146"/>
      <c r="OKN128" s="146"/>
      <c r="OKO128" s="146"/>
      <c r="OKP128" s="146"/>
      <c r="OKQ128" s="146"/>
      <c r="OKR128" s="146"/>
      <c r="OKS128" s="146"/>
      <c r="OKT128" s="146"/>
      <c r="OKU128" s="146"/>
      <c r="OKV128" s="146"/>
      <c r="OKW128" s="146"/>
      <c r="OKX128" s="146"/>
      <c r="OKY128" s="146"/>
      <c r="OKZ128" s="146"/>
      <c r="OLA128" s="146"/>
      <c r="OLB128" s="146"/>
      <c r="OLC128" s="146"/>
      <c r="OLD128" s="146"/>
      <c r="OLE128" s="146"/>
      <c r="OLF128" s="146"/>
      <c r="OLG128" s="146"/>
      <c r="OLH128" s="146"/>
      <c r="OLI128" s="146"/>
      <c r="OLJ128" s="146"/>
      <c r="OLK128" s="146"/>
      <c r="OLL128" s="146"/>
      <c r="OLM128" s="146"/>
      <c r="OLN128" s="146"/>
      <c r="OLO128" s="146"/>
      <c r="OLP128" s="146"/>
      <c r="OLQ128" s="146"/>
      <c r="OLR128" s="146"/>
      <c r="OLS128" s="146"/>
      <c r="OLT128" s="146"/>
      <c r="OLU128" s="146"/>
      <c r="OLV128" s="146"/>
      <c r="OLW128" s="146"/>
      <c r="OLX128" s="146"/>
      <c r="OLY128" s="146"/>
      <c r="OLZ128" s="146"/>
      <c r="OMA128" s="146"/>
      <c r="OMB128" s="146"/>
      <c r="OMC128" s="146"/>
      <c r="OMD128" s="146"/>
      <c r="OME128" s="146"/>
      <c r="OMF128" s="146"/>
      <c r="OMG128" s="146"/>
      <c r="OMH128" s="146"/>
      <c r="OMI128" s="146"/>
      <c r="OMJ128" s="146"/>
      <c r="OMK128" s="146"/>
      <c r="OML128" s="146"/>
      <c r="OMM128" s="146"/>
      <c r="OMN128" s="146"/>
      <c r="OMO128" s="146"/>
      <c r="OMP128" s="146"/>
      <c r="OMQ128" s="146"/>
      <c r="OMR128" s="146"/>
      <c r="OMS128" s="146"/>
      <c r="OMT128" s="146"/>
      <c r="OMU128" s="146"/>
      <c r="OMV128" s="146"/>
      <c r="OMW128" s="146"/>
      <c r="OMX128" s="146"/>
      <c r="OMY128" s="146"/>
      <c r="OMZ128" s="146"/>
      <c r="ONA128" s="146"/>
      <c r="ONB128" s="146"/>
      <c r="ONC128" s="146"/>
      <c r="OND128" s="146"/>
      <c r="ONE128" s="146"/>
      <c r="ONF128" s="146"/>
      <c r="ONG128" s="146"/>
      <c r="ONH128" s="146"/>
      <c r="ONI128" s="146"/>
      <c r="ONJ128" s="146"/>
      <c r="ONK128" s="146"/>
      <c r="ONL128" s="146"/>
      <c r="ONM128" s="146"/>
      <c r="ONN128" s="146"/>
      <c r="ONO128" s="146"/>
      <c r="ONP128" s="146"/>
      <c r="ONQ128" s="146"/>
      <c r="ONR128" s="146"/>
      <c r="ONS128" s="146"/>
      <c r="ONT128" s="146"/>
      <c r="ONU128" s="146"/>
      <c r="ONV128" s="146"/>
      <c r="ONW128" s="146"/>
      <c r="ONX128" s="146"/>
      <c r="ONY128" s="146"/>
      <c r="ONZ128" s="146"/>
      <c r="OOA128" s="146"/>
      <c r="OOB128" s="146"/>
      <c r="OOC128" s="146"/>
      <c r="OOD128" s="146"/>
      <c r="OOE128" s="146"/>
      <c r="OOF128" s="146"/>
      <c r="OOG128" s="146"/>
      <c r="OOH128" s="146"/>
      <c r="OOI128" s="146"/>
      <c r="OOJ128" s="146"/>
      <c r="OOK128" s="146"/>
      <c r="OOL128" s="146"/>
      <c r="OOM128" s="146"/>
      <c r="OON128" s="146"/>
      <c r="OOO128" s="146"/>
      <c r="OOP128" s="146"/>
      <c r="OOQ128" s="146"/>
      <c r="OOR128" s="146"/>
      <c r="OOS128" s="146"/>
      <c r="OOT128" s="146"/>
      <c r="OOU128" s="146"/>
      <c r="OOV128" s="146"/>
      <c r="OOW128" s="146"/>
      <c r="OOX128" s="146"/>
      <c r="OOY128" s="146"/>
      <c r="OOZ128" s="146"/>
      <c r="OPA128" s="146"/>
      <c r="OPB128" s="146"/>
      <c r="OPC128" s="146"/>
      <c r="OPD128" s="146"/>
      <c r="OPE128" s="146"/>
      <c r="OPF128" s="146"/>
      <c r="OPG128" s="146"/>
      <c r="OPH128" s="146"/>
      <c r="OPI128" s="146"/>
      <c r="OPJ128" s="146"/>
      <c r="OPK128" s="146"/>
      <c r="OPL128" s="146"/>
      <c r="OPM128" s="146"/>
      <c r="OPN128" s="146"/>
      <c r="OPO128" s="146"/>
      <c r="OPP128" s="146"/>
      <c r="OPQ128" s="146"/>
      <c r="OPR128" s="146"/>
      <c r="OPS128" s="146"/>
      <c r="OPT128" s="146"/>
      <c r="OPU128" s="146"/>
      <c r="OPV128" s="146"/>
      <c r="OPW128" s="146"/>
      <c r="OPX128" s="146"/>
      <c r="OPY128" s="146"/>
      <c r="OPZ128" s="146"/>
      <c r="OQA128" s="146"/>
      <c r="OQB128" s="146"/>
      <c r="OQC128" s="146"/>
      <c r="OQD128" s="146"/>
      <c r="OQE128" s="146"/>
      <c r="OQF128" s="146"/>
      <c r="OQG128" s="146"/>
      <c r="OQH128" s="146"/>
      <c r="OQI128" s="146"/>
      <c r="OQJ128" s="146"/>
      <c r="OQK128" s="146"/>
      <c r="OQL128" s="146"/>
      <c r="OQM128" s="146"/>
      <c r="OQN128" s="146"/>
      <c r="OQO128" s="146"/>
      <c r="OQP128" s="146"/>
      <c r="OQQ128" s="146"/>
      <c r="OQR128" s="146"/>
      <c r="OQS128" s="146"/>
      <c r="OQT128" s="146"/>
      <c r="OQU128" s="146"/>
      <c r="OQV128" s="146"/>
      <c r="OQW128" s="146"/>
      <c r="OQX128" s="146"/>
      <c r="OQY128" s="146"/>
      <c r="OQZ128" s="146"/>
      <c r="ORA128" s="146"/>
      <c r="ORB128" s="146"/>
      <c r="ORC128" s="146"/>
      <c r="ORD128" s="146"/>
      <c r="ORE128" s="146"/>
      <c r="ORF128" s="146"/>
      <c r="ORG128" s="146"/>
      <c r="ORH128" s="146"/>
      <c r="ORI128" s="146"/>
      <c r="ORJ128" s="146"/>
      <c r="ORK128" s="146"/>
      <c r="ORL128" s="146"/>
      <c r="ORM128" s="146"/>
      <c r="ORN128" s="146"/>
      <c r="ORO128" s="146"/>
      <c r="ORP128" s="146"/>
      <c r="ORQ128" s="146"/>
      <c r="ORR128" s="146"/>
      <c r="ORS128" s="146"/>
      <c r="ORT128" s="146"/>
      <c r="ORU128" s="146"/>
      <c r="ORV128" s="146"/>
      <c r="ORW128" s="146"/>
      <c r="ORX128" s="146"/>
      <c r="ORY128" s="146"/>
      <c r="ORZ128" s="146"/>
      <c r="OSA128" s="146"/>
      <c r="OSB128" s="146"/>
      <c r="OSC128" s="146"/>
      <c r="OSD128" s="146"/>
      <c r="OSE128" s="146"/>
      <c r="OSF128" s="146"/>
      <c r="OSG128" s="146"/>
      <c r="OSH128" s="146"/>
      <c r="OSI128" s="146"/>
      <c r="OSJ128" s="146"/>
      <c r="OSK128" s="146"/>
      <c r="OSL128" s="146"/>
      <c r="OSM128" s="146"/>
      <c r="OSN128" s="146"/>
      <c r="OSO128" s="146"/>
      <c r="OSP128" s="146"/>
      <c r="OSQ128" s="146"/>
      <c r="OSR128" s="146"/>
      <c r="OSS128" s="146"/>
      <c r="OST128" s="146"/>
      <c r="OSU128" s="146"/>
      <c r="OSV128" s="146"/>
      <c r="OSW128" s="146"/>
      <c r="OSX128" s="146"/>
      <c r="OSY128" s="146"/>
      <c r="OSZ128" s="146"/>
      <c r="OTA128" s="146"/>
      <c r="OTB128" s="146"/>
      <c r="OTC128" s="146"/>
      <c r="OTD128" s="146"/>
      <c r="OTE128" s="146"/>
      <c r="OTF128" s="146"/>
      <c r="OTG128" s="146"/>
      <c r="OTH128" s="146"/>
      <c r="OTI128" s="146"/>
      <c r="OTJ128" s="146"/>
      <c r="OTK128" s="146"/>
      <c r="OTL128" s="146"/>
      <c r="OTM128" s="146"/>
      <c r="OTN128" s="146"/>
      <c r="OTO128" s="146"/>
      <c r="OTP128" s="146"/>
      <c r="OTQ128" s="146"/>
      <c r="OTR128" s="146"/>
      <c r="OTS128" s="146"/>
      <c r="OTT128" s="146"/>
      <c r="OTU128" s="146"/>
      <c r="OTV128" s="146"/>
      <c r="OTW128" s="146"/>
      <c r="OTX128" s="146"/>
      <c r="OTY128" s="146"/>
      <c r="OTZ128" s="146"/>
      <c r="OUA128" s="146"/>
      <c r="OUB128" s="146"/>
      <c r="OUC128" s="146"/>
      <c r="OUD128" s="146"/>
      <c r="OUE128" s="146"/>
      <c r="OUF128" s="146"/>
      <c r="OUG128" s="146"/>
      <c r="OUH128" s="146"/>
      <c r="OUI128" s="146"/>
      <c r="OUJ128" s="146"/>
      <c r="OUK128" s="146"/>
      <c r="OUL128" s="146"/>
      <c r="OUM128" s="146"/>
      <c r="OUN128" s="146"/>
      <c r="OUO128" s="146"/>
      <c r="OUP128" s="146"/>
      <c r="OUQ128" s="146"/>
      <c r="OUR128" s="146"/>
      <c r="OUS128" s="146"/>
      <c r="OUT128" s="146"/>
      <c r="OUU128" s="146"/>
      <c r="OUV128" s="146"/>
      <c r="OUW128" s="146"/>
      <c r="OUX128" s="146"/>
      <c r="OUY128" s="146"/>
      <c r="OUZ128" s="146"/>
      <c r="OVA128" s="146"/>
      <c r="OVB128" s="146"/>
      <c r="OVC128" s="146"/>
      <c r="OVD128" s="146"/>
      <c r="OVE128" s="146"/>
      <c r="OVF128" s="146"/>
      <c r="OVG128" s="146"/>
      <c r="OVH128" s="146"/>
      <c r="OVI128" s="146"/>
      <c r="OVJ128" s="146"/>
      <c r="OVK128" s="146"/>
      <c r="OVL128" s="146"/>
      <c r="OVM128" s="146"/>
      <c r="OVN128" s="146"/>
      <c r="OVO128" s="146"/>
      <c r="OVP128" s="146"/>
      <c r="OVQ128" s="146"/>
      <c r="OVR128" s="146"/>
      <c r="OVS128" s="146"/>
      <c r="OVT128" s="146"/>
      <c r="OVU128" s="146"/>
      <c r="OVV128" s="146"/>
      <c r="OVW128" s="146"/>
      <c r="OVX128" s="146"/>
      <c r="OVY128" s="146"/>
      <c r="OVZ128" s="146"/>
      <c r="OWA128" s="146"/>
      <c r="OWB128" s="146"/>
      <c r="OWC128" s="146"/>
      <c r="OWD128" s="146"/>
      <c r="OWE128" s="146"/>
      <c r="OWF128" s="146"/>
      <c r="OWG128" s="146"/>
      <c r="OWH128" s="146"/>
      <c r="OWI128" s="146"/>
      <c r="OWJ128" s="146"/>
      <c r="OWK128" s="146"/>
      <c r="OWL128" s="146"/>
      <c r="OWM128" s="146"/>
      <c r="OWN128" s="146"/>
      <c r="OWO128" s="146"/>
      <c r="OWP128" s="146"/>
      <c r="OWQ128" s="146"/>
      <c r="OWR128" s="146"/>
      <c r="OWS128" s="146"/>
      <c r="OWT128" s="146"/>
      <c r="OWU128" s="146"/>
      <c r="OWV128" s="146"/>
      <c r="OWW128" s="146"/>
      <c r="OWX128" s="146"/>
      <c r="OWY128" s="146"/>
      <c r="OWZ128" s="146"/>
      <c r="OXA128" s="146"/>
      <c r="OXB128" s="146"/>
      <c r="OXC128" s="146"/>
      <c r="OXD128" s="146"/>
      <c r="OXE128" s="146"/>
      <c r="OXF128" s="146"/>
      <c r="OXG128" s="146"/>
      <c r="OXH128" s="146"/>
      <c r="OXI128" s="146"/>
      <c r="OXJ128" s="146"/>
      <c r="OXK128" s="146"/>
      <c r="OXL128" s="146"/>
      <c r="OXM128" s="146"/>
      <c r="OXN128" s="146"/>
      <c r="OXO128" s="146"/>
      <c r="OXP128" s="146"/>
      <c r="OXQ128" s="146"/>
      <c r="OXR128" s="146"/>
      <c r="OXS128" s="146"/>
      <c r="OXT128" s="146"/>
      <c r="OXU128" s="146"/>
      <c r="OXV128" s="146"/>
      <c r="OXW128" s="146"/>
      <c r="OXX128" s="146"/>
      <c r="OXY128" s="146"/>
      <c r="OXZ128" s="146"/>
      <c r="OYA128" s="146"/>
      <c r="OYB128" s="146"/>
      <c r="OYC128" s="146"/>
      <c r="OYD128" s="146"/>
      <c r="OYE128" s="146"/>
      <c r="OYF128" s="146"/>
      <c r="OYG128" s="146"/>
      <c r="OYH128" s="146"/>
      <c r="OYI128" s="146"/>
      <c r="OYJ128" s="146"/>
      <c r="OYK128" s="146"/>
      <c r="OYL128" s="146"/>
      <c r="OYM128" s="146"/>
      <c r="OYN128" s="146"/>
      <c r="OYO128" s="146"/>
      <c r="OYP128" s="146"/>
      <c r="OYQ128" s="146"/>
      <c r="OYR128" s="146"/>
      <c r="OYS128" s="146"/>
      <c r="OYT128" s="146"/>
      <c r="OYU128" s="146"/>
      <c r="OYV128" s="146"/>
      <c r="OYW128" s="146"/>
      <c r="OYX128" s="146"/>
      <c r="OYY128" s="146"/>
      <c r="OYZ128" s="146"/>
      <c r="OZA128" s="146"/>
      <c r="OZB128" s="146"/>
      <c r="OZC128" s="146"/>
      <c r="OZD128" s="146"/>
      <c r="OZE128" s="146"/>
      <c r="OZF128" s="146"/>
      <c r="OZG128" s="146"/>
      <c r="OZH128" s="146"/>
      <c r="OZI128" s="146"/>
      <c r="OZJ128" s="146"/>
      <c r="OZK128" s="146"/>
      <c r="OZL128" s="146"/>
      <c r="OZM128" s="146"/>
      <c r="OZN128" s="146"/>
      <c r="OZO128" s="146"/>
      <c r="OZP128" s="146"/>
      <c r="OZQ128" s="146"/>
      <c r="OZR128" s="146"/>
      <c r="OZS128" s="146"/>
      <c r="OZT128" s="146"/>
      <c r="OZU128" s="146"/>
      <c r="OZV128" s="146"/>
      <c r="OZW128" s="146"/>
      <c r="OZX128" s="146"/>
      <c r="OZY128" s="146"/>
      <c r="OZZ128" s="146"/>
      <c r="PAA128" s="146"/>
      <c r="PAB128" s="146"/>
      <c r="PAC128" s="146"/>
      <c r="PAD128" s="146"/>
      <c r="PAE128" s="146"/>
      <c r="PAF128" s="146"/>
      <c r="PAG128" s="146"/>
      <c r="PAH128" s="146"/>
      <c r="PAI128" s="146"/>
      <c r="PAJ128" s="146"/>
      <c r="PAK128" s="146"/>
      <c r="PAL128" s="146"/>
      <c r="PAM128" s="146"/>
      <c r="PAN128" s="146"/>
      <c r="PAO128" s="146"/>
      <c r="PAP128" s="146"/>
      <c r="PAQ128" s="146"/>
      <c r="PAR128" s="146"/>
      <c r="PAS128" s="146"/>
      <c r="PAT128" s="146"/>
      <c r="PAU128" s="146"/>
      <c r="PAV128" s="146"/>
      <c r="PAW128" s="146"/>
      <c r="PAX128" s="146"/>
      <c r="PAY128" s="146"/>
      <c r="PAZ128" s="146"/>
      <c r="PBA128" s="146"/>
      <c r="PBB128" s="146"/>
      <c r="PBC128" s="146"/>
      <c r="PBD128" s="146"/>
      <c r="PBE128" s="146"/>
      <c r="PBF128" s="146"/>
      <c r="PBG128" s="146"/>
      <c r="PBH128" s="146"/>
      <c r="PBI128" s="146"/>
      <c r="PBJ128" s="146"/>
      <c r="PBK128" s="146"/>
      <c r="PBL128" s="146"/>
      <c r="PBM128" s="146"/>
      <c r="PBN128" s="146"/>
      <c r="PBO128" s="146"/>
      <c r="PBP128" s="146"/>
      <c r="PBQ128" s="146"/>
      <c r="PBR128" s="146"/>
      <c r="PBS128" s="146"/>
      <c r="PBT128" s="146"/>
      <c r="PBU128" s="146"/>
      <c r="PBV128" s="146"/>
      <c r="PBW128" s="146"/>
      <c r="PBX128" s="146"/>
      <c r="PBY128" s="146"/>
      <c r="PBZ128" s="146"/>
      <c r="PCA128" s="146"/>
      <c r="PCB128" s="146"/>
      <c r="PCC128" s="146"/>
      <c r="PCD128" s="146"/>
      <c r="PCE128" s="146"/>
      <c r="PCF128" s="146"/>
      <c r="PCG128" s="146"/>
      <c r="PCH128" s="146"/>
      <c r="PCI128" s="146"/>
      <c r="PCJ128" s="146"/>
      <c r="PCK128" s="146"/>
      <c r="PCL128" s="146"/>
      <c r="PCM128" s="146"/>
      <c r="PCN128" s="146"/>
      <c r="PCO128" s="146"/>
      <c r="PCP128" s="146"/>
      <c r="PCQ128" s="146"/>
      <c r="PCR128" s="146"/>
      <c r="PCS128" s="146"/>
      <c r="PCT128" s="146"/>
      <c r="PCU128" s="146"/>
      <c r="PCV128" s="146"/>
      <c r="PCW128" s="146"/>
      <c r="PCX128" s="146"/>
      <c r="PCY128" s="146"/>
      <c r="PCZ128" s="146"/>
      <c r="PDA128" s="146"/>
      <c r="PDB128" s="146"/>
      <c r="PDC128" s="146"/>
      <c r="PDD128" s="146"/>
      <c r="PDE128" s="146"/>
      <c r="PDF128" s="146"/>
      <c r="PDG128" s="146"/>
      <c r="PDH128" s="146"/>
      <c r="PDI128" s="146"/>
      <c r="PDJ128" s="146"/>
      <c r="PDK128" s="146"/>
      <c r="PDL128" s="146"/>
      <c r="PDM128" s="146"/>
      <c r="PDN128" s="146"/>
      <c r="PDO128" s="146"/>
      <c r="PDP128" s="146"/>
      <c r="PDQ128" s="146"/>
      <c r="PDR128" s="146"/>
      <c r="PDS128" s="146"/>
      <c r="PDT128" s="146"/>
      <c r="PDU128" s="146"/>
      <c r="PDV128" s="146"/>
      <c r="PDW128" s="146"/>
      <c r="PDX128" s="146"/>
      <c r="PDY128" s="146"/>
      <c r="PDZ128" s="146"/>
      <c r="PEA128" s="146"/>
      <c r="PEB128" s="146"/>
      <c r="PEC128" s="146"/>
      <c r="PED128" s="146"/>
      <c r="PEE128" s="146"/>
      <c r="PEF128" s="146"/>
      <c r="PEG128" s="146"/>
      <c r="PEH128" s="146"/>
      <c r="PEI128" s="146"/>
      <c r="PEJ128" s="146"/>
      <c r="PEK128" s="146"/>
      <c r="PEL128" s="146"/>
      <c r="PEM128" s="146"/>
      <c r="PEN128" s="146"/>
      <c r="PEO128" s="146"/>
      <c r="PEP128" s="146"/>
      <c r="PEQ128" s="146"/>
      <c r="PER128" s="146"/>
      <c r="PES128" s="146"/>
      <c r="PET128" s="146"/>
      <c r="PEU128" s="146"/>
      <c r="PEV128" s="146"/>
      <c r="PEW128" s="146"/>
      <c r="PEX128" s="146"/>
      <c r="PEY128" s="146"/>
      <c r="PEZ128" s="146"/>
      <c r="PFA128" s="146"/>
      <c r="PFB128" s="146"/>
      <c r="PFC128" s="146"/>
      <c r="PFD128" s="146"/>
      <c r="PFE128" s="146"/>
      <c r="PFF128" s="146"/>
      <c r="PFG128" s="146"/>
      <c r="PFH128" s="146"/>
      <c r="PFI128" s="146"/>
      <c r="PFJ128" s="146"/>
      <c r="PFK128" s="146"/>
      <c r="PFL128" s="146"/>
      <c r="PFM128" s="146"/>
      <c r="PFN128" s="146"/>
      <c r="PFO128" s="146"/>
      <c r="PFP128" s="146"/>
      <c r="PFQ128" s="146"/>
      <c r="PFR128" s="146"/>
      <c r="PFS128" s="146"/>
      <c r="PFT128" s="146"/>
      <c r="PFU128" s="146"/>
      <c r="PFV128" s="146"/>
      <c r="PFW128" s="146"/>
      <c r="PFX128" s="146"/>
      <c r="PFY128" s="146"/>
      <c r="PFZ128" s="146"/>
      <c r="PGA128" s="146"/>
      <c r="PGB128" s="146"/>
      <c r="PGC128" s="146"/>
      <c r="PGD128" s="146"/>
      <c r="PGE128" s="146"/>
      <c r="PGF128" s="146"/>
      <c r="PGG128" s="146"/>
      <c r="PGH128" s="146"/>
      <c r="PGI128" s="146"/>
      <c r="PGJ128" s="146"/>
      <c r="PGK128" s="146"/>
      <c r="PGL128" s="146"/>
      <c r="PGM128" s="146"/>
      <c r="PGN128" s="146"/>
      <c r="PGO128" s="146"/>
      <c r="PGP128" s="146"/>
      <c r="PGQ128" s="146"/>
      <c r="PGR128" s="146"/>
      <c r="PGS128" s="146"/>
      <c r="PGT128" s="146"/>
      <c r="PGU128" s="146"/>
      <c r="PGV128" s="146"/>
      <c r="PGW128" s="146"/>
      <c r="PGX128" s="146"/>
      <c r="PGY128" s="146"/>
      <c r="PGZ128" s="146"/>
      <c r="PHA128" s="146"/>
      <c r="PHB128" s="146"/>
      <c r="PHC128" s="146"/>
      <c r="PHD128" s="146"/>
      <c r="PHE128" s="146"/>
      <c r="PHF128" s="146"/>
      <c r="PHG128" s="146"/>
      <c r="PHH128" s="146"/>
      <c r="PHI128" s="146"/>
      <c r="PHJ128" s="146"/>
      <c r="PHK128" s="146"/>
      <c r="PHL128" s="146"/>
      <c r="PHM128" s="146"/>
      <c r="PHN128" s="146"/>
      <c r="PHO128" s="146"/>
      <c r="PHP128" s="146"/>
      <c r="PHQ128" s="146"/>
      <c r="PHR128" s="146"/>
      <c r="PHS128" s="146"/>
      <c r="PHT128" s="146"/>
      <c r="PHU128" s="146"/>
      <c r="PHV128" s="146"/>
      <c r="PHW128" s="146"/>
      <c r="PHX128" s="146"/>
      <c r="PHY128" s="146"/>
      <c r="PHZ128" s="146"/>
      <c r="PIA128" s="146"/>
      <c r="PIB128" s="146"/>
      <c r="PIC128" s="146"/>
      <c r="PID128" s="146"/>
      <c r="PIE128" s="146"/>
      <c r="PIF128" s="146"/>
      <c r="PIG128" s="146"/>
      <c r="PIH128" s="146"/>
      <c r="PII128" s="146"/>
      <c r="PIJ128" s="146"/>
      <c r="PIK128" s="146"/>
      <c r="PIL128" s="146"/>
      <c r="PIM128" s="146"/>
      <c r="PIN128" s="146"/>
      <c r="PIO128" s="146"/>
      <c r="PIP128" s="146"/>
      <c r="PIQ128" s="146"/>
      <c r="PIR128" s="146"/>
      <c r="PIS128" s="146"/>
      <c r="PIT128" s="146"/>
      <c r="PIU128" s="146"/>
      <c r="PIV128" s="146"/>
      <c r="PIW128" s="146"/>
      <c r="PIX128" s="146"/>
      <c r="PIY128" s="146"/>
      <c r="PIZ128" s="146"/>
      <c r="PJA128" s="146"/>
      <c r="PJB128" s="146"/>
      <c r="PJC128" s="146"/>
      <c r="PJD128" s="146"/>
      <c r="PJE128" s="146"/>
      <c r="PJF128" s="146"/>
      <c r="PJG128" s="146"/>
      <c r="PJH128" s="146"/>
      <c r="PJI128" s="146"/>
      <c r="PJJ128" s="146"/>
      <c r="PJK128" s="146"/>
      <c r="PJL128" s="146"/>
      <c r="PJM128" s="146"/>
      <c r="PJN128" s="146"/>
      <c r="PJO128" s="146"/>
      <c r="PJP128" s="146"/>
      <c r="PJQ128" s="146"/>
      <c r="PJR128" s="146"/>
      <c r="PJS128" s="146"/>
      <c r="PJT128" s="146"/>
      <c r="PJU128" s="146"/>
      <c r="PJV128" s="146"/>
      <c r="PJW128" s="146"/>
      <c r="PJX128" s="146"/>
      <c r="PJY128" s="146"/>
      <c r="PJZ128" s="146"/>
      <c r="PKA128" s="146"/>
      <c r="PKB128" s="146"/>
      <c r="PKC128" s="146"/>
      <c r="PKD128" s="146"/>
      <c r="PKE128" s="146"/>
      <c r="PKF128" s="146"/>
      <c r="PKG128" s="146"/>
      <c r="PKH128" s="146"/>
      <c r="PKI128" s="146"/>
      <c r="PKJ128" s="146"/>
      <c r="PKK128" s="146"/>
      <c r="PKL128" s="146"/>
      <c r="PKM128" s="146"/>
      <c r="PKN128" s="146"/>
      <c r="PKO128" s="146"/>
      <c r="PKP128" s="146"/>
      <c r="PKQ128" s="146"/>
      <c r="PKR128" s="146"/>
      <c r="PKS128" s="146"/>
      <c r="PKT128" s="146"/>
      <c r="PKU128" s="146"/>
      <c r="PKV128" s="146"/>
      <c r="PKW128" s="146"/>
      <c r="PKX128" s="146"/>
      <c r="PKY128" s="146"/>
      <c r="PKZ128" s="146"/>
      <c r="PLA128" s="146"/>
      <c r="PLB128" s="146"/>
      <c r="PLC128" s="146"/>
      <c r="PLD128" s="146"/>
      <c r="PLE128" s="146"/>
      <c r="PLF128" s="146"/>
      <c r="PLG128" s="146"/>
      <c r="PLH128" s="146"/>
      <c r="PLI128" s="146"/>
      <c r="PLJ128" s="146"/>
      <c r="PLK128" s="146"/>
      <c r="PLL128" s="146"/>
      <c r="PLM128" s="146"/>
      <c r="PLN128" s="146"/>
      <c r="PLO128" s="146"/>
      <c r="PLP128" s="146"/>
      <c r="PLQ128" s="146"/>
      <c r="PLR128" s="146"/>
      <c r="PLS128" s="146"/>
      <c r="PLT128" s="146"/>
      <c r="PLU128" s="146"/>
      <c r="PLV128" s="146"/>
      <c r="PLW128" s="146"/>
      <c r="PLX128" s="146"/>
      <c r="PLY128" s="146"/>
      <c r="PLZ128" s="146"/>
      <c r="PMA128" s="146"/>
      <c r="PMB128" s="146"/>
      <c r="PMC128" s="146"/>
      <c r="PMD128" s="146"/>
      <c r="PME128" s="146"/>
      <c r="PMF128" s="146"/>
      <c r="PMG128" s="146"/>
      <c r="PMH128" s="146"/>
      <c r="PMI128" s="146"/>
      <c r="PMJ128" s="146"/>
      <c r="PMK128" s="146"/>
      <c r="PML128" s="146"/>
      <c r="PMM128" s="146"/>
      <c r="PMN128" s="146"/>
      <c r="PMO128" s="146"/>
      <c r="PMP128" s="146"/>
      <c r="PMQ128" s="146"/>
      <c r="PMR128" s="146"/>
      <c r="PMS128" s="146"/>
      <c r="PMT128" s="146"/>
      <c r="PMU128" s="146"/>
      <c r="PMV128" s="146"/>
      <c r="PMW128" s="146"/>
      <c r="PMX128" s="146"/>
      <c r="PMY128" s="146"/>
      <c r="PMZ128" s="146"/>
      <c r="PNA128" s="146"/>
      <c r="PNB128" s="146"/>
      <c r="PNC128" s="146"/>
      <c r="PND128" s="146"/>
      <c r="PNE128" s="146"/>
      <c r="PNF128" s="146"/>
      <c r="PNG128" s="146"/>
      <c r="PNH128" s="146"/>
      <c r="PNI128" s="146"/>
      <c r="PNJ128" s="146"/>
      <c r="PNK128" s="146"/>
      <c r="PNL128" s="146"/>
      <c r="PNM128" s="146"/>
      <c r="PNN128" s="146"/>
      <c r="PNO128" s="146"/>
      <c r="PNP128" s="146"/>
      <c r="PNQ128" s="146"/>
      <c r="PNR128" s="146"/>
      <c r="PNS128" s="146"/>
      <c r="PNT128" s="146"/>
      <c r="PNU128" s="146"/>
      <c r="PNV128" s="146"/>
      <c r="PNW128" s="146"/>
      <c r="PNX128" s="146"/>
      <c r="PNY128" s="146"/>
      <c r="PNZ128" s="146"/>
      <c r="POA128" s="146"/>
      <c r="POB128" s="146"/>
      <c r="POC128" s="146"/>
      <c r="POD128" s="146"/>
      <c r="POE128" s="146"/>
      <c r="POF128" s="146"/>
      <c r="POG128" s="146"/>
      <c r="POH128" s="146"/>
      <c r="POI128" s="146"/>
      <c r="POJ128" s="146"/>
      <c r="POK128" s="146"/>
      <c r="POL128" s="146"/>
      <c r="POM128" s="146"/>
      <c r="PON128" s="146"/>
      <c r="POO128" s="146"/>
      <c r="POP128" s="146"/>
      <c r="POQ128" s="146"/>
      <c r="POR128" s="146"/>
      <c r="POS128" s="146"/>
      <c r="POT128" s="146"/>
      <c r="POU128" s="146"/>
      <c r="POV128" s="146"/>
      <c r="POW128" s="146"/>
      <c r="POX128" s="146"/>
      <c r="POY128" s="146"/>
      <c r="POZ128" s="146"/>
      <c r="PPA128" s="146"/>
      <c r="PPB128" s="146"/>
      <c r="PPC128" s="146"/>
      <c r="PPD128" s="146"/>
      <c r="PPE128" s="146"/>
      <c r="PPF128" s="146"/>
      <c r="PPG128" s="146"/>
      <c r="PPH128" s="146"/>
      <c r="PPI128" s="146"/>
      <c r="PPJ128" s="146"/>
      <c r="PPK128" s="146"/>
      <c r="PPL128" s="146"/>
      <c r="PPM128" s="146"/>
      <c r="PPN128" s="146"/>
      <c r="PPO128" s="146"/>
      <c r="PPP128" s="146"/>
      <c r="PPQ128" s="146"/>
      <c r="PPR128" s="146"/>
      <c r="PPS128" s="146"/>
      <c r="PPT128" s="146"/>
      <c r="PPU128" s="146"/>
      <c r="PPV128" s="146"/>
      <c r="PPW128" s="146"/>
      <c r="PPX128" s="146"/>
      <c r="PPY128" s="146"/>
      <c r="PPZ128" s="146"/>
      <c r="PQA128" s="146"/>
      <c r="PQB128" s="146"/>
      <c r="PQC128" s="146"/>
      <c r="PQD128" s="146"/>
      <c r="PQE128" s="146"/>
      <c r="PQF128" s="146"/>
      <c r="PQG128" s="146"/>
      <c r="PQH128" s="146"/>
      <c r="PQI128" s="146"/>
      <c r="PQJ128" s="146"/>
      <c r="PQK128" s="146"/>
      <c r="PQL128" s="146"/>
      <c r="PQM128" s="146"/>
      <c r="PQN128" s="146"/>
      <c r="PQO128" s="146"/>
      <c r="PQP128" s="146"/>
      <c r="PQQ128" s="146"/>
      <c r="PQR128" s="146"/>
      <c r="PQS128" s="146"/>
      <c r="PQT128" s="146"/>
      <c r="PQU128" s="146"/>
      <c r="PQV128" s="146"/>
      <c r="PQW128" s="146"/>
      <c r="PQX128" s="146"/>
      <c r="PQY128" s="146"/>
      <c r="PQZ128" s="146"/>
      <c r="PRA128" s="146"/>
      <c r="PRB128" s="146"/>
      <c r="PRC128" s="146"/>
      <c r="PRD128" s="146"/>
      <c r="PRE128" s="146"/>
      <c r="PRF128" s="146"/>
      <c r="PRG128" s="146"/>
      <c r="PRH128" s="146"/>
      <c r="PRI128" s="146"/>
      <c r="PRJ128" s="146"/>
      <c r="PRK128" s="146"/>
      <c r="PRL128" s="146"/>
      <c r="PRM128" s="146"/>
      <c r="PRN128" s="146"/>
      <c r="PRO128" s="146"/>
      <c r="PRP128" s="146"/>
      <c r="PRQ128" s="146"/>
      <c r="PRR128" s="146"/>
      <c r="PRS128" s="146"/>
      <c r="PRT128" s="146"/>
      <c r="PRU128" s="146"/>
      <c r="PRV128" s="146"/>
      <c r="PRW128" s="146"/>
      <c r="PRX128" s="146"/>
      <c r="PRY128" s="146"/>
      <c r="PRZ128" s="146"/>
      <c r="PSA128" s="146"/>
      <c r="PSB128" s="146"/>
      <c r="PSC128" s="146"/>
      <c r="PSD128" s="146"/>
      <c r="PSE128" s="146"/>
      <c r="PSF128" s="146"/>
      <c r="PSG128" s="146"/>
      <c r="PSH128" s="146"/>
      <c r="PSI128" s="146"/>
      <c r="PSJ128" s="146"/>
      <c r="PSK128" s="146"/>
      <c r="PSL128" s="146"/>
      <c r="PSM128" s="146"/>
      <c r="PSN128" s="146"/>
      <c r="PSO128" s="146"/>
      <c r="PSP128" s="146"/>
      <c r="PSQ128" s="146"/>
      <c r="PSR128" s="146"/>
      <c r="PSS128" s="146"/>
      <c r="PST128" s="146"/>
      <c r="PSU128" s="146"/>
      <c r="PSV128" s="146"/>
      <c r="PSW128" s="146"/>
      <c r="PSX128" s="146"/>
      <c r="PSY128" s="146"/>
      <c r="PSZ128" s="146"/>
      <c r="PTA128" s="146"/>
      <c r="PTB128" s="146"/>
      <c r="PTC128" s="146"/>
      <c r="PTD128" s="146"/>
      <c r="PTE128" s="146"/>
      <c r="PTF128" s="146"/>
      <c r="PTG128" s="146"/>
      <c r="PTH128" s="146"/>
      <c r="PTI128" s="146"/>
      <c r="PTJ128" s="146"/>
      <c r="PTK128" s="146"/>
      <c r="PTL128" s="146"/>
      <c r="PTM128" s="146"/>
      <c r="PTN128" s="146"/>
      <c r="PTO128" s="146"/>
      <c r="PTP128" s="146"/>
      <c r="PTQ128" s="146"/>
      <c r="PTR128" s="146"/>
      <c r="PTS128" s="146"/>
      <c r="PTT128" s="146"/>
      <c r="PTU128" s="146"/>
      <c r="PTV128" s="146"/>
      <c r="PTW128" s="146"/>
      <c r="PTX128" s="146"/>
      <c r="PTY128" s="146"/>
      <c r="PTZ128" s="146"/>
      <c r="PUA128" s="146"/>
      <c r="PUB128" s="146"/>
      <c r="PUC128" s="146"/>
      <c r="PUD128" s="146"/>
      <c r="PUE128" s="146"/>
      <c r="PUF128" s="146"/>
      <c r="PUG128" s="146"/>
      <c r="PUH128" s="146"/>
      <c r="PUI128" s="146"/>
      <c r="PUJ128" s="146"/>
      <c r="PUK128" s="146"/>
      <c r="PUL128" s="146"/>
      <c r="PUM128" s="146"/>
      <c r="PUN128" s="146"/>
      <c r="PUO128" s="146"/>
      <c r="PUP128" s="146"/>
      <c r="PUQ128" s="146"/>
      <c r="PUR128" s="146"/>
      <c r="PUS128" s="146"/>
      <c r="PUT128" s="146"/>
      <c r="PUU128" s="146"/>
      <c r="PUV128" s="146"/>
      <c r="PUW128" s="146"/>
      <c r="PUX128" s="146"/>
      <c r="PUY128" s="146"/>
      <c r="PUZ128" s="146"/>
      <c r="PVA128" s="146"/>
      <c r="PVB128" s="146"/>
      <c r="PVC128" s="146"/>
      <c r="PVD128" s="146"/>
      <c r="PVE128" s="146"/>
      <c r="PVF128" s="146"/>
      <c r="PVG128" s="146"/>
      <c r="PVH128" s="146"/>
      <c r="PVI128" s="146"/>
      <c r="PVJ128" s="146"/>
      <c r="PVK128" s="146"/>
      <c r="PVL128" s="146"/>
      <c r="PVM128" s="146"/>
      <c r="PVN128" s="146"/>
      <c r="PVO128" s="146"/>
      <c r="PVP128" s="146"/>
      <c r="PVQ128" s="146"/>
      <c r="PVR128" s="146"/>
      <c r="PVS128" s="146"/>
      <c r="PVT128" s="146"/>
      <c r="PVU128" s="146"/>
      <c r="PVV128" s="146"/>
      <c r="PVW128" s="146"/>
      <c r="PVX128" s="146"/>
      <c r="PVY128" s="146"/>
      <c r="PVZ128" s="146"/>
      <c r="PWA128" s="146"/>
      <c r="PWB128" s="146"/>
      <c r="PWC128" s="146"/>
      <c r="PWD128" s="146"/>
      <c r="PWE128" s="146"/>
      <c r="PWF128" s="146"/>
      <c r="PWG128" s="146"/>
      <c r="PWH128" s="146"/>
      <c r="PWI128" s="146"/>
      <c r="PWJ128" s="146"/>
      <c r="PWK128" s="146"/>
      <c r="PWL128" s="146"/>
      <c r="PWM128" s="146"/>
      <c r="PWN128" s="146"/>
      <c r="PWO128" s="146"/>
      <c r="PWP128" s="146"/>
      <c r="PWQ128" s="146"/>
      <c r="PWR128" s="146"/>
      <c r="PWS128" s="146"/>
      <c r="PWT128" s="146"/>
      <c r="PWU128" s="146"/>
      <c r="PWV128" s="146"/>
      <c r="PWW128" s="146"/>
      <c r="PWX128" s="146"/>
      <c r="PWY128" s="146"/>
      <c r="PWZ128" s="146"/>
      <c r="PXA128" s="146"/>
      <c r="PXB128" s="146"/>
      <c r="PXC128" s="146"/>
      <c r="PXD128" s="146"/>
      <c r="PXE128" s="146"/>
      <c r="PXF128" s="146"/>
      <c r="PXG128" s="146"/>
      <c r="PXH128" s="146"/>
      <c r="PXI128" s="146"/>
      <c r="PXJ128" s="146"/>
      <c r="PXK128" s="146"/>
      <c r="PXL128" s="146"/>
      <c r="PXM128" s="146"/>
      <c r="PXN128" s="146"/>
      <c r="PXO128" s="146"/>
      <c r="PXP128" s="146"/>
      <c r="PXQ128" s="146"/>
      <c r="PXR128" s="146"/>
      <c r="PXS128" s="146"/>
      <c r="PXT128" s="146"/>
      <c r="PXU128" s="146"/>
      <c r="PXV128" s="146"/>
      <c r="PXW128" s="146"/>
      <c r="PXX128" s="146"/>
      <c r="PXY128" s="146"/>
      <c r="PXZ128" s="146"/>
      <c r="PYA128" s="146"/>
      <c r="PYB128" s="146"/>
      <c r="PYC128" s="146"/>
      <c r="PYD128" s="146"/>
      <c r="PYE128" s="146"/>
      <c r="PYF128" s="146"/>
      <c r="PYG128" s="146"/>
      <c r="PYH128" s="146"/>
      <c r="PYI128" s="146"/>
      <c r="PYJ128" s="146"/>
      <c r="PYK128" s="146"/>
      <c r="PYL128" s="146"/>
      <c r="PYM128" s="146"/>
      <c r="PYN128" s="146"/>
      <c r="PYO128" s="146"/>
      <c r="PYP128" s="146"/>
      <c r="PYQ128" s="146"/>
      <c r="PYR128" s="146"/>
      <c r="PYS128" s="146"/>
      <c r="PYT128" s="146"/>
      <c r="PYU128" s="146"/>
      <c r="PYV128" s="146"/>
      <c r="PYW128" s="146"/>
      <c r="PYX128" s="146"/>
      <c r="PYY128" s="146"/>
      <c r="PYZ128" s="146"/>
      <c r="PZA128" s="146"/>
      <c r="PZB128" s="146"/>
      <c r="PZC128" s="146"/>
      <c r="PZD128" s="146"/>
      <c r="PZE128" s="146"/>
      <c r="PZF128" s="146"/>
      <c r="PZG128" s="146"/>
      <c r="PZH128" s="146"/>
      <c r="PZI128" s="146"/>
      <c r="PZJ128" s="146"/>
      <c r="PZK128" s="146"/>
      <c r="PZL128" s="146"/>
      <c r="PZM128" s="146"/>
      <c r="PZN128" s="146"/>
      <c r="PZO128" s="146"/>
      <c r="PZP128" s="146"/>
      <c r="PZQ128" s="146"/>
      <c r="PZR128" s="146"/>
      <c r="PZS128" s="146"/>
      <c r="PZT128" s="146"/>
      <c r="PZU128" s="146"/>
      <c r="PZV128" s="146"/>
      <c r="PZW128" s="146"/>
      <c r="PZX128" s="146"/>
      <c r="PZY128" s="146"/>
      <c r="PZZ128" s="146"/>
      <c r="QAA128" s="146"/>
      <c r="QAB128" s="146"/>
      <c r="QAC128" s="146"/>
      <c r="QAD128" s="146"/>
      <c r="QAE128" s="146"/>
      <c r="QAF128" s="146"/>
      <c r="QAG128" s="146"/>
      <c r="QAH128" s="146"/>
      <c r="QAI128" s="146"/>
      <c r="QAJ128" s="146"/>
      <c r="QAK128" s="146"/>
      <c r="QAL128" s="146"/>
      <c r="QAM128" s="146"/>
      <c r="QAN128" s="146"/>
      <c r="QAO128" s="146"/>
      <c r="QAP128" s="146"/>
      <c r="QAQ128" s="146"/>
      <c r="QAR128" s="146"/>
      <c r="QAS128" s="146"/>
      <c r="QAT128" s="146"/>
      <c r="QAU128" s="146"/>
      <c r="QAV128" s="146"/>
      <c r="QAW128" s="146"/>
      <c r="QAX128" s="146"/>
      <c r="QAY128" s="146"/>
      <c r="QAZ128" s="146"/>
      <c r="QBA128" s="146"/>
      <c r="QBB128" s="146"/>
      <c r="QBC128" s="146"/>
      <c r="QBD128" s="146"/>
      <c r="QBE128" s="146"/>
      <c r="QBF128" s="146"/>
      <c r="QBG128" s="146"/>
      <c r="QBH128" s="146"/>
      <c r="QBI128" s="146"/>
      <c r="QBJ128" s="146"/>
      <c r="QBK128" s="146"/>
      <c r="QBL128" s="146"/>
      <c r="QBM128" s="146"/>
      <c r="QBN128" s="146"/>
      <c r="QBO128" s="146"/>
      <c r="QBP128" s="146"/>
      <c r="QBQ128" s="146"/>
      <c r="QBR128" s="146"/>
      <c r="QBS128" s="146"/>
      <c r="QBT128" s="146"/>
      <c r="QBU128" s="146"/>
      <c r="QBV128" s="146"/>
      <c r="QBW128" s="146"/>
      <c r="QBX128" s="146"/>
      <c r="QBY128" s="146"/>
      <c r="QBZ128" s="146"/>
      <c r="QCA128" s="146"/>
      <c r="QCB128" s="146"/>
      <c r="QCC128" s="146"/>
      <c r="QCD128" s="146"/>
      <c r="QCE128" s="146"/>
      <c r="QCF128" s="146"/>
      <c r="QCG128" s="146"/>
      <c r="QCH128" s="146"/>
      <c r="QCI128" s="146"/>
      <c r="QCJ128" s="146"/>
      <c r="QCK128" s="146"/>
      <c r="QCL128" s="146"/>
      <c r="QCM128" s="146"/>
      <c r="QCN128" s="146"/>
      <c r="QCO128" s="146"/>
      <c r="QCP128" s="146"/>
      <c r="QCQ128" s="146"/>
      <c r="QCR128" s="146"/>
      <c r="QCS128" s="146"/>
      <c r="QCT128" s="146"/>
      <c r="QCU128" s="146"/>
      <c r="QCV128" s="146"/>
      <c r="QCW128" s="146"/>
      <c r="QCX128" s="146"/>
      <c r="QCY128" s="146"/>
      <c r="QCZ128" s="146"/>
      <c r="QDA128" s="146"/>
      <c r="QDB128" s="146"/>
      <c r="QDC128" s="146"/>
      <c r="QDD128" s="146"/>
      <c r="QDE128" s="146"/>
      <c r="QDF128" s="146"/>
      <c r="QDG128" s="146"/>
      <c r="QDH128" s="146"/>
      <c r="QDI128" s="146"/>
      <c r="QDJ128" s="146"/>
      <c r="QDK128" s="146"/>
      <c r="QDL128" s="146"/>
      <c r="QDM128" s="146"/>
      <c r="QDN128" s="146"/>
      <c r="QDO128" s="146"/>
      <c r="QDP128" s="146"/>
      <c r="QDQ128" s="146"/>
      <c r="QDR128" s="146"/>
      <c r="QDS128" s="146"/>
      <c r="QDT128" s="146"/>
      <c r="QDU128" s="146"/>
      <c r="QDV128" s="146"/>
      <c r="QDW128" s="146"/>
      <c r="QDX128" s="146"/>
      <c r="QDY128" s="146"/>
      <c r="QDZ128" s="146"/>
      <c r="QEA128" s="146"/>
      <c r="QEB128" s="146"/>
      <c r="QEC128" s="146"/>
      <c r="QED128" s="146"/>
      <c r="QEE128" s="146"/>
      <c r="QEF128" s="146"/>
      <c r="QEG128" s="146"/>
      <c r="QEH128" s="146"/>
      <c r="QEI128" s="146"/>
      <c r="QEJ128" s="146"/>
      <c r="QEK128" s="146"/>
      <c r="QEL128" s="146"/>
      <c r="QEM128" s="146"/>
      <c r="QEN128" s="146"/>
      <c r="QEO128" s="146"/>
      <c r="QEP128" s="146"/>
      <c r="QEQ128" s="146"/>
      <c r="QER128" s="146"/>
      <c r="QES128" s="146"/>
      <c r="QET128" s="146"/>
      <c r="QEU128" s="146"/>
      <c r="QEV128" s="146"/>
      <c r="QEW128" s="146"/>
      <c r="QEX128" s="146"/>
      <c r="QEY128" s="146"/>
      <c r="QEZ128" s="146"/>
      <c r="QFA128" s="146"/>
      <c r="QFB128" s="146"/>
      <c r="QFC128" s="146"/>
      <c r="QFD128" s="146"/>
      <c r="QFE128" s="146"/>
      <c r="QFF128" s="146"/>
      <c r="QFG128" s="146"/>
      <c r="QFH128" s="146"/>
      <c r="QFI128" s="146"/>
      <c r="QFJ128" s="146"/>
      <c r="QFK128" s="146"/>
      <c r="QFL128" s="146"/>
      <c r="QFM128" s="146"/>
      <c r="QFN128" s="146"/>
      <c r="QFO128" s="146"/>
      <c r="QFP128" s="146"/>
      <c r="QFQ128" s="146"/>
      <c r="QFR128" s="146"/>
      <c r="QFS128" s="146"/>
      <c r="QFT128" s="146"/>
      <c r="QFU128" s="146"/>
      <c r="QFV128" s="146"/>
      <c r="QFW128" s="146"/>
      <c r="QFX128" s="146"/>
      <c r="QFY128" s="146"/>
      <c r="QFZ128" s="146"/>
      <c r="QGA128" s="146"/>
      <c r="QGB128" s="146"/>
      <c r="QGC128" s="146"/>
      <c r="QGD128" s="146"/>
      <c r="QGE128" s="146"/>
      <c r="QGF128" s="146"/>
      <c r="QGG128" s="146"/>
      <c r="QGH128" s="146"/>
      <c r="QGI128" s="146"/>
      <c r="QGJ128" s="146"/>
      <c r="QGK128" s="146"/>
      <c r="QGL128" s="146"/>
      <c r="QGM128" s="146"/>
      <c r="QGN128" s="146"/>
      <c r="QGO128" s="146"/>
      <c r="QGP128" s="146"/>
      <c r="QGQ128" s="146"/>
      <c r="QGR128" s="146"/>
      <c r="QGS128" s="146"/>
      <c r="QGT128" s="146"/>
      <c r="QGU128" s="146"/>
      <c r="QGV128" s="146"/>
      <c r="QGW128" s="146"/>
      <c r="QGX128" s="146"/>
      <c r="QGY128" s="146"/>
      <c r="QGZ128" s="146"/>
      <c r="QHA128" s="146"/>
      <c r="QHB128" s="146"/>
      <c r="QHC128" s="146"/>
      <c r="QHD128" s="146"/>
      <c r="QHE128" s="146"/>
      <c r="QHF128" s="146"/>
      <c r="QHG128" s="146"/>
      <c r="QHH128" s="146"/>
      <c r="QHI128" s="146"/>
      <c r="QHJ128" s="146"/>
      <c r="QHK128" s="146"/>
      <c r="QHL128" s="146"/>
      <c r="QHM128" s="146"/>
      <c r="QHN128" s="146"/>
      <c r="QHO128" s="146"/>
      <c r="QHP128" s="146"/>
      <c r="QHQ128" s="146"/>
      <c r="QHR128" s="146"/>
      <c r="QHS128" s="146"/>
      <c r="QHT128" s="146"/>
      <c r="QHU128" s="146"/>
      <c r="QHV128" s="146"/>
      <c r="QHW128" s="146"/>
      <c r="QHX128" s="146"/>
      <c r="QHY128" s="146"/>
      <c r="QHZ128" s="146"/>
      <c r="QIA128" s="146"/>
      <c r="QIB128" s="146"/>
      <c r="QIC128" s="146"/>
      <c r="QID128" s="146"/>
      <c r="QIE128" s="146"/>
      <c r="QIF128" s="146"/>
      <c r="QIG128" s="146"/>
      <c r="QIH128" s="146"/>
      <c r="QII128" s="146"/>
      <c r="QIJ128" s="146"/>
      <c r="QIK128" s="146"/>
      <c r="QIL128" s="146"/>
      <c r="QIM128" s="146"/>
      <c r="QIN128" s="146"/>
      <c r="QIO128" s="146"/>
      <c r="QIP128" s="146"/>
      <c r="QIQ128" s="146"/>
      <c r="QIR128" s="146"/>
      <c r="QIS128" s="146"/>
      <c r="QIT128" s="146"/>
      <c r="QIU128" s="146"/>
      <c r="QIV128" s="146"/>
      <c r="QIW128" s="146"/>
      <c r="QIX128" s="146"/>
      <c r="QIY128" s="146"/>
      <c r="QIZ128" s="146"/>
      <c r="QJA128" s="146"/>
      <c r="QJB128" s="146"/>
      <c r="QJC128" s="146"/>
      <c r="QJD128" s="146"/>
      <c r="QJE128" s="146"/>
      <c r="QJF128" s="146"/>
      <c r="QJG128" s="146"/>
      <c r="QJH128" s="146"/>
      <c r="QJI128" s="146"/>
      <c r="QJJ128" s="146"/>
      <c r="QJK128" s="146"/>
      <c r="QJL128" s="146"/>
      <c r="QJM128" s="146"/>
      <c r="QJN128" s="146"/>
      <c r="QJO128" s="146"/>
      <c r="QJP128" s="146"/>
      <c r="QJQ128" s="146"/>
      <c r="QJR128" s="146"/>
      <c r="QJS128" s="146"/>
      <c r="QJT128" s="146"/>
      <c r="QJU128" s="146"/>
      <c r="QJV128" s="146"/>
      <c r="QJW128" s="146"/>
      <c r="QJX128" s="146"/>
      <c r="QJY128" s="146"/>
      <c r="QJZ128" s="146"/>
      <c r="QKA128" s="146"/>
      <c r="QKB128" s="146"/>
      <c r="QKC128" s="146"/>
      <c r="QKD128" s="146"/>
      <c r="QKE128" s="146"/>
      <c r="QKF128" s="146"/>
      <c r="QKG128" s="146"/>
      <c r="QKH128" s="146"/>
      <c r="QKI128" s="146"/>
      <c r="QKJ128" s="146"/>
      <c r="QKK128" s="146"/>
      <c r="QKL128" s="146"/>
      <c r="QKM128" s="146"/>
      <c r="QKN128" s="146"/>
      <c r="QKO128" s="146"/>
      <c r="QKP128" s="146"/>
      <c r="QKQ128" s="146"/>
      <c r="QKR128" s="146"/>
      <c r="QKS128" s="146"/>
      <c r="QKT128" s="146"/>
      <c r="QKU128" s="146"/>
      <c r="QKV128" s="146"/>
      <c r="QKW128" s="146"/>
      <c r="QKX128" s="146"/>
      <c r="QKY128" s="146"/>
      <c r="QKZ128" s="146"/>
      <c r="QLA128" s="146"/>
      <c r="QLB128" s="146"/>
      <c r="QLC128" s="146"/>
      <c r="QLD128" s="146"/>
      <c r="QLE128" s="146"/>
      <c r="QLF128" s="146"/>
      <c r="QLG128" s="146"/>
      <c r="QLH128" s="146"/>
      <c r="QLI128" s="146"/>
      <c r="QLJ128" s="146"/>
      <c r="QLK128" s="146"/>
      <c r="QLL128" s="146"/>
      <c r="QLM128" s="146"/>
      <c r="QLN128" s="146"/>
      <c r="QLO128" s="146"/>
      <c r="QLP128" s="146"/>
      <c r="QLQ128" s="146"/>
      <c r="QLR128" s="146"/>
      <c r="QLS128" s="146"/>
      <c r="QLT128" s="146"/>
      <c r="QLU128" s="146"/>
      <c r="QLV128" s="146"/>
      <c r="QLW128" s="146"/>
      <c r="QLX128" s="146"/>
      <c r="QLY128" s="146"/>
      <c r="QLZ128" s="146"/>
      <c r="QMA128" s="146"/>
      <c r="QMB128" s="146"/>
      <c r="QMC128" s="146"/>
      <c r="QMD128" s="146"/>
      <c r="QME128" s="146"/>
      <c r="QMF128" s="146"/>
      <c r="QMG128" s="146"/>
      <c r="QMH128" s="146"/>
      <c r="QMI128" s="146"/>
      <c r="QMJ128" s="146"/>
      <c r="QMK128" s="146"/>
      <c r="QML128" s="146"/>
      <c r="QMM128" s="146"/>
      <c r="QMN128" s="146"/>
      <c r="QMO128" s="146"/>
      <c r="QMP128" s="146"/>
      <c r="QMQ128" s="146"/>
      <c r="QMR128" s="146"/>
      <c r="QMS128" s="146"/>
      <c r="QMT128" s="146"/>
      <c r="QMU128" s="146"/>
      <c r="QMV128" s="146"/>
      <c r="QMW128" s="146"/>
      <c r="QMX128" s="146"/>
      <c r="QMY128" s="146"/>
      <c r="QMZ128" s="146"/>
      <c r="QNA128" s="146"/>
      <c r="QNB128" s="146"/>
      <c r="QNC128" s="146"/>
      <c r="QND128" s="146"/>
      <c r="QNE128" s="146"/>
      <c r="QNF128" s="146"/>
      <c r="QNG128" s="146"/>
      <c r="QNH128" s="146"/>
      <c r="QNI128" s="146"/>
      <c r="QNJ128" s="146"/>
      <c r="QNK128" s="146"/>
      <c r="QNL128" s="146"/>
      <c r="QNM128" s="146"/>
      <c r="QNN128" s="146"/>
      <c r="QNO128" s="146"/>
      <c r="QNP128" s="146"/>
      <c r="QNQ128" s="146"/>
      <c r="QNR128" s="146"/>
      <c r="QNS128" s="146"/>
      <c r="QNT128" s="146"/>
      <c r="QNU128" s="146"/>
      <c r="QNV128" s="146"/>
      <c r="QNW128" s="146"/>
      <c r="QNX128" s="146"/>
      <c r="QNY128" s="146"/>
      <c r="QNZ128" s="146"/>
      <c r="QOA128" s="146"/>
      <c r="QOB128" s="146"/>
      <c r="QOC128" s="146"/>
      <c r="QOD128" s="146"/>
      <c r="QOE128" s="146"/>
      <c r="QOF128" s="146"/>
      <c r="QOG128" s="146"/>
      <c r="QOH128" s="146"/>
      <c r="QOI128" s="146"/>
      <c r="QOJ128" s="146"/>
      <c r="QOK128" s="146"/>
      <c r="QOL128" s="146"/>
      <c r="QOM128" s="146"/>
      <c r="QON128" s="146"/>
      <c r="QOO128" s="146"/>
      <c r="QOP128" s="146"/>
      <c r="QOQ128" s="146"/>
      <c r="QOR128" s="146"/>
      <c r="QOS128" s="146"/>
      <c r="QOT128" s="146"/>
      <c r="QOU128" s="146"/>
      <c r="QOV128" s="146"/>
      <c r="QOW128" s="146"/>
      <c r="QOX128" s="146"/>
      <c r="QOY128" s="146"/>
      <c r="QOZ128" s="146"/>
      <c r="QPA128" s="146"/>
      <c r="QPB128" s="146"/>
      <c r="QPC128" s="146"/>
      <c r="QPD128" s="146"/>
      <c r="QPE128" s="146"/>
      <c r="QPF128" s="146"/>
      <c r="QPG128" s="146"/>
      <c r="QPH128" s="146"/>
      <c r="QPI128" s="146"/>
      <c r="QPJ128" s="146"/>
      <c r="QPK128" s="146"/>
      <c r="QPL128" s="146"/>
      <c r="QPM128" s="146"/>
      <c r="QPN128" s="146"/>
      <c r="QPO128" s="146"/>
      <c r="QPP128" s="146"/>
      <c r="QPQ128" s="146"/>
      <c r="QPR128" s="146"/>
      <c r="QPS128" s="146"/>
      <c r="QPT128" s="146"/>
      <c r="QPU128" s="146"/>
      <c r="QPV128" s="146"/>
      <c r="QPW128" s="146"/>
      <c r="QPX128" s="146"/>
      <c r="QPY128" s="146"/>
      <c r="QPZ128" s="146"/>
      <c r="QQA128" s="146"/>
      <c r="QQB128" s="146"/>
      <c r="QQC128" s="146"/>
      <c r="QQD128" s="146"/>
      <c r="QQE128" s="146"/>
      <c r="QQF128" s="146"/>
      <c r="QQG128" s="146"/>
      <c r="QQH128" s="146"/>
      <c r="QQI128" s="146"/>
      <c r="QQJ128" s="146"/>
      <c r="QQK128" s="146"/>
      <c r="QQL128" s="146"/>
      <c r="QQM128" s="146"/>
      <c r="QQN128" s="146"/>
      <c r="QQO128" s="146"/>
      <c r="QQP128" s="146"/>
      <c r="QQQ128" s="146"/>
      <c r="QQR128" s="146"/>
      <c r="QQS128" s="146"/>
      <c r="QQT128" s="146"/>
      <c r="QQU128" s="146"/>
      <c r="QQV128" s="146"/>
      <c r="QQW128" s="146"/>
      <c r="QQX128" s="146"/>
      <c r="QQY128" s="146"/>
      <c r="QQZ128" s="146"/>
      <c r="QRA128" s="146"/>
      <c r="QRB128" s="146"/>
      <c r="QRC128" s="146"/>
      <c r="QRD128" s="146"/>
      <c r="QRE128" s="146"/>
      <c r="QRF128" s="146"/>
      <c r="QRG128" s="146"/>
      <c r="QRH128" s="146"/>
      <c r="QRI128" s="146"/>
      <c r="QRJ128" s="146"/>
      <c r="QRK128" s="146"/>
      <c r="QRL128" s="146"/>
      <c r="QRM128" s="146"/>
      <c r="QRN128" s="146"/>
      <c r="QRO128" s="146"/>
      <c r="QRP128" s="146"/>
      <c r="QRQ128" s="146"/>
      <c r="QRR128" s="146"/>
      <c r="QRS128" s="146"/>
      <c r="QRT128" s="146"/>
      <c r="QRU128" s="146"/>
      <c r="QRV128" s="146"/>
      <c r="QRW128" s="146"/>
      <c r="QRX128" s="146"/>
      <c r="QRY128" s="146"/>
      <c r="QRZ128" s="146"/>
      <c r="QSA128" s="146"/>
      <c r="QSB128" s="146"/>
      <c r="QSC128" s="146"/>
      <c r="QSD128" s="146"/>
      <c r="QSE128" s="146"/>
      <c r="QSF128" s="146"/>
      <c r="QSG128" s="146"/>
      <c r="QSH128" s="146"/>
      <c r="QSI128" s="146"/>
      <c r="QSJ128" s="146"/>
      <c r="QSK128" s="146"/>
      <c r="QSL128" s="146"/>
      <c r="QSM128" s="146"/>
      <c r="QSN128" s="146"/>
      <c r="QSO128" s="146"/>
      <c r="QSP128" s="146"/>
      <c r="QSQ128" s="146"/>
      <c r="QSR128" s="146"/>
      <c r="QSS128" s="146"/>
      <c r="QST128" s="146"/>
      <c r="QSU128" s="146"/>
      <c r="QSV128" s="146"/>
      <c r="QSW128" s="146"/>
      <c r="QSX128" s="146"/>
      <c r="QSY128" s="146"/>
      <c r="QSZ128" s="146"/>
      <c r="QTA128" s="146"/>
      <c r="QTB128" s="146"/>
      <c r="QTC128" s="146"/>
      <c r="QTD128" s="146"/>
      <c r="QTE128" s="146"/>
      <c r="QTF128" s="146"/>
      <c r="QTG128" s="146"/>
      <c r="QTH128" s="146"/>
      <c r="QTI128" s="146"/>
      <c r="QTJ128" s="146"/>
      <c r="QTK128" s="146"/>
      <c r="QTL128" s="146"/>
      <c r="QTM128" s="146"/>
      <c r="QTN128" s="146"/>
      <c r="QTO128" s="146"/>
      <c r="QTP128" s="146"/>
      <c r="QTQ128" s="146"/>
      <c r="QTR128" s="146"/>
      <c r="QTS128" s="146"/>
      <c r="QTT128" s="146"/>
      <c r="QTU128" s="146"/>
      <c r="QTV128" s="146"/>
      <c r="QTW128" s="146"/>
      <c r="QTX128" s="146"/>
      <c r="QTY128" s="146"/>
      <c r="QTZ128" s="146"/>
      <c r="QUA128" s="146"/>
      <c r="QUB128" s="146"/>
      <c r="QUC128" s="146"/>
      <c r="QUD128" s="146"/>
      <c r="QUE128" s="146"/>
      <c r="QUF128" s="146"/>
      <c r="QUG128" s="146"/>
      <c r="QUH128" s="146"/>
      <c r="QUI128" s="146"/>
      <c r="QUJ128" s="146"/>
      <c r="QUK128" s="146"/>
      <c r="QUL128" s="146"/>
      <c r="QUM128" s="146"/>
      <c r="QUN128" s="146"/>
      <c r="QUO128" s="146"/>
      <c r="QUP128" s="146"/>
      <c r="QUQ128" s="146"/>
      <c r="QUR128" s="146"/>
      <c r="QUS128" s="146"/>
      <c r="QUT128" s="146"/>
      <c r="QUU128" s="146"/>
      <c r="QUV128" s="146"/>
      <c r="QUW128" s="146"/>
      <c r="QUX128" s="146"/>
      <c r="QUY128" s="146"/>
      <c r="QUZ128" s="146"/>
      <c r="QVA128" s="146"/>
      <c r="QVB128" s="146"/>
      <c r="QVC128" s="146"/>
      <c r="QVD128" s="146"/>
      <c r="QVE128" s="146"/>
      <c r="QVF128" s="146"/>
      <c r="QVG128" s="146"/>
      <c r="QVH128" s="146"/>
      <c r="QVI128" s="146"/>
      <c r="QVJ128" s="146"/>
      <c r="QVK128" s="146"/>
      <c r="QVL128" s="146"/>
      <c r="QVM128" s="146"/>
      <c r="QVN128" s="146"/>
      <c r="QVO128" s="146"/>
      <c r="QVP128" s="146"/>
      <c r="QVQ128" s="146"/>
      <c r="QVR128" s="146"/>
      <c r="QVS128" s="146"/>
      <c r="QVT128" s="146"/>
      <c r="QVU128" s="146"/>
      <c r="QVV128" s="146"/>
      <c r="QVW128" s="146"/>
      <c r="QVX128" s="146"/>
      <c r="QVY128" s="146"/>
      <c r="QVZ128" s="146"/>
      <c r="QWA128" s="146"/>
      <c r="QWB128" s="146"/>
      <c r="QWC128" s="146"/>
      <c r="QWD128" s="146"/>
      <c r="QWE128" s="146"/>
      <c r="QWF128" s="146"/>
      <c r="QWG128" s="146"/>
      <c r="QWH128" s="146"/>
      <c r="QWI128" s="146"/>
      <c r="QWJ128" s="146"/>
      <c r="QWK128" s="146"/>
      <c r="QWL128" s="146"/>
      <c r="QWM128" s="146"/>
      <c r="QWN128" s="146"/>
      <c r="QWO128" s="146"/>
      <c r="QWP128" s="146"/>
      <c r="QWQ128" s="146"/>
      <c r="QWR128" s="146"/>
      <c r="QWS128" s="146"/>
      <c r="QWT128" s="146"/>
      <c r="QWU128" s="146"/>
      <c r="QWV128" s="146"/>
      <c r="QWW128" s="146"/>
      <c r="QWX128" s="146"/>
      <c r="QWY128" s="146"/>
      <c r="QWZ128" s="146"/>
      <c r="QXA128" s="146"/>
      <c r="QXB128" s="146"/>
      <c r="QXC128" s="146"/>
      <c r="QXD128" s="146"/>
      <c r="QXE128" s="146"/>
      <c r="QXF128" s="146"/>
      <c r="QXG128" s="146"/>
      <c r="QXH128" s="146"/>
      <c r="QXI128" s="146"/>
      <c r="QXJ128" s="146"/>
      <c r="QXK128" s="146"/>
      <c r="QXL128" s="146"/>
      <c r="QXM128" s="146"/>
      <c r="QXN128" s="146"/>
      <c r="QXO128" s="146"/>
      <c r="QXP128" s="146"/>
      <c r="QXQ128" s="146"/>
      <c r="QXR128" s="146"/>
      <c r="QXS128" s="146"/>
      <c r="QXT128" s="146"/>
      <c r="QXU128" s="146"/>
      <c r="QXV128" s="146"/>
      <c r="QXW128" s="146"/>
      <c r="QXX128" s="146"/>
      <c r="QXY128" s="146"/>
      <c r="QXZ128" s="146"/>
      <c r="QYA128" s="146"/>
      <c r="QYB128" s="146"/>
      <c r="QYC128" s="146"/>
      <c r="QYD128" s="146"/>
      <c r="QYE128" s="146"/>
      <c r="QYF128" s="146"/>
      <c r="QYG128" s="146"/>
      <c r="QYH128" s="146"/>
      <c r="QYI128" s="146"/>
      <c r="QYJ128" s="146"/>
      <c r="QYK128" s="146"/>
      <c r="QYL128" s="146"/>
      <c r="QYM128" s="146"/>
      <c r="QYN128" s="146"/>
      <c r="QYO128" s="146"/>
      <c r="QYP128" s="146"/>
      <c r="QYQ128" s="146"/>
      <c r="QYR128" s="146"/>
      <c r="QYS128" s="146"/>
      <c r="QYT128" s="146"/>
      <c r="QYU128" s="146"/>
      <c r="QYV128" s="146"/>
      <c r="QYW128" s="146"/>
      <c r="QYX128" s="146"/>
      <c r="QYY128" s="146"/>
      <c r="QYZ128" s="146"/>
      <c r="QZA128" s="146"/>
      <c r="QZB128" s="146"/>
      <c r="QZC128" s="146"/>
      <c r="QZD128" s="146"/>
      <c r="QZE128" s="146"/>
      <c r="QZF128" s="146"/>
      <c r="QZG128" s="146"/>
      <c r="QZH128" s="146"/>
      <c r="QZI128" s="146"/>
      <c r="QZJ128" s="146"/>
      <c r="QZK128" s="146"/>
      <c r="QZL128" s="146"/>
      <c r="QZM128" s="146"/>
      <c r="QZN128" s="146"/>
      <c r="QZO128" s="146"/>
      <c r="QZP128" s="146"/>
      <c r="QZQ128" s="146"/>
      <c r="QZR128" s="146"/>
      <c r="QZS128" s="146"/>
      <c r="QZT128" s="146"/>
      <c r="QZU128" s="146"/>
      <c r="QZV128" s="146"/>
      <c r="QZW128" s="146"/>
      <c r="QZX128" s="146"/>
      <c r="QZY128" s="146"/>
      <c r="QZZ128" s="146"/>
      <c r="RAA128" s="146"/>
      <c r="RAB128" s="146"/>
      <c r="RAC128" s="146"/>
      <c r="RAD128" s="146"/>
      <c r="RAE128" s="146"/>
      <c r="RAF128" s="146"/>
      <c r="RAG128" s="146"/>
      <c r="RAH128" s="146"/>
      <c r="RAI128" s="146"/>
      <c r="RAJ128" s="146"/>
      <c r="RAK128" s="146"/>
      <c r="RAL128" s="146"/>
      <c r="RAM128" s="146"/>
      <c r="RAN128" s="146"/>
      <c r="RAO128" s="146"/>
      <c r="RAP128" s="146"/>
      <c r="RAQ128" s="146"/>
      <c r="RAR128" s="146"/>
      <c r="RAS128" s="146"/>
      <c r="RAT128" s="146"/>
      <c r="RAU128" s="146"/>
      <c r="RAV128" s="146"/>
      <c r="RAW128" s="146"/>
      <c r="RAX128" s="146"/>
      <c r="RAY128" s="146"/>
      <c r="RAZ128" s="146"/>
      <c r="RBA128" s="146"/>
      <c r="RBB128" s="146"/>
      <c r="RBC128" s="146"/>
      <c r="RBD128" s="146"/>
      <c r="RBE128" s="146"/>
      <c r="RBF128" s="146"/>
      <c r="RBG128" s="146"/>
      <c r="RBH128" s="146"/>
      <c r="RBI128" s="146"/>
      <c r="RBJ128" s="146"/>
      <c r="RBK128" s="146"/>
      <c r="RBL128" s="146"/>
      <c r="RBM128" s="146"/>
      <c r="RBN128" s="146"/>
      <c r="RBO128" s="146"/>
      <c r="RBP128" s="146"/>
      <c r="RBQ128" s="146"/>
      <c r="RBR128" s="146"/>
      <c r="RBS128" s="146"/>
      <c r="RBT128" s="146"/>
      <c r="RBU128" s="146"/>
      <c r="RBV128" s="146"/>
      <c r="RBW128" s="146"/>
      <c r="RBX128" s="146"/>
      <c r="RBY128" s="146"/>
      <c r="RBZ128" s="146"/>
      <c r="RCA128" s="146"/>
      <c r="RCB128" s="146"/>
      <c r="RCC128" s="146"/>
      <c r="RCD128" s="146"/>
      <c r="RCE128" s="146"/>
      <c r="RCF128" s="146"/>
      <c r="RCG128" s="146"/>
      <c r="RCH128" s="146"/>
      <c r="RCI128" s="146"/>
      <c r="RCJ128" s="146"/>
      <c r="RCK128" s="146"/>
      <c r="RCL128" s="146"/>
      <c r="RCM128" s="146"/>
      <c r="RCN128" s="146"/>
      <c r="RCO128" s="146"/>
      <c r="RCP128" s="146"/>
      <c r="RCQ128" s="146"/>
      <c r="RCR128" s="146"/>
      <c r="RCS128" s="146"/>
      <c r="RCT128" s="146"/>
      <c r="RCU128" s="146"/>
      <c r="RCV128" s="146"/>
      <c r="RCW128" s="146"/>
      <c r="RCX128" s="146"/>
      <c r="RCY128" s="146"/>
      <c r="RCZ128" s="146"/>
      <c r="RDA128" s="146"/>
      <c r="RDB128" s="146"/>
      <c r="RDC128" s="146"/>
      <c r="RDD128" s="146"/>
      <c r="RDE128" s="146"/>
      <c r="RDF128" s="146"/>
      <c r="RDG128" s="146"/>
      <c r="RDH128" s="146"/>
      <c r="RDI128" s="146"/>
      <c r="RDJ128" s="146"/>
      <c r="RDK128" s="146"/>
      <c r="RDL128" s="146"/>
      <c r="RDM128" s="146"/>
      <c r="RDN128" s="146"/>
      <c r="RDO128" s="146"/>
      <c r="RDP128" s="146"/>
      <c r="RDQ128" s="146"/>
      <c r="RDR128" s="146"/>
      <c r="RDS128" s="146"/>
      <c r="RDT128" s="146"/>
      <c r="RDU128" s="146"/>
      <c r="RDV128" s="146"/>
      <c r="RDW128" s="146"/>
      <c r="RDX128" s="146"/>
      <c r="RDY128" s="146"/>
      <c r="RDZ128" s="146"/>
      <c r="REA128" s="146"/>
      <c r="REB128" s="146"/>
      <c r="REC128" s="146"/>
      <c r="RED128" s="146"/>
      <c r="REE128" s="146"/>
      <c r="REF128" s="146"/>
      <c r="REG128" s="146"/>
      <c r="REH128" s="146"/>
      <c r="REI128" s="146"/>
      <c r="REJ128" s="146"/>
      <c r="REK128" s="146"/>
      <c r="REL128" s="146"/>
      <c r="REM128" s="146"/>
      <c r="REN128" s="146"/>
      <c r="REO128" s="146"/>
      <c r="REP128" s="146"/>
      <c r="REQ128" s="146"/>
      <c r="RER128" s="146"/>
      <c r="RES128" s="146"/>
      <c r="RET128" s="146"/>
      <c r="REU128" s="146"/>
      <c r="REV128" s="146"/>
      <c r="REW128" s="146"/>
      <c r="REX128" s="146"/>
      <c r="REY128" s="146"/>
      <c r="REZ128" s="146"/>
      <c r="RFA128" s="146"/>
      <c r="RFB128" s="146"/>
      <c r="RFC128" s="146"/>
      <c r="RFD128" s="146"/>
      <c r="RFE128" s="146"/>
      <c r="RFF128" s="146"/>
      <c r="RFG128" s="146"/>
      <c r="RFH128" s="146"/>
      <c r="RFI128" s="146"/>
      <c r="RFJ128" s="146"/>
      <c r="RFK128" s="146"/>
      <c r="RFL128" s="146"/>
      <c r="RFM128" s="146"/>
      <c r="RFN128" s="146"/>
      <c r="RFO128" s="146"/>
      <c r="RFP128" s="146"/>
      <c r="RFQ128" s="146"/>
      <c r="RFR128" s="146"/>
      <c r="RFS128" s="146"/>
      <c r="RFT128" s="146"/>
      <c r="RFU128" s="146"/>
      <c r="RFV128" s="146"/>
      <c r="RFW128" s="146"/>
      <c r="RFX128" s="146"/>
      <c r="RFY128" s="146"/>
      <c r="RFZ128" s="146"/>
      <c r="RGA128" s="146"/>
      <c r="RGB128" s="146"/>
      <c r="RGC128" s="146"/>
      <c r="RGD128" s="146"/>
      <c r="RGE128" s="146"/>
      <c r="RGF128" s="146"/>
      <c r="RGG128" s="146"/>
      <c r="RGH128" s="146"/>
      <c r="RGI128" s="146"/>
      <c r="RGJ128" s="146"/>
      <c r="RGK128" s="146"/>
      <c r="RGL128" s="146"/>
      <c r="RGM128" s="146"/>
      <c r="RGN128" s="146"/>
      <c r="RGO128" s="146"/>
      <c r="RGP128" s="146"/>
      <c r="RGQ128" s="146"/>
      <c r="RGR128" s="146"/>
      <c r="RGS128" s="146"/>
      <c r="RGT128" s="146"/>
      <c r="RGU128" s="146"/>
      <c r="RGV128" s="146"/>
      <c r="RGW128" s="146"/>
      <c r="RGX128" s="146"/>
      <c r="RGY128" s="146"/>
      <c r="RGZ128" s="146"/>
      <c r="RHA128" s="146"/>
      <c r="RHB128" s="146"/>
      <c r="RHC128" s="146"/>
      <c r="RHD128" s="146"/>
      <c r="RHE128" s="146"/>
      <c r="RHF128" s="146"/>
      <c r="RHG128" s="146"/>
      <c r="RHH128" s="146"/>
      <c r="RHI128" s="146"/>
      <c r="RHJ128" s="146"/>
      <c r="RHK128" s="146"/>
      <c r="RHL128" s="146"/>
      <c r="RHM128" s="146"/>
      <c r="RHN128" s="146"/>
      <c r="RHO128" s="146"/>
      <c r="RHP128" s="146"/>
      <c r="RHQ128" s="146"/>
      <c r="RHR128" s="146"/>
      <c r="RHS128" s="146"/>
      <c r="RHT128" s="146"/>
      <c r="RHU128" s="146"/>
      <c r="RHV128" s="146"/>
      <c r="RHW128" s="146"/>
      <c r="RHX128" s="146"/>
      <c r="RHY128" s="146"/>
      <c r="RHZ128" s="146"/>
      <c r="RIA128" s="146"/>
      <c r="RIB128" s="146"/>
      <c r="RIC128" s="146"/>
      <c r="RID128" s="146"/>
      <c r="RIE128" s="146"/>
      <c r="RIF128" s="146"/>
      <c r="RIG128" s="146"/>
      <c r="RIH128" s="146"/>
      <c r="RII128" s="146"/>
      <c r="RIJ128" s="146"/>
      <c r="RIK128" s="146"/>
      <c r="RIL128" s="146"/>
      <c r="RIM128" s="146"/>
      <c r="RIN128" s="146"/>
      <c r="RIO128" s="146"/>
      <c r="RIP128" s="146"/>
      <c r="RIQ128" s="146"/>
      <c r="RIR128" s="146"/>
      <c r="RIS128" s="146"/>
      <c r="RIT128" s="146"/>
      <c r="RIU128" s="146"/>
      <c r="RIV128" s="146"/>
      <c r="RIW128" s="146"/>
      <c r="RIX128" s="146"/>
      <c r="RIY128" s="146"/>
      <c r="RIZ128" s="146"/>
      <c r="RJA128" s="146"/>
      <c r="RJB128" s="146"/>
      <c r="RJC128" s="146"/>
      <c r="RJD128" s="146"/>
      <c r="RJE128" s="146"/>
      <c r="RJF128" s="146"/>
      <c r="RJG128" s="146"/>
      <c r="RJH128" s="146"/>
      <c r="RJI128" s="146"/>
      <c r="RJJ128" s="146"/>
      <c r="RJK128" s="146"/>
      <c r="RJL128" s="146"/>
      <c r="RJM128" s="146"/>
      <c r="RJN128" s="146"/>
      <c r="RJO128" s="146"/>
      <c r="RJP128" s="146"/>
      <c r="RJQ128" s="146"/>
      <c r="RJR128" s="146"/>
      <c r="RJS128" s="146"/>
      <c r="RJT128" s="146"/>
      <c r="RJU128" s="146"/>
      <c r="RJV128" s="146"/>
      <c r="RJW128" s="146"/>
      <c r="RJX128" s="146"/>
      <c r="RJY128" s="146"/>
      <c r="RJZ128" s="146"/>
      <c r="RKA128" s="146"/>
      <c r="RKB128" s="146"/>
      <c r="RKC128" s="146"/>
      <c r="RKD128" s="146"/>
      <c r="RKE128" s="146"/>
      <c r="RKF128" s="146"/>
      <c r="RKG128" s="146"/>
      <c r="RKH128" s="146"/>
      <c r="RKI128" s="146"/>
      <c r="RKJ128" s="146"/>
      <c r="RKK128" s="146"/>
      <c r="RKL128" s="146"/>
      <c r="RKM128" s="146"/>
      <c r="RKN128" s="146"/>
      <c r="RKO128" s="146"/>
      <c r="RKP128" s="146"/>
      <c r="RKQ128" s="146"/>
      <c r="RKR128" s="146"/>
      <c r="RKS128" s="146"/>
      <c r="RKT128" s="146"/>
      <c r="RKU128" s="146"/>
      <c r="RKV128" s="146"/>
      <c r="RKW128" s="146"/>
      <c r="RKX128" s="146"/>
      <c r="RKY128" s="146"/>
      <c r="RKZ128" s="146"/>
      <c r="RLA128" s="146"/>
      <c r="RLB128" s="146"/>
      <c r="RLC128" s="146"/>
      <c r="RLD128" s="146"/>
      <c r="RLE128" s="146"/>
      <c r="RLF128" s="146"/>
      <c r="RLG128" s="146"/>
      <c r="RLH128" s="146"/>
      <c r="RLI128" s="146"/>
      <c r="RLJ128" s="146"/>
      <c r="RLK128" s="146"/>
      <c r="RLL128" s="146"/>
      <c r="RLM128" s="146"/>
      <c r="RLN128" s="146"/>
      <c r="RLO128" s="146"/>
      <c r="RLP128" s="146"/>
      <c r="RLQ128" s="146"/>
      <c r="RLR128" s="146"/>
      <c r="RLS128" s="146"/>
      <c r="RLT128" s="146"/>
      <c r="RLU128" s="146"/>
      <c r="RLV128" s="146"/>
      <c r="RLW128" s="146"/>
      <c r="RLX128" s="146"/>
      <c r="RLY128" s="146"/>
      <c r="RLZ128" s="146"/>
      <c r="RMA128" s="146"/>
      <c r="RMB128" s="146"/>
      <c r="RMC128" s="146"/>
      <c r="RMD128" s="146"/>
      <c r="RME128" s="146"/>
      <c r="RMF128" s="146"/>
      <c r="RMG128" s="146"/>
      <c r="RMH128" s="146"/>
      <c r="RMI128" s="146"/>
      <c r="RMJ128" s="146"/>
      <c r="RMK128" s="146"/>
      <c r="RML128" s="146"/>
      <c r="RMM128" s="146"/>
      <c r="RMN128" s="146"/>
      <c r="RMO128" s="146"/>
      <c r="RMP128" s="146"/>
      <c r="RMQ128" s="146"/>
      <c r="RMR128" s="146"/>
      <c r="RMS128" s="146"/>
      <c r="RMT128" s="146"/>
      <c r="RMU128" s="146"/>
      <c r="RMV128" s="146"/>
      <c r="RMW128" s="146"/>
      <c r="RMX128" s="146"/>
      <c r="RMY128" s="146"/>
      <c r="RMZ128" s="146"/>
      <c r="RNA128" s="146"/>
      <c r="RNB128" s="146"/>
      <c r="RNC128" s="146"/>
      <c r="RND128" s="146"/>
      <c r="RNE128" s="146"/>
      <c r="RNF128" s="146"/>
      <c r="RNG128" s="146"/>
      <c r="RNH128" s="146"/>
      <c r="RNI128" s="146"/>
      <c r="RNJ128" s="146"/>
      <c r="RNK128" s="146"/>
      <c r="RNL128" s="146"/>
      <c r="RNM128" s="146"/>
      <c r="RNN128" s="146"/>
      <c r="RNO128" s="146"/>
      <c r="RNP128" s="146"/>
      <c r="RNQ128" s="146"/>
      <c r="RNR128" s="146"/>
      <c r="RNS128" s="146"/>
      <c r="RNT128" s="146"/>
      <c r="RNU128" s="146"/>
      <c r="RNV128" s="146"/>
      <c r="RNW128" s="146"/>
      <c r="RNX128" s="146"/>
      <c r="RNY128" s="146"/>
      <c r="RNZ128" s="146"/>
      <c r="ROA128" s="146"/>
      <c r="ROB128" s="146"/>
      <c r="ROC128" s="146"/>
      <c r="ROD128" s="146"/>
      <c r="ROE128" s="146"/>
      <c r="ROF128" s="146"/>
      <c r="ROG128" s="146"/>
      <c r="ROH128" s="146"/>
      <c r="ROI128" s="146"/>
      <c r="ROJ128" s="146"/>
      <c r="ROK128" s="146"/>
      <c r="ROL128" s="146"/>
      <c r="ROM128" s="146"/>
      <c r="RON128" s="146"/>
      <c r="ROO128" s="146"/>
      <c r="ROP128" s="146"/>
      <c r="ROQ128" s="146"/>
      <c r="ROR128" s="146"/>
      <c r="ROS128" s="146"/>
      <c r="ROT128" s="146"/>
      <c r="ROU128" s="146"/>
      <c r="ROV128" s="146"/>
      <c r="ROW128" s="146"/>
      <c r="ROX128" s="146"/>
      <c r="ROY128" s="146"/>
      <c r="ROZ128" s="146"/>
      <c r="RPA128" s="146"/>
      <c r="RPB128" s="146"/>
      <c r="RPC128" s="146"/>
      <c r="RPD128" s="146"/>
      <c r="RPE128" s="146"/>
      <c r="RPF128" s="146"/>
      <c r="RPG128" s="146"/>
      <c r="RPH128" s="146"/>
      <c r="RPI128" s="146"/>
      <c r="RPJ128" s="146"/>
      <c r="RPK128" s="146"/>
      <c r="RPL128" s="146"/>
      <c r="RPM128" s="146"/>
      <c r="RPN128" s="146"/>
      <c r="RPO128" s="146"/>
      <c r="RPP128" s="146"/>
      <c r="RPQ128" s="146"/>
      <c r="RPR128" s="146"/>
      <c r="RPS128" s="146"/>
      <c r="RPT128" s="146"/>
      <c r="RPU128" s="146"/>
      <c r="RPV128" s="146"/>
      <c r="RPW128" s="146"/>
      <c r="RPX128" s="146"/>
      <c r="RPY128" s="146"/>
      <c r="RPZ128" s="146"/>
      <c r="RQA128" s="146"/>
      <c r="RQB128" s="146"/>
      <c r="RQC128" s="146"/>
      <c r="RQD128" s="146"/>
      <c r="RQE128" s="146"/>
      <c r="RQF128" s="146"/>
      <c r="RQG128" s="146"/>
      <c r="RQH128" s="146"/>
      <c r="RQI128" s="146"/>
      <c r="RQJ128" s="146"/>
      <c r="RQK128" s="146"/>
      <c r="RQL128" s="146"/>
      <c r="RQM128" s="146"/>
      <c r="RQN128" s="146"/>
      <c r="RQO128" s="146"/>
      <c r="RQP128" s="146"/>
      <c r="RQQ128" s="146"/>
      <c r="RQR128" s="146"/>
      <c r="RQS128" s="146"/>
      <c r="RQT128" s="146"/>
      <c r="RQU128" s="146"/>
      <c r="RQV128" s="146"/>
      <c r="RQW128" s="146"/>
      <c r="RQX128" s="146"/>
      <c r="RQY128" s="146"/>
      <c r="RQZ128" s="146"/>
      <c r="RRA128" s="146"/>
      <c r="RRB128" s="146"/>
      <c r="RRC128" s="146"/>
      <c r="RRD128" s="146"/>
      <c r="RRE128" s="146"/>
      <c r="RRF128" s="146"/>
      <c r="RRG128" s="146"/>
      <c r="RRH128" s="146"/>
      <c r="RRI128" s="146"/>
      <c r="RRJ128" s="146"/>
      <c r="RRK128" s="146"/>
      <c r="RRL128" s="146"/>
      <c r="RRM128" s="146"/>
      <c r="RRN128" s="146"/>
      <c r="RRO128" s="146"/>
      <c r="RRP128" s="146"/>
      <c r="RRQ128" s="146"/>
      <c r="RRR128" s="146"/>
      <c r="RRS128" s="146"/>
      <c r="RRT128" s="146"/>
      <c r="RRU128" s="146"/>
      <c r="RRV128" s="146"/>
      <c r="RRW128" s="146"/>
      <c r="RRX128" s="146"/>
      <c r="RRY128" s="146"/>
      <c r="RRZ128" s="146"/>
      <c r="RSA128" s="146"/>
      <c r="RSB128" s="146"/>
      <c r="RSC128" s="146"/>
      <c r="RSD128" s="146"/>
      <c r="RSE128" s="146"/>
      <c r="RSF128" s="146"/>
      <c r="RSG128" s="146"/>
      <c r="RSH128" s="146"/>
      <c r="RSI128" s="146"/>
      <c r="RSJ128" s="146"/>
      <c r="RSK128" s="146"/>
      <c r="RSL128" s="146"/>
      <c r="RSM128" s="146"/>
      <c r="RSN128" s="146"/>
      <c r="RSO128" s="146"/>
      <c r="RSP128" s="146"/>
      <c r="RSQ128" s="146"/>
      <c r="RSR128" s="146"/>
      <c r="RSS128" s="146"/>
      <c r="RST128" s="146"/>
      <c r="RSU128" s="146"/>
      <c r="RSV128" s="146"/>
      <c r="RSW128" s="146"/>
      <c r="RSX128" s="146"/>
      <c r="RSY128" s="146"/>
      <c r="RSZ128" s="146"/>
      <c r="RTA128" s="146"/>
      <c r="RTB128" s="146"/>
      <c r="RTC128" s="146"/>
      <c r="RTD128" s="146"/>
      <c r="RTE128" s="146"/>
      <c r="RTF128" s="146"/>
      <c r="RTG128" s="146"/>
      <c r="RTH128" s="146"/>
      <c r="RTI128" s="146"/>
      <c r="RTJ128" s="146"/>
      <c r="RTK128" s="146"/>
      <c r="RTL128" s="146"/>
      <c r="RTM128" s="146"/>
      <c r="RTN128" s="146"/>
      <c r="RTO128" s="146"/>
      <c r="RTP128" s="146"/>
      <c r="RTQ128" s="146"/>
      <c r="RTR128" s="146"/>
      <c r="RTS128" s="146"/>
      <c r="RTT128" s="146"/>
      <c r="RTU128" s="146"/>
      <c r="RTV128" s="146"/>
      <c r="RTW128" s="146"/>
      <c r="RTX128" s="146"/>
      <c r="RTY128" s="146"/>
      <c r="RTZ128" s="146"/>
      <c r="RUA128" s="146"/>
      <c r="RUB128" s="146"/>
      <c r="RUC128" s="146"/>
      <c r="RUD128" s="146"/>
      <c r="RUE128" s="146"/>
      <c r="RUF128" s="146"/>
      <c r="RUG128" s="146"/>
      <c r="RUH128" s="146"/>
      <c r="RUI128" s="146"/>
      <c r="RUJ128" s="146"/>
      <c r="RUK128" s="146"/>
      <c r="RUL128" s="146"/>
      <c r="RUM128" s="146"/>
      <c r="RUN128" s="146"/>
      <c r="RUO128" s="146"/>
      <c r="RUP128" s="146"/>
      <c r="RUQ128" s="146"/>
      <c r="RUR128" s="146"/>
      <c r="RUS128" s="146"/>
      <c r="RUT128" s="146"/>
      <c r="RUU128" s="146"/>
      <c r="RUV128" s="146"/>
      <c r="RUW128" s="146"/>
      <c r="RUX128" s="146"/>
      <c r="RUY128" s="146"/>
      <c r="RUZ128" s="146"/>
      <c r="RVA128" s="146"/>
      <c r="RVB128" s="146"/>
      <c r="RVC128" s="146"/>
      <c r="RVD128" s="146"/>
      <c r="RVE128" s="146"/>
      <c r="RVF128" s="146"/>
      <c r="RVG128" s="146"/>
      <c r="RVH128" s="146"/>
      <c r="RVI128" s="146"/>
      <c r="RVJ128" s="146"/>
      <c r="RVK128" s="146"/>
      <c r="RVL128" s="146"/>
      <c r="RVM128" s="146"/>
      <c r="RVN128" s="146"/>
      <c r="RVO128" s="146"/>
      <c r="RVP128" s="146"/>
      <c r="RVQ128" s="146"/>
      <c r="RVR128" s="146"/>
      <c r="RVS128" s="146"/>
      <c r="RVT128" s="146"/>
      <c r="RVU128" s="146"/>
      <c r="RVV128" s="146"/>
      <c r="RVW128" s="146"/>
      <c r="RVX128" s="146"/>
      <c r="RVY128" s="146"/>
      <c r="RVZ128" s="146"/>
      <c r="RWA128" s="146"/>
      <c r="RWB128" s="146"/>
      <c r="RWC128" s="146"/>
      <c r="RWD128" s="146"/>
      <c r="RWE128" s="146"/>
      <c r="RWF128" s="146"/>
      <c r="RWG128" s="146"/>
      <c r="RWH128" s="146"/>
      <c r="RWI128" s="146"/>
      <c r="RWJ128" s="146"/>
      <c r="RWK128" s="146"/>
      <c r="RWL128" s="146"/>
      <c r="RWM128" s="146"/>
      <c r="RWN128" s="146"/>
      <c r="RWO128" s="146"/>
      <c r="RWP128" s="146"/>
      <c r="RWQ128" s="146"/>
      <c r="RWR128" s="146"/>
      <c r="RWS128" s="146"/>
      <c r="RWT128" s="146"/>
      <c r="RWU128" s="146"/>
      <c r="RWV128" s="146"/>
      <c r="RWW128" s="146"/>
      <c r="RWX128" s="146"/>
      <c r="RWY128" s="146"/>
      <c r="RWZ128" s="146"/>
      <c r="RXA128" s="146"/>
      <c r="RXB128" s="146"/>
      <c r="RXC128" s="146"/>
      <c r="RXD128" s="146"/>
      <c r="RXE128" s="146"/>
      <c r="RXF128" s="146"/>
      <c r="RXG128" s="146"/>
      <c r="RXH128" s="146"/>
      <c r="RXI128" s="146"/>
      <c r="RXJ128" s="146"/>
      <c r="RXK128" s="146"/>
      <c r="RXL128" s="146"/>
      <c r="RXM128" s="146"/>
      <c r="RXN128" s="146"/>
      <c r="RXO128" s="146"/>
      <c r="RXP128" s="146"/>
      <c r="RXQ128" s="146"/>
      <c r="RXR128" s="146"/>
      <c r="RXS128" s="146"/>
      <c r="RXT128" s="146"/>
      <c r="RXU128" s="146"/>
      <c r="RXV128" s="146"/>
      <c r="RXW128" s="146"/>
      <c r="RXX128" s="146"/>
      <c r="RXY128" s="146"/>
      <c r="RXZ128" s="146"/>
      <c r="RYA128" s="146"/>
      <c r="RYB128" s="146"/>
      <c r="RYC128" s="146"/>
      <c r="RYD128" s="146"/>
      <c r="RYE128" s="146"/>
      <c r="RYF128" s="146"/>
      <c r="RYG128" s="146"/>
      <c r="RYH128" s="146"/>
      <c r="RYI128" s="146"/>
      <c r="RYJ128" s="146"/>
      <c r="RYK128" s="146"/>
      <c r="RYL128" s="146"/>
      <c r="RYM128" s="146"/>
      <c r="RYN128" s="146"/>
      <c r="RYO128" s="146"/>
      <c r="RYP128" s="146"/>
      <c r="RYQ128" s="146"/>
      <c r="RYR128" s="146"/>
      <c r="RYS128" s="146"/>
      <c r="RYT128" s="146"/>
      <c r="RYU128" s="146"/>
      <c r="RYV128" s="146"/>
      <c r="RYW128" s="146"/>
      <c r="RYX128" s="146"/>
      <c r="RYY128" s="146"/>
      <c r="RYZ128" s="146"/>
      <c r="RZA128" s="146"/>
      <c r="RZB128" s="146"/>
      <c r="RZC128" s="146"/>
      <c r="RZD128" s="146"/>
      <c r="RZE128" s="146"/>
      <c r="RZF128" s="146"/>
      <c r="RZG128" s="146"/>
      <c r="RZH128" s="146"/>
      <c r="RZI128" s="146"/>
      <c r="RZJ128" s="146"/>
      <c r="RZK128" s="146"/>
      <c r="RZL128" s="146"/>
      <c r="RZM128" s="146"/>
      <c r="RZN128" s="146"/>
      <c r="RZO128" s="146"/>
      <c r="RZP128" s="146"/>
      <c r="RZQ128" s="146"/>
      <c r="RZR128" s="146"/>
      <c r="RZS128" s="146"/>
      <c r="RZT128" s="146"/>
      <c r="RZU128" s="146"/>
      <c r="RZV128" s="146"/>
      <c r="RZW128" s="146"/>
      <c r="RZX128" s="146"/>
      <c r="RZY128" s="146"/>
      <c r="RZZ128" s="146"/>
      <c r="SAA128" s="146"/>
      <c r="SAB128" s="146"/>
      <c r="SAC128" s="146"/>
      <c r="SAD128" s="146"/>
      <c r="SAE128" s="146"/>
      <c r="SAF128" s="146"/>
      <c r="SAG128" s="146"/>
      <c r="SAH128" s="146"/>
      <c r="SAI128" s="146"/>
      <c r="SAJ128" s="146"/>
      <c r="SAK128" s="146"/>
      <c r="SAL128" s="146"/>
      <c r="SAM128" s="146"/>
      <c r="SAN128" s="146"/>
      <c r="SAO128" s="146"/>
      <c r="SAP128" s="146"/>
      <c r="SAQ128" s="146"/>
      <c r="SAR128" s="146"/>
      <c r="SAS128" s="146"/>
      <c r="SAT128" s="146"/>
      <c r="SAU128" s="146"/>
      <c r="SAV128" s="146"/>
      <c r="SAW128" s="146"/>
      <c r="SAX128" s="146"/>
      <c r="SAY128" s="146"/>
      <c r="SAZ128" s="146"/>
      <c r="SBA128" s="146"/>
      <c r="SBB128" s="146"/>
      <c r="SBC128" s="146"/>
      <c r="SBD128" s="146"/>
      <c r="SBE128" s="146"/>
      <c r="SBF128" s="146"/>
      <c r="SBG128" s="146"/>
      <c r="SBH128" s="146"/>
      <c r="SBI128" s="146"/>
      <c r="SBJ128" s="146"/>
      <c r="SBK128" s="146"/>
      <c r="SBL128" s="146"/>
      <c r="SBM128" s="146"/>
      <c r="SBN128" s="146"/>
      <c r="SBO128" s="146"/>
      <c r="SBP128" s="146"/>
      <c r="SBQ128" s="146"/>
      <c r="SBR128" s="146"/>
      <c r="SBS128" s="146"/>
      <c r="SBT128" s="146"/>
      <c r="SBU128" s="146"/>
      <c r="SBV128" s="146"/>
      <c r="SBW128" s="146"/>
      <c r="SBX128" s="146"/>
      <c r="SBY128" s="146"/>
      <c r="SBZ128" s="146"/>
      <c r="SCA128" s="146"/>
      <c r="SCB128" s="146"/>
      <c r="SCC128" s="146"/>
      <c r="SCD128" s="146"/>
      <c r="SCE128" s="146"/>
      <c r="SCF128" s="146"/>
      <c r="SCG128" s="146"/>
      <c r="SCH128" s="146"/>
      <c r="SCI128" s="146"/>
      <c r="SCJ128" s="146"/>
      <c r="SCK128" s="146"/>
      <c r="SCL128" s="146"/>
      <c r="SCM128" s="146"/>
      <c r="SCN128" s="146"/>
      <c r="SCO128" s="146"/>
      <c r="SCP128" s="146"/>
      <c r="SCQ128" s="146"/>
      <c r="SCR128" s="146"/>
      <c r="SCS128" s="146"/>
      <c r="SCT128" s="146"/>
      <c r="SCU128" s="146"/>
      <c r="SCV128" s="146"/>
      <c r="SCW128" s="146"/>
      <c r="SCX128" s="146"/>
      <c r="SCY128" s="146"/>
      <c r="SCZ128" s="146"/>
      <c r="SDA128" s="146"/>
      <c r="SDB128" s="146"/>
      <c r="SDC128" s="146"/>
      <c r="SDD128" s="146"/>
      <c r="SDE128" s="146"/>
      <c r="SDF128" s="146"/>
      <c r="SDG128" s="146"/>
      <c r="SDH128" s="146"/>
      <c r="SDI128" s="146"/>
      <c r="SDJ128" s="146"/>
      <c r="SDK128" s="146"/>
      <c r="SDL128" s="146"/>
      <c r="SDM128" s="146"/>
      <c r="SDN128" s="146"/>
      <c r="SDO128" s="146"/>
      <c r="SDP128" s="146"/>
      <c r="SDQ128" s="146"/>
      <c r="SDR128" s="146"/>
      <c r="SDS128" s="146"/>
      <c r="SDT128" s="146"/>
      <c r="SDU128" s="146"/>
      <c r="SDV128" s="146"/>
      <c r="SDW128" s="146"/>
      <c r="SDX128" s="146"/>
      <c r="SDY128" s="146"/>
      <c r="SDZ128" s="146"/>
      <c r="SEA128" s="146"/>
      <c r="SEB128" s="146"/>
      <c r="SEC128" s="146"/>
      <c r="SED128" s="146"/>
      <c r="SEE128" s="146"/>
      <c r="SEF128" s="146"/>
      <c r="SEG128" s="146"/>
      <c r="SEH128" s="146"/>
      <c r="SEI128" s="146"/>
      <c r="SEJ128" s="146"/>
      <c r="SEK128" s="146"/>
      <c r="SEL128" s="146"/>
      <c r="SEM128" s="146"/>
      <c r="SEN128" s="146"/>
      <c r="SEO128" s="146"/>
      <c r="SEP128" s="146"/>
      <c r="SEQ128" s="146"/>
      <c r="SER128" s="146"/>
      <c r="SES128" s="146"/>
      <c r="SET128" s="146"/>
      <c r="SEU128" s="146"/>
      <c r="SEV128" s="146"/>
      <c r="SEW128" s="146"/>
      <c r="SEX128" s="146"/>
      <c r="SEY128" s="146"/>
      <c r="SEZ128" s="146"/>
      <c r="SFA128" s="146"/>
      <c r="SFB128" s="146"/>
      <c r="SFC128" s="146"/>
      <c r="SFD128" s="146"/>
      <c r="SFE128" s="146"/>
      <c r="SFF128" s="146"/>
      <c r="SFG128" s="146"/>
      <c r="SFH128" s="146"/>
      <c r="SFI128" s="146"/>
      <c r="SFJ128" s="146"/>
      <c r="SFK128" s="146"/>
      <c r="SFL128" s="146"/>
      <c r="SFM128" s="146"/>
      <c r="SFN128" s="146"/>
      <c r="SFO128" s="146"/>
      <c r="SFP128" s="146"/>
      <c r="SFQ128" s="146"/>
      <c r="SFR128" s="146"/>
      <c r="SFS128" s="146"/>
      <c r="SFT128" s="146"/>
      <c r="SFU128" s="146"/>
      <c r="SFV128" s="146"/>
      <c r="SFW128" s="146"/>
      <c r="SFX128" s="146"/>
      <c r="SFY128" s="146"/>
      <c r="SFZ128" s="146"/>
      <c r="SGA128" s="146"/>
      <c r="SGB128" s="146"/>
      <c r="SGC128" s="146"/>
      <c r="SGD128" s="146"/>
      <c r="SGE128" s="146"/>
      <c r="SGF128" s="146"/>
      <c r="SGG128" s="146"/>
      <c r="SGH128" s="146"/>
      <c r="SGI128" s="146"/>
      <c r="SGJ128" s="146"/>
      <c r="SGK128" s="146"/>
      <c r="SGL128" s="146"/>
      <c r="SGM128" s="146"/>
      <c r="SGN128" s="146"/>
      <c r="SGO128" s="146"/>
      <c r="SGP128" s="146"/>
      <c r="SGQ128" s="146"/>
      <c r="SGR128" s="146"/>
      <c r="SGS128" s="146"/>
      <c r="SGT128" s="146"/>
      <c r="SGU128" s="146"/>
      <c r="SGV128" s="146"/>
      <c r="SGW128" s="146"/>
      <c r="SGX128" s="146"/>
      <c r="SGY128" s="146"/>
      <c r="SGZ128" s="146"/>
      <c r="SHA128" s="146"/>
      <c r="SHB128" s="146"/>
      <c r="SHC128" s="146"/>
      <c r="SHD128" s="146"/>
      <c r="SHE128" s="146"/>
      <c r="SHF128" s="146"/>
      <c r="SHG128" s="146"/>
      <c r="SHH128" s="146"/>
      <c r="SHI128" s="146"/>
      <c r="SHJ128" s="146"/>
      <c r="SHK128" s="146"/>
      <c r="SHL128" s="146"/>
      <c r="SHM128" s="146"/>
      <c r="SHN128" s="146"/>
      <c r="SHO128" s="146"/>
      <c r="SHP128" s="146"/>
      <c r="SHQ128" s="146"/>
      <c r="SHR128" s="146"/>
      <c r="SHS128" s="146"/>
      <c r="SHT128" s="146"/>
      <c r="SHU128" s="146"/>
      <c r="SHV128" s="146"/>
      <c r="SHW128" s="146"/>
      <c r="SHX128" s="146"/>
      <c r="SHY128" s="146"/>
      <c r="SHZ128" s="146"/>
      <c r="SIA128" s="146"/>
      <c r="SIB128" s="146"/>
      <c r="SIC128" s="146"/>
      <c r="SID128" s="146"/>
      <c r="SIE128" s="146"/>
      <c r="SIF128" s="146"/>
      <c r="SIG128" s="146"/>
      <c r="SIH128" s="146"/>
      <c r="SII128" s="146"/>
      <c r="SIJ128" s="146"/>
      <c r="SIK128" s="146"/>
      <c r="SIL128" s="146"/>
      <c r="SIM128" s="146"/>
      <c r="SIN128" s="146"/>
      <c r="SIO128" s="146"/>
      <c r="SIP128" s="146"/>
      <c r="SIQ128" s="146"/>
      <c r="SIR128" s="146"/>
      <c r="SIS128" s="146"/>
      <c r="SIT128" s="146"/>
      <c r="SIU128" s="146"/>
      <c r="SIV128" s="146"/>
      <c r="SIW128" s="146"/>
      <c r="SIX128" s="146"/>
      <c r="SIY128" s="146"/>
      <c r="SIZ128" s="146"/>
      <c r="SJA128" s="146"/>
      <c r="SJB128" s="146"/>
      <c r="SJC128" s="146"/>
      <c r="SJD128" s="146"/>
      <c r="SJE128" s="146"/>
      <c r="SJF128" s="146"/>
      <c r="SJG128" s="146"/>
      <c r="SJH128" s="146"/>
      <c r="SJI128" s="146"/>
      <c r="SJJ128" s="146"/>
      <c r="SJK128" s="146"/>
      <c r="SJL128" s="146"/>
      <c r="SJM128" s="146"/>
      <c r="SJN128" s="146"/>
      <c r="SJO128" s="146"/>
      <c r="SJP128" s="146"/>
      <c r="SJQ128" s="146"/>
      <c r="SJR128" s="146"/>
      <c r="SJS128" s="146"/>
      <c r="SJT128" s="146"/>
      <c r="SJU128" s="146"/>
      <c r="SJV128" s="146"/>
      <c r="SJW128" s="146"/>
      <c r="SJX128" s="146"/>
      <c r="SJY128" s="146"/>
      <c r="SJZ128" s="146"/>
      <c r="SKA128" s="146"/>
      <c r="SKB128" s="146"/>
      <c r="SKC128" s="146"/>
      <c r="SKD128" s="146"/>
      <c r="SKE128" s="146"/>
      <c r="SKF128" s="146"/>
      <c r="SKG128" s="146"/>
      <c r="SKH128" s="146"/>
      <c r="SKI128" s="146"/>
      <c r="SKJ128" s="146"/>
      <c r="SKK128" s="146"/>
      <c r="SKL128" s="146"/>
      <c r="SKM128" s="146"/>
      <c r="SKN128" s="146"/>
      <c r="SKO128" s="146"/>
      <c r="SKP128" s="146"/>
      <c r="SKQ128" s="146"/>
      <c r="SKR128" s="146"/>
      <c r="SKS128" s="146"/>
      <c r="SKT128" s="146"/>
      <c r="SKU128" s="146"/>
      <c r="SKV128" s="146"/>
      <c r="SKW128" s="146"/>
      <c r="SKX128" s="146"/>
      <c r="SKY128" s="146"/>
      <c r="SKZ128" s="146"/>
      <c r="SLA128" s="146"/>
      <c r="SLB128" s="146"/>
      <c r="SLC128" s="146"/>
      <c r="SLD128" s="146"/>
      <c r="SLE128" s="146"/>
      <c r="SLF128" s="146"/>
      <c r="SLG128" s="146"/>
      <c r="SLH128" s="146"/>
      <c r="SLI128" s="146"/>
      <c r="SLJ128" s="146"/>
      <c r="SLK128" s="146"/>
      <c r="SLL128" s="146"/>
      <c r="SLM128" s="146"/>
      <c r="SLN128" s="146"/>
      <c r="SLO128" s="146"/>
      <c r="SLP128" s="146"/>
      <c r="SLQ128" s="146"/>
      <c r="SLR128" s="146"/>
      <c r="SLS128" s="146"/>
      <c r="SLT128" s="146"/>
      <c r="SLU128" s="146"/>
      <c r="SLV128" s="146"/>
      <c r="SLW128" s="146"/>
      <c r="SLX128" s="146"/>
      <c r="SLY128" s="146"/>
      <c r="SLZ128" s="146"/>
      <c r="SMA128" s="146"/>
      <c r="SMB128" s="146"/>
      <c r="SMC128" s="146"/>
      <c r="SMD128" s="146"/>
      <c r="SME128" s="146"/>
      <c r="SMF128" s="146"/>
      <c r="SMG128" s="146"/>
      <c r="SMH128" s="146"/>
      <c r="SMI128" s="146"/>
      <c r="SMJ128" s="146"/>
      <c r="SMK128" s="146"/>
      <c r="SML128" s="146"/>
      <c r="SMM128" s="146"/>
      <c r="SMN128" s="146"/>
      <c r="SMO128" s="146"/>
      <c r="SMP128" s="146"/>
      <c r="SMQ128" s="146"/>
      <c r="SMR128" s="146"/>
      <c r="SMS128" s="146"/>
      <c r="SMT128" s="146"/>
      <c r="SMU128" s="146"/>
      <c r="SMV128" s="146"/>
      <c r="SMW128" s="146"/>
      <c r="SMX128" s="146"/>
      <c r="SMY128" s="146"/>
      <c r="SMZ128" s="146"/>
      <c r="SNA128" s="146"/>
      <c r="SNB128" s="146"/>
      <c r="SNC128" s="146"/>
      <c r="SND128" s="146"/>
      <c r="SNE128" s="146"/>
      <c r="SNF128" s="146"/>
      <c r="SNG128" s="146"/>
      <c r="SNH128" s="146"/>
      <c r="SNI128" s="146"/>
      <c r="SNJ128" s="146"/>
      <c r="SNK128" s="146"/>
      <c r="SNL128" s="146"/>
      <c r="SNM128" s="146"/>
      <c r="SNN128" s="146"/>
      <c r="SNO128" s="146"/>
      <c r="SNP128" s="146"/>
      <c r="SNQ128" s="146"/>
      <c r="SNR128" s="146"/>
      <c r="SNS128" s="146"/>
      <c r="SNT128" s="146"/>
      <c r="SNU128" s="146"/>
      <c r="SNV128" s="146"/>
      <c r="SNW128" s="146"/>
      <c r="SNX128" s="146"/>
      <c r="SNY128" s="146"/>
      <c r="SNZ128" s="146"/>
      <c r="SOA128" s="146"/>
      <c r="SOB128" s="146"/>
      <c r="SOC128" s="146"/>
      <c r="SOD128" s="146"/>
      <c r="SOE128" s="146"/>
      <c r="SOF128" s="146"/>
      <c r="SOG128" s="146"/>
      <c r="SOH128" s="146"/>
      <c r="SOI128" s="146"/>
      <c r="SOJ128" s="146"/>
      <c r="SOK128" s="146"/>
      <c r="SOL128" s="146"/>
      <c r="SOM128" s="146"/>
      <c r="SON128" s="146"/>
      <c r="SOO128" s="146"/>
      <c r="SOP128" s="146"/>
      <c r="SOQ128" s="146"/>
      <c r="SOR128" s="146"/>
      <c r="SOS128" s="146"/>
      <c r="SOT128" s="146"/>
      <c r="SOU128" s="146"/>
      <c r="SOV128" s="146"/>
      <c r="SOW128" s="146"/>
      <c r="SOX128" s="146"/>
      <c r="SOY128" s="146"/>
      <c r="SOZ128" s="146"/>
      <c r="SPA128" s="146"/>
      <c r="SPB128" s="146"/>
      <c r="SPC128" s="146"/>
      <c r="SPD128" s="146"/>
      <c r="SPE128" s="146"/>
      <c r="SPF128" s="146"/>
      <c r="SPG128" s="146"/>
      <c r="SPH128" s="146"/>
      <c r="SPI128" s="146"/>
      <c r="SPJ128" s="146"/>
      <c r="SPK128" s="146"/>
      <c r="SPL128" s="146"/>
      <c r="SPM128" s="146"/>
      <c r="SPN128" s="146"/>
      <c r="SPO128" s="146"/>
      <c r="SPP128" s="146"/>
      <c r="SPQ128" s="146"/>
      <c r="SPR128" s="146"/>
      <c r="SPS128" s="146"/>
      <c r="SPT128" s="146"/>
      <c r="SPU128" s="146"/>
      <c r="SPV128" s="146"/>
      <c r="SPW128" s="146"/>
      <c r="SPX128" s="146"/>
      <c r="SPY128" s="146"/>
      <c r="SPZ128" s="146"/>
      <c r="SQA128" s="146"/>
      <c r="SQB128" s="146"/>
      <c r="SQC128" s="146"/>
      <c r="SQD128" s="146"/>
      <c r="SQE128" s="146"/>
      <c r="SQF128" s="146"/>
      <c r="SQG128" s="146"/>
      <c r="SQH128" s="146"/>
      <c r="SQI128" s="146"/>
      <c r="SQJ128" s="146"/>
      <c r="SQK128" s="146"/>
      <c r="SQL128" s="146"/>
      <c r="SQM128" s="146"/>
      <c r="SQN128" s="146"/>
      <c r="SQO128" s="146"/>
      <c r="SQP128" s="146"/>
      <c r="SQQ128" s="146"/>
      <c r="SQR128" s="146"/>
      <c r="SQS128" s="146"/>
      <c r="SQT128" s="146"/>
      <c r="SQU128" s="146"/>
      <c r="SQV128" s="146"/>
      <c r="SQW128" s="146"/>
      <c r="SQX128" s="146"/>
      <c r="SQY128" s="146"/>
      <c r="SQZ128" s="146"/>
      <c r="SRA128" s="146"/>
      <c r="SRB128" s="146"/>
      <c r="SRC128" s="146"/>
      <c r="SRD128" s="146"/>
      <c r="SRE128" s="146"/>
      <c r="SRF128" s="146"/>
      <c r="SRG128" s="146"/>
      <c r="SRH128" s="146"/>
      <c r="SRI128" s="146"/>
      <c r="SRJ128" s="146"/>
      <c r="SRK128" s="146"/>
      <c r="SRL128" s="146"/>
      <c r="SRM128" s="146"/>
      <c r="SRN128" s="146"/>
      <c r="SRO128" s="146"/>
      <c r="SRP128" s="146"/>
      <c r="SRQ128" s="146"/>
      <c r="SRR128" s="146"/>
      <c r="SRS128" s="146"/>
      <c r="SRT128" s="146"/>
      <c r="SRU128" s="146"/>
      <c r="SRV128" s="146"/>
      <c r="SRW128" s="146"/>
      <c r="SRX128" s="146"/>
      <c r="SRY128" s="146"/>
      <c r="SRZ128" s="146"/>
      <c r="SSA128" s="146"/>
      <c r="SSB128" s="146"/>
      <c r="SSC128" s="146"/>
      <c r="SSD128" s="146"/>
      <c r="SSE128" s="146"/>
      <c r="SSF128" s="146"/>
      <c r="SSG128" s="146"/>
      <c r="SSH128" s="146"/>
      <c r="SSI128" s="146"/>
      <c r="SSJ128" s="146"/>
      <c r="SSK128" s="146"/>
      <c r="SSL128" s="146"/>
      <c r="SSM128" s="146"/>
      <c r="SSN128" s="146"/>
      <c r="SSO128" s="146"/>
      <c r="SSP128" s="146"/>
      <c r="SSQ128" s="146"/>
      <c r="SSR128" s="146"/>
      <c r="SSS128" s="146"/>
      <c r="SST128" s="146"/>
      <c r="SSU128" s="146"/>
      <c r="SSV128" s="146"/>
      <c r="SSW128" s="146"/>
      <c r="SSX128" s="146"/>
      <c r="SSY128" s="146"/>
      <c r="SSZ128" s="146"/>
      <c r="STA128" s="146"/>
      <c r="STB128" s="146"/>
      <c r="STC128" s="146"/>
      <c r="STD128" s="146"/>
      <c r="STE128" s="146"/>
      <c r="STF128" s="146"/>
      <c r="STG128" s="146"/>
      <c r="STH128" s="146"/>
      <c r="STI128" s="146"/>
      <c r="STJ128" s="146"/>
      <c r="STK128" s="146"/>
      <c r="STL128" s="146"/>
      <c r="STM128" s="146"/>
      <c r="STN128" s="146"/>
      <c r="STO128" s="146"/>
      <c r="STP128" s="146"/>
      <c r="STQ128" s="146"/>
      <c r="STR128" s="146"/>
      <c r="STS128" s="146"/>
      <c r="STT128" s="146"/>
      <c r="STU128" s="146"/>
      <c r="STV128" s="146"/>
      <c r="STW128" s="146"/>
      <c r="STX128" s="146"/>
      <c r="STY128" s="146"/>
      <c r="STZ128" s="146"/>
      <c r="SUA128" s="146"/>
      <c r="SUB128" s="146"/>
      <c r="SUC128" s="146"/>
      <c r="SUD128" s="146"/>
      <c r="SUE128" s="146"/>
      <c r="SUF128" s="146"/>
      <c r="SUG128" s="146"/>
      <c r="SUH128" s="146"/>
      <c r="SUI128" s="146"/>
      <c r="SUJ128" s="146"/>
      <c r="SUK128" s="146"/>
      <c r="SUL128" s="146"/>
      <c r="SUM128" s="146"/>
      <c r="SUN128" s="146"/>
      <c r="SUO128" s="146"/>
      <c r="SUP128" s="146"/>
      <c r="SUQ128" s="146"/>
      <c r="SUR128" s="146"/>
      <c r="SUS128" s="146"/>
      <c r="SUT128" s="146"/>
      <c r="SUU128" s="146"/>
      <c r="SUV128" s="146"/>
      <c r="SUW128" s="146"/>
      <c r="SUX128" s="146"/>
      <c r="SUY128" s="146"/>
      <c r="SUZ128" s="146"/>
      <c r="SVA128" s="146"/>
      <c r="SVB128" s="146"/>
      <c r="SVC128" s="146"/>
      <c r="SVD128" s="146"/>
      <c r="SVE128" s="146"/>
      <c r="SVF128" s="146"/>
      <c r="SVG128" s="146"/>
      <c r="SVH128" s="146"/>
      <c r="SVI128" s="146"/>
      <c r="SVJ128" s="146"/>
      <c r="SVK128" s="146"/>
      <c r="SVL128" s="146"/>
      <c r="SVM128" s="146"/>
      <c r="SVN128" s="146"/>
      <c r="SVO128" s="146"/>
      <c r="SVP128" s="146"/>
      <c r="SVQ128" s="146"/>
      <c r="SVR128" s="146"/>
      <c r="SVS128" s="146"/>
      <c r="SVT128" s="146"/>
      <c r="SVU128" s="146"/>
      <c r="SVV128" s="146"/>
      <c r="SVW128" s="146"/>
      <c r="SVX128" s="146"/>
      <c r="SVY128" s="146"/>
      <c r="SVZ128" s="146"/>
      <c r="SWA128" s="146"/>
      <c r="SWB128" s="146"/>
      <c r="SWC128" s="146"/>
      <c r="SWD128" s="146"/>
      <c r="SWE128" s="146"/>
      <c r="SWF128" s="146"/>
      <c r="SWG128" s="146"/>
      <c r="SWH128" s="146"/>
      <c r="SWI128" s="146"/>
      <c r="SWJ128" s="146"/>
      <c r="SWK128" s="146"/>
      <c r="SWL128" s="146"/>
      <c r="SWM128" s="146"/>
      <c r="SWN128" s="146"/>
      <c r="SWO128" s="146"/>
      <c r="SWP128" s="146"/>
      <c r="SWQ128" s="146"/>
      <c r="SWR128" s="146"/>
      <c r="SWS128" s="146"/>
      <c r="SWT128" s="146"/>
      <c r="SWU128" s="146"/>
      <c r="SWV128" s="146"/>
      <c r="SWW128" s="146"/>
      <c r="SWX128" s="146"/>
      <c r="SWY128" s="146"/>
      <c r="SWZ128" s="146"/>
      <c r="SXA128" s="146"/>
      <c r="SXB128" s="146"/>
      <c r="SXC128" s="146"/>
      <c r="SXD128" s="146"/>
      <c r="SXE128" s="146"/>
      <c r="SXF128" s="146"/>
      <c r="SXG128" s="146"/>
      <c r="SXH128" s="146"/>
      <c r="SXI128" s="146"/>
      <c r="SXJ128" s="146"/>
      <c r="SXK128" s="146"/>
      <c r="SXL128" s="146"/>
      <c r="SXM128" s="146"/>
      <c r="SXN128" s="146"/>
      <c r="SXO128" s="146"/>
      <c r="SXP128" s="146"/>
      <c r="SXQ128" s="146"/>
      <c r="SXR128" s="146"/>
      <c r="SXS128" s="146"/>
      <c r="SXT128" s="146"/>
      <c r="SXU128" s="146"/>
      <c r="SXV128" s="146"/>
      <c r="SXW128" s="146"/>
      <c r="SXX128" s="146"/>
      <c r="SXY128" s="146"/>
      <c r="SXZ128" s="146"/>
      <c r="SYA128" s="146"/>
      <c r="SYB128" s="146"/>
      <c r="SYC128" s="146"/>
      <c r="SYD128" s="146"/>
      <c r="SYE128" s="146"/>
      <c r="SYF128" s="146"/>
      <c r="SYG128" s="146"/>
      <c r="SYH128" s="146"/>
      <c r="SYI128" s="146"/>
      <c r="SYJ128" s="146"/>
      <c r="SYK128" s="146"/>
      <c r="SYL128" s="146"/>
      <c r="SYM128" s="146"/>
      <c r="SYN128" s="146"/>
      <c r="SYO128" s="146"/>
      <c r="SYP128" s="146"/>
      <c r="SYQ128" s="146"/>
      <c r="SYR128" s="146"/>
      <c r="SYS128" s="146"/>
      <c r="SYT128" s="146"/>
      <c r="SYU128" s="146"/>
      <c r="SYV128" s="146"/>
      <c r="SYW128" s="146"/>
      <c r="SYX128" s="146"/>
      <c r="SYY128" s="146"/>
      <c r="SYZ128" s="146"/>
      <c r="SZA128" s="146"/>
      <c r="SZB128" s="146"/>
      <c r="SZC128" s="146"/>
      <c r="SZD128" s="146"/>
      <c r="SZE128" s="146"/>
      <c r="SZF128" s="146"/>
      <c r="SZG128" s="146"/>
      <c r="SZH128" s="146"/>
      <c r="SZI128" s="146"/>
      <c r="SZJ128" s="146"/>
      <c r="SZK128" s="146"/>
      <c r="SZL128" s="146"/>
      <c r="SZM128" s="146"/>
      <c r="SZN128" s="146"/>
      <c r="SZO128" s="146"/>
      <c r="SZP128" s="146"/>
      <c r="SZQ128" s="146"/>
      <c r="SZR128" s="146"/>
      <c r="SZS128" s="146"/>
      <c r="SZT128" s="146"/>
      <c r="SZU128" s="146"/>
      <c r="SZV128" s="146"/>
      <c r="SZW128" s="146"/>
      <c r="SZX128" s="146"/>
      <c r="SZY128" s="146"/>
      <c r="SZZ128" s="146"/>
      <c r="TAA128" s="146"/>
      <c r="TAB128" s="146"/>
      <c r="TAC128" s="146"/>
      <c r="TAD128" s="146"/>
      <c r="TAE128" s="146"/>
      <c r="TAF128" s="146"/>
      <c r="TAG128" s="146"/>
      <c r="TAH128" s="146"/>
      <c r="TAI128" s="146"/>
      <c r="TAJ128" s="146"/>
      <c r="TAK128" s="146"/>
      <c r="TAL128" s="146"/>
      <c r="TAM128" s="146"/>
      <c r="TAN128" s="146"/>
      <c r="TAO128" s="146"/>
      <c r="TAP128" s="146"/>
      <c r="TAQ128" s="146"/>
      <c r="TAR128" s="146"/>
      <c r="TAS128" s="146"/>
      <c r="TAT128" s="146"/>
      <c r="TAU128" s="146"/>
      <c r="TAV128" s="146"/>
      <c r="TAW128" s="146"/>
      <c r="TAX128" s="146"/>
      <c r="TAY128" s="146"/>
      <c r="TAZ128" s="146"/>
      <c r="TBA128" s="146"/>
      <c r="TBB128" s="146"/>
      <c r="TBC128" s="146"/>
      <c r="TBD128" s="146"/>
      <c r="TBE128" s="146"/>
      <c r="TBF128" s="146"/>
      <c r="TBG128" s="146"/>
      <c r="TBH128" s="146"/>
      <c r="TBI128" s="146"/>
      <c r="TBJ128" s="146"/>
      <c r="TBK128" s="146"/>
      <c r="TBL128" s="146"/>
      <c r="TBM128" s="146"/>
      <c r="TBN128" s="146"/>
      <c r="TBO128" s="146"/>
      <c r="TBP128" s="146"/>
      <c r="TBQ128" s="146"/>
      <c r="TBR128" s="146"/>
      <c r="TBS128" s="146"/>
      <c r="TBT128" s="146"/>
      <c r="TBU128" s="146"/>
      <c r="TBV128" s="146"/>
      <c r="TBW128" s="146"/>
      <c r="TBX128" s="146"/>
      <c r="TBY128" s="146"/>
      <c r="TBZ128" s="146"/>
      <c r="TCA128" s="146"/>
      <c r="TCB128" s="146"/>
      <c r="TCC128" s="146"/>
      <c r="TCD128" s="146"/>
      <c r="TCE128" s="146"/>
      <c r="TCF128" s="146"/>
      <c r="TCG128" s="146"/>
      <c r="TCH128" s="146"/>
      <c r="TCI128" s="146"/>
      <c r="TCJ128" s="146"/>
      <c r="TCK128" s="146"/>
      <c r="TCL128" s="146"/>
      <c r="TCM128" s="146"/>
      <c r="TCN128" s="146"/>
      <c r="TCO128" s="146"/>
      <c r="TCP128" s="146"/>
      <c r="TCQ128" s="146"/>
      <c r="TCR128" s="146"/>
      <c r="TCS128" s="146"/>
      <c r="TCT128" s="146"/>
      <c r="TCU128" s="146"/>
      <c r="TCV128" s="146"/>
      <c r="TCW128" s="146"/>
      <c r="TCX128" s="146"/>
      <c r="TCY128" s="146"/>
      <c r="TCZ128" s="146"/>
      <c r="TDA128" s="146"/>
      <c r="TDB128" s="146"/>
      <c r="TDC128" s="146"/>
      <c r="TDD128" s="146"/>
      <c r="TDE128" s="146"/>
      <c r="TDF128" s="146"/>
      <c r="TDG128" s="146"/>
      <c r="TDH128" s="146"/>
      <c r="TDI128" s="146"/>
      <c r="TDJ128" s="146"/>
      <c r="TDK128" s="146"/>
      <c r="TDL128" s="146"/>
      <c r="TDM128" s="146"/>
      <c r="TDN128" s="146"/>
      <c r="TDO128" s="146"/>
      <c r="TDP128" s="146"/>
      <c r="TDQ128" s="146"/>
      <c r="TDR128" s="146"/>
      <c r="TDS128" s="146"/>
      <c r="TDT128" s="146"/>
      <c r="TDU128" s="146"/>
      <c r="TDV128" s="146"/>
      <c r="TDW128" s="146"/>
      <c r="TDX128" s="146"/>
      <c r="TDY128" s="146"/>
      <c r="TDZ128" s="146"/>
      <c r="TEA128" s="146"/>
      <c r="TEB128" s="146"/>
      <c r="TEC128" s="146"/>
      <c r="TED128" s="146"/>
      <c r="TEE128" s="146"/>
      <c r="TEF128" s="146"/>
      <c r="TEG128" s="146"/>
      <c r="TEH128" s="146"/>
      <c r="TEI128" s="146"/>
      <c r="TEJ128" s="146"/>
      <c r="TEK128" s="146"/>
      <c r="TEL128" s="146"/>
      <c r="TEM128" s="146"/>
      <c r="TEN128" s="146"/>
      <c r="TEO128" s="146"/>
      <c r="TEP128" s="146"/>
      <c r="TEQ128" s="146"/>
      <c r="TER128" s="146"/>
      <c r="TES128" s="146"/>
      <c r="TET128" s="146"/>
      <c r="TEU128" s="146"/>
      <c r="TEV128" s="146"/>
      <c r="TEW128" s="146"/>
      <c r="TEX128" s="146"/>
      <c r="TEY128" s="146"/>
      <c r="TEZ128" s="146"/>
      <c r="TFA128" s="146"/>
      <c r="TFB128" s="146"/>
      <c r="TFC128" s="146"/>
      <c r="TFD128" s="146"/>
      <c r="TFE128" s="146"/>
      <c r="TFF128" s="146"/>
      <c r="TFG128" s="146"/>
      <c r="TFH128" s="146"/>
      <c r="TFI128" s="146"/>
      <c r="TFJ128" s="146"/>
      <c r="TFK128" s="146"/>
      <c r="TFL128" s="146"/>
      <c r="TFM128" s="146"/>
      <c r="TFN128" s="146"/>
      <c r="TFO128" s="146"/>
      <c r="TFP128" s="146"/>
      <c r="TFQ128" s="146"/>
      <c r="TFR128" s="146"/>
      <c r="TFS128" s="146"/>
      <c r="TFT128" s="146"/>
      <c r="TFU128" s="146"/>
      <c r="TFV128" s="146"/>
      <c r="TFW128" s="146"/>
      <c r="TFX128" s="146"/>
      <c r="TFY128" s="146"/>
      <c r="TFZ128" s="146"/>
      <c r="TGA128" s="146"/>
      <c r="TGB128" s="146"/>
      <c r="TGC128" s="146"/>
      <c r="TGD128" s="146"/>
      <c r="TGE128" s="146"/>
      <c r="TGF128" s="146"/>
      <c r="TGG128" s="146"/>
      <c r="TGH128" s="146"/>
      <c r="TGI128" s="146"/>
      <c r="TGJ128" s="146"/>
      <c r="TGK128" s="146"/>
      <c r="TGL128" s="146"/>
      <c r="TGM128" s="146"/>
      <c r="TGN128" s="146"/>
      <c r="TGO128" s="146"/>
      <c r="TGP128" s="146"/>
      <c r="TGQ128" s="146"/>
      <c r="TGR128" s="146"/>
      <c r="TGS128" s="146"/>
      <c r="TGT128" s="146"/>
      <c r="TGU128" s="146"/>
      <c r="TGV128" s="146"/>
      <c r="TGW128" s="146"/>
      <c r="TGX128" s="146"/>
      <c r="TGY128" s="146"/>
      <c r="TGZ128" s="146"/>
      <c r="THA128" s="146"/>
      <c r="THB128" s="146"/>
      <c r="THC128" s="146"/>
      <c r="THD128" s="146"/>
      <c r="THE128" s="146"/>
      <c r="THF128" s="146"/>
      <c r="THG128" s="146"/>
      <c r="THH128" s="146"/>
      <c r="THI128" s="146"/>
      <c r="THJ128" s="146"/>
      <c r="THK128" s="146"/>
      <c r="THL128" s="146"/>
      <c r="THM128" s="146"/>
      <c r="THN128" s="146"/>
      <c r="THO128" s="146"/>
      <c r="THP128" s="146"/>
      <c r="THQ128" s="146"/>
      <c r="THR128" s="146"/>
      <c r="THS128" s="146"/>
      <c r="THT128" s="146"/>
      <c r="THU128" s="146"/>
      <c r="THV128" s="146"/>
      <c r="THW128" s="146"/>
      <c r="THX128" s="146"/>
      <c r="THY128" s="146"/>
      <c r="THZ128" s="146"/>
      <c r="TIA128" s="146"/>
      <c r="TIB128" s="146"/>
      <c r="TIC128" s="146"/>
      <c r="TID128" s="146"/>
      <c r="TIE128" s="146"/>
      <c r="TIF128" s="146"/>
      <c r="TIG128" s="146"/>
      <c r="TIH128" s="146"/>
      <c r="TII128" s="146"/>
      <c r="TIJ128" s="146"/>
      <c r="TIK128" s="146"/>
      <c r="TIL128" s="146"/>
      <c r="TIM128" s="146"/>
      <c r="TIN128" s="146"/>
      <c r="TIO128" s="146"/>
      <c r="TIP128" s="146"/>
      <c r="TIQ128" s="146"/>
      <c r="TIR128" s="146"/>
      <c r="TIS128" s="146"/>
      <c r="TIT128" s="146"/>
      <c r="TIU128" s="146"/>
      <c r="TIV128" s="146"/>
      <c r="TIW128" s="146"/>
      <c r="TIX128" s="146"/>
      <c r="TIY128" s="146"/>
      <c r="TIZ128" s="146"/>
      <c r="TJA128" s="146"/>
      <c r="TJB128" s="146"/>
      <c r="TJC128" s="146"/>
      <c r="TJD128" s="146"/>
      <c r="TJE128" s="146"/>
      <c r="TJF128" s="146"/>
      <c r="TJG128" s="146"/>
      <c r="TJH128" s="146"/>
      <c r="TJI128" s="146"/>
      <c r="TJJ128" s="146"/>
      <c r="TJK128" s="146"/>
      <c r="TJL128" s="146"/>
      <c r="TJM128" s="146"/>
      <c r="TJN128" s="146"/>
      <c r="TJO128" s="146"/>
      <c r="TJP128" s="146"/>
      <c r="TJQ128" s="146"/>
      <c r="TJR128" s="146"/>
      <c r="TJS128" s="146"/>
      <c r="TJT128" s="146"/>
      <c r="TJU128" s="146"/>
      <c r="TJV128" s="146"/>
      <c r="TJW128" s="146"/>
      <c r="TJX128" s="146"/>
      <c r="TJY128" s="146"/>
      <c r="TJZ128" s="146"/>
      <c r="TKA128" s="146"/>
      <c r="TKB128" s="146"/>
      <c r="TKC128" s="146"/>
      <c r="TKD128" s="146"/>
      <c r="TKE128" s="146"/>
      <c r="TKF128" s="146"/>
      <c r="TKG128" s="146"/>
      <c r="TKH128" s="146"/>
      <c r="TKI128" s="146"/>
      <c r="TKJ128" s="146"/>
      <c r="TKK128" s="146"/>
      <c r="TKL128" s="146"/>
      <c r="TKM128" s="146"/>
      <c r="TKN128" s="146"/>
      <c r="TKO128" s="146"/>
      <c r="TKP128" s="146"/>
      <c r="TKQ128" s="146"/>
      <c r="TKR128" s="146"/>
      <c r="TKS128" s="146"/>
      <c r="TKT128" s="146"/>
      <c r="TKU128" s="146"/>
      <c r="TKV128" s="146"/>
      <c r="TKW128" s="146"/>
      <c r="TKX128" s="146"/>
      <c r="TKY128" s="146"/>
      <c r="TKZ128" s="146"/>
      <c r="TLA128" s="146"/>
      <c r="TLB128" s="146"/>
      <c r="TLC128" s="146"/>
      <c r="TLD128" s="146"/>
      <c r="TLE128" s="146"/>
      <c r="TLF128" s="146"/>
      <c r="TLG128" s="146"/>
      <c r="TLH128" s="146"/>
      <c r="TLI128" s="146"/>
      <c r="TLJ128" s="146"/>
      <c r="TLK128" s="146"/>
      <c r="TLL128" s="146"/>
      <c r="TLM128" s="146"/>
      <c r="TLN128" s="146"/>
      <c r="TLO128" s="146"/>
      <c r="TLP128" s="146"/>
      <c r="TLQ128" s="146"/>
      <c r="TLR128" s="146"/>
      <c r="TLS128" s="146"/>
      <c r="TLT128" s="146"/>
      <c r="TLU128" s="146"/>
      <c r="TLV128" s="146"/>
      <c r="TLW128" s="146"/>
      <c r="TLX128" s="146"/>
      <c r="TLY128" s="146"/>
      <c r="TLZ128" s="146"/>
      <c r="TMA128" s="146"/>
      <c r="TMB128" s="146"/>
      <c r="TMC128" s="146"/>
      <c r="TMD128" s="146"/>
      <c r="TME128" s="146"/>
      <c r="TMF128" s="146"/>
      <c r="TMG128" s="146"/>
      <c r="TMH128" s="146"/>
      <c r="TMI128" s="146"/>
      <c r="TMJ128" s="146"/>
      <c r="TMK128" s="146"/>
      <c r="TML128" s="146"/>
      <c r="TMM128" s="146"/>
      <c r="TMN128" s="146"/>
      <c r="TMO128" s="146"/>
      <c r="TMP128" s="146"/>
      <c r="TMQ128" s="146"/>
      <c r="TMR128" s="146"/>
      <c r="TMS128" s="146"/>
      <c r="TMT128" s="146"/>
      <c r="TMU128" s="146"/>
      <c r="TMV128" s="146"/>
      <c r="TMW128" s="146"/>
      <c r="TMX128" s="146"/>
      <c r="TMY128" s="146"/>
      <c r="TMZ128" s="146"/>
      <c r="TNA128" s="146"/>
      <c r="TNB128" s="146"/>
      <c r="TNC128" s="146"/>
      <c r="TND128" s="146"/>
      <c r="TNE128" s="146"/>
      <c r="TNF128" s="146"/>
      <c r="TNG128" s="146"/>
      <c r="TNH128" s="146"/>
      <c r="TNI128" s="146"/>
      <c r="TNJ128" s="146"/>
      <c r="TNK128" s="146"/>
      <c r="TNL128" s="146"/>
      <c r="TNM128" s="146"/>
      <c r="TNN128" s="146"/>
      <c r="TNO128" s="146"/>
      <c r="TNP128" s="146"/>
      <c r="TNQ128" s="146"/>
      <c r="TNR128" s="146"/>
      <c r="TNS128" s="146"/>
      <c r="TNT128" s="146"/>
      <c r="TNU128" s="146"/>
      <c r="TNV128" s="146"/>
      <c r="TNW128" s="146"/>
      <c r="TNX128" s="146"/>
      <c r="TNY128" s="146"/>
      <c r="TNZ128" s="146"/>
      <c r="TOA128" s="146"/>
      <c r="TOB128" s="146"/>
      <c r="TOC128" s="146"/>
      <c r="TOD128" s="146"/>
      <c r="TOE128" s="146"/>
      <c r="TOF128" s="146"/>
      <c r="TOG128" s="146"/>
      <c r="TOH128" s="146"/>
      <c r="TOI128" s="146"/>
      <c r="TOJ128" s="146"/>
      <c r="TOK128" s="146"/>
      <c r="TOL128" s="146"/>
      <c r="TOM128" s="146"/>
      <c r="TON128" s="146"/>
      <c r="TOO128" s="146"/>
      <c r="TOP128" s="146"/>
      <c r="TOQ128" s="146"/>
      <c r="TOR128" s="146"/>
      <c r="TOS128" s="146"/>
      <c r="TOT128" s="146"/>
      <c r="TOU128" s="146"/>
      <c r="TOV128" s="146"/>
      <c r="TOW128" s="146"/>
      <c r="TOX128" s="146"/>
      <c r="TOY128" s="146"/>
      <c r="TOZ128" s="146"/>
      <c r="TPA128" s="146"/>
      <c r="TPB128" s="146"/>
      <c r="TPC128" s="146"/>
      <c r="TPD128" s="146"/>
      <c r="TPE128" s="146"/>
      <c r="TPF128" s="146"/>
      <c r="TPG128" s="146"/>
      <c r="TPH128" s="146"/>
      <c r="TPI128" s="146"/>
      <c r="TPJ128" s="146"/>
      <c r="TPK128" s="146"/>
      <c r="TPL128" s="146"/>
      <c r="TPM128" s="146"/>
      <c r="TPN128" s="146"/>
      <c r="TPO128" s="146"/>
      <c r="TPP128" s="146"/>
      <c r="TPQ128" s="146"/>
      <c r="TPR128" s="146"/>
      <c r="TPS128" s="146"/>
      <c r="TPT128" s="146"/>
      <c r="TPU128" s="146"/>
      <c r="TPV128" s="146"/>
      <c r="TPW128" s="146"/>
      <c r="TPX128" s="146"/>
      <c r="TPY128" s="146"/>
      <c r="TPZ128" s="146"/>
      <c r="TQA128" s="146"/>
      <c r="TQB128" s="146"/>
      <c r="TQC128" s="146"/>
      <c r="TQD128" s="146"/>
      <c r="TQE128" s="146"/>
      <c r="TQF128" s="146"/>
      <c r="TQG128" s="146"/>
      <c r="TQH128" s="146"/>
      <c r="TQI128" s="146"/>
      <c r="TQJ128" s="146"/>
      <c r="TQK128" s="146"/>
      <c r="TQL128" s="146"/>
      <c r="TQM128" s="146"/>
      <c r="TQN128" s="146"/>
      <c r="TQO128" s="146"/>
      <c r="TQP128" s="146"/>
      <c r="TQQ128" s="146"/>
      <c r="TQR128" s="146"/>
      <c r="TQS128" s="146"/>
      <c r="TQT128" s="146"/>
      <c r="TQU128" s="146"/>
      <c r="TQV128" s="146"/>
      <c r="TQW128" s="146"/>
      <c r="TQX128" s="146"/>
      <c r="TQY128" s="146"/>
      <c r="TQZ128" s="146"/>
      <c r="TRA128" s="146"/>
      <c r="TRB128" s="146"/>
      <c r="TRC128" s="146"/>
      <c r="TRD128" s="146"/>
      <c r="TRE128" s="146"/>
      <c r="TRF128" s="146"/>
      <c r="TRG128" s="146"/>
      <c r="TRH128" s="146"/>
      <c r="TRI128" s="146"/>
      <c r="TRJ128" s="146"/>
      <c r="TRK128" s="146"/>
      <c r="TRL128" s="146"/>
      <c r="TRM128" s="146"/>
      <c r="TRN128" s="146"/>
      <c r="TRO128" s="146"/>
      <c r="TRP128" s="146"/>
      <c r="TRQ128" s="146"/>
      <c r="TRR128" s="146"/>
      <c r="TRS128" s="146"/>
      <c r="TRT128" s="146"/>
      <c r="TRU128" s="146"/>
      <c r="TRV128" s="146"/>
      <c r="TRW128" s="146"/>
      <c r="TRX128" s="146"/>
      <c r="TRY128" s="146"/>
      <c r="TRZ128" s="146"/>
      <c r="TSA128" s="146"/>
      <c r="TSB128" s="146"/>
      <c r="TSC128" s="146"/>
      <c r="TSD128" s="146"/>
      <c r="TSE128" s="146"/>
      <c r="TSF128" s="146"/>
      <c r="TSG128" s="146"/>
      <c r="TSH128" s="146"/>
      <c r="TSI128" s="146"/>
      <c r="TSJ128" s="146"/>
      <c r="TSK128" s="146"/>
      <c r="TSL128" s="146"/>
      <c r="TSM128" s="146"/>
      <c r="TSN128" s="146"/>
      <c r="TSO128" s="146"/>
      <c r="TSP128" s="146"/>
      <c r="TSQ128" s="146"/>
      <c r="TSR128" s="146"/>
      <c r="TSS128" s="146"/>
      <c r="TST128" s="146"/>
      <c r="TSU128" s="146"/>
      <c r="TSV128" s="146"/>
      <c r="TSW128" s="146"/>
      <c r="TSX128" s="146"/>
      <c r="TSY128" s="146"/>
      <c r="TSZ128" s="146"/>
      <c r="TTA128" s="146"/>
      <c r="TTB128" s="146"/>
      <c r="TTC128" s="146"/>
      <c r="TTD128" s="146"/>
      <c r="TTE128" s="146"/>
      <c r="TTF128" s="146"/>
      <c r="TTG128" s="146"/>
      <c r="TTH128" s="146"/>
      <c r="TTI128" s="146"/>
      <c r="TTJ128" s="146"/>
      <c r="TTK128" s="146"/>
      <c r="TTL128" s="146"/>
      <c r="TTM128" s="146"/>
      <c r="TTN128" s="146"/>
      <c r="TTO128" s="146"/>
      <c r="TTP128" s="146"/>
      <c r="TTQ128" s="146"/>
      <c r="TTR128" s="146"/>
      <c r="TTS128" s="146"/>
      <c r="TTT128" s="146"/>
      <c r="TTU128" s="146"/>
      <c r="TTV128" s="146"/>
      <c r="TTW128" s="146"/>
      <c r="TTX128" s="146"/>
      <c r="TTY128" s="146"/>
      <c r="TTZ128" s="146"/>
      <c r="TUA128" s="146"/>
      <c r="TUB128" s="146"/>
      <c r="TUC128" s="146"/>
      <c r="TUD128" s="146"/>
      <c r="TUE128" s="146"/>
      <c r="TUF128" s="146"/>
      <c r="TUG128" s="146"/>
      <c r="TUH128" s="146"/>
      <c r="TUI128" s="146"/>
      <c r="TUJ128" s="146"/>
      <c r="TUK128" s="146"/>
      <c r="TUL128" s="146"/>
      <c r="TUM128" s="146"/>
      <c r="TUN128" s="146"/>
      <c r="TUO128" s="146"/>
      <c r="TUP128" s="146"/>
      <c r="TUQ128" s="146"/>
      <c r="TUR128" s="146"/>
      <c r="TUS128" s="146"/>
      <c r="TUT128" s="146"/>
      <c r="TUU128" s="146"/>
      <c r="TUV128" s="146"/>
      <c r="TUW128" s="146"/>
      <c r="TUX128" s="146"/>
      <c r="TUY128" s="146"/>
      <c r="TUZ128" s="146"/>
      <c r="TVA128" s="146"/>
      <c r="TVB128" s="146"/>
      <c r="TVC128" s="146"/>
      <c r="TVD128" s="146"/>
      <c r="TVE128" s="146"/>
      <c r="TVF128" s="146"/>
      <c r="TVG128" s="146"/>
      <c r="TVH128" s="146"/>
      <c r="TVI128" s="146"/>
      <c r="TVJ128" s="146"/>
      <c r="TVK128" s="146"/>
      <c r="TVL128" s="146"/>
      <c r="TVM128" s="146"/>
      <c r="TVN128" s="146"/>
      <c r="TVO128" s="146"/>
      <c r="TVP128" s="146"/>
      <c r="TVQ128" s="146"/>
      <c r="TVR128" s="146"/>
      <c r="TVS128" s="146"/>
      <c r="TVT128" s="146"/>
      <c r="TVU128" s="146"/>
      <c r="TVV128" s="146"/>
      <c r="TVW128" s="146"/>
      <c r="TVX128" s="146"/>
      <c r="TVY128" s="146"/>
      <c r="TVZ128" s="146"/>
      <c r="TWA128" s="146"/>
      <c r="TWB128" s="146"/>
      <c r="TWC128" s="146"/>
      <c r="TWD128" s="146"/>
      <c r="TWE128" s="146"/>
      <c r="TWF128" s="146"/>
      <c r="TWG128" s="146"/>
      <c r="TWH128" s="146"/>
      <c r="TWI128" s="146"/>
      <c r="TWJ128" s="146"/>
      <c r="TWK128" s="146"/>
      <c r="TWL128" s="146"/>
      <c r="TWM128" s="146"/>
      <c r="TWN128" s="146"/>
      <c r="TWO128" s="146"/>
      <c r="TWP128" s="146"/>
      <c r="TWQ128" s="146"/>
      <c r="TWR128" s="146"/>
      <c r="TWS128" s="146"/>
      <c r="TWT128" s="146"/>
      <c r="TWU128" s="146"/>
      <c r="TWV128" s="146"/>
      <c r="TWW128" s="146"/>
      <c r="TWX128" s="146"/>
      <c r="TWY128" s="146"/>
      <c r="TWZ128" s="146"/>
      <c r="TXA128" s="146"/>
      <c r="TXB128" s="146"/>
      <c r="TXC128" s="146"/>
      <c r="TXD128" s="146"/>
      <c r="TXE128" s="146"/>
      <c r="TXF128" s="146"/>
      <c r="TXG128" s="146"/>
      <c r="TXH128" s="146"/>
      <c r="TXI128" s="146"/>
      <c r="TXJ128" s="146"/>
      <c r="TXK128" s="146"/>
      <c r="TXL128" s="146"/>
      <c r="TXM128" s="146"/>
      <c r="TXN128" s="146"/>
      <c r="TXO128" s="146"/>
      <c r="TXP128" s="146"/>
      <c r="TXQ128" s="146"/>
      <c r="TXR128" s="146"/>
      <c r="TXS128" s="146"/>
      <c r="TXT128" s="146"/>
      <c r="TXU128" s="146"/>
      <c r="TXV128" s="146"/>
      <c r="TXW128" s="146"/>
      <c r="TXX128" s="146"/>
      <c r="TXY128" s="146"/>
      <c r="TXZ128" s="146"/>
      <c r="TYA128" s="146"/>
      <c r="TYB128" s="146"/>
      <c r="TYC128" s="146"/>
      <c r="TYD128" s="146"/>
      <c r="TYE128" s="146"/>
      <c r="TYF128" s="146"/>
      <c r="TYG128" s="146"/>
      <c r="TYH128" s="146"/>
      <c r="TYI128" s="146"/>
      <c r="TYJ128" s="146"/>
      <c r="TYK128" s="146"/>
      <c r="TYL128" s="146"/>
      <c r="TYM128" s="146"/>
      <c r="TYN128" s="146"/>
      <c r="TYO128" s="146"/>
      <c r="TYP128" s="146"/>
      <c r="TYQ128" s="146"/>
      <c r="TYR128" s="146"/>
      <c r="TYS128" s="146"/>
      <c r="TYT128" s="146"/>
      <c r="TYU128" s="146"/>
      <c r="TYV128" s="146"/>
      <c r="TYW128" s="146"/>
      <c r="TYX128" s="146"/>
      <c r="TYY128" s="146"/>
      <c r="TYZ128" s="146"/>
      <c r="TZA128" s="146"/>
      <c r="TZB128" s="146"/>
      <c r="TZC128" s="146"/>
      <c r="TZD128" s="146"/>
      <c r="TZE128" s="146"/>
      <c r="TZF128" s="146"/>
      <c r="TZG128" s="146"/>
      <c r="TZH128" s="146"/>
      <c r="TZI128" s="146"/>
      <c r="TZJ128" s="146"/>
      <c r="TZK128" s="146"/>
      <c r="TZL128" s="146"/>
      <c r="TZM128" s="146"/>
      <c r="TZN128" s="146"/>
      <c r="TZO128" s="146"/>
      <c r="TZP128" s="146"/>
      <c r="TZQ128" s="146"/>
      <c r="TZR128" s="146"/>
      <c r="TZS128" s="146"/>
      <c r="TZT128" s="146"/>
      <c r="TZU128" s="146"/>
      <c r="TZV128" s="146"/>
      <c r="TZW128" s="146"/>
      <c r="TZX128" s="146"/>
      <c r="TZY128" s="146"/>
      <c r="TZZ128" s="146"/>
      <c r="UAA128" s="146"/>
      <c r="UAB128" s="146"/>
      <c r="UAC128" s="146"/>
      <c r="UAD128" s="146"/>
      <c r="UAE128" s="146"/>
      <c r="UAF128" s="146"/>
      <c r="UAG128" s="146"/>
      <c r="UAH128" s="146"/>
      <c r="UAI128" s="146"/>
      <c r="UAJ128" s="146"/>
      <c r="UAK128" s="146"/>
      <c r="UAL128" s="146"/>
      <c r="UAM128" s="146"/>
      <c r="UAN128" s="146"/>
      <c r="UAO128" s="146"/>
      <c r="UAP128" s="146"/>
      <c r="UAQ128" s="146"/>
      <c r="UAR128" s="146"/>
      <c r="UAS128" s="146"/>
      <c r="UAT128" s="146"/>
      <c r="UAU128" s="146"/>
      <c r="UAV128" s="146"/>
      <c r="UAW128" s="146"/>
      <c r="UAX128" s="146"/>
      <c r="UAY128" s="146"/>
      <c r="UAZ128" s="146"/>
      <c r="UBA128" s="146"/>
      <c r="UBB128" s="146"/>
      <c r="UBC128" s="146"/>
      <c r="UBD128" s="146"/>
      <c r="UBE128" s="146"/>
      <c r="UBF128" s="146"/>
      <c r="UBG128" s="146"/>
      <c r="UBH128" s="146"/>
      <c r="UBI128" s="146"/>
      <c r="UBJ128" s="146"/>
      <c r="UBK128" s="146"/>
      <c r="UBL128" s="146"/>
      <c r="UBM128" s="146"/>
      <c r="UBN128" s="146"/>
      <c r="UBO128" s="146"/>
      <c r="UBP128" s="146"/>
      <c r="UBQ128" s="146"/>
      <c r="UBR128" s="146"/>
      <c r="UBS128" s="146"/>
      <c r="UBT128" s="146"/>
      <c r="UBU128" s="146"/>
      <c r="UBV128" s="146"/>
      <c r="UBW128" s="146"/>
      <c r="UBX128" s="146"/>
      <c r="UBY128" s="146"/>
      <c r="UBZ128" s="146"/>
      <c r="UCA128" s="146"/>
      <c r="UCB128" s="146"/>
      <c r="UCC128" s="146"/>
      <c r="UCD128" s="146"/>
      <c r="UCE128" s="146"/>
      <c r="UCF128" s="146"/>
      <c r="UCG128" s="146"/>
      <c r="UCH128" s="146"/>
      <c r="UCI128" s="146"/>
      <c r="UCJ128" s="146"/>
      <c r="UCK128" s="146"/>
      <c r="UCL128" s="146"/>
      <c r="UCM128" s="146"/>
      <c r="UCN128" s="146"/>
      <c r="UCO128" s="146"/>
      <c r="UCP128" s="146"/>
      <c r="UCQ128" s="146"/>
      <c r="UCR128" s="146"/>
      <c r="UCS128" s="146"/>
      <c r="UCT128" s="146"/>
      <c r="UCU128" s="146"/>
      <c r="UCV128" s="146"/>
      <c r="UCW128" s="146"/>
      <c r="UCX128" s="146"/>
      <c r="UCY128" s="146"/>
      <c r="UCZ128" s="146"/>
      <c r="UDA128" s="146"/>
      <c r="UDB128" s="146"/>
      <c r="UDC128" s="146"/>
      <c r="UDD128" s="146"/>
      <c r="UDE128" s="146"/>
      <c r="UDF128" s="146"/>
      <c r="UDG128" s="146"/>
      <c r="UDH128" s="146"/>
      <c r="UDI128" s="146"/>
      <c r="UDJ128" s="146"/>
      <c r="UDK128" s="146"/>
      <c r="UDL128" s="146"/>
      <c r="UDM128" s="146"/>
      <c r="UDN128" s="146"/>
      <c r="UDO128" s="146"/>
      <c r="UDP128" s="146"/>
      <c r="UDQ128" s="146"/>
      <c r="UDR128" s="146"/>
      <c r="UDS128" s="146"/>
      <c r="UDT128" s="146"/>
      <c r="UDU128" s="146"/>
      <c r="UDV128" s="146"/>
      <c r="UDW128" s="146"/>
      <c r="UDX128" s="146"/>
      <c r="UDY128" s="146"/>
      <c r="UDZ128" s="146"/>
      <c r="UEA128" s="146"/>
      <c r="UEB128" s="146"/>
      <c r="UEC128" s="146"/>
      <c r="UED128" s="146"/>
      <c r="UEE128" s="146"/>
      <c r="UEF128" s="146"/>
      <c r="UEG128" s="146"/>
      <c r="UEH128" s="146"/>
      <c r="UEI128" s="146"/>
      <c r="UEJ128" s="146"/>
      <c r="UEK128" s="146"/>
      <c r="UEL128" s="146"/>
      <c r="UEM128" s="146"/>
      <c r="UEN128" s="146"/>
      <c r="UEO128" s="146"/>
      <c r="UEP128" s="146"/>
      <c r="UEQ128" s="146"/>
      <c r="UER128" s="146"/>
      <c r="UES128" s="146"/>
      <c r="UET128" s="146"/>
      <c r="UEU128" s="146"/>
      <c r="UEV128" s="146"/>
      <c r="UEW128" s="146"/>
      <c r="UEX128" s="146"/>
      <c r="UEY128" s="146"/>
      <c r="UEZ128" s="146"/>
      <c r="UFA128" s="146"/>
      <c r="UFB128" s="146"/>
      <c r="UFC128" s="146"/>
      <c r="UFD128" s="146"/>
      <c r="UFE128" s="146"/>
      <c r="UFF128" s="146"/>
      <c r="UFG128" s="146"/>
      <c r="UFH128" s="146"/>
      <c r="UFI128" s="146"/>
      <c r="UFJ128" s="146"/>
      <c r="UFK128" s="146"/>
      <c r="UFL128" s="146"/>
      <c r="UFM128" s="146"/>
      <c r="UFN128" s="146"/>
      <c r="UFO128" s="146"/>
      <c r="UFP128" s="146"/>
      <c r="UFQ128" s="146"/>
      <c r="UFR128" s="146"/>
      <c r="UFS128" s="146"/>
      <c r="UFT128" s="146"/>
      <c r="UFU128" s="146"/>
      <c r="UFV128" s="146"/>
      <c r="UFW128" s="146"/>
      <c r="UFX128" s="146"/>
      <c r="UFY128" s="146"/>
      <c r="UFZ128" s="146"/>
      <c r="UGA128" s="146"/>
      <c r="UGB128" s="146"/>
      <c r="UGC128" s="146"/>
      <c r="UGD128" s="146"/>
      <c r="UGE128" s="146"/>
      <c r="UGF128" s="146"/>
      <c r="UGG128" s="146"/>
      <c r="UGH128" s="146"/>
      <c r="UGI128" s="146"/>
      <c r="UGJ128" s="146"/>
      <c r="UGK128" s="146"/>
      <c r="UGL128" s="146"/>
      <c r="UGM128" s="146"/>
      <c r="UGN128" s="146"/>
      <c r="UGO128" s="146"/>
      <c r="UGP128" s="146"/>
      <c r="UGQ128" s="146"/>
      <c r="UGR128" s="146"/>
      <c r="UGS128" s="146"/>
      <c r="UGT128" s="146"/>
      <c r="UGU128" s="146"/>
      <c r="UGV128" s="146"/>
      <c r="UGW128" s="146"/>
      <c r="UGX128" s="146"/>
      <c r="UGY128" s="146"/>
      <c r="UGZ128" s="146"/>
      <c r="UHA128" s="146"/>
      <c r="UHB128" s="146"/>
      <c r="UHC128" s="146"/>
      <c r="UHD128" s="146"/>
      <c r="UHE128" s="146"/>
      <c r="UHF128" s="146"/>
      <c r="UHG128" s="146"/>
      <c r="UHH128" s="146"/>
      <c r="UHI128" s="146"/>
      <c r="UHJ128" s="146"/>
      <c r="UHK128" s="146"/>
      <c r="UHL128" s="146"/>
      <c r="UHM128" s="146"/>
      <c r="UHN128" s="146"/>
      <c r="UHO128" s="146"/>
      <c r="UHP128" s="146"/>
      <c r="UHQ128" s="146"/>
      <c r="UHR128" s="146"/>
      <c r="UHS128" s="146"/>
      <c r="UHT128" s="146"/>
      <c r="UHU128" s="146"/>
      <c r="UHV128" s="146"/>
      <c r="UHW128" s="146"/>
      <c r="UHX128" s="146"/>
      <c r="UHY128" s="146"/>
      <c r="UHZ128" s="146"/>
      <c r="UIA128" s="146"/>
      <c r="UIB128" s="146"/>
      <c r="UIC128" s="146"/>
      <c r="UID128" s="146"/>
      <c r="UIE128" s="146"/>
      <c r="UIF128" s="146"/>
      <c r="UIG128" s="146"/>
      <c r="UIH128" s="146"/>
      <c r="UII128" s="146"/>
      <c r="UIJ128" s="146"/>
      <c r="UIK128" s="146"/>
      <c r="UIL128" s="146"/>
      <c r="UIM128" s="146"/>
      <c r="UIN128" s="146"/>
      <c r="UIO128" s="146"/>
      <c r="UIP128" s="146"/>
      <c r="UIQ128" s="146"/>
      <c r="UIR128" s="146"/>
      <c r="UIS128" s="146"/>
      <c r="UIT128" s="146"/>
      <c r="UIU128" s="146"/>
      <c r="UIV128" s="146"/>
      <c r="UIW128" s="146"/>
      <c r="UIX128" s="146"/>
      <c r="UIY128" s="146"/>
      <c r="UIZ128" s="146"/>
      <c r="UJA128" s="146"/>
      <c r="UJB128" s="146"/>
      <c r="UJC128" s="146"/>
      <c r="UJD128" s="146"/>
      <c r="UJE128" s="146"/>
      <c r="UJF128" s="146"/>
      <c r="UJG128" s="146"/>
      <c r="UJH128" s="146"/>
      <c r="UJI128" s="146"/>
      <c r="UJJ128" s="146"/>
      <c r="UJK128" s="146"/>
      <c r="UJL128" s="146"/>
      <c r="UJM128" s="146"/>
      <c r="UJN128" s="146"/>
      <c r="UJO128" s="146"/>
      <c r="UJP128" s="146"/>
      <c r="UJQ128" s="146"/>
      <c r="UJR128" s="146"/>
      <c r="UJS128" s="146"/>
      <c r="UJT128" s="146"/>
      <c r="UJU128" s="146"/>
      <c r="UJV128" s="146"/>
      <c r="UJW128" s="146"/>
      <c r="UJX128" s="146"/>
      <c r="UJY128" s="146"/>
      <c r="UJZ128" s="146"/>
      <c r="UKA128" s="146"/>
      <c r="UKB128" s="146"/>
      <c r="UKC128" s="146"/>
      <c r="UKD128" s="146"/>
      <c r="UKE128" s="146"/>
      <c r="UKF128" s="146"/>
      <c r="UKG128" s="146"/>
      <c r="UKH128" s="146"/>
      <c r="UKI128" s="146"/>
      <c r="UKJ128" s="146"/>
      <c r="UKK128" s="146"/>
      <c r="UKL128" s="146"/>
      <c r="UKM128" s="146"/>
      <c r="UKN128" s="146"/>
      <c r="UKO128" s="146"/>
      <c r="UKP128" s="146"/>
      <c r="UKQ128" s="146"/>
      <c r="UKR128" s="146"/>
      <c r="UKS128" s="146"/>
      <c r="UKT128" s="146"/>
      <c r="UKU128" s="146"/>
      <c r="UKV128" s="146"/>
      <c r="UKW128" s="146"/>
      <c r="UKX128" s="146"/>
      <c r="UKY128" s="146"/>
      <c r="UKZ128" s="146"/>
      <c r="ULA128" s="146"/>
      <c r="ULB128" s="146"/>
      <c r="ULC128" s="146"/>
      <c r="ULD128" s="146"/>
      <c r="ULE128" s="146"/>
      <c r="ULF128" s="146"/>
      <c r="ULG128" s="146"/>
      <c r="ULH128" s="146"/>
      <c r="ULI128" s="146"/>
      <c r="ULJ128" s="146"/>
      <c r="ULK128" s="146"/>
      <c r="ULL128" s="146"/>
      <c r="ULM128" s="146"/>
      <c r="ULN128" s="146"/>
      <c r="ULO128" s="146"/>
      <c r="ULP128" s="146"/>
      <c r="ULQ128" s="146"/>
      <c r="ULR128" s="146"/>
      <c r="ULS128" s="146"/>
      <c r="ULT128" s="146"/>
      <c r="ULU128" s="146"/>
      <c r="ULV128" s="146"/>
      <c r="ULW128" s="146"/>
      <c r="ULX128" s="146"/>
      <c r="ULY128" s="146"/>
      <c r="ULZ128" s="146"/>
      <c r="UMA128" s="146"/>
      <c r="UMB128" s="146"/>
      <c r="UMC128" s="146"/>
      <c r="UMD128" s="146"/>
      <c r="UME128" s="146"/>
      <c r="UMF128" s="146"/>
      <c r="UMG128" s="146"/>
      <c r="UMH128" s="146"/>
      <c r="UMI128" s="146"/>
      <c r="UMJ128" s="146"/>
      <c r="UMK128" s="146"/>
      <c r="UML128" s="146"/>
      <c r="UMM128" s="146"/>
      <c r="UMN128" s="146"/>
      <c r="UMO128" s="146"/>
      <c r="UMP128" s="146"/>
      <c r="UMQ128" s="146"/>
      <c r="UMR128" s="146"/>
      <c r="UMS128" s="146"/>
      <c r="UMT128" s="146"/>
      <c r="UMU128" s="146"/>
      <c r="UMV128" s="146"/>
      <c r="UMW128" s="146"/>
      <c r="UMX128" s="146"/>
      <c r="UMY128" s="146"/>
      <c r="UMZ128" s="146"/>
      <c r="UNA128" s="146"/>
      <c r="UNB128" s="146"/>
      <c r="UNC128" s="146"/>
      <c r="UND128" s="146"/>
      <c r="UNE128" s="146"/>
      <c r="UNF128" s="146"/>
      <c r="UNG128" s="146"/>
      <c r="UNH128" s="146"/>
      <c r="UNI128" s="146"/>
      <c r="UNJ128" s="146"/>
      <c r="UNK128" s="146"/>
      <c r="UNL128" s="146"/>
      <c r="UNM128" s="146"/>
      <c r="UNN128" s="146"/>
      <c r="UNO128" s="146"/>
      <c r="UNP128" s="146"/>
      <c r="UNQ128" s="146"/>
      <c r="UNR128" s="146"/>
      <c r="UNS128" s="146"/>
      <c r="UNT128" s="146"/>
      <c r="UNU128" s="146"/>
      <c r="UNV128" s="146"/>
      <c r="UNW128" s="146"/>
      <c r="UNX128" s="146"/>
      <c r="UNY128" s="146"/>
      <c r="UNZ128" s="146"/>
      <c r="UOA128" s="146"/>
      <c r="UOB128" s="146"/>
      <c r="UOC128" s="146"/>
      <c r="UOD128" s="146"/>
      <c r="UOE128" s="146"/>
      <c r="UOF128" s="146"/>
      <c r="UOG128" s="146"/>
      <c r="UOH128" s="146"/>
      <c r="UOI128" s="146"/>
      <c r="UOJ128" s="146"/>
      <c r="UOK128" s="146"/>
      <c r="UOL128" s="146"/>
      <c r="UOM128" s="146"/>
      <c r="UON128" s="146"/>
      <c r="UOO128" s="146"/>
      <c r="UOP128" s="146"/>
      <c r="UOQ128" s="146"/>
      <c r="UOR128" s="146"/>
      <c r="UOS128" s="146"/>
      <c r="UOT128" s="146"/>
      <c r="UOU128" s="146"/>
      <c r="UOV128" s="146"/>
      <c r="UOW128" s="146"/>
      <c r="UOX128" s="146"/>
      <c r="UOY128" s="146"/>
      <c r="UOZ128" s="146"/>
      <c r="UPA128" s="146"/>
      <c r="UPB128" s="146"/>
      <c r="UPC128" s="146"/>
      <c r="UPD128" s="146"/>
      <c r="UPE128" s="146"/>
      <c r="UPF128" s="146"/>
      <c r="UPG128" s="146"/>
      <c r="UPH128" s="146"/>
      <c r="UPI128" s="146"/>
      <c r="UPJ128" s="146"/>
      <c r="UPK128" s="146"/>
      <c r="UPL128" s="146"/>
      <c r="UPM128" s="146"/>
      <c r="UPN128" s="146"/>
      <c r="UPO128" s="146"/>
      <c r="UPP128" s="146"/>
      <c r="UPQ128" s="146"/>
      <c r="UPR128" s="146"/>
      <c r="UPS128" s="146"/>
      <c r="UPT128" s="146"/>
      <c r="UPU128" s="146"/>
      <c r="UPV128" s="146"/>
      <c r="UPW128" s="146"/>
      <c r="UPX128" s="146"/>
      <c r="UPY128" s="146"/>
      <c r="UPZ128" s="146"/>
      <c r="UQA128" s="146"/>
      <c r="UQB128" s="146"/>
      <c r="UQC128" s="146"/>
      <c r="UQD128" s="146"/>
      <c r="UQE128" s="146"/>
      <c r="UQF128" s="146"/>
      <c r="UQG128" s="146"/>
      <c r="UQH128" s="146"/>
      <c r="UQI128" s="146"/>
      <c r="UQJ128" s="146"/>
      <c r="UQK128" s="146"/>
      <c r="UQL128" s="146"/>
      <c r="UQM128" s="146"/>
      <c r="UQN128" s="146"/>
      <c r="UQO128" s="146"/>
      <c r="UQP128" s="146"/>
      <c r="UQQ128" s="146"/>
      <c r="UQR128" s="146"/>
      <c r="UQS128" s="146"/>
      <c r="UQT128" s="146"/>
      <c r="UQU128" s="146"/>
      <c r="UQV128" s="146"/>
      <c r="UQW128" s="146"/>
      <c r="UQX128" s="146"/>
      <c r="UQY128" s="146"/>
      <c r="UQZ128" s="146"/>
      <c r="URA128" s="146"/>
      <c r="URB128" s="146"/>
      <c r="URC128" s="146"/>
      <c r="URD128" s="146"/>
      <c r="URE128" s="146"/>
      <c r="URF128" s="146"/>
      <c r="URG128" s="146"/>
      <c r="URH128" s="146"/>
      <c r="URI128" s="146"/>
      <c r="URJ128" s="146"/>
      <c r="URK128" s="146"/>
      <c r="URL128" s="146"/>
      <c r="URM128" s="146"/>
      <c r="URN128" s="146"/>
      <c r="URO128" s="146"/>
      <c r="URP128" s="146"/>
      <c r="URQ128" s="146"/>
      <c r="URR128" s="146"/>
      <c r="URS128" s="146"/>
      <c r="URT128" s="146"/>
      <c r="URU128" s="146"/>
      <c r="URV128" s="146"/>
      <c r="URW128" s="146"/>
      <c r="URX128" s="146"/>
      <c r="URY128" s="146"/>
      <c r="URZ128" s="146"/>
      <c r="USA128" s="146"/>
      <c r="USB128" s="146"/>
      <c r="USC128" s="146"/>
      <c r="USD128" s="146"/>
      <c r="USE128" s="146"/>
      <c r="USF128" s="146"/>
      <c r="USG128" s="146"/>
      <c r="USH128" s="146"/>
      <c r="USI128" s="146"/>
      <c r="USJ128" s="146"/>
      <c r="USK128" s="146"/>
      <c r="USL128" s="146"/>
      <c r="USM128" s="146"/>
      <c r="USN128" s="146"/>
      <c r="USO128" s="146"/>
      <c r="USP128" s="146"/>
      <c r="USQ128" s="146"/>
      <c r="USR128" s="146"/>
      <c r="USS128" s="146"/>
      <c r="UST128" s="146"/>
      <c r="USU128" s="146"/>
      <c r="USV128" s="146"/>
      <c r="USW128" s="146"/>
      <c r="USX128" s="146"/>
      <c r="USY128" s="146"/>
      <c r="USZ128" s="146"/>
      <c r="UTA128" s="146"/>
      <c r="UTB128" s="146"/>
      <c r="UTC128" s="146"/>
      <c r="UTD128" s="146"/>
      <c r="UTE128" s="146"/>
      <c r="UTF128" s="146"/>
      <c r="UTG128" s="146"/>
      <c r="UTH128" s="146"/>
      <c r="UTI128" s="146"/>
      <c r="UTJ128" s="146"/>
      <c r="UTK128" s="146"/>
      <c r="UTL128" s="146"/>
      <c r="UTM128" s="146"/>
      <c r="UTN128" s="146"/>
      <c r="UTO128" s="146"/>
      <c r="UTP128" s="146"/>
      <c r="UTQ128" s="146"/>
      <c r="UTR128" s="146"/>
      <c r="UTS128" s="146"/>
      <c r="UTT128" s="146"/>
      <c r="UTU128" s="146"/>
      <c r="UTV128" s="146"/>
      <c r="UTW128" s="146"/>
      <c r="UTX128" s="146"/>
      <c r="UTY128" s="146"/>
      <c r="UTZ128" s="146"/>
      <c r="UUA128" s="146"/>
      <c r="UUB128" s="146"/>
      <c r="UUC128" s="146"/>
      <c r="UUD128" s="146"/>
      <c r="UUE128" s="146"/>
      <c r="UUF128" s="146"/>
      <c r="UUG128" s="146"/>
      <c r="UUH128" s="146"/>
      <c r="UUI128" s="146"/>
      <c r="UUJ128" s="146"/>
      <c r="UUK128" s="146"/>
      <c r="UUL128" s="146"/>
      <c r="UUM128" s="146"/>
      <c r="UUN128" s="146"/>
      <c r="UUO128" s="146"/>
      <c r="UUP128" s="146"/>
      <c r="UUQ128" s="146"/>
      <c r="UUR128" s="146"/>
      <c r="UUS128" s="146"/>
      <c r="UUT128" s="146"/>
      <c r="UUU128" s="146"/>
      <c r="UUV128" s="146"/>
      <c r="UUW128" s="146"/>
      <c r="UUX128" s="146"/>
      <c r="UUY128" s="146"/>
      <c r="UUZ128" s="146"/>
      <c r="UVA128" s="146"/>
      <c r="UVB128" s="146"/>
      <c r="UVC128" s="146"/>
      <c r="UVD128" s="146"/>
      <c r="UVE128" s="146"/>
      <c r="UVF128" s="146"/>
      <c r="UVG128" s="146"/>
      <c r="UVH128" s="146"/>
      <c r="UVI128" s="146"/>
      <c r="UVJ128" s="146"/>
      <c r="UVK128" s="146"/>
      <c r="UVL128" s="146"/>
      <c r="UVM128" s="146"/>
      <c r="UVN128" s="146"/>
      <c r="UVO128" s="146"/>
      <c r="UVP128" s="146"/>
      <c r="UVQ128" s="146"/>
      <c r="UVR128" s="146"/>
      <c r="UVS128" s="146"/>
      <c r="UVT128" s="146"/>
      <c r="UVU128" s="146"/>
      <c r="UVV128" s="146"/>
      <c r="UVW128" s="146"/>
      <c r="UVX128" s="146"/>
      <c r="UVY128" s="146"/>
      <c r="UVZ128" s="146"/>
      <c r="UWA128" s="146"/>
      <c r="UWB128" s="146"/>
      <c r="UWC128" s="146"/>
      <c r="UWD128" s="146"/>
      <c r="UWE128" s="146"/>
      <c r="UWF128" s="146"/>
      <c r="UWG128" s="146"/>
      <c r="UWH128" s="146"/>
      <c r="UWI128" s="146"/>
      <c r="UWJ128" s="146"/>
      <c r="UWK128" s="146"/>
      <c r="UWL128" s="146"/>
      <c r="UWM128" s="146"/>
      <c r="UWN128" s="146"/>
      <c r="UWO128" s="146"/>
      <c r="UWP128" s="146"/>
      <c r="UWQ128" s="146"/>
      <c r="UWR128" s="146"/>
      <c r="UWS128" s="146"/>
      <c r="UWT128" s="146"/>
      <c r="UWU128" s="146"/>
      <c r="UWV128" s="146"/>
      <c r="UWW128" s="146"/>
      <c r="UWX128" s="146"/>
      <c r="UWY128" s="146"/>
      <c r="UWZ128" s="146"/>
      <c r="UXA128" s="146"/>
      <c r="UXB128" s="146"/>
      <c r="UXC128" s="146"/>
      <c r="UXD128" s="146"/>
      <c r="UXE128" s="146"/>
      <c r="UXF128" s="146"/>
      <c r="UXG128" s="146"/>
      <c r="UXH128" s="146"/>
      <c r="UXI128" s="146"/>
      <c r="UXJ128" s="146"/>
      <c r="UXK128" s="146"/>
      <c r="UXL128" s="146"/>
      <c r="UXM128" s="146"/>
      <c r="UXN128" s="146"/>
      <c r="UXO128" s="146"/>
      <c r="UXP128" s="146"/>
      <c r="UXQ128" s="146"/>
      <c r="UXR128" s="146"/>
      <c r="UXS128" s="146"/>
      <c r="UXT128" s="146"/>
      <c r="UXU128" s="146"/>
      <c r="UXV128" s="146"/>
      <c r="UXW128" s="146"/>
      <c r="UXX128" s="146"/>
      <c r="UXY128" s="146"/>
      <c r="UXZ128" s="146"/>
      <c r="UYA128" s="146"/>
      <c r="UYB128" s="146"/>
      <c r="UYC128" s="146"/>
      <c r="UYD128" s="146"/>
      <c r="UYE128" s="146"/>
      <c r="UYF128" s="146"/>
      <c r="UYG128" s="146"/>
      <c r="UYH128" s="146"/>
      <c r="UYI128" s="146"/>
      <c r="UYJ128" s="146"/>
      <c r="UYK128" s="146"/>
      <c r="UYL128" s="146"/>
      <c r="UYM128" s="146"/>
      <c r="UYN128" s="146"/>
      <c r="UYO128" s="146"/>
      <c r="UYP128" s="146"/>
      <c r="UYQ128" s="146"/>
      <c r="UYR128" s="146"/>
      <c r="UYS128" s="146"/>
      <c r="UYT128" s="146"/>
      <c r="UYU128" s="146"/>
      <c r="UYV128" s="146"/>
      <c r="UYW128" s="146"/>
      <c r="UYX128" s="146"/>
      <c r="UYY128" s="146"/>
      <c r="UYZ128" s="146"/>
      <c r="UZA128" s="146"/>
      <c r="UZB128" s="146"/>
      <c r="UZC128" s="146"/>
      <c r="UZD128" s="146"/>
      <c r="UZE128" s="146"/>
      <c r="UZF128" s="146"/>
      <c r="UZG128" s="146"/>
      <c r="UZH128" s="146"/>
      <c r="UZI128" s="146"/>
      <c r="UZJ128" s="146"/>
      <c r="UZK128" s="146"/>
      <c r="UZL128" s="146"/>
      <c r="UZM128" s="146"/>
      <c r="UZN128" s="146"/>
      <c r="UZO128" s="146"/>
      <c r="UZP128" s="146"/>
      <c r="UZQ128" s="146"/>
      <c r="UZR128" s="146"/>
      <c r="UZS128" s="146"/>
      <c r="UZT128" s="146"/>
      <c r="UZU128" s="146"/>
      <c r="UZV128" s="146"/>
      <c r="UZW128" s="146"/>
      <c r="UZX128" s="146"/>
      <c r="UZY128" s="146"/>
      <c r="UZZ128" s="146"/>
      <c r="VAA128" s="146"/>
      <c r="VAB128" s="146"/>
      <c r="VAC128" s="146"/>
      <c r="VAD128" s="146"/>
      <c r="VAE128" s="146"/>
      <c r="VAF128" s="146"/>
      <c r="VAG128" s="146"/>
      <c r="VAH128" s="146"/>
      <c r="VAI128" s="146"/>
      <c r="VAJ128" s="146"/>
      <c r="VAK128" s="146"/>
      <c r="VAL128" s="146"/>
      <c r="VAM128" s="146"/>
      <c r="VAN128" s="146"/>
      <c r="VAO128" s="146"/>
      <c r="VAP128" s="146"/>
      <c r="VAQ128" s="146"/>
      <c r="VAR128" s="146"/>
      <c r="VAS128" s="146"/>
      <c r="VAT128" s="146"/>
      <c r="VAU128" s="146"/>
      <c r="VAV128" s="146"/>
      <c r="VAW128" s="146"/>
      <c r="VAX128" s="146"/>
      <c r="VAY128" s="146"/>
      <c r="VAZ128" s="146"/>
      <c r="VBA128" s="146"/>
      <c r="VBB128" s="146"/>
      <c r="VBC128" s="146"/>
      <c r="VBD128" s="146"/>
      <c r="VBE128" s="146"/>
      <c r="VBF128" s="146"/>
      <c r="VBG128" s="146"/>
      <c r="VBH128" s="146"/>
      <c r="VBI128" s="146"/>
      <c r="VBJ128" s="146"/>
      <c r="VBK128" s="146"/>
      <c r="VBL128" s="146"/>
      <c r="VBM128" s="146"/>
      <c r="VBN128" s="146"/>
      <c r="VBO128" s="146"/>
      <c r="VBP128" s="146"/>
      <c r="VBQ128" s="146"/>
      <c r="VBR128" s="146"/>
      <c r="VBS128" s="146"/>
      <c r="VBT128" s="146"/>
      <c r="VBU128" s="146"/>
      <c r="VBV128" s="146"/>
      <c r="VBW128" s="146"/>
      <c r="VBX128" s="146"/>
      <c r="VBY128" s="146"/>
      <c r="VBZ128" s="146"/>
      <c r="VCA128" s="146"/>
      <c r="VCB128" s="146"/>
      <c r="VCC128" s="146"/>
      <c r="VCD128" s="146"/>
      <c r="VCE128" s="146"/>
      <c r="VCF128" s="146"/>
      <c r="VCG128" s="146"/>
      <c r="VCH128" s="146"/>
      <c r="VCI128" s="146"/>
      <c r="VCJ128" s="146"/>
      <c r="VCK128" s="146"/>
      <c r="VCL128" s="146"/>
      <c r="VCM128" s="146"/>
      <c r="VCN128" s="146"/>
      <c r="VCO128" s="146"/>
      <c r="VCP128" s="146"/>
      <c r="VCQ128" s="146"/>
      <c r="VCR128" s="146"/>
      <c r="VCS128" s="146"/>
      <c r="VCT128" s="146"/>
      <c r="VCU128" s="146"/>
      <c r="VCV128" s="146"/>
      <c r="VCW128" s="146"/>
      <c r="VCX128" s="146"/>
      <c r="VCY128" s="146"/>
      <c r="VCZ128" s="146"/>
      <c r="VDA128" s="146"/>
      <c r="VDB128" s="146"/>
      <c r="VDC128" s="146"/>
      <c r="VDD128" s="146"/>
      <c r="VDE128" s="146"/>
      <c r="VDF128" s="146"/>
      <c r="VDG128" s="146"/>
      <c r="VDH128" s="146"/>
      <c r="VDI128" s="146"/>
      <c r="VDJ128" s="146"/>
      <c r="VDK128" s="146"/>
      <c r="VDL128" s="146"/>
      <c r="VDM128" s="146"/>
      <c r="VDN128" s="146"/>
      <c r="VDO128" s="146"/>
      <c r="VDP128" s="146"/>
      <c r="VDQ128" s="146"/>
      <c r="VDR128" s="146"/>
      <c r="VDS128" s="146"/>
      <c r="VDT128" s="146"/>
      <c r="VDU128" s="146"/>
      <c r="VDV128" s="146"/>
      <c r="VDW128" s="146"/>
      <c r="VDX128" s="146"/>
      <c r="VDY128" s="146"/>
      <c r="VDZ128" s="146"/>
      <c r="VEA128" s="146"/>
      <c r="VEB128" s="146"/>
      <c r="VEC128" s="146"/>
      <c r="VED128" s="146"/>
      <c r="VEE128" s="146"/>
      <c r="VEF128" s="146"/>
      <c r="VEG128" s="146"/>
      <c r="VEH128" s="146"/>
      <c r="VEI128" s="146"/>
      <c r="VEJ128" s="146"/>
      <c r="VEK128" s="146"/>
      <c r="VEL128" s="146"/>
      <c r="VEM128" s="146"/>
      <c r="VEN128" s="146"/>
      <c r="VEO128" s="146"/>
      <c r="VEP128" s="146"/>
      <c r="VEQ128" s="146"/>
      <c r="VER128" s="146"/>
      <c r="VES128" s="146"/>
      <c r="VET128" s="146"/>
      <c r="VEU128" s="146"/>
      <c r="VEV128" s="146"/>
      <c r="VEW128" s="146"/>
      <c r="VEX128" s="146"/>
      <c r="VEY128" s="146"/>
      <c r="VEZ128" s="146"/>
      <c r="VFA128" s="146"/>
      <c r="VFB128" s="146"/>
      <c r="VFC128" s="146"/>
      <c r="VFD128" s="146"/>
      <c r="VFE128" s="146"/>
      <c r="VFF128" s="146"/>
      <c r="VFG128" s="146"/>
      <c r="VFH128" s="146"/>
      <c r="VFI128" s="146"/>
      <c r="VFJ128" s="146"/>
      <c r="VFK128" s="146"/>
      <c r="VFL128" s="146"/>
      <c r="VFM128" s="146"/>
      <c r="VFN128" s="146"/>
      <c r="VFO128" s="146"/>
      <c r="VFP128" s="146"/>
      <c r="VFQ128" s="146"/>
      <c r="VFR128" s="146"/>
      <c r="VFS128" s="146"/>
      <c r="VFT128" s="146"/>
      <c r="VFU128" s="146"/>
      <c r="VFV128" s="146"/>
      <c r="VFW128" s="146"/>
      <c r="VFX128" s="146"/>
      <c r="VFY128" s="146"/>
      <c r="VFZ128" s="146"/>
      <c r="VGA128" s="146"/>
      <c r="VGB128" s="146"/>
      <c r="VGC128" s="146"/>
      <c r="VGD128" s="146"/>
      <c r="VGE128" s="146"/>
      <c r="VGF128" s="146"/>
      <c r="VGG128" s="146"/>
      <c r="VGH128" s="146"/>
      <c r="VGI128" s="146"/>
      <c r="VGJ128" s="146"/>
      <c r="VGK128" s="146"/>
      <c r="VGL128" s="146"/>
      <c r="VGM128" s="146"/>
      <c r="VGN128" s="146"/>
      <c r="VGO128" s="146"/>
      <c r="VGP128" s="146"/>
      <c r="VGQ128" s="146"/>
      <c r="VGR128" s="146"/>
      <c r="VGS128" s="146"/>
      <c r="VGT128" s="146"/>
      <c r="VGU128" s="146"/>
      <c r="VGV128" s="146"/>
      <c r="VGW128" s="146"/>
      <c r="VGX128" s="146"/>
      <c r="VGY128" s="146"/>
      <c r="VGZ128" s="146"/>
      <c r="VHA128" s="146"/>
      <c r="VHB128" s="146"/>
      <c r="VHC128" s="146"/>
      <c r="VHD128" s="146"/>
      <c r="VHE128" s="146"/>
      <c r="VHF128" s="146"/>
      <c r="VHG128" s="146"/>
      <c r="VHH128" s="146"/>
      <c r="VHI128" s="146"/>
      <c r="VHJ128" s="146"/>
      <c r="VHK128" s="146"/>
      <c r="VHL128" s="146"/>
      <c r="VHM128" s="146"/>
      <c r="VHN128" s="146"/>
      <c r="VHO128" s="146"/>
      <c r="VHP128" s="146"/>
      <c r="VHQ128" s="146"/>
      <c r="VHR128" s="146"/>
      <c r="VHS128" s="146"/>
      <c r="VHT128" s="146"/>
      <c r="VHU128" s="146"/>
      <c r="VHV128" s="146"/>
      <c r="VHW128" s="146"/>
      <c r="VHX128" s="146"/>
      <c r="VHY128" s="146"/>
      <c r="VHZ128" s="146"/>
      <c r="VIA128" s="146"/>
      <c r="VIB128" s="146"/>
      <c r="VIC128" s="146"/>
      <c r="VID128" s="146"/>
      <c r="VIE128" s="146"/>
      <c r="VIF128" s="146"/>
      <c r="VIG128" s="146"/>
      <c r="VIH128" s="146"/>
      <c r="VII128" s="146"/>
      <c r="VIJ128" s="146"/>
      <c r="VIK128" s="146"/>
      <c r="VIL128" s="146"/>
      <c r="VIM128" s="146"/>
      <c r="VIN128" s="146"/>
      <c r="VIO128" s="146"/>
      <c r="VIP128" s="146"/>
      <c r="VIQ128" s="146"/>
      <c r="VIR128" s="146"/>
      <c r="VIS128" s="146"/>
      <c r="VIT128" s="146"/>
      <c r="VIU128" s="146"/>
      <c r="VIV128" s="146"/>
      <c r="VIW128" s="146"/>
      <c r="VIX128" s="146"/>
      <c r="VIY128" s="146"/>
      <c r="VIZ128" s="146"/>
      <c r="VJA128" s="146"/>
      <c r="VJB128" s="146"/>
      <c r="VJC128" s="146"/>
      <c r="VJD128" s="146"/>
      <c r="VJE128" s="146"/>
      <c r="VJF128" s="146"/>
      <c r="VJG128" s="146"/>
      <c r="VJH128" s="146"/>
      <c r="VJI128" s="146"/>
      <c r="VJJ128" s="146"/>
      <c r="VJK128" s="146"/>
      <c r="VJL128" s="146"/>
      <c r="VJM128" s="146"/>
      <c r="VJN128" s="146"/>
      <c r="VJO128" s="146"/>
      <c r="VJP128" s="146"/>
      <c r="VJQ128" s="146"/>
      <c r="VJR128" s="146"/>
      <c r="VJS128" s="146"/>
      <c r="VJT128" s="146"/>
      <c r="VJU128" s="146"/>
      <c r="VJV128" s="146"/>
      <c r="VJW128" s="146"/>
      <c r="VJX128" s="146"/>
      <c r="VJY128" s="146"/>
      <c r="VJZ128" s="146"/>
      <c r="VKA128" s="146"/>
      <c r="VKB128" s="146"/>
      <c r="VKC128" s="146"/>
      <c r="VKD128" s="146"/>
      <c r="VKE128" s="146"/>
      <c r="VKF128" s="146"/>
      <c r="VKG128" s="146"/>
      <c r="VKH128" s="146"/>
      <c r="VKI128" s="146"/>
      <c r="VKJ128" s="146"/>
      <c r="VKK128" s="146"/>
      <c r="VKL128" s="146"/>
      <c r="VKM128" s="146"/>
      <c r="VKN128" s="146"/>
      <c r="VKO128" s="146"/>
      <c r="VKP128" s="146"/>
      <c r="VKQ128" s="146"/>
      <c r="VKR128" s="146"/>
      <c r="VKS128" s="146"/>
      <c r="VKT128" s="146"/>
      <c r="VKU128" s="146"/>
      <c r="VKV128" s="146"/>
      <c r="VKW128" s="146"/>
      <c r="VKX128" s="146"/>
      <c r="VKY128" s="146"/>
      <c r="VKZ128" s="146"/>
      <c r="VLA128" s="146"/>
      <c r="VLB128" s="146"/>
      <c r="VLC128" s="146"/>
      <c r="VLD128" s="146"/>
      <c r="VLE128" s="146"/>
      <c r="VLF128" s="146"/>
      <c r="VLG128" s="146"/>
      <c r="VLH128" s="146"/>
      <c r="VLI128" s="146"/>
      <c r="VLJ128" s="146"/>
      <c r="VLK128" s="146"/>
      <c r="VLL128" s="146"/>
      <c r="VLM128" s="146"/>
      <c r="VLN128" s="146"/>
      <c r="VLO128" s="146"/>
      <c r="VLP128" s="146"/>
      <c r="VLQ128" s="146"/>
      <c r="VLR128" s="146"/>
      <c r="VLS128" s="146"/>
      <c r="VLT128" s="146"/>
      <c r="VLU128" s="146"/>
      <c r="VLV128" s="146"/>
      <c r="VLW128" s="146"/>
      <c r="VLX128" s="146"/>
      <c r="VLY128" s="146"/>
      <c r="VLZ128" s="146"/>
      <c r="VMA128" s="146"/>
      <c r="VMB128" s="146"/>
      <c r="VMC128" s="146"/>
      <c r="VMD128" s="146"/>
      <c r="VME128" s="146"/>
      <c r="VMF128" s="146"/>
      <c r="VMG128" s="146"/>
      <c r="VMH128" s="146"/>
      <c r="VMI128" s="146"/>
      <c r="VMJ128" s="146"/>
      <c r="VMK128" s="146"/>
      <c r="VML128" s="146"/>
      <c r="VMM128" s="146"/>
      <c r="VMN128" s="146"/>
      <c r="VMO128" s="146"/>
      <c r="VMP128" s="146"/>
      <c r="VMQ128" s="146"/>
      <c r="VMR128" s="146"/>
      <c r="VMS128" s="146"/>
      <c r="VMT128" s="146"/>
      <c r="VMU128" s="146"/>
      <c r="VMV128" s="146"/>
      <c r="VMW128" s="146"/>
      <c r="VMX128" s="146"/>
      <c r="VMY128" s="146"/>
      <c r="VMZ128" s="146"/>
      <c r="VNA128" s="146"/>
      <c r="VNB128" s="146"/>
      <c r="VNC128" s="146"/>
      <c r="VND128" s="146"/>
      <c r="VNE128" s="146"/>
      <c r="VNF128" s="146"/>
      <c r="VNG128" s="146"/>
      <c r="VNH128" s="146"/>
      <c r="VNI128" s="146"/>
      <c r="VNJ128" s="146"/>
      <c r="VNK128" s="146"/>
      <c r="VNL128" s="146"/>
      <c r="VNM128" s="146"/>
      <c r="VNN128" s="146"/>
      <c r="VNO128" s="146"/>
      <c r="VNP128" s="146"/>
      <c r="VNQ128" s="146"/>
      <c r="VNR128" s="146"/>
      <c r="VNS128" s="146"/>
      <c r="VNT128" s="146"/>
      <c r="VNU128" s="146"/>
      <c r="VNV128" s="146"/>
      <c r="VNW128" s="146"/>
      <c r="VNX128" s="146"/>
      <c r="VNY128" s="146"/>
      <c r="VNZ128" s="146"/>
      <c r="VOA128" s="146"/>
      <c r="VOB128" s="146"/>
      <c r="VOC128" s="146"/>
      <c r="VOD128" s="146"/>
      <c r="VOE128" s="146"/>
      <c r="VOF128" s="146"/>
      <c r="VOG128" s="146"/>
      <c r="VOH128" s="146"/>
      <c r="VOI128" s="146"/>
      <c r="VOJ128" s="146"/>
      <c r="VOK128" s="146"/>
      <c r="VOL128" s="146"/>
      <c r="VOM128" s="146"/>
      <c r="VON128" s="146"/>
      <c r="VOO128" s="146"/>
      <c r="VOP128" s="146"/>
      <c r="VOQ128" s="146"/>
      <c r="VOR128" s="146"/>
      <c r="VOS128" s="146"/>
      <c r="VOT128" s="146"/>
      <c r="VOU128" s="146"/>
      <c r="VOV128" s="146"/>
      <c r="VOW128" s="146"/>
      <c r="VOX128" s="146"/>
      <c r="VOY128" s="146"/>
      <c r="VOZ128" s="146"/>
      <c r="VPA128" s="146"/>
      <c r="VPB128" s="146"/>
      <c r="VPC128" s="146"/>
      <c r="VPD128" s="146"/>
      <c r="VPE128" s="146"/>
      <c r="VPF128" s="146"/>
      <c r="VPG128" s="146"/>
      <c r="VPH128" s="146"/>
      <c r="VPI128" s="146"/>
      <c r="VPJ128" s="146"/>
      <c r="VPK128" s="146"/>
      <c r="VPL128" s="146"/>
      <c r="VPM128" s="146"/>
      <c r="VPN128" s="146"/>
      <c r="VPO128" s="146"/>
      <c r="VPP128" s="146"/>
      <c r="VPQ128" s="146"/>
      <c r="VPR128" s="146"/>
      <c r="VPS128" s="146"/>
      <c r="VPT128" s="146"/>
      <c r="VPU128" s="146"/>
      <c r="VPV128" s="146"/>
      <c r="VPW128" s="146"/>
      <c r="VPX128" s="146"/>
      <c r="VPY128" s="146"/>
      <c r="VPZ128" s="146"/>
      <c r="VQA128" s="146"/>
      <c r="VQB128" s="146"/>
      <c r="VQC128" s="146"/>
      <c r="VQD128" s="146"/>
      <c r="VQE128" s="146"/>
      <c r="VQF128" s="146"/>
      <c r="VQG128" s="146"/>
      <c r="VQH128" s="146"/>
      <c r="VQI128" s="146"/>
      <c r="VQJ128" s="146"/>
      <c r="VQK128" s="146"/>
      <c r="VQL128" s="146"/>
      <c r="VQM128" s="146"/>
      <c r="VQN128" s="146"/>
      <c r="VQO128" s="146"/>
      <c r="VQP128" s="146"/>
      <c r="VQQ128" s="146"/>
      <c r="VQR128" s="146"/>
      <c r="VQS128" s="146"/>
      <c r="VQT128" s="146"/>
      <c r="VQU128" s="146"/>
      <c r="VQV128" s="146"/>
      <c r="VQW128" s="146"/>
      <c r="VQX128" s="146"/>
      <c r="VQY128" s="146"/>
      <c r="VQZ128" s="146"/>
      <c r="VRA128" s="146"/>
      <c r="VRB128" s="146"/>
      <c r="VRC128" s="146"/>
      <c r="VRD128" s="146"/>
      <c r="VRE128" s="146"/>
      <c r="VRF128" s="146"/>
      <c r="VRG128" s="146"/>
      <c r="VRH128" s="146"/>
      <c r="VRI128" s="146"/>
      <c r="VRJ128" s="146"/>
      <c r="VRK128" s="146"/>
      <c r="VRL128" s="146"/>
      <c r="VRM128" s="146"/>
      <c r="VRN128" s="146"/>
      <c r="VRO128" s="146"/>
      <c r="VRP128" s="146"/>
      <c r="VRQ128" s="146"/>
      <c r="VRR128" s="146"/>
      <c r="VRS128" s="146"/>
      <c r="VRT128" s="146"/>
      <c r="VRU128" s="146"/>
      <c r="VRV128" s="146"/>
      <c r="VRW128" s="146"/>
      <c r="VRX128" s="146"/>
      <c r="VRY128" s="146"/>
      <c r="VRZ128" s="146"/>
      <c r="VSA128" s="146"/>
      <c r="VSB128" s="146"/>
      <c r="VSC128" s="146"/>
      <c r="VSD128" s="146"/>
      <c r="VSE128" s="146"/>
      <c r="VSF128" s="146"/>
      <c r="VSG128" s="146"/>
      <c r="VSH128" s="146"/>
      <c r="VSI128" s="146"/>
      <c r="VSJ128" s="146"/>
      <c r="VSK128" s="146"/>
      <c r="VSL128" s="146"/>
      <c r="VSM128" s="146"/>
      <c r="VSN128" s="146"/>
      <c r="VSO128" s="146"/>
      <c r="VSP128" s="146"/>
      <c r="VSQ128" s="146"/>
      <c r="VSR128" s="146"/>
      <c r="VSS128" s="146"/>
      <c r="VST128" s="146"/>
      <c r="VSU128" s="146"/>
      <c r="VSV128" s="146"/>
      <c r="VSW128" s="146"/>
      <c r="VSX128" s="146"/>
      <c r="VSY128" s="146"/>
      <c r="VSZ128" s="146"/>
      <c r="VTA128" s="146"/>
      <c r="VTB128" s="146"/>
      <c r="VTC128" s="146"/>
      <c r="VTD128" s="146"/>
      <c r="VTE128" s="146"/>
      <c r="VTF128" s="146"/>
      <c r="VTG128" s="146"/>
      <c r="VTH128" s="146"/>
      <c r="VTI128" s="146"/>
      <c r="VTJ128" s="146"/>
      <c r="VTK128" s="146"/>
      <c r="VTL128" s="146"/>
      <c r="VTM128" s="146"/>
      <c r="VTN128" s="146"/>
      <c r="VTO128" s="146"/>
      <c r="VTP128" s="146"/>
      <c r="VTQ128" s="146"/>
      <c r="VTR128" s="146"/>
      <c r="VTS128" s="146"/>
      <c r="VTT128" s="146"/>
      <c r="VTU128" s="146"/>
      <c r="VTV128" s="146"/>
      <c r="VTW128" s="146"/>
      <c r="VTX128" s="146"/>
      <c r="VTY128" s="146"/>
      <c r="VTZ128" s="146"/>
      <c r="VUA128" s="146"/>
      <c r="VUB128" s="146"/>
      <c r="VUC128" s="146"/>
      <c r="VUD128" s="146"/>
      <c r="VUE128" s="146"/>
      <c r="VUF128" s="146"/>
      <c r="VUG128" s="146"/>
      <c r="VUH128" s="146"/>
      <c r="VUI128" s="146"/>
      <c r="VUJ128" s="146"/>
      <c r="VUK128" s="146"/>
      <c r="VUL128" s="146"/>
      <c r="VUM128" s="146"/>
      <c r="VUN128" s="146"/>
      <c r="VUO128" s="146"/>
      <c r="VUP128" s="146"/>
      <c r="VUQ128" s="146"/>
      <c r="VUR128" s="146"/>
      <c r="VUS128" s="146"/>
      <c r="VUT128" s="146"/>
      <c r="VUU128" s="146"/>
      <c r="VUV128" s="146"/>
      <c r="VUW128" s="146"/>
      <c r="VUX128" s="146"/>
      <c r="VUY128" s="146"/>
      <c r="VUZ128" s="146"/>
      <c r="VVA128" s="146"/>
      <c r="VVB128" s="146"/>
      <c r="VVC128" s="146"/>
      <c r="VVD128" s="146"/>
      <c r="VVE128" s="146"/>
      <c r="VVF128" s="146"/>
      <c r="VVG128" s="146"/>
      <c r="VVH128" s="146"/>
      <c r="VVI128" s="146"/>
      <c r="VVJ128" s="146"/>
      <c r="VVK128" s="146"/>
      <c r="VVL128" s="146"/>
      <c r="VVM128" s="146"/>
      <c r="VVN128" s="146"/>
      <c r="VVO128" s="146"/>
      <c r="VVP128" s="146"/>
      <c r="VVQ128" s="146"/>
      <c r="VVR128" s="146"/>
      <c r="VVS128" s="146"/>
      <c r="VVT128" s="146"/>
      <c r="VVU128" s="146"/>
      <c r="VVV128" s="146"/>
      <c r="VVW128" s="146"/>
      <c r="VVX128" s="146"/>
      <c r="VVY128" s="146"/>
      <c r="VVZ128" s="146"/>
      <c r="VWA128" s="146"/>
      <c r="VWB128" s="146"/>
      <c r="VWC128" s="146"/>
      <c r="VWD128" s="146"/>
      <c r="VWE128" s="146"/>
      <c r="VWF128" s="146"/>
      <c r="VWG128" s="146"/>
      <c r="VWH128" s="146"/>
      <c r="VWI128" s="146"/>
      <c r="VWJ128" s="146"/>
      <c r="VWK128" s="146"/>
      <c r="VWL128" s="146"/>
      <c r="VWM128" s="146"/>
      <c r="VWN128" s="146"/>
      <c r="VWO128" s="146"/>
      <c r="VWP128" s="146"/>
      <c r="VWQ128" s="146"/>
      <c r="VWR128" s="146"/>
      <c r="VWS128" s="146"/>
      <c r="VWT128" s="146"/>
      <c r="VWU128" s="146"/>
      <c r="VWV128" s="146"/>
      <c r="VWW128" s="146"/>
      <c r="VWX128" s="146"/>
      <c r="VWY128" s="146"/>
      <c r="VWZ128" s="146"/>
      <c r="VXA128" s="146"/>
      <c r="VXB128" s="146"/>
      <c r="VXC128" s="146"/>
      <c r="VXD128" s="146"/>
      <c r="VXE128" s="146"/>
      <c r="VXF128" s="146"/>
      <c r="VXG128" s="146"/>
      <c r="VXH128" s="146"/>
      <c r="VXI128" s="146"/>
      <c r="VXJ128" s="146"/>
      <c r="VXK128" s="146"/>
      <c r="VXL128" s="146"/>
      <c r="VXM128" s="146"/>
      <c r="VXN128" s="146"/>
      <c r="VXO128" s="146"/>
      <c r="VXP128" s="146"/>
      <c r="VXQ128" s="146"/>
      <c r="VXR128" s="146"/>
      <c r="VXS128" s="146"/>
      <c r="VXT128" s="146"/>
      <c r="VXU128" s="146"/>
      <c r="VXV128" s="146"/>
      <c r="VXW128" s="146"/>
      <c r="VXX128" s="146"/>
      <c r="VXY128" s="146"/>
      <c r="VXZ128" s="146"/>
      <c r="VYA128" s="146"/>
      <c r="VYB128" s="146"/>
      <c r="VYC128" s="146"/>
      <c r="VYD128" s="146"/>
      <c r="VYE128" s="146"/>
      <c r="VYF128" s="146"/>
      <c r="VYG128" s="146"/>
      <c r="VYH128" s="146"/>
      <c r="VYI128" s="146"/>
      <c r="VYJ128" s="146"/>
      <c r="VYK128" s="146"/>
      <c r="VYL128" s="146"/>
      <c r="VYM128" s="146"/>
      <c r="VYN128" s="146"/>
      <c r="VYO128" s="146"/>
      <c r="VYP128" s="146"/>
      <c r="VYQ128" s="146"/>
      <c r="VYR128" s="146"/>
      <c r="VYS128" s="146"/>
      <c r="VYT128" s="146"/>
      <c r="VYU128" s="146"/>
      <c r="VYV128" s="146"/>
      <c r="VYW128" s="146"/>
      <c r="VYX128" s="146"/>
      <c r="VYY128" s="146"/>
      <c r="VYZ128" s="146"/>
      <c r="VZA128" s="146"/>
      <c r="VZB128" s="146"/>
      <c r="VZC128" s="146"/>
      <c r="VZD128" s="146"/>
      <c r="VZE128" s="146"/>
      <c r="VZF128" s="146"/>
      <c r="VZG128" s="146"/>
      <c r="VZH128" s="146"/>
      <c r="VZI128" s="146"/>
      <c r="VZJ128" s="146"/>
      <c r="VZK128" s="146"/>
      <c r="VZL128" s="146"/>
      <c r="VZM128" s="146"/>
      <c r="VZN128" s="146"/>
      <c r="VZO128" s="146"/>
      <c r="VZP128" s="146"/>
      <c r="VZQ128" s="146"/>
      <c r="VZR128" s="146"/>
      <c r="VZS128" s="146"/>
      <c r="VZT128" s="146"/>
      <c r="VZU128" s="146"/>
      <c r="VZV128" s="146"/>
      <c r="VZW128" s="146"/>
      <c r="VZX128" s="146"/>
      <c r="VZY128" s="146"/>
      <c r="VZZ128" s="146"/>
      <c r="WAA128" s="146"/>
      <c r="WAB128" s="146"/>
      <c r="WAC128" s="146"/>
      <c r="WAD128" s="146"/>
      <c r="WAE128" s="146"/>
      <c r="WAF128" s="146"/>
      <c r="WAG128" s="146"/>
      <c r="WAH128" s="146"/>
      <c r="WAI128" s="146"/>
      <c r="WAJ128" s="146"/>
      <c r="WAK128" s="146"/>
      <c r="WAL128" s="146"/>
      <c r="WAM128" s="146"/>
      <c r="WAN128" s="146"/>
      <c r="WAO128" s="146"/>
      <c r="WAP128" s="146"/>
      <c r="WAQ128" s="146"/>
      <c r="WAR128" s="146"/>
      <c r="WAS128" s="146"/>
      <c r="WAT128" s="146"/>
      <c r="WAU128" s="146"/>
      <c r="WAV128" s="146"/>
      <c r="WAW128" s="146"/>
      <c r="WAX128" s="146"/>
      <c r="WAY128" s="146"/>
      <c r="WAZ128" s="146"/>
      <c r="WBA128" s="146"/>
      <c r="WBB128" s="146"/>
      <c r="WBC128" s="146"/>
      <c r="WBD128" s="146"/>
      <c r="WBE128" s="146"/>
      <c r="WBF128" s="146"/>
      <c r="WBG128" s="146"/>
      <c r="WBH128" s="146"/>
      <c r="WBI128" s="146"/>
      <c r="WBJ128" s="146"/>
      <c r="WBK128" s="146"/>
      <c r="WBL128" s="146"/>
      <c r="WBM128" s="146"/>
      <c r="WBN128" s="146"/>
      <c r="WBO128" s="146"/>
      <c r="WBP128" s="146"/>
      <c r="WBQ128" s="146"/>
      <c r="WBR128" s="146"/>
      <c r="WBS128" s="146"/>
      <c r="WBT128" s="146"/>
      <c r="WBU128" s="146"/>
      <c r="WBV128" s="146"/>
      <c r="WBW128" s="146"/>
      <c r="WBX128" s="146"/>
      <c r="WBY128" s="146"/>
      <c r="WBZ128" s="146"/>
      <c r="WCA128" s="146"/>
      <c r="WCB128" s="146"/>
      <c r="WCC128" s="146"/>
      <c r="WCD128" s="146"/>
      <c r="WCE128" s="146"/>
      <c r="WCF128" s="146"/>
      <c r="WCG128" s="146"/>
      <c r="WCH128" s="146"/>
      <c r="WCI128" s="146"/>
      <c r="WCJ128" s="146"/>
      <c r="WCK128" s="146"/>
      <c r="WCL128" s="146"/>
      <c r="WCM128" s="146"/>
      <c r="WCN128" s="146"/>
      <c r="WCO128" s="146"/>
      <c r="WCP128" s="146"/>
      <c r="WCQ128" s="146"/>
      <c r="WCR128" s="146"/>
      <c r="WCS128" s="146"/>
      <c r="WCT128" s="146"/>
      <c r="WCU128" s="146"/>
      <c r="WCV128" s="146"/>
      <c r="WCW128" s="146"/>
      <c r="WCX128" s="146"/>
      <c r="WCY128" s="146"/>
      <c r="WCZ128" s="146"/>
      <c r="WDA128" s="146"/>
      <c r="WDB128" s="146"/>
      <c r="WDC128" s="146"/>
      <c r="WDD128" s="146"/>
      <c r="WDE128" s="146"/>
      <c r="WDF128" s="146"/>
      <c r="WDG128" s="146"/>
      <c r="WDH128" s="146"/>
      <c r="WDI128" s="146"/>
      <c r="WDJ128" s="146"/>
      <c r="WDK128" s="146"/>
      <c r="WDL128" s="146"/>
      <c r="WDM128" s="146"/>
      <c r="WDN128" s="146"/>
      <c r="WDO128" s="146"/>
      <c r="WDP128" s="146"/>
      <c r="WDQ128" s="146"/>
      <c r="WDR128" s="146"/>
      <c r="WDS128" s="146"/>
      <c r="WDT128" s="146"/>
      <c r="WDU128" s="146"/>
      <c r="WDV128" s="146"/>
      <c r="WDW128" s="146"/>
      <c r="WDX128" s="146"/>
      <c r="WDY128" s="146"/>
      <c r="WDZ128" s="146"/>
      <c r="WEA128" s="146"/>
      <c r="WEB128" s="146"/>
      <c r="WEC128" s="146"/>
      <c r="WED128" s="146"/>
      <c r="WEE128" s="146"/>
      <c r="WEF128" s="146"/>
      <c r="WEG128" s="146"/>
      <c r="WEH128" s="146"/>
      <c r="WEI128" s="146"/>
      <c r="WEJ128" s="146"/>
      <c r="WEK128" s="146"/>
      <c r="WEL128" s="146"/>
      <c r="WEM128" s="146"/>
      <c r="WEN128" s="146"/>
      <c r="WEO128" s="146"/>
      <c r="WEP128" s="146"/>
      <c r="WEQ128" s="146"/>
      <c r="WER128" s="146"/>
      <c r="WES128" s="146"/>
      <c r="WET128" s="146"/>
      <c r="WEU128" s="146"/>
      <c r="WEV128" s="146"/>
      <c r="WEW128" s="146"/>
      <c r="WEX128" s="146"/>
      <c r="WEY128" s="146"/>
      <c r="WEZ128" s="146"/>
      <c r="WFA128" s="146"/>
      <c r="WFB128" s="146"/>
      <c r="WFC128" s="146"/>
      <c r="WFD128" s="146"/>
      <c r="WFE128" s="146"/>
      <c r="WFF128" s="146"/>
      <c r="WFG128" s="146"/>
      <c r="WFH128" s="146"/>
      <c r="WFI128" s="146"/>
      <c r="WFJ128" s="146"/>
      <c r="WFK128" s="146"/>
      <c r="WFL128" s="146"/>
      <c r="WFM128" s="146"/>
      <c r="WFN128" s="146"/>
      <c r="WFO128" s="146"/>
      <c r="WFP128" s="146"/>
      <c r="WFQ128" s="146"/>
      <c r="WFR128" s="146"/>
      <c r="WFS128" s="146"/>
      <c r="WFT128" s="146"/>
      <c r="WFU128" s="146"/>
      <c r="WFV128" s="146"/>
      <c r="WFW128" s="146"/>
      <c r="WFX128" s="146"/>
      <c r="WFY128" s="146"/>
      <c r="WFZ128" s="146"/>
      <c r="WGA128" s="146"/>
      <c r="WGB128" s="146"/>
      <c r="WGC128" s="146"/>
      <c r="WGD128" s="146"/>
      <c r="WGE128" s="146"/>
      <c r="WGF128" s="146"/>
      <c r="WGG128" s="146"/>
      <c r="WGH128" s="146"/>
      <c r="WGI128" s="146"/>
      <c r="WGJ128" s="146"/>
      <c r="WGK128" s="146"/>
      <c r="WGL128" s="146"/>
      <c r="WGM128" s="146"/>
      <c r="WGN128" s="146"/>
      <c r="WGO128" s="146"/>
      <c r="WGP128" s="146"/>
      <c r="WGQ128" s="146"/>
      <c r="WGR128" s="146"/>
      <c r="WGS128" s="146"/>
      <c r="WGT128" s="146"/>
      <c r="WGU128" s="146"/>
      <c r="WGV128" s="146"/>
      <c r="WGW128" s="146"/>
      <c r="WGX128" s="146"/>
      <c r="WGY128" s="146"/>
      <c r="WGZ128" s="146"/>
      <c r="WHA128" s="146"/>
      <c r="WHB128" s="146"/>
      <c r="WHC128" s="146"/>
      <c r="WHD128" s="146"/>
      <c r="WHE128" s="146"/>
      <c r="WHF128" s="146"/>
      <c r="WHG128" s="146"/>
      <c r="WHH128" s="146"/>
      <c r="WHI128" s="146"/>
      <c r="WHJ128" s="146"/>
      <c r="WHK128" s="146"/>
      <c r="WHL128" s="146"/>
      <c r="WHM128" s="146"/>
      <c r="WHN128" s="146"/>
      <c r="WHO128" s="146"/>
      <c r="WHP128" s="146"/>
      <c r="WHQ128" s="146"/>
      <c r="WHR128" s="146"/>
      <c r="WHS128" s="146"/>
      <c r="WHT128" s="146"/>
      <c r="WHU128" s="146"/>
      <c r="WHV128" s="146"/>
      <c r="WHW128" s="146"/>
      <c r="WHX128" s="146"/>
      <c r="WHY128" s="146"/>
      <c r="WHZ128" s="146"/>
      <c r="WIA128" s="146"/>
      <c r="WIB128" s="146"/>
      <c r="WIC128" s="146"/>
      <c r="WID128" s="146"/>
      <c r="WIE128" s="146"/>
      <c r="WIF128" s="146"/>
      <c r="WIG128" s="146"/>
      <c r="WIH128" s="146"/>
      <c r="WII128" s="146"/>
      <c r="WIJ128" s="146"/>
      <c r="WIK128" s="146"/>
      <c r="WIL128" s="146"/>
      <c r="WIM128" s="146"/>
      <c r="WIN128" s="146"/>
      <c r="WIO128" s="146"/>
      <c r="WIP128" s="146"/>
      <c r="WIQ128" s="146"/>
      <c r="WIR128" s="146"/>
      <c r="WIS128" s="146"/>
      <c r="WIT128" s="146"/>
      <c r="WIU128" s="146"/>
      <c r="WIV128" s="146"/>
      <c r="WIW128" s="146"/>
      <c r="WIX128" s="146"/>
      <c r="WIY128" s="146"/>
      <c r="WIZ128" s="146"/>
      <c r="WJA128" s="146"/>
      <c r="WJB128" s="146"/>
      <c r="WJC128" s="146"/>
      <c r="WJD128" s="146"/>
      <c r="WJE128" s="146"/>
      <c r="WJF128" s="146"/>
      <c r="WJG128" s="146"/>
      <c r="WJH128" s="146"/>
      <c r="WJI128" s="146"/>
      <c r="WJJ128" s="146"/>
      <c r="WJK128" s="146"/>
      <c r="WJL128" s="146"/>
      <c r="WJM128" s="146"/>
      <c r="WJN128" s="146"/>
      <c r="WJO128" s="146"/>
      <c r="WJP128" s="146"/>
      <c r="WJQ128" s="146"/>
      <c r="WJR128" s="146"/>
      <c r="WJS128" s="146"/>
      <c r="WJT128" s="146"/>
      <c r="WJU128" s="146"/>
      <c r="WJV128" s="146"/>
      <c r="WJW128" s="146"/>
      <c r="WJX128" s="146"/>
      <c r="WJY128" s="146"/>
      <c r="WJZ128" s="146"/>
      <c r="WKA128" s="146"/>
      <c r="WKB128" s="146"/>
      <c r="WKC128" s="146"/>
      <c r="WKD128" s="146"/>
      <c r="WKE128" s="146"/>
      <c r="WKF128" s="146"/>
      <c r="WKG128" s="146"/>
      <c r="WKH128" s="146"/>
      <c r="WKI128" s="146"/>
      <c r="WKJ128" s="146"/>
      <c r="WKK128" s="146"/>
      <c r="WKL128" s="146"/>
      <c r="WKM128" s="146"/>
      <c r="WKN128" s="146"/>
      <c r="WKO128" s="146"/>
      <c r="WKP128" s="146"/>
      <c r="WKQ128" s="146"/>
      <c r="WKR128" s="146"/>
      <c r="WKS128" s="146"/>
      <c r="WKT128" s="146"/>
      <c r="WKU128" s="146"/>
      <c r="WKV128" s="146"/>
      <c r="WKW128" s="146"/>
      <c r="WKX128" s="146"/>
      <c r="WKY128" s="146"/>
      <c r="WKZ128" s="146"/>
      <c r="WLA128" s="146"/>
      <c r="WLB128" s="146"/>
      <c r="WLC128" s="146"/>
      <c r="WLD128" s="146"/>
      <c r="WLE128" s="146"/>
      <c r="WLF128" s="146"/>
      <c r="WLG128" s="146"/>
      <c r="WLH128" s="146"/>
      <c r="WLI128" s="146"/>
      <c r="WLJ128" s="146"/>
      <c r="WLK128" s="146"/>
      <c r="WLL128" s="146"/>
      <c r="WLM128" s="146"/>
      <c r="WLN128" s="146"/>
      <c r="WLO128" s="146"/>
      <c r="WLP128" s="146"/>
      <c r="WLQ128" s="146"/>
      <c r="WLR128" s="146"/>
      <c r="WLS128" s="146"/>
      <c r="WLT128" s="146"/>
      <c r="WLU128" s="146"/>
      <c r="WLV128" s="146"/>
      <c r="WLW128" s="146"/>
      <c r="WLX128" s="146"/>
      <c r="WLY128" s="146"/>
      <c r="WLZ128" s="146"/>
      <c r="WMA128" s="146"/>
      <c r="WMB128" s="146"/>
      <c r="WMC128" s="146"/>
      <c r="WMD128" s="146"/>
      <c r="WME128" s="146"/>
      <c r="WMF128" s="146"/>
      <c r="WMG128" s="146"/>
      <c r="WMH128" s="146"/>
      <c r="WMI128" s="146"/>
      <c r="WMJ128" s="146"/>
      <c r="WMK128" s="146"/>
      <c r="WML128" s="146"/>
      <c r="WMM128" s="146"/>
      <c r="WMN128" s="146"/>
      <c r="WMO128" s="146"/>
      <c r="WMP128" s="146"/>
      <c r="WMQ128" s="146"/>
      <c r="WMR128" s="146"/>
      <c r="WMS128" s="146"/>
      <c r="WMT128" s="146"/>
      <c r="WMU128" s="146"/>
      <c r="WMV128" s="146"/>
      <c r="WMW128" s="146"/>
      <c r="WMX128" s="146"/>
      <c r="WMY128" s="146"/>
      <c r="WMZ128" s="146"/>
      <c r="WNA128" s="146"/>
      <c r="WNB128" s="146"/>
      <c r="WNC128" s="146"/>
      <c r="WND128" s="146"/>
      <c r="WNE128" s="146"/>
      <c r="WNF128" s="146"/>
      <c r="WNG128" s="146"/>
      <c r="WNH128" s="146"/>
      <c r="WNI128" s="146"/>
      <c r="WNJ128" s="146"/>
      <c r="WNK128" s="146"/>
      <c r="WNL128" s="146"/>
      <c r="WNM128" s="146"/>
      <c r="WNN128" s="146"/>
      <c r="WNO128" s="146"/>
      <c r="WNP128" s="146"/>
      <c r="WNQ128" s="146"/>
      <c r="WNR128" s="146"/>
      <c r="WNS128" s="146"/>
      <c r="WNT128" s="146"/>
      <c r="WNU128" s="146"/>
      <c r="WNV128" s="146"/>
      <c r="WNW128" s="146"/>
      <c r="WNX128" s="146"/>
      <c r="WNY128" s="146"/>
      <c r="WNZ128" s="146"/>
      <c r="WOA128" s="146"/>
      <c r="WOB128" s="146"/>
      <c r="WOC128" s="146"/>
      <c r="WOD128" s="146"/>
      <c r="WOE128" s="146"/>
      <c r="WOF128" s="146"/>
      <c r="WOG128" s="146"/>
      <c r="WOH128" s="146"/>
      <c r="WOI128" s="146"/>
      <c r="WOJ128" s="146"/>
      <c r="WOK128" s="146"/>
      <c r="WOL128" s="146"/>
      <c r="WOM128" s="146"/>
      <c r="WON128" s="146"/>
      <c r="WOO128" s="146"/>
      <c r="WOP128" s="146"/>
      <c r="WOQ128" s="146"/>
      <c r="WOR128" s="146"/>
      <c r="WOS128" s="146"/>
      <c r="WOT128" s="146"/>
      <c r="WOU128" s="146"/>
      <c r="WOV128" s="146"/>
      <c r="WOW128" s="146"/>
      <c r="WOX128" s="146"/>
      <c r="WOY128" s="146"/>
      <c r="WOZ128" s="146"/>
      <c r="WPA128" s="146"/>
      <c r="WPB128" s="146"/>
      <c r="WPC128" s="146"/>
      <c r="WPD128" s="146"/>
      <c r="WPE128" s="146"/>
      <c r="WPF128" s="146"/>
      <c r="WPG128" s="146"/>
      <c r="WPH128" s="146"/>
      <c r="WPI128" s="146"/>
      <c r="WPJ128" s="146"/>
      <c r="WPK128" s="146"/>
      <c r="WPL128" s="146"/>
      <c r="WPM128" s="146"/>
      <c r="WPN128" s="146"/>
      <c r="WPO128" s="146"/>
      <c r="WPP128" s="146"/>
      <c r="WPQ128" s="146"/>
      <c r="WPR128" s="146"/>
      <c r="WPS128" s="146"/>
      <c r="WPT128" s="146"/>
      <c r="WPU128" s="146"/>
      <c r="WPV128" s="146"/>
      <c r="WPW128" s="146"/>
      <c r="WPX128" s="146"/>
      <c r="WPY128" s="146"/>
      <c r="WPZ128" s="146"/>
      <c r="WQA128" s="146"/>
      <c r="WQB128" s="146"/>
      <c r="WQC128" s="146"/>
      <c r="WQD128" s="146"/>
      <c r="WQE128" s="146"/>
      <c r="WQF128" s="146"/>
      <c r="WQG128" s="146"/>
      <c r="WQH128" s="146"/>
      <c r="WQI128" s="146"/>
      <c r="WQJ128" s="146"/>
      <c r="WQK128" s="146"/>
      <c r="WQL128" s="146"/>
      <c r="WQM128" s="146"/>
      <c r="WQN128" s="146"/>
      <c r="WQO128" s="146"/>
      <c r="WQP128" s="146"/>
      <c r="WQQ128" s="146"/>
      <c r="WQR128" s="146"/>
      <c r="WQS128" s="146"/>
      <c r="WQT128" s="146"/>
      <c r="WQU128" s="146"/>
      <c r="WQV128" s="146"/>
      <c r="WQW128" s="146"/>
      <c r="WQX128" s="146"/>
      <c r="WQY128" s="146"/>
      <c r="WQZ128" s="146"/>
      <c r="WRA128" s="146"/>
      <c r="WRB128" s="146"/>
      <c r="WRC128" s="146"/>
      <c r="WRD128" s="146"/>
      <c r="WRE128" s="146"/>
      <c r="WRF128" s="146"/>
      <c r="WRG128" s="146"/>
      <c r="WRH128" s="146"/>
      <c r="WRI128" s="146"/>
      <c r="WRJ128" s="146"/>
      <c r="WRK128" s="146"/>
      <c r="WRL128" s="146"/>
      <c r="WRM128" s="146"/>
      <c r="WRN128" s="146"/>
      <c r="WRO128" s="146"/>
      <c r="WRP128" s="146"/>
      <c r="WRQ128" s="146"/>
      <c r="WRR128" s="146"/>
      <c r="WRS128" s="146"/>
      <c r="WRT128" s="146"/>
      <c r="WRU128" s="146"/>
      <c r="WRV128" s="146"/>
      <c r="WRW128" s="146"/>
      <c r="WRX128" s="146"/>
      <c r="WRY128" s="146"/>
      <c r="WRZ128" s="146"/>
      <c r="WSA128" s="146"/>
      <c r="WSB128" s="146"/>
      <c r="WSC128" s="146"/>
      <c r="WSD128" s="146"/>
      <c r="WSE128" s="146"/>
      <c r="WSF128" s="146"/>
      <c r="WSG128" s="146"/>
      <c r="WSH128" s="146"/>
      <c r="WSI128" s="146"/>
      <c r="WSJ128" s="146"/>
      <c r="WSK128" s="146"/>
      <c r="WSL128" s="146"/>
      <c r="WSM128" s="146"/>
      <c r="WSN128" s="146"/>
      <c r="WSO128" s="146"/>
      <c r="WSP128" s="146"/>
      <c r="WSQ128" s="146"/>
      <c r="WSR128" s="146"/>
      <c r="WSS128" s="146"/>
      <c r="WST128" s="146"/>
      <c r="WSU128" s="146"/>
      <c r="WSV128" s="146"/>
      <c r="WSW128" s="146"/>
      <c r="WSX128" s="146"/>
      <c r="WSY128" s="146"/>
      <c r="WSZ128" s="146"/>
      <c r="WTA128" s="146"/>
      <c r="WTB128" s="146"/>
      <c r="WTC128" s="146"/>
      <c r="WTD128" s="146"/>
      <c r="WTE128" s="146"/>
      <c r="WTF128" s="146"/>
      <c r="WTG128" s="146"/>
      <c r="WTH128" s="146"/>
      <c r="WTI128" s="146"/>
      <c r="WTJ128" s="146"/>
      <c r="WTK128" s="146"/>
      <c r="WTL128" s="146"/>
      <c r="WTM128" s="146"/>
      <c r="WTN128" s="146"/>
      <c r="WTO128" s="146"/>
      <c r="WTP128" s="146"/>
      <c r="WTQ128" s="146"/>
      <c r="WTR128" s="146"/>
      <c r="WTS128" s="146"/>
      <c r="WTT128" s="146"/>
      <c r="WTU128" s="146"/>
      <c r="WTV128" s="146"/>
      <c r="WTW128" s="146"/>
      <c r="WTX128" s="146"/>
      <c r="WTY128" s="146"/>
      <c r="WTZ128" s="146"/>
      <c r="WUA128" s="146"/>
      <c r="WUB128" s="146"/>
      <c r="WUC128" s="146"/>
      <c r="WUD128" s="146"/>
      <c r="WUE128" s="146"/>
      <c r="WUF128" s="146"/>
      <c r="WUG128" s="146"/>
      <c r="WUH128" s="146"/>
      <c r="WUI128" s="146"/>
      <c r="WUJ128" s="146"/>
      <c r="WUK128" s="146"/>
      <c r="WUL128" s="146"/>
      <c r="WUM128" s="146"/>
      <c r="WUN128" s="146"/>
      <c r="WUO128" s="146"/>
      <c r="WUP128" s="146"/>
      <c r="WUQ128" s="146"/>
      <c r="WUR128" s="146"/>
      <c r="WUS128" s="146"/>
      <c r="WUT128" s="146"/>
      <c r="WUU128" s="146"/>
      <c r="WUV128" s="146"/>
      <c r="WUW128" s="146"/>
      <c r="WUX128" s="146"/>
      <c r="WUY128" s="146"/>
      <c r="WUZ128" s="146"/>
      <c r="WVA128" s="146"/>
      <c r="WVB128" s="146"/>
      <c r="WVC128" s="146"/>
      <c r="WVD128" s="146"/>
      <c r="WVE128" s="146"/>
      <c r="WVF128" s="146"/>
      <c r="WVG128" s="146"/>
      <c r="WVH128" s="146"/>
      <c r="WVI128" s="146"/>
      <c r="WVJ128" s="146"/>
      <c r="WVK128" s="146"/>
      <c r="WVL128" s="146"/>
      <c r="WVM128" s="146"/>
      <c r="WVN128" s="146"/>
      <c r="WVO128" s="146"/>
      <c r="WVP128" s="146"/>
      <c r="WVQ128" s="146"/>
      <c r="WVR128" s="146"/>
      <c r="WVS128" s="146"/>
      <c r="WVT128" s="146"/>
      <c r="WVU128" s="146"/>
      <c r="WVV128" s="146"/>
      <c r="WVW128" s="146"/>
      <c r="WVX128" s="146"/>
      <c r="WVY128" s="146"/>
      <c r="WVZ128" s="146"/>
      <c r="WWA128" s="146"/>
      <c r="WWB128" s="146"/>
      <c r="WWC128" s="146"/>
      <c r="WWD128" s="146"/>
      <c r="WWE128" s="146"/>
      <c r="WWF128" s="146"/>
      <c r="WWG128" s="146"/>
      <c r="WWH128" s="146"/>
      <c r="WWI128" s="146"/>
      <c r="WWJ128" s="146"/>
      <c r="WWK128" s="146"/>
      <c r="WWL128" s="146"/>
      <c r="WWM128" s="146"/>
      <c r="WWN128" s="146"/>
      <c r="WWO128" s="146"/>
      <c r="WWP128" s="146"/>
      <c r="WWQ128" s="146"/>
      <c r="WWR128" s="146"/>
      <c r="WWS128" s="146"/>
      <c r="WWT128" s="146"/>
      <c r="WWU128" s="146"/>
      <c r="WWV128" s="146"/>
      <c r="WWW128" s="146"/>
      <c r="WWX128" s="146"/>
      <c r="WWY128" s="146"/>
      <c r="WWZ128" s="146"/>
      <c r="WXA128" s="146"/>
      <c r="WXB128" s="146"/>
      <c r="WXC128" s="146"/>
      <c r="WXD128" s="146"/>
      <c r="WXE128" s="146"/>
      <c r="WXF128" s="146"/>
      <c r="WXG128" s="146"/>
      <c r="WXH128" s="146"/>
      <c r="WXI128" s="146"/>
      <c r="WXJ128" s="146"/>
      <c r="WXK128" s="146"/>
      <c r="WXL128" s="146"/>
      <c r="WXM128" s="146"/>
      <c r="WXN128" s="146"/>
      <c r="WXO128" s="146"/>
      <c r="WXP128" s="146"/>
      <c r="WXQ128" s="146"/>
      <c r="WXR128" s="146"/>
      <c r="WXS128" s="146"/>
      <c r="WXT128" s="146"/>
      <c r="WXU128" s="146"/>
      <c r="WXV128" s="146"/>
      <c r="WXW128" s="146"/>
      <c r="WXX128" s="146"/>
      <c r="WXY128" s="146"/>
      <c r="WXZ128" s="146"/>
      <c r="WYA128" s="146"/>
      <c r="WYB128" s="146"/>
      <c r="WYC128" s="146"/>
      <c r="WYD128" s="146"/>
      <c r="WYE128" s="146"/>
      <c r="WYF128" s="146"/>
      <c r="WYG128" s="146"/>
      <c r="WYH128" s="146"/>
      <c r="WYI128" s="146"/>
      <c r="WYJ128" s="146"/>
      <c r="WYK128" s="146"/>
      <c r="WYL128" s="146"/>
      <c r="WYM128" s="146"/>
      <c r="WYN128" s="146"/>
      <c r="WYO128" s="146"/>
      <c r="WYP128" s="146"/>
      <c r="WYQ128" s="146"/>
      <c r="WYR128" s="146"/>
      <c r="WYS128" s="146"/>
      <c r="WYT128" s="146"/>
      <c r="WYU128" s="146"/>
      <c r="WYV128" s="146"/>
      <c r="WYW128" s="146"/>
      <c r="WYX128" s="146"/>
      <c r="WYY128" s="146"/>
      <c r="WYZ128" s="146"/>
      <c r="WZA128" s="146"/>
      <c r="WZB128" s="146"/>
      <c r="WZC128" s="146"/>
      <c r="WZD128" s="146"/>
      <c r="WZE128" s="146"/>
      <c r="WZF128" s="146"/>
      <c r="WZG128" s="146"/>
      <c r="WZH128" s="146"/>
      <c r="WZI128" s="146"/>
      <c r="WZJ128" s="146"/>
      <c r="WZK128" s="146"/>
      <c r="WZL128" s="146"/>
      <c r="WZM128" s="146"/>
      <c r="WZN128" s="146"/>
      <c r="WZO128" s="146"/>
      <c r="WZP128" s="146"/>
      <c r="WZQ128" s="146"/>
      <c r="WZR128" s="146"/>
      <c r="WZS128" s="146"/>
      <c r="WZT128" s="146"/>
      <c r="WZU128" s="146"/>
      <c r="WZV128" s="146"/>
      <c r="WZW128" s="146"/>
      <c r="WZX128" s="146"/>
      <c r="WZY128" s="146"/>
      <c r="WZZ128" s="146"/>
      <c r="XAA128" s="146"/>
      <c r="XAB128" s="146"/>
      <c r="XAC128" s="146"/>
      <c r="XAD128" s="146"/>
      <c r="XAE128" s="146"/>
      <c r="XAF128" s="146"/>
      <c r="XAG128" s="146"/>
      <c r="XAH128" s="146"/>
      <c r="XAI128" s="146"/>
      <c r="XAJ128" s="146"/>
      <c r="XAK128" s="146"/>
      <c r="XAL128" s="146"/>
      <c r="XAM128" s="146"/>
      <c r="XAN128" s="146"/>
      <c r="XAO128" s="146"/>
      <c r="XAP128" s="146"/>
      <c r="XAQ128" s="146"/>
      <c r="XAR128" s="146"/>
      <c r="XAS128" s="146"/>
      <c r="XAT128" s="146"/>
      <c r="XAU128" s="146"/>
      <c r="XAV128" s="146"/>
      <c r="XAW128" s="146"/>
      <c r="XAX128" s="146"/>
      <c r="XAY128" s="146"/>
      <c r="XAZ128" s="146"/>
      <c r="XBA128" s="146"/>
      <c r="XBB128" s="146"/>
      <c r="XBC128" s="146"/>
      <c r="XBD128" s="146"/>
      <c r="XBE128" s="146"/>
      <c r="XBF128" s="146"/>
      <c r="XBG128" s="146"/>
      <c r="XBH128" s="146"/>
      <c r="XBI128" s="146"/>
      <c r="XBJ128" s="146"/>
      <c r="XBK128" s="146"/>
      <c r="XBL128" s="146"/>
      <c r="XBM128" s="146"/>
      <c r="XBN128" s="146"/>
      <c r="XBO128" s="146"/>
      <c r="XBP128" s="146"/>
      <c r="XBQ128" s="146"/>
      <c r="XBR128" s="146"/>
      <c r="XBS128" s="146"/>
      <c r="XBT128" s="146"/>
      <c r="XBU128" s="146"/>
      <c r="XBV128" s="146"/>
      <c r="XBW128" s="146"/>
      <c r="XBX128" s="146"/>
      <c r="XBY128" s="146"/>
      <c r="XBZ128" s="146"/>
      <c r="XCA128" s="146"/>
      <c r="XCB128" s="146"/>
      <c r="XCC128" s="146"/>
      <c r="XCD128" s="146"/>
      <c r="XCE128" s="146"/>
      <c r="XCF128" s="146"/>
      <c r="XCG128" s="146"/>
      <c r="XCH128" s="146"/>
      <c r="XCI128" s="146"/>
      <c r="XCJ128" s="146"/>
      <c r="XCK128" s="146"/>
      <c r="XCL128" s="146"/>
      <c r="XCM128" s="146"/>
      <c r="XCN128" s="146"/>
      <c r="XCO128" s="146"/>
      <c r="XCP128" s="146"/>
      <c r="XCQ128" s="146"/>
      <c r="XCR128" s="146"/>
      <c r="XCS128" s="146"/>
      <c r="XCT128" s="146"/>
      <c r="XCU128" s="146"/>
      <c r="XCV128" s="146"/>
      <c r="XCW128" s="146"/>
      <c r="XCX128" s="146"/>
      <c r="XCY128" s="146"/>
      <c r="XCZ128" s="146"/>
      <c r="XDA128" s="146"/>
      <c r="XDB128" s="146"/>
      <c r="XDC128" s="146"/>
      <c r="XDD128" s="146"/>
      <c r="XDE128" s="146"/>
      <c r="XDF128" s="146"/>
      <c r="XDG128" s="146"/>
      <c r="XDH128" s="146"/>
      <c r="XDI128" s="146"/>
      <c r="XDJ128" s="146"/>
      <c r="XDK128" s="146"/>
      <c r="XDL128" s="146"/>
      <c r="XDM128" s="146"/>
      <c r="XDN128" s="146"/>
      <c r="XDO128" s="146"/>
      <c r="XDP128" s="146"/>
      <c r="XDQ128" s="146"/>
      <c r="XDR128" s="146"/>
      <c r="XDS128" s="146"/>
      <c r="XDT128" s="146"/>
      <c r="XDU128" s="146"/>
      <c r="XDV128" s="146"/>
      <c r="XDW128" s="146"/>
      <c r="XDX128" s="146"/>
      <c r="XDY128" s="146"/>
      <c r="XDZ128" s="146"/>
      <c r="XEA128" s="146"/>
      <c r="XEB128" s="146"/>
      <c r="XEC128" s="146"/>
      <c r="XED128" s="146"/>
      <c r="XEE128" s="146"/>
      <c r="XEF128" s="146"/>
      <c r="XEG128" s="146"/>
      <c r="XEH128" s="146"/>
      <c r="XEI128" s="146"/>
      <c r="XEJ128" s="146"/>
      <c r="XEK128" s="146"/>
      <c r="XEL128" s="146"/>
      <c r="XEM128" s="146"/>
      <c r="XEN128" s="146"/>
      <c r="XEO128" s="146"/>
      <c r="XEP128" s="146"/>
      <c r="XEQ128" s="146"/>
      <c r="XER128" s="146"/>
      <c r="XES128" s="146"/>
      <c r="XET128" s="146"/>
      <c r="XEU128" s="146"/>
      <c r="XEV128" s="146"/>
      <c r="XEW128" s="146"/>
      <c r="XEX128" s="146"/>
      <c r="XEY128" s="146"/>
      <c r="XEZ128" s="146"/>
      <c r="XFA128" s="146"/>
      <c r="XFB128" s="146"/>
    </row>
    <row r="129" spans="2:58" x14ac:dyDescent="0.25">
      <c r="B129" s="154" t="s">
        <v>131</v>
      </c>
      <c r="C129" s="160"/>
      <c r="D129" s="161"/>
      <c r="E129" s="161"/>
      <c r="F129" s="161"/>
      <c r="G129" s="161"/>
      <c r="H129" s="161"/>
      <c r="I129" s="161"/>
      <c r="J129" s="161"/>
      <c r="K129" s="161"/>
      <c r="L129" s="161"/>
      <c r="M129" s="161"/>
      <c r="N129" s="161"/>
      <c r="O129" s="161"/>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BA129" s="181" t="s">
        <v>114</v>
      </c>
      <c r="BB129" s="181" t="s">
        <v>114</v>
      </c>
      <c r="BC129" s="181" t="s">
        <v>114</v>
      </c>
      <c r="BD129" s="181" t="s">
        <v>114</v>
      </c>
      <c r="BF129" s="77"/>
    </row>
    <row r="130" spans="2:58" x14ac:dyDescent="0.25">
      <c r="B130" s="91" t="s">
        <v>132</v>
      </c>
      <c r="C130" s="91" t="s">
        <v>113</v>
      </c>
      <c r="D130" s="98">
        <f t="shared" ref="D130:AY130" si="59">D12/D74</f>
        <v>123.92339621243003</v>
      </c>
      <c r="E130" s="98">
        <f t="shared" si="59"/>
        <v>118.32025900691475</v>
      </c>
      <c r="F130" s="98">
        <f t="shared" si="59"/>
        <v>122.76963117037735</v>
      </c>
      <c r="G130" s="98">
        <f t="shared" si="59"/>
        <v>120.37922453332712</v>
      </c>
      <c r="H130" s="98">
        <f t="shared" si="59"/>
        <v>124.53701408393114</v>
      </c>
      <c r="I130" s="98">
        <f t="shared" si="59"/>
        <v>134.039926832503</v>
      </c>
      <c r="J130" s="98">
        <f t="shared" si="59"/>
        <v>130.98143455205135</v>
      </c>
      <c r="K130" s="98">
        <f t="shared" si="59"/>
        <v>125.1199367267386</v>
      </c>
      <c r="L130" s="98">
        <f t="shared" si="59"/>
        <v>131.66833637098819</v>
      </c>
      <c r="M130" s="98">
        <f t="shared" si="59"/>
        <v>139.9537322179483</v>
      </c>
      <c r="N130" s="98">
        <f t="shared" si="59"/>
        <v>144.33409757327721</v>
      </c>
      <c r="O130" s="98">
        <f t="shared" si="59"/>
        <v>149.92801531289265</v>
      </c>
      <c r="P130" s="98">
        <f t="shared" si="59"/>
        <v>147.78122492791195</v>
      </c>
      <c r="Q130" s="98">
        <f t="shared" si="59"/>
        <v>148.31920182047455</v>
      </c>
      <c r="R130" s="98">
        <f t="shared" si="59"/>
        <v>87.876516815654398</v>
      </c>
      <c r="S130" s="98">
        <f t="shared" si="59"/>
        <v>139.17384592766305</v>
      </c>
      <c r="T130" s="98">
        <f t="shared" si="59"/>
        <v>95.988849555211928</v>
      </c>
      <c r="U130" s="98">
        <f t="shared" si="59"/>
        <v>144.64461383302856</v>
      </c>
      <c r="V130" s="98">
        <f t="shared" si="59"/>
        <v>102.45751877926766</v>
      </c>
      <c r="W130" s="98">
        <f t="shared" si="59"/>
        <v>148.10786122215021</v>
      </c>
      <c r="X130" s="98">
        <f t="shared" si="59"/>
        <v>166.35814971219486</v>
      </c>
      <c r="Y130" s="98">
        <f t="shared" si="59"/>
        <v>150.58927167010631</v>
      </c>
      <c r="Z130" s="98">
        <f t="shared" si="59"/>
        <v>167.35195331145647</v>
      </c>
      <c r="AA130" s="98">
        <f t="shared" si="59"/>
        <v>152.59015681522939</v>
      </c>
      <c r="AB130" s="98">
        <f t="shared" si="59"/>
        <v>211.4412785348004</v>
      </c>
      <c r="AC130" s="98">
        <f t="shared" si="59"/>
        <v>209.00458881248454</v>
      </c>
      <c r="AD130" s="98">
        <f t="shared" si="59"/>
        <v>147.94981393386817</v>
      </c>
      <c r="AE130" s="98">
        <f t="shared" si="59"/>
        <v>197.14722155368105</v>
      </c>
      <c r="AF130" s="98">
        <f t="shared" si="59"/>
        <v>152.56451556733305</v>
      </c>
      <c r="AG130" s="98">
        <f t="shared" si="59"/>
        <v>199.61089976320548</v>
      </c>
      <c r="AH130" s="98">
        <f t="shared" si="59"/>
        <v>156.40687544327434</v>
      </c>
      <c r="AI130" s="98">
        <f t="shared" si="59"/>
        <v>201.44928829911998</v>
      </c>
      <c r="AJ130" s="98">
        <f t="shared" si="59"/>
        <v>217.83469763299351</v>
      </c>
      <c r="AK130" s="98">
        <f t="shared" si="59"/>
        <v>203.04798404303466</v>
      </c>
      <c r="AL130" s="98">
        <f t="shared" si="59"/>
        <v>218.63827651856056</v>
      </c>
      <c r="AM130" s="98">
        <f t="shared" si="59"/>
        <v>204.48424008285937</v>
      </c>
      <c r="AN130" s="98">
        <f t="shared" si="59"/>
        <v>234.72114250088578</v>
      </c>
      <c r="AO130" s="98">
        <f t="shared" si="59"/>
        <v>232.81344165800562</v>
      </c>
      <c r="AP130" s="98">
        <f t="shared" si="59"/>
        <v>70.102347444248508</v>
      </c>
      <c r="AQ130" s="98">
        <f t="shared" si="59"/>
        <v>125.47669399588469</v>
      </c>
      <c r="AR130" s="98">
        <f t="shared" si="59"/>
        <v>74.415087609498656</v>
      </c>
      <c r="AS130" s="98">
        <f t="shared" si="59"/>
        <v>129.23489444068886</v>
      </c>
      <c r="AT130" s="98">
        <f t="shared" si="59"/>
        <v>78.504502510848681</v>
      </c>
      <c r="AU130" s="98">
        <f t="shared" si="59"/>
        <v>132.75523853474982</v>
      </c>
      <c r="AV130" s="98">
        <f t="shared" si="59"/>
        <v>187.59162828155849</v>
      </c>
      <c r="AW130" s="98">
        <f t="shared" si="59"/>
        <v>136.08892616782978</v>
      </c>
      <c r="AX130" s="98">
        <f t="shared" si="59"/>
        <v>189.76773688980589</v>
      </c>
      <c r="AY130" s="98">
        <f t="shared" si="59"/>
        <v>139.25712588845343</v>
      </c>
      <c r="BA130" s="181" t="s">
        <v>114</v>
      </c>
      <c r="BB130" s="181" t="s">
        <v>114</v>
      </c>
      <c r="BC130" s="181" t="s">
        <v>114</v>
      </c>
      <c r="BD130" s="181" t="s">
        <v>114</v>
      </c>
      <c r="BF130" s="77"/>
    </row>
    <row r="131" spans="2:58" x14ac:dyDescent="0.25">
      <c r="B131" s="91" t="s">
        <v>133</v>
      </c>
      <c r="C131" s="91" t="s">
        <v>113</v>
      </c>
      <c r="D131" s="98">
        <f t="shared" ref="D131:AY131" si="60">D12/D75</f>
        <v>5.2466456544038476</v>
      </c>
      <c r="E131" s="98">
        <f t="shared" si="60"/>
        <v>4.9884404167366085</v>
      </c>
      <c r="F131" s="98">
        <f t="shared" si="60"/>
        <v>5.125442150764651</v>
      </c>
      <c r="G131" s="98">
        <f t="shared" si="60"/>
        <v>5.1760651925038994</v>
      </c>
      <c r="H131" s="98">
        <f t="shared" si="60"/>
        <v>5.4901467720645929</v>
      </c>
      <c r="I131" s="98">
        <f t="shared" si="60"/>
        <v>5.4184495002401389</v>
      </c>
      <c r="J131" s="98">
        <f t="shared" si="60"/>
        <v>5.2046669014815521</v>
      </c>
      <c r="K131" s="98">
        <f t="shared" si="60"/>
        <v>5.4476944201636659</v>
      </c>
      <c r="L131" s="98">
        <f t="shared" si="60"/>
        <v>5.5557198242748314</v>
      </c>
      <c r="M131" s="98">
        <f t="shared" si="60"/>
        <v>5.5727907929876519</v>
      </c>
      <c r="N131" s="98">
        <f t="shared" si="60"/>
        <v>5.3527910082721739</v>
      </c>
      <c r="O131" s="98">
        <f t="shared" si="60"/>
        <v>4.9873524781307914</v>
      </c>
      <c r="P131" s="98">
        <f t="shared" si="60"/>
        <v>5.4693998857617032</v>
      </c>
      <c r="Q131" s="98">
        <f t="shared" si="60"/>
        <v>5.1967892834399683</v>
      </c>
      <c r="R131" s="98">
        <f t="shared" si="60"/>
        <v>5.4212605333803578</v>
      </c>
      <c r="S131" s="98">
        <f t="shared" si="60"/>
        <v>5.3899292749561987</v>
      </c>
      <c r="T131" s="98">
        <f t="shared" si="60"/>
        <v>5.5092240689057599</v>
      </c>
      <c r="U131" s="98">
        <f t="shared" si="60"/>
        <v>5.4479143119150537</v>
      </c>
      <c r="V131" s="98">
        <f t="shared" si="60"/>
        <v>5.5410205639308563</v>
      </c>
      <c r="W131" s="98">
        <f t="shared" si="60"/>
        <v>5.4503651422737658</v>
      </c>
      <c r="X131" s="98">
        <f t="shared" si="60"/>
        <v>5.4320607229017694</v>
      </c>
      <c r="Y131" s="98">
        <f t="shared" si="60"/>
        <v>5.4338817862924627</v>
      </c>
      <c r="Z131" s="98">
        <f t="shared" si="60"/>
        <v>5.4085958756103683</v>
      </c>
      <c r="AA131" s="98">
        <f t="shared" si="60"/>
        <v>5.4141159736703592</v>
      </c>
      <c r="AB131" s="98">
        <f t="shared" si="60"/>
        <v>6.7732826956336689</v>
      </c>
      <c r="AC131" s="98">
        <f t="shared" si="60"/>
        <v>6.7658215247209794</v>
      </c>
      <c r="AD131" s="98">
        <f t="shared" si="60"/>
        <v>6.8104423048405609</v>
      </c>
      <c r="AE131" s="98">
        <f t="shared" si="60"/>
        <v>6.8060763014600232</v>
      </c>
      <c r="AF131" s="98">
        <f t="shared" si="60"/>
        <v>6.8276377765382295</v>
      </c>
      <c r="AG131" s="98">
        <f t="shared" si="60"/>
        <v>6.8137911944357299</v>
      </c>
      <c r="AH131" s="98">
        <f t="shared" si="60"/>
        <v>6.8266158404004944</v>
      </c>
      <c r="AI131" s="98">
        <f t="shared" si="60"/>
        <v>6.8078684487982102</v>
      </c>
      <c r="AJ131" s="98">
        <f t="shared" si="60"/>
        <v>6.8006012981519692</v>
      </c>
      <c r="AK131" s="98">
        <f t="shared" si="60"/>
        <v>6.8005161069737916</v>
      </c>
      <c r="AL131" s="98">
        <f t="shared" si="60"/>
        <v>6.7931539771500802</v>
      </c>
      <c r="AM131" s="98">
        <f t="shared" si="60"/>
        <v>6.7934335572354412</v>
      </c>
      <c r="AN131" s="98">
        <f t="shared" si="60"/>
        <v>7.2614980192768064</v>
      </c>
      <c r="AO131" s="98">
        <f t="shared" si="60"/>
        <v>7.263467334189639</v>
      </c>
      <c r="AP131" s="98">
        <f t="shared" si="60"/>
        <v>7.3204045464319307</v>
      </c>
      <c r="AQ131" s="98">
        <f t="shared" si="60"/>
        <v>7.288141156582693</v>
      </c>
      <c r="AR131" s="98">
        <f t="shared" si="60"/>
        <v>7.3161704424892315</v>
      </c>
      <c r="AS131" s="98">
        <f t="shared" si="60"/>
        <v>7.2858069574168995</v>
      </c>
      <c r="AT131" s="98">
        <f t="shared" si="60"/>
        <v>7.3100412917765052</v>
      </c>
      <c r="AU131" s="98">
        <f t="shared" si="60"/>
        <v>7.2823338530740847</v>
      </c>
      <c r="AV131" s="98">
        <f t="shared" si="60"/>
        <v>7.2700332276088782</v>
      </c>
      <c r="AW131" s="98">
        <f t="shared" si="60"/>
        <v>7.2795878932614269</v>
      </c>
      <c r="AX131" s="98">
        <f t="shared" si="60"/>
        <v>7.2684174428259478</v>
      </c>
      <c r="AY131" s="98">
        <f t="shared" si="60"/>
        <v>7.2777852669113958</v>
      </c>
      <c r="BA131" s="181" t="s">
        <v>114</v>
      </c>
      <c r="BB131" s="181" t="s">
        <v>114</v>
      </c>
      <c r="BC131" s="181" t="s">
        <v>114</v>
      </c>
      <c r="BD131" s="181" t="s">
        <v>114</v>
      </c>
      <c r="BF131" s="77"/>
    </row>
    <row r="132" spans="2:58" x14ac:dyDescent="0.25">
      <c r="B132" s="91" t="s">
        <v>134</v>
      </c>
      <c r="C132" s="94" t="s">
        <v>119</v>
      </c>
      <c r="D132" s="96">
        <f t="shared" ref="D132:O132" si="61">D68/D12</f>
        <v>0.18395508885782003</v>
      </c>
      <c r="E132" s="96">
        <f t="shared" si="61"/>
        <v>0.25156315080677716</v>
      </c>
      <c r="F132" s="96">
        <f t="shared" si="61"/>
        <v>0.18928269188158492</v>
      </c>
      <c r="G132" s="96">
        <f t="shared" si="61"/>
        <v>0.24056184039997075</v>
      </c>
      <c r="H132" s="96">
        <f t="shared" si="61"/>
        <v>0.1975565841510202</v>
      </c>
      <c r="I132" s="96">
        <f t="shared" si="61"/>
        <v>0.21201935687055212</v>
      </c>
      <c r="J132" s="96">
        <f t="shared" si="61"/>
        <v>0.36483962463079561</v>
      </c>
      <c r="K132" s="96">
        <f t="shared" si="61"/>
        <v>0.22282422198823523</v>
      </c>
      <c r="L132" s="96">
        <f t="shared" si="61"/>
        <v>0.20275713255071726</v>
      </c>
      <c r="M132" s="96">
        <f t="shared" si="61"/>
        <v>0.22400324069323788</v>
      </c>
      <c r="N132" s="96">
        <f t="shared" si="61"/>
        <v>0.30257980290272934</v>
      </c>
      <c r="O132" s="96">
        <f t="shared" si="61"/>
        <v>0.44571978632219467</v>
      </c>
      <c r="P132" s="139">
        <f>AVERAGE(D132:O132)</f>
        <v>0.25313854350463627</v>
      </c>
      <c r="Q132" s="139">
        <f>AVERAGE(E132:P132)</f>
        <v>0.25890383139187095</v>
      </c>
      <c r="R132" s="139">
        <f t="shared" ref="R132:AY132" si="62">AVERAGE(F132:Q132)</f>
        <v>0.25951555477396215</v>
      </c>
      <c r="S132" s="139">
        <f t="shared" si="62"/>
        <v>0.2653682933483269</v>
      </c>
      <c r="T132" s="139">
        <f t="shared" si="62"/>
        <v>0.26743549776068992</v>
      </c>
      <c r="U132" s="139">
        <f t="shared" si="62"/>
        <v>0.27325874056149574</v>
      </c>
      <c r="V132" s="139">
        <f t="shared" si="62"/>
        <v>0.27836202253574105</v>
      </c>
      <c r="W132" s="139">
        <f t="shared" si="62"/>
        <v>0.27115555569448646</v>
      </c>
      <c r="X132" s="139">
        <f t="shared" si="62"/>
        <v>0.27518316683667404</v>
      </c>
      <c r="Y132" s="139">
        <f t="shared" si="62"/>
        <v>0.28121866969383713</v>
      </c>
      <c r="Z132" s="139">
        <f t="shared" si="62"/>
        <v>0.2859866221105537</v>
      </c>
      <c r="AA132" s="139">
        <f t="shared" si="62"/>
        <v>0.28460385704453911</v>
      </c>
      <c r="AB132" s="139">
        <f t="shared" si="62"/>
        <v>0.27117752960473446</v>
      </c>
      <c r="AC132" s="139">
        <f t="shared" si="62"/>
        <v>0.27268077844640931</v>
      </c>
      <c r="AD132" s="139">
        <f t="shared" si="62"/>
        <v>0.2738288573676208</v>
      </c>
      <c r="AE132" s="139">
        <f t="shared" si="62"/>
        <v>0.27502163258375906</v>
      </c>
      <c r="AF132" s="139">
        <f t="shared" si="62"/>
        <v>0.27582607752004507</v>
      </c>
      <c r="AG132" s="139">
        <f t="shared" si="62"/>
        <v>0.2765252924999913</v>
      </c>
      <c r="AH132" s="139">
        <f t="shared" si="62"/>
        <v>0.27679750516153262</v>
      </c>
      <c r="AI132" s="139">
        <f t="shared" si="62"/>
        <v>0.27666712871368188</v>
      </c>
      <c r="AJ132" s="139">
        <f t="shared" si="62"/>
        <v>0.27712642646528157</v>
      </c>
      <c r="AK132" s="139">
        <f t="shared" si="62"/>
        <v>0.27728836476766555</v>
      </c>
      <c r="AL132" s="139">
        <f t="shared" si="62"/>
        <v>0.27696083935715121</v>
      </c>
      <c r="AM132" s="139">
        <f t="shared" si="62"/>
        <v>0.27620869079436766</v>
      </c>
      <c r="AN132" s="139">
        <f t="shared" si="62"/>
        <v>0.27550909360685333</v>
      </c>
      <c r="AO132" s="139">
        <f t="shared" si="62"/>
        <v>0.27587005727369657</v>
      </c>
      <c r="AP132" s="139">
        <f t="shared" si="62"/>
        <v>0.27613583050930385</v>
      </c>
      <c r="AQ132" s="139">
        <f t="shared" si="62"/>
        <v>0.27632807827111083</v>
      </c>
      <c r="AR132" s="139">
        <f t="shared" si="62"/>
        <v>0.27643694874505681</v>
      </c>
      <c r="AS132" s="139">
        <f t="shared" si="62"/>
        <v>0.27648785468047443</v>
      </c>
      <c r="AT132" s="139">
        <f t="shared" si="62"/>
        <v>0.27648473486218134</v>
      </c>
      <c r="AU132" s="139">
        <f t="shared" si="62"/>
        <v>0.27645867067056873</v>
      </c>
      <c r="AV132" s="139">
        <f t="shared" si="62"/>
        <v>0.27644129916697596</v>
      </c>
      <c r="AW132" s="139">
        <f t="shared" si="62"/>
        <v>0.27638420522545049</v>
      </c>
      <c r="AX132" s="139">
        <f t="shared" si="62"/>
        <v>0.2763088585969326</v>
      </c>
      <c r="AY132" s="139">
        <f t="shared" si="62"/>
        <v>0.27625452686691437</v>
      </c>
      <c r="BA132" s="181" t="s">
        <v>114</v>
      </c>
      <c r="BB132" s="181" t="s">
        <v>114</v>
      </c>
      <c r="BC132" s="181" t="s">
        <v>114</v>
      </c>
      <c r="BD132" s="181" t="s">
        <v>114</v>
      </c>
      <c r="BF132" s="77"/>
    </row>
    <row r="133" spans="2:58" x14ac:dyDescent="0.25">
      <c r="B133" s="91" t="s">
        <v>158</v>
      </c>
      <c r="C133" s="94" t="s">
        <v>159</v>
      </c>
      <c r="D133" s="98">
        <f t="shared" ref="D133:AY133" si="63">D73/D59</f>
        <v>2.2192206132372774</v>
      </c>
      <c r="E133" s="98">
        <f t="shared" si="63"/>
        <v>2.2838080067891338</v>
      </c>
      <c r="F133" s="98">
        <f t="shared" si="63"/>
        <v>2.1833775942441944</v>
      </c>
      <c r="G133" s="98">
        <f t="shared" si="63"/>
        <v>2.1683848524062936</v>
      </c>
      <c r="H133" s="98">
        <f t="shared" si="63"/>
        <v>2.276146997882198</v>
      </c>
      <c r="I133" s="98">
        <f t="shared" si="63"/>
        <v>2.4746667982659516</v>
      </c>
      <c r="J133" s="98">
        <f t="shared" si="63"/>
        <v>2.5935668052493175</v>
      </c>
      <c r="K133" s="98">
        <f t="shared" si="63"/>
        <v>2.3256909657838549</v>
      </c>
      <c r="L133" s="98">
        <f t="shared" si="63"/>
        <v>2.3522817486822163</v>
      </c>
      <c r="M133" s="98">
        <f t="shared" si="63"/>
        <v>2.4820564835621788</v>
      </c>
      <c r="N133" s="98">
        <f t="shared" si="63"/>
        <v>2.7147347856831878</v>
      </c>
      <c r="O133" s="98">
        <f t="shared" si="63"/>
        <v>2.6567957918081597</v>
      </c>
      <c r="P133" s="98">
        <f t="shared" si="63"/>
        <v>2.7669662451589687</v>
      </c>
      <c r="Q133" s="98">
        <f t="shared" si="63"/>
        <v>2.7834342908625955</v>
      </c>
      <c r="R133" s="98">
        <f t="shared" si="63"/>
        <v>1.6431856782141867</v>
      </c>
      <c r="S133" s="98">
        <f t="shared" si="63"/>
        <v>2.6207696112715952</v>
      </c>
      <c r="T133" s="98">
        <f t="shared" si="63"/>
        <v>1.8066249926287916</v>
      </c>
      <c r="U133" s="98">
        <f t="shared" si="63"/>
        <v>2.7396280215522815</v>
      </c>
      <c r="V133" s="98">
        <f t="shared" si="63"/>
        <v>1.9389904273426104</v>
      </c>
      <c r="W133" s="98">
        <f t="shared" si="63"/>
        <v>2.8188228950606136</v>
      </c>
      <c r="X133" s="98">
        <f t="shared" si="63"/>
        <v>3.1766860024316381</v>
      </c>
      <c r="Y133" s="98">
        <f t="shared" si="63"/>
        <v>2.8785408751208958</v>
      </c>
      <c r="Z133" s="98">
        <f t="shared" si="63"/>
        <v>3.208881791175799</v>
      </c>
      <c r="AA133" s="98">
        <f t="shared" si="63"/>
        <v>2.9276674107931266</v>
      </c>
      <c r="AB133" s="98">
        <f t="shared" si="63"/>
        <v>4.0876634927323083</v>
      </c>
      <c r="AC133" s="98">
        <f t="shared" si="63"/>
        <v>4.0478668018964399</v>
      </c>
      <c r="AD133" s="98">
        <f t="shared" si="63"/>
        <v>2.8574831832397303</v>
      </c>
      <c r="AE133" s="98">
        <f t="shared" si="63"/>
        <v>3.8226920905999755</v>
      </c>
      <c r="AF133" s="98">
        <f t="shared" si="63"/>
        <v>2.9538680987367805</v>
      </c>
      <c r="AG133" s="98">
        <f t="shared" si="63"/>
        <v>3.8795518620219829</v>
      </c>
      <c r="AH133" s="98">
        <f t="shared" si="63"/>
        <v>3.0349381688681829</v>
      </c>
      <c r="AI133" s="98">
        <f t="shared" si="63"/>
        <v>3.9234938599533824</v>
      </c>
      <c r="AJ133" s="98">
        <f t="shared" si="63"/>
        <v>4.2513560509969368</v>
      </c>
      <c r="AK133" s="98">
        <f t="shared" si="63"/>
        <v>3.9621124127952321</v>
      </c>
      <c r="AL133" s="98">
        <f t="shared" si="63"/>
        <v>4.2746876439050778</v>
      </c>
      <c r="AM133" s="98">
        <f t="shared" si="63"/>
        <v>3.9968869327283962</v>
      </c>
      <c r="AN133" s="98">
        <f t="shared" si="63"/>
        <v>4.6011512668641199</v>
      </c>
      <c r="AO133" s="98">
        <f t="shared" si="63"/>
        <v>4.5682636336185549</v>
      </c>
      <c r="AP133" s="98">
        <f t="shared" si="63"/>
        <v>1.3512051296899623</v>
      </c>
      <c r="AQ133" s="98">
        <f t="shared" si="63"/>
        <v>2.4441485501377018</v>
      </c>
      <c r="AR133" s="98">
        <f t="shared" si="63"/>
        <v>1.4376156350112383</v>
      </c>
      <c r="AS133" s="98">
        <f t="shared" si="63"/>
        <v>2.520953013032587</v>
      </c>
      <c r="AT133" s="98">
        <f t="shared" si="63"/>
        <v>1.5196739522346729</v>
      </c>
      <c r="AU133" s="98">
        <f t="shared" si="63"/>
        <v>2.5930247459576345</v>
      </c>
      <c r="AV133" s="98">
        <f t="shared" si="63"/>
        <v>3.6830137524068176</v>
      </c>
      <c r="AW133" s="98">
        <f t="shared" si="63"/>
        <v>2.6613617566522016</v>
      </c>
      <c r="AX133" s="98">
        <f t="shared" si="63"/>
        <v>3.7297092689299105</v>
      </c>
      <c r="AY133" s="98">
        <f t="shared" si="63"/>
        <v>2.7263781412231642</v>
      </c>
      <c r="BA133" s="181" t="s">
        <v>114</v>
      </c>
      <c r="BB133" s="181" t="s">
        <v>114</v>
      </c>
      <c r="BC133" s="181" t="s">
        <v>114</v>
      </c>
      <c r="BD133" s="181" t="s">
        <v>114</v>
      </c>
      <c r="BF133" s="77"/>
    </row>
    <row r="134" spans="2:58" x14ac:dyDescent="0.25">
      <c r="B134" s="91" t="s">
        <v>156</v>
      </c>
      <c r="C134" s="91" t="s">
        <v>121</v>
      </c>
      <c r="D134" s="127">
        <f t="shared" ref="D134:AY134" si="64">D73/D74</f>
        <v>144.74400085238852</v>
      </c>
      <c r="E134" s="127">
        <f t="shared" si="64"/>
        <v>142.96847368510035</v>
      </c>
      <c r="F134" s="127">
        <f t="shared" si="64"/>
        <v>144.84626965366633</v>
      </c>
      <c r="G134" s="127">
        <f t="shared" si="64"/>
        <v>139.86928496914101</v>
      </c>
      <c r="H134" s="127">
        <f t="shared" si="64"/>
        <v>147.06081314193568</v>
      </c>
      <c r="I134" s="127">
        <f t="shared" si="64"/>
        <v>163.14985323961355</v>
      </c>
      <c r="J134" s="127">
        <f t="shared" si="64"/>
        <v>162.87076081495954</v>
      </c>
      <c r="K134" s="127">
        <f t="shared" si="64"/>
        <v>149.02492702860479</v>
      </c>
      <c r="L134" s="127">
        <f t="shared" si="64"/>
        <v>157.06383213522707</v>
      </c>
      <c r="M134" s="127">
        <f t="shared" si="64"/>
        <v>174.16659389769953</v>
      </c>
      <c r="N134" s="127">
        <f t="shared" si="64"/>
        <v>188.38575546849117</v>
      </c>
      <c r="O134" s="127">
        <f t="shared" si="64"/>
        <v>191.44188465338809</v>
      </c>
      <c r="P134" s="127">
        <f t="shared" si="64"/>
        <v>184.52318016446455</v>
      </c>
      <c r="Q134" s="127">
        <f t="shared" si="64"/>
        <v>185.15884041085624</v>
      </c>
      <c r="R134" s="127">
        <f t="shared" si="64"/>
        <v>108.63678194539163</v>
      </c>
      <c r="S134" s="127">
        <f t="shared" si="64"/>
        <v>173.61362335482212</v>
      </c>
      <c r="T134" s="127">
        <f t="shared" si="64"/>
        <v>119.08332288298409</v>
      </c>
      <c r="U134" s="127">
        <f t="shared" si="64"/>
        <v>180.79455538862015</v>
      </c>
      <c r="V134" s="127">
        <f t="shared" si="64"/>
        <v>127.46928542827521</v>
      </c>
      <c r="W134" s="127">
        <f t="shared" si="64"/>
        <v>185.41140763304898</v>
      </c>
      <c r="X134" s="127">
        <f t="shared" si="64"/>
        <v>208.70648420184105</v>
      </c>
      <c r="Y134" s="127">
        <f t="shared" si="64"/>
        <v>188.80134644979915</v>
      </c>
      <c r="Z134" s="127">
        <f t="shared" si="64"/>
        <v>210.21737199657545</v>
      </c>
      <c r="AA134" s="127">
        <f t="shared" si="64"/>
        <v>191.54563415093006</v>
      </c>
      <c r="AB134" s="127">
        <f t="shared" si="64"/>
        <v>267.11837531777991</v>
      </c>
      <c r="AC134" s="127">
        <f t="shared" si="64"/>
        <v>264.11184574004756</v>
      </c>
      <c r="AD134" s="127">
        <f t="shared" si="64"/>
        <v>186.33834008652971</v>
      </c>
      <c r="AE134" s="127">
        <f t="shared" si="64"/>
        <v>249.06619388263118</v>
      </c>
      <c r="AF134" s="127">
        <f t="shared" si="64"/>
        <v>192.32324131052937</v>
      </c>
      <c r="AG134" s="127">
        <f t="shared" si="64"/>
        <v>252.3285912535305</v>
      </c>
      <c r="AH134" s="127">
        <f t="shared" si="64"/>
        <v>197.32028049442226</v>
      </c>
      <c r="AI134" s="127">
        <f t="shared" si="64"/>
        <v>254.78455248087019</v>
      </c>
      <c r="AJ134" s="127">
        <f t="shared" si="64"/>
        <v>275.75486149983021</v>
      </c>
      <c r="AK134" s="127">
        <f t="shared" si="64"/>
        <v>256.92544356620061</v>
      </c>
      <c r="AL134" s="127">
        <f t="shared" si="64"/>
        <v>276.87812038619694</v>
      </c>
      <c r="AM134" s="127">
        <f t="shared" si="64"/>
        <v>258.84426541680591</v>
      </c>
      <c r="AN134" s="127">
        <f t="shared" si="64"/>
        <v>297.64329208692567</v>
      </c>
      <c r="AO134" s="127">
        <f t="shared" si="64"/>
        <v>295.27736217403378</v>
      </c>
      <c r="AP134" s="127">
        <f t="shared" si="64"/>
        <v>87.646552892839949</v>
      </c>
      <c r="AQ134" s="127">
        <f t="shared" si="64"/>
        <v>158.30517490486022</v>
      </c>
      <c r="AR134" s="127">
        <f t="shared" si="64"/>
        <v>93.189660277840233</v>
      </c>
      <c r="AS134" s="127">
        <f t="shared" si="64"/>
        <v>163.15104055268264</v>
      </c>
      <c r="AT134" s="127">
        <f t="shared" si="64"/>
        <v>98.446368012245259</v>
      </c>
      <c r="AU134" s="127">
        <f t="shared" si="64"/>
        <v>167.6904965777947</v>
      </c>
      <c r="AV134" s="127">
        <f t="shared" si="64"/>
        <v>237.71174594312475</v>
      </c>
      <c r="AW134" s="127">
        <f t="shared" si="64"/>
        <v>171.9887131921198</v>
      </c>
      <c r="AX134" s="127">
        <f t="shared" si="64"/>
        <v>240.5392707569315</v>
      </c>
      <c r="AY134" s="127">
        <f t="shared" si="64"/>
        <v>176.07290670154777</v>
      </c>
      <c r="BA134" s="181" t="s">
        <v>114</v>
      </c>
      <c r="BB134" s="181" t="s">
        <v>114</v>
      </c>
      <c r="BC134" s="181" t="s">
        <v>114</v>
      </c>
      <c r="BD134" s="181" t="s">
        <v>114</v>
      </c>
      <c r="BF134" s="77"/>
    </row>
    <row r="135" spans="2:58" x14ac:dyDescent="0.25">
      <c r="B135" s="91" t="s">
        <v>136</v>
      </c>
      <c r="C135" s="91" t="s">
        <v>137</v>
      </c>
      <c r="D135" s="97">
        <f t="shared" ref="D135:AY135" si="65">D63/D64</f>
        <v>0.28891152025637928</v>
      </c>
      <c r="E135" s="97">
        <f t="shared" si="65"/>
        <v>0.28497082863169215</v>
      </c>
      <c r="F135" s="97">
        <f t="shared" si="65"/>
        <v>0.27334601123377472</v>
      </c>
      <c r="G135" s="97">
        <f t="shared" si="65"/>
        <v>0.26687617953879988</v>
      </c>
      <c r="H135" s="97">
        <f t="shared" si="65"/>
        <v>0.26237004323674684</v>
      </c>
      <c r="I135" s="97">
        <f t="shared" si="65"/>
        <v>0.26490573675321055</v>
      </c>
      <c r="J135" s="97">
        <f t="shared" si="65"/>
        <v>0.26596618679948753</v>
      </c>
      <c r="K135" s="97">
        <f t="shared" si="65"/>
        <v>0.26019746482512113</v>
      </c>
      <c r="L135" s="97">
        <f t="shared" si="65"/>
        <v>0.26381808477745722</v>
      </c>
      <c r="M135" s="97">
        <f t="shared" si="65"/>
        <v>0.26125901853361361</v>
      </c>
      <c r="N135" s="97">
        <f t="shared" si="65"/>
        <v>0.26292768123267335</v>
      </c>
      <c r="O135" s="97">
        <f t="shared" si="65"/>
        <v>0.2643182821829444</v>
      </c>
      <c r="P135" s="97">
        <f t="shared" si="65"/>
        <v>0.2655645690046412</v>
      </c>
      <c r="Q135" s="97">
        <f t="shared" si="65"/>
        <v>0.26382714072750069</v>
      </c>
      <c r="R135" s="97">
        <f t="shared" si="65"/>
        <v>0.26207669567288905</v>
      </c>
      <c r="S135" s="97">
        <f t="shared" si="65"/>
        <v>0.26181565150668457</v>
      </c>
      <c r="T135" s="97">
        <f t="shared" si="65"/>
        <v>0.26147286810330356</v>
      </c>
      <c r="U135" s="97">
        <f t="shared" si="65"/>
        <v>0.26186669383609595</v>
      </c>
      <c r="V135" s="97">
        <f t="shared" si="65"/>
        <v>0.2616067890811658</v>
      </c>
      <c r="W135" s="97">
        <f t="shared" si="65"/>
        <v>0.26158573160759852</v>
      </c>
      <c r="X135" s="97">
        <f t="shared" si="65"/>
        <v>0.26182112623866699</v>
      </c>
      <c r="Y135" s="97">
        <f t="shared" si="65"/>
        <v>0.26168471322739478</v>
      </c>
      <c r="Z135" s="97">
        <f t="shared" si="65"/>
        <v>0.26177983832528623</v>
      </c>
      <c r="AA135" s="97">
        <f t="shared" si="65"/>
        <v>0.26173225735794176</v>
      </c>
      <c r="AB135" s="97">
        <f t="shared" si="65"/>
        <v>0.2615768685906083</v>
      </c>
      <c r="AC135" s="97">
        <f t="shared" si="65"/>
        <v>0.26125863364433377</v>
      </c>
      <c r="AD135" s="97">
        <f t="shared" si="65"/>
        <v>0.26112434094610804</v>
      </c>
      <c r="AE135" s="97">
        <f t="shared" si="65"/>
        <v>0.26106880161886054</v>
      </c>
      <c r="AF135" s="97">
        <f t="shared" si="65"/>
        <v>0.26105972928582705</v>
      </c>
      <c r="AG135" s="97">
        <f t="shared" si="65"/>
        <v>0.26102533160165337</v>
      </c>
      <c r="AH135" s="97">
        <f t="shared" si="65"/>
        <v>0.26101597993476966</v>
      </c>
      <c r="AI135" s="97">
        <f t="shared" si="65"/>
        <v>0.26094714882233744</v>
      </c>
      <c r="AJ135" s="97">
        <f t="shared" si="65"/>
        <v>0.26088684585851579</v>
      </c>
      <c r="AK135" s="97">
        <f t="shared" si="65"/>
        <v>0.26086522438594417</v>
      </c>
      <c r="AL135" s="97">
        <f t="shared" si="65"/>
        <v>0.26078140012478307</v>
      </c>
      <c r="AM135" s="97">
        <f t="shared" si="65"/>
        <v>0.26075453864201897</v>
      </c>
      <c r="AN135" s="97">
        <f t="shared" si="65"/>
        <v>0.26065291349281305</v>
      </c>
      <c r="AO135" s="97">
        <f t="shared" si="65"/>
        <v>0.26057880453264354</v>
      </c>
      <c r="AP135" s="97">
        <f t="shared" si="65"/>
        <v>0.26083629704734995</v>
      </c>
      <c r="AQ135" s="97">
        <f t="shared" si="65"/>
        <v>0.26073657994752375</v>
      </c>
      <c r="AR135" s="97">
        <f t="shared" si="65"/>
        <v>0.26080468042139371</v>
      </c>
      <c r="AS135" s="97">
        <f t="shared" si="65"/>
        <v>0.26069313833947572</v>
      </c>
      <c r="AT135" s="97">
        <f t="shared" si="65"/>
        <v>0.26076640682190277</v>
      </c>
      <c r="AU135" s="97">
        <f t="shared" si="65"/>
        <v>0.2606424461196104</v>
      </c>
      <c r="AV135" s="97">
        <f t="shared" si="65"/>
        <v>0.26049896645681719</v>
      </c>
      <c r="AW135" s="97">
        <f t="shared" si="65"/>
        <v>0.26058841709404479</v>
      </c>
      <c r="AX135" s="97">
        <f t="shared" si="65"/>
        <v>0.2604377296533027</v>
      </c>
      <c r="AY135" s="97">
        <f t="shared" si="65"/>
        <v>0.26053501057982442</v>
      </c>
      <c r="BA135" s="181" t="s">
        <v>114</v>
      </c>
      <c r="BB135" s="181" t="s">
        <v>114</v>
      </c>
      <c r="BC135" s="181" t="s">
        <v>114</v>
      </c>
      <c r="BD135" s="181" t="s">
        <v>114</v>
      </c>
      <c r="BF135" s="77"/>
    </row>
    <row r="136" spans="2:58" x14ac:dyDescent="0.25">
      <c r="B136" s="91" t="s">
        <v>138</v>
      </c>
      <c r="C136" s="91" t="s">
        <v>114</v>
      </c>
      <c r="D136" s="98">
        <f t="shared" ref="D136:AY136" si="66">D75/D74</f>
        <v>23.619547492865877</v>
      </c>
      <c r="E136" s="98">
        <f t="shared" si="66"/>
        <v>23.71888789328645</v>
      </c>
      <c r="F136" s="98">
        <f t="shared" si="66"/>
        <v>23.952983481056688</v>
      </c>
      <c r="G136" s="98">
        <f t="shared" si="66"/>
        <v>23.256898832662149</v>
      </c>
      <c r="H136" s="98">
        <f t="shared" si="66"/>
        <v>22.683731283398544</v>
      </c>
      <c r="I136" s="98">
        <f t="shared" si="66"/>
        <v>24.737690519504245</v>
      </c>
      <c r="J136" s="98">
        <f t="shared" si="66"/>
        <v>25.166151269885571</v>
      </c>
      <c r="K136" s="98">
        <f t="shared" si="66"/>
        <v>22.967502777620851</v>
      </c>
      <c r="L136" s="98">
        <f t="shared" si="66"/>
        <v>23.69959978825505</v>
      </c>
      <c r="M136" s="98">
        <f t="shared" si="66"/>
        <v>25.113760307322991</v>
      </c>
      <c r="N136" s="98">
        <f t="shared" si="66"/>
        <v>26.964269172890194</v>
      </c>
      <c r="O136" s="98">
        <f t="shared" si="66"/>
        <v>30.06164412287221</v>
      </c>
      <c r="P136" s="98">
        <f t="shared" si="66"/>
        <v>27.019641645260869</v>
      </c>
      <c r="Q136" s="98">
        <f t="shared" si="66"/>
        <v>28.540545658279214</v>
      </c>
      <c r="R136" s="98">
        <f t="shared" si="66"/>
        <v>16.209609605473087</v>
      </c>
      <c r="S136" s="98">
        <f t="shared" si="66"/>
        <v>25.821089448116009</v>
      </c>
      <c r="T136" s="98">
        <f t="shared" si="66"/>
        <v>17.423297428938515</v>
      </c>
      <c r="U136" s="98">
        <f t="shared" si="66"/>
        <v>26.550456844866012</v>
      </c>
      <c r="V136" s="98">
        <f t="shared" si="66"/>
        <v>18.4907306509946</v>
      </c>
      <c r="W136" s="98">
        <f t="shared" si="66"/>
        <v>27.173933737651019</v>
      </c>
      <c r="X136" s="98">
        <f t="shared" si="66"/>
        <v>30.625237492435001</v>
      </c>
      <c r="Y136" s="98">
        <f t="shared" si="66"/>
        <v>27.713019456916332</v>
      </c>
      <c r="Z136" s="98">
        <f t="shared" si="66"/>
        <v>30.941848339255063</v>
      </c>
      <c r="AA136" s="98">
        <f t="shared" si="66"/>
        <v>28.183762142757509</v>
      </c>
      <c r="AB136" s="98">
        <f t="shared" si="66"/>
        <v>31.216957572301535</v>
      </c>
      <c r="AC136" s="98">
        <f t="shared" si="66"/>
        <v>30.891235905177655</v>
      </c>
      <c r="AD136" s="98">
        <f t="shared" si="66"/>
        <v>21.723965538730429</v>
      </c>
      <c r="AE136" s="98">
        <f t="shared" si="66"/>
        <v>28.966354889584402</v>
      </c>
      <c r="AF136" s="98">
        <f t="shared" si="66"/>
        <v>22.345139059894123</v>
      </c>
      <c r="AG136" s="98">
        <f t="shared" si="66"/>
        <v>29.295130136393301</v>
      </c>
      <c r="AH136" s="98">
        <f t="shared" si="66"/>
        <v>22.911333975708015</v>
      </c>
      <c r="AI136" s="98">
        <f t="shared" si="66"/>
        <v>29.590655256372024</v>
      </c>
      <c r="AJ136" s="98">
        <f t="shared" si="66"/>
        <v>32.031681917919386</v>
      </c>
      <c r="AK136" s="98">
        <f t="shared" si="66"/>
        <v>29.857731508761972</v>
      </c>
      <c r="AL136" s="98">
        <f t="shared" si="66"/>
        <v>32.185090644785518</v>
      </c>
      <c r="AM136" s="98">
        <f t="shared" si="66"/>
        <v>30.10027821131342</v>
      </c>
      <c r="AN136" s="98">
        <f t="shared" si="66"/>
        <v>32.324066174469927</v>
      </c>
      <c r="AO136" s="98">
        <f t="shared" si="66"/>
        <v>32.052659005174675</v>
      </c>
      <c r="AP136" s="98">
        <f t="shared" si="66"/>
        <v>9.5762941787714979</v>
      </c>
      <c r="AQ136" s="98">
        <f t="shared" si="66"/>
        <v>17.216556499122326</v>
      </c>
      <c r="AR136" s="98">
        <f t="shared" si="66"/>
        <v>10.171316837744406</v>
      </c>
      <c r="AS136" s="98">
        <f t="shared" si="66"/>
        <v>17.737897146606205</v>
      </c>
      <c r="AT136" s="98">
        <f t="shared" si="66"/>
        <v>10.739269366256933</v>
      </c>
      <c r="AU136" s="98">
        <f t="shared" si="66"/>
        <v>18.229765513800221</v>
      </c>
      <c r="AV136" s="98">
        <f t="shared" si="66"/>
        <v>25.803407275933122</v>
      </c>
      <c r="AW136" s="98">
        <f t="shared" si="66"/>
        <v>18.694592079011048</v>
      </c>
      <c r="AX136" s="98">
        <f t="shared" si="66"/>
        <v>26.108535782725287</v>
      </c>
      <c r="AY136" s="98">
        <f t="shared" si="66"/>
        <v>19.134547225732106</v>
      </c>
      <c r="BA136" s="181" t="s">
        <v>114</v>
      </c>
      <c r="BB136" s="181" t="s">
        <v>114</v>
      </c>
      <c r="BC136" s="181" t="s">
        <v>114</v>
      </c>
      <c r="BD136" s="181" t="s">
        <v>114</v>
      </c>
      <c r="BF136" s="77"/>
    </row>
    <row r="137" spans="2:58" x14ac:dyDescent="0.25">
      <c r="B137" s="91" t="s">
        <v>251</v>
      </c>
      <c r="C137" s="91" t="s">
        <v>116</v>
      </c>
      <c r="D137" s="98">
        <f t="shared" ref="D137:O137" si="67">D62/D12</f>
        <v>4.5444347784323256</v>
      </c>
      <c r="E137" s="98">
        <f t="shared" si="67"/>
        <v>4.5755040962779532</v>
      </c>
      <c r="F137" s="98">
        <f t="shared" si="67"/>
        <v>4.4570133425818153</v>
      </c>
      <c r="G137" s="98">
        <f t="shared" si="67"/>
        <v>4.3145495172176149</v>
      </c>
      <c r="H137" s="98">
        <f t="shared" si="67"/>
        <v>4.1841931589639811</v>
      </c>
      <c r="I137" s="98">
        <f t="shared" si="67"/>
        <v>4.1590978240017149</v>
      </c>
      <c r="J137" s="98">
        <f t="shared" si="67"/>
        <v>4.1455830733759038</v>
      </c>
      <c r="K137" s="98">
        <f t="shared" si="67"/>
        <v>4.140532018702161</v>
      </c>
      <c r="L137" s="98">
        <f t="shared" si="67"/>
        <v>4.1569219867981353</v>
      </c>
      <c r="M137" s="98">
        <f t="shared" si="67"/>
        <v>4.1760331604510537</v>
      </c>
      <c r="N137" s="98">
        <f t="shared" si="67"/>
        <v>4.1860881332316886</v>
      </c>
      <c r="O137" s="98">
        <f t="shared" si="67"/>
        <v>4.2172460116597987</v>
      </c>
      <c r="P137" s="144">
        <f>AVERAGE(D137:O137)</f>
        <v>4.2714330918078458</v>
      </c>
      <c r="Q137" s="144">
        <f>P137</f>
        <v>4.2714330918078458</v>
      </c>
      <c r="R137" s="144">
        <f t="shared" ref="R137:AY138" si="68">Q137</f>
        <v>4.2714330918078458</v>
      </c>
      <c r="S137" s="144">
        <f t="shared" si="68"/>
        <v>4.2714330918078458</v>
      </c>
      <c r="T137" s="144">
        <f t="shared" si="68"/>
        <v>4.2714330918078458</v>
      </c>
      <c r="U137" s="144">
        <f t="shared" si="68"/>
        <v>4.2714330918078458</v>
      </c>
      <c r="V137" s="144">
        <f t="shared" si="68"/>
        <v>4.2714330918078458</v>
      </c>
      <c r="W137" s="144">
        <f t="shared" si="68"/>
        <v>4.2714330918078458</v>
      </c>
      <c r="X137" s="144">
        <f t="shared" si="68"/>
        <v>4.2714330918078458</v>
      </c>
      <c r="Y137" s="144">
        <f t="shared" si="68"/>
        <v>4.2714330918078458</v>
      </c>
      <c r="Z137" s="144">
        <f t="shared" si="68"/>
        <v>4.2714330918078458</v>
      </c>
      <c r="AA137" s="144">
        <f t="shared" si="68"/>
        <v>4.2714330918078458</v>
      </c>
      <c r="AB137" s="144">
        <f t="shared" si="68"/>
        <v>4.2714330918078458</v>
      </c>
      <c r="AC137" s="144">
        <f t="shared" si="68"/>
        <v>4.2714330918078458</v>
      </c>
      <c r="AD137" s="144">
        <f t="shared" si="68"/>
        <v>4.2714330918078458</v>
      </c>
      <c r="AE137" s="144">
        <f t="shared" si="68"/>
        <v>4.2714330918078458</v>
      </c>
      <c r="AF137" s="144">
        <f t="shared" si="68"/>
        <v>4.2714330918078458</v>
      </c>
      <c r="AG137" s="144">
        <f t="shared" si="68"/>
        <v>4.2714330918078458</v>
      </c>
      <c r="AH137" s="144">
        <f t="shared" si="68"/>
        <v>4.2714330918078458</v>
      </c>
      <c r="AI137" s="144">
        <f t="shared" si="68"/>
        <v>4.2714330918078458</v>
      </c>
      <c r="AJ137" s="144">
        <f t="shared" si="68"/>
        <v>4.2714330918078458</v>
      </c>
      <c r="AK137" s="144">
        <f t="shared" si="68"/>
        <v>4.2714330918078458</v>
      </c>
      <c r="AL137" s="144">
        <f t="shared" si="68"/>
        <v>4.2714330918078458</v>
      </c>
      <c r="AM137" s="144">
        <f t="shared" si="68"/>
        <v>4.2714330918078458</v>
      </c>
      <c r="AN137" s="144">
        <f t="shared" si="68"/>
        <v>4.2714330918078458</v>
      </c>
      <c r="AO137" s="144">
        <f t="shared" si="68"/>
        <v>4.2714330918078458</v>
      </c>
      <c r="AP137" s="144">
        <f t="shared" si="68"/>
        <v>4.2714330918078458</v>
      </c>
      <c r="AQ137" s="144">
        <f t="shared" si="68"/>
        <v>4.2714330918078458</v>
      </c>
      <c r="AR137" s="144">
        <f t="shared" si="68"/>
        <v>4.2714330918078458</v>
      </c>
      <c r="AS137" s="144">
        <f t="shared" si="68"/>
        <v>4.2714330918078458</v>
      </c>
      <c r="AT137" s="144">
        <f t="shared" si="68"/>
        <v>4.2714330918078458</v>
      </c>
      <c r="AU137" s="144">
        <f t="shared" si="68"/>
        <v>4.2714330918078458</v>
      </c>
      <c r="AV137" s="144">
        <f t="shared" si="68"/>
        <v>4.2714330918078458</v>
      </c>
      <c r="AW137" s="144">
        <f t="shared" si="68"/>
        <v>4.2714330918078458</v>
      </c>
      <c r="AX137" s="144">
        <f t="shared" si="68"/>
        <v>4.2714330918078458</v>
      </c>
      <c r="AY137" s="144">
        <f t="shared" si="68"/>
        <v>4.2714330918078458</v>
      </c>
      <c r="BA137" s="181" t="s">
        <v>114</v>
      </c>
      <c r="BB137" s="181" t="s">
        <v>114</v>
      </c>
      <c r="BC137" s="181" t="s">
        <v>114</v>
      </c>
      <c r="BD137" s="181" t="s">
        <v>114</v>
      </c>
      <c r="BF137" s="77"/>
    </row>
    <row r="138" spans="2:58" x14ac:dyDescent="0.25">
      <c r="B138" s="91" t="s">
        <v>285</v>
      </c>
      <c r="C138" s="91" t="s">
        <v>115</v>
      </c>
      <c r="D138" s="98">
        <f t="shared" ref="D138:O138" si="69">D59/D74</f>
        <v>65.222898520775686</v>
      </c>
      <c r="E138" s="98">
        <f t="shared" si="69"/>
        <v>62.600916215414927</v>
      </c>
      <c r="F138" s="98">
        <f t="shared" si="69"/>
        <v>66.340458029572673</v>
      </c>
      <c r="G138" s="98">
        <f t="shared" si="69"/>
        <v>64.50390243868641</v>
      </c>
      <c r="H138" s="98">
        <f t="shared" si="69"/>
        <v>64.609541158266978</v>
      </c>
      <c r="I138" s="98">
        <f t="shared" si="69"/>
        <v>65.92800830961805</v>
      </c>
      <c r="J138" s="98">
        <f t="shared" si="69"/>
        <v>62.797981715879843</v>
      </c>
      <c r="K138" s="98">
        <f t="shared" si="69"/>
        <v>64.077699583090208</v>
      </c>
      <c r="L138" s="98">
        <f t="shared" si="69"/>
        <v>66.770841640554579</v>
      </c>
      <c r="M138" s="98">
        <f t="shared" si="69"/>
        <v>70.170278175031882</v>
      </c>
      <c r="N138" s="98">
        <f t="shared" si="69"/>
        <v>69.393797310142091</v>
      </c>
      <c r="O138" s="98">
        <f t="shared" si="69"/>
        <v>72.05743295878105</v>
      </c>
      <c r="P138" s="144">
        <f>AVERAGE(J138:O138)</f>
        <v>67.544671897246602</v>
      </c>
      <c r="Q138" s="144">
        <f>P138</f>
        <v>67.544671897246602</v>
      </c>
      <c r="R138" s="144">
        <f t="shared" si="68"/>
        <v>67.544671897246602</v>
      </c>
      <c r="S138" s="144">
        <f t="shared" si="68"/>
        <v>67.544671897246602</v>
      </c>
      <c r="T138" s="144">
        <f t="shared" si="68"/>
        <v>67.544671897246602</v>
      </c>
      <c r="U138" s="144">
        <f t="shared" si="68"/>
        <v>67.544671897246602</v>
      </c>
      <c r="V138" s="144">
        <f t="shared" si="68"/>
        <v>67.544671897246602</v>
      </c>
      <c r="W138" s="144">
        <f t="shared" si="68"/>
        <v>67.544671897246602</v>
      </c>
      <c r="X138" s="144">
        <f t="shared" si="68"/>
        <v>67.544671897246602</v>
      </c>
      <c r="Y138" s="144">
        <f t="shared" si="68"/>
        <v>67.544671897246602</v>
      </c>
      <c r="Z138" s="144">
        <f t="shared" si="68"/>
        <v>67.544671897246602</v>
      </c>
      <c r="AA138" s="144">
        <f t="shared" si="68"/>
        <v>67.544671897246602</v>
      </c>
      <c r="AB138" s="144">
        <f t="shared" si="68"/>
        <v>67.544671897246602</v>
      </c>
      <c r="AC138" s="144">
        <f t="shared" si="68"/>
        <v>67.544671897246602</v>
      </c>
      <c r="AD138" s="144">
        <f t="shared" si="68"/>
        <v>67.544671897246602</v>
      </c>
      <c r="AE138" s="144">
        <f t="shared" si="68"/>
        <v>67.544671897246602</v>
      </c>
      <c r="AF138" s="144">
        <f t="shared" si="68"/>
        <v>67.544671897246602</v>
      </c>
      <c r="AG138" s="144">
        <f t="shared" si="68"/>
        <v>67.544671897246602</v>
      </c>
      <c r="AH138" s="144">
        <f t="shared" si="68"/>
        <v>67.544671897246602</v>
      </c>
      <c r="AI138" s="144">
        <f t="shared" si="68"/>
        <v>67.544671897246602</v>
      </c>
      <c r="AJ138" s="144">
        <f t="shared" si="68"/>
        <v>67.544671897246602</v>
      </c>
      <c r="AK138" s="144">
        <f t="shared" si="68"/>
        <v>67.544671897246602</v>
      </c>
      <c r="AL138" s="144">
        <f t="shared" si="68"/>
        <v>67.544671897246602</v>
      </c>
      <c r="AM138" s="144">
        <f t="shared" si="68"/>
        <v>67.544671897246602</v>
      </c>
      <c r="AN138" s="144">
        <f t="shared" si="68"/>
        <v>67.544671897246602</v>
      </c>
      <c r="AO138" s="144">
        <f t="shared" si="68"/>
        <v>67.544671897246602</v>
      </c>
      <c r="AP138" s="144">
        <f t="shared" si="68"/>
        <v>67.544671897246602</v>
      </c>
      <c r="AQ138" s="144">
        <f t="shared" si="68"/>
        <v>67.544671897246602</v>
      </c>
      <c r="AR138" s="144">
        <f t="shared" si="68"/>
        <v>67.544671897246602</v>
      </c>
      <c r="AS138" s="144">
        <f t="shared" si="68"/>
        <v>67.544671897246602</v>
      </c>
      <c r="AT138" s="144">
        <f t="shared" si="68"/>
        <v>67.544671897246602</v>
      </c>
      <c r="AU138" s="144">
        <f t="shared" si="68"/>
        <v>67.544671897246602</v>
      </c>
      <c r="AV138" s="144">
        <f t="shared" si="68"/>
        <v>67.544671897246602</v>
      </c>
      <c r="AW138" s="144">
        <f t="shared" si="68"/>
        <v>67.544671897246602</v>
      </c>
      <c r="AX138" s="144">
        <f t="shared" si="68"/>
        <v>67.544671897246602</v>
      </c>
      <c r="AY138" s="144">
        <f t="shared" si="68"/>
        <v>67.544671897246602</v>
      </c>
      <c r="BA138" s="181" t="s">
        <v>114</v>
      </c>
      <c r="BB138" s="181" t="s">
        <v>114</v>
      </c>
      <c r="BC138" s="181" t="s">
        <v>114</v>
      </c>
      <c r="BD138" s="181" t="s">
        <v>114</v>
      </c>
      <c r="BF138" s="77"/>
    </row>
    <row r="139" spans="2:58" x14ac:dyDescent="0.25">
      <c r="B139" s="91"/>
      <c r="C139" s="94"/>
      <c r="D139" s="96"/>
      <c r="E139" s="96"/>
      <c r="F139" s="96"/>
      <c r="G139" s="96"/>
      <c r="H139" s="96"/>
      <c r="I139" s="96"/>
      <c r="J139" s="96"/>
      <c r="K139" s="96"/>
      <c r="L139" s="96"/>
      <c r="M139" s="96"/>
      <c r="N139" s="96"/>
      <c r="O139" s="96"/>
      <c r="BA139" s="181" t="s">
        <v>114</v>
      </c>
      <c r="BB139" s="181" t="s">
        <v>114</v>
      </c>
      <c r="BC139" s="181" t="s">
        <v>114</v>
      </c>
      <c r="BD139" s="181" t="s">
        <v>114</v>
      </c>
      <c r="BF139" s="77"/>
    </row>
    <row r="140" spans="2:58" x14ac:dyDescent="0.25">
      <c r="B140" s="163" t="s">
        <v>139</v>
      </c>
      <c r="C140" s="164"/>
      <c r="D140" s="165"/>
      <c r="E140" s="165"/>
      <c r="F140" s="165"/>
      <c r="G140" s="165"/>
      <c r="H140" s="165"/>
      <c r="I140" s="165"/>
      <c r="J140" s="165"/>
      <c r="K140" s="165"/>
      <c r="L140" s="165"/>
      <c r="M140" s="165"/>
      <c r="N140" s="165"/>
      <c r="O140" s="165"/>
      <c r="BA140" s="181" t="s">
        <v>114</v>
      </c>
      <c r="BB140" s="181" t="s">
        <v>114</v>
      </c>
      <c r="BC140" s="181" t="s">
        <v>114</v>
      </c>
      <c r="BD140" s="181" t="s">
        <v>114</v>
      </c>
      <c r="BF140" s="77"/>
    </row>
    <row r="141" spans="2:58" x14ac:dyDescent="0.25">
      <c r="B141" s="166" t="s">
        <v>140</v>
      </c>
      <c r="C141" s="166" t="s">
        <v>119</v>
      </c>
      <c r="D141" s="168">
        <f t="shared" ref="D141:AY141" si="70">D29/D18</f>
        <v>0.13940966194273474</v>
      </c>
      <c r="E141" s="168">
        <f t="shared" si="70"/>
        <v>0.10409082099729204</v>
      </c>
      <c r="F141" s="168">
        <f t="shared" si="70"/>
        <v>0.1164748454575128</v>
      </c>
      <c r="G141" s="168">
        <f t="shared" si="70"/>
        <v>0.10583881766284774</v>
      </c>
      <c r="H141" s="168">
        <f t="shared" si="70"/>
        <v>8.3320573376156976E-2</v>
      </c>
      <c r="I141" s="168">
        <f t="shared" si="70"/>
        <v>8.0686612753543274E-2</v>
      </c>
      <c r="J141" s="168">
        <f t="shared" si="70"/>
        <v>6.4316916434932189E-2</v>
      </c>
      <c r="K141" s="168">
        <f t="shared" si="70"/>
        <v>9.9564455941422894E-2</v>
      </c>
      <c r="L141" s="168">
        <f t="shared" si="70"/>
        <v>2.38552643213139E-2</v>
      </c>
      <c r="M141" s="168">
        <f t="shared" si="70"/>
        <v>4.3931750408955847E-2</v>
      </c>
      <c r="N141" s="168">
        <f t="shared" si="70"/>
        <v>5.4390529264136261E-2</v>
      </c>
      <c r="O141" s="168">
        <f t="shared" si="70"/>
        <v>8.6211720968509375E-2</v>
      </c>
      <c r="P141" s="168">
        <f t="shared" si="70"/>
        <v>5.5505869342776133E-2</v>
      </c>
      <c r="Q141" s="168">
        <f t="shared" si="70"/>
        <v>5.5613065072676396E-2</v>
      </c>
      <c r="R141" s="168">
        <f t="shared" si="70"/>
        <v>6.1086639329171265E-2</v>
      </c>
      <c r="S141" s="168">
        <f t="shared" si="70"/>
        <v>5.6020344852330095E-2</v>
      </c>
      <c r="T141" s="168">
        <f t="shared" si="70"/>
        <v>5.9096055171389411E-2</v>
      </c>
      <c r="U141" s="168">
        <f t="shared" si="70"/>
        <v>5.4934773390409725E-2</v>
      </c>
      <c r="V141" s="168">
        <f t="shared" si="70"/>
        <v>5.75076504547559E-2</v>
      </c>
      <c r="W141" s="168">
        <f t="shared" si="70"/>
        <v>5.4084595187398506E-2</v>
      </c>
      <c r="X141" s="168">
        <f t="shared" si="70"/>
        <v>5.2916834423895005E-2</v>
      </c>
      <c r="Y141" s="168">
        <f t="shared" si="70"/>
        <v>5.326718126521264E-2</v>
      </c>
      <c r="Z141" s="168">
        <f t="shared" si="70"/>
        <v>5.2237927807461802E-2</v>
      </c>
      <c r="AA141" s="168">
        <f t="shared" si="70"/>
        <v>5.2600763574517824E-2</v>
      </c>
      <c r="AB141" s="168">
        <f t="shared" si="70"/>
        <v>4.9202038125490101E-2</v>
      </c>
      <c r="AC141" s="168">
        <f t="shared" si="70"/>
        <v>4.9058372784465905E-2</v>
      </c>
      <c r="AD141" s="168">
        <f t="shared" si="70"/>
        <v>5.0824984770792524E-2</v>
      </c>
      <c r="AE141" s="168">
        <f t="shared" si="70"/>
        <v>4.9189700925458296E-2</v>
      </c>
      <c r="AF141" s="168">
        <f t="shared" si="70"/>
        <v>5.0345405964081158E-2</v>
      </c>
      <c r="AG141" s="168">
        <f t="shared" si="70"/>
        <v>4.887586540629929E-2</v>
      </c>
      <c r="AH141" s="168">
        <f t="shared" si="70"/>
        <v>4.9931864671107475E-2</v>
      </c>
      <c r="AI141" s="168">
        <f t="shared" si="70"/>
        <v>4.8602610615089338E-2</v>
      </c>
      <c r="AJ141" s="168">
        <f t="shared" si="70"/>
        <v>4.8131916388577126E-2</v>
      </c>
      <c r="AK141" s="168">
        <f t="shared" si="70"/>
        <v>4.8358977393308571E-2</v>
      </c>
      <c r="AL141" s="168">
        <f t="shared" si="70"/>
        <v>4.7930983469795151E-2</v>
      </c>
      <c r="AM141" s="168">
        <f t="shared" si="70"/>
        <v>4.8152970077278798E-2</v>
      </c>
      <c r="AN141" s="168">
        <f t="shared" si="70"/>
        <v>4.7230608531369768E-2</v>
      </c>
      <c r="AO141" s="168">
        <f t="shared" si="70"/>
        <v>4.7136642950119177E-2</v>
      </c>
      <c r="AP141" s="168">
        <f t="shared" si="70"/>
        <v>5.4794153249025118E-2</v>
      </c>
      <c r="AQ141" s="168">
        <f t="shared" si="70"/>
        <v>4.9912099739488278E-2</v>
      </c>
      <c r="AR141" s="168">
        <f t="shared" si="70"/>
        <v>5.390766159044124E-2</v>
      </c>
      <c r="AS141" s="168">
        <f t="shared" si="70"/>
        <v>4.9572474568820156E-2</v>
      </c>
      <c r="AT141" s="168">
        <f t="shared" si="70"/>
        <v>5.3158553535113874E-2</v>
      </c>
      <c r="AU141" s="168">
        <f t="shared" si="70"/>
        <v>4.9271692022041506E-2</v>
      </c>
      <c r="AV141" s="168">
        <f t="shared" si="70"/>
        <v>4.7599641219996845E-2</v>
      </c>
      <c r="AW141" s="168">
        <f t="shared" si="70"/>
        <v>4.9003530364330077E-2</v>
      </c>
      <c r="AX141" s="168">
        <f t="shared" si="70"/>
        <v>4.7447416759537668E-2</v>
      </c>
      <c r="AY141" s="168">
        <f t="shared" si="70"/>
        <v>4.8763060788810583E-2</v>
      </c>
      <c r="BA141" s="181" t="s">
        <v>114</v>
      </c>
      <c r="BB141" s="181" t="s">
        <v>114</v>
      </c>
      <c r="BC141" s="181" t="s">
        <v>114</v>
      </c>
      <c r="BD141" s="181" t="s">
        <v>114</v>
      </c>
      <c r="BF141" s="77"/>
    </row>
    <row r="142" spans="2:58" x14ac:dyDescent="0.25">
      <c r="B142" s="91" t="s">
        <v>141</v>
      </c>
      <c r="C142" s="91" t="s">
        <v>119</v>
      </c>
      <c r="D142" s="169">
        <f t="shared" ref="D142:AY142" si="71">D49/D18</f>
        <v>3.5258774558013913E-2</v>
      </c>
      <c r="E142" s="169">
        <f t="shared" si="71"/>
        <v>6.3695107133268109E-3</v>
      </c>
      <c r="F142" s="169">
        <f t="shared" si="71"/>
        <v>4.9396708836359438E-2</v>
      </c>
      <c r="G142" s="169">
        <f t="shared" si="71"/>
        <v>4.7456090092135471E-3</v>
      </c>
      <c r="H142" s="169">
        <f t="shared" si="71"/>
        <v>5.4715259336444678E-3</v>
      </c>
      <c r="I142" s="169">
        <f t="shared" si="71"/>
        <v>6.5499670968018173E-4</v>
      </c>
      <c r="J142" s="169">
        <f t="shared" si="71"/>
        <v>-1.4616942052138919E-2</v>
      </c>
      <c r="K142" s="169">
        <f t="shared" si="71"/>
        <v>2.9017559504964013E-2</v>
      </c>
      <c r="L142" s="169">
        <f t="shared" si="71"/>
        <v>-4.8033246758273168E-2</v>
      </c>
      <c r="M142" s="169">
        <f t="shared" si="71"/>
        <v>-5.3226268391034143E-2</v>
      </c>
      <c r="N142" s="169">
        <f t="shared" si="71"/>
        <v>-4.0993538852489256E-2</v>
      </c>
      <c r="O142" s="169">
        <f t="shared" si="71"/>
        <v>5.5009099327958055E-2</v>
      </c>
      <c r="P142" s="169">
        <f t="shared" si="71"/>
        <v>1.1293127048770833E-2</v>
      </c>
      <c r="Q142" s="169">
        <f t="shared" si="71"/>
        <v>1.137430372295614E-2</v>
      </c>
      <c r="R142" s="169">
        <f t="shared" si="71"/>
        <v>1.5138527238928459E-2</v>
      </c>
      <c r="S142" s="169">
        <f t="shared" si="71"/>
        <v>1.1723089027964111E-2</v>
      </c>
      <c r="T142" s="169">
        <f t="shared" si="71"/>
        <v>1.3854274013849038E-2</v>
      </c>
      <c r="U142" s="169">
        <f t="shared" si="71"/>
        <v>1.1060641348983047E-2</v>
      </c>
      <c r="V142" s="169">
        <f t="shared" si="71"/>
        <v>1.2942164821828916E-2</v>
      </c>
      <c r="W142" s="169">
        <f t="shared" si="71"/>
        <v>1.0732366441546241E-2</v>
      </c>
      <c r="X142" s="169">
        <f t="shared" si="71"/>
        <v>1.0041784834424635E-2</v>
      </c>
      <c r="Y142" s="169">
        <f t="shared" si="71"/>
        <v>1.0511309092159539E-2</v>
      </c>
      <c r="Z142" s="169">
        <f t="shared" si="71"/>
        <v>9.9458093021947171E-3</v>
      </c>
      <c r="AA142" s="169">
        <f t="shared" si="71"/>
        <v>1.0522340314798834E-2</v>
      </c>
      <c r="AB142" s="169">
        <f t="shared" si="71"/>
        <v>7.7059672018667969E-3</v>
      </c>
      <c r="AC142" s="169">
        <f t="shared" si="71"/>
        <v>7.6243764538872529E-3</v>
      </c>
      <c r="AD142" s="169">
        <f t="shared" si="71"/>
        <v>8.9433460628458167E-3</v>
      </c>
      <c r="AE142" s="169">
        <f t="shared" si="71"/>
        <v>7.7909836496591247E-3</v>
      </c>
      <c r="AF142" s="169">
        <f t="shared" si="71"/>
        <v>8.6639290505423523E-3</v>
      </c>
      <c r="AG142" s="169">
        <f t="shared" si="71"/>
        <v>7.6256630098352051E-3</v>
      </c>
      <c r="AH142" s="169">
        <f t="shared" si="71"/>
        <v>8.4323372811819716E-3</v>
      </c>
      <c r="AI142" s="169">
        <f t="shared" si="71"/>
        <v>7.4873764725649833E-3</v>
      </c>
      <c r="AJ142" s="169">
        <f t="shared" si="71"/>
        <v>7.161149095777382E-3</v>
      </c>
      <c r="AK142" s="169">
        <f t="shared" si="71"/>
        <v>7.3551549092272413E-3</v>
      </c>
      <c r="AL142" s="169">
        <f t="shared" si="71"/>
        <v>7.0481033939174785E-3</v>
      </c>
      <c r="AM142" s="169">
        <f t="shared" si="71"/>
        <v>7.2245568562798474E-3</v>
      </c>
      <c r="AN142" s="169">
        <f t="shared" si="71"/>
        <v>6.5475828594553434E-3</v>
      </c>
      <c r="AO142" s="169">
        <f t="shared" si="71"/>
        <v>6.4904175058623252E-3</v>
      </c>
      <c r="AP142" s="169">
        <f t="shared" si="71"/>
        <v>1.2146367680174354E-2</v>
      </c>
      <c r="AQ142" s="169">
        <f t="shared" si="71"/>
        <v>8.5823139714992381E-3</v>
      </c>
      <c r="AR142" s="169">
        <f t="shared" si="71"/>
        <v>1.15396751875069E-2</v>
      </c>
      <c r="AS142" s="169">
        <f t="shared" si="71"/>
        <v>8.3624112799648587E-3</v>
      </c>
      <c r="AT142" s="169">
        <f t="shared" si="71"/>
        <v>1.1025073928474131E-2</v>
      </c>
      <c r="AU142" s="169">
        <f t="shared" si="71"/>
        <v>8.165596911021639E-3</v>
      </c>
      <c r="AV142" s="169">
        <f t="shared" si="71"/>
        <v>6.9313008672909513E-3</v>
      </c>
      <c r="AW142" s="169">
        <f t="shared" si="71"/>
        <v>7.9875506372495391E-3</v>
      </c>
      <c r="AX142" s="169">
        <f t="shared" si="71"/>
        <v>6.8349493356433793E-3</v>
      </c>
      <c r="AY142" s="169">
        <f t="shared" si="71"/>
        <v>7.8266151852499442E-3</v>
      </c>
      <c r="BA142" s="181" t="s">
        <v>114</v>
      </c>
      <c r="BB142" s="181" t="s">
        <v>114</v>
      </c>
      <c r="BC142" s="181" t="s">
        <v>114</v>
      </c>
      <c r="BD142" s="181" t="s">
        <v>114</v>
      </c>
      <c r="BF142" s="77"/>
    </row>
    <row r="143" spans="2:58" x14ac:dyDescent="0.25">
      <c r="B143" s="91" t="s">
        <v>142</v>
      </c>
      <c r="C143" s="91" t="s">
        <v>119</v>
      </c>
      <c r="D143" s="169">
        <f t="shared" ref="D143:AY143" si="72">D53/D18</f>
        <v>3.5225232724696083E-2</v>
      </c>
      <c r="E143" s="169">
        <f t="shared" si="72"/>
        <v>6.2275097982653618E-3</v>
      </c>
      <c r="F143" s="169">
        <f t="shared" si="72"/>
        <v>4.9361979308667148E-2</v>
      </c>
      <c r="G143" s="169">
        <f t="shared" si="72"/>
        <v>4.7230072758210964E-3</v>
      </c>
      <c r="H143" s="169">
        <f t="shared" si="72"/>
        <v>5.4478055960597554E-3</v>
      </c>
      <c r="I143" s="169">
        <f t="shared" si="72"/>
        <v>6.3563264771306267E-4</v>
      </c>
      <c r="J143" s="169">
        <f t="shared" si="72"/>
        <v>-1.4632785234915706E-2</v>
      </c>
      <c r="K143" s="169">
        <f t="shared" si="72"/>
        <v>2.9003126027005818E-2</v>
      </c>
      <c r="L143" s="169">
        <f t="shared" si="72"/>
        <v>-4.8045560317762484E-2</v>
      </c>
      <c r="M143" s="169">
        <f t="shared" si="72"/>
        <v>-5.3235725398760446E-2</v>
      </c>
      <c r="N143" s="169">
        <f t="shared" si="72"/>
        <v>-4.1001652688616601E-2</v>
      </c>
      <c r="O143" s="169">
        <f t="shared" si="72"/>
        <v>5.5009099327958055E-2</v>
      </c>
      <c r="P143" s="169">
        <f t="shared" si="72"/>
        <v>1.1284617180212871E-2</v>
      </c>
      <c r="Q143" s="169">
        <f t="shared" si="72"/>
        <v>1.1366115785691968E-2</v>
      </c>
      <c r="R143" s="169">
        <f t="shared" si="72"/>
        <v>1.5128722659198254E-2</v>
      </c>
      <c r="S143" s="169">
        <f t="shared" si="72"/>
        <v>1.1715570910545455E-2</v>
      </c>
      <c r="T143" s="169">
        <f t="shared" si="72"/>
        <v>1.3845940519891855E-2</v>
      </c>
      <c r="U143" s="169">
        <f t="shared" si="72"/>
        <v>1.1054003377556035E-2</v>
      </c>
      <c r="V143" s="169">
        <f t="shared" si="72"/>
        <v>1.2934874924956079E-2</v>
      </c>
      <c r="W143" s="169">
        <f t="shared" si="72"/>
        <v>1.0726375263831493E-2</v>
      </c>
      <c r="X143" s="169">
        <f t="shared" si="72"/>
        <v>1.0036269135750266E-2</v>
      </c>
      <c r="Y143" s="169">
        <f t="shared" si="72"/>
        <v>1.0505833930121417E-2</v>
      </c>
      <c r="Z143" s="169">
        <f t="shared" si="72"/>
        <v>9.9407252484717702E-3</v>
      </c>
      <c r="AA143" s="169">
        <f t="shared" si="72"/>
        <v>1.0517293400155675E-2</v>
      </c>
      <c r="AB143" s="169">
        <f t="shared" si="72"/>
        <v>7.7023982477881061E-3</v>
      </c>
      <c r="AC143" s="169">
        <f t="shared" si="72"/>
        <v>7.6209238806847325E-3</v>
      </c>
      <c r="AD143" s="169">
        <f t="shared" si="72"/>
        <v>8.9395419521757155E-3</v>
      </c>
      <c r="AE143" s="169">
        <f t="shared" si="72"/>
        <v>7.7876983325294771E-3</v>
      </c>
      <c r="AF143" s="169">
        <f t="shared" si="72"/>
        <v>8.6604178521925649E-3</v>
      </c>
      <c r="AG143" s="169">
        <f t="shared" si="72"/>
        <v>7.6225951038292727E-3</v>
      </c>
      <c r="AH143" s="169">
        <f t="shared" si="72"/>
        <v>8.4290695616217153E-3</v>
      </c>
      <c r="AI143" s="169">
        <f t="shared" si="72"/>
        <v>7.4844935963885488E-3</v>
      </c>
      <c r="AJ143" s="169">
        <f t="shared" si="72"/>
        <v>7.1584167624101592E-3</v>
      </c>
      <c r="AK143" s="169">
        <f t="shared" si="72"/>
        <v>7.3524351905002129E-3</v>
      </c>
      <c r="AL143" s="169">
        <f t="shared" si="72"/>
        <v>7.0455176778810658E-3</v>
      </c>
      <c r="AM143" s="169">
        <f t="shared" si="72"/>
        <v>7.2219824947420165E-3</v>
      </c>
      <c r="AN143" s="169">
        <f t="shared" si="72"/>
        <v>6.5452943993356931E-3</v>
      </c>
      <c r="AO143" s="169">
        <f t="shared" si="72"/>
        <v>6.4881835721299535E-3</v>
      </c>
      <c r="AP143" s="169">
        <f t="shared" si="72"/>
        <v>1.2142361663111853E-2</v>
      </c>
      <c r="AQ143" s="169">
        <f t="shared" si="72"/>
        <v>8.5795566608828106E-3</v>
      </c>
      <c r="AR143" s="169">
        <f t="shared" si="72"/>
        <v>1.1536002582442062E-2</v>
      </c>
      <c r="AS143" s="169">
        <f t="shared" si="72"/>
        <v>8.3598157195320794E-3</v>
      </c>
      <c r="AT143" s="169">
        <f t="shared" si="72"/>
        <v>1.1021682313720969E-2</v>
      </c>
      <c r="AU143" s="169">
        <f t="shared" si="72"/>
        <v>8.163144693601904E-3</v>
      </c>
      <c r="AV143" s="169">
        <f t="shared" si="72"/>
        <v>6.9292410396324128E-3</v>
      </c>
      <c r="AW143" s="169">
        <f t="shared" si="72"/>
        <v>7.9852268653180271E-3</v>
      </c>
      <c r="AX143" s="169">
        <f t="shared" si="72"/>
        <v>6.8329809448548513E-3</v>
      </c>
      <c r="AY143" s="169">
        <f t="shared" si="72"/>
        <v>7.8244072678358995E-3</v>
      </c>
      <c r="BA143" s="181" t="s">
        <v>114</v>
      </c>
      <c r="BB143" s="181" t="s">
        <v>114</v>
      </c>
      <c r="BC143" s="181" t="s">
        <v>114</v>
      </c>
      <c r="BD143" s="181" t="s">
        <v>114</v>
      </c>
      <c r="BF143" s="77"/>
    </row>
    <row r="144" spans="2:58" x14ac:dyDescent="0.25">
      <c r="B144" s="92"/>
      <c r="C144" s="92"/>
      <c r="D144" s="92"/>
      <c r="E144" s="92"/>
      <c r="F144" s="92"/>
      <c r="G144" s="92"/>
      <c r="H144" s="92"/>
      <c r="I144" s="92"/>
      <c r="J144" s="92"/>
      <c r="K144" s="92"/>
      <c r="L144" s="92"/>
      <c r="M144" s="92"/>
      <c r="N144" s="92"/>
      <c r="O144" s="92"/>
      <c r="BA144" s="181" t="s">
        <v>114</v>
      </c>
      <c r="BB144" s="181" t="s">
        <v>114</v>
      </c>
      <c r="BC144" s="181" t="s">
        <v>114</v>
      </c>
      <c r="BD144" s="181" t="s">
        <v>114</v>
      </c>
      <c r="BF144" s="77"/>
    </row>
    <row r="145" spans="2:58" x14ac:dyDescent="0.25">
      <c r="B145" s="88" t="s">
        <v>143</v>
      </c>
      <c r="C145" s="89"/>
      <c r="D145" s="90"/>
      <c r="E145" s="90"/>
      <c r="F145" s="90"/>
      <c r="G145" s="90"/>
      <c r="H145" s="90"/>
      <c r="I145" s="90"/>
      <c r="J145" s="90"/>
      <c r="K145" s="90"/>
      <c r="L145" s="90"/>
      <c r="M145" s="90"/>
      <c r="N145" s="90"/>
      <c r="O145" s="90"/>
      <c r="BA145" s="181" t="s">
        <v>114</v>
      </c>
      <c r="BB145" s="181" t="s">
        <v>114</v>
      </c>
      <c r="BC145" s="181" t="s">
        <v>114</v>
      </c>
      <c r="BD145" s="181" t="s">
        <v>114</v>
      </c>
      <c r="BF145" s="77"/>
    </row>
    <row r="146" spans="2:58" x14ac:dyDescent="0.25">
      <c r="B146" s="91" t="s">
        <v>144</v>
      </c>
      <c r="C146" s="91" t="s">
        <v>26</v>
      </c>
      <c r="D146" s="97">
        <f t="shared" ref="D146:AY146" si="73">D18/D75</f>
        <v>18.026437292509733</v>
      </c>
      <c r="E146" s="97">
        <f t="shared" si="73"/>
        <v>18.079645003740215</v>
      </c>
      <c r="F146" s="97">
        <f t="shared" si="73"/>
        <v>19.756837317217499</v>
      </c>
      <c r="G146" s="97">
        <f t="shared" si="73"/>
        <v>20.212195117725592</v>
      </c>
      <c r="H146" s="97">
        <f t="shared" si="73"/>
        <v>20.540038857064495</v>
      </c>
      <c r="I146" s="97">
        <f t="shared" si="73"/>
        <v>20.146975213737228</v>
      </c>
      <c r="J146" s="97">
        <f t="shared" si="73"/>
        <v>20.89566509289326</v>
      </c>
      <c r="K146" s="97">
        <f t="shared" si="73"/>
        <v>20.634609888718192</v>
      </c>
      <c r="L146" s="97">
        <f t="shared" si="73"/>
        <v>20.616983280629377</v>
      </c>
      <c r="M146" s="97">
        <f t="shared" si="73"/>
        <v>21.007082805886228</v>
      </c>
      <c r="N146" s="97">
        <f t="shared" si="73"/>
        <v>21.008224720658848</v>
      </c>
      <c r="O146" s="97">
        <f t="shared" si="73"/>
        <v>24.599808429304581</v>
      </c>
      <c r="P146" s="162">
        <f t="shared" si="73"/>
        <v>26.400883820292947</v>
      </c>
      <c r="Q146" s="162">
        <f t="shared" si="73"/>
        <v>25.073976807391031</v>
      </c>
      <c r="R146" s="162">
        <f t="shared" si="73"/>
        <v>25.583607473526861</v>
      </c>
      <c r="S146" s="162">
        <f t="shared" si="73"/>
        <v>25.962558251944639</v>
      </c>
      <c r="T146" s="162">
        <f t="shared" si="73"/>
        <v>26.207658765833099</v>
      </c>
      <c r="U146" s="162">
        <f t="shared" si="73"/>
        <v>26.358841504360601</v>
      </c>
      <c r="V146" s="162">
        <f t="shared" si="73"/>
        <v>26.52904305107279</v>
      </c>
      <c r="W146" s="162">
        <f t="shared" si="73"/>
        <v>26.463083818793002</v>
      </c>
      <c r="X146" s="162">
        <f t="shared" si="73"/>
        <v>26.501735550550787</v>
      </c>
      <c r="Y146" s="162">
        <f t="shared" si="73"/>
        <v>26.472218401019482</v>
      </c>
      <c r="Z146" s="162">
        <f t="shared" si="73"/>
        <v>26.461641676312407</v>
      </c>
      <c r="AA146" s="162">
        <f t="shared" si="73"/>
        <v>26.448801407880669</v>
      </c>
      <c r="AB146" s="162">
        <f t="shared" si="73"/>
        <v>34.914204925751434</v>
      </c>
      <c r="AC146" s="162">
        <f t="shared" si="73"/>
        <v>34.896787069613794</v>
      </c>
      <c r="AD146" s="162">
        <f t="shared" si="73"/>
        <v>34.868238038113816</v>
      </c>
      <c r="AE146" s="162">
        <f t="shared" si="73"/>
        <v>35.085062693674118</v>
      </c>
      <c r="AF146" s="162">
        <f t="shared" si="73"/>
        <v>35.026301824725259</v>
      </c>
      <c r="AG146" s="162">
        <f t="shared" si="73"/>
        <v>35.171162965722132</v>
      </c>
      <c r="AH146" s="162">
        <f t="shared" si="73"/>
        <v>35.081659352464953</v>
      </c>
      <c r="AI146" s="162">
        <f t="shared" si="73"/>
        <v>35.180995189755357</v>
      </c>
      <c r="AJ146" s="162">
        <f t="shared" si="73"/>
        <v>35.213182363306892</v>
      </c>
      <c r="AK146" s="162">
        <f t="shared" si="73"/>
        <v>35.179064077511114</v>
      </c>
      <c r="AL146" s="162">
        <f t="shared" si="73"/>
        <v>35.204443910257083</v>
      </c>
      <c r="AM146" s="162">
        <f t="shared" si="73"/>
        <v>35.172946057878129</v>
      </c>
      <c r="AN146" s="162">
        <f t="shared" si="73"/>
        <v>37.743106389074406</v>
      </c>
      <c r="AO146" s="162">
        <f t="shared" si="73"/>
        <v>37.768361929657573</v>
      </c>
      <c r="AP146" s="162">
        <f t="shared" si="73"/>
        <v>36.869099902915785</v>
      </c>
      <c r="AQ146" s="162">
        <f t="shared" si="73"/>
        <v>37.45651411782741</v>
      </c>
      <c r="AR146" s="162">
        <f t="shared" si="73"/>
        <v>36.982220285213437</v>
      </c>
      <c r="AS146" s="162">
        <f t="shared" si="73"/>
        <v>37.497810415250491</v>
      </c>
      <c r="AT146" s="162">
        <f t="shared" si="73"/>
        <v>37.065519411207376</v>
      </c>
      <c r="AU146" s="162">
        <f t="shared" si="73"/>
        <v>37.527237279194736</v>
      </c>
      <c r="AV146" s="162">
        <f t="shared" si="73"/>
        <v>37.728545199932007</v>
      </c>
      <c r="AW146" s="162">
        <f t="shared" si="73"/>
        <v>37.555343496473604</v>
      </c>
      <c r="AX146" s="162">
        <f t="shared" si="73"/>
        <v>37.744438428351522</v>
      </c>
      <c r="AY146" s="162">
        <f t="shared" si="73"/>
        <v>37.584008371894285</v>
      </c>
      <c r="BA146" s="181" t="s">
        <v>114</v>
      </c>
      <c r="BB146" s="181" t="s">
        <v>114</v>
      </c>
      <c r="BC146" s="181" t="s">
        <v>114</v>
      </c>
      <c r="BD146" s="181" t="s">
        <v>114</v>
      </c>
      <c r="BF146" s="77"/>
    </row>
    <row r="147" spans="2:58" x14ac:dyDescent="0.25">
      <c r="B147" s="91" t="s">
        <v>145</v>
      </c>
      <c r="C147" s="91" t="s">
        <v>116</v>
      </c>
      <c r="D147" s="98">
        <f t="shared" ref="D147:AY147" si="74">D62/D12</f>
        <v>4.5444347784323256</v>
      </c>
      <c r="E147" s="98">
        <f t="shared" si="74"/>
        <v>4.5755040962779532</v>
      </c>
      <c r="F147" s="98">
        <f t="shared" si="74"/>
        <v>4.4570133425818153</v>
      </c>
      <c r="G147" s="98">
        <f t="shared" si="74"/>
        <v>4.3145495172176149</v>
      </c>
      <c r="H147" s="98">
        <f t="shared" si="74"/>
        <v>4.1841931589639811</v>
      </c>
      <c r="I147" s="98">
        <f t="shared" si="74"/>
        <v>4.1590978240017149</v>
      </c>
      <c r="J147" s="98">
        <f t="shared" si="74"/>
        <v>4.1455830733759038</v>
      </c>
      <c r="K147" s="98">
        <f t="shared" si="74"/>
        <v>4.140532018702161</v>
      </c>
      <c r="L147" s="98">
        <f t="shared" si="74"/>
        <v>4.1569219867981353</v>
      </c>
      <c r="M147" s="98">
        <f t="shared" si="74"/>
        <v>4.1760331604510537</v>
      </c>
      <c r="N147" s="98">
        <f t="shared" si="74"/>
        <v>4.1860881332316886</v>
      </c>
      <c r="O147" s="98">
        <f t="shared" si="74"/>
        <v>4.2172460116597987</v>
      </c>
      <c r="P147" s="98">
        <f t="shared" si="74"/>
        <v>4.4172449203015205</v>
      </c>
      <c r="Q147" s="98">
        <f t="shared" si="74"/>
        <v>4.4162384431376154</v>
      </c>
      <c r="R147" s="98">
        <f t="shared" si="74"/>
        <v>4.365996175479073</v>
      </c>
      <c r="S147" s="98">
        <f t="shared" si="74"/>
        <v>4.4124222931139778</v>
      </c>
      <c r="T147" s="98">
        <f t="shared" si="74"/>
        <v>4.3840108264942907</v>
      </c>
      <c r="U147" s="98">
        <f t="shared" si="74"/>
        <v>4.4226214647970385</v>
      </c>
      <c r="V147" s="98">
        <f t="shared" si="74"/>
        <v>4.3985948312182925</v>
      </c>
      <c r="W147" s="98">
        <f t="shared" si="74"/>
        <v>4.4306727810758488</v>
      </c>
      <c r="X147" s="98">
        <f t="shared" si="74"/>
        <v>4.4418240541068945</v>
      </c>
      <c r="Y147" s="98">
        <f t="shared" si="74"/>
        <v>4.4384671875780963</v>
      </c>
      <c r="Z147" s="98">
        <f t="shared" si="74"/>
        <v>4.4483568337493935</v>
      </c>
      <c r="AA147" s="98">
        <f t="shared" si="74"/>
        <v>4.4448608709623345</v>
      </c>
      <c r="AB147" s="98">
        <f t="shared" si="74"/>
        <v>4.4780894252230468</v>
      </c>
      <c r="AC147" s="98">
        <f t="shared" si="74"/>
        <v>4.4795113940635307</v>
      </c>
      <c r="AD147" s="98">
        <f t="shared" si="74"/>
        <v>4.4621441473421442</v>
      </c>
      <c r="AE147" s="98">
        <f t="shared" si="74"/>
        <v>4.4782114688807715</v>
      </c>
      <c r="AF147" s="98">
        <f t="shared" si="74"/>
        <v>4.4668334546096915</v>
      </c>
      <c r="AG147" s="98">
        <f t="shared" si="74"/>
        <v>4.4813202894521034</v>
      </c>
      <c r="AH147" s="98">
        <f t="shared" si="74"/>
        <v>4.4708921603751852</v>
      </c>
      <c r="AI147" s="98">
        <f t="shared" si="74"/>
        <v>4.4840338084728426</v>
      </c>
      <c r="AJ147" s="98">
        <f t="shared" si="74"/>
        <v>4.4887226333175718</v>
      </c>
      <c r="AK147" s="98">
        <f t="shared" si="74"/>
        <v>4.4864584419221343</v>
      </c>
      <c r="AL147" s="98">
        <f t="shared" si="74"/>
        <v>4.4907299010154285</v>
      </c>
      <c r="AM147" s="98">
        <f t="shared" si="74"/>
        <v>4.4885125092574327</v>
      </c>
      <c r="AN147" s="98">
        <f t="shared" si="74"/>
        <v>4.4977531530921411</v>
      </c>
      <c r="AO147" s="98">
        <f t="shared" si="74"/>
        <v>4.4986985944472275</v>
      </c>
      <c r="AP147" s="98">
        <f t="shared" si="74"/>
        <v>4.4240417868321451</v>
      </c>
      <c r="AQ147" s="98">
        <f t="shared" si="74"/>
        <v>4.4710864952621963</v>
      </c>
      <c r="AR147" s="98">
        <f t="shared" si="74"/>
        <v>4.4324437637521052</v>
      </c>
      <c r="AS147" s="98">
        <f t="shared" si="74"/>
        <v>4.4744308236208914</v>
      </c>
      <c r="AT147" s="98">
        <f t="shared" si="74"/>
        <v>4.4395915919438966</v>
      </c>
      <c r="AU147" s="98">
        <f t="shared" si="74"/>
        <v>4.4774006229201593</v>
      </c>
      <c r="AV147" s="98">
        <f t="shared" si="74"/>
        <v>4.4940473688535709</v>
      </c>
      <c r="AW147" s="98">
        <f t="shared" si="74"/>
        <v>4.4800546652515694</v>
      </c>
      <c r="AX147" s="98">
        <f t="shared" si="74"/>
        <v>4.4955745882254767</v>
      </c>
      <c r="AY147" s="98">
        <f t="shared" si="74"/>
        <v>4.4824397243846361</v>
      </c>
      <c r="BA147" s="181" t="s">
        <v>114</v>
      </c>
      <c r="BB147" s="181" t="s">
        <v>114</v>
      </c>
      <c r="BC147" s="181" t="s">
        <v>114</v>
      </c>
      <c r="BD147" s="181" t="s">
        <v>114</v>
      </c>
      <c r="BF147" s="77"/>
    </row>
    <row r="148" spans="2:58" x14ac:dyDescent="0.25">
      <c r="B148" s="91" t="s">
        <v>146</v>
      </c>
      <c r="C148" s="91" t="s">
        <v>117</v>
      </c>
      <c r="D148" s="98">
        <f t="shared" ref="D148:AY148" si="75">D64/D12</f>
        <v>15.729500584410561</v>
      </c>
      <c r="E148" s="98">
        <f t="shared" si="75"/>
        <v>16.056036379094198</v>
      </c>
      <c r="F148" s="98">
        <f t="shared" si="75"/>
        <v>16.305390278890496</v>
      </c>
      <c r="G148" s="98">
        <f t="shared" si="75"/>
        <v>16.166859093126565</v>
      </c>
      <c r="H148" s="98">
        <f t="shared" si="75"/>
        <v>15.947674544752083</v>
      </c>
      <c r="I148" s="98">
        <f t="shared" si="75"/>
        <v>15.700288588274045</v>
      </c>
      <c r="J148" s="98">
        <f t="shared" si="75"/>
        <v>15.586878777666428</v>
      </c>
      <c r="K148" s="98">
        <f t="shared" si="75"/>
        <v>15.913037894153261</v>
      </c>
      <c r="L148" s="98">
        <f t="shared" si="75"/>
        <v>15.756770308885988</v>
      </c>
      <c r="M148" s="98">
        <f t="shared" si="75"/>
        <v>15.984260285869931</v>
      </c>
      <c r="N148" s="98">
        <f t="shared" si="75"/>
        <v>15.921010203517142</v>
      </c>
      <c r="O148" s="98">
        <f t="shared" si="75"/>
        <v>15.954076470447312</v>
      </c>
      <c r="P148" s="98">
        <f t="shared" si="75"/>
        <v>13.574220787490329</v>
      </c>
      <c r="Q148" s="98">
        <f t="shared" si="75"/>
        <v>13.636805918825459</v>
      </c>
      <c r="R148" s="98">
        <f t="shared" si="75"/>
        <v>23.157714637667372</v>
      </c>
      <c r="S148" s="98">
        <f t="shared" si="75"/>
        <v>14.755449498806886</v>
      </c>
      <c r="T148" s="98">
        <f t="shared" si="75"/>
        <v>21.504022164452348</v>
      </c>
      <c r="U148" s="98">
        <f t="shared" si="75"/>
        <v>14.396024397702915</v>
      </c>
      <c r="V148" s="98">
        <f t="shared" si="75"/>
        <v>20.326701520191619</v>
      </c>
      <c r="W148" s="98">
        <f t="shared" si="75"/>
        <v>14.129963303104836</v>
      </c>
      <c r="X148" s="98">
        <f t="shared" si="75"/>
        <v>12.646261723029488</v>
      </c>
      <c r="Y148" s="98">
        <f t="shared" si="75"/>
        <v>13.99238914729135</v>
      </c>
      <c r="Z148" s="98">
        <f t="shared" si="75"/>
        <v>12.531405179609097</v>
      </c>
      <c r="AA148" s="98">
        <f t="shared" si="75"/>
        <v>13.636383710623543</v>
      </c>
      <c r="AB148" s="98">
        <f t="shared" si="75"/>
        <v>9.7171817378085397</v>
      </c>
      <c r="AC148" s="98">
        <f t="shared" si="75"/>
        <v>9.8518083736682982</v>
      </c>
      <c r="AD148" s="98">
        <f t="shared" si="75"/>
        <v>13.95001596406577</v>
      </c>
      <c r="AE148" s="98">
        <f t="shared" si="75"/>
        <v>10.484003423251828</v>
      </c>
      <c r="AF148" s="98">
        <f t="shared" si="75"/>
        <v>13.562942098456487</v>
      </c>
      <c r="AG148" s="98">
        <f t="shared" si="75"/>
        <v>10.368777604242066</v>
      </c>
      <c r="AH148" s="98">
        <f t="shared" si="75"/>
        <v>13.234728171466122</v>
      </c>
      <c r="AI148" s="98">
        <f t="shared" si="75"/>
        <v>10.268290227912761</v>
      </c>
      <c r="AJ148" s="98">
        <f t="shared" si="75"/>
        <v>9.4859836890361233</v>
      </c>
      <c r="AK148" s="98">
        <f t="shared" si="75"/>
        <v>10.167260976452956</v>
      </c>
      <c r="AL148" s="98">
        <f t="shared" si="75"/>
        <v>9.4244900200620911</v>
      </c>
      <c r="AM148" s="98">
        <f t="shared" si="75"/>
        <v>10.067617730229374</v>
      </c>
      <c r="AN148" s="98">
        <f t="shared" si="75"/>
        <v>8.7610337013596808</v>
      </c>
      <c r="AO148" s="98">
        <f t="shared" si="75"/>
        <v>8.8338405952106296</v>
      </c>
      <c r="AP148" s="98">
        <f t="shared" si="75"/>
        <v>29.428443206725071</v>
      </c>
      <c r="AQ148" s="98">
        <f t="shared" si="75"/>
        <v>16.428186589021827</v>
      </c>
      <c r="AR148" s="98">
        <f t="shared" si="75"/>
        <v>27.72149398592234</v>
      </c>
      <c r="AS148" s="98">
        <f t="shared" si="75"/>
        <v>15.943763554895391</v>
      </c>
      <c r="AT148" s="98">
        <f t="shared" si="75"/>
        <v>26.263804412447669</v>
      </c>
      <c r="AU148" s="98">
        <f t="shared" si="75"/>
        <v>15.509718262545787</v>
      </c>
      <c r="AV148" s="98">
        <f t="shared" si="75"/>
        <v>10.958633058440199</v>
      </c>
      <c r="AW148" s="98">
        <f t="shared" si="75"/>
        <v>15.118004218832986</v>
      </c>
      <c r="AX148" s="98">
        <f t="shared" si="75"/>
        <v>10.824580972382801</v>
      </c>
      <c r="AY148" s="98">
        <f t="shared" si="75"/>
        <v>14.765763992675664</v>
      </c>
      <c r="BA148" s="181" t="s">
        <v>114</v>
      </c>
      <c r="BB148" s="181" t="s">
        <v>114</v>
      </c>
      <c r="BC148" s="181" t="s">
        <v>114</v>
      </c>
      <c r="BD148" s="181" t="s">
        <v>114</v>
      </c>
      <c r="BF148" s="77"/>
    </row>
    <row r="149" spans="2:58" x14ac:dyDescent="0.25">
      <c r="B149" s="91" t="s">
        <v>160</v>
      </c>
      <c r="C149" s="91" t="s">
        <v>119</v>
      </c>
      <c r="D149" s="96" t="str">
        <f t="shared" ref="D149:AY149" si="76">IFERROR((D75-D71)/C75,"n.a")</f>
        <v>n.a</v>
      </c>
      <c r="E149" s="96">
        <f t="shared" si="76"/>
        <v>0.89154671567348753</v>
      </c>
      <c r="F149" s="96">
        <f t="shared" si="76"/>
        <v>0.98242166408816867</v>
      </c>
      <c r="G149" s="96">
        <f t="shared" si="76"/>
        <v>0.9056040898142016</v>
      </c>
      <c r="H149" s="96">
        <f t="shared" si="76"/>
        <v>0.89254786551784493</v>
      </c>
      <c r="I149" s="96">
        <f t="shared" si="76"/>
        <v>0.88738785021669497</v>
      </c>
      <c r="J149" s="96">
        <f t="shared" si="76"/>
        <v>0.91315339712488874</v>
      </c>
      <c r="K149" s="96">
        <f t="shared" si="76"/>
        <v>0.89300789882968146</v>
      </c>
      <c r="L149" s="96">
        <f t="shared" si="76"/>
        <v>0.92701718609039219</v>
      </c>
      <c r="M149" s="96">
        <f t="shared" si="76"/>
        <v>0.91345256768621041</v>
      </c>
      <c r="N149" s="96">
        <f t="shared" si="76"/>
        <v>0.91597365081043924</v>
      </c>
      <c r="O149" s="96">
        <f t="shared" si="76"/>
        <v>0.93140869143385885</v>
      </c>
      <c r="P149" s="96">
        <f t="shared" si="76"/>
        <v>0.9211981619859736</v>
      </c>
      <c r="Q149" s="96">
        <f t="shared" si="76"/>
        <v>0.97186572203271471</v>
      </c>
      <c r="R149" s="96">
        <f t="shared" si="76"/>
        <v>0.70651370384180756</v>
      </c>
      <c r="S149" s="96">
        <f t="shared" si="76"/>
        <v>1.1483022227739303</v>
      </c>
      <c r="T149" s="96">
        <f t="shared" si="76"/>
        <v>0.78723166536720468</v>
      </c>
      <c r="U149" s="96">
        <f t="shared" si="76"/>
        <v>1.1290879376354042</v>
      </c>
      <c r="V149" s="96">
        <f t="shared" si="76"/>
        <v>0.80924510688625662</v>
      </c>
      <c r="W149" s="96">
        <f t="shared" si="76"/>
        <v>1.1142788061299556</v>
      </c>
      <c r="X149" s="96">
        <f t="shared" si="76"/>
        <v>0.99811171052979941</v>
      </c>
      <c r="Y149" s="96">
        <f t="shared" si="76"/>
        <v>0.92875052624317234</v>
      </c>
      <c r="Z149" s="96">
        <f t="shared" si="76"/>
        <v>0.9982599331208919</v>
      </c>
      <c r="AA149" s="96">
        <f t="shared" si="76"/>
        <v>0.93441127247454747</v>
      </c>
      <c r="AB149" s="96">
        <f t="shared" si="76"/>
        <v>0.99836325823508232</v>
      </c>
      <c r="AC149" s="96">
        <f t="shared" si="76"/>
        <v>0.96618149204775761</v>
      </c>
      <c r="AD149" s="96">
        <f t="shared" si="76"/>
        <v>0.84250427652566406</v>
      </c>
      <c r="AE149" s="96">
        <f t="shared" si="76"/>
        <v>1.0782930537313038</v>
      </c>
      <c r="AF149" s="96">
        <f t="shared" si="76"/>
        <v>0.87424321836859942</v>
      </c>
      <c r="AG149" s="96">
        <f t="shared" si="76"/>
        <v>1.0725749526339672</v>
      </c>
      <c r="AH149" s="96">
        <f t="shared" si="76"/>
        <v>0.8822625445733735</v>
      </c>
      <c r="AI149" s="96">
        <f t="shared" si="76"/>
        <v>1.0676338898324937</v>
      </c>
      <c r="AJ149" s="96">
        <f t="shared" si="76"/>
        <v>0.99869759030701255</v>
      </c>
      <c r="AK149" s="96">
        <f t="shared" si="76"/>
        <v>0.95301112045087388</v>
      </c>
      <c r="AL149" s="96">
        <f t="shared" si="76"/>
        <v>0.99875865673729725</v>
      </c>
      <c r="AM149" s="96">
        <f t="shared" si="76"/>
        <v>0.95553116992533282</v>
      </c>
      <c r="AN149" s="96">
        <f t="shared" si="76"/>
        <v>0.99881262663658943</v>
      </c>
      <c r="AO149" s="96">
        <f t="shared" si="76"/>
        <v>0.97648582010881801</v>
      </c>
      <c r="AP149" s="96">
        <f t="shared" si="76"/>
        <v>0.52504554418754357</v>
      </c>
      <c r="AQ149" s="96">
        <f t="shared" si="76"/>
        <v>1.3492282264749096</v>
      </c>
      <c r="AR149" s="96">
        <f t="shared" si="76"/>
        <v>0.7038387945125506</v>
      </c>
      <c r="AS149" s="96">
        <f t="shared" si="76"/>
        <v>1.3211265473420795</v>
      </c>
      <c r="AT149" s="96">
        <f t="shared" si="76"/>
        <v>0.72089171711240607</v>
      </c>
      <c r="AU149" s="96">
        <f t="shared" si="76"/>
        <v>1.2972081155127793</v>
      </c>
      <c r="AV149" s="96">
        <f t="shared" si="76"/>
        <v>1.1337507124633299</v>
      </c>
      <c r="AW149" s="96">
        <f t="shared" si="76"/>
        <v>0.84792678705146685</v>
      </c>
      <c r="AX149" s="96">
        <f t="shared" si="76"/>
        <v>1.1268278765335384</v>
      </c>
      <c r="AY149" s="96">
        <f t="shared" si="76"/>
        <v>0.85460593772149429</v>
      </c>
      <c r="BA149" s="181" t="s">
        <v>114</v>
      </c>
      <c r="BB149" s="181" t="s">
        <v>114</v>
      </c>
      <c r="BC149" s="181" t="s">
        <v>114</v>
      </c>
      <c r="BD149" s="181" t="s">
        <v>114</v>
      </c>
      <c r="BF149" s="77"/>
    </row>
    <row r="150" spans="2:58" x14ac:dyDescent="0.25">
      <c r="B150" s="91" t="s">
        <v>147</v>
      </c>
      <c r="C150" s="91" t="s">
        <v>119</v>
      </c>
      <c r="D150" s="96" t="str">
        <f>IFERROR(1-D149,"n.a")</f>
        <v>n.a</v>
      </c>
      <c r="E150" s="96">
        <f>IFERROR(1-E149,"n.a")</f>
        <v>0.10845328432651247</v>
      </c>
      <c r="F150" s="96">
        <f t="shared" ref="F150:AY150" si="77">IFERROR(1-F149,"n.a")</f>
        <v>1.7578335911831333E-2</v>
      </c>
      <c r="G150" s="96">
        <f t="shared" si="77"/>
        <v>9.4395910185798404E-2</v>
      </c>
      <c r="H150" s="96">
        <f t="shared" si="77"/>
        <v>0.10745213448215507</v>
      </c>
      <c r="I150" s="96">
        <f t="shared" si="77"/>
        <v>0.11261214978330503</v>
      </c>
      <c r="J150" s="96">
        <f t="shared" si="77"/>
        <v>8.6846602875111256E-2</v>
      </c>
      <c r="K150" s="96">
        <f t="shared" si="77"/>
        <v>0.10699210117031854</v>
      </c>
      <c r="L150" s="96">
        <f t="shared" si="77"/>
        <v>7.2982813909607813E-2</v>
      </c>
      <c r="M150" s="96">
        <f t="shared" si="77"/>
        <v>8.6547432313789585E-2</v>
      </c>
      <c r="N150" s="96">
        <f t="shared" si="77"/>
        <v>8.4026349189560756E-2</v>
      </c>
      <c r="O150" s="96">
        <f t="shared" si="77"/>
        <v>6.8591308566141151E-2</v>
      </c>
      <c r="P150" s="96">
        <f t="shared" si="77"/>
        <v>7.8801838014026404E-2</v>
      </c>
      <c r="Q150" s="96">
        <f t="shared" si="77"/>
        <v>2.8134277967285293E-2</v>
      </c>
      <c r="R150" s="96">
        <f t="shared" si="77"/>
        <v>0.29348629615819244</v>
      </c>
      <c r="S150" s="96">
        <f t="shared" si="77"/>
        <v>-0.14830222277393035</v>
      </c>
      <c r="T150" s="96">
        <f t="shared" si="77"/>
        <v>0.21276833463279532</v>
      </c>
      <c r="U150" s="96">
        <f t="shared" si="77"/>
        <v>-0.12908793763540416</v>
      </c>
      <c r="V150" s="96">
        <f t="shared" si="77"/>
        <v>0.19075489311374338</v>
      </c>
      <c r="W150" s="96">
        <f t="shared" si="77"/>
        <v>-0.11427880612995556</v>
      </c>
      <c r="X150" s="96">
        <f t="shared" si="77"/>
        <v>1.8882894702005881E-3</v>
      </c>
      <c r="Y150" s="96">
        <f t="shared" si="77"/>
        <v>7.1249473756827664E-2</v>
      </c>
      <c r="Z150" s="96">
        <f t="shared" si="77"/>
        <v>1.7400668791081042E-3</v>
      </c>
      <c r="AA150" s="96">
        <f t="shared" si="77"/>
        <v>6.5588727525452528E-2</v>
      </c>
      <c r="AB150" s="96">
        <f t="shared" si="77"/>
        <v>1.6367417649176819E-3</v>
      </c>
      <c r="AC150" s="96">
        <f t="shared" si="77"/>
        <v>3.3818507952242394E-2</v>
      </c>
      <c r="AD150" s="96">
        <f t="shared" si="77"/>
        <v>0.15749572347433594</v>
      </c>
      <c r="AE150" s="96">
        <f t="shared" si="77"/>
        <v>-7.8293053731303797E-2</v>
      </c>
      <c r="AF150" s="96">
        <f t="shared" si="77"/>
        <v>0.12575678163140058</v>
      </c>
      <c r="AG150" s="96">
        <f t="shared" si="77"/>
        <v>-7.2574952633967182E-2</v>
      </c>
      <c r="AH150" s="96">
        <f t="shared" si="77"/>
        <v>0.1177374554266265</v>
      </c>
      <c r="AI150" s="96">
        <f t="shared" si="77"/>
        <v>-6.7633889832493743E-2</v>
      </c>
      <c r="AJ150" s="96">
        <f t="shared" si="77"/>
        <v>1.3024096929874496E-3</v>
      </c>
      <c r="AK150" s="96">
        <f t="shared" si="77"/>
        <v>4.6988879549126117E-2</v>
      </c>
      <c r="AL150" s="96">
        <f t="shared" si="77"/>
        <v>1.2413432627027543E-3</v>
      </c>
      <c r="AM150" s="96">
        <f t="shared" si="77"/>
        <v>4.4468830074667176E-2</v>
      </c>
      <c r="AN150" s="96">
        <f t="shared" si="77"/>
        <v>1.187373363410571E-3</v>
      </c>
      <c r="AO150" s="96">
        <f t="shared" si="77"/>
        <v>2.3514179891181985E-2</v>
      </c>
      <c r="AP150" s="96">
        <f t="shared" si="77"/>
        <v>0.47495445581245643</v>
      </c>
      <c r="AQ150" s="96">
        <f t="shared" si="77"/>
        <v>-0.34922822647490959</v>
      </c>
      <c r="AR150" s="96">
        <f t="shared" si="77"/>
        <v>0.2961612054874494</v>
      </c>
      <c r="AS150" s="96">
        <f t="shared" si="77"/>
        <v>-0.32112654734207946</v>
      </c>
      <c r="AT150" s="96">
        <f t="shared" si="77"/>
        <v>0.27910828288759393</v>
      </c>
      <c r="AU150" s="96">
        <f t="shared" si="77"/>
        <v>-0.29720811551277926</v>
      </c>
      <c r="AV150" s="96">
        <f t="shared" si="77"/>
        <v>-0.13375071246332992</v>
      </c>
      <c r="AW150" s="96">
        <f t="shared" si="77"/>
        <v>0.15207321294853315</v>
      </c>
      <c r="AX150" s="96">
        <f t="shared" si="77"/>
        <v>-0.12682787653353844</v>
      </c>
      <c r="AY150" s="96">
        <f t="shared" si="77"/>
        <v>0.14539406227850571</v>
      </c>
      <c r="BA150" s="181" t="s">
        <v>114</v>
      </c>
      <c r="BB150" s="181" t="s">
        <v>114</v>
      </c>
      <c r="BC150" s="181" t="s">
        <v>114</v>
      </c>
      <c r="BD150" s="181" t="s">
        <v>114</v>
      </c>
      <c r="BF150" s="77"/>
    </row>
    <row r="151" spans="2:58" x14ac:dyDescent="0.25">
      <c r="B151" s="91" t="s">
        <v>281</v>
      </c>
      <c r="C151" s="91" t="s">
        <v>121</v>
      </c>
      <c r="D151" s="98">
        <f t="shared" ref="D151:AY151" si="78">D73/D75</f>
        <v>6.1281445335101132</v>
      </c>
      <c r="E151" s="98">
        <f t="shared" si="78"/>
        <v>6.027621291872082</v>
      </c>
      <c r="F151" s="98">
        <f t="shared" si="78"/>
        <v>6.0471076502106129</v>
      </c>
      <c r="G151" s="98">
        <f t="shared" si="78"/>
        <v>6.0140986971447647</v>
      </c>
      <c r="H151" s="98">
        <f t="shared" si="78"/>
        <v>6.4830962465846396</v>
      </c>
      <c r="I151" s="98">
        <f t="shared" si="78"/>
        <v>6.5951933997629766</v>
      </c>
      <c r="J151" s="98">
        <f t="shared" si="78"/>
        <v>6.4718183987813287</v>
      </c>
      <c r="K151" s="98">
        <f t="shared" si="78"/>
        <v>6.4885124199837767</v>
      </c>
      <c r="L151" s="98">
        <f t="shared" si="78"/>
        <v>6.627277824879731</v>
      </c>
      <c r="M151" s="98">
        <f t="shared" si="78"/>
        <v>6.9351061635685758</v>
      </c>
      <c r="N151" s="98">
        <f t="shared" si="78"/>
        <v>6.9864958794393628</v>
      </c>
      <c r="O151" s="98">
        <f t="shared" si="78"/>
        <v>6.3683105245641167</v>
      </c>
      <c r="P151" s="98">
        <f t="shared" si="78"/>
        <v>6.829223813811355</v>
      </c>
      <c r="Q151" s="98">
        <f t="shared" si="78"/>
        <v>6.4875718435027272</v>
      </c>
      <c r="R151" s="98">
        <f t="shared" si="78"/>
        <v>6.7019986655761912</v>
      </c>
      <c r="S151" s="98">
        <f t="shared" si="78"/>
        <v>6.7237141060091696</v>
      </c>
      <c r="T151" s="98">
        <f t="shared" si="78"/>
        <v>6.8347179039254353</v>
      </c>
      <c r="U151" s="98">
        <f t="shared" si="78"/>
        <v>6.8094706032743808</v>
      </c>
      <c r="V151" s="98">
        <f t="shared" si="78"/>
        <v>6.8936856976724581</v>
      </c>
      <c r="W151" s="98">
        <f t="shared" si="78"/>
        <v>6.823134604768355</v>
      </c>
      <c r="X151" s="98">
        <f t="shared" si="78"/>
        <v>6.8148527583956007</v>
      </c>
      <c r="Y151" s="98">
        <f t="shared" si="78"/>
        <v>6.8127309888883305</v>
      </c>
      <c r="Z151" s="98">
        <f t="shared" si="78"/>
        <v>6.793950047576133</v>
      </c>
      <c r="AA151" s="98">
        <f t="shared" si="78"/>
        <v>6.7963117620956881</v>
      </c>
      <c r="AB151" s="98">
        <f t="shared" si="78"/>
        <v>8.5568356461102137</v>
      </c>
      <c r="AC151" s="98">
        <f t="shared" si="78"/>
        <v>8.5497338646713068</v>
      </c>
      <c r="AD151" s="98">
        <f t="shared" si="78"/>
        <v>8.5775472141270726</v>
      </c>
      <c r="AE151" s="98">
        <f t="shared" si="78"/>
        <v>8.5984651790684694</v>
      </c>
      <c r="AF151" s="98">
        <f t="shared" si="78"/>
        <v>8.6069386632602445</v>
      </c>
      <c r="AG151" s="98">
        <f t="shared" si="78"/>
        <v>8.6133289075259309</v>
      </c>
      <c r="AH151" s="98">
        <f t="shared" si="78"/>
        <v>8.6123435983096055</v>
      </c>
      <c r="AI151" s="98">
        <f t="shared" si="78"/>
        <v>8.6103045124695292</v>
      </c>
      <c r="AJ151" s="98">
        <f t="shared" si="78"/>
        <v>8.608816177884357</v>
      </c>
      <c r="AK151" s="98">
        <f t="shared" si="78"/>
        <v>8.6049887443995523</v>
      </c>
      <c r="AL151" s="98">
        <f t="shared" si="78"/>
        <v>8.6026826347017131</v>
      </c>
      <c r="AM151" s="98">
        <f t="shared" si="78"/>
        <v>8.5993977729919227</v>
      </c>
      <c r="AN151" s="98">
        <f t="shared" si="78"/>
        <v>9.2081018050262866</v>
      </c>
      <c r="AO151" s="98">
        <f t="shared" si="78"/>
        <v>9.2122579323719549</v>
      </c>
      <c r="AP151" s="98">
        <f t="shared" si="78"/>
        <v>9.1524499202554512</v>
      </c>
      <c r="AQ151" s="98">
        <f t="shared" si="78"/>
        <v>9.1949383091171786</v>
      </c>
      <c r="AR151" s="98">
        <f t="shared" si="78"/>
        <v>9.1620054477140833</v>
      </c>
      <c r="AS151" s="98">
        <f t="shared" si="78"/>
        <v>9.1978795008346506</v>
      </c>
      <c r="AT151" s="98">
        <f t="shared" si="78"/>
        <v>9.166952113294256</v>
      </c>
      <c r="AU151" s="98">
        <f t="shared" si="78"/>
        <v>9.1987193390310118</v>
      </c>
      <c r="AV151" s="98">
        <f t="shared" si="78"/>
        <v>9.2124169262265934</v>
      </c>
      <c r="AW151" s="98">
        <f t="shared" si="78"/>
        <v>9.1999179476730291</v>
      </c>
      <c r="AX151" s="98">
        <f t="shared" si="78"/>
        <v>9.2130509638186719</v>
      </c>
      <c r="AY151" s="98">
        <f t="shared" si="78"/>
        <v>9.2018329268207211</v>
      </c>
      <c r="BA151" s="181" t="s">
        <v>114</v>
      </c>
      <c r="BB151" s="181" t="s">
        <v>114</v>
      </c>
      <c r="BC151" s="181" t="s">
        <v>114</v>
      </c>
      <c r="BD151" s="181" t="s">
        <v>114</v>
      </c>
      <c r="BF151" s="77"/>
    </row>
    <row r="152" spans="2:58" x14ac:dyDescent="0.25">
      <c r="B152" s="91" t="s">
        <v>157</v>
      </c>
      <c r="C152" s="91" t="s">
        <v>119</v>
      </c>
      <c r="D152" s="96">
        <f t="shared" ref="D152:AY152" si="79">D68/D73</f>
        <v>0.15749419131414197</v>
      </c>
      <c r="E152" s="96">
        <f t="shared" si="79"/>
        <v>0.20819287212657309</v>
      </c>
      <c r="F152" s="96">
        <f t="shared" si="79"/>
        <v>0.16043330853325954</v>
      </c>
      <c r="G152" s="96">
        <f t="shared" si="79"/>
        <v>0.20704079388156985</v>
      </c>
      <c r="H152" s="96">
        <f t="shared" si="79"/>
        <v>0.16729886485153087</v>
      </c>
      <c r="I152" s="96">
        <f t="shared" si="79"/>
        <v>0.17418991508539627</v>
      </c>
      <c r="J152" s="96">
        <f t="shared" si="79"/>
        <v>0.29340574806957204</v>
      </c>
      <c r="K152" s="96">
        <f t="shared" si="79"/>
        <v>0.18708113543314356</v>
      </c>
      <c r="L152" s="96">
        <f t="shared" si="79"/>
        <v>0.16997353220899292</v>
      </c>
      <c r="M152" s="96">
        <f t="shared" si="79"/>
        <v>0.180000589449135</v>
      </c>
      <c r="N152" s="96">
        <f t="shared" si="79"/>
        <v>0.23182529213664493</v>
      </c>
      <c r="O152" s="96">
        <f t="shared" si="79"/>
        <v>0.34906615691735238</v>
      </c>
      <c r="P152" s="96">
        <f t="shared" si="79"/>
        <v>0.23007028238032101</v>
      </c>
      <c r="Q152" s="96">
        <f t="shared" si="79"/>
        <v>0.23132583013686803</v>
      </c>
      <c r="R152" s="96">
        <f t="shared" si="79"/>
        <v>0.21865448154939857</v>
      </c>
      <c r="S152" s="96">
        <f t="shared" si="79"/>
        <v>0.22676685940229394</v>
      </c>
      <c r="T152" s="96">
        <f t="shared" si="79"/>
        <v>0.22296712468015314</v>
      </c>
      <c r="U152" s="96">
        <f t="shared" si="79"/>
        <v>0.23160400409553025</v>
      </c>
      <c r="V152" s="96">
        <f t="shared" si="79"/>
        <v>0.23258823432851594</v>
      </c>
      <c r="W152" s="96">
        <f t="shared" si="79"/>
        <v>0.23002697253596638</v>
      </c>
      <c r="X152" s="96">
        <f t="shared" si="79"/>
        <v>0.234844097347047</v>
      </c>
      <c r="Y152" s="96">
        <f t="shared" si="79"/>
        <v>0.24023509470718643</v>
      </c>
      <c r="Z152" s="96">
        <f t="shared" si="79"/>
        <v>0.24639761622362263</v>
      </c>
      <c r="AA152" s="96">
        <f t="shared" si="79"/>
        <v>0.24588432271283076</v>
      </c>
      <c r="AB152" s="96">
        <f t="shared" si="79"/>
        <v>0.24054160852035894</v>
      </c>
      <c r="AC152" s="96">
        <f t="shared" si="79"/>
        <v>0.240838079956738</v>
      </c>
      <c r="AD152" s="96">
        <f t="shared" si="79"/>
        <v>0.23861174586198028</v>
      </c>
      <c r="AE152" s="96">
        <f t="shared" si="79"/>
        <v>0.24125427867224114</v>
      </c>
      <c r="AF152" s="96">
        <f t="shared" si="79"/>
        <v>0.24029137263500866</v>
      </c>
      <c r="AG152" s="96">
        <f t="shared" si="79"/>
        <v>0.24273098161901061</v>
      </c>
      <c r="AH152" s="96">
        <f t="shared" si="79"/>
        <v>0.24170113719415734</v>
      </c>
      <c r="AI152" s="96">
        <f t="shared" si="79"/>
        <v>0.24337599226706816</v>
      </c>
      <c r="AJ152" s="96">
        <f t="shared" si="79"/>
        <v>0.24455475621557926</v>
      </c>
      <c r="AK152" s="96">
        <f t="shared" si="79"/>
        <v>0.24459145780691968</v>
      </c>
      <c r="AL152" s="96">
        <f t="shared" si="79"/>
        <v>0.24498819911239822</v>
      </c>
      <c r="AM152" s="96">
        <f t="shared" si="79"/>
        <v>0.24410186509071521</v>
      </c>
      <c r="AN152" s="96">
        <f t="shared" si="79"/>
        <v>0.24463619016260693</v>
      </c>
      <c r="AO152" s="96">
        <f t="shared" si="79"/>
        <v>0.24488445318611196</v>
      </c>
      <c r="AP152" s="96">
        <f t="shared" si="79"/>
        <v>0.23528638110083896</v>
      </c>
      <c r="AQ152" s="96">
        <f t="shared" si="79"/>
        <v>0.24158926375414067</v>
      </c>
      <c r="AR152" s="96">
        <f t="shared" si="79"/>
        <v>0.23663269966398784</v>
      </c>
      <c r="AS152" s="96">
        <f t="shared" si="79"/>
        <v>0.24219944973703331</v>
      </c>
      <c r="AT152" s="96">
        <f t="shared" si="79"/>
        <v>0.23766899113276999</v>
      </c>
      <c r="AU152" s="96">
        <f t="shared" si="79"/>
        <v>0.24262095020663685</v>
      </c>
      <c r="AV152" s="96">
        <f t="shared" si="79"/>
        <v>0.24478612574936903</v>
      </c>
      <c r="AW152" s="96">
        <f t="shared" si="79"/>
        <v>0.24293618922976909</v>
      </c>
      <c r="AX152" s="96">
        <f t="shared" si="79"/>
        <v>0.24487582017380288</v>
      </c>
      <c r="AY152" s="96">
        <f t="shared" si="79"/>
        <v>0.2431163767458818</v>
      </c>
      <c r="BA152" s="181" t="s">
        <v>114</v>
      </c>
      <c r="BB152" s="181" t="s">
        <v>114</v>
      </c>
      <c r="BC152" s="181" t="s">
        <v>114</v>
      </c>
      <c r="BD152" s="181" t="s">
        <v>114</v>
      </c>
      <c r="BF152" s="77"/>
    </row>
    <row r="153" spans="2:58" x14ac:dyDescent="0.25">
      <c r="B153" s="91" t="s">
        <v>282</v>
      </c>
      <c r="C153" s="91" t="s">
        <v>118</v>
      </c>
      <c r="D153" s="98">
        <f t="shared" ref="D153:O153" si="80">D57/D75</f>
        <v>8.8200997919040685</v>
      </c>
      <c r="E153" s="98">
        <f t="shared" si="80"/>
        <v>9.356113214419489</v>
      </c>
      <c r="F153" s="98">
        <f t="shared" si="80"/>
        <v>10.70278741551617</v>
      </c>
      <c r="G153" s="98">
        <f t="shared" si="80"/>
        <v>11.540090335205532</v>
      </c>
      <c r="H153" s="98">
        <f t="shared" si="80"/>
        <v>12.397584585801205</v>
      </c>
      <c r="I153" s="98">
        <f t="shared" si="80"/>
        <v>12.211812564662488</v>
      </c>
      <c r="J153" s="98">
        <f t="shared" si="80"/>
        <v>13.791513216322178</v>
      </c>
      <c r="K153" s="98">
        <f t="shared" si="80"/>
        <v>13.144441165708038</v>
      </c>
      <c r="L153" s="98">
        <f t="shared" si="80"/>
        <v>13.543112596190875</v>
      </c>
      <c r="M153" s="98">
        <f t="shared" si="80"/>
        <v>13.439836986699808</v>
      </c>
      <c r="N153" s="98">
        <f t="shared" si="80"/>
        <v>13.372334933829393</v>
      </c>
      <c r="O153" s="98">
        <f t="shared" si="80"/>
        <v>14.636214881976922</v>
      </c>
      <c r="P153" s="144">
        <f>AVERAGE(D153:O153)</f>
        <v>12.246328474019679</v>
      </c>
      <c r="Q153" s="144">
        <f t="shared" ref="Q153:AY153" si="81">AVERAGE(E153:P153)</f>
        <v>12.531847530862649</v>
      </c>
      <c r="R153" s="144">
        <f t="shared" si="81"/>
        <v>12.796492057232912</v>
      </c>
      <c r="S153" s="144">
        <f t="shared" si="81"/>
        <v>12.970967444042641</v>
      </c>
      <c r="T153" s="144">
        <f t="shared" si="81"/>
        <v>13.090207203112399</v>
      </c>
      <c r="U153" s="144">
        <f t="shared" si="81"/>
        <v>13.147925754554999</v>
      </c>
      <c r="V153" s="144">
        <f t="shared" si="81"/>
        <v>13.225935187046039</v>
      </c>
      <c r="W153" s="144">
        <f t="shared" si="81"/>
        <v>13.178803684606363</v>
      </c>
      <c r="X153" s="144">
        <f t="shared" si="81"/>
        <v>13.181667227847889</v>
      </c>
      <c r="Y153" s="144">
        <f t="shared" si="81"/>
        <v>13.151546780485974</v>
      </c>
      <c r="Z153" s="144">
        <f t="shared" si="81"/>
        <v>13.127522596634821</v>
      </c>
      <c r="AA153" s="144">
        <f t="shared" si="81"/>
        <v>13.107121568535275</v>
      </c>
      <c r="AB153" s="144">
        <f t="shared" si="81"/>
        <v>12.979697125748471</v>
      </c>
      <c r="AC153" s="144">
        <f t="shared" si="81"/>
        <v>13.040811180059201</v>
      </c>
      <c r="AD153" s="144">
        <f t="shared" si="81"/>
        <v>13.083224817492246</v>
      </c>
      <c r="AE153" s="144">
        <f t="shared" si="81"/>
        <v>13.107119214180523</v>
      </c>
      <c r="AF153" s="144">
        <f t="shared" si="81"/>
        <v>13.118465195025351</v>
      </c>
      <c r="AG153" s="144">
        <f t="shared" si="81"/>
        <v>13.120820027684763</v>
      </c>
      <c r="AH153" s="144">
        <f t="shared" si="81"/>
        <v>13.118561217112244</v>
      </c>
      <c r="AI153" s="144">
        <f t="shared" si="81"/>
        <v>13.109613386284428</v>
      </c>
      <c r="AJ153" s="144">
        <f t="shared" si="81"/>
        <v>13.103847528090931</v>
      </c>
      <c r="AK153" s="144">
        <f t="shared" si="81"/>
        <v>13.097362553111187</v>
      </c>
      <c r="AL153" s="144">
        <f t="shared" si="81"/>
        <v>13.092847200829956</v>
      </c>
      <c r="AM153" s="144">
        <f t="shared" si="81"/>
        <v>13.089957584512881</v>
      </c>
      <c r="AN153" s="144">
        <f t="shared" si="81"/>
        <v>13.088527252511016</v>
      </c>
      <c r="AO153" s="144">
        <f t="shared" si="81"/>
        <v>13.097596429741229</v>
      </c>
      <c r="AP153" s="144">
        <f t="shared" si="81"/>
        <v>13.102328533881398</v>
      </c>
      <c r="AQ153" s="144">
        <f t="shared" si="81"/>
        <v>13.103920510247159</v>
      </c>
      <c r="AR153" s="144">
        <f t="shared" si="81"/>
        <v>13.103653951586045</v>
      </c>
      <c r="AS153" s="144">
        <f t="shared" si="81"/>
        <v>13.102419681299436</v>
      </c>
      <c r="AT153" s="144">
        <f t="shared" si="81"/>
        <v>13.100886319100658</v>
      </c>
      <c r="AU153" s="144">
        <f t="shared" si="81"/>
        <v>13.099413410933026</v>
      </c>
      <c r="AV153" s="144">
        <f t="shared" si="81"/>
        <v>13.098563412987076</v>
      </c>
      <c r="AW153" s="144">
        <f t="shared" si="81"/>
        <v>13.098123070061755</v>
      </c>
      <c r="AX153" s="144">
        <f t="shared" si="81"/>
        <v>13.098186446474303</v>
      </c>
      <c r="AY153" s="144">
        <f t="shared" si="81"/>
        <v>13.098631383611332</v>
      </c>
      <c r="BA153" s="181" t="s">
        <v>114</v>
      </c>
      <c r="BB153" s="181" t="s">
        <v>114</v>
      </c>
      <c r="BC153" s="181" t="s">
        <v>114</v>
      </c>
      <c r="BD153" s="181" t="s">
        <v>114</v>
      </c>
      <c r="BF153" s="77"/>
    </row>
    <row r="154" spans="2:58" x14ac:dyDescent="0.25">
      <c r="BA154" s="181" t="s">
        <v>114</v>
      </c>
      <c r="BB154" s="181" t="s">
        <v>114</v>
      </c>
      <c r="BC154" s="181" t="s">
        <v>114</v>
      </c>
      <c r="BD154" s="181" t="s">
        <v>114</v>
      </c>
      <c r="BF154" s="77"/>
    </row>
    <row r="155" spans="2:58" x14ac:dyDescent="0.25">
      <c r="B155" s="154" t="s">
        <v>278</v>
      </c>
      <c r="C155" s="135"/>
      <c r="D155" s="135"/>
      <c r="E155" s="135"/>
      <c r="F155" s="135"/>
      <c r="G155" s="135"/>
      <c r="H155" s="135"/>
      <c r="I155" s="135"/>
      <c r="J155" s="135"/>
      <c r="K155" s="135"/>
      <c r="L155" s="135"/>
      <c r="M155" s="135"/>
      <c r="N155" s="135"/>
      <c r="O155" s="135"/>
      <c r="BA155" s="181" t="s">
        <v>114</v>
      </c>
      <c r="BB155" s="181" t="s">
        <v>114</v>
      </c>
      <c r="BC155" s="181" t="s">
        <v>114</v>
      </c>
      <c r="BD155" s="181" t="s">
        <v>114</v>
      </c>
      <c r="BF155" s="77"/>
    </row>
    <row r="156" spans="2:58" x14ac:dyDescent="0.25">
      <c r="B156" s="91" t="s">
        <v>245</v>
      </c>
      <c r="C156" s="32" t="s">
        <v>114</v>
      </c>
      <c r="D156" s="140" t="s">
        <v>114</v>
      </c>
      <c r="E156" s="140" t="s">
        <v>114</v>
      </c>
      <c r="F156" s="140" t="s">
        <v>114</v>
      </c>
      <c r="G156" s="140" t="s">
        <v>114</v>
      </c>
      <c r="H156" s="140" t="s">
        <v>114</v>
      </c>
      <c r="I156" s="140" t="s">
        <v>114</v>
      </c>
      <c r="J156" s="140" t="s">
        <v>114</v>
      </c>
      <c r="K156" s="140" t="s">
        <v>114</v>
      </c>
      <c r="L156" s="140" t="s">
        <v>114</v>
      </c>
      <c r="M156" s="140" t="s">
        <v>114</v>
      </c>
      <c r="N156" s="140" t="s">
        <v>114</v>
      </c>
      <c r="O156" s="140" t="s">
        <v>114</v>
      </c>
      <c r="P156" s="171">
        <v>4.1000000000000002E-2</v>
      </c>
      <c r="Q156" s="171">
        <v>4.1000000000000002E-2</v>
      </c>
      <c r="R156" s="171">
        <v>4.1000000000000002E-2</v>
      </c>
      <c r="S156" s="171">
        <v>4.1000000000000002E-2</v>
      </c>
      <c r="T156" s="171">
        <v>4.1000000000000002E-2</v>
      </c>
      <c r="U156" s="171">
        <v>4.1000000000000002E-2</v>
      </c>
      <c r="V156" s="171">
        <v>4.1000000000000002E-2</v>
      </c>
      <c r="W156" s="171">
        <v>4.1000000000000002E-2</v>
      </c>
      <c r="X156" s="171">
        <v>4.1000000000000002E-2</v>
      </c>
      <c r="Y156" s="171">
        <v>4.1000000000000002E-2</v>
      </c>
      <c r="Z156" s="171">
        <v>4.1000000000000002E-2</v>
      </c>
      <c r="AA156" s="171">
        <v>4.1000000000000002E-2</v>
      </c>
      <c r="AB156" s="171">
        <v>4.1000000000000002E-2</v>
      </c>
      <c r="AC156" s="171">
        <v>4.1000000000000002E-2</v>
      </c>
      <c r="AD156" s="171">
        <v>4.1000000000000002E-2</v>
      </c>
      <c r="AE156" s="171">
        <v>4.1000000000000002E-2</v>
      </c>
      <c r="AF156" s="171">
        <v>4.1000000000000002E-2</v>
      </c>
      <c r="AG156" s="171">
        <v>4.1000000000000002E-2</v>
      </c>
      <c r="AH156" s="171">
        <v>4.1000000000000002E-2</v>
      </c>
      <c r="AI156" s="171">
        <v>4.1000000000000002E-2</v>
      </c>
      <c r="AJ156" s="171">
        <v>4.1000000000000002E-2</v>
      </c>
      <c r="AK156" s="171">
        <v>4.1000000000000002E-2</v>
      </c>
      <c r="AL156" s="171">
        <v>4.1000000000000002E-2</v>
      </c>
      <c r="AM156" s="171">
        <v>4.1000000000000002E-2</v>
      </c>
      <c r="AN156" s="171">
        <v>4.1000000000000002E-2</v>
      </c>
      <c r="AO156" s="171">
        <v>4.1000000000000002E-2</v>
      </c>
      <c r="AP156" s="171">
        <v>4.1000000000000002E-2</v>
      </c>
      <c r="AQ156" s="171">
        <v>4.1000000000000002E-2</v>
      </c>
      <c r="AR156" s="171">
        <v>4.1000000000000002E-2</v>
      </c>
      <c r="AS156" s="171">
        <v>4.1000000000000002E-2</v>
      </c>
      <c r="AT156" s="171">
        <v>4.1000000000000002E-2</v>
      </c>
      <c r="AU156" s="171">
        <v>4.1000000000000002E-2</v>
      </c>
      <c r="AV156" s="171">
        <v>4.1000000000000002E-2</v>
      </c>
      <c r="AW156" s="171">
        <v>4.1000000000000002E-2</v>
      </c>
      <c r="AX156" s="171">
        <v>4.1000000000000002E-2</v>
      </c>
      <c r="AY156" s="171">
        <v>4.1000000000000002E-2</v>
      </c>
      <c r="BA156" s="181" t="s">
        <v>114</v>
      </c>
      <c r="BB156" s="181" t="s">
        <v>114</v>
      </c>
      <c r="BC156" s="181" t="s">
        <v>114</v>
      </c>
      <c r="BD156" s="181" t="s">
        <v>114</v>
      </c>
      <c r="BF156" s="77"/>
    </row>
    <row r="157" spans="2:58" x14ac:dyDescent="0.25">
      <c r="B157" s="91" t="s">
        <v>279</v>
      </c>
      <c r="C157" s="32" t="s">
        <v>119</v>
      </c>
      <c r="D157" s="155">
        <f t="shared" ref="D157:O157" si="82">D58/D$16</f>
        <v>0.26501377378266411</v>
      </c>
      <c r="E157" s="155">
        <f t="shared" si="82"/>
        <v>0.28490373219710358</v>
      </c>
      <c r="F157" s="155">
        <f t="shared" si="82"/>
        <v>0.27721678635475333</v>
      </c>
      <c r="G157" s="155">
        <f t="shared" si="82"/>
        <v>0.27518148762055544</v>
      </c>
      <c r="H157" s="155">
        <f t="shared" si="82"/>
        <v>0.27294127597889262</v>
      </c>
      <c r="I157" s="155">
        <f t="shared" si="82"/>
        <v>1.0755560466337537</v>
      </c>
      <c r="J157" s="155">
        <f t="shared" si="82"/>
        <v>1.0286479471549512</v>
      </c>
      <c r="K157" s="155">
        <f t="shared" si="82"/>
        <v>1.0247235482728727</v>
      </c>
      <c r="L157" s="155">
        <f t="shared" si="82"/>
        <v>0.90856783066775704</v>
      </c>
      <c r="M157" s="155">
        <f t="shared" si="82"/>
        <v>0.76145914728806086</v>
      </c>
      <c r="N157" s="155">
        <f t="shared" si="82"/>
        <v>0.79666078163874399</v>
      </c>
      <c r="O157" s="155">
        <f t="shared" si="82"/>
        <v>0.76252260430075125</v>
      </c>
      <c r="P157" s="172">
        <f>AVERAGE(B157:O157)</f>
        <v>0.6444495801575717</v>
      </c>
      <c r="Q157" s="139">
        <f>P157</f>
        <v>0.6444495801575717</v>
      </c>
      <c r="R157" s="139">
        <f t="shared" ref="R157:AY157" si="83">Q157</f>
        <v>0.6444495801575717</v>
      </c>
      <c r="S157" s="139">
        <f t="shared" si="83"/>
        <v>0.6444495801575717</v>
      </c>
      <c r="T157" s="139">
        <f t="shared" si="83"/>
        <v>0.6444495801575717</v>
      </c>
      <c r="U157" s="139">
        <f t="shared" si="83"/>
        <v>0.6444495801575717</v>
      </c>
      <c r="V157" s="139">
        <f t="shared" si="83"/>
        <v>0.6444495801575717</v>
      </c>
      <c r="W157" s="139">
        <f t="shared" si="83"/>
        <v>0.6444495801575717</v>
      </c>
      <c r="X157" s="139">
        <f t="shared" si="83"/>
        <v>0.6444495801575717</v>
      </c>
      <c r="Y157" s="139">
        <f t="shared" si="83"/>
        <v>0.6444495801575717</v>
      </c>
      <c r="Z157" s="139">
        <f t="shared" si="83"/>
        <v>0.6444495801575717</v>
      </c>
      <c r="AA157" s="139">
        <f t="shared" si="83"/>
        <v>0.6444495801575717</v>
      </c>
      <c r="AB157" s="139">
        <f t="shared" si="83"/>
        <v>0.6444495801575717</v>
      </c>
      <c r="AC157" s="139">
        <f t="shared" si="83"/>
        <v>0.6444495801575717</v>
      </c>
      <c r="AD157" s="139">
        <f t="shared" si="83"/>
        <v>0.6444495801575717</v>
      </c>
      <c r="AE157" s="139">
        <f t="shared" si="83"/>
        <v>0.6444495801575717</v>
      </c>
      <c r="AF157" s="139">
        <f t="shared" si="83"/>
        <v>0.6444495801575717</v>
      </c>
      <c r="AG157" s="139">
        <f t="shared" si="83"/>
        <v>0.6444495801575717</v>
      </c>
      <c r="AH157" s="139">
        <f t="shared" si="83"/>
        <v>0.6444495801575717</v>
      </c>
      <c r="AI157" s="139">
        <f t="shared" si="83"/>
        <v>0.6444495801575717</v>
      </c>
      <c r="AJ157" s="139">
        <f t="shared" si="83"/>
        <v>0.6444495801575717</v>
      </c>
      <c r="AK157" s="139">
        <f t="shared" si="83"/>
        <v>0.6444495801575717</v>
      </c>
      <c r="AL157" s="139">
        <f t="shared" si="83"/>
        <v>0.6444495801575717</v>
      </c>
      <c r="AM157" s="139">
        <f t="shared" si="83"/>
        <v>0.6444495801575717</v>
      </c>
      <c r="AN157" s="139">
        <f t="shared" si="83"/>
        <v>0.6444495801575717</v>
      </c>
      <c r="AO157" s="139">
        <f t="shared" si="83"/>
        <v>0.6444495801575717</v>
      </c>
      <c r="AP157" s="139">
        <f t="shared" si="83"/>
        <v>0.6444495801575717</v>
      </c>
      <c r="AQ157" s="139">
        <f t="shared" si="83"/>
        <v>0.6444495801575717</v>
      </c>
      <c r="AR157" s="139">
        <f t="shared" si="83"/>
        <v>0.6444495801575717</v>
      </c>
      <c r="AS157" s="139">
        <f t="shared" si="83"/>
        <v>0.6444495801575717</v>
      </c>
      <c r="AT157" s="139">
        <f t="shared" si="83"/>
        <v>0.6444495801575717</v>
      </c>
      <c r="AU157" s="139">
        <f t="shared" si="83"/>
        <v>0.6444495801575717</v>
      </c>
      <c r="AV157" s="139">
        <f t="shared" si="83"/>
        <v>0.6444495801575717</v>
      </c>
      <c r="AW157" s="139">
        <f t="shared" si="83"/>
        <v>0.6444495801575717</v>
      </c>
      <c r="AX157" s="139">
        <f t="shared" si="83"/>
        <v>0.6444495801575717</v>
      </c>
      <c r="AY157" s="139">
        <f t="shared" si="83"/>
        <v>0.6444495801575717</v>
      </c>
      <c r="BA157" s="181" t="s">
        <v>114</v>
      </c>
      <c r="BB157" s="181" t="s">
        <v>114</v>
      </c>
      <c r="BC157" s="181" t="s">
        <v>114</v>
      </c>
      <c r="BD157" s="181" t="s">
        <v>114</v>
      </c>
      <c r="BF157" s="77"/>
    </row>
    <row r="158" spans="2:58" x14ac:dyDescent="0.25">
      <c r="B158" s="91" t="s">
        <v>280</v>
      </c>
      <c r="BA158" s="181" t="s">
        <v>114</v>
      </c>
      <c r="BB158" s="181" t="s">
        <v>114</v>
      </c>
      <c r="BC158" s="181" t="s">
        <v>114</v>
      </c>
      <c r="BD158" s="181" t="s">
        <v>114</v>
      </c>
      <c r="BF158" s="77"/>
    </row>
    <row r="159" spans="2:58" x14ac:dyDescent="0.25">
      <c r="B159" s="156" t="s">
        <v>188</v>
      </c>
      <c r="C159" s="150">
        <f>Data_Analysis_A!Q23</f>
        <v>15226.731199743292</v>
      </c>
      <c r="BA159" s="181" t="s">
        <v>114</v>
      </c>
      <c r="BB159" s="181" t="s">
        <v>114</v>
      </c>
      <c r="BC159" s="181" t="s">
        <v>114</v>
      </c>
      <c r="BD159" s="181" t="s">
        <v>114</v>
      </c>
      <c r="BF159" s="77"/>
    </row>
    <row r="160" spans="2:58" x14ac:dyDescent="0.25">
      <c r="B160" s="156" t="s">
        <v>92</v>
      </c>
      <c r="C160" s="157">
        <f>Data_Analysis_A!Q24</f>
        <v>3.264735623925525E-2</v>
      </c>
      <c r="BA160" s="181" t="s">
        <v>114</v>
      </c>
      <c r="BB160" s="181" t="s">
        <v>114</v>
      </c>
      <c r="BC160" s="181" t="s">
        <v>114</v>
      </c>
      <c r="BD160" s="181" t="s">
        <v>114</v>
      </c>
      <c r="BF160" s="77"/>
    </row>
    <row r="161" spans="2:59" x14ac:dyDescent="0.25">
      <c r="B161" s="91" t="s">
        <v>283</v>
      </c>
      <c r="BA161" s="181" t="s">
        <v>114</v>
      </c>
      <c r="BB161" s="181" t="s">
        <v>114</v>
      </c>
      <c r="BC161" s="181" t="s">
        <v>114</v>
      </c>
      <c r="BD161" s="181" t="s">
        <v>114</v>
      </c>
      <c r="BF161" s="77"/>
    </row>
    <row r="162" spans="2:59" x14ac:dyDescent="0.25">
      <c r="B162" s="156" t="s">
        <v>188</v>
      </c>
      <c r="C162" s="118">
        <f>Data_Analysis_A!Q53</f>
        <v>591.41611326488339</v>
      </c>
      <c r="BA162" s="181" t="s">
        <v>114</v>
      </c>
      <c r="BB162" s="181" t="s">
        <v>114</v>
      </c>
      <c r="BC162" s="181" t="s">
        <v>114</v>
      </c>
      <c r="BD162" s="181" t="s">
        <v>114</v>
      </c>
      <c r="BF162" s="77"/>
    </row>
    <row r="163" spans="2:59" x14ac:dyDescent="0.25">
      <c r="B163" s="156" t="s">
        <v>93</v>
      </c>
      <c r="C163" s="118">
        <f>Data_Analysis_A!Q54</f>
        <v>1.6340002208771234E-4</v>
      </c>
      <c r="BA163" s="181" t="s">
        <v>114</v>
      </c>
      <c r="BB163" s="181" t="s">
        <v>114</v>
      </c>
      <c r="BC163" s="181" t="s">
        <v>114</v>
      </c>
      <c r="BD163" s="181" t="s">
        <v>114</v>
      </c>
      <c r="BF163" s="77"/>
    </row>
    <row r="164" spans="2:59" x14ac:dyDescent="0.25">
      <c r="B164" s="156" t="s">
        <v>286</v>
      </c>
      <c r="C164" s="91" t="s">
        <v>119</v>
      </c>
      <c r="D164" s="155">
        <f>D60/$D$12</f>
        <v>0.82256622281369385</v>
      </c>
      <c r="E164" s="155">
        <f t="shared" ref="E164:O164" si="84">E60/E12</f>
        <v>0.83499851754476839</v>
      </c>
      <c r="F164" s="155">
        <f t="shared" si="84"/>
        <v>0.84017009470253301</v>
      </c>
      <c r="G164" s="155">
        <f t="shared" si="84"/>
        <v>0.85942094869601382</v>
      </c>
      <c r="H164" s="155">
        <f t="shared" si="84"/>
        <v>0.88031547090391815</v>
      </c>
      <c r="I164" s="155">
        <f t="shared" si="84"/>
        <v>0.89411219808794706</v>
      </c>
      <c r="J164" s="155">
        <f t="shared" si="84"/>
        <v>0.90426384055042242</v>
      </c>
      <c r="K164" s="155">
        <f t="shared" si="84"/>
        <v>0.90897808689747095</v>
      </c>
      <c r="L164" s="155">
        <f t="shared" si="84"/>
        <v>0.91388377678246491</v>
      </c>
      <c r="M164" s="155">
        <f t="shared" si="84"/>
        <v>0.91753474819089953</v>
      </c>
      <c r="N164" s="155">
        <f t="shared" si="84"/>
        <v>0.91880221446367405</v>
      </c>
      <c r="O164" s="155">
        <f t="shared" si="84"/>
        <v>0.91740011462210624</v>
      </c>
      <c r="P164" s="139">
        <f>AVERAGE(D164:O164)</f>
        <v>0.88437051952132606</v>
      </c>
      <c r="Q164" s="139">
        <f>P164</f>
        <v>0.88437051952132606</v>
      </c>
      <c r="R164" s="139">
        <f>Q164</f>
        <v>0.88437051952132606</v>
      </c>
      <c r="S164" s="139">
        <f t="shared" ref="S164:AY164" si="85">R164</f>
        <v>0.88437051952132606</v>
      </c>
      <c r="T164" s="139">
        <f t="shared" si="85"/>
        <v>0.88437051952132606</v>
      </c>
      <c r="U164" s="139">
        <f t="shared" si="85"/>
        <v>0.88437051952132606</v>
      </c>
      <c r="V164" s="139">
        <f t="shared" si="85"/>
        <v>0.88437051952132606</v>
      </c>
      <c r="W164" s="139">
        <f t="shared" si="85"/>
        <v>0.88437051952132606</v>
      </c>
      <c r="X164" s="139">
        <f t="shared" si="85"/>
        <v>0.88437051952132606</v>
      </c>
      <c r="Y164" s="139">
        <f t="shared" si="85"/>
        <v>0.88437051952132606</v>
      </c>
      <c r="Z164" s="139">
        <f t="shared" si="85"/>
        <v>0.88437051952132606</v>
      </c>
      <c r="AA164" s="139">
        <f t="shared" si="85"/>
        <v>0.88437051952132606</v>
      </c>
      <c r="AB164" s="139">
        <f t="shared" si="85"/>
        <v>0.88437051952132606</v>
      </c>
      <c r="AC164" s="139">
        <f t="shared" si="85"/>
        <v>0.88437051952132606</v>
      </c>
      <c r="AD164" s="139">
        <f t="shared" si="85"/>
        <v>0.88437051952132606</v>
      </c>
      <c r="AE164" s="139">
        <f t="shared" si="85"/>
        <v>0.88437051952132606</v>
      </c>
      <c r="AF164" s="139">
        <f t="shared" si="85"/>
        <v>0.88437051952132606</v>
      </c>
      <c r="AG164" s="139">
        <f t="shared" si="85"/>
        <v>0.88437051952132606</v>
      </c>
      <c r="AH164" s="139">
        <f t="shared" si="85"/>
        <v>0.88437051952132606</v>
      </c>
      <c r="AI164" s="139">
        <f t="shared" si="85"/>
        <v>0.88437051952132606</v>
      </c>
      <c r="AJ164" s="139">
        <f t="shared" si="85"/>
        <v>0.88437051952132606</v>
      </c>
      <c r="AK164" s="139">
        <f t="shared" si="85"/>
        <v>0.88437051952132606</v>
      </c>
      <c r="AL164" s="139">
        <f t="shared" si="85"/>
        <v>0.88437051952132606</v>
      </c>
      <c r="AM164" s="139">
        <f t="shared" si="85"/>
        <v>0.88437051952132606</v>
      </c>
      <c r="AN164" s="139">
        <f t="shared" si="85"/>
        <v>0.88437051952132606</v>
      </c>
      <c r="AO164" s="139">
        <f t="shared" si="85"/>
        <v>0.88437051952132606</v>
      </c>
      <c r="AP164" s="139">
        <f t="shared" si="85"/>
        <v>0.88437051952132606</v>
      </c>
      <c r="AQ164" s="139">
        <f t="shared" si="85"/>
        <v>0.88437051952132606</v>
      </c>
      <c r="AR164" s="139">
        <f t="shared" si="85"/>
        <v>0.88437051952132606</v>
      </c>
      <c r="AS164" s="139">
        <f t="shared" si="85"/>
        <v>0.88437051952132606</v>
      </c>
      <c r="AT164" s="139">
        <f t="shared" si="85"/>
        <v>0.88437051952132606</v>
      </c>
      <c r="AU164" s="139">
        <f t="shared" si="85"/>
        <v>0.88437051952132606</v>
      </c>
      <c r="AV164" s="139">
        <f t="shared" si="85"/>
        <v>0.88437051952132606</v>
      </c>
      <c r="AW164" s="139">
        <f t="shared" si="85"/>
        <v>0.88437051952132606</v>
      </c>
      <c r="AX164" s="139">
        <f t="shared" si="85"/>
        <v>0.88437051952132606</v>
      </c>
      <c r="AY164" s="139">
        <f t="shared" si="85"/>
        <v>0.88437051952132606</v>
      </c>
      <c r="BA164" s="181" t="s">
        <v>114</v>
      </c>
      <c r="BB164" s="181" t="s">
        <v>114</v>
      </c>
      <c r="BC164" s="181" t="s">
        <v>114</v>
      </c>
      <c r="BD164" s="181" t="s">
        <v>114</v>
      </c>
      <c r="BF164" s="77"/>
    </row>
    <row r="165" spans="2:59" x14ac:dyDescent="0.25">
      <c r="B165" s="156" t="s">
        <v>287</v>
      </c>
      <c r="C165" s="91" t="s">
        <v>119</v>
      </c>
      <c r="D165" s="159">
        <f t="shared" ref="D165:O165" si="86">D61/D16</f>
        <v>2.6970748867231826E-3</v>
      </c>
      <c r="E165" s="159">
        <f t="shared" si="86"/>
        <v>2.722332763766361E-3</v>
      </c>
      <c r="F165" s="159">
        <f t="shared" si="86"/>
        <v>2.9129043147466415E-3</v>
      </c>
      <c r="G165" s="159">
        <f t="shared" si="86"/>
        <v>2.9915646554718768E-3</v>
      </c>
      <c r="H165" s="159">
        <f t="shared" si="86"/>
        <v>2.7242467964492065E-3</v>
      </c>
      <c r="I165" s="159">
        <f t="shared" si="86"/>
        <v>1.8917188577467433E-3</v>
      </c>
      <c r="J165" s="159">
        <f t="shared" si="86"/>
        <v>1.4701288941151079E-3</v>
      </c>
      <c r="K165" s="159">
        <f t="shared" si="86"/>
        <v>1.7220335397281729E-3</v>
      </c>
      <c r="L165" s="159">
        <f t="shared" si="86"/>
        <v>1.4583873040499152E-3</v>
      </c>
      <c r="M165" s="159">
        <f t="shared" si="86"/>
        <v>1.2241461414155177E-3</v>
      </c>
      <c r="N165" s="159">
        <f t="shared" si="86"/>
        <v>1.344793747857585E-3</v>
      </c>
      <c r="O165" s="159">
        <f t="shared" si="86"/>
        <v>1.1647571079450184E-3</v>
      </c>
      <c r="P165" s="141">
        <f>AVERAGE(D165:O165)</f>
        <v>2.0270074175012778E-3</v>
      </c>
      <c r="Q165" s="141">
        <f>P165</f>
        <v>2.0270074175012778E-3</v>
      </c>
      <c r="R165" s="141">
        <f t="shared" ref="R165:AY165" si="87">Q165</f>
        <v>2.0270074175012778E-3</v>
      </c>
      <c r="S165" s="141">
        <f t="shared" si="87"/>
        <v>2.0270074175012778E-3</v>
      </c>
      <c r="T165" s="141">
        <f t="shared" si="87"/>
        <v>2.0270074175012778E-3</v>
      </c>
      <c r="U165" s="141">
        <f t="shared" si="87"/>
        <v>2.0270074175012778E-3</v>
      </c>
      <c r="V165" s="141">
        <f t="shared" si="87"/>
        <v>2.0270074175012778E-3</v>
      </c>
      <c r="W165" s="141">
        <f t="shared" si="87"/>
        <v>2.0270074175012778E-3</v>
      </c>
      <c r="X165" s="141">
        <f t="shared" si="87"/>
        <v>2.0270074175012778E-3</v>
      </c>
      <c r="Y165" s="141">
        <f t="shared" si="87"/>
        <v>2.0270074175012778E-3</v>
      </c>
      <c r="Z165" s="141">
        <f t="shared" si="87"/>
        <v>2.0270074175012778E-3</v>
      </c>
      <c r="AA165" s="141">
        <f t="shared" si="87"/>
        <v>2.0270074175012778E-3</v>
      </c>
      <c r="AB165" s="141">
        <f t="shared" si="87"/>
        <v>2.0270074175012778E-3</v>
      </c>
      <c r="AC165" s="141">
        <f t="shared" si="87"/>
        <v>2.0270074175012778E-3</v>
      </c>
      <c r="AD165" s="141">
        <f t="shared" si="87"/>
        <v>2.0270074175012778E-3</v>
      </c>
      <c r="AE165" s="141">
        <f t="shared" si="87"/>
        <v>2.0270074175012778E-3</v>
      </c>
      <c r="AF165" s="141">
        <f t="shared" si="87"/>
        <v>2.0270074175012778E-3</v>
      </c>
      <c r="AG165" s="141">
        <f t="shared" si="87"/>
        <v>2.0270074175012778E-3</v>
      </c>
      <c r="AH165" s="141">
        <f t="shared" si="87"/>
        <v>2.0270074175012778E-3</v>
      </c>
      <c r="AI165" s="141">
        <f t="shared" si="87"/>
        <v>2.0270074175012778E-3</v>
      </c>
      <c r="AJ165" s="141">
        <f t="shared" si="87"/>
        <v>2.0270074175012778E-3</v>
      </c>
      <c r="AK165" s="141">
        <f t="shared" si="87"/>
        <v>2.0270074175012778E-3</v>
      </c>
      <c r="AL165" s="141">
        <f t="shared" si="87"/>
        <v>2.0270074175012778E-3</v>
      </c>
      <c r="AM165" s="141">
        <f t="shared" si="87"/>
        <v>2.0270074175012778E-3</v>
      </c>
      <c r="AN165" s="141">
        <f t="shared" si="87"/>
        <v>2.0270074175012778E-3</v>
      </c>
      <c r="AO165" s="141">
        <f t="shared" si="87"/>
        <v>2.0270074175012778E-3</v>
      </c>
      <c r="AP165" s="141">
        <f t="shared" si="87"/>
        <v>2.0270074175012778E-3</v>
      </c>
      <c r="AQ165" s="141">
        <f t="shared" si="87"/>
        <v>2.0270074175012778E-3</v>
      </c>
      <c r="AR165" s="141">
        <f t="shared" si="87"/>
        <v>2.0270074175012778E-3</v>
      </c>
      <c r="AS165" s="141">
        <f t="shared" si="87"/>
        <v>2.0270074175012778E-3</v>
      </c>
      <c r="AT165" s="141">
        <f t="shared" si="87"/>
        <v>2.0270074175012778E-3</v>
      </c>
      <c r="AU165" s="141">
        <f t="shared" si="87"/>
        <v>2.0270074175012778E-3</v>
      </c>
      <c r="AV165" s="141">
        <f t="shared" si="87"/>
        <v>2.0270074175012778E-3</v>
      </c>
      <c r="AW165" s="141">
        <f t="shared" si="87"/>
        <v>2.0270074175012778E-3</v>
      </c>
      <c r="AX165" s="141">
        <f t="shared" si="87"/>
        <v>2.0270074175012778E-3</v>
      </c>
      <c r="AY165" s="141">
        <f t="shared" si="87"/>
        <v>2.0270074175012778E-3</v>
      </c>
      <c r="BA165" s="181" t="s">
        <v>114</v>
      </c>
      <c r="BB165" s="181" t="s">
        <v>114</v>
      </c>
      <c r="BC165" s="181" t="s">
        <v>114</v>
      </c>
      <c r="BD165" s="181" t="s">
        <v>114</v>
      </c>
      <c r="BF165" s="77"/>
    </row>
    <row r="166" spans="2:59" x14ac:dyDescent="0.25">
      <c r="B166" s="156" t="s">
        <v>288</v>
      </c>
      <c r="C166" s="91" t="s">
        <v>290</v>
      </c>
      <c r="D166" s="37">
        <f t="shared" ref="D166:O166" si="88">D63/D$74</f>
        <v>563.1616860615942</v>
      </c>
      <c r="E166" s="37">
        <f t="shared" si="88"/>
        <v>541.37458071987737</v>
      </c>
      <c r="F166" s="37">
        <f t="shared" si="88"/>
        <v>547.18589054512825</v>
      </c>
      <c r="G166" s="37">
        <f t="shared" si="88"/>
        <v>519.3821338446395</v>
      </c>
      <c r="H166" s="37">
        <f t="shared" si="88"/>
        <v>521.08678548519197</v>
      </c>
      <c r="I166" s="37">
        <f t="shared" si="88"/>
        <v>557.48499265572457</v>
      </c>
      <c r="J166" s="37">
        <f t="shared" si="88"/>
        <v>542.99437075076776</v>
      </c>
      <c r="K166" s="37">
        <f t="shared" si="88"/>
        <v>518.06311658475124</v>
      </c>
      <c r="L166" s="37">
        <f t="shared" si="88"/>
        <v>547.33486790943255</v>
      </c>
      <c r="M166" s="37">
        <f t="shared" si="88"/>
        <v>584.45128585255281</v>
      </c>
      <c r="N166" s="37">
        <f t="shared" si="88"/>
        <v>604.19325584346814</v>
      </c>
      <c r="O166" s="37">
        <f t="shared" si="88"/>
        <v>632.23955685213332</v>
      </c>
      <c r="P166" s="150">
        <f>AVERAGE(D166:O166)</f>
        <v>556.57937692543851</v>
      </c>
      <c r="Q166" s="150">
        <f t="shared" ref="Q166:AY168" si="89">AVERAGE(E166:P166)</f>
        <v>556.03085116409227</v>
      </c>
      <c r="R166" s="150">
        <f t="shared" si="89"/>
        <v>557.25220703444347</v>
      </c>
      <c r="S166" s="150">
        <f t="shared" si="89"/>
        <v>558.09106674188627</v>
      </c>
      <c r="T166" s="150">
        <f t="shared" si="89"/>
        <v>561.31681114999026</v>
      </c>
      <c r="U166" s="150">
        <f t="shared" si="89"/>
        <v>564.6693132887234</v>
      </c>
      <c r="V166" s="150">
        <f t="shared" si="89"/>
        <v>565.26800667480654</v>
      </c>
      <c r="W166" s="150">
        <f t="shared" si="89"/>
        <v>567.1241430018099</v>
      </c>
      <c r="X166" s="150">
        <f t="shared" si="89"/>
        <v>571.21256186989797</v>
      </c>
      <c r="Y166" s="150">
        <f t="shared" si="89"/>
        <v>573.20236969993687</v>
      </c>
      <c r="Z166" s="150">
        <f t="shared" si="89"/>
        <v>572.26496002055217</v>
      </c>
      <c r="AA166" s="150">
        <f t="shared" si="89"/>
        <v>569.60426870197591</v>
      </c>
      <c r="AB166" s="150">
        <f t="shared" si="89"/>
        <v>564.38466135612953</v>
      </c>
      <c r="AC166" s="150">
        <f t="shared" si="89"/>
        <v>565.0351017253538</v>
      </c>
      <c r="AD166" s="150">
        <f t="shared" si="89"/>
        <v>565.78545593879232</v>
      </c>
      <c r="AE166" s="150">
        <f t="shared" si="89"/>
        <v>566.49656001415462</v>
      </c>
      <c r="AF166" s="150">
        <f t="shared" si="89"/>
        <v>567.19701778684373</v>
      </c>
      <c r="AG166" s="150">
        <f t="shared" si="89"/>
        <v>567.68703500658137</v>
      </c>
      <c r="AH166" s="150">
        <f t="shared" si="89"/>
        <v>567.93851181640287</v>
      </c>
      <c r="AI166" s="150">
        <f t="shared" si="89"/>
        <v>568.16105391153587</v>
      </c>
      <c r="AJ166" s="150">
        <f t="shared" si="89"/>
        <v>568.24746315401308</v>
      </c>
      <c r="AK166" s="150">
        <f t="shared" si="89"/>
        <v>568.0003715943559</v>
      </c>
      <c r="AL166" s="150">
        <f t="shared" si="89"/>
        <v>567.5668717522243</v>
      </c>
      <c r="AM166" s="150">
        <f t="shared" si="89"/>
        <v>567.1753643965302</v>
      </c>
      <c r="AN166" s="150">
        <f t="shared" si="89"/>
        <v>566.97295570440974</v>
      </c>
      <c r="AO166" s="150">
        <f t="shared" si="89"/>
        <v>567.1886469000998</v>
      </c>
      <c r="AP166" s="150">
        <f t="shared" si="89"/>
        <v>567.36810899799536</v>
      </c>
      <c r="AQ166" s="150">
        <f t="shared" si="89"/>
        <v>567.49999675292895</v>
      </c>
      <c r="AR166" s="150">
        <f t="shared" si="89"/>
        <v>567.58361648116011</v>
      </c>
      <c r="AS166" s="150">
        <f t="shared" si="89"/>
        <v>567.61583303901989</v>
      </c>
      <c r="AT166" s="150">
        <f t="shared" si="89"/>
        <v>567.60989954172305</v>
      </c>
      <c r="AU166" s="150">
        <f t="shared" si="89"/>
        <v>567.58251518549969</v>
      </c>
      <c r="AV166" s="150">
        <f t="shared" si="89"/>
        <v>567.53430362499671</v>
      </c>
      <c r="AW166" s="150">
        <f t="shared" si="89"/>
        <v>567.47487366424537</v>
      </c>
      <c r="AX166" s="150">
        <f t="shared" si="89"/>
        <v>567.43108217006943</v>
      </c>
      <c r="AY166" s="150">
        <f t="shared" si="89"/>
        <v>567.41976637155653</v>
      </c>
      <c r="BA166" s="181" t="s">
        <v>114</v>
      </c>
      <c r="BB166" s="181" t="s">
        <v>114</v>
      </c>
      <c r="BC166" s="181" t="s">
        <v>114</v>
      </c>
      <c r="BD166" s="181" t="s">
        <v>114</v>
      </c>
      <c r="BF166" s="77"/>
    </row>
    <row r="167" spans="2:59" x14ac:dyDescent="0.25">
      <c r="B167" s="156" t="s">
        <v>289</v>
      </c>
      <c r="C167" s="91" t="s">
        <v>291</v>
      </c>
      <c r="D167" s="37">
        <f t="shared" ref="D167:O167" si="90">D64/D$74</f>
        <v>1949.2531331455598</v>
      </c>
      <c r="E167" s="37">
        <f t="shared" si="90"/>
        <v>1899.7543829988711</v>
      </c>
      <c r="F167" s="37">
        <f t="shared" si="90"/>
        <v>2001.8067506284426</v>
      </c>
      <c r="G167" s="37">
        <f t="shared" si="90"/>
        <v>1946.1539607701441</v>
      </c>
      <c r="H167" s="37">
        <f t="shared" si="90"/>
        <v>1986.0757693857404</v>
      </c>
      <c r="I167" s="37">
        <f t="shared" si="90"/>
        <v>2104.4655336214346</v>
      </c>
      <c r="J167" s="37">
        <f t="shared" si="90"/>
        <v>2041.5917424876734</v>
      </c>
      <c r="K167" s="37">
        <f t="shared" si="90"/>
        <v>1991.0382944466498</v>
      </c>
      <c r="L167" s="37">
        <f t="shared" si="90"/>
        <v>2074.6677331507994</v>
      </c>
      <c r="M167" s="37">
        <f t="shared" si="90"/>
        <v>2237.0568837506262</v>
      </c>
      <c r="N167" s="37">
        <f t="shared" si="90"/>
        <v>2297.9446401795849</v>
      </c>
      <c r="O167" s="37">
        <f t="shared" si="90"/>
        <v>2391.9630213642849</v>
      </c>
      <c r="P167" s="150">
        <f>AVERAGE(D167:O167)</f>
        <v>2076.8143204941507</v>
      </c>
      <c r="Q167" s="150">
        <f t="shared" si="89"/>
        <v>2087.4444194398666</v>
      </c>
      <c r="R167" s="150">
        <f t="shared" si="89"/>
        <v>2103.08525580995</v>
      </c>
      <c r="S167" s="150">
        <f t="shared" si="89"/>
        <v>2111.5251312417427</v>
      </c>
      <c r="T167" s="150">
        <f t="shared" si="89"/>
        <v>2125.3060621143754</v>
      </c>
      <c r="U167" s="150">
        <f t="shared" si="89"/>
        <v>2136.908586508428</v>
      </c>
      <c r="V167" s="150">
        <f t="shared" si="89"/>
        <v>2139.6121742490109</v>
      </c>
      <c r="W167" s="150">
        <f t="shared" si="89"/>
        <v>2147.7805435624555</v>
      </c>
      <c r="X167" s="150">
        <f t="shared" si="89"/>
        <v>2160.8423976554391</v>
      </c>
      <c r="Y167" s="150">
        <f t="shared" si="89"/>
        <v>2168.0236196974924</v>
      </c>
      <c r="Z167" s="150">
        <f t="shared" si="89"/>
        <v>2162.2708476930652</v>
      </c>
      <c r="AA167" s="150">
        <f t="shared" si="89"/>
        <v>2150.9646983191883</v>
      </c>
      <c r="AB167" s="150">
        <f t="shared" si="89"/>
        <v>2130.8815047320968</v>
      </c>
      <c r="AC167" s="150">
        <f t="shared" si="89"/>
        <v>2135.3871034185922</v>
      </c>
      <c r="AD167" s="150">
        <f t="shared" si="89"/>
        <v>2139.382327083486</v>
      </c>
      <c r="AE167" s="150">
        <f t="shared" si="89"/>
        <v>2142.407083022948</v>
      </c>
      <c r="AF167" s="150">
        <f t="shared" si="89"/>
        <v>2144.9805790047149</v>
      </c>
      <c r="AG167" s="150">
        <f t="shared" si="89"/>
        <v>2146.6201220789098</v>
      </c>
      <c r="AH167" s="150">
        <f t="shared" si="89"/>
        <v>2147.4294167097833</v>
      </c>
      <c r="AI167" s="150">
        <f t="shared" si="89"/>
        <v>2148.080853581514</v>
      </c>
      <c r="AJ167" s="150">
        <f t="shared" si="89"/>
        <v>2148.105879416436</v>
      </c>
      <c r="AK167" s="150">
        <f t="shared" si="89"/>
        <v>2147.0445028965187</v>
      </c>
      <c r="AL167" s="150">
        <f t="shared" si="89"/>
        <v>2145.2962431631045</v>
      </c>
      <c r="AM167" s="150">
        <f t="shared" si="89"/>
        <v>2143.8816927856083</v>
      </c>
      <c r="AN167" s="150">
        <f t="shared" si="89"/>
        <v>2143.2914423244761</v>
      </c>
      <c r="AO167" s="150">
        <f t="shared" si="89"/>
        <v>2144.325603790508</v>
      </c>
      <c r="AP167" s="150">
        <f t="shared" si="89"/>
        <v>2145.0704788215012</v>
      </c>
      <c r="AQ167" s="150">
        <f t="shared" si="89"/>
        <v>2145.5444914663353</v>
      </c>
      <c r="AR167" s="150">
        <f t="shared" si="89"/>
        <v>2145.8059421699509</v>
      </c>
      <c r="AS167" s="150">
        <f t="shared" si="89"/>
        <v>2145.8747224337203</v>
      </c>
      <c r="AT167" s="150">
        <f t="shared" si="89"/>
        <v>2145.8126057966215</v>
      </c>
      <c r="AU167" s="150">
        <f t="shared" si="89"/>
        <v>2145.677871553858</v>
      </c>
      <c r="AV167" s="150">
        <f t="shared" si="89"/>
        <v>2145.4776230515531</v>
      </c>
      <c r="AW167" s="150">
        <f t="shared" si="89"/>
        <v>2145.2586016878126</v>
      </c>
      <c r="AX167" s="150">
        <f t="shared" si="89"/>
        <v>2145.1097765870873</v>
      </c>
      <c r="AY167" s="150">
        <f t="shared" si="89"/>
        <v>2145.0942377057522</v>
      </c>
      <c r="BA167" s="181" t="s">
        <v>114</v>
      </c>
      <c r="BB167" s="181" t="s">
        <v>114</v>
      </c>
      <c r="BC167" s="181" t="s">
        <v>114</v>
      </c>
      <c r="BD167" s="181" t="s">
        <v>114</v>
      </c>
      <c r="BF167" s="77"/>
    </row>
    <row r="168" spans="2:59" x14ac:dyDescent="0.25">
      <c r="B168" s="156" t="s">
        <v>292</v>
      </c>
      <c r="C168" s="91" t="s">
        <v>293</v>
      </c>
      <c r="D168" s="37">
        <f t="shared" ref="D168:O168" si="91">D65/D$74</f>
        <v>47.606725367087378</v>
      </c>
      <c r="E168" s="37">
        <f t="shared" si="91"/>
        <v>46.797748159484165</v>
      </c>
      <c r="F168" s="37">
        <f t="shared" si="91"/>
        <v>48.862876567124886</v>
      </c>
      <c r="G168" s="37">
        <f t="shared" si="91"/>
        <v>2.7811574590454038</v>
      </c>
      <c r="H168" s="37">
        <f t="shared" si="91"/>
        <v>48.768823223771996</v>
      </c>
      <c r="I168" s="37">
        <f t="shared" si="91"/>
        <v>52.359035099452441</v>
      </c>
      <c r="J168" s="37">
        <f t="shared" si="91"/>
        <v>51.215015203118931</v>
      </c>
      <c r="K168" s="37">
        <f t="shared" si="91"/>
        <v>48.445098413404935</v>
      </c>
      <c r="L168" s="37">
        <f t="shared" si="91"/>
        <v>49.84510871380126</v>
      </c>
      <c r="M168" s="37">
        <f t="shared" si="91"/>
        <v>53.887522940824887</v>
      </c>
      <c r="N168" s="37">
        <f t="shared" si="91"/>
        <v>56.198101135942785</v>
      </c>
      <c r="O168" s="37">
        <f t="shared" si="91"/>
        <v>58.38501144891341</v>
      </c>
      <c r="P168" s="150">
        <f>AVERAGE(D168:O168)</f>
        <v>47.096018644331046</v>
      </c>
      <c r="Q168" s="150">
        <f t="shared" si="89"/>
        <v>47.053459750768013</v>
      </c>
      <c r="R168" s="150">
        <f t="shared" si="89"/>
        <v>47.074769050041674</v>
      </c>
      <c r="S168" s="150">
        <f t="shared" si="89"/>
        <v>46.92576009028474</v>
      </c>
      <c r="T168" s="150">
        <f t="shared" si="89"/>
        <v>50.604476976221342</v>
      </c>
      <c r="U168" s="150">
        <f t="shared" si="89"/>
        <v>50.757448122258786</v>
      </c>
      <c r="V168" s="150">
        <f t="shared" si="89"/>
        <v>50.623982540825978</v>
      </c>
      <c r="W168" s="150">
        <f t="shared" si="89"/>
        <v>50.57472981896823</v>
      </c>
      <c r="X168" s="150">
        <f t="shared" si="89"/>
        <v>50.752199102765168</v>
      </c>
      <c r="Y168" s="150">
        <f t="shared" si="89"/>
        <v>50.827789968512171</v>
      </c>
      <c r="Z168" s="150">
        <f t="shared" si="89"/>
        <v>50.572812220819451</v>
      </c>
      <c r="AA168" s="150">
        <f t="shared" si="89"/>
        <v>50.104038144559162</v>
      </c>
      <c r="AB168" s="150">
        <f t="shared" si="89"/>
        <v>49.413957035862978</v>
      </c>
      <c r="AC168" s="150">
        <f t="shared" si="89"/>
        <v>49.607118568490641</v>
      </c>
      <c r="AD168" s="150">
        <f t="shared" si="89"/>
        <v>49.819923469967527</v>
      </c>
      <c r="AE168" s="150">
        <f t="shared" si="89"/>
        <v>50.048686338294679</v>
      </c>
      <c r="AF168" s="150">
        <f t="shared" si="89"/>
        <v>50.308930192295513</v>
      </c>
      <c r="AG168" s="150">
        <f t="shared" si="89"/>
        <v>50.284301293635025</v>
      </c>
      <c r="AH168" s="150">
        <f t="shared" si="89"/>
        <v>50.244872391249714</v>
      </c>
      <c r="AI168" s="150">
        <f t="shared" si="89"/>
        <v>50.213279878785023</v>
      </c>
      <c r="AJ168" s="150">
        <f t="shared" si="89"/>
        <v>50.183159050436416</v>
      </c>
      <c r="AK168" s="150">
        <f t="shared" si="89"/>
        <v>50.135739046075685</v>
      </c>
      <c r="AL168" s="150">
        <f t="shared" si="89"/>
        <v>50.078068135872662</v>
      </c>
      <c r="AM168" s="150">
        <f t="shared" si="89"/>
        <v>50.036839462127084</v>
      </c>
      <c r="AN168" s="150">
        <f t="shared" si="89"/>
        <v>50.031239571924409</v>
      </c>
      <c r="AO168" s="150">
        <f t="shared" si="89"/>
        <v>50.082679783262869</v>
      </c>
      <c r="AP168" s="150">
        <f t="shared" si="89"/>
        <v>50.122309884493887</v>
      </c>
      <c r="AQ168" s="150">
        <f t="shared" si="89"/>
        <v>50.147508752371088</v>
      </c>
      <c r="AR168" s="150">
        <f t="shared" si="89"/>
        <v>50.155743953544118</v>
      </c>
      <c r="AS168" s="150">
        <f t="shared" si="89"/>
        <v>50.14297843364816</v>
      </c>
      <c r="AT168" s="150">
        <f t="shared" si="89"/>
        <v>50.131201528649257</v>
      </c>
      <c r="AU168" s="150">
        <f t="shared" si="89"/>
        <v>50.121728956765885</v>
      </c>
      <c r="AV168" s="150">
        <f t="shared" si="89"/>
        <v>50.114099713264295</v>
      </c>
      <c r="AW168" s="150">
        <f t="shared" si="89"/>
        <v>50.108344768499954</v>
      </c>
      <c r="AX168" s="150">
        <f t="shared" si="89"/>
        <v>50.106061912035301</v>
      </c>
      <c r="AY168" s="150">
        <f t="shared" si="89"/>
        <v>50.108394726715524</v>
      </c>
      <c r="BA168" s="181" t="s">
        <v>114</v>
      </c>
      <c r="BB168" s="181" t="s">
        <v>114</v>
      </c>
      <c r="BC168" s="181" t="s">
        <v>114</v>
      </c>
      <c r="BD168" s="181" t="s">
        <v>114</v>
      </c>
      <c r="BF168" s="77"/>
    </row>
    <row r="170" spans="2:59" x14ac:dyDescent="0.25">
      <c r="D170" s="70">
        <v>44562</v>
      </c>
      <c r="E170" s="70">
        <v>44593</v>
      </c>
      <c r="F170" s="70">
        <v>44621</v>
      </c>
      <c r="G170" s="70">
        <v>44652</v>
      </c>
      <c r="H170" s="70">
        <v>44682</v>
      </c>
      <c r="I170" s="70">
        <v>44713</v>
      </c>
      <c r="J170" s="70">
        <v>44743</v>
      </c>
      <c r="K170" s="70">
        <v>44774</v>
      </c>
      <c r="L170" s="70">
        <v>44805</v>
      </c>
      <c r="M170" s="70">
        <v>44835</v>
      </c>
      <c r="N170" s="70">
        <v>44866</v>
      </c>
      <c r="O170" s="70">
        <v>44896</v>
      </c>
      <c r="P170" s="70">
        <v>44927</v>
      </c>
      <c r="Q170" s="70">
        <v>44958</v>
      </c>
      <c r="R170" s="70">
        <v>44986</v>
      </c>
      <c r="S170" s="70">
        <v>45017</v>
      </c>
      <c r="T170" s="70">
        <v>45047</v>
      </c>
      <c r="U170" s="70">
        <v>45078</v>
      </c>
      <c r="V170" s="70">
        <v>45108</v>
      </c>
      <c r="W170" s="70">
        <v>45139</v>
      </c>
      <c r="X170" s="70">
        <v>45170</v>
      </c>
      <c r="Y170" s="70">
        <v>45200</v>
      </c>
      <c r="Z170" s="70">
        <v>45231</v>
      </c>
      <c r="AA170" s="70">
        <v>45261</v>
      </c>
      <c r="AB170" s="70">
        <v>45292</v>
      </c>
      <c r="AC170" s="70">
        <v>45323</v>
      </c>
      <c r="AD170" s="70">
        <v>45352</v>
      </c>
      <c r="AE170" s="70">
        <v>45383</v>
      </c>
      <c r="AF170" s="70">
        <v>45413</v>
      </c>
      <c r="AG170" s="70">
        <v>45444</v>
      </c>
      <c r="AH170" s="70">
        <v>45474</v>
      </c>
      <c r="AI170" s="70">
        <v>45505</v>
      </c>
      <c r="AJ170" s="70">
        <v>45536</v>
      </c>
      <c r="AK170" s="70">
        <v>45566</v>
      </c>
      <c r="AL170" s="70">
        <v>45597</v>
      </c>
      <c r="AM170" s="70">
        <v>45627</v>
      </c>
      <c r="AN170" s="70">
        <v>45658</v>
      </c>
      <c r="AO170" s="70">
        <v>45689</v>
      </c>
      <c r="AP170" s="70">
        <v>45717</v>
      </c>
      <c r="AQ170" s="70">
        <v>45748</v>
      </c>
      <c r="AR170" s="70">
        <v>45778</v>
      </c>
      <c r="AS170" s="70">
        <v>45809</v>
      </c>
      <c r="AT170" s="70">
        <v>45839</v>
      </c>
      <c r="AU170" s="70">
        <v>45870</v>
      </c>
      <c r="AV170" s="70">
        <v>45901</v>
      </c>
      <c r="AW170" s="70">
        <v>45931</v>
      </c>
      <c r="AX170" s="70">
        <v>45962</v>
      </c>
      <c r="AY170" s="70">
        <v>45992</v>
      </c>
      <c r="BA170" s="173">
        <v>2022</v>
      </c>
      <c r="BB170" s="36">
        <f>BA170+1</f>
        <v>2023</v>
      </c>
      <c r="BC170" s="36">
        <f>BB170+1</f>
        <v>2024</v>
      </c>
      <c r="BD170" s="36">
        <f>BC170+1</f>
        <v>2025</v>
      </c>
    </row>
    <row r="171" spans="2:59" x14ac:dyDescent="0.25">
      <c r="B171" s="59" t="s">
        <v>40</v>
      </c>
      <c r="C171" s="76" t="s">
        <v>114</v>
      </c>
      <c r="D171" s="65">
        <f>SUM(Start:End!D171)</f>
        <v>2675060</v>
      </c>
      <c r="E171" s="65">
        <f>SUM(Start:End!E171)</f>
        <v>2799410</v>
      </c>
      <c r="F171" s="65">
        <f>SUM(Start:End!F171)</f>
        <v>3547318</v>
      </c>
      <c r="G171" s="65">
        <f>SUM(Start:End!G171)</f>
        <v>4131102</v>
      </c>
      <c r="H171" s="65">
        <f>SUM(Start:End!H171)</f>
        <v>4873096</v>
      </c>
      <c r="I171" s="65">
        <f>SUM(Start:End!I171)</f>
        <v>5356651</v>
      </c>
      <c r="J171" s="65">
        <f>SUM(Start:End!J171)</f>
        <v>5866331</v>
      </c>
      <c r="K171" s="65">
        <f>SUM(Start:End!K171)</f>
        <v>6644244</v>
      </c>
      <c r="L171" s="65">
        <f>SUM(Start:End!L171)</f>
        <v>7636013</v>
      </c>
      <c r="M171" s="65">
        <f>SUM(Start:End!M171)</f>
        <v>8430295</v>
      </c>
      <c r="N171" s="65">
        <f>SUM(Start:End!N171)</f>
        <v>8756793</v>
      </c>
      <c r="O171" s="65">
        <f>SUM(Start:End!O171)</f>
        <v>8937194</v>
      </c>
      <c r="P171" s="134">
        <f>SUM(Start:End!P171)</f>
        <v>13980030.672045475</v>
      </c>
      <c r="Q171" s="134">
        <f>SUM(Start:End!Q171)</f>
        <v>13206629.799943753</v>
      </c>
      <c r="R171" s="134">
        <f>SUM(Start:End!R171)</f>
        <v>11273907.801885374</v>
      </c>
      <c r="S171" s="134">
        <f>SUM(Start:End!S171)</f>
        <v>14418597.570885312</v>
      </c>
      <c r="T171" s="134">
        <f>SUM(Start:End!T171)</f>
        <v>13189836.281706963</v>
      </c>
      <c r="U171" s="134">
        <f>SUM(Start:End!U171)</f>
        <v>16300456.54075304</v>
      </c>
      <c r="V171" s="134">
        <f>SUM(Start:End!V171)</f>
        <v>16037021.702827375</v>
      </c>
      <c r="W171" s="134">
        <f>SUM(Start:End!W171)</f>
        <v>19350163.712837655</v>
      </c>
      <c r="X171" s="134">
        <f>SUM(Start:End!X171)</f>
        <v>20955842.146324631</v>
      </c>
      <c r="Y171" s="134">
        <f>SUM(Start:End!Y171)</f>
        <v>21159388.264966901</v>
      </c>
      <c r="Z171" s="134">
        <f>SUM(Start:End!Z171)</f>
        <v>22747992.174060747</v>
      </c>
      <c r="AA171" s="134">
        <f>SUM(Start:End!AA171)</f>
        <v>22991482.299551323</v>
      </c>
      <c r="AB171" s="134">
        <f>SUM(Start:End!AB171)</f>
        <v>26285979.757014465</v>
      </c>
      <c r="AC171" s="134">
        <f>SUM(Start:End!AC171)</f>
        <v>26962465.607802529</v>
      </c>
      <c r="AD171" s="134">
        <f>SUM(Start:End!AD171)</f>
        <v>24801604.884190802</v>
      </c>
      <c r="AE171" s="134">
        <f>SUM(Start:End!AE171)</f>
        <v>28420629.990714312</v>
      </c>
      <c r="AF171" s="134">
        <f>SUM(Start:End!AF171)</f>
        <v>26820237.696776234</v>
      </c>
      <c r="AG171" s="134">
        <f>SUM(Start:End!AG171)</f>
        <v>30458502.745884493</v>
      </c>
      <c r="AH171" s="134">
        <f>SUM(Start:End!AH171)</f>
        <v>30595522.088797949</v>
      </c>
      <c r="AI171" s="134">
        <f>SUM(Start:End!AI171)</f>
        <v>34405451.898196951</v>
      </c>
      <c r="AJ171" s="134">
        <f>SUM(Start:End!AJ171)</f>
        <v>36218607.205434144</v>
      </c>
      <c r="AK171" s="134">
        <f>SUM(Start:End!AK171)</f>
        <v>36468824.008425623</v>
      </c>
      <c r="AL171" s="134">
        <f>SUM(Start:End!AL171)</f>
        <v>38274939.855071008</v>
      </c>
      <c r="AM171" s="134">
        <f>SUM(Start:End!AM171)</f>
        <v>38515468.54495988</v>
      </c>
      <c r="AN171" s="134">
        <f>SUM(Start:End!AN171)</f>
        <v>40567189.118575603</v>
      </c>
      <c r="AO171" s="134">
        <f>SUM(Start:End!AO171)</f>
        <v>41581714.981419593</v>
      </c>
      <c r="AP171" s="134">
        <f>SUM(Start:End!AP171)</f>
        <v>24758673.369203914</v>
      </c>
      <c r="AQ171" s="134">
        <f>SUM(Start:End!AQ171)</f>
        <v>34523240.759933501</v>
      </c>
      <c r="AR171" s="134">
        <f>SUM(Start:End!AR171)</f>
        <v>26882044.997724675</v>
      </c>
      <c r="AS171" s="134">
        <f>SUM(Start:End!AS171)</f>
        <v>36643291.660130076</v>
      </c>
      <c r="AT171" s="134">
        <f>SUM(Start:End!AT171)</f>
        <v>28967849.889637165</v>
      </c>
      <c r="AU171" s="134">
        <f>SUM(Start:End!AU171)</f>
        <v>38764439.002638794</v>
      </c>
      <c r="AV171" s="134">
        <f>SUM(Start:End!AV171)</f>
        <v>45464690.672595114</v>
      </c>
      <c r="AW171" s="134">
        <f>SUM(Start:End!AW171)</f>
        <v>40838883.049390852</v>
      </c>
      <c r="AX171" s="134">
        <f>SUM(Start:End!AX171)</f>
        <v>47557036.832945138</v>
      </c>
      <c r="AY171" s="134">
        <f>SUM(Start:End!AY171)</f>
        <v>42970558.777660094</v>
      </c>
      <c r="BA171" s="134">
        <f>SUM(Start:End!BA171)</f>
        <v>69653507</v>
      </c>
      <c r="BB171" s="134">
        <f>SUM(Start:End!BB171)</f>
        <v>205611348.96778855</v>
      </c>
      <c r="BC171" s="134">
        <f>SUM(Start:End!BC171)</f>
        <v>378228234.28326839</v>
      </c>
      <c r="BD171" s="134">
        <f>SUM(Start:End!BD171)</f>
        <v>449519613.11185455</v>
      </c>
      <c r="BF171" s="77" t="s">
        <v>248</v>
      </c>
      <c r="BG171" s="32" t="str">
        <f t="shared" ref="BG171:BG212" si="92">B171&amp;BF171</f>
        <v>Completed TripsStrong Case Scenario</v>
      </c>
    </row>
    <row r="172" spans="2:59" x14ac:dyDescent="0.25">
      <c r="B172" s="38" t="s">
        <v>41</v>
      </c>
      <c r="C172" s="77" t="s">
        <v>26</v>
      </c>
      <c r="D172" s="63">
        <f>SUM(Start:End!D172)</f>
        <v>551272.06884943182</v>
      </c>
      <c r="E172" s="63">
        <f>SUM(Start:End!E172)</f>
        <v>579903.25803977274</v>
      </c>
      <c r="F172" s="63">
        <f>SUM(Start:End!F172)</f>
        <v>765257.7946022728</v>
      </c>
      <c r="G172" s="63">
        <f>SUM(Start:End!G172)</f>
        <v>835921.1172301136</v>
      </c>
      <c r="H172" s="63">
        <f>SUM(Start:End!H172)</f>
        <v>921564.90761047974</v>
      </c>
      <c r="I172" s="63">
        <f>SUM(Start:End!I172)</f>
        <v>947254.30203993048</v>
      </c>
      <c r="J172" s="63">
        <f>SUM(Start:End!J172)</f>
        <v>977737.68159248738</v>
      </c>
      <c r="K172" s="63">
        <f>SUM(Start:End!K172)</f>
        <v>1105531.447544192</v>
      </c>
      <c r="L172" s="63">
        <f>SUM(Start:End!L172)</f>
        <v>1211427.1996820548</v>
      </c>
      <c r="M172" s="63">
        <f>SUM(Start:End!M172)</f>
        <v>1260234.5701167928</v>
      </c>
      <c r="N172" s="63">
        <f>SUM(Start:End!N172)</f>
        <v>1327732.8733333335</v>
      </c>
      <c r="O172" s="63">
        <f>SUM(Start:End!O172)</f>
        <v>1510332.9335101012</v>
      </c>
      <c r="P172" s="67">
        <f>SUM(Start:End!P172)</f>
        <v>10078612.947212029</v>
      </c>
      <c r="Q172" s="67">
        <f>SUM(Start:End!Q172)</f>
        <v>9545184.8864511382</v>
      </c>
      <c r="R172" s="67">
        <f>SUM(Start:End!R172)</f>
        <v>7922415.9234315306</v>
      </c>
      <c r="S172" s="67">
        <f>SUM(Start:End!S172)</f>
        <v>10391192.845022054</v>
      </c>
      <c r="T172" s="67">
        <f>SUM(Start:End!T172)</f>
        <v>9352823.6595041454</v>
      </c>
      <c r="U172" s="67">
        <f>SUM(Start:End!U172)</f>
        <v>11800713.399964603</v>
      </c>
      <c r="V172" s="67">
        <f>SUM(Start:End!V172)</f>
        <v>11522139.237253573</v>
      </c>
      <c r="W172" s="67">
        <f>SUM(Start:End!W172)</f>
        <v>14131447.98152943</v>
      </c>
      <c r="X172" s="67">
        <f>SUM(Start:End!X172)</f>
        <v>15386058.690426582</v>
      </c>
      <c r="Y172" s="67">
        <f>SUM(Start:End!Y172)</f>
        <v>15498750.336517254</v>
      </c>
      <c r="Z172" s="67">
        <f>SUM(Start:End!Z172)</f>
        <v>16740828.359841391</v>
      </c>
      <c r="AA172" s="67">
        <f>SUM(Start:End!AA172)</f>
        <v>16881954.254330683</v>
      </c>
      <c r="AB172" s="67">
        <f>SUM(Start:End!AB172)</f>
        <v>20170270.765266705</v>
      </c>
      <c r="AC172" s="67">
        <f>SUM(Start:End!AC172)</f>
        <v>20700994.394101374</v>
      </c>
      <c r="AD172" s="67">
        <f>SUM(Start:End!AD172)</f>
        <v>18824704.958745841</v>
      </c>
      <c r="AE172" s="67">
        <f>SUM(Start:End!AE172)</f>
        <v>21786235.858875848</v>
      </c>
      <c r="AF172" s="67">
        <f>SUM(Start:End!AF172)</f>
        <v>20400096.635701653</v>
      </c>
      <c r="AG172" s="67">
        <f>SUM(Start:End!AG172)</f>
        <v>23379043.362852905</v>
      </c>
      <c r="AH172" s="67">
        <f>SUM(Start:End!AH172)</f>
        <v>23411706.471052676</v>
      </c>
      <c r="AI172" s="67">
        <f>SUM(Start:End!AI172)</f>
        <v>26527571.079672065</v>
      </c>
      <c r="AJ172" s="67">
        <f>SUM(Start:End!AJ172)</f>
        <v>27997135.282159928</v>
      </c>
      <c r="AK172" s="67">
        <f>SUM(Start:End!AK172)</f>
        <v>28143446.044360954</v>
      </c>
      <c r="AL172" s="67">
        <f>SUM(Start:End!AL172)</f>
        <v>29606543.765785925</v>
      </c>
      <c r="AM172" s="67">
        <f>SUM(Start:End!AM172)</f>
        <v>29742826.165952381</v>
      </c>
      <c r="AN172" s="67">
        <f>SUM(Start:End!AN172)</f>
        <v>31291637.969243445</v>
      </c>
      <c r="AO172" s="67">
        <f>SUM(Start:End!AO172)</f>
        <v>32078507.967755072</v>
      </c>
      <c r="AP172" s="67">
        <f>SUM(Start:End!AP172)</f>
        <v>18097206.845213275</v>
      </c>
      <c r="AQ172" s="67">
        <f>SUM(Start:End!AQ172)</f>
        <v>26089772.488906592</v>
      </c>
      <c r="AR172" s="67">
        <f>SUM(Start:End!AR172)</f>
        <v>19737347.301805589</v>
      </c>
      <c r="AS172" s="67">
        <f>SUM(Start:End!AS172)</f>
        <v>27730889.100555457</v>
      </c>
      <c r="AT172" s="67">
        <f>SUM(Start:End!AT172)</f>
        <v>21362786.539293882</v>
      </c>
      <c r="AU172" s="67">
        <f>SUM(Start:End!AU172)</f>
        <v>29378601.956654936</v>
      </c>
      <c r="AV172" s="67">
        <f>SUM(Start:End!AV172)</f>
        <v>34872946.25023745</v>
      </c>
      <c r="AW172" s="67">
        <f>SUM(Start:End!AW172)</f>
        <v>30992345.696832892</v>
      </c>
      <c r="AX172" s="67">
        <f>SUM(Start:End!AX172)</f>
        <v>36495364.022415683</v>
      </c>
      <c r="AY172" s="67">
        <f>SUM(Start:End!AY172)</f>
        <v>32640106.102854274</v>
      </c>
      <c r="BA172" s="37">
        <f>SUM(Start:End!BA172)</f>
        <v>11994170.154150963</v>
      </c>
      <c r="BB172" s="37">
        <f>SUM(Start:End!BB172)</f>
        <v>149252122.52148443</v>
      </c>
      <c r="BC172" s="37">
        <f>SUM(Start:End!BC172)</f>
        <v>290690574.7845282</v>
      </c>
      <c r="BD172" s="37">
        <f>SUM(Start:End!BD172)</f>
        <v>340767512.2417686</v>
      </c>
      <c r="BF172" s="77" t="s">
        <v>248</v>
      </c>
      <c r="BG172" s="32" t="str">
        <f t="shared" si="92"/>
        <v>Booking FeeStrong Case Scenario</v>
      </c>
    </row>
    <row r="173" spans="2:59" x14ac:dyDescent="0.25">
      <c r="B173" s="38" t="s">
        <v>42</v>
      </c>
      <c r="C173" s="78" t="s">
        <v>26</v>
      </c>
      <c r="D173" s="63">
        <f>SUM(Start:End!D173)</f>
        <v>8477279.4344318174</v>
      </c>
      <c r="E173" s="63">
        <f>SUM(Start:End!E173)</f>
        <v>9398230.8653977271</v>
      </c>
      <c r="F173" s="63">
        <f>SUM(Start:End!F173)</f>
        <v>12690258.184389202</v>
      </c>
      <c r="G173" s="63">
        <f>SUM(Start:End!G173)</f>
        <v>15047010.467187498</v>
      </c>
      <c r="H173" s="63">
        <f>SUM(Start:End!H173)</f>
        <v>17047071.938607953</v>
      </c>
      <c r="I173" s="63">
        <f>SUM(Start:End!I173)</f>
        <v>18688146.827467013</v>
      </c>
      <c r="J173" s="63">
        <f>SUM(Start:End!J173)</f>
        <v>22275763.910673924</v>
      </c>
      <c r="K173" s="63">
        <f>SUM(Start:End!K173)</f>
        <v>23716767.563787885</v>
      </c>
      <c r="L173" s="63">
        <f>SUM(Start:End!L173)</f>
        <v>26729370.495868128</v>
      </c>
      <c r="M173" s="63">
        <f>SUM(Start:End!M173)</f>
        <v>30071254.131674558</v>
      </c>
      <c r="N173" s="63">
        <f>SUM(Start:End!N173)</f>
        <v>32580959.575416666</v>
      </c>
      <c r="O173" s="63">
        <f>SUM(Start:End!O173)</f>
        <v>42248886.83230114</v>
      </c>
      <c r="P173" s="67">
        <f>SUM(Start:End!P173)</f>
        <v>56782963.027554497</v>
      </c>
      <c r="Q173" s="67">
        <f>SUM(Start:End!Q173)</f>
        <v>53730367.671157494</v>
      </c>
      <c r="R173" s="67">
        <f>SUM(Start:End!R173)</f>
        <v>45036811.659353957</v>
      </c>
      <c r="S173" s="67">
        <f>SUM(Start:End!S173)</f>
        <v>58551079.648488738</v>
      </c>
      <c r="T173" s="67">
        <f>SUM(Start:End!T173)</f>
        <v>52999496.260422669</v>
      </c>
      <c r="U173" s="67">
        <f>SUM(Start:End!U173)</f>
        <v>66388891.950145915</v>
      </c>
      <c r="V173" s="67">
        <f>SUM(Start:End!V173)</f>
        <v>64992970.367893904</v>
      </c>
      <c r="W173" s="67">
        <f>SUM(Start:End!W173)</f>
        <v>79261622.636392057</v>
      </c>
      <c r="X173" s="67">
        <f>SUM(Start:End!X173)</f>
        <v>86140145.731787145</v>
      </c>
      <c r="Y173" s="67">
        <f>SUM(Start:End!Y173)</f>
        <v>86841713.877186954</v>
      </c>
      <c r="Z173" s="67">
        <f>SUM(Start:End!Z173)</f>
        <v>93650064.64498128</v>
      </c>
      <c r="AA173" s="67">
        <f>SUM(Start:End!AA173)</f>
        <v>94512541.299240738</v>
      </c>
      <c r="AB173" s="67">
        <f>SUM(Start:End!AB173)</f>
        <v>112772185.32639442</v>
      </c>
      <c r="AC173" s="67">
        <f>SUM(Start:End!AC173)</f>
        <v>115717199.16662157</v>
      </c>
      <c r="AD173" s="67">
        <f>SUM(Start:End!AD173)</f>
        <v>105644598.92418499</v>
      </c>
      <c r="AE173" s="67">
        <f>SUM(Start:End!AE173)</f>
        <v>121849256.5328799</v>
      </c>
      <c r="AF173" s="67">
        <f>SUM(Start:End!AF173)</f>
        <v>114402051.35161519</v>
      </c>
      <c r="AG173" s="67">
        <f>SUM(Start:End!AG173)</f>
        <v>130699002.59887172</v>
      </c>
      <c r="AH173" s="67">
        <f>SUM(Start:End!AH173)</f>
        <v>131020398.48459949</v>
      </c>
      <c r="AI173" s="67">
        <f>SUM(Start:End!AI173)</f>
        <v>148072916.1748606</v>
      </c>
      <c r="AJ173" s="67">
        <f>SUM(Start:End!AJ173)</f>
        <v>156139418.50615931</v>
      </c>
      <c r="AK173" s="67">
        <f>SUM(Start:End!AK173)</f>
        <v>157044929.47572526</v>
      </c>
      <c r="AL173" s="67">
        <f>SUM(Start:End!AL173)</f>
        <v>165077316.52476528</v>
      </c>
      <c r="AM173" s="67">
        <f>SUM(Start:End!AM173)</f>
        <v>165931726.25018787</v>
      </c>
      <c r="AN173" s="67">
        <f>SUM(Start:End!AN173)</f>
        <v>174640079.00965565</v>
      </c>
      <c r="AO173" s="67">
        <f>SUM(Start:End!AO173)</f>
        <v>179023423.30521199</v>
      </c>
      <c r="AP173" s="67">
        <f>SUM(Start:End!AP173)</f>
        <v>102907052.0161503</v>
      </c>
      <c r="AQ173" s="67">
        <f>SUM(Start:End!AQ173)</f>
        <v>146636519.86744308</v>
      </c>
      <c r="AR173" s="67">
        <f>SUM(Start:End!AR173)</f>
        <v>112056426.75961278</v>
      </c>
      <c r="AS173" s="67">
        <f>SUM(Start:End!AS173)</f>
        <v>155784604.1711351</v>
      </c>
      <c r="AT173" s="67">
        <f>SUM(Start:End!AT173)</f>
        <v>121096560.51026675</v>
      </c>
      <c r="AU173" s="67">
        <f>SUM(Start:End!AU173)</f>
        <v>164958548.92200261</v>
      </c>
      <c r="AV173" s="67">
        <f>SUM(Start:End!AV173)</f>
        <v>195001619.51819807</v>
      </c>
      <c r="AW173" s="67">
        <f>SUM(Start:End!AW173)</f>
        <v>173938994.92359862</v>
      </c>
      <c r="AX173" s="67">
        <f>SUM(Start:End!AX173)</f>
        <v>204040256.45734146</v>
      </c>
      <c r="AY173" s="67">
        <f>SUM(Start:End!AY173)</f>
        <v>183128583.4860611</v>
      </c>
      <c r="BA173" s="37">
        <f>SUM(Start:End!BA173)</f>
        <v>258971000.22720352</v>
      </c>
      <c r="BB173" s="37">
        <f>SUM(Start:End!BB173)</f>
        <v>838888668.77460539</v>
      </c>
      <c r="BC173" s="37">
        <f>SUM(Start:End!BC173)</f>
        <v>1624370999.3168654</v>
      </c>
      <c r="BD173" s="37">
        <f>SUM(Start:End!BD173)</f>
        <v>1913212668.9466774</v>
      </c>
      <c r="BF173" s="77" t="s">
        <v>248</v>
      </c>
      <c r="BG173" s="32" t="str">
        <f t="shared" si="92"/>
        <v>FaresStrong Case Scenario</v>
      </c>
    </row>
    <row r="174" spans="2:59" x14ac:dyDescent="0.25">
      <c r="B174" s="38" t="s">
        <v>43</v>
      </c>
      <c r="C174" s="78" t="s">
        <v>26</v>
      </c>
      <c r="D174" s="63">
        <f>SUM(Start:End!D174)</f>
        <v>178477.33637784093</v>
      </c>
      <c r="E174" s="63">
        <f>SUM(Start:End!E174)</f>
        <v>186001.51160511357</v>
      </c>
      <c r="F174" s="63">
        <f>SUM(Start:End!F174)</f>
        <v>248968.22498579539</v>
      </c>
      <c r="G174" s="63">
        <f>SUM(Start:End!G174)</f>
        <v>288655.77272017038</v>
      </c>
      <c r="H174" s="63">
        <f>SUM(Start:End!H174)</f>
        <v>314013.0078882575</v>
      </c>
      <c r="I174" s="63">
        <f>SUM(Start:End!I174)</f>
        <v>333162.05656770826</v>
      </c>
      <c r="J174" s="63">
        <f>SUM(Start:End!J174)</f>
        <v>368969.86834122468</v>
      </c>
      <c r="K174" s="63">
        <f>SUM(Start:End!K174)</f>
        <v>426592.0016603535</v>
      </c>
      <c r="L174" s="63">
        <f>SUM(Start:End!L174)</f>
        <v>492121.41910298291</v>
      </c>
      <c r="M174" s="63">
        <f>SUM(Start:End!M174)</f>
        <v>561828.84590593434</v>
      </c>
      <c r="N174" s="63">
        <f>SUM(Start:End!N174)</f>
        <v>583521.89715909096</v>
      </c>
      <c r="O174" s="63">
        <f>SUM(Start:End!O174)</f>
        <v>623687.03751262627</v>
      </c>
      <c r="P174" s="37">
        <f>SUM(Start:End!P174)</f>
        <v>1146824.0632403302</v>
      </c>
      <c r="Q174" s="37">
        <f>SUM(Start:End!Q174)</f>
        <v>1089426.1540380656</v>
      </c>
      <c r="R174" s="37">
        <f>SUM(Start:End!R174)</f>
        <v>873414.80565859191</v>
      </c>
      <c r="S174" s="37">
        <f>SUM(Start:End!S174)</f>
        <v>1181900.3363144416</v>
      </c>
      <c r="T174" s="37">
        <f>SUM(Start:End!T174)</f>
        <v>1042897.7066922561</v>
      </c>
      <c r="U174" s="37">
        <f>SUM(Start:End!U174)</f>
        <v>1349508.8226244061</v>
      </c>
      <c r="V174" s="37">
        <f>SUM(Start:End!V174)</f>
        <v>1305691.4834696508</v>
      </c>
      <c r="W174" s="37">
        <f>SUM(Start:End!W174)</f>
        <v>1632777.318655771</v>
      </c>
      <c r="X174" s="37">
        <f>SUM(Start:End!X174)</f>
        <v>1788800.4712635961</v>
      </c>
      <c r="Y174" s="37">
        <f>SUM(Start:End!Y174)</f>
        <v>1796968.8149015035</v>
      </c>
      <c r="Z174" s="37">
        <f>SUM(Start:End!Z174)</f>
        <v>1951535.3943736868</v>
      </c>
      <c r="AA174" s="37">
        <f>SUM(Start:End!AA174)</f>
        <v>1962889.6512545154</v>
      </c>
      <c r="AB174" s="37">
        <f>SUM(Start:End!AB174)</f>
        <v>2262906.3856851445</v>
      </c>
      <c r="AC174" s="37">
        <f>SUM(Start:End!AC174)</f>
        <v>2323941.9019265776</v>
      </c>
      <c r="AD174" s="37">
        <f>SUM(Start:End!AD174)</f>
        <v>2085420.6758532522</v>
      </c>
      <c r="AE174" s="37">
        <f>SUM(Start:End!AE174)</f>
        <v>2441371.7092259447</v>
      </c>
      <c r="AF174" s="37">
        <f>SUM(Start:End!AF174)</f>
        <v>2265556.592541662</v>
      </c>
      <c r="AG174" s="37">
        <f>SUM(Start:End!AG174)</f>
        <v>2623802.1363916043</v>
      </c>
      <c r="AH174" s="37">
        <f>SUM(Start:End!AH174)</f>
        <v>2618158.4723167932</v>
      </c>
      <c r="AI174" s="37">
        <f>SUM(Start:End!AI174)</f>
        <v>2992431.7528420249</v>
      </c>
      <c r="AJ174" s="37">
        <f>SUM(Start:End!AJ174)</f>
        <v>3167353.0529899709</v>
      </c>
      <c r="AK174" s="37">
        <f>SUM(Start:End!AK174)</f>
        <v>3177899.7249260023</v>
      </c>
      <c r="AL174" s="37">
        <f>SUM(Start:End!AL174)</f>
        <v>3351958.7955166441</v>
      </c>
      <c r="AM174" s="37">
        <f>SUM(Start:End!AM174)</f>
        <v>3361047.2028836487</v>
      </c>
      <c r="AN174" s="37">
        <f>SUM(Start:End!AN174)</f>
        <v>3531526.7639534529</v>
      </c>
      <c r="AO174" s="37">
        <f>SUM(Start:End!AO174)</f>
        <v>3620882.6268775761</v>
      </c>
      <c r="AP174" s="37">
        <f>SUM(Start:End!AP174)</f>
        <v>1914601.8626669249</v>
      </c>
      <c r="AQ174" s="37">
        <f>SUM(Start:End!AQ174)</f>
        <v>2875481.3439387274</v>
      </c>
      <c r="AR174" s="37">
        <f>SUM(Start:End!AR174)</f>
        <v>2099995.7172052963</v>
      </c>
      <c r="AS174" s="37">
        <f>SUM(Start:End!AS174)</f>
        <v>3061437.3316308078</v>
      </c>
      <c r="AT174" s="37">
        <f>SUM(Start:End!AT174)</f>
        <v>2285554.3203678685</v>
      </c>
      <c r="AU174" s="37">
        <f>SUM(Start:End!AU174)</f>
        <v>3248872.4465033007</v>
      </c>
      <c r="AV174" s="37">
        <f>SUM(Start:End!AV174)</f>
        <v>3910616.1827319991</v>
      </c>
      <c r="AW174" s="37">
        <f>SUM(Start:End!AW174)</f>
        <v>3432736.4860375668</v>
      </c>
      <c r="AX174" s="37">
        <f>SUM(Start:End!AX174)</f>
        <v>4094803.1342437458</v>
      </c>
      <c r="AY174" s="37">
        <f>SUM(Start:End!AY174)</f>
        <v>3619145.4881826951</v>
      </c>
      <c r="BA174" s="37">
        <f>SUM(Start:End!BA174)</f>
        <v>4605998.9798270985</v>
      </c>
      <c r="BB174" s="37">
        <f>SUM(Start:End!BB174)</f>
        <v>17122635.022486817</v>
      </c>
      <c r="BC174" s="37">
        <f>SUM(Start:End!BC174)</f>
        <v>32671848.403099265</v>
      </c>
      <c r="BD174" s="37">
        <f>SUM(Start:End!BD174)</f>
        <v>37695653.704339966</v>
      </c>
      <c r="BF174" s="77" t="s">
        <v>248</v>
      </c>
      <c r="BG174" s="32" t="str">
        <f t="shared" si="92"/>
        <v>Taxes &amp; Fees - collectedStrong Case Scenario</v>
      </c>
    </row>
    <row r="175" spans="2:59" x14ac:dyDescent="0.25">
      <c r="B175" s="39" t="s">
        <v>44</v>
      </c>
      <c r="C175" s="78" t="s">
        <v>26</v>
      </c>
      <c r="D175" s="67">
        <f>SUM(Start:End!D175)</f>
        <v>9207028.8396590892</v>
      </c>
      <c r="E175" s="67">
        <f>SUM(Start:End!E175)</f>
        <v>10164135.635042613</v>
      </c>
      <c r="F175" s="67">
        <f>SUM(Start:End!F175)</f>
        <v>13704484.203977272</v>
      </c>
      <c r="G175" s="67">
        <f>SUM(Start:End!G175)</f>
        <v>16171587.357137782</v>
      </c>
      <c r="H175" s="67">
        <f>SUM(Start:End!H175)</f>
        <v>18282649.854106691</v>
      </c>
      <c r="I175" s="67">
        <f>SUM(Start:End!I175)</f>
        <v>19968563.186074652</v>
      </c>
      <c r="J175" s="67">
        <f>SUM(Start:End!J175)</f>
        <v>23622471.460607633</v>
      </c>
      <c r="K175" s="67">
        <f>SUM(Start:End!K175)</f>
        <v>25248891.012992427</v>
      </c>
      <c r="L175" s="67">
        <f>SUM(Start:End!L175)</f>
        <v>28432919.114653166</v>
      </c>
      <c r="M175" s="67">
        <f>SUM(Start:End!M175)</f>
        <v>31893317.547697287</v>
      </c>
      <c r="N175" s="67">
        <f>SUM(Start:End!N175)</f>
        <v>34492214.345909089</v>
      </c>
      <c r="O175" s="67">
        <f>SUM(Start:End!O175)</f>
        <v>44382906.803323865</v>
      </c>
      <c r="P175" s="67">
        <f>SUM(Start:End!P175)</f>
        <v>68008400.038006857</v>
      </c>
      <c r="Q175" s="67">
        <f>SUM(Start:End!Q175)</f>
        <v>64364978.711646691</v>
      </c>
      <c r="R175" s="67">
        <f>SUM(Start:End!R175)</f>
        <v>53832642.388444081</v>
      </c>
      <c r="S175" s="67">
        <f>SUM(Start:End!S175)</f>
        <v>70124172.829825237</v>
      </c>
      <c r="T175" s="67">
        <f>SUM(Start:End!T175)</f>
        <v>63395217.626619071</v>
      </c>
      <c r="U175" s="67">
        <f>SUM(Start:End!U175)</f>
        <v>79539114.172734916</v>
      </c>
      <c r="V175" s="67">
        <f>SUM(Start:End!V175)</f>
        <v>77820801.088617131</v>
      </c>
      <c r="W175" s="67">
        <f>SUM(Start:End!W175)</f>
        <v>95025847.93657726</v>
      </c>
      <c r="X175" s="67">
        <f>SUM(Start:End!X175)</f>
        <v>103315004.89347732</v>
      </c>
      <c r="Y175" s="67">
        <f>SUM(Start:End!Y175)</f>
        <v>104137433.02860571</v>
      </c>
      <c r="Z175" s="67">
        <f>SUM(Start:End!Z175)</f>
        <v>112342428.39919637</v>
      </c>
      <c r="AA175" s="67">
        <f>SUM(Start:End!AA175)</f>
        <v>113357385.20482594</v>
      </c>
      <c r="AB175" s="67">
        <f>SUM(Start:End!AB175)</f>
        <v>135205362.47734627</v>
      </c>
      <c r="AC175" s="67">
        <f>SUM(Start:End!AC175)</f>
        <v>138742135.46264952</v>
      </c>
      <c r="AD175" s="67">
        <f>SUM(Start:End!AD175)</f>
        <v>126554724.55878408</v>
      </c>
      <c r="AE175" s="67">
        <f>SUM(Start:End!AE175)</f>
        <v>146076864.10098168</v>
      </c>
      <c r="AF175" s="67">
        <f>SUM(Start:End!AF175)</f>
        <v>137067704.57985851</v>
      </c>
      <c r="AG175" s="67">
        <f>SUM(Start:End!AG175)</f>
        <v>156701848.09811625</v>
      </c>
      <c r="AH175" s="67">
        <f>SUM(Start:End!AH175)</f>
        <v>157050263.42796898</v>
      </c>
      <c r="AI175" s="67">
        <f>SUM(Start:End!AI175)</f>
        <v>177592919.0073747</v>
      </c>
      <c r="AJ175" s="67">
        <f>SUM(Start:End!AJ175)</f>
        <v>187303906.84130925</v>
      </c>
      <c r="AK175" s="67">
        <f>SUM(Start:End!AK175)</f>
        <v>188366275.24501225</v>
      </c>
      <c r="AL175" s="67">
        <f>SUM(Start:End!AL175)</f>
        <v>198035819.08606786</v>
      </c>
      <c r="AM175" s="67">
        <f>SUM(Start:End!AM175)</f>
        <v>199035599.61902392</v>
      </c>
      <c r="AN175" s="67">
        <f>SUM(Start:End!AN175)</f>
        <v>209463243.74285257</v>
      </c>
      <c r="AO175" s="67">
        <f>SUM(Start:End!AO175)</f>
        <v>214722813.89984465</v>
      </c>
      <c r="AP175" s="67">
        <f>SUM(Start:End!AP175)</f>
        <v>122918860.72403049</v>
      </c>
      <c r="AQ175" s="67">
        <f>SUM(Start:End!AQ175)</f>
        <v>175601773.70028839</v>
      </c>
      <c r="AR175" s="67">
        <f>SUM(Start:End!AR175)</f>
        <v>133893769.77862369</v>
      </c>
      <c r="AS175" s="67">
        <f>SUM(Start:End!AS175)</f>
        <v>186576930.60332137</v>
      </c>
      <c r="AT175" s="67">
        <f>SUM(Start:End!AT175)</f>
        <v>144744901.36992851</v>
      </c>
      <c r="AU175" s="67">
        <f>SUM(Start:End!AU175)</f>
        <v>197586023.32516083</v>
      </c>
      <c r="AV175" s="67">
        <f>SUM(Start:End!AV175)</f>
        <v>233785181.95116752</v>
      </c>
      <c r="AW175" s="67">
        <f>SUM(Start:End!AW175)</f>
        <v>208364077.10646906</v>
      </c>
      <c r="AX175" s="67">
        <f>SUM(Start:End!AX175)</f>
        <v>244630423.61400089</v>
      </c>
      <c r="AY175" s="67">
        <f>SUM(Start:End!AY175)</f>
        <v>219387835.07709804</v>
      </c>
      <c r="BA175" s="37">
        <f>SUM(Start:End!BA175)</f>
        <v>275571169.36118156</v>
      </c>
      <c r="BB175" s="37">
        <f>SUM(Start:End!BB175)</f>
        <v>1005263426.3185767</v>
      </c>
      <c r="BC175" s="37">
        <f>SUM(Start:End!BC175)</f>
        <v>1947733422.5044932</v>
      </c>
      <c r="BD175" s="37">
        <f>SUM(Start:End!BD175)</f>
        <v>2291675834.892786</v>
      </c>
      <c r="BF175" s="77" t="s">
        <v>248</v>
      </c>
      <c r="BG175" s="32" t="str">
        <f t="shared" si="92"/>
        <v>Gross BookingsStrong Case Scenario</v>
      </c>
    </row>
    <row r="176" spans="2:59" x14ac:dyDescent="0.25">
      <c r="B176" s="39" t="s">
        <v>45</v>
      </c>
      <c r="C176" s="78" t="s">
        <v>26</v>
      </c>
      <c r="D176" s="63">
        <f>SUM(Start:End!D176)</f>
        <v>-16051.49526278409</v>
      </c>
      <c r="E176" s="63">
        <f>SUM(Start:End!E176)</f>
        <v>-18211.299630681817</v>
      </c>
      <c r="F176" s="63">
        <f>SUM(Start:End!F176)</f>
        <v>-30779.072414772731</v>
      </c>
      <c r="G176" s="63">
        <f>SUM(Start:End!G176)</f>
        <v>-39904.974900568181</v>
      </c>
      <c r="H176" s="63">
        <f>SUM(Start:End!H176)</f>
        <v>-51155.260280934337</v>
      </c>
      <c r="I176" s="63">
        <f>SUM(Start:End!I176)</f>
        <v>-51368.254045138878</v>
      </c>
      <c r="J176" s="63">
        <f>SUM(Start:End!J176)</f>
        <v>-70361.360119949502</v>
      </c>
      <c r="K176" s="63">
        <f>SUM(Start:End!K176)</f>
        <v>-82027.314103535347</v>
      </c>
      <c r="L176" s="63">
        <f>SUM(Start:End!L176)</f>
        <v>-96077.565553345965</v>
      </c>
      <c r="M176" s="63">
        <f>SUM(Start:End!M176)</f>
        <v>-114642.96226483586</v>
      </c>
      <c r="N176" s="63">
        <f>SUM(Start:End!N176)</f>
        <v>-124222.97617424242</v>
      </c>
      <c r="O176" s="63">
        <f>SUM(Start:End!O176)</f>
        <v>-300748.73256944446</v>
      </c>
      <c r="P176" s="67">
        <f>SUM(Start:End!P176)</f>
        <v>-237676.58042234759</v>
      </c>
      <c r="Q176" s="67">
        <f>SUM(Start:End!Q176)</f>
        <v>-225760.46021551141</v>
      </c>
      <c r="R176" s="67">
        <f>SUM(Start:End!R176)</f>
        <v>-181187.81536572907</v>
      </c>
      <c r="S176" s="67">
        <f>SUM(Start:End!S176)</f>
        <v>-244949.11473949486</v>
      </c>
      <c r="T176" s="67">
        <f>SUM(Start:End!T176)</f>
        <v>-216270.91954285355</v>
      </c>
      <c r="U176" s="67">
        <f>SUM(Start:End!U176)</f>
        <v>-279640.62440189329</v>
      </c>
      <c r="V176" s="67">
        <f>SUM(Start:End!V176)</f>
        <v>-270635.01790208835</v>
      </c>
      <c r="W176" s="67">
        <f>SUM(Start:End!W176)</f>
        <v>-338234.94394790719</v>
      </c>
      <c r="X176" s="67">
        <f>SUM(Start:End!X176)</f>
        <v>-370487.81550221372</v>
      </c>
      <c r="Y176" s="67">
        <f>SUM(Start:End!Y176)</f>
        <v>-372209.65764678753</v>
      </c>
      <c r="Z176" s="67">
        <f>SUM(Start:End!Z176)</f>
        <v>-404160.84773459489</v>
      </c>
      <c r="AA176" s="67">
        <f>SUM(Start:End!AA176)</f>
        <v>-406543.27136054996</v>
      </c>
      <c r="AB176" s="67">
        <f>SUM(Start:End!AB176)</f>
        <v>-487470.86977934354</v>
      </c>
      <c r="AC176" s="67">
        <f>SUM(Start:End!AC176)</f>
        <v>-500609.59060818318</v>
      </c>
      <c r="AD176" s="67">
        <f>SUM(Start:End!AD176)</f>
        <v>-449404.74337247474</v>
      </c>
      <c r="AE176" s="67">
        <f>SUM(Start:End!AE176)</f>
        <v>-525933.39122586779</v>
      </c>
      <c r="AF176" s="67">
        <f>SUM(Start:End!AF176)</f>
        <v>-488187.84923853818</v>
      </c>
      <c r="AG176" s="67">
        <f>SUM(Start:End!AG176)</f>
        <v>-565208.62521044945</v>
      </c>
      <c r="AH176" s="67">
        <f>SUM(Start:End!AH176)</f>
        <v>-564051.65337381582</v>
      </c>
      <c r="AI176" s="67">
        <f>SUM(Start:End!AI176)</f>
        <v>-644520.88201651967</v>
      </c>
      <c r="AJ176" s="67">
        <f>SUM(Start:End!AJ176)</f>
        <v>-682138.62299563352</v>
      </c>
      <c r="AK176" s="67">
        <f>SUM(Start:End!AK176)</f>
        <v>-684447.6190255502</v>
      </c>
      <c r="AL176" s="67">
        <f>SUM(Start:End!AL176)</f>
        <v>-721880.48371611547</v>
      </c>
      <c r="AM176" s="67">
        <f>SUM(Start:End!AM176)</f>
        <v>-723877.44707656023</v>
      </c>
      <c r="AN176" s="67">
        <f>SUM(Start:End!AN176)</f>
        <v>-760622.54416621511</v>
      </c>
      <c r="AO176" s="67">
        <f>SUM(Start:End!AO176)</f>
        <v>-779864.61030825344</v>
      </c>
      <c r="AP176" s="67">
        <f>SUM(Start:End!AP176)</f>
        <v>-413170.53629966534</v>
      </c>
      <c r="AQ176" s="67">
        <f>SUM(Start:End!AQ176)</f>
        <v>-619755.98197348777</v>
      </c>
      <c r="AR176" s="67">
        <f>SUM(Start:End!AR176)</f>
        <v>-453098.96503644733</v>
      </c>
      <c r="AS176" s="67">
        <f>SUM(Start:End!AS176)</f>
        <v>-659802.64632821304</v>
      </c>
      <c r="AT176" s="67">
        <f>SUM(Start:End!AT176)</f>
        <v>-493051.42878563766</v>
      </c>
      <c r="AU176" s="67">
        <f>SUM(Start:End!AU176)</f>
        <v>-700163.27444576367</v>
      </c>
      <c r="AV176" s="67">
        <f>SUM(Start:End!AV176)</f>
        <v>-842428.57103485533</v>
      </c>
      <c r="AW176" s="67">
        <f>SUM(Start:End!AW176)</f>
        <v>-739753.1135088657</v>
      </c>
      <c r="AX176" s="67">
        <f>SUM(Start:End!AX176)</f>
        <v>-882092.07696555683</v>
      </c>
      <c r="AY176" s="67">
        <f>SUM(Start:End!AY176)</f>
        <v>-779899.21138877631</v>
      </c>
      <c r="BA176" s="37">
        <f>SUM(Start:End!BA176)</f>
        <v>-995551.26732023351</v>
      </c>
      <c r="BB176" s="37">
        <f>SUM(Start:End!BB176)</f>
        <v>-3547757.0687819719</v>
      </c>
      <c r="BC176" s="37">
        <f>SUM(Start:End!BC176)</f>
        <v>-7037731.7776390519</v>
      </c>
      <c r="BD176" s="37">
        <f>SUM(Start:End!BD176)</f>
        <v>-8123702.9602417396</v>
      </c>
      <c r="BF176" s="77" t="s">
        <v>248</v>
      </c>
      <c r="BG176" s="32" t="str">
        <f t="shared" si="92"/>
        <v>Net Upfront AdjustmentsStrong Case Scenario</v>
      </c>
    </row>
    <row r="177" spans="2:59" x14ac:dyDescent="0.25">
      <c r="B177" s="40" t="s">
        <v>46</v>
      </c>
      <c r="C177" s="78" t="s">
        <v>26</v>
      </c>
      <c r="D177" s="67">
        <f>SUM(Start:End!D177)</f>
        <v>9190977.3443963043</v>
      </c>
      <c r="E177" s="67">
        <f>SUM(Start:End!E177)</f>
        <v>10145924.335411932</v>
      </c>
      <c r="F177" s="67">
        <f>SUM(Start:End!F177)</f>
        <v>13673705.131562499</v>
      </c>
      <c r="G177" s="67">
        <f>SUM(Start:End!G177)</f>
        <v>16131682.382237215</v>
      </c>
      <c r="H177" s="67">
        <f>SUM(Start:End!H177)</f>
        <v>18231494.593825758</v>
      </c>
      <c r="I177" s="67">
        <f>SUM(Start:End!I177)</f>
        <v>19917194.932029512</v>
      </c>
      <c r="J177" s="67">
        <f>SUM(Start:End!J177)</f>
        <v>23552110.100487687</v>
      </c>
      <c r="K177" s="67">
        <f>SUM(Start:End!K177)</f>
        <v>25166863.69888889</v>
      </c>
      <c r="L177" s="67">
        <f>SUM(Start:End!L177)</f>
        <v>28336841.549099818</v>
      </c>
      <c r="M177" s="67">
        <f>SUM(Start:End!M177)</f>
        <v>31778674.585432451</v>
      </c>
      <c r="N177" s="67">
        <f>SUM(Start:End!N177)</f>
        <v>34367991.369734846</v>
      </c>
      <c r="O177" s="67">
        <f>SUM(Start:End!O177)</f>
        <v>44082158.070754416</v>
      </c>
      <c r="P177" s="67">
        <f>SUM(Start:End!P177)</f>
        <v>67770723.4575845</v>
      </c>
      <c r="Q177" s="67">
        <f>SUM(Start:End!Q177)</f>
        <v>64139218.251431182</v>
      </c>
      <c r="R177" s="67">
        <f>SUM(Start:End!R177)</f>
        <v>53651454.573078349</v>
      </c>
      <c r="S177" s="67">
        <f>SUM(Start:End!S177)</f>
        <v>69879223.715085745</v>
      </c>
      <c r="T177" s="67">
        <f>SUM(Start:End!T177)</f>
        <v>63178946.707076222</v>
      </c>
      <c r="U177" s="67">
        <f>SUM(Start:End!U177)</f>
        <v>79259473.548333034</v>
      </c>
      <c r="V177" s="67">
        <f>SUM(Start:End!V177)</f>
        <v>77550166.07071504</v>
      </c>
      <c r="W177" s="67">
        <f>SUM(Start:End!W177)</f>
        <v>94687612.992629364</v>
      </c>
      <c r="X177" s="67">
        <f>SUM(Start:End!X177)</f>
        <v>102944517.07797511</v>
      </c>
      <c r="Y177" s="67">
        <f>SUM(Start:End!Y177)</f>
        <v>103765223.37095892</v>
      </c>
      <c r="Z177" s="67">
        <f>SUM(Start:End!Z177)</f>
        <v>111938267.55146177</v>
      </c>
      <c r="AA177" s="67">
        <f>SUM(Start:End!AA177)</f>
        <v>112950841.93346539</v>
      </c>
      <c r="AB177" s="67">
        <f>SUM(Start:End!AB177)</f>
        <v>134717891.60756695</v>
      </c>
      <c r="AC177" s="67">
        <f>SUM(Start:End!AC177)</f>
        <v>138241525.87204134</v>
      </c>
      <c r="AD177" s="67">
        <f>SUM(Start:End!AD177)</f>
        <v>126105319.81541161</v>
      </c>
      <c r="AE177" s="67">
        <f>SUM(Start:End!AE177)</f>
        <v>145550930.70975581</v>
      </c>
      <c r="AF177" s="67">
        <f>SUM(Start:End!AF177)</f>
        <v>136579516.73061997</v>
      </c>
      <c r="AG177" s="67">
        <f>SUM(Start:End!AG177)</f>
        <v>156136639.47290581</v>
      </c>
      <c r="AH177" s="67">
        <f>SUM(Start:End!AH177)</f>
        <v>156486211.77459517</v>
      </c>
      <c r="AI177" s="67">
        <f>SUM(Start:End!AI177)</f>
        <v>176948398.12535819</v>
      </c>
      <c r="AJ177" s="67">
        <f>SUM(Start:End!AJ177)</f>
        <v>186621768.21831363</v>
      </c>
      <c r="AK177" s="67">
        <f>SUM(Start:End!AK177)</f>
        <v>187681827.6259867</v>
      </c>
      <c r="AL177" s="67">
        <f>SUM(Start:End!AL177)</f>
        <v>197313938.60235173</v>
      </c>
      <c r="AM177" s="67">
        <f>SUM(Start:End!AM177)</f>
        <v>198311722.17194736</v>
      </c>
      <c r="AN177" s="67">
        <f>SUM(Start:End!AN177)</f>
        <v>208702621.19868636</v>
      </c>
      <c r="AO177" s="67">
        <f>SUM(Start:End!AO177)</f>
        <v>213942949.28953642</v>
      </c>
      <c r="AP177" s="67">
        <f>SUM(Start:End!AP177)</f>
        <v>122505690.18773083</v>
      </c>
      <c r="AQ177" s="67">
        <f>SUM(Start:End!AQ177)</f>
        <v>174982017.71831492</v>
      </c>
      <c r="AR177" s="67">
        <f>SUM(Start:End!AR177)</f>
        <v>133440670.81358723</v>
      </c>
      <c r="AS177" s="67">
        <f>SUM(Start:End!AS177)</f>
        <v>185917127.95699313</v>
      </c>
      <c r="AT177" s="67">
        <f>SUM(Start:End!AT177)</f>
        <v>144251849.94114286</v>
      </c>
      <c r="AU177" s="67">
        <f>SUM(Start:End!AU177)</f>
        <v>196885860.05071509</v>
      </c>
      <c r="AV177" s="67">
        <f>SUM(Start:End!AV177)</f>
        <v>232942753.38013268</v>
      </c>
      <c r="AW177" s="67">
        <f>SUM(Start:End!AW177)</f>
        <v>207624323.99296021</v>
      </c>
      <c r="AX177" s="67">
        <f>SUM(Start:End!AX177)</f>
        <v>243748331.53703532</v>
      </c>
      <c r="AY177" s="67">
        <f>SUM(Start:End!AY177)</f>
        <v>218607935.86570928</v>
      </c>
      <c r="BA177" s="37">
        <f>SUM(Start:End!BA177)</f>
        <v>274575618.09386134</v>
      </c>
      <c r="BB177" s="37">
        <f>SUM(Start:End!BB177)</f>
        <v>1001715669.2497947</v>
      </c>
      <c r="BC177" s="37">
        <f>SUM(Start:End!BC177)</f>
        <v>1940695690.7268541</v>
      </c>
      <c r="BD177" s="37">
        <f>SUM(Start:End!BD177)</f>
        <v>2283552131.9325442</v>
      </c>
      <c r="BF177" s="77" t="s">
        <v>248</v>
      </c>
      <c r="BG177" s="32" t="str">
        <f t="shared" si="92"/>
        <v>Net BookingsStrong Case Scenario</v>
      </c>
    </row>
    <row r="178" spans="2:59" x14ac:dyDescent="0.25">
      <c r="B178" s="40" t="s">
        <v>47</v>
      </c>
      <c r="C178" s="78" t="s">
        <v>26</v>
      </c>
      <c r="D178" s="63">
        <f>SUM(Start:End!D178)</f>
        <v>6879054.1886931825</v>
      </c>
      <c r="E178" s="63">
        <f>SUM(Start:End!E178)</f>
        <v>7693171.1652840897</v>
      </c>
      <c r="F178" s="63">
        <f>SUM(Start:End!F178)</f>
        <v>10283859.075710226</v>
      </c>
      <c r="G178" s="63">
        <f>SUM(Start:End!G178)</f>
        <v>12037876.125383522</v>
      </c>
      <c r="H178" s="63">
        <f>SUM(Start:End!H178)</f>
        <v>13526785.138304923</v>
      </c>
      <c r="I178" s="63">
        <f>SUM(Start:End!I178)</f>
        <v>14769477.988538194</v>
      </c>
      <c r="J178" s="63">
        <f>SUM(Start:End!J178)</f>
        <v>17498619.892299559</v>
      </c>
      <c r="K178" s="63">
        <f>SUM(Start:End!K178)</f>
        <v>18798952.857121214</v>
      </c>
      <c r="L178" s="63">
        <f>SUM(Start:End!L178)</f>
        <v>21000630.942261759</v>
      </c>
      <c r="M178" s="63">
        <f>SUM(Start:End!M178)</f>
        <v>23573227.710397728</v>
      </c>
      <c r="N178" s="63">
        <f>SUM(Start:End!N178)</f>
        <v>25422369.240909092</v>
      </c>
      <c r="O178" s="63">
        <f>SUM(Start:End!O178)</f>
        <v>33120232.424498107</v>
      </c>
      <c r="P178" s="67">
        <f>SUM(Start:End!P178)</f>
        <v>50859807.281072319</v>
      </c>
      <c r="Q178" s="67">
        <f>SUM(Start:End!Q178)</f>
        <v>48140794.152213849</v>
      </c>
      <c r="R178" s="67">
        <f>SUM(Start:End!R178)</f>
        <v>40210012.082722202</v>
      </c>
      <c r="S178" s="67">
        <f>SUM(Start:End!S178)</f>
        <v>52441229.626173414</v>
      </c>
      <c r="T178" s="67">
        <f>SUM(Start:End!T178)</f>
        <v>47372962.997140527</v>
      </c>
      <c r="U178" s="67">
        <f>SUM(Start:End!U178)</f>
        <v>59494641.52366484</v>
      </c>
      <c r="V178" s="67">
        <f>SUM(Start:End!V178)</f>
        <v>58188656.008082755</v>
      </c>
      <c r="W178" s="67">
        <f>SUM(Start:End!W178)</f>
        <v>71107554.542948902</v>
      </c>
      <c r="X178" s="67">
        <f>SUM(Start:End!X178)</f>
        <v>77329498.097625539</v>
      </c>
      <c r="Y178" s="67">
        <f>SUM(Start:End!Y178)</f>
        <v>77936500.501450613</v>
      </c>
      <c r="Z178" s="67">
        <f>SUM(Start:End!Z178)</f>
        <v>84095451.414265141</v>
      </c>
      <c r="AA178" s="67">
        <f>SUM(Start:End!AA178)</f>
        <v>84846349.924752086</v>
      </c>
      <c r="AB178" s="67">
        <f>SUM(Start:End!AB178)</f>
        <v>101217204.97355209</v>
      </c>
      <c r="AC178" s="67">
        <f>SUM(Start:End!AC178)</f>
        <v>103867601.69185592</v>
      </c>
      <c r="AD178" s="67">
        <f>SUM(Start:End!AD178)</f>
        <v>94693156.991361111</v>
      </c>
      <c r="AE178" s="67">
        <f>SUM(Start:End!AE178)</f>
        <v>109350686.25363633</v>
      </c>
      <c r="AF178" s="67">
        <f>SUM(Start:End!AF178)</f>
        <v>102569507.46394707</v>
      </c>
      <c r="AG178" s="67">
        <f>SUM(Start:End!AG178)</f>
        <v>117311501.60396387</v>
      </c>
      <c r="AH178" s="67">
        <f>SUM(Start:End!AH178)</f>
        <v>117555480.60649963</v>
      </c>
      <c r="AI178" s="67">
        <f>SUM(Start:End!AI178)</f>
        <v>132978810.79489335</v>
      </c>
      <c r="AJ178" s="67">
        <f>SUM(Start:End!AJ178)</f>
        <v>140266828.96870714</v>
      </c>
      <c r="AK178" s="67">
        <f>SUM(Start:End!AK178)</f>
        <v>141051514.25705713</v>
      </c>
      <c r="AL178" s="67">
        <f>SUM(Start:End!AL178)</f>
        <v>148308259.1269514</v>
      </c>
      <c r="AM178" s="67">
        <f>SUM(Start:End!AM178)</f>
        <v>149045486.81483817</v>
      </c>
      <c r="AN178" s="67">
        <f>SUM(Start:End!AN178)</f>
        <v>156845870.29913452</v>
      </c>
      <c r="AO178" s="67">
        <f>SUM(Start:End!AO178)</f>
        <v>160785229.97298762</v>
      </c>
      <c r="AP178" s="67">
        <f>SUM(Start:End!AP178)</f>
        <v>91809797.682219133</v>
      </c>
      <c r="AQ178" s="67">
        <f>SUM(Start:End!AQ178)</f>
        <v>131365399.69492874</v>
      </c>
      <c r="AR178" s="67">
        <f>SUM(Start:End!AR178)</f>
        <v>100028324.65674302</v>
      </c>
      <c r="AS178" s="67">
        <f>SUM(Start:End!AS178)</f>
        <v>139584931.61451855</v>
      </c>
      <c r="AT178" s="67">
        <f>SUM(Start:End!AT178)</f>
        <v>108157473.69798981</v>
      </c>
      <c r="AU178" s="67">
        <f>SUM(Start:End!AU178)</f>
        <v>147831206.53218746</v>
      </c>
      <c r="AV178" s="67">
        <f>SUM(Start:End!AV178)</f>
        <v>175012625.76659429</v>
      </c>
      <c r="AW178" s="67">
        <f>SUM(Start:End!AW178)</f>
        <v>155904955.82934162</v>
      </c>
      <c r="AX178" s="67">
        <f>SUM(Start:End!AX178)</f>
        <v>183135495.99136388</v>
      </c>
      <c r="AY178" s="67">
        <f>SUM(Start:End!AY178)</f>
        <v>164160342.13050556</v>
      </c>
      <c r="BA178" s="37">
        <f>SUM(Start:End!BA178)</f>
        <v>204604256.7494016</v>
      </c>
      <c r="BB178" s="37">
        <f>SUM(Start:End!BB178)</f>
        <v>752023458.15211225</v>
      </c>
      <c r="BC178" s="37">
        <f>SUM(Start:End!BC178)</f>
        <v>1458216039.5472634</v>
      </c>
      <c r="BD178" s="37">
        <f>SUM(Start:End!BD178)</f>
        <v>1714621653.8685145</v>
      </c>
      <c r="BF178" s="77" t="s">
        <v>248</v>
      </c>
      <c r="BG178" s="32" t="str">
        <f t="shared" si="92"/>
        <v>Total Contra RevenueStrong Case Scenario</v>
      </c>
    </row>
    <row r="179" spans="2:59" x14ac:dyDescent="0.25">
      <c r="B179" s="54" t="s">
        <v>48</v>
      </c>
      <c r="C179" s="78" t="s">
        <v>26</v>
      </c>
      <c r="D179" s="64">
        <f>SUM(Start:End!D179)</f>
        <v>-795138.62117897731</v>
      </c>
      <c r="E179" s="64">
        <f>SUM(Start:End!E179)</f>
        <v>-1028118.9456392044</v>
      </c>
      <c r="F179" s="64">
        <f>SUM(Start:End!F179)</f>
        <v>-1407404.1752281818</v>
      </c>
      <c r="G179" s="64">
        <f>SUM(Start:End!G179)</f>
        <v>-1930675.4230965907</v>
      </c>
      <c r="H179" s="64">
        <f>SUM(Start:End!H179)</f>
        <v>-2654889.808642677</v>
      </c>
      <c r="I179" s="64">
        <f>SUM(Start:End!I179)</f>
        <v>-2995165.7932957634</v>
      </c>
      <c r="J179" s="64">
        <f>SUM(Start:End!J179)</f>
        <v>-3913664.0724691665</v>
      </c>
      <c r="K179" s="64">
        <f>SUM(Start:End!K179)</f>
        <v>-3244041.0892550508</v>
      </c>
      <c r="L179" s="64">
        <f>SUM(Start:End!L179)</f>
        <v>-5824881.4136261838</v>
      </c>
      <c r="M179" s="64">
        <f>SUM(Start:End!M179)</f>
        <v>-5901037.9920012625</v>
      </c>
      <c r="N179" s="64">
        <f>SUM(Start:End!N179)</f>
        <v>-6232968.2046548482</v>
      </c>
      <c r="O179" s="64">
        <f>SUM(Start:End!O179)</f>
        <v>-6729582.5529568186</v>
      </c>
      <c r="P179" s="67">
        <f>SUM(Start:End!P179)</f>
        <v>-10730246.288498664</v>
      </c>
      <c r="Q179" s="67">
        <f>SUM(Start:End!Q179)</f>
        <v>-10186571.04924562</v>
      </c>
      <c r="R179" s="67">
        <f>SUM(Start:End!R179)</f>
        <v>-8228495.5205031214</v>
      </c>
      <c r="S179" s="67">
        <f>SUM(Start:End!S179)</f>
        <v>-11059425.000108249</v>
      </c>
      <c r="T179" s="67">
        <f>SUM(Start:End!T179)</f>
        <v>-9800753.7569131739</v>
      </c>
      <c r="U179" s="67">
        <f>SUM(Start:End!U179)</f>
        <v>-12613135.705900926</v>
      </c>
      <c r="V179" s="67">
        <f>SUM(Start:End!V179)</f>
        <v>-12227517.943985645</v>
      </c>
      <c r="W179" s="67">
        <f>SUM(Start:End!W179)</f>
        <v>-15227235.99540058</v>
      </c>
      <c r="X179" s="67">
        <f>SUM(Start:End!X179)</f>
        <v>-16660405.414310127</v>
      </c>
      <c r="Y179" s="67">
        <f>SUM(Start:End!Y179)</f>
        <v>-16746187.997134587</v>
      </c>
      <c r="Z179" s="67">
        <f>SUM(Start:End!Z179)</f>
        <v>-18165790.320641514</v>
      </c>
      <c r="AA179" s="67">
        <f>SUM(Start:End!AA179)</f>
        <v>-18281481.477698147</v>
      </c>
      <c r="AB179" s="67">
        <f>SUM(Start:End!AB179)</f>
        <v>-21903137.51216894</v>
      </c>
      <c r="AC179" s="67">
        <f>SUM(Start:End!AC179)</f>
        <v>-22490868.085441686</v>
      </c>
      <c r="AD179" s="67">
        <f>SUM(Start:End!AD179)</f>
        <v>-20239294.47577665</v>
      </c>
      <c r="AE179" s="67">
        <f>SUM(Start:End!AE179)</f>
        <v>-23636309.716447957</v>
      </c>
      <c r="AF179" s="67">
        <f>SUM(Start:End!AF179)</f>
        <v>-21975951.217026785</v>
      </c>
      <c r="AG179" s="67">
        <f>SUM(Start:End!AG179)</f>
        <v>-25394481.086012945</v>
      </c>
      <c r="AH179" s="67">
        <f>SUM(Start:End!AH179)</f>
        <v>-25358830.81612717</v>
      </c>
      <c r="AI179" s="67">
        <f>SUM(Start:End!AI179)</f>
        <v>-28931136.898338296</v>
      </c>
      <c r="AJ179" s="67">
        <f>SUM(Start:End!AJ179)</f>
        <v>-30603746.670170374</v>
      </c>
      <c r="AK179" s="67">
        <f>SUM(Start:End!AK179)</f>
        <v>-30717792.716121256</v>
      </c>
      <c r="AL179" s="67">
        <f>SUM(Start:End!AL179)</f>
        <v>-32382335.581624996</v>
      </c>
      <c r="AM179" s="67">
        <f>SUM(Start:End!AM179)</f>
        <v>-32482946.018492352</v>
      </c>
      <c r="AN179" s="67">
        <f>SUM(Start:End!AN179)</f>
        <v>-34139743.482779726</v>
      </c>
      <c r="AO179" s="67">
        <f>SUM(Start:End!AO179)</f>
        <v>-35002442.156453446</v>
      </c>
      <c r="AP179" s="67">
        <f>SUM(Start:End!AP179)</f>
        <v>-18767751.6550637</v>
      </c>
      <c r="AQ179" s="67">
        <f>SUM(Start:End!AQ179)</f>
        <v>-27937438.011856161</v>
      </c>
      <c r="AR179" s="67">
        <f>SUM(Start:End!AR179)</f>
        <v>-20559391.053417165</v>
      </c>
      <c r="AS179" s="67">
        <f>SUM(Start:End!AS179)</f>
        <v>-29733595.689255938</v>
      </c>
      <c r="AT179" s="67">
        <f>SUM(Start:End!AT179)</f>
        <v>-22348926.836530596</v>
      </c>
      <c r="AU179" s="67">
        <f>SUM(Start:End!AU179)</f>
        <v>-31542563.401367802</v>
      </c>
      <c r="AV179" s="67">
        <f>SUM(Start:End!AV179)</f>
        <v>-37855301.535441577</v>
      </c>
      <c r="AW179" s="67">
        <f>SUM(Start:End!AW179)</f>
        <v>-33316476.817093384</v>
      </c>
      <c r="AX179" s="67">
        <f>SUM(Start:End!AX179)</f>
        <v>-39633666.063613094</v>
      </c>
      <c r="AY179" s="67">
        <f>SUM(Start:End!AY179)</f>
        <v>-35117615.31832201</v>
      </c>
      <c r="BA179" s="37">
        <f>SUM(Start:End!BA179)</f>
        <v>-42657568.092044726</v>
      </c>
      <c r="BB179" s="37">
        <f>SUM(Start:End!BB179)</f>
        <v>-159927246.47034037</v>
      </c>
      <c r="BC179" s="37">
        <f>SUM(Start:End!BC179)</f>
        <v>-316116830.79374939</v>
      </c>
      <c r="BD179" s="37">
        <f>SUM(Start:End!BD179)</f>
        <v>-365954912.02119464</v>
      </c>
      <c r="BF179" s="77" t="s">
        <v>248</v>
      </c>
      <c r="BG179" s="32" t="str">
        <f t="shared" si="92"/>
        <v>Total Other RevenueStrong Case Scenario</v>
      </c>
    </row>
    <row r="180" spans="2:59" x14ac:dyDescent="0.25">
      <c r="B180" s="55" t="s">
        <v>49</v>
      </c>
      <c r="C180" s="79" t="s">
        <v>26</v>
      </c>
      <c r="D180" s="68">
        <f>SUM(Start:End!D180)</f>
        <v>1516784.5345241455</v>
      </c>
      <c r="E180" s="68">
        <f>SUM(Start:End!E180)</f>
        <v>1424634.2244886374</v>
      </c>
      <c r="F180" s="68">
        <f>SUM(Start:End!F180)</f>
        <v>1982441.8806240917</v>
      </c>
      <c r="G180" s="68">
        <f>SUM(Start:End!G180)</f>
        <v>2163130.8337571006</v>
      </c>
      <c r="H180" s="68">
        <f>SUM(Start:End!H180)</f>
        <v>2049819.6468781561</v>
      </c>
      <c r="I180" s="68">
        <f>SUM(Start:End!I180)</f>
        <v>2152551.1501955558</v>
      </c>
      <c r="J180" s="68">
        <f>SUM(Start:End!J180)</f>
        <v>2139826.1357189594</v>
      </c>
      <c r="K180" s="68">
        <f>SUM(Start:End!K180)</f>
        <v>3123869.7525126263</v>
      </c>
      <c r="L180" s="68">
        <f>SUM(Start:End!L180)</f>
        <v>1511329.1932118759</v>
      </c>
      <c r="M180" s="68">
        <f>SUM(Start:End!M180)</f>
        <v>2304408.88303346</v>
      </c>
      <c r="N180" s="68">
        <f>SUM(Start:End!N180)</f>
        <v>2712653.9241709029</v>
      </c>
      <c r="O180" s="68">
        <f>SUM(Start:End!O180)</f>
        <v>4232343.0932994923</v>
      </c>
      <c r="P180" s="68">
        <f>SUM(Start:End!P180)</f>
        <v>6180669.8880135249</v>
      </c>
      <c r="Q180" s="68">
        <f>SUM(Start:End!Q180)</f>
        <v>5811853.0499717165</v>
      </c>
      <c r="R180" s="68">
        <f>SUM(Start:End!R180)</f>
        <v>5212946.9698530249</v>
      </c>
      <c r="S180" s="68">
        <f>SUM(Start:End!S180)</f>
        <v>6378569.0888040727</v>
      </c>
      <c r="T180" s="68">
        <f>SUM(Start:End!T180)</f>
        <v>6005229.953022521</v>
      </c>
      <c r="U180" s="68">
        <f>SUM(Start:End!U180)</f>
        <v>7151696.3187672691</v>
      </c>
      <c r="V180" s="68">
        <f>SUM(Start:End!V180)</f>
        <v>7133992.1186466357</v>
      </c>
      <c r="W180" s="68">
        <f>SUM(Start:End!W180)</f>
        <v>8352822.4542798791</v>
      </c>
      <c r="X180" s="68">
        <f>SUM(Start:End!X180)</f>
        <v>8954613.5660394523</v>
      </c>
      <c r="Y180" s="68">
        <f>SUM(Start:End!Y180)</f>
        <v>9082534.8723737188</v>
      </c>
      <c r="Z180" s="68">
        <f>SUM(Start:End!Z180)</f>
        <v>9677025.8165551089</v>
      </c>
      <c r="AA180" s="68">
        <f>SUM(Start:End!AA180)</f>
        <v>9823010.5310151596</v>
      </c>
      <c r="AB180" s="68">
        <f>SUM(Start:End!AB180)</f>
        <v>11597549.121845899</v>
      </c>
      <c r="AC180" s="68">
        <f>SUM(Start:End!AC180)</f>
        <v>11883056.094743729</v>
      </c>
      <c r="AD180" s="68">
        <f>SUM(Start:End!AD180)</f>
        <v>11172868.348273851</v>
      </c>
      <c r="AE180" s="68">
        <f>SUM(Start:End!AE180)</f>
        <v>12563934.739671532</v>
      </c>
      <c r="AF180" s="68">
        <f>SUM(Start:End!AF180)</f>
        <v>12034058.049646117</v>
      </c>
      <c r="AG180" s="68">
        <f>SUM(Start:End!AG180)</f>
        <v>13430656.782928992</v>
      </c>
      <c r="AH180" s="68">
        <f>SUM(Start:End!AH180)</f>
        <v>13571900.351968376</v>
      </c>
      <c r="AI180" s="68">
        <f>SUM(Start:End!AI180)</f>
        <v>15038450.432126544</v>
      </c>
      <c r="AJ180" s="68">
        <f>SUM(Start:End!AJ180)</f>
        <v>15751192.57943611</v>
      </c>
      <c r="AK180" s="68">
        <f>SUM(Start:End!AK180)</f>
        <v>15912520.652808301</v>
      </c>
      <c r="AL180" s="68">
        <f>SUM(Start:End!AL180)</f>
        <v>16623343.893775333</v>
      </c>
      <c r="AM180" s="68">
        <f>SUM(Start:End!AM180)</f>
        <v>16783289.338616814</v>
      </c>
      <c r="AN180" s="68">
        <f>SUM(Start:End!AN180)</f>
        <v>17717007.416772094</v>
      </c>
      <c r="AO180" s="68">
        <f>SUM(Start:End!AO180)</f>
        <v>18155277.160095342</v>
      </c>
      <c r="AP180" s="68">
        <f>SUM(Start:End!AP180)</f>
        <v>11928140.850447997</v>
      </c>
      <c r="AQ180" s="68">
        <f>SUM(Start:End!AQ180)</f>
        <v>15679180.011530021</v>
      </c>
      <c r="AR180" s="68">
        <f>SUM(Start:End!AR180)</f>
        <v>12852955.10342706</v>
      </c>
      <c r="AS180" s="68">
        <f>SUM(Start:End!AS180)</f>
        <v>16598600.653218664</v>
      </c>
      <c r="AT180" s="68">
        <f>SUM(Start:End!AT180)</f>
        <v>13745449.406622468</v>
      </c>
      <c r="AU180" s="68">
        <f>SUM(Start:End!AU180)</f>
        <v>17512090.117159814</v>
      </c>
      <c r="AV180" s="68">
        <f>SUM(Start:End!AV180)</f>
        <v>20074826.078096785</v>
      </c>
      <c r="AW180" s="68">
        <f>SUM(Start:End!AW180)</f>
        <v>18402891.346525215</v>
      </c>
      <c r="AX180" s="68">
        <f>SUM(Start:End!AX180)</f>
        <v>20979169.482058331</v>
      </c>
      <c r="AY180" s="68">
        <f>SUM(Start:End!AY180)</f>
        <v>19329978.416881695</v>
      </c>
      <c r="BA180" s="134">
        <f>SUM(Start:End!BA180)</f>
        <v>27313793.252415001</v>
      </c>
      <c r="BB180" s="134">
        <f>SUM(Start:End!BB180)</f>
        <v>89764964.62734209</v>
      </c>
      <c r="BC180" s="134">
        <f>SUM(Start:End!BC180)</f>
        <v>166362820.38584161</v>
      </c>
      <c r="BD180" s="134">
        <f>SUM(Start:End!BD180)</f>
        <v>202975566.04283553</v>
      </c>
      <c r="BF180" s="77" t="s">
        <v>248</v>
      </c>
      <c r="BG180" s="32" t="str">
        <f t="shared" si="92"/>
        <v>Adjusted Net RevenueStrong Case Scenario</v>
      </c>
    </row>
    <row r="181" spans="2:59" x14ac:dyDescent="0.25">
      <c r="B181" s="40" t="s">
        <v>50</v>
      </c>
      <c r="C181" s="78" t="s">
        <v>26</v>
      </c>
      <c r="D181" s="63">
        <f>SUM(Start:End!D181)</f>
        <v>17345.691484374998</v>
      </c>
      <c r="E181" s="63">
        <f>SUM(Start:End!E181)</f>
        <v>18282.856519886362</v>
      </c>
      <c r="F181" s="63">
        <f>SUM(Start:End!F181)</f>
        <v>-4417.9392187500007</v>
      </c>
      <c r="G181" s="63">
        <f>SUM(Start:End!G181)</f>
        <v>12935.490298295454</v>
      </c>
      <c r="H181" s="63">
        <f>SUM(Start:End!H181)</f>
        <v>17239.994987373735</v>
      </c>
      <c r="I181" s="63">
        <f>SUM(Start:End!I181)</f>
        <v>65553.311190972221</v>
      </c>
      <c r="J181" s="63">
        <f>SUM(Start:End!J181)</f>
        <v>9129.0616145833337</v>
      </c>
      <c r="K181" s="63">
        <f>SUM(Start:End!K181)</f>
        <v>9854.6370959595952</v>
      </c>
      <c r="L181" s="63">
        <f>SUM(Start:End!L181)</f>
        <v>55965.022215672347</v>
      </c>
      <c r="M181" s="63">
        <f>SUM(Start:End!M181)</f>
        <v>10832.417558396464</v>
      </c>
      <c r="N181" s="63">
        <f>SUM(Start:End!N181)</f>
        <v>14635.74143939394</v>
      </c>
      <c r="O181" s="63">
        <f>SUM(Start:End!O181)</f>
        <v>-146289.10995896466</v>
      </c>
      <c r="P181" s="37">
        <f>SUM(Start:End!P181)</f>
        <v>69605.135659688298</v>
      </c>
      <c r="Q181" s="37">
        <f>SUM(Start:End!Q181)</f>
        <v>65334.130531731833</v>
      </c>
      <c r="R181" s="37">
        <f>SUM(Start:End!R181)</f>
        <v>59705.935107934507</v>
      </c>
      <c r="S181" s="37">
        <f>SUM(Start:End!S181)</f>
        <v>71851.326688227608</v>
      </c>
      <c r="T181" s="37">
        <f>SUM(Start:End!T181)</f>
        <v>68389.173284078832</v>
      </c>
      <c r="U181" s="37">
        <f>SUM(Start:End!U181)</f>
        <v>80300.954056362651</v>
      </c>
      <c r="V181" s="37">
        <f>SUM(Start:End!V181)</f>
        <v>80533.055879858613</v>
      </c>
      <c r="W181" s="37">
        <f>SUM(Start:End!W181)</f>
        <v>93184.757184659989</v>
      </c>
      <c r="X181" s="37">
        <f>SUM(Start:End!X181)</f>
        <v>99489.738988051031</v>
      </c>
      <c r="Y181" s="37">
        <f>SUM(Start:End!Y181)</f>
        <v>101096.07793567955</v>
      </c>
      <c r="Z181" s="37">
        <f>SUM(Start:End!Z181)</f>
        <v>107319.93321168753</v>
      </c>
      <c r="AA181" s="37">
        <f>SUM(Start:End!AA181)</f>
        <v>109131.4621957417</v>
      </c>
      <c r="AB181" s="37">
        <f>SUM(Start:End!AB181)</f>
        <v>128458.23291233904</v>
      </c>
      <c r="AC181" s="37">
        <f>SUM(Start:End!AC181)</f>
        <v>131561.60585194023</v>
      </c>
      <c r="AD181" s="37">
        <f>SUM(Start:End!AD181)</f>
        <v>124802.13683327142</v>
      </c>
      <c r="AE181" s="37">
        <f>SUM(Start:End!AE181)</f>
        <v>139274.02506227628</v>
      </c>
      <c r="AF181" s="37">
        <f>SUM(Start:End!AF181)</f>
        <v>134206.95181051153</v>
      </c>
      <c r="AG181" s="37">
        <f>SUM(Start:End!AG181)</f>
        <v>148726.66318907472</v>
      </c>
      <c r="AH181" s="37">
        <f>SUM(Start:End!AH181)</f>
        <v>150658.79901960678</v>
      </c>
      <c r="AI181" s="37">
        <f>SUM(Start:End!AI181)</f>
        <v>165926.9716693236</v>
      </c>
      <c r="AJ181" s="37">
        <f>SUM(Start:End!AJ181)</f>
        <v>173424.53166502187</v>
      </c>
      <c r="AK181" s="37">
        <f>SUM(Start:End!AK181)</f>
        <v>175443.24110450264</v>
      </c>
      <c r="AL181" s="37">
        <f>SUM(Start:End!AL181)</f>
        <v>182924.94850950502</v>
      </c>
      <c r="AM181" s="37">
        <f>SUM(Start:End!AM181)</f>
        <v>184941.50430147516</v>
      </c>
      <c r="AN181" s="37">
        <f>SUM(Start:End!AN181)</f>
        <v>195413.3073368296</v>
      </c>
      <c r="AO181" s="37">
        <f>SUM(Start:End!AO181)</f>
        <v>200225.1927751828</v>
      </c>
      <c r="AP181" s="37">
        <f>SUM(Start:End!AP181)</f>
        <v>136691.24908625873</v>
      </c>
      <c r="AQ181" s="37">
        <f>SUM(Start:End!AQ181)</f>
        <v>175703.36423738161</v>
      </c>
      <c r="AR181" s="37">
        <f>SUM(Start:End!AR181)</f>
        <v>146880.03772984823</v>
      </c>
      <c r="AS181" s="37">
        <f>SUM(Start:End!AS181)</f>
        <v>185814.53285726882</v>
      </c>
      <c r="AT181" s="37">
        <f>SUM(Start:End!AT181)</f>
        <v>156639.18302901922</v>
      </c>
      <c r="AU181" s="37">
        <f>SUM(Start:End!AU181)</f>
        <v>195830.81128957111</v>
      </c>
      <c r="AV181" s="37">
        <f>SUM(Start:End!AV181)</f>
        <v>222425.86519117677</v>
      </c>
      <c r="AW181" s="37">
        <f>SUM(Start:End!AW181)</f>
        <v>205586.31025335196</v>
      </c>
      <c r="AX181" s="37">
        <f>SUM(Start:End!AX181)</f>
        <v>232357.04605268181</v>
      </c>
      <c r="AY181" s="37">
        <f>SUM(Start:End!AY181)</f>
        <v>215793.94285686151</v>
      </c>
      <c r="BA181" s="37">
        <f>SUM(Start:End!BA181)</f>
        <v>81067.175227193788</v>
      </c>
      <c r="BB181" s="37">
        <f>SUM(Start:End!BB181)</f>
        <v>1005941.6807237021</v>
      </c>
      <c r="BC181" s="37">
        <f>SUM(Start:End!BC181)</f>
        <v>1840349.6119288481</v>
      </c>
      <c r="BD181" s="37">
        <f>SUM(Start:End!BD181)</f>
        <v>2269360.8426954327</v>
      </c>
      <c r="BF181" s="77" t="s">
        <v>248</v>
      </c>
      <c r="BG181" s="32" t="str">
        <f t="shared" si="92"/>
        <v>Chargebacks and FraudStrong Case Scenario</v>
      </c>
    </row>
    <row r="182" spans="2:59" x14ac:dyDescent="0.25">
      <c r="B182" s="40" t="s">
        <v>51</v>
      </c>
      <c r="C182" s="78" t="s">
        <v>26</v>
      </c>
      <c r="D182" s="63">
        <f>SUM(Start:End!D182)</f>
        <v>20658.067748579546</v>
      </c>
      <c r="E182" s="63">
        <f>SUM(Start:End!E182)</f>
        <v>22778.777499999997</v>
      </c>
      <c r="F182" s="63">
        <f>SUM(Start:End!F182)</f>
        <v>33650.291889204535</v>
      </c>
      <c r="G182" s="63">
        <f>SUM(Start:End!G182)</f>
        <v>38139.393664772724</v>
      </c>
      <c r="H182" s="63">
        <f>SUM(Start:End!H182)</f>
        <v>52542.762525252518</v>
      </c>
      <c r="I182" s="63">
        <f>SUM(Start:End!I182)</f>
        <v>56682.577447916665</v>
      </c>
      <c r="J182" s="63">
        <f>SUM(Start:End!J182)</f>
        <v>43073.815860164141</v>
      </c>
      <c r="K182" s="63">
        <f>SUM(Start:End!K182)</f>
        <v>47249.925681818175</v>
      </c>
      <c r="L182" s="63">
        <f>SUM(Start:End!L182)</f>
        <v>70334.864837042303</v>
      </c>
      <c r="M182" s="63">
        <f>SUM(Start:End!M182)</f>
        <v>74591.018636363631</v>
      </c>
      <c r="N182" s="63">
        <f>SUM(Start:End!N182)</f>
        <v>64433.178636363642</v>
      </c>
      <c r="O182" s="63">
        <f>SUM(Start:End!O182)</f>
        <v>72178.155789141412</v>
      </c>
      <c r="P182" s="37">
        <f>SUM(Start:End!P182)</f>
        <v>324127.55728585308</v>
      </c>
      <c r="Q182" s="37">
        <f>SUM(Start:End!Q182)</f>
        <v>307385.22817109112</v>
      </c>
      <c r="R182" s="37">
        <f>SUM(Start:End!R182)</f>
        <v>251275.04123963087</v>
      </c>
      <c r="S182" s="37">
        <f>SUM(Start:End!S182)</f>
        <v>334118.63334229216</v>
      </c>
      <c r="T182" s="37">
        <f>SUM(Start:End!T182)</f>
        <v>298117.28215208487</v>
      </c>
      <c r="U182" s="37">
        <f>SUM(Start:End!U182)</f>
        <v>380351.96337695676</v>
      </c>
      <c r="V182" s="37">
        <f>SUM(Start:End!V182)</f>
        <v>369877.37109206425</v>
      </c>
      <c r="W182" s="37">
        <f>SUM(Start:End!W182)</f>
        <v>457566.81419529626</v>
      </c>
      <c r="X182" s="37">
        <f>SUM(Start:End!X182)</f>
        <v>499573.83995332551</v>
      </c>
      <c r="Y182" s="37">
        <f>SUM(Start:End!Y182)</f>
        <v>502615.86654297123</v>
      </c>
      <c r="Z182" s="37">
        <f>SUM(Start:End!Z182)</f>
        <v>544216.02675961272</v>
      </c>
      <c r="AA182" s="37">
        <f>SUM(Start:End!AA182)</f>
        <v>548166.29877070838</v>
      </c>
      <c r="AB182" s="37">
        <f>SUM(Start:End!AB182)</f>
        <v>655776.41987669293</v>
      </c>
      <c r="AC182" s="37">
        <f>SUM(Start:End!AC182)</f>
        <v>673225.45704283204</v>
      </c>
      <c r="AD182" s="37">
        <f>SUM(Start:End!AD182)</f>
        <v>608581.33826945233</v>
      </c>
      <c r="AE182" s="37">
        <f>SUM(Start:End!AE182)</f>
        <v>707946.85629826027</v>
      </c>
      <c r="AF182" s="37">
        <f>SUM(Start:End!AF182)</f>
        <v>660241.47919419874</v>
      </c>
      <c r="AG182" s="37">
        <f>SUM(Start:End!AG182)</f>
        <v>760217.49691543868</v>
      </c>
      <c r="AH182" s="37">
        <f>SUM(Start:End!AH182)</f>
        <v>760069.53256872843</v>
      </c>
      <c r="AI182" s="37">
        <f>SUM(Start:End!AI182)</f>
        <v>864583.71385461197</v>
      </c>
      <c r="AJ182" s="37">
        <f>SUM(Start:End!AJ182)</f>
        <v>913668.64560274128</v>
      </c>
      <c r="AK182" s="37">
        <f>SUM(Start:End!AK182)</f>
        <v>917662.76543885516</v>
      </c>
      <c r="AL182" s="37">
        <f>SUM(Start:End!AL182)</f>
        <v>966519.68297920923</v>
      </c>
      <c r="AM182" s="37">
        <f>SUM(Start:End!AM182)</f>
        <v>970144.45230631577</v>
      </c>
      <c r="AN182" s="37">
        <f>SUM(Start:End!AN182)</f>
        <v>1020072.8694148982</v>
      </c>
      <c r="AO182" s="37">
        <f>SUM(Start:End!AO182)</f>
        <v>1045795.5724028673</v>
      </c>
      <c r="AP182" s="37">
        <f>SUM(Start:End!AP182)</f>
        <v>573334.25436919823</v>
      </c>
      <c r="AQ182" s="37">
        <f>SUM(Start:End!AQ182)</f>
        <v>841532.70867309964</v>
      </c>
      <c r="AR182" s="37">
        <f>SUM(Start:End!AR182)</f>
        <v>626838.73075147416</v>
      </c>
      <c r="AS182" s="37">
        <f>SUM(Start:End!AS182)</f>
        <v>895127.75487674656</v>
      </c>
      <c r="AT182" s="37">
        <f>SUM(Start:End!AT182)</f>
        <v>680101.04189137614</v>
      </c>
      <c r="AU182" s="37">
        <f>SUM(Start:End!AU182)</f>
        <v>949033.32854859217</v>
      </c>
      <c r="AV182" s="37">
        <f>SUM(Start:End!AV182)</f>
        <v>1133558.0655820847</v>
      </c>
      <c r="AW182" s="37">
        <f>SUM(Start:End!AW182)</f>
        <v>1001865.6838561888</v>
      </c>
      <c r="AX182" s="37">
        <f>SUM(Start:End!AX182)</f>
        <v>1186587.9119739656</v>
      </c>
      <c r="AY182" s="37">
        <f>SUM(Start:End!AY182)</f>
        <v>1055638.7319914189</v>
      </c>
      <c r="BA182" s="37">
        <f>SUM(Start:End!BA182)</f>
        <v>596312.8302166193</v>
      </c>
      <c r="BB182" s="37">
        <f>SUM(Start:End!BB182)</f>
        <v>4817391.9228818873</v>
      </c>
      <c r="BC182" s="37">
        <f>SUM(Start:End!BC182)</f>
        <v>9458637.8403473347</v>
      </c>
      <c r="BD182" s="37">
        <f>SUM(Start:End!BD182)</f>
        <v>11009486.654331911</v>
      </c>
      <c r="BF182" s="77" t="s">
        <v>248</v>
      </c>
      <c r="BG182" s="32" t="str">
        <f t="shared" si="92"/>
        <v>Fees and OtherStrong Case Scenario</v>
      </c>
    </row>
    <row r="183" spans="2:59" x14ac:dyDescent="0.25">
      <c r="B183" s="40" t="s">
        <v>52</v>
      </c>
      <c r="C183" s="78" t="s">
        <v>26</v>
      </c>
      <c r="D183" s="63">
        <f>SUM(Start:End!D183)</f>
        <v>23656.172982954544</v>
      </c>
      <c r="E183" s="63">
        <f>SUM(Start:End!E183)</f>
        <v>29917.669076704544</v>
      </c>
      <c r="F183" s="63">
        <f>SUM(Start:End!F183)</f>
        <v>23696.900213068177</v>
      </c>
      <c r="G183" s="63">
        <f>SUM(Start:End!G183)</f>
        <v>18977.870362215908</v>
      </c>
      <c r="H183" s="63">
        <f>SUM(Start:End!H183)</f>
        <v>5882.5596338383839</v>
      </c>
      <c r="I183" s="63">
        <f>SUM(Start:End!I183)</f>
        <v>30826.450673611111</v>
      </c>
      <c r="J183" s="63">
        <f>SUM(Start:End!J183)</f>
        <v>46086.440307765144</v>
      </c>
      <c r="K183" s="63">
        <f>SUM(Start:End!K183)</f>
        <v>57960.030202020207</v>
      </c>
      <c r="L183" s="63">
        <f>SUM(Start:End!L183)</f>
        <v>86249.058778251259</v>
      </c>
      <c r="M183" s="63">
        <f>SUM(Start:End!M183)</f>
        <v>47324.37430397726</v>
      </c>
      <c r="N183" s="63">
        <f>SUM(Start:End!N183)</f>
        <v>110417.66412878787</v>
      </c>
      <c r="O183" s="63">
        <f>SUM(Start:End!O183)</f>
        <v>90074.237316919171</v>
      </c>
      <c r="P183" s="37">
        <f>SUM(Start:End!P183)</f>
        <v>319064.10156029864</v>
      </c>
      <c r="Q183" s="37">
        <f>SUM(Start:End!Q183)</f>
        <v>302588.07193092385</v>
      </c>
      <c r="R183" s="37">
        <f>SUM(Start:End!R183)</f>
        <v>247309.24463019997</v>
      </c>
      <c r="S183" s="37">
        <f>SUM(Start:End!S183)</f>
        <v>328898.39084275981</v>
      </c>
      <c r="T183" s="37">
        <f>SUM(Start:End!T183)</f>
        <v>293429.40718521801</v>
      </c>
      <c r="U183" s="37">
        <f>SUM(Start:End!U183)</f>
        <v>374419.87849399494</v>
      </c>
      <c r="V183" s="37">
        <f>SUM(Start:End!V183)</f>
        <v>364091.45751223614</v>
      </c>
      <c r="W183" s="37">
        <f>SUM(Start:End!W183)</f>
        <v>450454.51348591049</v>
      </c>
      <c r="X183" s="37">
        <f>SUM(Start:End!X183)</f>
        <v>491824.42380599963</v>
      </c>
      <c r="Y183" s="37">
        <f>SUM(Start:End!Y183)</f>
        <v>494812.22224814253</v>
      </c>
      <c r="Z183" s="37">
        <f>SUM(Start:End!Z183)</f>
        <v>535781.57904753962</v>
      </c>
      <c r="AA183" s="37">
        <f>SUM(Start:End!AA183)</f>
        <v>539663.36307888618</v>
      </c>
      <c r="AB183" s="37">
        <f>SUM(Start:End!AB183)</f>
        <v>645619.03269889019</v>
      </c>
      <c r="AC183" s="37">
        <f>SUM(Start:End!AC183)</f>
        <v>662800.01411525486</v>
      </c>
      <c r="AD183" s="37">
        <f>SUM(Start:End!AD183)</f>
        <v>599115.6353317051</v>
      </c>
      <c r="AE183" s="37">
        <f>SUM(Start:End!AE183)</f>
        <v>696977.20037541958</v>
      </c>
      <c r="AF183" s="37">
        <f>SUM(Start:End!AF183)</f>
        <v>649980.63636463461</v>
      </c>
      <c r="AG183" s="37">
        <f>SUM(Start:End!AG183)</f>
        <v>748443.74998312793</v>
      </c>
      <c r="AH183" s="37">
        <f>SUM(Start:End!AH183)</f>
        <v>748284.27825098182</v>
      </c>
      <c r="AI183" s="37">
        <f>SUM(Start:End!AI183)</f>
        <v>851216.25202396489</v>
      </c>
      <c r="AJ183" s="37">
        <f>SUM(Start:End!AJ183)</f>
        <v>899555.8022437389</v>
      </c>
      <c r="AK183" s="37">
        <f>SUM(Start:End!AK183)</f>
        <v>903479.35756999336</v>
      </c>
      <c r="AL183" s="37">
        <f>SUM(Start:End!AL183)</f>
        <v>951594.22258100577</v>
      </c>
      <c r="AM183" s="37">
        <f>SUM(Start:End!AM183)</f>
        <v>955153.65436876821</v>
      </c>
      <c r="AN183" s="37">
        <f>SUM(Start:End!AN183)</f>
        <v>1004303.8597740147</v>
      </c>
      <c r="AO183" s="37">
        <f>SUM(Start:End!AO183)</f>
        <v>1029629.7375224739</v>
      </c>
      <c r="AP183" s="37">
        <f>SUM(Start:End!AP183)</f>
        <v>564282.25807823834</v>
      </c>
      <c r="AQ183" s="37">
        <f>SUM(Start:End!AQ183)</f>
        <v>828421.72347724321</v>
      </c>
      <c r="AR183" s="37">
        <f>SUM(Start:End!AR183)</f>
        <v>616960.05324264674</v>
      </c>
      <c r="AS183" s="37">
        <f>SUM(Start:End!AS183)</f>
        <v>881189.35661926668</v>
      </c>
      <c r="AT183" s="37">
        <f>SUM(Start:End!AT183)</f>
        <v>669402.12344160466</v>
      </c>
      <c r="AU183" s="37">
        <f>SUM(Start:End!AU183)</f>
        <v>934263.80313577538</v>
      </c>
      <c r="AV183" s="37">
        <f>SUM(Start:End!AV183)</f>
        <v>1115997.6224276174</v>
      </c>
      <c r="AW183" s="37">
        <f>SUM(Start:End!AW183)</f>
        <v>986282.01016329369</v>
      </c>
      <c r="AX183" s="37">
        <f>SUM(Start:End!AX183)</f>
        <v>1168209.2976224255</v>
      </c>
      <c r="AY183" s="37">
        <f>SUM(Start:End!AY183)</f>
        <v>1039224.454735372</v>
      </c>
      <c r="BA183" s="37">
        <f>SUM(Start:End!BA183)</f>
        <v>571069.42798011366</v>
      </c>
      <c r="BB183" s="37">
        <f>SUM(Start:End!BB183)</f>
        <v>4742336.65382211</v>
      </c>
      <c r="BC183" s="37">
        <f>SUM(Start:End!BC183)</f>
        <v>9312219.8359074835</v>
      </c>
      <c r="BD183" s="37">
        <f>SUM(Start:End!BD183)</f>
        <v>10838166.300239973</v>
      </c>
      <c r="BF183" s="77" t="s">
        <v>248</v>
      </c>
      <c r="BG183" s="32" t="str">
        <f t="shared" si="92"/>
        <v>MobileStrong Case Scenario</v>
      </c>
    </row>
    <row r="184" spans="2:59" x14ac:dyDescent="0.25">
      <c r="B184" s="40" t="s">
        <v>53</v>
      </c>
      <c r="C184" s="78" t="s">
        <v>26</v>
      </c>
      <c r="D184" s="63">
        <f>SUM(Start:End!D184)</f>
        <v>49545.086583806813</v>
      </c>
      <c r="E184" s="63">
        <f>SUM(Start:End!E184)</f>
        <v>39296.193224431816</v>
      </c>
      <c r="F184" s="63">
        <f>SUM(Start:End!F184)</f>
        <v>71325.203551136365</v>
      </c>
      <c r="G184" s="63">
        <f>SUM(Start:End!G184)</f>
        <v>68205.896938920443</v>
      </c>
      <c r="H184" s="63">
        <f>SUM(Start:End!H184)</f>
        <v>124053.86930555555</v>
      </c>
      <c r="I184" s="63">
        <f>SUM(Start:End!I184)</f>
        <v>99626.087991319422</v>
      </c>
      <c r="J184" s="63">
        <f>SUM(Start:End!J184)</f>
        <v>141432.14450757572</v>
      </c>
      <c r="K184" s="63">
        <f>SUM(Start:End!K184)</f>
        <v>130570.14706439394</v>
      </c>
      <c r="L184" s="63">
        <f>SUM(Start:End!L184)</f>
        <v>278044.808653488</v>
      </c>
      <c r="M184" s="63">
        <f>SUM(Start:End!M184)</f>
        <v>350994.75813762634</v>
      </c>
      <c r="N184" s="63">
        <f>SUM(Start:End!N184)</f>
        <v>223246.51125000001</v>
      </c>
      <c r="O184" s="63">
        <f>SUM(Start:End!O184)</f>
        <v>234844.5889457071</v>
      </c>
      <c r="P184" s="37">
        <f>SUM(Start:End!P184)</f>
        <v>1021092.1755577006</v>
      </c>
      <c r="Q184" s="37">
        <f>SUM(Start:End!Q184)</f>
        <v>967846.79252158001</v>
      </c>
      <c r="R184" s="37">
        <f>SUM(Start:End!R184)</f>
        <v>795858.53404191067</v>
      </c>
      <c r="S184" s="37">
        <f>SUM(Start:End!S184)</f>
        <v>1052641.6855168801</v>
      </c>
      <c r="T184" s="37">
        <f>SUM(Start:End!T184)</f>
        <v>942401.57416627125</v>
      </c>
      <c r="U184" s="37">
        <f>SUM(Start:End!U184)</f>
        <v>1197190.0135474659</v>
      </c>
      <c r="V184" s="37">
        <f>SUM(Start:End!V184)</f>
        <v>1166037.2141476898</v>
      </c>
      <c r="W184" s="37">
        <f>SUM(Start:End!W184)</f>
        <v>1437688.8590127386</v>
      </c>
      <c r="X184" s="37">
        <f>SUM(Start:End!X184)</f>
        <v>1568003.3407532554</v>
      </c>
      <c r="Y184" s="37">
        <f>SUM(Start:End!Y184)</f>
        <v>1578295.2251968083</v>
      </c>
      <c r="Z184" s="37">
        <f>SUM(Start:End!Z184)</f>
        <v>1707332.6114128544</v>
      </c>
      <c r="AA184" s="37">
        <f>SUM(Start:End!AA184)</f>
        <v>1720493.2675277255</v>
      </c>
      <c r="AB184" s="37">
        <f>SUM(Start:End!AB184)</f>
        <v>2056683.0091371685</v>
      </c>
      <c r="AC184" s="37">
        <f>SUM(Start:End!AC184)</f>
        <v>2111173.6928026928</v>
      </c>
      <c r="AD184" s="37">
        <f>SUM(Start:End!AD184)</f>
        <v>1912822.6573183325</v>
      </c>
      <c r="AE184" s="37">
        <f>SUM(Start:End!AE184)</f>
        <v>2220746.2273111944</v>
      </c>
      <c r="AF184" s="37">
        <f>SUM(Start:End!AF184)</f>
        <v>2074310.6607473365</v>
      </c>
      <c r="AG184" s="37">
        <f>SUM(Start:End!AG184)</f>
        <v>2384095.5532601792</v>
      </c>
      <c r="AH184" s="37">
        <f>SUM(Start:End!AH184)</f>
        <v>2385089.6760739619</v>
      </c>
      <c r="AI184" s="37">
        <f>SUM(Start:End!AI184)</f>
        <v>2709002.9401885928</v>
      </c>
      <c r="AJ184" s="37">
        <f>SUM(Start:End!AJ184)</f>
        <v>2861371.3820876372</v>
      </c>
      <c r="AK184" s="37">
        <f>SUM(Start:End!AK184)</f>
        <v>2874817.2173191472</v>
      </c>
      <c r="AL184" s="37">
        <f>SUM(Start:End!AL184)</f>
        <v>3026491.9715113635</v>
      </c>
      <c r="AM184" s="37">
        <f>SUM(Start:End!AM184)</f>
        <v>3038831.6236172449</v>
      </c>
      <c r="AN184" s="37">
        <f>SUM(Start:End!AN184)</f>
        <v>3195934.0750376061</v>
      </c>
      <c r="AO184" s="37">
        <f>SUM(Start:End!AO184)</f>
        <v>3276438.3845050163</v>
      </c>
      <c r="AP184" s="37">
        <f>SUM(Start:End!AP184)</f>
        <v>1816252.5865501235</v>
      </c>
      <c r="AQ184" s="37">
        <f>SUM(Start:End!AQ184)</f>
        <v>2647335.6361993086</v>
      </c>
      <c r="AR184" s="37">
        <f>SUM(Start:End!AR184)</f>
        <v>1983839.18844898</v>
      </c>
      <c r="AS184" s="37">
        <f>SUM(Start:End!AS184)</f>
        <v>2815135.3829200109</v>
      </c>
      <c r="AT184" s="37">
        <f>SUM(Start:End!AT184)</f>
        <v>2150382.1113018524</v>
      </c>
      <c r="AU184" s="37">
        <f>SUM(Start:End!AU184)</f>
        <v>2983793.2399824057</v>
      </c>
      <c r="AV184" s="37">
        <f>SUM(Start:End!AV184)</f>
        <v>3555408.5629155636</v>
      </c>
      <c r="AW184" s="37">
        <f>SUM(Start:End!AW184)</f>
        <v>3149047.623197238</v>
      </c>
      <c r="AX184" s="37">
        <f>SUM(Start:End!AX184)</f>
        <v>3721384.1911498513</v>
      </c>
      <c r="AY184" s="37">
        <f>SUM(Start:End!AY184)</f>
        <v>3317451.4286464821</v>
      </c>
      <c r="BA184" s="37">
        <f>SUM(Start:End!BA184)</f>
        <v>1811185.2961539612</v>
      </c>
      <c r="BB184" s="37">
        <f>SUM(Start:End!BB184)</f>
        <v>15154881.29340288</v>
      </c>
      <c r="BC184" s="37">
        <f>SUM(Start:End!BC184)</f>
        <v>29655436.611374851</v>
      </c>
      <c r="BD184" s="37">
        <f>SUM(Start:End!BD184)</f>
        <v>34612402.410854444</v>
      </c>
      <c r="BF184" s="77" t="s">
        <v>248</v>
      </c>
      <c r="BG184" s="32" t="str">
        <f t="shared" si="92"/>
        <v>Network (ex-Depr.)Strong Case Scenario</v>
      </c>
    </row>
    <row r="185" spans="2:59" x14ac:dyDescent="0.25">
      <c r="B185" s="40" t="s">
        <v>54</v>
      </c>
      <c r="C185" s="78" t="s">
        <v>26</v>
      </c>
      <c r="D185" s="63">
        <f>SUM(Start:End!D185)</f>
        <v>80648.098295454562</v>
      </c>
      <c r="E185" s="63">
        <f>SUM(Start:End!E185)</f>
        <v>80992.088849431821</v>
      </c>
      <c r="F185" s="63">
        <f>SUM(Start:End!F185)</f>
        <v>65660.956235795456</v>
      </c>
      <c r="G185" s="63">
        <f>SUM(Start:End!G185)</f>
        <v>114205.76360085225</v>
      </c>
      <c r="H185" s="63">
        <f>SUM(Start:End!H185)</f>
        <v>120572.58001578283</v>
      </c>
      <c r="I185" s="63">
        <f>SUM(Start:End!I185)</f>
        <v>88883.878163194458</v>
      </c>
      <c r="J185" s="63">
        <f>SUM(Start:End!J185)</f>
        <v>148982.8629971591</v>
      </c>
      <c r="K185" s="63">
        <f>SUM(Start:End!K185)</f>
        <v>130351.45306186867</v>
      </c>
      <c r="L185" s="63">
        <f>SUM(Start:End!L185)</f>
        <v>92399.247989188763</v>
      </c>
      <c r="M185" s="63">
        <f>SUM(Start:End!M185)</f>
        <v>139021.92869160356</v>
      </c>
      <c r="N185" s="63">
        <f>SUM(Start:End!N185)</f>
        <v>165851.55075757578</v>
      </c>
      <c r="O185" s="63">
        <f>SUM(Start:End!O185)</f>
        <v>-80178.780527146446</v>
      </c>
      <c r="P185" s="37">
        <f>SUM(Start:End!P185)</f>
        <v>61437.590158765073</v>
      </c>
      <c r="Q185" s="37">
        <f>SUM(Start:End!Q185)</f>
        <v>53171.50613085604</v>
      </c>
      <c r="R185" s="37">
        <f>SUM(Start:End!R185)</f>
        <v>90934.866158379955</v>
      </c>
      <c r="S185" s="37">
        <f>SUM(Start:End!S185)</f>
        <v>64089.97532268826</v>
      </c>
      <c r="T185" s="37">
        <f>SUM(Start:End!T185)</f>
        <v>89442.735418084587</v>
      </c>
      <c r="U185" s="37">
        <f>SUM(Start:End!U185)</f>
        <v>61707.218624100235</v>
      </c>
      <c r="V185" s="37">
        <f>SUM(Start:End!V185)</f>
        <v>78425.453176849813</v>
      </c>
      <c r="W185" s="37">
        <f>SUM(Start:End!W185)</f>
        <v>48471.7646053223</v>
      </c>
      <c r="X185" s="37">
        <f>SUM(Start:End!X185)</f>
        <v>35963.801560653665</v>
      </c>
      <c r="Y185" s="37">
        <f>SUM(Start:End!Y185)</f>
        <v>43724.030273476208</v>
      </c>
      <c r="Z185" s="37">
        <f>SUM(Start:End!Z185)</f>
        <v>31186.026885958097</v>
      </c>
      <c r="AA185" s="37">
        <f>SUM(Start:End!AA185)</f>
        <v>39194.898777992494</v>
      </c>
      <c r="AB185" s="37">
        <f>SUM(Start:End!AB185)</f>
        <v>31085.408604953467</v>
      </c>
      <c r="AC185" s="37">
        <f>SUM(Start:End!AC185)</f>
        <v>29540.766327804944</v>
      </c>
      <c r="AD185" s="37">
        <f>SUM(Start:End!AD185)</f>
        <v>70972.867361171753</v>
      </c>
      <c r="AE185" s="37">
        <f>SUM(Start:End!AE185)</f>
        <v>38052.678401259531</v>
      </c>
      <c r="AF185" s="37">
        <f>SUM(Start:End!AF185)</f>
        <v>68034.415879761975</v>
      </c>
      <c r="AG185" s="37">
        <f>SUM(Start:End!AG185)</f>
        <v>34602.244323950232</v>
      </c>
      <c r="AH185" s="37">
        <f>SUM(Start:End!AH185)</f>
        <v>49376.789081469557</v>
      </c>
      <c r="AI185" s="37">
        <f>SUM(Start:End!AI185)</f>
        <v>15100.693152534135</v>
      </c>
      <c r="AJ185" s="37">
        <f>SUM(Start:End!AJ185)</f>
        <v>1466.8076367850881</v>
      </c>
      <c r="AK185" s="37">
        <f>SUM(Start:End!AK185)</f>
        <v>10974.600446886674</v>
      </c>
      <c r="AL185" s="37">
        <f>SUM(Start:End!AL185)</f>
        <v>-2452.9250591153977</v>
      </c>
      <c r="AM185" s="37">
        <f>SUM(Start:End!AM185)</f>
        <v>7566.4588016588241</v>
      </c>
      <c r="AN185" s="37">
        <f>SUM(Start:End!AN185)</f>
        <v>15144.956447841018</v>
      </c>
      <c r="AO185" s="37">
        <f>SUM(Start:End!AO185)</f>
        <v>14654.33376354666</v>
      </c>
      <c r="AP185" s="37">
        <f>SUM(Start:End!AP185)</f>
        <v>210954.88946092274</v>
      </c>
      <c r="AQ185" s="37">
        <f>SUM(Start:End!AQ185)</f>
        <v>121729.58630166281</v>
      </c>
      <c r="AR185" s="37">
        <f>SUM(Start:End!AR185)</f>
        <v>211289.82118702764</v>
      </c>
      <c r="AS185" s="37">
        <f>SUM(Start:End!AS185)</f>
        <v>121350.0426824785</v>
      </c>
      <c r="AT185" s="37">
        <f>SUM(Start:End!AT185)</f>
        <v>208732.46892430488</v>
      </c>
      <c r="AU185" s="37">
        <f>SUM(Start:End!AU185)</f>
        <v>119811.52074336883</v>
      </c>
      <c r="AV185" s="37">
        <f>SUM(Start:End!AV185)</f>
        <v>56569.749576522154</v>
      </c>
      <c r="AW185" s="37">
        <f>SUM(Start:End!AW185)</f>
        <v>117841.11728454218</v>
      </c>
      <c r="AX185" s="37">
        <f>SUM(Start:End!AX185)</f>
        <v>55641.287519065721</v>
      </c>
      <c r="AY185" s="37">
        <f>SUM(Start:End!AY185)</f>
        <v>117934.27672638465</v>
      </c>
      <c r="BA185" s="37">
        <f>SUM(Start:End!BA185)</f>
        <v>1147391.6281307605</v>
      </c>
      <c r="BB185" s="37">
        <f>SUM(Start:End!BB185)</f>
        <v>697749.86709312676</v>
      </c>
      <c r="BC185" s="37">
        <f>SUM(Start:End!BC185)</f>
        <v>354320.80495912069</v>
      </c>
      <c r="BD185" s="37">
        <f>SUM(Start:End!BD185)</f>
        <v>1371654.0506176674</v>
      </c>
      <c r="BF185" s="77" t="s">
        <v>248</v>
      </c>
      <c r="BG185" s="32" t="str">
        <f t="shared" si="92"/>
        <v>Payment Card FeesStrong Case Scenario</v>
      </c>
    </row>
    <row r="186" spans="2:59" x14ac:dyDescent="0.25">
      <c r="B186" s="40" t="s">
        <v>55</v>
      </c>
      <c r="C186" s="78" t="s">
        <v>26</v>
      </c>
      <c r="D186" s="63">
        <f>SUM(Start:End!D186)</f>
        <v>43620.372923352261</v>
      </c>
      <c r="E186" s="63">
        <f>SUM(Start:End!E186)</f>
        <v>177269.04546875</v>
      </c>
      <c r="F186" s="63">
        <f>SUM(Start:End!F186)</f>
        <v>199883.77592329544</v>
      </c>
      <c r="G186" s="63">
        <f>SUM(Start:End!G186)</f>
        <v>203308.22864346587</v>
      </c>
      <c r="H186" s="63">
        <f>SUM(Start:End!H186)</f>
        <v>210469.29734848486</v>
      </c>
      <c r="I186" s="63">
        <f>SUM(Start:End!I186)</f>
        <v>203927.85011104165</v>
      </c>
      <c r="J186" s="63">
        <f>SUM(Start:End!J186)</f>
        <v>236322.71323232324</v>
      </c>
      <c r="K186" s="63">
        <f>SUM(Start:End!K186)</f>
        <v>242158.46747474748</v>
      </c>
      <c r="L186" s="63">
        <f>SUM(Start:End!L186)</f>
        <v>252353.34555326705</v>
      </c>
      <c r="M186" s="63">
        <f>SUM(Start:End!M186)</f>
        <v>285551.58549084596</v>
      </c>
      <c r="N186" s="63">
        <f>SUM(Start:End!N186)</f>
        <v>264776.03761363635</v>
      </c>
      <c r="O186" s="63">
        <f>SUM(Start:End!O186)</f>
        <v>261315.29044823232</v>
      </c>
      <c r="P186" s="37">
        <f>SUM(Start:End!P186)</f>
        <v>694187.19082477037</v>
      </c>
      <c r="Q186" s="37">
        <f>SUM(Start:End!Q186)</f>
        <v>650769.40881229064</v>
      </c>
      <c r="R186" s="37">
        <f>SUM(Start:End!R186)</f>
        <v>602451.37521885918</v>
      </c>
      <c r="S186" s="37">
        <f>SUM(Start:End!S186)</f>
        <v>716711.40690316097</v>
      </c>
      <c r="T186" s="37">
        <f>SUM(Start:End!T186)</f>
        <v>687376.98551623046</v>
      </c>
      <c r="U186" s="37">
        <f>SUM(Start:End!U186)</f>
        <v>799182.02139246871</v>
      </c>
      <c r="V186" s="37">
        <f>SUM(Start:End!V186)</f>
        <v>804516.21467780089</v>
      </c>
      <c r="W186" s="37">
        <f>SUM(Start:End!W186)</f>
        <v>923175.64132390695</v>
      </c>
      <c r="X186" s="37">
        <f>SUM(Start:End!X186)</f>
        <v>982752.01634840376</v>
      </c>
      <c r="Y186" s="37">
        <f>SUM(Start:End!Y186)</f>
        <v>999932.0589074142</v>
      </c>
      <c r="Z186" s="37">
        <f>SUM(Start:End!Z186)</f>
        <v>1058706.9416655118</v>
      </c>
      <c r="AA186" s="37">
        <f>SUM(Start:End!AA186)</f>
        <v>1077945.7367957232</v>
      </c>
      <c r="AB186" s="37">
        <f>SUM(Start:End!AB186)</f>
        <v>1266093.9046687596</v>
      </c>
      <c r="AC186" s="37">
        <f>SUM(Start:End!AC186)</f>
        <v>1296261.235593756</v>
      </c>
      <c r="AD186" s="37">
        <f>SUM(Start:End!AD186)</f>
        <v>1237514.1520236607</v>
      </c>
      <c r="AE186" s="37">
        <f>SUM(Start:End!AE186)</f>
        <v>1373490.5291067306</v>
      </c>
      <c r="AF186" s="37">
        <f>SUM(Start:End!AF186)</f>
        <v>1329255.2968650567</v>
      </c>
      <c r="AG186" s="37">
        <f>SUM(Start:End!AG186)</f>
        <v>1465607.2928691397</v>
      </c>
      <c r="AH186" s="37">
        <f>SUM(Start:End!AH186)</f>
        <v>1487266.5329156751</v>
      </c>
      <c r="AI186" s="37">
        <f>SUM(Start:End!AI186)</f>
        <v>1630807.9945862982</v>
      </c>
      <c r="AJ186" s="37">
        <f>SUM(Start:End!AJ186)</f>
        <v>1701879.8720948996</v>
      </c>
      <c r="AK186" s="37">
        <f>SUM(Start:End!AK186)</f>
        <v>1723425.5568164457</v>
      </c>
      <c r="AL186" s="37">
        <f>SUM(Start:End!AL186)</f>
        <v>1794379.6233837944</v>
      </c>
      <c r="AM186" s="37">
        <f>SUM(Start:End!AM186)</f>
        <v>1815997.7188904346</v>
      </c>
      <c r="AN186" s="37">
        <f>SUM(Start:End!AN186)</f>
        <v>1920130.9414285573</v>
      </c>
      <c r="AO186" s="37">
        <f>SUM(Start:End!AO186)</f>
        <v>1967254.6256007955</v>
      </c>
      <c r="AP186" s="37">
        <f>SUM(Start:End!AP186)</f>
        <v>1379763.127043095</v>
      </c>
      <c r="AQ186" s="37">
        <f>SUM(Start:End!AQ186)</f>
        <v>1746228.8655917628</v>
      </c>
      <c r="AR186" s="37">
        <f>SUM(Start:End!AR186)</f>
        <v>1479795.0092820986</v>
      </c>
      <c r="AS186" s="37">
        <f>SUM(Start:End!AS186)</f>
        <v>1845368.5150722004</v>
      </c>
      <c r="AT186" s="37">
        <f>SUM(Start:End!AT186)</f>
        <v>1575082.464482219</v>
      </c>
      <c r="AU186" s="37">
        <f>SUM(Start:End!AU186)</f>
        <v>1943365.2046501613</v>
      </c>
      <c r="AV186" s="37">
        <f>SUM(Start:End!AV186)</f>
        <v>2192747.8400604385</v>
      </c>
      <c r="AW186" s="37">
        <f>SUM(Start:End!AW186)</f>
        <v>2038724.2034474323</v>
      </c>
      <c r="AX186" s="37">
        <f>SUM(Start:End!AX186)</f>
        <v>2290021.1134757474</v>
      </c>
      <c r="AY186" s="37">
        <f>SUM(Start:End!AY186)</f>
        <v>2138896.7724610479</v>
      </c>
      <c r="BA186" s="37">
        <f>SUM(Start:End!BA186)</f>
        <v>2580956.0102314423</v>
      </c>
      <c r="BB186" s="37">
        <f>SUM(Start:End!BB186)</f>
        <v>9997706.9983865432</v>
      </c>
      <c r="BC186" s="37">
        <f>SUM(Start:End!BC186)</f>
        <v>18121979.709814653</v>
      </c>
      <c r="BD186" s="37">
        <f>SUM(Start:End!BD186)</f>
        <v>22517378.682595558</v>
      </c>
      <c r="BF186" s="77" t="s">
        <v>248</v>
      </c>
      <c r="BG186" s="32" t="str">
        <f t="shared" si="92"/>
        <v>Ride InsuranceStrong Case Scenario</v>
      </c>
    </row>
    <row r="187" spans="2:59" x14ac:dyDescent="0.25">
      <c r="B187" s="55" t="s">
        <v>56</v>
      </c>
      <c r="C187" s="79" t="s">
        <v>26</v>
      </c>
      <c r="D187" s="68">
        <f>SUM(Start:End!D187)</f>
        <v>235473.49001852272</v>
      </c>
      <c r="E187" s="68">
        <f>SUM(Start:End!E187)</f>
        <v>368536.63063920452</v>
      </c>
      <c r="F187" s="68">
        <f>SUM(Start:End!F187)</f>
        <v>389799.18859375</v>
      </c>
      <c r="G187" s="68">
        <f>SUM(Start:End!G187)</f>
        <v>455772.64350852265</v>
      </c>
      <c r="H187" s="68">
        <f>SUM(Start:End!H187)</f>
        <v>530761.0638162879</v>
      </c>
      <c r="I187" s="68">
        <f>SUM(Start:End!I187)</f>
        <v>545500.15557805554</v>
      </c>
      <c r="J187" s="68">
        <f>SUM(Start:End!J187)</f>
        <v>625027.0385195706</v>
      </c>
      <c r="K187" s="68">
        <f>SUM(Start:End!K187)</f>
        <v>618144.66058080806</v>
      </c>
      <c r="L187" s="68">
        <f>SUM(Start:End!L187)</f>
        <v>835346.34802690975</v>
      </c>
      <c r="M187" s="68">
        <f>SUM(Start:End!M187)</f>
        <v>908316.08281881316</v>
      </c>
      <c r="N187" s="68">
        <f>SUM(Start:End!N187)</f>
        <v>843360.68382575759</v>
      </c>
      <c r="O187" s="68">
        <f>SUM(Start:End!O187)</f>
        <v>431944.38201388891</v>
      </c>
      <c r="P187" s="68">
        <f>SUM(Start:End!P187)</f>
        <v>2489513.7510470762</v>
      </c>
      <c r="Q187" s="68">
        <f>SUM(Start:End!Q187)</f>
        <v>2347095.1380984737</v>
      </c>
      <c r="R187" s="68">
        <f>SUM(Start:End!R187)</f>
        <v>2047534.9963969153</v>
      </c>
      <c r="S187" s="68">
        <f>SUM(Start:End!S187)</f>
        <v>2568311.4186160089</v>
      </c>
      <c r="T187" s="68">
        <f>SUM(Start:End!T187)</f>
        <v>2379157.1577219679</v>
      </c>
      <c r="U187" s="68">
        <f>SUM(Start:End!U187)</f>
        <v>2893152.0494913491</v>
      </c>
      <c r="V187" s="68">
        <f>SUM(Start:End!V187)</f>
        <v>2863480.7664864995</v>
      </c>
      <c r="W187" s="68">
        <f>SUM(Start:End!W187)</f>
        <v>3410542.3498078347</v>
      </c>
      <c r="X187" s="68">
        <f>SUM(Start:End!X187)</f>
        <v>3677607.1614096886</v>
      </c>
      <c r="Y187" s="68">
        <f>SUM(Start:End!Y187)</f>
        <v>3720475.4811044922</v>
      </c>
      <c r="Z187" s="68">
        <f>SUM(Start:End!Z187)</f>
        <v>3984543.118983164</v>
      </c>
      <c r="AA187" s="68">
        <f>SUM(Start:End!AA187)</f>
        <v>4034595.0271467771</v>
      </c>
      <c r="AB187" s="68">
        <f>SUM(Start:End!AB187)</f>
        <v>4783716.0078988038</v>
      </c>
      <c r="AC187" s="68">
        <f>SUM(Start:End!AC187)</f>
        <v>4904562.7717342805</v>
      </c>
      <c r="AD187" s="68">
        <f>SUM(Start:End!AD187)</f>
        <v>4553808.7871375941</v>
      </c>
      <c r="AE187" s="68">
        <f>SUM(Start:End!AE187)</f>
        <v>5176487.5165551407</v>
      </c>
      <c r="AF187" s="68">
        <f>SUM(Start:End!AF187)</f>
        <v>4916029.4408614999</v>
      </c>
      <c r="AG187" s="68">
        <f>SUM(Start:End!AG187)</f>
        <v>5541693.0005409103</v>
      </c>
      <c r="AH187" s="68">
        <f>SUM(Start:End!AH187)</f>
        <v>5580745.6079104245</v>
      </c>
      <c r="AI187" s="68">
        <f>SUM(Start:End!AI187)</f>
        <v>6236638.565475326</v>
      </c>
      <c r="AJ187" s="68">
        <f>SUM(Start:End!AJ187)</f>
        <v>6551367.0413308237</v>
      </c>
      <c r="AK187" s="68">
        <f>SUM(Start:End!AK187)</f>
        <v>6605802.7386958301</v>
      </c>
      <c r="AL187" s="68">
        <f>SUM(Start:End!AL187)</f>
        <v>6919457.5239057634</v>
      </c>
      <c r="AM187" s="68">
        <f>SUM(Start:End!AM187)</f>
        <v>6972635.412285896</v>
      </c>
      <c r="AN187" s="68">
        <f>SUM(Start:End!AN187)</f>
        <v>7351000.0094397468</v>
      </c>
      <c r="AO187" s="68">
        <f>SUM(Start:End!AO187)</f>
        <v>7533997.8465698808</v>
      </c>
      <c r="AP187" s="68">
        <f>SUM(Start:End!AP187)</f>
        <v>4681278.364587836</v>
      </c>
      <c r="AQ187" s="68">
        <f>SUM(Start:End!AQ187)</f>
        <v>6360951.8844804596</v>
      </c>
      <c r="AR187" s="68">
        <f>SUM(Start:End!AR187)</f>
        <v>5065602.840642076</v>
      </c>
      <c r="AS187" s="68">
        <f>SUM(Start:End!AS187)</f>
        <v>6743985.5850279722</v>
      </c>
      <c r="AT187" s="68">
        <f>SUM(Start:End!AT187)</f>
        <v>5440339.3930703765</v>
      </c>
      <c r="AU187" s="68">
        <f>SUM(Start:End!AU187)</f>
        <v>7126097.9083498735</v>
      </c>
      <c r="AV187" s="68">
        <f>SUM(Start:End!AV187)</f>
        <v>8276707.7057534028</v>
      </c>
      <c r="AW187" s="68">
        <f>SUM(Start:End!AW187)</f>
        <v>7499346.9482020466</v>
      </c>
      <c r="AX187" s="68">
        <f>SUM(Start:End!AX187)</f>
        <v>8654200.8477937374</v>
      </c>
      <c r="AY187" s="68">
        <f>SUM(Start:End!AY187)</f>
        <v>7884939.6074175676</v>
      </c>
      <c r="BA187" s="134">
        <f>SUM(Start:End!BA187)</f>
        <v>6787982.3679400906</v>
      </c>
      <c r="BB187" s="134">
        <f>SUM(Start:End!BB187)</f>
        <v>36416008.416310251</v>
      </c>
      <c r="BC187" s="134">
        <f>SUM(Start:End!BC187)</f>
        <v>68742944.4143323</v>
      </c>
      <c r="BD187" s="134">
        <f>SUM(Start:End!BD187)</f>
        <v>82618448.941334963</v>
      </c>
      <c r="BF187" s="77" t="s">
        <v>248</v>
      </c>
      <c r="BG187" s="32" t="str">
        <f t="shared" si="92"/>
        <v>Total Cost of SalesStrong Case Scenario</v>
      </c>
    </row>
    <row r="188" spans="2:59" x14ac:dyDescent="0.25">
      <c r="B188" s="56" t="s">
        <v>57</v>
      </c>
      <c r="C188" s="79" t="s">
        <v>26</v>
      </c>
      <c r="D188" s="68">
        <f>SUM(Start:End!D188)</f>
        <v>1281311.0445056227</v>
      </c>
      <c r="E188" s="68">
        <f>SUM(Start:End!E188)</f>
        <v>1056097.5938494327</v>
      </c>
      <c r="F188" s="68">
        <f>SUM(Start:End!F188)</f>
        <v>1592642.6920303418</v>
      </c>
      <c r="G188" s="68">
        <f>SUM(Start:End!G188)</f>
        <v>1707358.1902485779</v>
      </c>
      <c r="H188" s="68">
        <f>SUM(Start:End!H188)</f>
        <v>1519058.5830618683</v>
      </c>
      <c r="I188" s="68">
        <f>SUM(Start:End!I188)</f>
        <v>1607050.9946174999</v>
      </c>
      <c r="J188" s="68">
        <f>SUM(Start:End!J188)</f>
        <v>1514799.0971993888</v>
      </c>
      <c r="K188" s="68">
        <f>SUM(Start:End!K188)</f>
        <v>2505725.0919318181</v>
      </c>
      <c r="L188" s="68">
        <f>SUM(Start:End!L188)</f>
        <v>675982.84518496622</v>
      </c>
      <c r="M188" s="68">
        <f>SUM(Start:End!M188)</f>
        <v>1396092.8002146468</v>
      </c>
      <c r="N188" s="68">
        <f>SUM(Start:End!N188)</f>
        <v>1869293.2403451456</v>
      </c>
      <c r="O188" s="68">
        <f>SUM(Start:End!O188)</f>
        <v>3800398.7112856032</v>
      </c>
      <c r="P188" s="68">
        <f>SUM(Start:End!P188)</f>
        <v>3691156.1369664492</v>
      </c>
      <c r="Q188" s="68">
        <f>SUM(Start:End!Q188)</f>
        <v>3464757.9118732428</v>
      </c>
      <c r="R188" s="68">
        <f>SUM(Start:End!R188)</f>
        <v>3165411.9734561099</v>
      </c>
      <c r="S188" s="68">
        <f>SUM(Start:End!S188)</f>
        <v>3810257.6701880638</v>
      </c>
      <c r="T188" s="68">
        <f>SUM(Start:End!T188)</f>
        <v>3626072.7953005536</v>
      </c>
      <c r="U188" s="68">
        <f>SUM(Start:End!U188)</f>
        <v>4258544.2692759205</v>
      </c>
      <c r="V188" s="68">
        <f>SUM(Start:End!V188)</f>
        <v>4270511.3521601362</v>
      </c>
      <c r="W188" s="68">
        <f>SUM(Start:End!W188)</f>
        <v>4942280.1044720449</v>
      </c>
      <c r="X188" s="68">
        <f>SUM(Start:End!X188)</f>
        <v>5277006.4046297641</v>
      </c>
      <c r="Y188" s="68">
        <f>SUM(Start:End!Y188)</f>
        <v>5362059.3912692275</v>
      </c>
      <c r="Z188" s="68">
        <f>SUM(Start:End!Z188)</f>
        <v>5692482.6975719444</v>
      </c>
      <c r="AA188" s="68">
        <f>SUM(Start:End!AA188)</f>
        <v>5788415.5038683824</v>
      </c>
      <c r="AB188" s="68">
        <f>SUM(Start:End!AB188)</f>
        <v>6813833.1139470953</v>
      </c>
      <c r="AC188" s="68">
        <f>SUM(Start:End!AC188)</f>
        <v>6978493.3230094481</v>
      </c>
      <c r="AD188" s="68">
        <f>SUM(Start:End!AD188)</f>
        <v>6619059.5611362569</v>
      </c>
      <c r="AE188" s="68">
        <f>SUM(Start:End!AE188)</f>
        <v>7387447.2231163913</v>
      </c>
      <c r="AF188" s="68">
        <f>SUM(Start:End!AF188)</f>
        <v>7118028.6087846179</v>
      </c>
      <c r="AG188" s="68">
        <f>SUM(Start:End!AG188)</f>
        <v>7888963.7823880818</v>
      </c>
      <c r="AH188" s="68">
        <f>SUM(Start:End!AH188)</f>
        <v>7991154.7440579515</v>
      </c>
      <c r="AI188" s="68">
        <f>SUM(Start:End!AI188)</f>
        <v>8801811.8666512184</v>
      </c>
      <c r="AJ188" s="68">
        <f>SUM(Start:End!AJ188)</f>
        <v>9199825.5381052867</v>
      </c>
      <c r="AK188" s="68">
        <f>SUM(Start:End!AK188)</f>
        <v>9306717.914112471</v>
      </c>
      <c r="AL188" s="68">
        <f>SUM(Start:End!AL188)</f>
        <v>9703886.3698695693</v>
      </c>
      <c r="AM188" s="68">
        <f>SUM(Start:End!AM188)</f>
        <v>9810653.9263309184</v>
      </c>
      <c r="AN188" s="68">
        <f>SUM(Start:End!AN188)</f>
        <v>10366007.407332346</v>
      </c>
      <c r="AO188" s="68">
        <f>SUM(Start:End!AO188)</f>
        <v>10621279.313525461</v>
      </c>
      <c r="AP188" s="68">
        <f>SUM(Start:End!AP188)</f>
        <v>7246862.4858601615</v>
      </c>
      <c r="AQ188" s="68">
        <f>SUM(Start:End!AQ188)</f>
        <v>9318228.1270495616</v>
      </c>
      <c r="AR188" s="68">
        <f>SUM(Start:End!AR188)</f>
        <v>7787352.262784984</v>
      </c>
      <c r="AS188" s="68">
        <f>SUM(Start:End!AS188)</f>
        <v>9854615.068190692</v>
      </c>
      <c r="AT188" s="68">
        <f>SUM(Start:End!AT188)</f>
        <v>8305110.0135520911</v>
      </c>
      <c r="AU188" s="68">
        <f>SUM(Start:End!AU188)</f>
        <v>10385992.208809942</v>
      </c>
      <c r="AV188" s="68">
        <f>SUM(Start:End!AV188)</f>
        <v>11798118.372343382</v>
      </c>
      <c r="AW188" s="68">
        <f>SUM(Start:End!AW188)</f>
        <v>10903544.398323171</v>
      </c>
      <c r="AX188" s="68">
        <f>SUM(Start:End!AX188)</f>
        <v>12324968.634264592</v>
      </c>
      <c r="AY188" s="68">
        <f>SUM(Start:End!AY188)</f>
        <v>11445038.809464131</v>
      </c>
      <c r="BA188" s="134">
        <f>SUM(Start:End!BA188)</f>
        <v>20525810.884474911</v>
      </c>
      <c r="BB188" s="134">
        <f>SUM(Start:End!BB188)</f>
        <v>53348956.211031824</v>
      </c>
      <c r="BC188" s="134">
        <f>SUM(Start:End!BC188)</f>
        <v>97619875.971509308</v>
      </c>
      <c r="BD188" s="134">
        <f>SUM(Start:End!BD188)</f>
        <v>120357117.10150051</v>
      </c>
      <c r="BF188" s="77" t="s">
        <v>248</v>
      </c>
      <c r="BG188" s="32" t="str">
        <f t="shared" si="92"/>
        <v>Gross ProfitStrong Case Scenario</v>
      </c>
    </row>
    <row r="189" spans="2:59" x14ac:dyDescent="0.25">
      <c r="B189" s="40" t="s">
        <v>58</v>
      </c>
      <c r="C189" s="78" t="s">
        <v>26</v>
      </c>
      <c r="D189" s="63">
        <f>SUM(Start:End!D189)</f>
        <v>40613.735704573861</v>
      </c>
      <c r="E189" s="63">
        <f>SUM(Start:End!E189)</f>
        <v>24277.502215355114</v>
      </c>
      <c r="F189" s="63">
        <f>SUM(Start:End!F189)</f>
        <v>96942.440877059649</v>
      </c>
      <c r="G189" s="63">
        <f>SUM(Start:End!G189)</f>
        <v>146072.5998025568</v>
      </c>
      <c r="H189" s="63">
        <f>SUM(Start:End!H189)</f>
        <v>177318.82435481378</v>
      </c>
      <c r="I189" s="63">
        <f>SUM(Start:End!I189)</f>
        <v>138627.45187161458</v>
      </c>
      <c r="J189" s="63">
        <f>SUM(Start:End!J189)</f>
        <v>64930.66041772411</v>
      </c>
      <c r="K189" s="63">
        <f>SUM(Start:End!K189)</f>
        <v>57349.04869656566</v>
      </c>
      <c r="L189" s="63">
        <f>SUM(Start:End!L189)</f>
        <v>58358.659931661539</v>
      </c>
      <c r="M189" s="63">
        <f>SUM(Start:End!M189)</f>
        <v>523091.95664769574</v>
      </c>
      <c r="N189" s="63">
        <f>SUM(Start:End!N189)</f>
        <v>1036454.3522162499</v>
      </c>
      <c r="O189" s="63">
        <f>SUM(Start:End!O189)</f>
        <v>12930.559284965278</v>
      </c>
      <c r="P189" s="37">
        <f>SUM(Start:End!P189)</f>
        <v>487253.01879224123</v>
      </c>
      <c r="Q189" s="37">
        <f>SUM(Start:End!Q189)</f>
        <v>460831.43918801384</v>
      </c>
      <c r="R189" s="37">
        <f>SUM(Start:End!R189)</f>
        <v>388392.8982207597</v>
      </c>
      <c r="S189" s="37">
        <f>SUM(Start:End!S189)</f>
        <v>502459.04350627877</v>
      </c>
      <c r="T189" s="37">
        <f>SUM(Start:End!T189)</f>
        <v>456257.49252675509</v>
      </c>
      <c r="U189" s="37">
        <f>SUM(Start:End!U189)</f>
        <v>569217.50531094987</v>
      </c>
      <c r="V189" s="37">
        <f>SUM(Start:End!V189)</f>
        <v>558074.1088635514</v>
      </c>
      <c r="W189" s="37">
        <f>SUM(Start:End!W189)</f>
        <v>678433.81740670663</v>
      </c>
      <c r="X189" s="37">
        <f>SUM(Start:End!X189)</f>
        <v>736544.39870179212</v>
      </c>
      <c r="Y189" s="37">
        <f>SUM(Start:End!Y189)</f>
        <v>742885.22593252407</v>
      </c>
      <c r="Z189" s="37">
        <f>SUM(Start:End!Z189)</f>
        <v>800395.76218855381</v>
      </c>
      <c r="AA189" s="37">
        <f>SUM(Start:End!AA189)</f>
        <v>808120.75538419303</v>
      </c>
      <c r="AB189" s="37">
        <f>SUM(Start:End!AB189)</f>
        <v>962873.17029406794</v>
      </c>
      <c r="AC189" s="37">
        <f>SUM(Start:End!AC189)</f>
        <v>987909.83175963687</v>
      </c>
      <c r="AD189" s="37">
        <f>SUM(Start:End!AD189)</f>
        <v>903943.35677865811</v>
      </c>
      <c r="AE189" s="37">
        <f>SUM(Start:End!AE189)</f>
        <v>1040580.752909456</v>
      </c>
      <c r="AF189" s="37">
        <f>SUM(Start:End!AF189)</f>
        <v>978469.92048592016</v>
      </c>
      <c r="AG189" s="37">
        <f>SUM(Start:End!AG189)</f>
        <v>1115870.5942982682</v>
      </c>
      <c r="AH189" s="37">
        <f>SUM(Start:End!AH189)</f>
        <v>1119290.9453610322</v>
      </c>
      <c r="AI189" s="37">
        <f>SUM(Start:End!AI189)</f>
        <v>1263094.3604239279</v>
      </c>
      <c r="AJ189" s="37">
        <f>SUM(Start:End!AJ189)</f>
        <v>1331237.7497774633</v>
      </c>
      <c r="AK189" s="37">
        <f>SUM(Start:End!AK189)</f>
        <v>1339395.4837382257</v>
      </c>
      <c r="AL189" s="37">
        <f>SUM(Start:End!AL189)</f>
        <v>1407257.5241611018</v>
      </c>
      <c r="AM189" s="37">
        <f>SUM(Start:End!AM189)</f>
        <v>1415003.1491200561</v>
      </c>
      <c r="AN189" s="37">
        <f>SUM(Start:End!AN189)</f>
        <v>1489595.35765205</v>
      </c>
      <c r="AO189" s="37">
        <f>SUM(Start:End!AO189)</f>
        <v>1526943.0701257584</v>
      </c>
      <c r="AP189" s="37">
        <f>SUM(Start:End!AP189)</f>
        <v>887049.70660637168</v>
      </c>
      <c r="AQ189" s="37">
        <f>SUM(Start:End!AQ189)</f>
        <v>1255757.9794359917</v>
      </c>
      <c r="AR189" s="37">
        <f>SUM(Start:End!AR189)</f>
        <v>965068.33357191295</v>
      </c>
      <c r="AS189" s="37">
        <f>SUM(Start:End!AS189)</f>
        <v>1333732.7072365358</v>
      </c>
      <c r="AT189" s="37">
        <f>SUM(Start:End!AT189)</f>
        <v>1042022.4508493119</v>
      </c>
      <c r="AU189" s="37">
        <f>SUM(Start:End!AU189)</f>
        <v>1411874.544572558</v>
      </c>
      <c r="AV189" s="37">
        <f>SUM(Start:End!AV189)</f>
        <v>1665095.5147048004</v>
      </c>
      <c r="AW189" s="37">
        <f>SUM(Start:End!AW189)</f>
        <v>1488346.8181948063</v>
      </c>
      <c r="AX189" s="37">
        <f>SUM(Start:End!AX189)</f>
        <v>1742111.871930819</v>
      </c>
      <c r="AY189" s="37">
        <f>SUM(Start:End!AY189)</f>
        <v>1566697.156774479</v>
      </c>
      <c r="BA189" s="37">
        <f>SUM(Start:End!BA189)</f>
        <v>2376967.7920208359</v>
      </c>
      <c r="BB189" s="37">
        <f>SUM(Start:End!BB189)</f>
        <v>7188865.4660223201</v>
      </c>
      <c r="BC189" s="37">
        <f>SUM(Start:End!BC189)</f>
        <v>13864926.839107817</v>
      </c>
      <c r="BD189" s="37">
        <f>SUM(Start:End!BD189)</f>
        <v>16374295.511655396</v>
      </c>
      <c r="BF189" s="77" t="s">
        <v>248</v>
      </c>
      <c r="BG189" s="32" t="str">
        <f t="shared" si="92"/>
        <v>Brand MarketingStrong Case Scenario</v>
      </c>
    </row>
    <row r="190" spans="2:59" x14ac:dyDescent="0.25">
      <c r="B190" s="40" t="s">
        <v>59</v>
      </c>
      <c r="C190" s="78" t="s">
        <v>26</v>
      </c>
      <c r="D190" s="63">
        <f>SUM(Start:End!D190)</f>
        <v>25188.550568181818</v>
      </c>
      <c r="E190" s="63">
        <f>SUM(Start:End!E190)</f>
        <v>39192.950923295452</v>
      </c>
      <c r="F190" s="63">
        <f>SUM(Start:End!F190)</f>
        <v>33138.551576704544</v>
      </c>
      <c r="G190" s="63">
        <f>SUM(Start:End!G190)</f>
        <v>53312.279659090906</v>
      </c>
      <c r="H190" s="63">
        <f>SUM(Start:End!H190)</f>
        <v>20531.419668560608</v>
      </c>
      <c r="I190" s="63">
        <f>SUM(Start:End!I190)</f>
        <v>45945.176248263888</v>
      </c>
      <c r="J190" s="63">
        <f>SUM(Start:End!J190)</f>
        <v>6654.5859895833328</v>
      </c>
      <c r="K190" s="63">
        <f>SUM(Start:End!K190)</f>
        <v>11831.254867424244</v>
      </c>
      <c r="L190" s="63">
        <f>SUM(Start:End!L190)</f>
        <v>13651.953496054291</v>
      </c>
      <c r="M190" s="63">
        <f>SUM(Start:End!M190)</f>
        <v>16821.750400883837</v>
      </c>
      <c r="N190" s="63">
        <f>SUM(Start:End!N190)</f>
        <v>40825.928471212123</v>
      </c>
      <c r="O190" s="63">
        <f>SUM(Start:End!O190)</f>
        <v>-264.39332000000002</v>
      </c>
      <c r="P190" s="37">
        <f>SUM(Start:End!P190)</f>
        <v>56022.214403587655</v>
      </c>
      <c r="Q190" s="37">
        <f>SUM(Start:End!Q190)</f>
        <v>52712.196766696376</v>
      </c>
      <c r="R190" s="37">
        <f>SUM(Start:End!R190)</f>
        <v>46970.262698601175</v>
      </c>
      <c r="S190" s="37">
        <f>SUM(Start:End!S190)</f>
        <v>57811.08065566147</v>
      </c>
      <c r="T190" s="37">
        <f>SUM(Start:End!T190)</f>
        <v>54218.748754772343</v>
      </c>
      <c r="U190" s="37">
        <f>SUM(Start:End!U190)</f>
        <v>64890.956607236702</v>
      </c>
      <c r="V190" s="37">
        <f>SUM(Start:End!V190)</f>
        <v>64609.375348113783</v>
      </c>
      <c r="W190" s="37">
        <f>SUM(Start:End!W190)</f>
        <v>75958.555325292939</v>
      </c>
      <c r="X190" s="37">
        <f>SUM(Start:End!X190)</f>
        <v>81545.798299319795</v>
      </c>
      <c r="Y190" s="37">
        <f>SUM(Start:End!Y190)</f>
        <v>82658.77506064318</v>
      </c>
      <c r="Z190" s="37">
        <f>SUM(Start:End!Z190)</f>
        <v>88179.543731313577</v>
      </c>
      <c r="AA190" s="37">
        <f>SUM(Start:End!AA190)</f>
        <v>89455.753777307342</v>
      </c>
      <c r="AB190" s="37">
        <f>SUM(Start:End!AB190)</f>
        <v>105724.93494896888</v>
      </c>
      <c r="AC190" s="37">
        <f>SUM(Start:End!AC190)</f>
        <v>108344.21663940533</v>
      </c>
      <c r="AD190" s="37">
        <f>SUM(Start:End!AD190)</f>
        <v>101559.38470557758</v>
      </c>
      <c r="AE190" s="37">
        <f>SUM(Start:End!AE190)</f>
        <v>114503.26866886669</v>
      </c>
      <c r="AF190" s="37">
        <f>SUM(Start:End!AF190)</f>
        <v>109447.726527468</v>
      </c>
      <c r="AG190" s="37">
        <f>SUM(Start:End!AG190)</f>
        <v>122445.82063998703</v>
      </c>
      <c r="AH190" s="37">
        <f>SUM(Start:End!AH190)</f>
        <v>123630.21793518701</v>
      </c>
      <c r="AI190" s="37">
        <f>SUM(Start:End!AI190)</f>
        <v>137273.39250763258</v>
      </c>
      <c r="AJ190" s="37">
        <f>SUM(Start:End!AJ190)</f>
        <v>143882.28436113498</v>
      </c>
      <c r="AK190" s="37">
        <f>SUM(Start:End!AK190)</f>
        <v>145287.91627241796</v>
      </c>
      <c r="AL190" s="37">
        <f>SUM(Start:End!AL190)</f>
        <v>151877.79890654731</v>
      </c>
      <c r="AM190" s="37">
        <f>SUM(Start:End!AM190)</f>
        <v>153267.13259681684</v>
      </c>
      <c r="AN190" s="37">
        <f>SUM(Start:End!AN190)</f>
        <v>161742.65493966604</v>
      </c>
      <c r="AO190" s="37">
        <f>SUM(Start:End!AO190)</f>
        <v>165749.92349562174</v>
      </c>
      <c r="AP190" s="37">
        <f>SUM(Start:End!AP190)</f>
        <v>107455.58920743263</v>
      </c>
      <c r="AQ190" s="37">
        <f>SUM(Start:End!AQ190)</f>
        <v>142362.30291912926</v>
      </c>
      <c r="AR190" s="37">
        <f>SUM(Start:End!AR190)</f>
        <v>115901.69843982196</v>
      </c>
      <c r="AS190" s="37">
        <f>SUM(Start:End!AS190)</f>
        <v>150764.26139371638</v>
      </c>
      <c r="AT190" s="37">
        <f>SUM(Start:End!AT190)</f>
        <v>124073.28707490888</v>
      </c>
      <c r="AU190" s="37">
        <f>SUM(Start:End!AU190)</f>
        <v>159120.34473050706</v>
      </c>
      <c r="AV190" s="37">
        <f>SUM(Start:End!AV190)</f>
        <v>182985.21543821436</v>
      </c>
      <c r="AW190" s="37">
        <f>SUM(Start:End!AW190)</f>
        <v>167272.2589025739</v>
      </c>
      <c r="AX190" s="37">
        <f>SUM(Start:End!AX190)</f>
        <v>191253.3729326177</v>
      </c>
      <c r="AY190" s="37">
        <f>SUM(Start:End!AY190)</f>
        <v>175740.86431661551</v>
      </c>
      <c r="BA190" s="37">
        <f>SUM(Start:End!BA190)</f>
        <v>306830.00854925509</v>
      </c>
      <c r="BB190" s="37">
        <f>SUM(Start:End!BB190)</f>
        <v>815033.26142854639</v>
      </c>
      <c r="BC190" s="37">
        <f>SUM(Start:End!BC190)</f>
        <v>1517244.0947100101</v>
      </c>
      <c r="BD190" s="37">
        <f>SUM(Start:End!BD190)</f>
        <v>1844421.7737908254</v>
      </c>
      <c r="BF190" s="77" t="s">
        <v>248</v>
      </c>
      <c r="BG190" s="32" t="str">
        <f t="shared" si="92"/>
        <v>Non-Media MarketingStrong Case Scenario</v>
      </c>
    </row>
    <row r="191" spans="2:59" x14ac:dyDescent="0.25">
      <c r="B191" s="40" t="s">
        <v>60</v>
      </c>
      <c r="C191" s="78" t="s">
        <v>26</v>
      </c>
      <c r="D191" s="63">
        <f>SUM(Start:End!D191)</f>
        <v>139658.35748855822</v>
      </c>
      <c r="E191" s="63">
        <f>SUM(Start:End!E191)</f>
        <v>141048.02082805394</v>
      </c>
      <c r="F191" s="63">
        <f>SUM(Start:End!F191)</f>
        <v>170033.31850474433</v>
      </c>
      <c r="G191" s="63">
        <f>SUM(Start:End!G191)</f>
        <v>186739.27734374997</v>
      </c>
      <c r="H191" s="63">
        <f>SUM(Start:End!H191)</f>
        <v>282703.34782646777</v>
      </c>
      <c r="I191" s="63">
        <f>SUM(Start:End!I191)</f>
        <v>286933.94191123085</v>
      </c>
      <c r="J191" s="63">
        <f>SUM(Start:End!J191)</f>
        <v>244978.39841066915</v>
      </c>
      <c r="K191" s="63">
        <f>SUM(Start:End!K191)</f>
        <v>361127.62037042936</v>
      </c>
      <c r="L191" s="63">
        <f>SUM(Start:End!L191)</f>
        <v>421597.16230908263</v>
      </c>
      <c r="M191" s="63">
        <f>SUM(Start:End!M191)</f>
        <v>192854.60098169197</v>
      </c>
      <c r="N191" s="63">
        <f>SUM(Start:End!N191)</f>
        <v>210688.07015151513</v>
      </c>
      <c r="O191" s="63">
        <f>SUM(Start:End!O191)</f>
        <v>126483.17784130051</v>
      </c>
      <c r="P191" s="37">
        <f>SUM(Start:End!P191)</f>
        <v>261687.26249607583</v>
      </c>
      <c r="Q191" s="37">
        <f>SUM(Start:End!Q191)</f>
        <v>248120.76298819765</v>
      </c>
      <c r="R191" s="37">
        <f>SUM(Start:End!R191)</f>
        <v>203289.48823017435</v>
      </c>
      <c r="S191" s="37">
        <f>SUM(Start:End!S191)</f>
        <v>269761.00984353852</v>
      </c>
      <c r="T191" s="37">
        <f>SUM(Start:End!T191)</f>
        <v>241007.32196001444</v>
      </c>
      <c r="U191" s="37">
        <f>SUM(Start:End!U191)</f>
        <v>306979.7094224086</v>
      </c>
      <c r="V191" s="37">
        <f>SUM(Start:End!V191)</f>
        <v>298704.50108740648</v>
      </c>
      <c r="W191" s="37">
        <f>SUM(Start:End!W191)</f>
        <v>369049.2724763343</v>
      </c>
      <c r="X191" s="37">
        <f>SUM(Start:End!X191)</f>
        <v>402765.32336153946</v>
      </c>
      <c r="Y191" s="37">
        <f>SUM(Start:End!Y191)</f>
        <v>405291.05821701913</v>
      </c>
      <c r="Z191" s="37">
        <f>SUM(Start:End!Z191)</f>
        <v>438679.07957472972</v>
      </c>
      <c r="AA191" s="37">
        <f>SUM(Start:End!AA191)</f>
        <v>441938.83686299057</v>
      </c>
      <c r="AB191" s="37">
        <f>SUM(Start:End!AB191)</f>
        <v>528542.12401610019</v>
      </c>
      <c r="AC191" s="37">
        <f>SUM(Start:End!AC191)</f>
        <v>542582.66269383335</v>
      </c>
      <c r="AD191" s="37">
        <f>SUM(Start:End!AD191)</f>
        <v>490912.75388915127</v>
      </c>
      <c r="AE191" s="37">
        <f>SUM(Start:End!AE191)</f>
        <v>570634.03169902379</v>
      </c>
      <c r="AF191" s="37">
        <f>SUM(Start:End!AF191)</f>
        <v>532497.45914171531</v>
      </c>
      <c r="AG191" s="37">
        <f>SUM(Start:End!AG191)</f>
        <v>612705.53653046489</v>
      </c>
      <c r="AH191" s="37">
        <f>SUM(Start:End!AH191)</f>
        <v>612729.75726170978</v>
      </c>
      <c r="AI191" s="37">
        <f>SUM(Start:End!AI191)</f>
        <v>696585.22028618841</v>
      </c>
      <c r="AJ191" s="37">
        <f>SUM(Start:End!AJ191)</f>
        <v>735991.73048589216</v>
      </c>
      <c r="AK191" s="37">
        <f>SUM(Start:End!AK191)</f>
        <v>739301.35727881792</v>
      </c>
      <c r="AL191" s="37">
        <f>SUM(Start:End!AL191)</f>
        <v>778526.20072150882</v>
      </c>
      <c r="AM191" s="37">
        <f>SUM(Start:End!AM191)</f>
        <v>781543.27439446317</v>
      </c>
      <c r="AN191" s="37">
        <f>SUM(Start:End!AN191)</f>
        <v>821835.12569738657</v>
      </c>
      <c r="AO191" s="37">
        <f>SUM(Start:End!AO191)</f>
        <v>842550.49056990468</v>
      </c>
      <c r="AP191" s="37">
        <f>SUM(Start:End!AP191)</f>
        <v>463879.28936445731</v>
      </c>
      <c r="AQ191" s="37">
        <f>SUM(Start:End!AQ191)</f>
        <v>679052.18792342977</v>
      </c>
      <c r="AR191" s="37">
        <f>SUM(Start:End!AR191)</f>
        <v>506981.41497976804</v>
      </c>
      <c r="AS191" s="37">
        <f>SUM(Start:End!AS191)</f>
        <v>722220.33421358047</v>
      </c>
      <c r="AT191" s="37">
        <f>SUM(Start:End!AT191)</f>
        <v>549860.3979827537</v>
      </c>
      <c r="AU191" s="37">
        <f>SUM(Start:End!AU191)</f>
        <v>765627.36669228144</v>
      </c>
      <c r="AV191" s="37">
        <f>SUM(Start:End!AV191)</f>
        <v>913651.70124447416</v>
      </c>
      <c r="AW191" s="37">
        <f>SUM(Start:End!AW191)</f>
        <v>808165.70929183718</v>
      </c>
      <c r="AX191" s="37">
        <f>SUM(Start:End!AX191)</f>
        <v>956359.24025709333</v>
      </c>
      <c r="AY191" s="37">
        <f>SUM(Start:End!AY191)</f>
        <v>851481.82781058503</v>
      </c>
      <c r="BA191" s="37">
        <f>SUM(Start:End!BA191)</f>
        <v>2764845.2939674938</v>
      </c>
      <c r="BB191" s="37">
        <f>SUM(Start:End!BB191)</f>
        <v>3887273.6265204288</v>
      </c>
      <c r="BC191" s="37">
        <f>SUM(Start:End!BC191)</f>
        <v>7622552.1083988696</v>
      </c>
      <c r="BD191" s="37">
        <f>SUM(Start:End!BD191)</f>
        <v>8881665.0860275514</v>
      </c>
      <c r="BF191" s="77" t="s">
        <v>248</v>
      </c>
      <c r="BG191" s="32" t="str">
        <f t="shared" si="92"/>
        <v>Partner MarketingStrong Case Scenario</v>
      </c>
    </row>
    <row r="192" spans="2:59" x14ac:dyDescent="0.25">
      <c r="B192" s="54" t="s">
        <v>61</v>
      </c>
      <c r="C192" s="80" t="s">
        <v>26</v>
      </c>
      <c r="D192" s="64">
        <f>SUM(Start:End!D192)</f>
        <v>29759.421306818178</v>
      </c>
      <c r="E192" s="64">
        <f>SUM(Start:End!E192)</f>
        <v>65003.636174545449</v>
      </c>
      <c r="F192" s="64">
        <f>SUM(Start:End!F192)</f>
        <v>62143.032116477276</v>
      </c>
      <c r="G192" s="64">
        <f>SUM(Start:End!G192)</f>
        <v>91052.909460227253</v>
      </c>
      <c r="H192" s="64">
        <f>SUM(Start:End!H192)</f>
        <v>6144.3887847222213</v>
      </c>
      <c r="I192" s="64">
        <f>SUM(Start:End!I192)</f>
        <v>70149.245291666652</v>
      </c>
      <c r="J192" s="64">
        <f>SUM(Start:End!J192)</f>
        <v>64771.36565498737</v>
      </c>
      <c r="K192" s="64">
        <f>SUM(Start:End!K192)</f>
        <v>52260.534614898992</v>
      </c>
      <c r="L192" s="64">
        <f>SUM(Start:End!L192)</f>
        <v>605.95505452966518</v>
      </c>
      <c r="M192" s="64">
        <f>SUM(Start:End!M192)</f>
        <v>82824.073732638877</v>
      </c>
      <c r="N192" s="64">
        <f>SUM(Start:End!N192)</f>
        <v>52554.177159090905</v>
      </c>
      <c r="O192" s="64">
        <f>SUM(Start:End!O192)</f>
        <v>57167.592310606065</v>
      </c>
      <c r="P192" s="37">
        <f>SUM(Start:End!P192)</f>
        <v>131710.74979018309</v>
      </c>
      <c r="Q192" s="37">
        <f>SUM(Start:End!Q192)</f>
        <v>123988.85268455542</v>
      </c>
      <c r="R192" s="37">
        <f>SUM(Start:End!R192)</f>
        <v>109918.09916410205</v>
      </c>
      <c r="S192" s="37">
        <f>SUM(Start:End!S192)</f>
        <v>135907.50186432336</v>
      </c>
      <c r="T192" s="37">
        <f>SUM(Start:End!T192)</f>
        <v>127082.01537121735</v>
      </c>
      <c r="U192" s="37">
        <f>SUM(Start:End!U192)</f>
        <v>152684.1571921439</v>
      </c>
      <c r="V192" s="37">
        <f>SUM(Start:End!V192)</f>
        <v>151801.40475810337</v>
      </c>
      <c r="W192" s="37">
        <f>SUM(Start:End!W192)</f>
        <v>179033.52019099859</v>
      </c>
      <c r="X192" s="37">
        <f>SUM(Start:End!X192)</f>
        <v>192410.97217645391</v>
      </c>
      <c r="Y192" s="37">
        <f>SUM(Start:End!Y192)</f>
        <v>194942.84901426695</v>
      </c>
      <c r="Z192" s="37">
        <f>SUM(Start:End!Z192)</f>
        <v>208163.46127560272</v>
      </c>
      <c r="AA192" s="37">
        <f>SUM(Start:End!AA192)</f>
        <v>211078.20420780682</v>
      </c>
      <c r="AB192" s="37">
        <f>SUM(Start:End!AB192)</f>
        <v>249664.22075332206</v>
      </c>
      <c r="AC192" s="37">
        <f>SUM(Start:End!AC192)</f>
        <v>255879.53446589143</v>
      </c>
      <c r="AD192" s="37">
        <f>SUM(Start:End!AD192)</f>
        <v>239294.49142105915</v>
      </c>
      <c r="AE192" s="37">
        <f>SUM(Start:End!AE192)</f>
        <v>270336.95867406332</v>
      </c>
      <c r="AF192" s="37">
        <f>SUM(Start:End!AF192)</f>
        <v>257990.58486397311</v>
      </c>
      <c r="AG192" s="37">
        <f>SUM(Start:End!AG192)</f>
        <v>289167.91080195195</v>
      </c>
      <c r="AH192" s="37">
        <f>SUM(Start:End!AH192)</f>
        <v>291777.78081711358</v>
      </c>
      <c r="AI192" s="37">
        <f>SUM(Start:End!AI192)</f>
        <v>324491.83216545027</v>
      </c>
      <c r="AJ192" s="37">
        <f>SUM(Start:End!AJ192)</f>
        <v>340300.3485894769</v>
      </c>
      <c r="AK192" s="37">
        <f>SUM(Start:End!AK192)</f>
        <v>343501.7758609067</v>
      </c>
      <c r="AL192" s="37">
        <f>SUM(Start:End!AL192)</f>
        <v>359262.65519575262</v>
      </c>
      <c r="AM192" s="37">
        <f>SUM(Start:End!AM192)</f>
        <v>362418.90051855223</v>
      </c>
      <c r="AN192" s="37">
        <f>SUM(Start:End!AN192)</f>
        <v>382367.48596760299</v>
      </c>
      <c r="AO192" s="37">
        <f>SUM(Start:End!AO192)</f>
        <v>391852.0883551829</v>
      </c>
      <c r="AP192" s="37">
        <f>SUM(Start:End!AP192)</f>
        <v>251425.80493702262</v>
      </c>
      <c r="AQ192" s="37">
        <f>SUM(Start:End!AQ192)</f>
        <v>335146.08055202011</v>
      </c>
      <c r="AR192" s="37">
        <f>SUM(Start:End!AR192)</f>
        <v>271398.72783560923</v>
      </c>
      <c r="AS192" s="37">
        <f>SUM(Start:End!AS192)</f>
        <v>355023.83793586236</v>
      </c>
      <c r="AT192" s="37">
        <f>SUM(Start:End!AT192)</f>
        <v>290759.83367647359</v>
      </c>
      <c r="AU192" s="37">
        <f>SUM(Start:End!AU192)</f>
        <v>374808.11382763943</v>
      </c>
      <c r="AV192" s="37">
        <f>SUM(Start:End!AV192)</f>
        <v>432074.67659186968</v>
      </c>
      <c r="AW192" s="37">
        <f>SUM(Start:End!AW192)</f>
        <v>394115.07506700902</v>
      </c>
      <c r="AX192" s="37">
        <f>SUM(Start:End!AX192)</f>
        <v>451643.07584021147</v>
      </c>
      <c r="AY192" s="37">
        <f>SUM(Start:End!AY192)</f>
        <v>414144.34172820824</v>
      </c>
      <c r="BA192" s="175">
        <f>SUM(Start:End!BA192)</f>
        <v>634436.33166120888</v>
      </c>
      <c r="BB192" s="175">
        <f>SUM(Start:End!BB192)</f>
        <v>1918721.7876897575</v>
      </c>
      <c r="BC192" s="175">
        <f>SUM(Start:End!BC192)</f>
        <v>3584086.9941275138</v>
      </c>
      <c r="BD192" s="175">
        <f>SUM(Start:End!BD192)</f>
        <v>4344759.1423147116</v>
      </c>
      <c r="BF192" s="77" t="s">
        <v>248</v>
      </c>
      <c r="BG192" s="32" t="str">
        <f t="shared" si="92"/>
        <v>Rider MarketingStrong Case Scenario</v>
      </c>
    </row>
    <row r="193" spans="2:59" x14ac:dyDescent="0.25">
      <c r="B193" s="41" t="s">
        <v>62</v>
      </c>
      <c r="C193" s="78" t="s">
        <v>26</v>
      </c>
      <c r="D193" s="67">
        <f>SUM(Start:End!D193)</f>
        <v>235220.0650681321</v>
      </c>
      <c r="E193" s="67">
        <f>SUM(Start:End!E193)</f>
        <v>269522.11014124996</v>
      </c>
      <c r="F193" s="67">
        <f>SUM(Start:End!F193)</f>
        <v>362257.34307498578</v>
      </c>
      <c r="G193" s="67">
        <f>SUM(Start:End!G193)</f>
        <v>477177.06626562489</v>
      </c>
      <c r="H193" s="67">
        <f>SUM(Start:End!H193)</f>
        <v>486697.98063456442</v>
      </c>
      <c r="I193" s="67">
        <f>SUM(Start:End!I193)</f>
        <v>541655.81532277598</v>
      </c>
      <c r="J193" s="67">
        <f>SUM(Start:End!J193)</f>
        <v>381335.01047296391</v>
      </c>
      <c r="K193" s="67">
        <f>SUM(Start:End!K193)</f>
        <v>482568.45854931825</v>
      </c>
      <c r="L193" s="67">
        <f>SUM(Start:End!L193)</f>
        <v>494213.73079132813</v>
      </c>
      <c r="M193" s="67">
        <f>SUM(Start:End!M193)</f>
        <v>815592.3817629104</v>
      </c>
      <c r="N193" s="67">
        <f>SUM(Start:End!N193)</f>
        <v>1340522.5279980681</v>
      </c>
      <c r="O193" s="67">
        <f>SUM(Start:End!O193)</f>
        <v>196316.93611687186</v>
      </c>
      <c r="P193" s="151">
        <f>SUM(Start:End!P193)</f>
        <v>936673.24548208783</v>
      </c>
      <c r="Q193" s="151">
        <f>SUM(Start:End!Q193)</f>
        <v>885653.25162746327</v>
      </c>
      <c r="R193" s="151">
        <f>SUM(Start:End!R193)</f>
        <v>748570.74831363733</v>
      </c>
      <c r="S193" s="151">
        <f>SUM(Start:End!S193)</f>
        <v>965938.63586980209</v>
      </c>
      <c r="T193" s="151">
        <f>SUM(Start:End!T193)</f>
        <v>878565.57861275924</v>
      </c>
      <c r="U193" s="151">
        <f>SUM(Start:End!U193)</f>
        <v>1093772.3285327391</v>
      </c>
      <c r="V193" s="151">
        <f>SUM(Start:End!V193)</f>
        <v>1073189.390057175</v>
      </c>
      <c r="W193" s="151">
        <f>SUM(Start:End!W193)</f>
        <v>1302475.1653993323</v>
      </c>
      <c r="X193" s="151">
        <f>SUM(Start:End!X193)</f>
        <v>1413266.4925391055</v>
      </c>
      <c r="Y193" s="151">
        <f>SUM(Start:End!Y193)</f>
        <v>1425777.9082244532</v>
      </c>
      <c r="Z193" s="151">
        <f>SUM(Start:End!Z193)</f>
        <v>1535417.8467701999</v>
      </c>
      <c r="AA193" s="151">
        <f>SUM(Start:End!AA193)</f>
        <v>1550593.5502322977</v>
      </c>
      <c r="AB193" s="151">
        <f>SUM(Start:End!AB193)</f>
        <v>1846804.4500124592</v>
      </c>
      <c r="AC193" s="151">
        <f>SUM(Start:End!AC193)</f>
        <v>1894716.2455587671</v>
      </c>
      <c r="AD193" s="151">
        <f>SUM(Start:End!AD193)</f>
        <v>1735709.9867944461</v>
      </c>
      <c r="AE193" s="151">
        <f>SUM(Start:End!AE193)</f>
        <v>1996055.0119514097</v>
      </c>
      <c r="AF193" s="151">
        <f>SUM(Start:End!AF193)</f>
        <v>1878405.6910190769</v>
      </c>
      <c r="AG193" s="151">
        <f>SUM(Start:End!AG193)</f>
        <v>2140189.8622706723</v>
      </c>
      <c r="AH193" s="151">
        <f>SUM(Start:End!AH193)</f>
        <v>2147428.7013750426</v>
      </c>
      <c r="AI193" s="151">
        <f>SUM(Start:End!AI193)</f>
        <v>2421444.8053831994</v>
      </c>
      <c r="AJ193" s="151">
        <f>SUM(Start:End!AJ193)</f>
        <v>2551412.1132139675</v>
      </c>
      <c r="AK193" s="151">
        <f>SUM(Start:End!AK193)</f>
        <v>2567486.5331503684</v>
      </c>
      <c r="AL193" s="151">
        <f>SUM(Start:End!AL193)</f>
        <v>2696924.1789849102</v>
      </c>
      <c r="AM193" s="151">
        <f>SUM(Start:End!AM193)</f>
        <v>2712232.4566298886</v>
      </c>
      <c r="AN193" s="151">
        <f>SUM(Start:End!AN193)</f>
        <v>2855540.6242567059</v>
      </c>
      <c r="AO193" s="151">
        <f>SUM(Start:End!AO193)</f>
        <v>2927095.5725464677</v>
      </c>
      <c r="AP193" s="151">
        <f>SUM(Start:End!AP193)</f>
        <v>1709810.3901152841</v>
      </c>
      <c r="AQ193" s="151">
        <f>SUM(Start:End!AQ193)</f>
        <v>2412318.550830571</v>
      </c>
      <c r="AR193" s="151">
        <f>SUM(Start:End!AR193)</f>
        <v>1859350.1748271119</v>
      </c>
      <c r="AS193" s="151">
        <f>SUM(Start:End!AS193)</f>
        <v>2561741.140779695</v>
      </c>
      <c r="AT193" s="151">
        <f>SUM(Start:End!AT193)</f>
        <v>2006715.969583448</v>
      </c>
      <c r="AU193" s="151">
        <f>SUM(Start:End!AU193)</f>
        <v>2711430.369822986</v>
      </c>
      <c r="AV193" s="151">
        <f>SUM(Start:End!AV193)</f>
        <v>3193807.1079793591</v>
      </c>
      <c r="AW193" s="151">
        <f>SUM(Start:End!AW193)</f>
        <v>2857899.8614562266</v>
      </c>
      <c r="AX193" s="151">
        <f>SUM(Start:End!AX193)</f>
        <v>3341367.5609607417</v>
      </c>
      <c r="AY193" s="151">
        <f>SUM(Start:End!AY193)</f>
        <v>3008064.1906298874</v>
      </c>
      <c r="BA193" s="37">
        <f>SUM(Start:End!BA193)</f>
        <v>6083079.4261987936</v>
      </c>
      <c r="BB193" s="37">
        <f>SUM(Start:End!BB193)</f>
        <v>13809894.141661054</v>
      </c>
      <c r="BC193" s="37">
        <f>SUM(Start:End!BC193)</f>
        <v>26588810.036344212</v>
      </c>
      <c r="BD193" s="37">
        <f>SUM(Start:End!BD193)</f>
        <v>31445141.513788484</v>
      </c>
      <c r="BF193" s="77" t="s">
        <v>248</v>
      </c>
      <c r="BG193" s="32" t="str">
        <f t="shared" si="92"/>
        <v>Indirect Advertising &amp; MarketingStrong Case Scenario</v>
      </c>
    </row>
    <row r="194" spans="2:59" x14ac:dyDescent="0.25">
      <c r="B194" s="41" t="s">
        <v>63</v>
      </c>
      <c r="C194" s="78" t="s">
        <v>26</v>
      </c>
      <c r="D194" s="63">
        <f>SUM(Start:End!D194)</f>
        <v>3026.5537286931813</v>
      </c>
      <c r="E194" s="63">
        <f>SUM(Start:End!E194)</f>
        <v>5223.422940340909</v>
      </c>
      <c r="F194" s="63">
        <f>SUM(Start:End!F194)</f>
        <v>7655.9963636363627</v>
      </c>
      <c r="G194" s="63">
        <f>SUM(Start:End!G194)</f>
        <v>5241.502663352273</v>
      </c>
      <c r="H194" s="63">
        <f>SUM(Start:End!H194)</f>
        <v>2304.1043402777773</v>
      </c>
      <c r="I194" s="63">
        <f>SUM(Start:End!I194)</f>
        <v>6264.3749548611113</v>
      </c>
      <c r="J194" s="63">
        <f>SUM(Start:End!J194)</f>
        <v>74.516403093434349</v>
      </c>
      <c r="K194" s="63">
        <f>SUM(Start:End!K194)</f>
        <v>9.0739457070707061</v>
      </c>
      <c r="L194" s="63">
        <f>SUM(Start:End!L194)</f>
        <v>-86.847395359848491</v>
      </c>
      <c r="M194" s="63">
        <f>SUM(Start:End!M194)</f>
        <v>0</v>
      </c>
      <c r="N194" s="63">
        <f>SUM(Start:End!N194)</f>
        <v>0</v>
      </c>
      <c r="O194" s="63">
        <f>SUM(Start:End!O194)</f>
        <v>0</v>
      </c>
      <c r="P194" s="37">
        <f>SUM(Start:End!P194)</f>
        <v>7159.5596259020585</v>
      </c>
      <c r="Q194" s="37">
        <f>SUM(Start:End!Q194)</f>
        <v>6757.9146740291817</v>
      </c>
      <c r="R194" s="37">
        <f>SUM(Start:End!R194)</f>
        <v>5821.0028562038196</v>
      </c>
      <c r="S194" s="37">
        <f>SUM(Start:End!S194)</f>
        <v>7384.990811482834</v>
      </c>
      <c r="T194" s="37">
        <f>SUM(Start:End!T194)</f>
        <v>6790.8697290881337</v>
      </c>
      <c r="U194" s="37">
        <f>SUM(Start:End!U194)</f>
        <v>8336.5626298723691</v>
      </c>
      <c r="V194" s="37">
        <f>SUM(Start:End!V194)</f>
        <v>8222.0890276233076</v>
      </c>
      <c r="W194" s="37">
        <f>SUM(Start:End!W194)</f>
        <v>9867.9451282384016</v>
      </c>
      <c r="X194" s="37">
        <f>SUM(Start:End!X194)</f>
        <v>10667.888228907852</v>
      </c>
      <c r="Y194" s="37">
        <f>SUM(Start:End!Y194)</f>
        <v>10779.97979926771</v>
      </c>
      <c r="Z194" s="37">
        <f>SUM(Start:End!Z194)</f>
        <v>11571.230011903557</v>
      </c>
      <c r="AA194" s="37">
        <f>SUM(Start:End!AA194)</f>
        <v>11703.861593393871</v>
      </c>
      <c r="AB194" s="37">
        <f>SUM(Start:End!AB194)</f>
        <v>13902.665286777776</v>
      </c>
      <c r="AC194" s="37">
        <f>SUM(Start:End!AC194)</f>
        <v>14257.766940017622</v>
      </c>
      <c r="AD194" s="37">
        <f>SUM(Start:End!AD194)</f>
        <v>13165.390753999742</v>
      </c>
      <c r="AE194" s="37">
        <f>SUM(Start:End!AE194)</f>
        <v>15036.783696856404</v>
      </c>
      <c r="AF194" s="37">
        <f>SUM(Start:End!AF194)</f>
        <v>14226.931849374256</v>
      </c>
      <c r="AG194" s="37">
        <f>SUM(Start:End!AG194)</f>
        <v>16107.886853101714</v>
      </c>
      <c r="AH194" s="37">
        <f>SUM(Start:End!AH194)</f>
        <v>16197.133679974411</v>
      </c>
      <c r="AI194" s="37">
        <f>SUM(Start:End!AI194)</f>
        <v>18167.680216825647</v>
      </c>
      <c r="AJ194" s="37">
        <f>SUM(Start:End!AJ194)</f>
        <v>19108.543286888384</v>
      </c>
      <c r="AK194" s="37">
        <f>SUM(Start:End!AK194)</f>
        <v>19251.459617430606</v>
      </c>
      <c r="AL194" s="37">
        <f>SUM(Start:End!AL194)</f>
        <v>20188.8460026598</v>
      </c>
      <c r="AM194" s="37">
        <f>SUM(Start:End!AM194)</f>
        <v>20327.238819996881</v>
      </c>
      <c r="AN194" s="37">
        <f>SUM(Start:End!AN194)</f>
        <v>21418.310076031881</v>
      </c>
      <c r="AO194" s="37">
        <f>SUM(Start:End!AO194)</f>
        <v>21952.95240987455</v>
      </c>
      <c r="AP194" s="37">
        <f>SUM(Start:End!AP194)</f>
        <v>13303.461859011059</v>
      </c>
      <c r="AQ194" s="37">
        <f>SUM(Start:End!AQ194)</f>
        <v>18352.244026598273</v>
      </c>
      <c r="AR194" s="37">
        <f>SUM(Start:End!AR194)</f>
        <v>14424.01545485612</v>
      </c>
      <c r="AS194" s="37">
        <f>SUM(Start:End!AS194)</f>
        <v>19470.225477189335</v>
      </c>
      <c r="AT194" s="37">
        <f>SUM(Start:End!AT194)</f>
        <v>15521.430241614398</v>
      </c>
      <c r="AU194" s="37">
        <f>SUM(Start:End!AU194)</f>
        <v>20587.454675568912</v>
      </c>
      <c r="AV194" s="37">
        <f>SUM(Start:End!AV194)</f>
        <v>24049.512476054246</v>
      </c>
      <c r="AW194" s="37">
        <f>SUM(Start:End!AW194)</f>
        <v>21679.550033097767</v>
      </c>
      <c r="AX194" s="37">
        <f>SUM(Start:End!AX194)</f>
        <v>25152.248258823449</v>
      </c>
      <c r="AY194" s="37">
        <f>SUM(Start:End!AY194)</f>
        <v>22804.206806501479</v>
      </c>
      <c r="BA194" s="37">
        <f>SUM(Start:End!BA194)</f>
        <v>29712.697944602271</v>
      </c>
      <c r="BB194" s="37">
        <f>SUM(Start:End!BB194)</f>
        <v>105063.89411591308</v>
      </c>
      <c r="BC194" s="37">
        <f>SUM(Start:End!BC194)</f>
        <v>199938.32700390325</v>
      </c>
      <c r="BD194" s="37">
        <f>SUM(Start:End!BD194)</f>
        <v>238715.61179522151</v>
      </c>
      <c r="BF194" s="77" t="s">
        <v>248</v>
      </c>
      <c r="BG194" s="32" t="str">
        <f t="shared" si="92"/>
        <v>General InsuranceStrong Case Scenario</v>
      </c>
    </row>
    <row r="195" spans="2:59" x14ac:dyDescent="0.25">
      <c r="B195" s="41" t="s">
        <v>64</v>
      </c>
      <c r="C195" s="78" t="s">
        <v>26</v>
      </c>
      <c r="D195" s="63">
        <f>SUM(Start:End!D195)</f>
        <v>166588.53192528407</v>
      </c>
      <c r="E195" s="63">
        <f>SUM(Start:End!E195)</f>
        <v>97511.861096235778</v>
      </c>
      <c r="F195" s="63">
        <f>SUM(Start:End!F195)</f>
        <v>-21294.213525710227</v>
      </c>
      <c r="G195" s="63">
        <f>SUM(Start:End!G195)</f>
        <v>110236.99785078125</v>
      </c>
      <c r="H195" s="63">
        <f>SUM(Start:End!H195)</f>
        <v>85881.083068181819</v>
      </c>
      <c r="I195" s="63">
        <f>SUM(Start:End!I195)</f>
        <v>70817.280442083327</v>
      </c>
      <c r="J195" s="63">
        <f>SUM(Start:End!J195)</f>
        <v>447766.07522236428</v>
      </c>
      <c r="K195" s="63">
        <f>SUM(Start:End!K195)</f>
        <v>94938.502299968444</v>
      </c>
      <c r="L195" s="63">
        <f>SUM(Start:End!L195)</f>
        <v>411491.96061603539</v>
      </c>
      <c r="M195" s="63">
        <f>SUM(Start:End!M195)</f>
        <v>720354.7646831834</v>
      </c>
      <c r="N195" s="63">
        <f>SUM(Start:End!N195)</f>
        <v>405489.84688246204</v>
      </c>
      <c r="O195" s="63">
        <f>SUM(Start:End!O195)</f>
        <v>242657.53466866477</v>
      </c>
      <c r="P195" s="37">
        <f>SUM(Start:End!P195)</f>
        <v>331322.7141362697</v>
      </c>
      <c r="Q195" s="37">
        <f>SUM(Start:End!Q195)</f>
        <v>313965.54291423573</v>
      </c>
      <c r="R195" s="37">
        <f>SUM(Start:End!R195)</f>
        <v>258920.97783369315</v>
      </c>
      <c r="S195" s="37">
        <f>SUM(Start:End!S195)</f>
        <v>341571.80280033423</v>
      </c>
      <c r="T195" s="37">
        <f>SUM(Start:End!T195)</f>
        <v>306307.80480851256</v>
      </c>
      <c r="U195" s="37">
        <f>SUM(Start:End!U195)</f>
        <v>388299.18355972972</v>
      </c>
      <c r="V195" s="37">
        <f>SUM(Start:End!V195)</f>
        <v>378485.22409798042</v>
      </c>
      <c r="W195" s="37">
        <f>SUM(Start:End!W195)</f>
        <v>465897.1549987194</v>
      </c>
      <c r="X195" s="37">
        <f>SUM(Start:End!X195)</f>
        <v>507859.16039944679</v>
      </c>
      <c r="Y195" s="37">
        <f>SUM(Start:End!Y195)</f>
        <v>511311.75383738964</v>
      </c>
      <c r="Z195" s="37">
        <f>SUM(Start:End!Z195)</f>
        <v>552860.11008344206</v>
      </c>
      <c r="AA195" s="37">
        <f>SUM(Start:End!AA195)</f>
        <v>557244.76315489179</v>
      </c>
      <c r="AB195" s="37">
        <f>SUM(Start:End!AB195)</f>
        <v>665882.39386831224</v>
      </c>
      <c r="AC195" s="37">
        <f>SUM(Start:End!AC195)</f>
        <v>683487.07417639787</v>
      </c>
      <c r="AD195" s="37">
        <f>SUM(Start:End!AD195)</f>
        <v>619971.57364437275</v>
      </c>
      <c r="AE195" s="37">
        <f>SUM(Start:End!AE195)</f>
        <v>719071.42713460885</v>
      </c>
      <c r="AF195" s="37">
        <f>SUM(Start:End!AF195)</f>
        <v>672170.57610247075</v>
      </c>
      <c r="AG195" s="37">
        <f>SUM(Start:End!AG195)</f>
        <v>771864.50695745868</v>
      </c>
      <c r="AH195" s="37">
        <f>SUM(Start:End!AH195)</f>
        <v>772420.12390451634</v>
      </c>
      <c r="AI195" s="37">
        <f>SUM(Start:End!AI195)</f>
        <v>876671.58221492451</v>
      </c>
      <c r="AJ195" s="37">
        <f>SUM(Start:End!AJ195)</f>
        <v>925750.78152795334</v>
      </c>
      <c r="AK195" s="37">
        <f>SUM(Start:End!AK195)</f>
        <v>930251.43663942174</v>
      </c>
      <c r="AL195" s="37">
        <f>SUM(Start:End!AL195)</f>
        <v>979109.47829768155</v>
      </c>
      <c r="AM195" s="37">
        <f>SUM(Start:End!AM195)</f>
        <v>983260.35694249161</v>
      </c>
      <c r="AN195" s="37">
        <f>SUM(Start:End!AN195)</f>
        <v>1034207.0827178878</v>
      </c>
      <c r="AO195" s="37">
        <f>SUM(Start:End!AO195)</f>
        <v>1060244.5359851425</v>
      </c>
      <c r="AP195" s="37">
        <f>SUM(Start:End!AP195)</f>
        <v>590945.63313664543</v>
      </c>
      <c r="AQ195" s="37">
        <f>SUM(Start:End!AQ195)</f>
        <v>858409.35656460398</v>
      </c>
      <c r="AR195" s="37">
        <f>SUM(Start:End!AR195)</f>
        <v>645169.53208418528</v>
      </c>
      <c r="AS195" s="37">
        <f>SUM(Start:End!AS195)</f>
        <v>912690.89783104695</v>
      </c>
      <c r="AT195" s="37">
        <f>SUM(Start:End!AT195)</f>
        <v>699009.96722028125</v>
      </c>
      <c r="AU195" s="37">
        <f>SUM(Start:End!AU195)</f>
        <v>967231.70458491996</v>
      </c>
      <c r="AV195" s="37">
        <f>SUM(Start:End!AV195)</f>
        <v>1151162.4318029007</v>
      </c>
      <c r="AW195" s="37">
        <f>SUM(Start:End!AW195)</f>
        <v>1020664.5596942673</v>
      </c>
      <c r="AX195" s="37">
        <f>SUM(Start:End!AX195)</f>
        <v>1204845.1301010256</v>
      </c>
      <c r="AY195" s="37">
        <f>SUM(Start:End!AY195)</f>
        <v>1075149.0160188209</v>
      </c>
      <c r="BA195" s="37">
        <f>SUM(Start:End!BA195)</f>
        <v>2832440.2252295343</v>
      </c>
      <c r="BB195" s="37">
        <f>SUM(Start:End!BB195)</f>
        <v>4914046.1926246453</v>
      </c>
      <c r="BC195" s="37">
        <f>SUM(Start:End!BC195)</f>
        <v>9599911.3114106115</v>
      </c>
      <c r="BD195" s="37">
        <f>SUM(Start:End!BD195)</f>
        <v>11219729.847741729</v>
      </c>
      <c r="BF195" s="77" t="s">
        <v>248</v>
      </c>
      <c r="BG195" s="32" t="str">
        <f t="shared" si="92"/>
        <v>Legal ServicesStrong Case Scenario</v>
      </c>
    </row>
    <row r="196" spans="2:59" x14ac:dyDescent="0.25">
      <c r="B196" s="41" t="s">
        <v>65</v>
      </c>
      <c r="C196" s="78" t="s">
        <v>26</v>
      </c>
      <c r="D196" s="63">
        <f>SUM(Start:End!D196)</f>
        <v>184258.75977272727</v>
      </c>
      <c r="E196" s="63">
        <f>SUM(Start:End!E196)</f>
        <v>216369.46776988637</v>
      </c>
      <c r="F196" s="63">
        <f>SUM(Start:End!F196)</f>
        <v>256969.26727272727</v>
      </c>
      <c r="G196" s="63">
        <f>SUM(Start:End!G196)</f>
        <v>267335.73421875003</v>
      </c>
      <c r="H196" s="63">
        <f>SUM(Start:End!H196)</f>
        <v>323619.91470643936</v>
      </c>
      <c r="I196" s="63">
        <f>SUM(Start:End!I196)</f>
        <v>389690.98755555553</v>
      </c>
      <c r="J196" s="63">
        <f>SUM(Start:End!J196)</f>
        <v>409360.72763731069</v>
      </c>
      <c r="K196" s="63">
        <f>SUM(Start:End!K196)</f>
        <v>474733.41005681816</v>
      </c>
      <c r="L196" s="63">
        <f>SUM(Start:End!L196)</f>
        <v>459418.25478795765</v>
      </c>
      <c r="M196" s="63">
        <f>SUM(Start:End!M196)</f>
        <v>647583.84711489896</v>
      </c>
      <c r="N196" s="63">
        <f>SUM(Start:End!N196)</f>
        <v>726066.01803030306</v>
      </c>
      <c r="O196" s="63">
        <f>SUM(Start:End!O196)</f>
        <v>923761.83836805541</v>
      </c>
      <c r="P196" s="37">
        <f>SUM(Start:End!P196)</f>
        <v>684666.2312529129</v>
      </c>
      <c r="Q196" s="37">
        <f>SUM(Start:End!Q196)</f>
        <v>644081.31134425302</v>
      </c>
      <c r="R196" s="37">
        <f>SUM(Start:End!R196)</f>
        <v>575162.53036780644</v>
      </c>
      <c r="S196" s="37">
        <f>SUM(Start:End!S196)</f>
        <v>706548.24014820019</v>
      </c>
      <c r="T196" s="37">
        <f>SUM(Start:End!T196)</f>
        <v>663479.7138349337</v>
      </c>
      <c r="U196" s="37">
        <f>SUM(Start:End!U196)</f>
        <v>792784.67660774593</v>
      </c>
      <c r="V196" s="37">
        <f>SUM(Start:End!V196)</f>
        <v>789828.49268249236</v>
      </c>
      <c r="W196" s="37">
        <f>SUM(Start:End!W196)</f>
        <v>927322.60878847202</v>
      </c>
      <c r="X196" s="37">
        <f>SUM(Start:End!X196)</f>
        <v>995075.23944672709</v>
      </c>
      <c r="Y196" s="37">
        <f>SUM(Start:End!Y196)</f>
        <v>1008863.6216504275</v>
      </c>
      <c r="Z196" s="37">
        <f>SUM(Start:End!Z196)</f>
        <v>1075805.0687096526</v>
      </c>
      <c r="AA196" s="37">
        <f>SUM(Start:End!AA196)</f>
        <v>1091590.3633614485</v>
      </c>
      <c r="AB196" s="37">
        <f>SUM(Start:End!AB196)</f>
        <v>1289682.0956021082</v>
      </c>
      <c r="AC196" s="37">
        <f>SUM(Start:End!AC196)</f>
        <v>1321567.3662936587</v>
      </c>
      <c r="AD196" s="37">
        <f>SUM(Start:End!AD196)</f>
        <v>1240040.0923262706</v>
      </c>
      <c r="AE196" s="37">
        <f>SUM(Start:End!AE196)</f>
        <v>1396889.274993404</v>
      </c>
      <c r="AF196" s="37">
        <f>SUM(Start:End!AF196)</f>
        <v>1336115.9680798079</v>
      </c>
      <c r="AG196" s="37">
        <f>SUM(Start:End!AG196)</f>
        <v>1493611.3905063597</v>
      </c>
      <c r="AH196" s="37">
        <f>SUM(Start:End!AH196)</f>
        <v>1508470.2393303257</v>
      </c>
      <c r="AI196" s="37">
        <f>SUM(Start:End!AI196)</f>
        <v>1673805.2063256842</v>
      </c>
      <c r="AJ196" s="37">
        <f>SUM(Start:End!AJ196)</f>
        <v>1753979.750014456</v>
      </c>
      <c r="AK196" s="37">
        <f>SUM(Start:End!AK196)</f>
        <v>1771385.4143667133</v>
      </c>
      <c r="AL196" s="37">
        <f>SUM(Start:End!AL196)</f>
        <v>1851334.1133396286</v>
      </c>
      <c r="AM196" s="37">
        <f>SUM(Start:End!AM196)</f>
        <v>1868555.6765844575</v>
      </c>
      <c r="AN196" s="37">
        <f>SUM(Start:End!AN196)</f>
        <v>1972088.9725206709</v>
      </c>
      <c r="AO196" s="37">
        <f>SUM(Start:End!AO196)</f>
        <v>2020923.9575964832</v>
      </c>
      <c r="AP196" s="37">
        <f>SUM(Start:End!AP196)</f>
        <v>1315903.5626877006</v>
      </c>
      <c r="AQ196" s="37">
        <f>SUM(Start:End!AQ196)</f>
        <v>1738877.4299167763</v>
      </c>
      <c r="AR196" s="37">
        <f>SUM(Start:End!AR196)</f>
        <v>1418871.934738846</v>
      </c>
      <c r="AS196" s="37">
        <f>SUM(Start:End!AS196)</f>
        <v>1841287.2442502468</v>
      </c>
      <c r="AT196" s="37">
        <f>SUM(Start:End!AT196)</f>
        <v>1518411.4724106886</v>
      </c>
      <c r="AU196" s="37">
        <f>SUM(Start:End!AU196)</f>
        <v>1943104.8162467496</v>
      </c>
      <c r="AV196" s="37">
        <f>SUM(Start:End!AV196)</f>
        <v>2232217.9194769589</v>
      </c>
      <c r="AW196" s="37">
        <f>SUM(Start:End!AW196)</f>
        <v>2042421.2431253567</v>
      </c>
      <c r="AX196" s="37">
        <f>SUM(Start:End!AX196)</f>
        <v>2332981.0486948667</v>
      </c>
      <c r="AY196" s="37">
        <f>SUM(Start:End!AY196)</f>
        <v>2145656.9573493013</v>
      </c>
      <c r="BA196" s="37">
        <f>SUM(Start:End!BA196)</f>
        <v>5279168.2272914294</v>
      </c>
      <c r="BB196" s="37">
        <f>SUM(Start:End!BB196)</f>
        <v>9955208.0981950723</v>
      </c>
      <c r="BC196" s="37">
        <f>SUM(Start:End!BC196)</f>
        <v>18505436.587762877</v>
      </c>
      <c r="BD196" s="37">
        <f>SUM(Start:End!BD196)</f>
        <v>22522746.559014648</v>
      </c>
      <c r="BF196" s="77" t="s">
        <v>248</v>
      </c>
      <c r="BG196" s="32" t="str">
        <f t="shared" si="92"/>
        <v>Support ServicesStrong Case Scenario</v>
      </c>
    </row>
    <row r="197" spans="2:59" x14ac:dyDescent="0.25">
      <c r="B197" s="41" t="s">
        <v>66</v>
      </c>
      <c r="C197" s="78" t="s">
        <v>26</v>
      </c>
      <c r="D197" s="63">
        <f>SUM(Start:End!D197)</f>
        <v>32252.30987215909</v>
      </c>
      <c r="E197" s="63">
        <f>SUM(Start:End!E197)</f>
        <v>33120.937357954543</v>
      </c>
      <c r="F197" s="63">
        <f>SUM(Start:End!F197)</f>
        <v>41746.238011363632</v>
      </c>
      <c r="G197" s="63">
        <f>SUM(Start:End!G197)</f>
        <v>85958.113664772725</v>
      </c>
      <c r="H197" s="63">
        <f>SUM(Start:End!H197)</f>
        <v>75162.354409722204</v>
      </c>
      <c r="I197" s="63">
        <f>SUM(Start:End!I197)</f>
        <v>79786.661633951386</v>
      </c>
      <c r="J197" s="63">
        <f>SUM(Start:End!J197)</f>
        <v>59083.86732450757</v>
      </c>
      <c r="K197" s="63">
        <f>SUM(Start:End!K197)</f>
        <v>82323.682933686854</v>
      </c>
      <c r="L197" s="63">
        <f>SUM(Start:End!L197)</f>
        <v>62661.023331808719</v>
      </c>
      <c r="M197" s="63">
        <f>SUM(Start:End!M197)</f>
        <v>151131.56363636363</v>
      </c>
      <c r="N197" s="63">
        <f>SUM(Start:End!N197)</f>
        <v>65203.135558181842</v>
      </c>
      <c r="O197" s="63">
        <f>SUM(Start:End!O197)</f>
        <v>289261.15767618688</v>
      </c>
      <c r="P197" s="37">
        <f>SUM(Start:End!P197)</f>
        <v>147462.56529132574</v>
      </c>
      <c r="Q197" s="37">
        <f>SUM(Start:End!Q197)</f>
        <v>138935.94114800449</v>
      </c>
      <c r="R197" s="37">
        <f>SUM(Start:End!R197)</f>
        <v>122053.69300196327</v>
      </c>
      <c r="S197" s="37">
        <f>SUM(Start:End!S197)</f>
        <v>152143.53230878012</v>
      </c>
      <c r="T197" s="37">
        <f>SUM(Start:End!T197)</f>
        <v>141512.17313259051</v>
      </c>
      <c r="U197" s="37">
        <f>SUM(Start:End!U197)</f>
        <v>171186.51621225171</v>
      </c>
      <c r="V197" s="37">
        <f>SUM(Start:End!V197)</f>
        <v>169762.00134074656</v>
      </c>
      <c r="W197" s="37">
        <f>SUM(Start:End!W197)</f>
        <v>201337.09592276576</v>
      </c>
      <c r="X197" s="37">
        <f>SUM(Start:End!X197)</f>
        <v>216791.80112115658</v>
      </c>
      <c r="Y197" s="37">
        <f>SUM(Start:End!Y197)</f>
        <v>219458.94515460904</v>
      </c>
      <c r="Z197" s="37">
        <f>SUM(Start:End!Z197)</f>
        <v>234736.95557961482</v>
      </c>
      <c r="AA197" s="37">
        <f>SUM(Start:End!AA197)</f>
        <v>237830.97042175551</v>
      </c>
      <c r="AB197" s="37">
        <f>SUM(Start:End!AB197)</f>
        <v>281696.4519399266</v>
      </c>
      <c r="AC197" s="37">
        <f>SUM(Start:End!AC197)</f>
        <v>288768.23548550578</v>
      </c>
      <c r="AD197" s="37">
        <f>SUM(Start:End!AD197)</f>
        <v>268947.72078928794</v>
      </c>
      <c r="AE197" s="37">
        <f>SUM(Start:End!AE197)</f>
        <v>304909.65817704453</v>
      </c>
      <c r="AF197" s="37">
        <f>SUM(Start:End!AF197)</f>
        <v>290176.64452953206</v>
      </c>
      <c r="AG197" s="37">
        <f>SUM(Start:End!AG197)</f>
        <v>326304.20759177388</v>
      </c>
      <c r="AH197" s="37">
        <f>SUM(Start:End!AH197)</f>
        <v>328880.98935757601</v>
      </c>
      <c r="AI197" s="37">
        <f>SUM(Start:End!AI197)</f>
        <v>366768.80301424203</v>
      </c>
      <c r="AJ197" s="37">
        <f>SUM(Start:End!AJ197)</f>
        <v>385002.85876517202</v>
      </c>
      <c r="AK197" s="37">
        <f>SUM(Start:End!AK197)</f>
        <v>388383.08098221489</v>
      </c>
      <c r="AL197" s="37">
        <f>SUM(Start:End!AL197)</f>
        <v>406557.98205855465</v>
      </c>
      <c r="AM197" s="37">
        <f>SUM(Start:End!AM197)</f>
        <v>409874.05525923386</v>
      </c>
      <c r="AN197" s="37">
        <f>SUM(Start:End!AN197)</f>
        <v>432252.33945213736</v>
      </c>
      <c r="AO197" s="37">
        <f>SUM(Start:End!AO197)</f>
        <v>442996.3914907485</v>
      </c>
      <c r="AP197" s="37">
        <f>SUM(Start:End!AP197)</f>
        <v>279109.52027294296</v>
      </c>
      <c r="AQ197" s="37">
        <f>SUM(Start:End!AQ197)</f>
        <v>376108.63396592898</v>
      </c>
      <c r="AR197" s="37">
        <f>SUM(Start:End!AR197)</f>
        <v>301699.78845444275</v>
      </c>
      <c r="AS197" s="37">
        <f>SUM(Start:End!AS197)</f>
        <v>398609.41813589353</v>
      </c>
      <c r="AT197" s="37">
        <f>SUM(Start:End!AT197)</f>
        <v>323671.45075684966</v>
      </c>
      <c r="AU197" s="37">
        <f>SUM(Start:End!AU197)</f>
        <v>421033.94233898824</v>
      </c>
      <c r="AV197" s="37">
        <f>SUM(Start:End!AV197)</f>
        <v>487439.79618477076</v>
      </c>
      <c r="AW197" s="37">
        <f>SUM(Start:End!AW197)</f>
        <v>442929.39576168824</v>
      </c>
      <c r="AX197" s="37">
        <f>SUM(Start:End!AX197)</f>
        <v>509604.52779219078</v>
      </c>
      <c r="AY197" s="37">
        <f>SUM(Start:End!AY197)</f>
        <v>465589.57169421966</v>
      </c>
      <c r="BA197" s="37">
        <f>SUM(Start:End!BA197)</f>
        <v>1057691.0454106592</v>
      </c>
      <c r="BB197" s="37">
        <f>SUM(Start:End!BB197)</f>
        <v>2153212.1906355638</v>
      </c>
      <c r="BC197" s="37">
        <f>SUM(Start:End!BC197)</f>
        <v>4046270.6879500644</v>
      </c>
      <c r="BD197" s="37">
        <f>SUM(Start:End!BD197)</f>
        <v>4881044.776300801</v>
      </c>
      <c r="BF197" s="77" t="s">
        <v>248</v>
      </c>
      <c r="BG197" s="32" t="str">
        <f t="shared" si="92"/>
        <v>Total Other Operating ExpensesStrong Case Scenario</v>
      </c>
    </row>
    <row r="198" spans="2:59" x14ac:dyDescent="0.25">
      <c r="B198" s="41" t="s">
        <v>67</v>
      </c>
      <c r="C198" s="78" t="s">
        <v>26</v>
      </c>
      <c r="D198" s="63">
        <f>SUM(Start:End!D198)</f>
        <v>39493.326654829543</v>
      </c>
      <c r="E198" s="63">
        <f>SUM(Start:End!E198)</f>
        <v>104787.54275568183</v>
      </c>
      <c r="F198" s="63">
        <f>SUM(Start:End!F198)</f>
        <v>90266.383508522704</v>
      </c>
      <c r="G198" s="63">
        <f>SUM(Start:End!G198)</f>
        <v>82013.457634943174</v>
      </c>
      <c r="H198" s="63">
        <f>SUM(Start:End!H198)</f>
        <v>64703.492392676766</v>
      </c>
      <c r="I198" s="63">
        <f>SUM(Start:End!I198)</f>
        <v>58937.282420138894</v>
      </c>
      <c r="J198" s="63">
        <f>SUM(Start:End!J198)</f>
        <v>68700.419409722221</v>
      </c>
      <c r="K198" s="63">
        <f>SUM(Start:End!K198)</f>
        <v>41939.234722222216</v>
      </c>
      <c r="L198" s="63">
        <f>SUM(Start:End!L198)</f>
        <v>37288.914991003789</v>
      </c>
      <c r="M198" s="63">
        <f>SUM(Start:End!M198)</f>
        <v>59899.199853614264</v>
      </c>
      <c r="N198" s="63">
        <f>SUM(Start:End!N198)</f>
        <v>58851.09437765152</v>
      </c>
      <c r="O198" s="63">
        <f>SUM(Start:End!O198)</f>
        <v>161328.05647197916</v>
      </c>
      <c r="P198" s="37">
        <f>SUM(Start:End!P198)</f>
        <v>159998.22931963691</v>
      </c>
      <c r="Q198" s="37">
        <f>SUM(Start:End!Q198)</f>
        <v>150389.56597825178</v>
      </c>
      <c r="R198" s="37">
        <f>SUM(Start:End!R198)</f>
        <v>135466.89319434669</v>
      </c>
      <c r="S198" s="37">
        <f>SUM(Start:End!S198)</f>
        <v>165130.32986321946</v>
      </c>
      <c r="T198" s="37">
        <f>SUM(Start:End!T198)</f>
        <v>155852.0978519808</v>
      </c>
      <c r="U198" s="37">
        <f>SUM(Start:End!U198)</f>
        <v>185010.34386901709</v>
      </c>
      <c r="V198" s="37">
        <f>SUM(Start:End!V198)</f>
        <v>184776.61563742947</v>
      </c>
      <c r="W198" s="37">
        <f>SUM(Start:End!W198)</f>
        <v>215769.09007130674</v>
      </c>
      <c r="X198" s="37">
        <f>SUM(Start:End!X198)</f>
        <v>231101.79105456339</v>
      </c>
      <c r="Y198" s="37">
        <f>SUM(Start:End!Y198)</f>
        <v>234499.52890269674</v>
      </c>
      <c r="Z198" s="37">
        <f>SUM(Start:End!Z198)</f>
        <v>249643.81665786804</v>
      </c>
      <c r="AA198" s="37">
        <f>SUM(Start:End!AA198)</f>
        <v>253510.0780940227</v>
      </c>
      <c r="AB198" s="37">
        <f>SUM(Start:End!AB198)</f>
        <v>299105.05171169713</v>
      </c>
      <c r="AC198" s="37">
        <f>SUM(Start:End!AC198)</f>
        <v>306437.67547060968</v>
      </c>
      <c r="AD198" s="37">
        <f>SUM(Start:End!AD198)</f>
        <v>288697.74193614762</v>
      </c>
      <c r="AE198" s="37">
        <f>SUM(Start:End!AE198)</f>
        <v>324086.67641061312</v>
      </c>
      <c r="AF198" s="37">
        <f>SUM(Start:End!AF198)</f>
        <v>310838.39477068983</v>
      </c>
      <c r="AG198" s="37">
        <f>SUM(Start:End!AG198)</f>
        <v>346363.00736976886</v>
      </c>
      <c r="AH198" s="37">
        <f>SUM(Start:End!AH198)</f>
        <v>350197.09927509574</v>
      </c>
      <c r="AI198" s="37">
        <f>SUM(Start:End!AI198)</f>
        <v>387512.07196139812</v>
      </c>
      <c r="AJ198" s="37">
        <f>SUM(Start:End!AJ198)</f>
        <v>405687.32057369332</v>
      </c>
      <c r="AK198" s="37">
        <f>SUM(Start:End!AK198)</f>
        <v>409968.67163412779</v>
      </c>
      <c r="AL198" s="37">
        <f>SUM(Start:End!AL198)</f>
        <v>428097.24250255042</v>
      </c>
      <c r="AM198" s="37">
        <f>SUM(Start:End!AM198)</f>
        <v>432349.78500947228</v>
      </c>
      <c r="AN198" s="37">
        <f>SUM(Start:End!AN198)</f>
        <v>456498.19098862296</v>
      </c>
      <c r="AO198" s="37">
        <f>SUM(Start:End!AO198)</f>
        <v>467779.19101036235</v>
      </c>
      <c r="AP198" s="37">
        <f>SUM(Start:End!AP198)</f>
        <v>310010.39517912507</v>
      </c>
      <c r="AQ198" s="37">
        <f>SUM(Start:End!AQ198)</f>
        <v>405431.33264061721</v>
      </c>
      <c r="AR198" s="37">
        <f>SUM(Start:End!AR198)</f>
        <v>333833.19533373992</v>
      </c>
      <c r="AS198" s="37">
        <f>SUM(Start:End!AS198)</f>
        <v>429105.72409353225</v>
      </c>
      <c r="AT198" s="37">
        <f>SUM(Start:End!AT198)</f>
        <v>356785.15598151623</v>
      </c>
      <c r="AU198" s="37">
        <f>SUM(Start:End!AU198)</f>
        <v>452611.95309641189</v>
      </c>
      <c r="AV198" s="37">
        <f>SUM(Start:End!AV198)</f>
        <v>517773.85839562851</v>
      </c>
      <c r="AW198" s="37">
        <f>SUM(Start:End!AW198)</f>
        <v>475528.11149910698</v>
      </c>
      <c r="AX198" s="37">
        <f>SUM(Start:End!AX198)</f>
        <v>541052.64267553575</v>
      </c>
      <c r="AY198" s="37">
        <f>SUM(Start:End!AY198)</f>
        <v>499406.23354086961</v>
      </c>
      <c r="BA198" s="37">
        <f>SUM(Start:End!BA198)</f>
        <v>868208.40519298613</v>
      </c>
      <c r="BB198" s="37">
        <f>SUM(Start:End!BB198)</f>
        <v>2321148.3804943394</v>
      </c>
      <c r="BC198" s="37">
        <f>SUM(Start:End!BC198)</f>
        <v>4289340.7386258645</v>
      </c>
      <c r="BD198" s="37">
        <f>SUM(Start:End!BD198)</f>
        <v>5245815.9844350684</v>
      </c>
      <c r="BF198" s="77" t="s">
        <v>248</v>
      </c>
      <c r="BG198" s="32" t="str">
        <f t="shared" si="92"/>
        <v>PromosStrong Case Scenario</v>
      </c>
    </row>
    <row r="199" spans="2:59" x14ac:dyDescent="0.25">
      <c r="B199" s="41" t="s">
        <v>68</v>
      </c>
      <c r="C199" s="78" t="s">
        <v>26</v>
      </c>
      <c r="D199" s="63">
        <f>SUM(Start:End!D199)</f>
        <v>39020.219190340904</v>
      </c>
      <c r="E199" s="63">
        <f>SUM(Start:End!E199)</f>
        <v>51917.036960227269</v>
      </c>
      <c r="F199" s="63">
        <f>SUM(Start:End!F199)</f>
        <v>60688.898210227271</v>
      </c>
      <c r="G199" s="63">
        <f>SUM(Start:End!G199)</f>
        <v>48879.252755681824</v>
      </c>
      <c r="H199" s="63">
        <f>SUM(Start:End!H199)</f>
        <v>45206.26902777778</v>
      </c>
      <c r="I199" s="63">
        <f>SUM(Start:End!I199)</f>
        <v>47040.661723958328</v>
      </c>
      <c r="J199" s="63">
        <f>SUM(Start:End!J199)</f>
        <v>57095.318661616162</v>
      </c>
      <c r="K199" s="63">
        <f>SUM(Start:End!K199)</f>
        <v>76339.689154040403</v>
      </c>
      <c r="L199" s="63">
        <f>SUM(Start:End!L199)</f>
        <v>73368.102053740527</v>
      </c>
      <c r="M199" s="63">
        <f>SUM(Start:End!M199)</f>
        <v>91580.012428977265</v>
      </c>
      <c r="N199" s="63">
        <f>SUM(Start:End!N199)</f>
        <v>113019.80106060607</v>
      </c>
      <c r="O199" s="63">
        <f>SUM(Start:End!O199)</f>
        <v>127664.35458964645</v>
      </c>
      <c r="P199" s="37">
        <f>SUM(Start:End!P199)</f>
        <v>111105.53290719324</v>
      </c>
      <c r="Q199" s="37">
        <f>SUM(Start:End!Q199)</f>
        <v>104751.95716919345</v>
      </c>
      <c r="R199" s="37">
        <f>SUM(Start:End!R199)</f>
        <v>91359.165652098643</v>
      </c>
      <c r="S199" s="37">
        <f>SUM(Start:End!S199)</f>
        <v>114621.85653004993</v>
      </c>
      <c r="T199" s="37">
        <f>SUM(Start:End!T199)</f>
        <v>106164.32422279852</v>
      </c>
      <c r="U199" s="37">
        <f>SUM(Start:End!U199)</f>
        <v>129124.73737268348</v>
      </c>
      <c r="V199" s="37">
        <f>SUM(Start:End!V199)</f>
        <v>127791.4057813884</v>
      </c>
      <c r="W199" s="37">
        <f>SUM(Start:End!W199)</f>
        <v>152229.15159795564</v>
      </c>
      <c r="X199" s="37">
        <f>SUM(Start:End!X199)</f>
        <v>164158.07798201285</v>
      </c>
      <c r="Y199" s="37">
        <f>SUM(Start:End!Y199)</f>
        <v>166067.76319616116</v>
      </c>
      <c r="Z199" s="37">
        <f>SUM(Start:End!Z199)</f>
        <v>177862.90452595957</v>
      </c>
      <c r="AA199" s="37">
        <f>SUM(Start:End!AA199)</f>
        <v>180093.15176940153</v>
      </c>
      <c r="AB199" s="37">
        <f>SUM(Start:End!AB199)</f>
        <v>213539.87962871068</v>
      </c>
      <c r="AC199" s="37">
        <f>SUM(Start:End!AC199)</f>
        <v>218935.56535822467</v>
      </c>
      <c r="AD199" s="37">
        <f>SUM(Start:End!AD199)</f>
        <v>203255.44522077794</v>
      </c>
      <c r="AE199" s="37">
        <f>SUM(Start:End!AE199)</f>
        <v>231070.46529553973</v>
      </c>
      <c r="AF199" s="37">
        <f>SUM(Start:End!AF199)</f>
        <v>219427.34697761491</v>
      </c>
      <c r="AG199" s="37">
        <f>SUM(Start:End!AG199)</f>
        <v>247375.88432972488</v>
      </c>
      <c r="AH199" s="37">
        <f>SUM(Start:End!AH199)</f>
        <v>249111.56162371606</v>
      </c>
      <c r="AI199" s="37">
        <f>SUM(Start:End!AI199)</f>
        <v>278410.05011576432</v>
      </c>
      <c r="AJ199" s="37">
        <f>SUM(Start:End!AJ199)</f>
        <v>292467.38090805517</v>
      </c>
      <c r="AK199" s="37">
        <f>SUM(Start:End!AK199)</f>
        <v>294892.54727769038</v>
      </c>
      <c r="AL199" s="37">
        <f>SUM(Start:End!AL199)</f>
        <v>308901.83819643059</v>
      </c>
      <c r="AM199" s="37">
        <f>SUM(Start:End!AM199)</f>
        <v>311270.58570968785</v>
      </c>
      <c r="AN199" s="37">
        <f>SUM(Start:End!AN199)</f>
        <v>328157.69416057941</v>
      </c>
      <c r="AO199" s="37">
        <f>SUM(Start:End!AO199)</f>
        <v>336327.3964318888</v>
      </c>
      <c r="AP199" s="37">
        <f>SUM(Start:End!AP199)</f>
        <v>208872.82614812726</v>
      </c>
      <c r="AQ199" s="37">
        <f>SUM(Start:End!AQ199)</f>
        <v>283903.95887992706</v>
      </c>
      <c r="AR199" s="37">
        <f>SUM(Start:End!AR199)</f>
        <v>226029.78287158662</v>
      </c>
      <c r="AS199" s="37">
        <f>SUM(Start:End!AS199)</f>
        <v>301003.6657933463</v>
      </c>
      <c r="AT199" s="37">
        <f>SUM(Start:End!AT199)</f>
        <v>242760.22407324775</v>
      </c>
      <c r="AU199" s="37">
        <f>SUM(Start:End!AU199)</f>
        <v>318062.84598799993</v>
      </c>
      <c r="AV199" s="37">
        <f>SUM(Start:End!AV199)</f>
        <v>369461.77377805515</v>
      </c>
      <c r="AW199" s="37">
        <f>SUM(Start:End!AW199)</f>
        <v>334726.57445242628</v>
      </c>
      <c r="AX199" s="37">
        <f>SUM(Start:End!AX199)</f>
        <v>386314.42423756956</v>
      </c>
      <c r="AY199" s="37">
        <f>SUM(Start:End!AY199)</f>
        <v>351940.27215090994</v>
      </c>
      <c r="BA199" s="37">
        <f>SUM(Start:End!BA199)</f>
        <v>831819.6158168402</v>
      </c>
      <c r="BB199" s="37">
        <f>SUM(Start:End!BB199)</f>
        <v>1625330.0287068966</v>
      </c>
      <c r="BC199" s="37">
        <f>SUM(Start:End!BC199)</f>
        <v>3068658.5506419372</v>
      </c>
      <c r="BD199" s="37">
        <f>SUM(Start:End!BD199)</f>
        <v>3687561.4389656638</v>
      </c>
      <c r="BF199" s="77" t="s">
        <v>248</v>
      </c>
      <c r="BG199" s="32" t="str">
        <f t="shared" si="92"/>
        <v>Total Marketing CreditsStrong Case Scenario</v>
      </c>
    </row>
    <row r="200" spans="2:59" x14ac:dyDescent="0.25">
      <c r="B200" s="41" t="s">
        <v>69</v>
      </c>
      <c r="C200" s="78" t="s">
        <v>26</v>
      </c>
      <c r="D200" s="63">
        <f>SUM(Start:End!D200)</f>
        <v>6226.9102202201702</v>
      </c>
      <c r="E200" s="63">
        <f>SUM(Start:End!E200)</f>
        <v>6884.7402057954523</v>
      </c>
      <c r="F200" s="63">
        <f>SUM(Start:End!F200)</f>
        <v>-88994.134036761345</v>
      </c>
      <c r="G200" s="63">
        <f>SUM(Start:End!G200)</f>
        <v>42304.326481669035</v>
      </c>
      <c r="H200" s="63">
        <f>SUM(Start:End!H200)</f>
        <v>9654.0475586458342</v>
      </c>
      <c r="I200" s="63">
        <f>SUM(Start:End!I200)</f>
        <v>13944.112779645833</v>
      </c>
      <c r="J200" s="63">
        <f>SUM(Start:End!J200)</f>
        <v>-106.75802869317653</v>
      </c>
      <c r="K200" s="63">
        <f>SUM(Start:End!K200)</f>
        <v>27993.855764696968</v>
      </c>
      <c r="L200" s="63">
        <f>SUM(Start:End!L200)</f>
        <v>9520.2933476640646</v>
      </c>
      <c r="M200" s="63">
        <f>SUM(Start:End!M200)</f>
        <v>87558.011578716847</v>
      </c>
      <c r="N200" s="63">
        <f>SUM(Start:End!N200)</f>
        <v>74420.336863371194</v>
      </c>
      <c r="O200" s="63">
        <f>SUM(Start:End!O200)</f>
        <v>53485.305905965921</v>
      </c>
      <c r="P200" s="37">
        <f>SUM(Start:End!P200)</f>
        <v>42770.294979141494</v>
      </c>
      <c r="Q200" s="37">
        <f>SUM(Start:End!Q200)</f>
        <v>40634.866667119975</v>
      </c>
      <c r="R200" s="37">
        <f>SUM(Start:End!R200)</f>
        <v>32529.387735377324</v>
      </c>
      <c r="S200" s="37">
        <f>SUM(Start:End!S200)</f>
        <v>44077.674246714087</v>
      </c>
      <c r="T200" s="37">
        <f>SUM(Start:End!T200)</f>
        <v>38860.769607592054</v>
      </c>
      <c r="U200" s="37">
        <f>SUM(Start:End!U200)</f>
        <v>50339.942399749765</v>
      </c>
      <c r="V200" s="37">
        <f>SUM(Start:End!V200)</f>
        <v>48686.691465626282</v>
      </c>
      <c r="W200" s="37">
        <f>SUM(Start:End!W200)</f>
        <v>60932.781324647738</v>
      </c>
      <c r="X200" s="37">
        <f>SUM(Start:End!X200)</f>
        <v>66772.502637820944</v>
      </c>
      <c r="Y200" s="37">
        <f>SUM(Start:End!Y200)</f>
        <v>67069.800514923772</v>
      </c>
      <c r="Z200" s="37">
        <f>SUM(Start:End!Z200)</f>
        <v>72855.151494344478</v>
      </c>
      <c r="AA200" s="37">
        <f>SUM(Start:End!AA200)</f>
        <v>73271.188474052062</v>
      </c>
      <c r="AB200" s="37">
        <f>SUM(Start:End!AB200)</f>
        <v>87884.048065344512</v>
      </c>
      <c r="AC200" s="37">
        <f>SUM(Start:End!AC200)</f>
        <v>90256.859700051718</v>
      </c>
      <c r="AD200" s="37">
        <f>SUM(Start:End!AD200)</f>
        <v>80948.669224711659</v>
      </c>
      <c r="AE200" s="37">
        <f>SUM(Start:End!AE200)</f>
        <v>94810.546770851914</v>
      </c>
      <c r="AF200" s="37">
        <f>SUM(Start:End!AF200)</f>
        <v>87949.994885850683</v>
      </c>
      <c r="AG200" s="37">
        <f>SUM(Start:End!AG200)</f>
        <v>101901.52835787775</v>
      </c>
      <c r="AH200" s="37">
        <f>SUM(Start:End!AH200)</f>
        <v>101667.46780909465</v>
      </c>
      <c r="AI200" s="37">
        <f>SUM(Start:End!AI200)</f>
        <v>116242.53332570755</v>
      </c>
      <c r="AJ200" s="37">
        <f>SUM(Start:End!AJ200)</f>
        <v>123051.98279114066</v>
      </c>
      <c r="AK200" s="37">
        <f>SUM(Start:End!AK200)</f>
        <v>123452.20211496182</v>
      </c>
      <c r="AL200" s="37">
        <f>SUM(Start:End!AL200)</f>
        <v>130227.9467461155</v>
      </c>
      <c r="AM200" s="37">
        <f>SUM(Start:End!AM200)</f>
        <v>130570.99916140281</v>
      </c>
      <c r="AN200" s="37">
        <f>SUM(Start:End!AN200)</f>
        <v>137186.63416860765</v>
      </c>
      <c r="AO200" s="37">
        <f>SUM(Start:End!AO200)</f>
        <v>140658.65133408469</v>
      </c>
      <c r="AP200" s="37">
        <f>SUM(Start:End!AP200)</f>
        <v>74172.029171350878</v>
      </c>
      <c r="AQ200" s="37">
        <f>SUM(Start:End!AQ200)</f>
        <v>111592.12404510075</v>
      </c>
      <c r="AR200" s="37">
        <f>SUM(Start:End!AR200)</f>
        <v>81374.349434725853</v>
      </c>
      <c r="AS200" s="37">
        <f>SUM(Start:End!AS200)</f>
        <v>118816.99925399355</v>
      </c>
      <c r="AT200" s="37">
        <f>SUM(Start:End!AT200)</f>
        <v>88585.967741270622</v>
      </c>
      <c r="AU200" s="37">
        <f>SUM(Start:End!AU200)</f>
        <v>126100.50044285743</v>
      </c>
      <c r="AV200" s="37">
        <f>SUM(Start:End!AV200)</f>
        <v>151872.97284673815</v>
      </c>
      <c r="AW200" s="37">
        <f>SUM(Start:End!AW200)</f>
        <v>133245.69599638777</v>
      </c>
      <c r="AX200" s="37">
        <f>SUM(Start:End!AX200)</f>
        <v>159029.66990439716</v>
      </c>
      <c r="AY200" s="37">
        <f>SUM(Start:End!AY200)</f>
        <v>140487.69752222038</v>
      </c>
      <c r="BA200" s="37">
        <f>SUM(Start:End!BA200)</f>
        <v>242891.04864093679</v>
      </c>
      <c r="BB200" s="37">
        <f>SUM(Start:End!BB200)</f>
        <v>638801.05154710996</v>
      </c>
      <c r="BC200" s="37">
        <f>SUM(Start:End!BC200)</f>
        <v>1268964.7789531113</v>
      </c>
      <c r="BD200" s="37">
        <f>SUM(Start:End!BD200)</f>
        <v>1463123.2918617351</v>
      </c>
      <c r="BF200" s="77" t="s">
        <v>248</v>
      </c>
      <c r="BG200" s="32" t="str">
        <f t="shared" si="92"/>
        <v>Fully Loaded HeadcountStrong Case Scenario</v>
      </c>
    </row>
    <row r="201" spans="2:59" x14ac:dyDescent="0.25">
      <c r="B201" s="41" t="s">
        <v>70</v>
      </c>
      <c r="C201" s="78" t="s">
        <v>26</v>
      </c>
      <c r="D201" s="63">
        <f>SUM(Start:End!D201)</f>
        <v>150154.47440034803</v>
      </c>
      <c r="E201" s="63">
        <f>SUM(Start:End!E201)</f>
        <v>108375.99744211648</v>
      </c>
      <c r="F201" s="63">
        <f>SUM(Start:End!F201)</f>
        <v>109371.83505715907</v>
      </c>
      <c r="G201" s="63">
        <f>SUM(Start:End!G201)</f>
        <v>381965.0410425142</v>
      </c>
      <c r="H201" s="63">
        <f>SUM(Start:End!H201)</f>
        <v>181388.47354856372</v>
      </c>
      <c r="I201" s="63">
        <f>SUM(Start:End!I201)</f>
        <v>124309.43460564237</v>
      </c>
      <c r="J201" s="63">
        <f>SUM(Start:End!J201)</f>
        <v>149306.66067498736</v>
      </c>
      <c r="K201" s="63">
        <f>SUM(Start:End!K201)</f>
        <v>241492.1776277652</v>
      </c>
      <c r="L201" s="63">
        <f>SUM(Start:End!L201)</f>
        <v>259819.35768090445</v>
      </c>
      <c r="M201" s="63">
        <f>SUM(Start:End!M201)</f>
        <v>25907.323782488951</v>
      </c>
      <c r="N201" s="63">
        <f>SUM(Start:End!N201)</f>
        <v>53364.239609393946</v>
      </c>
      <c r="O201" s="63">
        <f>SUM(Start:End!O201)</f>
        <v>-764.40866467487035</v>
      </c>
      <c r="P201" s="37">
        <f>SUM(Start:End!P201)</f>
        <v>189049.51035927524</v>
      </c>
      <c r="Q201" s="37">
        <f>SUM(Start:End!Q201)</f>
        <v>179532.52105394655</v>
      </c>
      <c r="R201" s="37">
        <f>SUM(Start:End!R201)</f>
        <v>144448.16947518353</v>
      </c>
      <c r="S201" s="37">
        <f>SUM(Start:End!S201)</f>
        <v>194839.91586627267</v>
      </c>
      <c r="T201" s="37">
        <f>SUM(Start:End!T201)</f>
        <v>172274.42609665485</v>
      </c>
      <c r="U201" s="37">
        <f>SUM(Start:End!U201)</f>
        <v>222348.78498877242</v>
      </c>
      <c r="V201" s="37">
        <f>SUM(Start:End!V201)</f>
        <v>215328.27453904197</v>
      </c>
      <c r="W201" s="37">
        <f>SUM(Start:End!W201)</f>
        <v>268742.58306760644</v>
      </c>
      <c r="X201" s="37">
        <f>SUM(Start:End!X201)</f>
        <v>294240.65075169672</v>
      </c>
      <c r="Y201" s="37">
        <f>SUM(Start:End!Y201)</f>
        <v>295664.9875177684</v>
      </c>
      <c r="Z201" s="37">
        <f>SUM(Start:End!Z201)</f>
        <v>320923.45475192211</v>
      </c>
      <c r="AA201" s="37">
        <f>SUM(Start:End!AA201)</f>
        <v>322873.80554570979</v>
      </c>
      <c r="AB201" s="37">
        <f>SUM(Start:End!AB201)</f>
        <v>387026.79550232599</v>
      </c>
      <c r="AC201" s="37">
        <f>SUM(Start:End!AC201)</f>
        <v>397440.42513378529</v>
      </c>
      <c r="AD201" s="37">
        <f>SUM(Start:End!AD201)</f>
        <v>357121.08242802089</v>
      </c>
      <c r="AE201" s="37">
        <f>SUM(Start:End!AE201)</f>
        <v>417597.8618904546</v>
      </c>
      <c r="AF201" s="37">
        <f>SUM(Start:End!AF201)</f>
        <v>387872.35408556391</v>
      </c>
      <c r="AG201" s="37">
        <f>SUM(Start:End!AG201)</f>
        <v>448735.78950792557</v>
      </c>
      <c r="AH201" s="37">
        <f>SUM(Start:End!AH201)</f>
        <v>447928.39037246362</v>
      </c>
      <c r="AI201" s="37">
        <f>SUM(Start:End!AI201)</f>
        <v>511521.7544064899</v>
      </c>
      <c r="AJ201" s="37">
        <f>SUM(Start:End!AJ201)</f>
        <v>541268.26053202199</v>
      </c>
      <c r="AK201" s="37">
        <f>SUM(Start:End!AK201)</f>
        <v>543171.57183832629</v>
      </c>
      <c r="AL201" s="37">
        <f>SUM(Start:End!AL201)</f>
        <v>572772.92909627943</v>
      </c>
      <c r="AM201" s="37">
        <f>SUM(Start:End!AM201)</f>
        <v>574432.48204349936</v>
      </c>
      <c r="AN201" s="37">
        <f>SUM(Start:End!AN201)</f>
        <v>603645.39842791413</v>
      </c>
      <c r="AO201" s="37">
        <f>SUM(Start:End!AO201)</f>
        <v>618909.7481108919</v>
      </c>
      <c r="AP201" s="37">
        <f>SUM(Start:End!AP201)</f>
        <v>329418.40356046252</v>
      </c>
      <c r="AQ201" s="37">
        <f>SUM(Start:End!AQ201)</f>
        <v>492669.9071778832</v>
      </c>
      <c r="AR201" s="37">
        <f>SUM(Start:End!AR201)</f>
        <v>361102.96530016081</v>
      </c>
      <c r="AS201" s="37">
        <f>SUM(Start:End!AS201)</f>
        <v>524442.93582020036</v>
      </c>
      <c r="AT201" s="37">
        <f>SUM(Start:End!AT201)</f>
        <v>392784.94211837114</v>
      </c>
      <c r="AU201" s="37">
        <f>SUM(Start:End!AU201)</f>
        <v>556456.4077688657</v>
      </c>
      <c r="AV201" s="37">
        <f>SUM(Start:End!AV201)</f>
        <v>668866.28447094816</v>
      </c>
      <c r="AW201" s="37">
        <f>SUM(Start:End!AW201)</f>
        <v>587855.0471673694</v>
      </c>
      <c r="AX201" s="37">
        <f>SUM(Start:End!AX201)</f>
        <v>700331.17794730549</v>
      </c>
      <c r="AY201" s="37">
        <f>SUM(Start:End!AY201)</f>
        <v>619710.51280696096</v>
      </c>
      <c r="BA201" s="37">
        <f>SUM(Start:End!BA201)</f>
        <v>1784690.6068072089</v>
      </c>
      <c r="BB201" s="37">
        <f>SUM(Start:End!BB201)</f>
        <v>2820267.0840138504</v>
      </c>
      <c r="BC201" s="37">
        <f>SUM(Start:End!BC201)</f>
        <v>5586889.6968371579</v>
      </c>
      <c r="BD201" s="37">
        <f>SUM(Start:End!BD201)</f>
        <v>6456193.7306773346</v>
      </c>
      <c r="BF201" s="77" t="s">
        <v>248</v>
      </c>
      <c r="BG201" s="32" t="str">
        <f t="shared" si="92"/>
        <v>Total Contractors &amp; Outside ServicesStrong Case Scenario</v>
      </c>
    </row>
    <row r="202" spans="2:59" x14ac:dyDescent="0.25">
      <c r="B202" s="41" t="s">
        <v>71</v>
      </c>
      <c r="C202" s="78" t="s">
        <v>26</v>
      </c>
      <c r="D202" s="63">
        <f>SUM(Start:End!D202)</f>
        <v>2416.0529148508526</v>
      </c>
      <c r="E202" s="63">
        <f>SUM(Start:End!E202)</f>
        <v>134.61208558238636</v>
      </c>
      <c r="F202" s="63">
        <f>SUM(Start:End!F202)</f>
        <v>1311.5488521732955</v>
      </c>
      <c r="G202" s="63">
        <f>SUM(Start:End!G202)</f>
        <v>-5.2400000000005775E-3</v>
      </c>
      <c r="H202" s="63">
        <f>SUM(Start:End!H202)</f>
        <v>101.73941162878789</v>
      </c>
      <c r="I202" s="63">
        <f>SUM(Start:End!I202)</f>
        <v>67854.440181921891</v>
      </c>
      <c r="J202" s="63">
        <f>SUM(Start:End!J202)</f>
        <v>23490.044949319759</v>
      </c>
      <c r="K202" s="63">
        <f>SUM(Start:End!K202)</f>
        <v>13582.409705246211</v>
      </c>
      <c r="L202" s="63">
        <f>SUM(Start:End!L202)</f>
        <v>-92655.95618387888</v>
      </c>
      <c r="M202" s="63">
        <f>SUM(Start:End!M202)</f>
        <v>179572.51712862062</v>
      </c>
      <c r="N202" s="63">
        <f>SUM(Start:End!N202)</f>
        <v>29166.522875871215</v>
      </c>
      <c r="O202" s="63">
        <f>SUM(Start:End!O202)</f>
        <v>-183605.77907714961</v>
      </c>
      <c r="P202" s="37">
        <f>SUM(Start:End!P202)</f>
        <v>142308.89849125562</v>
      </c>
      <c r="Q202" s="37">
        <f>SUM(Start:End!Q202)</f>
        <v>135189.99142720026</v>
      </c>
      <c r="R202" s="37">
        <f>SUM(Start:End!R202)</f>
        <v>108351.26627986168</v>
      </c>
      <c r="S202" s="37">
        <f>SUM(Start:End!S202)</f>
        <v>146660.96547982327</v>
      </c>
      <c r="T202" s="37">
        <f>SUM(Start:End!T202)</f>
        <v>129389.60498895276</v>
      </c>
      <c r="U202" s="37">
        <f>SUM(Start:End!U202)</f>
        <v>167467.25299814923</v>
      </c>
      <c r="V202" s="37">
        <f>SUM(Start:End!V202)</f>
        <v>162016.85043295636</v>
      </c>
      <c r="W202" s="37">
        <f>SUM(Start:End!W202)</f>
        <v>202637.48007921223</v>
      </c>
      <c r="X202" s="37">
        <f>SUM(Start:End!X202)</f>
        <v>222012.69315007611</v>
      </c>
      <c r="Y202" s="37">
        <f>SUM(Start:End!Y202)</f>
        <v>223021.25719822262</v>
      </c>
      <c r="Z202" s="37">
        <f>SUM(Start:End!Z202)</f>
        <v>242215.69169781913</v>
      </c>
      <c r="AA202" s="37">
        <f>SUM(Start:End!AA202)</f>
        <v>243619.54064633878</v>
      </c>
      <c r="AB202" s="37">
        <f>SUM(Start:End!AB202)</f>
        <v>292163.80308519781</v>
      </c>
      <c r="AC202" s="37">
        <f>SUM(Start:End!AC202)</f>
        <v>300045.73720717384</v>
      </c>
      <c r="AD202" s="37">
        <f>SUM(Start:End!AD202)</f>
        <v>269219.50364396599</v>
      </c>
      <c r="AE202" s="37">
        <f>SUM(Start:End!AE202)</f>
        <v>315202.35074096528</v>
      </c>
      <c r="AF202" s="37">
        <f>SUM(Start:End!AF202)</f>
        <v>292480.57309075072</v>
      </c>
      <c r="AG202" s="37">
        <f>SUM(Start:End!AG202)</f>
        <v>338760.03835764865</v>
      </c>
      <c r="AH202" s="37">
        <f>SUM(Start:End!AH202)</f>
        <v>338021.16584528261</v>
      </c>
      <c r="AI202" s="37">
        <f>SUM(Start:End!AI202)</f>
        <v>386370.70407258865</v>
      </c>
      <c r="AJ202" s="37">
        <f>SUM(Start:End!AJ202)</f>
        <v>408965.82430357818</v>
      </c>
      <c r="AK202" s="37">
        <f>SUM(Start:End!AK202)</f>
        <v>410321.06266490283</v>
      </c>
      <c r="AL202" s="37">
        <f>SUM(Start:End!AL202)</f>
        <v>432804.71031499468</v>
      </c>
      <c r="AM202" s="37">
        <f>SUM(Start:End!AM202)</f>
        <v>433971.3063742033</v>
      </c>
      <c r="AN202" s="37">
        <f>SUM(Start:End!AN202)</f>
        <v>455978.31633687177</v>
      </c>
      <c r="AO202" s="37">
        <f>SUM(Start:End!AO202)</f>
        <v>467516.23236318125</v>
      </c>
      <c r="AP202" s="37">
        <f>SUM(Start:End!AP202)</f>
        <v>247067.1588697964</v>
      </c>
      <c r="AQ202" s="37">
        <f>SUM(Start:End!AQ202)</f>
        <v>371196.76618821954</v>
      </c>
      <c r="AR202" s="37">
        <f>SUM(Start:End!AR202)</f>
        <v>271004.87798566493</v>
      </c>
      <c r="AS202" s="37">
        <f>SUM(Start:End!AS202)</f>
        <v>395207.55922199873</v>
      </c>
      <c r="AT202" s="37">
        <f>SUM(Start:End!AT202)</f>
        <v>294965.8594210365</v>
      </c>
      <c r="AU202" s="37">
        <f>SUM(Start:End!AU202)</f>
        <v>419410.1337689769</v>
      </c>
      <c r="AV202" s="37">
        <f>SUM(Start:End!AV202)</f>
        <v>504897.62471276801</v>
      </c>
      <c r="AW202" s="37">
        <f>SUM(Start:End!AW202)</f>
        <v>443151.91025063925</v>
      </c>
      <c r="AX202" s="37">
        <f>SUM(Start:End!AX202)</f>
        <v>528680.3784860319</v>
      </c>
      <c r="AY202" s="37">
        <f>SUM(Start:End!AY202)</f>
        <v>467220.87100523937</v>
      </c>
      <c r="BA202" s="37">
        <f>SUM(Start:End!BA202)</f>
        <v>41368.147604186532</v>
      </c>
      <c r="BB202" s="37">
        <f>SUM(Start:End!BB202)</f>
        <v>2124891.4928698684</v>
      </c>
      <c r="BC202" s="37">
        <f>SUM(Start:End!BC202)</f>
        <v>4218326.7797012515</v>
      </c>
      <c r="BD202" s="37">
        <f>SUM(Start:End!BD202)</f>
        <v>4866297.6886104243</v>
      </c>
      <c r="BF202" s="77" t="s">
        <v>248</v>
      </c>
      <c r="BG202" s="32" t="str">
        <f t="shared" si="92"/>
        <v>Travel &amp; EntertainmentStrong Case Scenario</v>
      </c>
    </row>
    <row r="203" spans="2:59" x14ac:dyDescent="0.25">
      <c r="B203" s="41" t="s">
        <v>72</v>
      </c>
      <c r="C203" s="78" t="s">
        <v>26</v>
      </c>
      <c r="D203" s="63">
        <f>SUM(Start:End!D203)</f>
        <v>20155.607814545456</v>
      </c>
      <c r="E203" s="63">
        <f>SUM(Start:End!E203)</f>
        <v>10797.120946250001</v>
      </c>
      <c r="F203" s="63">
        <f>SUM(Start:End!F203)</f>
        <v>10772.098593750001</v>
      </c>
      <c r="G203" s="63">
        <f>SUM(Start:End!G203)</f>
        <v>14379.978179999998</v>
      </c>
      <c r="H203" s="63">
        <f>SUM(Start:End!H203)</f>
        <v>5619.26</v>
      </c>
      <c r="I203" s="63">
        <f>SUM(Start:End!I203)</f>
        <v>2039.5099999999993</v>
      </c>
      <c r="J203" s="63">
        <f>SUM(Start:End!J203)</f>
        <v>6145.21</v>
      </c>
      <c r="K203" s="63">
        <f>SUM(Start:End!K203)</f>
        <v>7357.25</v>
      </c>
      <c r="L203" s="63">
        <f>SUM(Start:End!L203)</f>
        <v>8273.3799999999992</v>
      </c>
      <c r="M203" s="63">
        <f>SUM(Start:End!M203)</f>
        <v>10106.120000000001</v>
      </c>
      <c r="N203" s="63">
        <f>SUM(Start:End!N203)</f>
        <v>10268.959999999999</v>
      </c>
      <c r="O203" s="63">
        <f>SUM(Start:End!O203)</f>
        <v>1873.61</v>
      </c>
      <c r="P203" s="37">
        <f>SUM(Start:End!P203)</f>
        <v>19555.277542959037</v>
      </c>
      <c r="Q203" s="37">
        <f>SUM(Start:End!Q203)</f>
        <v>18174.577401437564</v>
      </c>
      <c r="R203" s="37">
        <f>SUM(Start:End!R203)</f>
        <v>18311.433588911714</v>
      </c>
      <c r="S203" s="37">
        <f>SUM(Start:End!S203)</f>
        <v>20213.264681997898</v>
      </c>
      <c r="T203" s="37">
        <f>SUM(Start:End!T203)</f>
        <v>20382.80312458604</v>
      </c>
      <c r="U203" s="37">
        <f>SUM(Start:End!U203)</f>
        <v>22191.483709322762</v>
      </c>
      <c r="V203" s="37">
        <f>SUM(Start:End!V203)</f>
        <v>22920.638488926255</v>
      </c>
      <c r="W203" s="37">
        <f>SUM(Start:End!W203)</f>
        <v>24821.7526814757</v>
      </c>
      <c r="X203" s="37">
        <f>SUM(Start:End!X203)</f>
        <v>25866.452741829216</v>
      </c>
      <c r="Y203" s="37">
        <f>SUM(Start:End!Y203)</f>
        <v>26572.752730147047</v>
      </c>
      <c r="Z203" s="37">
        <f>SUM(Start:End!Z203)</f>
        <v>27596.331881975653</v>
      </c>
      <c r="AA203" s="37">
        <f>SUM(Start:End!AA203)</f>
        <v>28362.9943380972</v>
      </c>
      <c r="AB203" s="37">
        <f>SUM(Start:End!AB203)</f>
        <v>32780.833588605259</v>
      </c>
      <c r="AC203" s="37">
        <f>SUM(Start:End!AC203)</f>
        <v>33480.473881654281</v>
      </c>
      <c r="AD203" s="37">
        <f>SUM(Start:End!AD203)</f>
        <v>33487.1585334751</v>
      </c>
      <c r="AE203" s="37">
        <f>SUM(Start:End!AE203)</f>
        <v>35715.777700476741</v>
      </c>
      <c r="AF203" s="37">
        <f>SUM(Start:End!AF203)</f>
        <v>35677.492598754965</v>
      </c>
      <c r="AG203" s="37">
        <f>SUM(Start:End!AG203)</f>
        <v>37897.265210454076</v>
      </c>
      <c r="AH203" s="37">
        <f>SUM(Start:End!AH203)</f>
        <v>38965.556327486265</v>
      </c>
      <c r="AI203" s="37">
        <f>SUM(Start:End!AI203)</f>
        <v>41335.112777278518</v>
      </c>
      <c r="AJ203" s="37">
        <f>SUM(Start:End!AJ203)</f>
        <v>42627.270167750343</v>
      </c>
      <c r="AK203" s="37">
        <f>SUM(Start:End!AK203)</f>
        <v>43505.053097658078</v>
      </c>
      <c r="AL203" s="37">
        <f>SUM(Start:End!AL203)</f>
        <v>44801.61639480757</v>
      </c>
      <c r="AM203" s="37">
        <f>SUM(Start:End!AM203)</f>
        <v>45699.440044045157</v>
      </c>
      <c r="AN203" s="37">
        <f>SUM(Start:End!AN203)</f>
        <v>48574.524967856167</v>
      </c>
      <c r="AO203" s="37">
        <f>SUM(Start:End!AO203)</f>
        <v>49735.910470575174</v>
      </c>
      <c r="AP203" s="37">
        <f>SUM(Start:End!AP203)</f>
        <v>42033.63051258403</v>
      </c>
      <c r="AQ203" s="37">
        <f>SUM(Start:End!AQ203)</f>
        <v>48021.985941482948</v>
      </c>
      <c r="AR203" s="37">
        <f>SUM(Start:End!AR203)</f>
        <v>44548.00821400444</v>
      </c>
      <c r="AS203" s="37">
        <f>SUM(Start:End!AS203)</f>
        <v>50488.584612010658</v>
      </c>
      <c r="AT203" s="37">
        <f>SUM(Start:End!AT203)</f>
        <v>46840.637909330573</v>
      </c>
      <c r="AU203" s="37">
        <f>SUM(Start:End!AU203)</f>
        <v>52885.293203392699</v>
      </c>
      <c r="AV203" s="37">
        <f>SUM(Start:End!AV203)</f>
        <v>56870.501942285737</v>
      </c>
      <c r="AW203" s="37">
        <f>SUM(Start:End!AW203)</f>
        <v>55200.627107739623</v>
      </c>
      <c r="AX203" s="37">
        <f>SUM(Start:End!AX203)</f>
        <v>59270.851171282324</v>
      </c>
      <c r="AY203" s="37">
        <f>SUM(Start:End!AY203)</f>
        <v>57709.909347602006</v>
      </c>
      <c r="BA203" s="37">
        <f>SUM(Start:End!BA203)</f>
        <v>107788.10553454547</v>
      </c>
      <c r="BB203" s="37">
        <f>SUM(Start:End!BB203)</f>
        <v>274969.76291166607</v>
      </c>
      <c r="BC203" s="37">
        <f>SUM(Start:End!BC203)</f>
        <v>465973.05032244639</v>
      </c>
      <c r="BD203" s="37">
        <f>SUM(Start:End!BD203)</f>
        <v>612180.46540014644</v>
      </c>
      <c r="BF203" s="77" t="s">
        <v>248</v>
      </c>
      <c r="BG203" s="32" t="str">
        <f t="shared" si="92"/>
        <v>Driver Background CheckStrong Case Scenario</v>
      </c>
    </row>
    <row r="204" spans="2:59" x14ac:dyDescent="0.25">
      <c r="B204" s="41" t="s">
        <v>73</v>
      </c>
      <c r="C204" s="78" t="s">
        <v>26</v>
      </c>
      <c r="D204" s="63">
        <f>SUM(Start:End!D204)</f>
        <v>10911.990626427552</v>
      </c>
      <c r="E204" s="63">
        <f>SUM(Start:End!E204)</f>
        <v>21829.825916534093</v>
      </c>
      <c r="F204" s="63">
        <f>SUM(Start:End!F204)</f>
        <v>2426.6682794460226</v>
      </c>
      <c r="G204" s="63">
        <f>SUM(Start:End!G204)</f>
        <v>8839.755965163351</v>
      </c>
      <c r="H204" s="63">
        <f>SUM(Start:End!H204)</f>
        <v>11844.133139273987</v>
      </c>
      <c r="I204" s="63">
        <f>SUM(Start:End!I204)</f>
        <v>9267.3517726493046</v>
      </c>
      <c r="J204" s="63">
        <f>SUM(Start:End!J204)</f>
        <v>23094.184298570075</v>
      </c>
      <c r="K204" s="63">
        <f>SUM(Start:End!K204)</f>
        <v>-39.37692214015096</v>
      </c>
      <c r="L204" s="63">
        <f>SUM(Start:End!L204)</f>
        <v>12554.3855755363</v>
      </c>
      <c r="M204" s="63">
        <f>SUM(Start:End!M204)</f>
        <v>18287.490623374364</v>
      </c>
      <c r="N204" s="63">
        <f>SUM(Start:End!N204)</f>
        <v>12108.001180946971</v>
      </c>
      <c r="O204" s="63">
        <f>SUM(Start:End!O204)</f>
        <v>15547.669507556824</v>
      </c>
      <c r="P204" s="37">
        <f>SUM(Start:End!P204)</f>
        <v>27109.727456264591</v>
      </c>
      <c r="Q204" s="37">
        <f>SUM(Start:End!Q204)</f>
        <v>25754.259435219861</v>
      </c>
      <c r="R204" s="37">
        <f>SUM(Start:End!R204)</f>
        <v>20635.06203547394</v>
      </c>
      <c r="S204" s="37">
        <f>SUM(Start:End!S204)</f>
        <v>27938.691639292523</v>
      </c>
      <c r="T204" s="37">
        <f>SUM(Start:End!T204)</f>
        <v>24644.228654277369</v>
      </c>
      <c r="U204" s="37">
        <f>SUM(Start:End!U204)</f>
        <v>31903.7558874444</v>
      </c>
      <c r="V204" s="37">
        <f>SUM(Start:End!V204)</f>
        <v>30862.969031066565</v>
      </c>
      <c r="W204" s="37">
        <f>SUM(Start:End!W204)</f>
        <v>38607.365056243143</v>
      </c>
      <c r="X204" s="37">
        <f>SUM(Start:End!X204)</f>
        <v>42301.051954767878</v>
      </c>
      <c r="Y204" s="37">
        <f>SUM(Start:End!Y204)</f>
        <v>42492.226348336924</v>
      </c>
      <c r="Z204" s="37">
        <f>SUM(Start:End!Z204)</f>
        <v>46151.468811660612</v>
      </c>
      <c r="AA204" s="37">
        <f>SUM(Start:End!AA204)</f>
        <v>46417.934470431283</v>
      </c>
      <c r="AB204" s="37">
        <f>SUM(Start:End!AB204)</f>
        <v>55669.370890209444</v>
      </c>
      <c r="AC204" s="37">
        <f>SUM(Start:End!AC204)</f>
        <v>57171.518687436481</v>
      </c>
      <c r="AD204" s="37">
        <f>SUM(Start:End!AD204)</f>
        <v>51292.0005609742</v>
      </c>
      <c r="AE204" s="37">
        <f>SUM(Start:End!AE204)</f>
        <v>60058.584049936893</v>
      </c>
      <c r="AF204" s="37">
        <f>SUM(Start:End!AF204)</f>
        <v>55724.909629336595</v>
      </c>
      <c r="AG204" s="37">
        <f>SUM(Start:End!AG204)</f>
        <v>64548.082188676752</v>
      </c>
      <c r="AH204" s="37">
        <f>SUM(Start:End!AH204)</f>
        <v>64405.35718910797</v>
      </c>
      <c r="AI204" s="37">
        <f>SUM(Start:End!AI204)</f>
        <v>73623.103773708091</v>
      </c>
      <c r="AJ204" s="37">
        <f>SUM(Start:End!AJ204)</f>
        <v>77930.50877892517</v>
      </c>
      <c r="AK204" s="37">
        <f>SUM(Start:End!AK204)</f>
        <v>78187.515743551397</v>
      </c>
      <c r="AL204" s="37">
        <f>SUM(Start:End!AL204)</f>
        <v>82473.652092366727</v>
      </c>
      <c r="AM204" s="37">
        <f>SUM(Start:End!AM204)</f>
        <v>82694.645436670296</v>
      </c>
      <c r="AN204" s="37">
        <f>SUM(Start:End!AN204)</f>
        <v>86887.21358916827</v>
      </c>
      <c r="AO204" s="37">
        <f>SUM(Start:End!AO204)</f>
        <v>89085.891365721458</v>
      </c>
      <c r="AP204" s="37">
        <f>SUM(Start:End!AP204)</f>
        <v>47052.474649546013</v>
      </c>
      <c r="AQ204" s="37">
        <f>SUM(Start:End!AQ204)</f>
        <v>70717.706011450544</v>
      </c>
      <c r="AR204" s="37">
        <f>SUM(Start:End!AR204)</f>
        <v>51613.895729211494</v>
      </c>
      <c r="AS204" s="37">
        <f>SUM(Start:End!AS204)</f>
        <v>75293.145002184669</v>
      </c>
      <c r="AT204" s="37">
        <f>SUM(Start:End!AT204)</f>
        <v>56180.127148084764</v>
      </c>
      <c r="AU204" s="37">
        <f>SUM(Start:End!AU204)</f>
        <v>79905.280320970924</v>
      </c>
      <c r="AV204" s="37">
        <f>SUM(Start:End!AV204)</f>
        <v>96203.650594237581</v>
      </c>
      <c r="AW204" s="37">
        <f>SUM(Start:End!AW204)</f>
        <v>84429.66439954612</v>
      </c>
      <c r="AX204" s="37">
        <f>SUM(Start:End!AX204)</f>
        <v>100735.70710134102</v>
      </c>
      <c r="AY204" s="37">
        <f>SUM(Start:End!AY204)</f>
        <v>89016.125861872002</v>
      </c>
      <c r="BA204" s="37">
        <f>SUM(Start:End!BA204)</f>
        <v>146672.07996333868</v>
      </c>
      <c r="BB204" s="37">
        <f>SUM(Start:End!BB204)</f>
        <v>404818.7407804791</v>
      </c>
      <c r="BC204" s="37">
        <f>SUM(Start:End!BC204)</f>
        <v>803779.2490209</v>
      </c>
      <c r="BD204" s="37">
        <f>SUM(Start:End!BD204)</f>
        <v>927120.8817733347</v>
      </c>
      <c r="BF204" s="77" t="s">
        <v>248</v>
      </c>
      <c r="BG204" s="32" t="str">
        <f t="shared" si="92"/>
        <v>Facilities &amp; Technology ExpensesStrong Case Scenario</v>
      </c>
    </row>
    <row r="205" spans="2:59" x14ac:dyDescent="0.25">
      <c r="B205" s="56" t="s">
        <v>74</v>
      </c>
      <c r="C205" s="79" t="s">
        <v>26</v>
      </c>
      <c r="D205" s="68">
        <f>SUM(Start:End!D205)</f>
        <v>889724.80218855815</v>
      </c>
      <c r="E205" s="68">
        <f>SUM(Start:End!E205)</f>
        <v>926474.67561785504</v>
      </c>
      <c r="F205" s="68">
        <f>SUM(Start:End!F205)</f>
        <v>833177.92966151971</v>
      </c>
      <c r="G205" s="68">
        <f>SUM(Start:End!G205)</f>
        <v>1524331.2214832525</v>
      </c>
      <c r="H205" s="68">
        <f>SUM(Start:End!H205)</f>
        <v>1292182.8522377526</v>
      </c>
      <c r="I205" s="68">
        <f>SUM(Start:End!I205)</f>
        <v>1411607.9133931841</v>
      </c>
      <c r="J205" s="68">
        <f>SUM(Start:End!J205)</f>
        <v>1625345.277025762</v>
      </c>
      <c r="K205" s="68">
        <f>SUM(Start:End!K205)</f>
        <v>1543238.3678373296</v>
      </c>
      <c r="L205" s="68">
        <f>SUM(Start:End!L205)</f>
        <v>1735866.5995967407</v>
      </c>
      <c r="M205" s="68">
        <f>SUM(Start:End!M205)</f>
        <v>2807573.2325931489</v>
      </c>
      <c r="N205" s="68">
        <f>SUM(Start:End!N205)</f>
        <v>2888480.4844368561</v>
      </c>
      <c r="O205" s="68">
        <f>SUM(Start:End!O205)</f>
        <v>1827526.2755631027</v>
      </c>
      <c r="P205" s="68">
        <f>SUM(Start:End!P205)</f>
        <v>2799181.7868442247</v>
      </c>
      <c r="Q205" s="68">
        <f>SUM(Start:End!Q205)</f>
        <v>2643821.7008403554</v>
      </c>
      <c r="R205" s="68">
        <f>SUM(Start:End!R205)</f>
        <v>2261630.3303345572</v>
      </c>
      <c r="S205" s="68">
        <f>SUM(Start:End!S205)</f>
        <v>2887069.9002459692</v>
      </c>
      <c r="T205" s="68">
        <f>SUM(Start:End!T205)</f>
        <v>2644224.3946647272</v>
      </c>
      <c r="U205" s="68">
        <f>SUM(Start:End!U205)</f>
        <v>3262765.5687674787</v>
      </c>
      <c r="V205" s="68">
        <f>SUM(Start:End!V205)</f>
        <v>3211870.6425824529</v>
      </c>
      <c r="W205" s="68">
        <f>SUM(Start:End!W205)</f>
        <v>3870640.1741159754</v>
      </c>
      <c r="X205" s="68">
        <f>SUM(Start:End!X205)</f>
        <v>4190113.802008111</v>
      </c>
      <c r="Y205" s="68">
        <f>SUM(Start:End!Y205)</f>
        <v>4231580.5250744037</v>
      </c>
      <c r="Z205" s="68">
        <f>SUM(Start:End!Z205)</f>
        <v>4547640.0309763616</v>
      </c>
      <c r="AA205" s="68">
        <f>SUM(Start:End!AA205)</f>
        <v>4597112.2021018416</v>
      </c>
      <c r="AB205" s="68">
        <f>SUM(Start:End!AB205)</f>
        <v>5466137.8391816737</v>
      </c>
      <c r="AC205" s="68">
        <f>SUM(Start:End!AC205)</f>
        <v>5606564.9438932827</v>
      </c>
      <c r="AD205" s="68">
        <f>SUM(Start:End!AD205)</f>
        <v>5161856.3658564501</v>
      </c>
      <c r="AE205" s="68">
        <f>SUM(Start:End!AE205)</f>
        <v>5910504.4188121613</v>
      </c>
      <c r="AF205" s="68">
        <f>SUM(Start:End!AF205)</f>
        <v>5581066.8776188241</v>
      </c>
      <c r="AG205" s="68">
        <f>SUM(Start:End!AG205)</f>
        <v>6333659.4495014437</v>
      </c>
      <c r="AH205" s="68">
        <f>SUM(Start:End!AH205)</f>
        <v>6363693.786089683</v>
      </c>
      <c r="AI205" s="68">
        <f>SUM(Start:End!AI205)</f>
        <v>7151873.4075878114</v>
      </c>
      <c r="AJ205" s="68">
        <f>SUM(Start:End!AJ205)</f>
        <v>7527252.594863602</v>
      </c>
      <c r="AK205" s="68">
        <f>SUM(Start:End!AK205)</f>
        <v>7580256.5491273692</v>
      </c>
      <c r="AL205" s="68">
        <f>SUM(Start:End!AL205)</f>
        <v>7954194.5340269804</v>
      </c>
      <c r="AM205" s="68">
        <f>SUM(Start:End!AM205)</f>
        <v>8005239.0280150492</v>
      </c>
      <c r="AN205" s="68">
        <f>SUM(Start:End!AN205)</f>
        <v>8432435.3016630542</v>
      </c>
      <c r="AO205" s="68">
        <f>SUM(Start:End!AO205)</f>
        <v>8643226.4311154224</v>
      </c>
      <c r="AP205" s="68">
        <f>SUM(Start:End!AP205)</f>
        <v>5167699.4861625768</v>
      </c>
      <c r="AQ205" s="68">
        <f>SUM(Start:End!AQ205)</f>
        <v>7187599.9961891612</v>
      </c>
      <c r="AR205" s="68">
        <f>SUM(Start:End!AR205)</f>
        <v>5609022.5204285365</v>
      </c>
      <c r="AS205" s="68">
        <f>SUM(Start:End!AS205)</f>
        <v>7628157.5402713381</v>
      </c>
      <c r="AT205" s="68">
        <f>SUM(Start:End!AT205)</f>
        <v>6042233.2046057396</v>
      </c>
      <c r="AU205" s="68">
        <f>SUM(Start:End!AU205)</f>
        <v>8068820.7022586865</v>
      </c>
      <c r="AV205" s="68">
        <f>SUM(Start:End!AV205)</f>
        <v>9454623.4346607048</v>
      </c>
      <c r="AW205" s="68">
        <f>SUM(Start:End!AW205)</f>
        <v>8499732.2409438528</v>
      </c>
      <c r="AX205" s="68">
        <f>SUM(Start:End!AX205)</f>
        <v>9889365.3673311118</v>
      </c>
      <c r="AY205" s="68">
        <f>SUM(Start:End!AY205)</f>
        <v>8942755.5647344068</v>
      </c>
      <c r="BA205" s="134">
        <f>SUM(Start:End!BA205)</f>
        <v>19305529.631635062</v>
      </c>
      <c r="BB205" s="134">
        <f>SUM(Start:End!BB205)</f>
        <v>41147651.05855646</v>
      </c>
      <c r="BC205" s="134">
        <f>SUM(Start:End!BC205)</f>
        <v>78642299.794574335</v>
      </c>
      <c r="BD205" s="134">
        <f>SUM(Start:End!BD205)</f>
        <v>93565671.790364593</v>
      </c>
      <c r="BF205" s="77" t="s">
        <v>248</v>
      </c>
      <c r="BG205" s="32" t="str">
        <f t="shared" si="92"/>
        <v>Total Operating ExpensesStrong Case Scenario</v>
      </c>
    </row>
    <row r="206" spans="2:59" x14ac:dyDescent="0.25">
      <c r="B206" s="60" t="s">
        <v>75</v>
      </c>
      <c r="C206" s="81" t="s">
        <v>26</v>
      </c>
      <c r="D206" s="63">
        <f>SUM(Start:End!D206)</f>
        <v>391586.24231706513</v>
      </c>
      <c r="E206" s="63">
        <f>SUM(Start:End!E206)</f>
        <v>129622.9182315775</v>
      </c>
      <c r="F206" s="63">
        <f>SUM(Start:End!F206)</f>
        <v>759464.76236881828</v>
      </c>
      <c r="G206" s="63">
        <f>SUM(Start:End!G206)</f>
        <v>183026.96876532934</v>
      </c>
      <c r="H206" s="63">
        <f>SUM(Start:End!H206)</f>
        <v>226875.73082411691</v>
      </c>
      <c r="I206" s="63">
        <f>SUM(Start:End!I206)</f>
        <v>195443.08122431015</v>
      </c>
      <c r="J206" s="63">
        <f>SUM(Start:End!J206)</f>
        <v>-110546.17982638028</v>
      </c>
      <c r="K206" s="63">
        <f>SUM(Start:End!K206)</f>
        <v>962486.72409448947</v>
      </c>
      <c r="L206" s="63">
        <f>SUM(Start:End!L206)</f>
        <v>-1059883.7544117672</v>
      </c>
      <c r="M206" s="63">
        <f>SUM(Start:End!M206)</f>
        <v>-1411480.4323785091</v>
      </c>
      <c r="N206" s="63">
        <f>SUM(Start:End!N206)</f>
        <v>-1019187.2440917088</v>
      </c>
      <c r="O206" s="63">
        <f>SUM(Start:End!O206)</f>
        <v>1972872.4357224971</v>
      </c>
      <c r="P206" s="37">
        <f>SUM(Start:End!P206)</f>
        <v>622424.51574909396</v>
      </c>
      <c r="Q206" s="37">
        <f>SUM(Start:End!Q206)</f>
        <v>540177.83115585975</v>
      </c>
      <c r="R206" s="37">
        <f>SUM(Start:End!R206)</f>
        <v>610459.78900153376</v>
      </c>
      <c r="S206" s="37">
        <f>SUM(Start:End!S206)</f>
        <v>619427.21652387339</v>
      </c>
      <c r="T206" s="37">
        <f>SUM(Start:End!T206)</f>
        <v>670519.85301915486</v>
      </c>
      <c r="U206" s="37">
        <f>SUM(Start:End!U206)</f>
        <v>679693.04648119735</v>
      </c>
      <c r="V206" s="37">
        <f>SUM(Start:End!V206)</f>
        <v>746614.1483944651</v>
      </c>
      <c r="W206" s="37">
        <f>SUM(Start:End!W206)</f>
        <v>772563.43052725808</v>
      </c>
      <c r="X206" s="37">
        <f>SUM(Start:End!X206)</f>
        <v>801594.02100021765</v>
      </c>
      <c r="Y206" s="37">
        <f>SUM(Start:End!Y206)</f>
        <v>871609.86078263959</v>
      </c>
      <c r="Z206" s="37">
        <f>SUM(Start:End!Z206)</f>
        <v>911064.54910189298</v>
      </c>
      <c r="AA206" s="37">
        <f>SUM(Start:End!AA206)</f>
        <v>1002990.0653826327</v>
      </c>
      <c r="AB206" s="37">
        <f>SUM(Start:End!AB206)</f>
        <v>1068348.039319125</v>
      </c>
      <c r="AC206" s="37">
        <f>SUM(Start:End!AC206)</f>
        <v>1091764.6935804384</v>
      </c>
      <c r="AD206" s="37">
        <f>SUM(Start:End!AD206)</f>
        <v>1177089.0676058549</v>
      </c>
      <c r="AE206" s="37">
        <f>SUM(Start:End!AE206)</f>
        <v>1197929.3205007839</v>
      </c>
      <c r="AF206" s="37">
        <f>SUM(Start:End!AF206)</f>
        <v>1260010.5031635782</v>
      </c>
      <c r="AG206" s="37">
        <f>SUM(Start:End!AG206)</f>
        <v>1281217.8815189607</v>
      </c>
      <c r="AH206" s="37">
        <f>SUM(Start:End!AH206)</f>
        <v>1356874.440155555</v>
      </c>
      <c r="AI206" s="37">
        <f>SUM(Start:End!AI206)</f>
        <v>1382805.2781982354</v>
      </c>
      <c r="AJ206" s="37">
        <f>SUM(Start:End!AJ206)</f>
        <v>1408101.7056234833</v>
      </c>
      <c r="AK206" s="37">
        <f>SUM(Start:End!AK206)</f>
        <v>1463725.7393671707</v>
      </c>
      <c r="AL206" s="37">
        <f>SUM(Start:End!AL206)</f>
        <v>1486633.9918741784</v>
      </c>
      <c r="AM206" s="37">
        <f>SUM(Start:End!AM206)</f>
        <v>1539917.0771412312</v>
      </c>
      <c r="AN206" s="37">
        <f>SUM(Start:End!AN206)</f>
        <v>1661642.2357620937</v>
      </c>
      <c r="AO206" s="37">
        <f>SUM(Start:End!AO206)</f>
        <v>1706741.126297764</v>
      </c>
      <c r="AP206" s="37">
        <f>SUM(Start:End!AP206)</f>
        <v>1808588.9043705992</v>
      </c>
      <c r="AQ206" s="37">
        <f>SUM(Start:End!AQ206)</f>
        <v>1860849.0382289959</v>
      </c>
      <c r="AR206" s="37">
        <f>SUM(Start:End!AR206)</f>
        <v>1909320.1823227131</v>
      </c>
      <c r="AS206" s="37">
        <f>SUM(Start:End!AS206)</f>
        <v>1958109.7735496592</v>
      </c>
      <c r="AT206" s="37">
        <f>SUM(Start:End!AT206)</f>
        <v>1995007.2793264878</v>
      </c>
      <c r="AU206" s="37">
        <f>SUM(Start:End!AU206)</f>
        <v>2049528.392614129</v>
      </c>
      <c r="AV206" s="37">
        <f>SUM(Start:End!AV206)</f>
        <v>2075809.3293228885</v>
      </c>
      <c r="AW206" s="37">
        <f>SUM(Start:End!AW206)</f>
        <v>2135858.6847910625</v>
      </c>
      <c r="AX206" s="37">
        <f>SUM(Start:End!AX206)</f>
        <v>2167214.9737643646</v>
      </c>
      <c r="AY206" s="37">
        <f>SUM(Start:End!AY206)</f>
        <v>2233450.7474605492</v>
      </c>
      <c r="BA206" s="174">
        <f>SUM(Start:End!BA206)</f>
        <v>1220281.2528398391</v>
      </c>
      <c r="BB206" s="174">
        <f>SUM(Start:End!BB206)</f>
        <v>8849138.327119818</v>
      </c>
      <c r="BC206" s="174">
        <f>SUM(Start:End!BC206)</f>
        <v>15714417.738048594</v>
      </c>
      <c r="BD206" s="174">
        <f>SUM(Start:End!BD206)</f>
        <v>23562120.667811308</v>
      </c>
      <c r="BF206" s="77" t="s">
        <v>248</v>
      </c>
      <c r="BG206" s="32" t="str">
        <f t="shared" si="92"/>
        <v>Contribution excl. D&amp;A and SBCStrong Case Scenario</v>
      </c>
    </row>
    <row r="207" spans="2:59" x14ac:dyDescent="0.25">
      <c r="B207" s="61" t="s">
        <v>76</v>
      </c>
      <c r="C207" s="80" t="s">
        <v>26</v>
      </c>
      <c r="D207" s="64">
        <f>SUM(Start:End!D207)</f>
        <v>67523.644163181816</v>
      </c>
      <c r="E207" s="64">
        <f>SUM(Start:End!E207)</f>
        <v>64998.344480568172</v>
      </c>
      <c r="F207" s="64">
        <f>SUM(Start:End!F207)</f>
        <v>84028.731270795455</v>
      </c>
      <c r="G207" s="64">
        <f>SUM(Start:End!G207)</f>
        <v>106472.31151840909</v>
      </c>
      <c r="H207" s="64">
        <f>SUM(Start:End!H207)</f>
        <v>127121.63534489897</v>
      </c>
      <c r="I207" s="64">
        <f>SUM(Start:End!I207)</f>
        <v>182397.38407777777</v>
      </c>
      <c r="J207" s="64">
        <f>SUM(Start:End!J207)</f>
        <v>233713.6487180508</v>
      </c>
      <c r="K207" s="64">
        <f>SUM(Start:End!K207)</f>
        <v>232205.75915866162</v>
      </c>
      <c r="L207" s="64">
        <f>SUM(Start:End!L207)</f>
        <v>301226.74806622503</v>
      </c>
      <c r="M207" s="64">
        <f>SUM(Start:End!M207)</f>
        <v>279979.83021706122</v>
      </c>
      <c r="N207" s="64">
        <f>SUM(Start:End!N207)</f>
        <v>389678.34540553024</v>
      </c>
      <c r="O207" s="64">
        <f>SUM(Start:End!O207)</f>
        <v>-452047.37618237687</v>
      </c>
      <c r="P207" s="152">
        <f>SUM(Start:End!P207)</f>
        <v>134774.91718656529</v>
      </c>
      <c r="Q207" s="152">
        <f>SUM(Start:End!Q207)</f>
        <v>140379.18993851391</v>
      </c>
      <c r="R207" s="152">
        <f>SUM(Start:End!R207)</f>
        <v>146660.92706000939</v>
      </c>
      <c r="S207" s="152">
        <f>SUM(Start:End!S207)</f>
        <v>151880.27670911053</v>
      </c>
      <c r="T207" s="152">
        <f>SUM(Start:End!T207)</f>
        <v>155664.27380833568</v>
      </c>
      <c r="U207" s="152">
        <f>SUM(Start:End!U207)</f>
        <v>158042.82701362207</v>
      </c>
      <c r="V207" s="152">
        <f>SUM(Start:End!V207)</f>
        <v>156013.28059160907</v>
      </c>
      <c r="W207" s="152">
        <f>SUM(Start:End!W207)</f>
        <v>149538.24991440561</v>
      </c>
      <c r="X207" s="152">
        <f>SUM(Start:End!X207)</f>
        <v>142649.29081071759</v>
      </c>
      <c r="Y207" s="152">
        <f>SUM(Start:End!Y207)</f>
        <v>129434.50270609197</v>
      </c>
      <c r="Z207" s="152">
        <f>SUM(Start:End!Z207)</f>
        <v>116889.05874684453</v>
      </c>
      <c r="AA207" s="152">
        <f>SUM(Start:End!AA207)</f>
        <v>94156.618191954069</v>
      </c>
      <c r="AB207" s="152">
        <f>SUM(Start:End!AB207)</f>
        <v>139673.61772314832</v>
      </c>
      <c r="AC207" s="152">
        <f>SUM(Start:End!AC207)</f>
        <v>140081.84276786353</v>
      </c>
      <c r="AD207" s="152">
        <f>SUM(Start:End!AD207)</f>
        <v>140057.06383697604</v>
      </c>
      <c r="AE207" s="152">
        <f>SUM(Start:End!AE207)</f>
        <v>139506.74190172326</v>
      </c>
      <c r="AF207" s="152">
        <f>SUM(Start:End!AF207)</f>
        <v>138475.61400110766</v>
      </c>
      <c r="AG207" s="152">
        <f>SUM(Start:End!AG207)</f>
        <v>137043.22568383862</v>
      </c>
      <c r="AH207" s="152">
        <f>SUM(Start:End!AH207)</f>
        <v>135293.2589063567</v>
      </c>
      <c r="AI207" s="152">
        <f>SUM(Start:End!AI207)</f>
        <v>133566.59043258565</v>
      </c>
      <c r="AJ207" s="152">
        <f>SUM(Start:End!AJ207)</f>
        <v>132235.61880910065</v>
      </c>
      <c r="AK207" s="152">
        <f>SUM(Start:End!AK207)</f>
        <v>131367.81280896591</v>
      </c>
      <c r="AL207" s="152">
        <f>SUM(Start:End!AL207)</f>
        <v>131528.9219842054</v>
      </c>
      <c r="AM207" s="152">
        <f>SUM(Start:End!AM207)</f>
        <v>132748.91058731882</v>
      </c>
      <c r="AN207" s="152">
        <f>SUM(Start:End!AN207)</f>
        <v>135964.93495359921</v>
      </c>
      <c r="AO207" s="152">
        <f>SUM(Start:End!AO207)</f>
        <v>135655.87805613677</v>
      </c>
      <c r="AP207" s="152">
        <f>SUM(Start:End!AP207)</f>
        <v>135287.04766349291</v>
      </c>
      <c r="AQ207" s="152">
        <f>SUM(Start:End!AQ207)</f>
        <v>134889.54631570264</v>
      </c>
      <c r="AR207" s="152">
        <f>SUM(Start:End!AR207)</f>
        <v>134504.78001686759</v>
      </c>
      <c r="AS207" s="152">
        <f>SUM(Start:End!AS207)</f>
        <v>134173.87718484757</v>
      </c>
      <c r="AT207" s="152">
        <f>SUM(Start:End!AT207)</f>
        <v>133934.76480993166</v>
      </c>
      <c r="AU207" s="152">
        <f>SUM(Start:End!AU207)</f>
        <v>133821.55696856289</v>
      </c>
      <c r="AV207" s="152">
        <f>SUM(Start:End!AV207)</f>
        <v>133842.80417989433</v>
      </c>
      <c r="AW207" s="152">
        <f>SUM(Start:End!AW207)</f>
        <v>133976.73629412713</v>
      </c>
      <c r="AX207" s="152">
        <f>SUM(Start:End!AX207)</f>
        <v>134194.14658455725</v>
      </c>
      <c r="AY207" s="152">
        <f>SUM(Start:End!AY207)</f>
        <v>134416.24863458655</v>
      </c>
      <c r="BA207" s="175">
        <f>SUM(Start:End!BA207)</f>
        <v>1617299.0062387837</v>
      </c>
      <c r="BB207" s="175">
        <f>SUM(Start:End!BB207)</f>
        <v>1676083.4126777796</v>
      </c>
      <c r="BC207" s="175">
        <f>SUM(Start:End!BC207)</f>
        <v>1631579.2194431904</v>
      </c>
      <c r="BD207" s="175">
        <f>SUM(Start:End!BD207)</f>
        <v>1614662.3216623066</v>
      </c>
      <c r="BF207" s="77" t="s">
        <v>248</v>
      </c>
      <c r="BG207" s="32" t="str">
        <f t="shared" si="92"/>
        <v>Depreciation and AmortizationStrong Case Scenario</v>
      </c>
    </row>
    <row r="208" spans="2:59" x14ac:dyDescent="0.25">
      <c r="B208" s="44" t="s">
        <v>77</v>
      </c>
      <c r="C208" s="81" t="s">
        <v>26</v>
      </c>
      <c r="D208" s="67">
        <f>SUM(Start:End!D208)</f>
        <v>324062.59815388272</v>
      </c>
      <c r="E208" s="67">
        <f>SUM(Start:End!E208)</f>
        <v>64624.573751009506</v>
      </c>
      <c r="F208" s="67">
        <f>SUM(Start:End!F208)</f>
        <v>675436.03109802667</v>
      </c>
      <c r="G208" s="67">
        <f>SUM(Start:End!G208)</f>
        <v>76554.65724691638</v>
      </c>
      <c r="H208" s="67">
        <f>SUM(Start:End!H208)</f>
        <v>99754.095479216543</v>
      </c>
      <c r="I208" s="67">
        <f>SUM(Start:End!I208)</f>
        <v>13045.697146538121</v>
      </c>
      <c r="J208" s="67">
        <f>SUM(Start:End!J208)</f>
        <v>-344259.82854442426</v>
      </c>
      <c r="K208" s="67">
        <f>SUM(Start:End!K208)</f>
        <v>730280.96493582707</v>
      </c>
      <c r="L208" s="67">
        <f>SUM(Start:End!L208)</f>
        <v>-1361110.5024779993</v>
      </c>
      <c r="M208" s="67">
        <f>SUM(Start:End!M208)</f>
        <v>-1691460.2625955634</v>
      </c>
      <c r="N208" s="67">
        <f>SUM(Start:End!N208)</f>
        <v>-1408865.589497241</v>
      </c>
      <c r="O208" s="67">
        <f>SUM(Start:End!O208)</f>
        <v>2424919.8119048774</v>
      </c>
      <c r="P208" s="67">
        <f>SUM(Start:End!P208)</f>
        <v>757199.43293565931</v>
      </c>
      <c r="Q208" s="67">
        <f>SUM(Start:End!Q208)</f>
        <v>680557.02109437366</v>
      </c>
      <c r="R208" s="67">
        <f>SUM(Start:End!R208)</f>
        <v>757120.71606154309</v>
      </c>
      <c r="S208" s="67">
        <f>SUM(Start:End!S208)</f>
        <v>771307.49323298386</v>
      </c>
      <c r="T208" s="67">
        <f>SUM(Start:End!T208)</f>
        <v>826184.12682749052</v>
      </c>
      <c r="U208" s="67">
        <f>SUM(Start:End!U208)</f>
        <v>837735.87349481939</v>
      </c>
      <c r="V208" s="67">
        <f>SUM(Start:End!V208)</f>
        <v>902627.42898607429</v>
      </c>
      <c r="W208" s="67">
        <f>SUM(Start:End!W208)</f>
        <v>922101.68044166372</v>
      </c>
      <c r="X208" s="67">
        <f>SUM(Start:End!X208)</f>
        <v>944243.31181093527</v>
      </c>
      <c r="Y208" s="67">
        <f>SUM(Start:End!Y208)</f>
        <v>1001044.3634887314</v>
      </c>
      <c r="Z208" s="67">
        <f>SUM(Start:End!Z208)</f>
        <v>1027953.6078487375</v>
      </c>
      <c r="AA208" s="67">
        <f>SUM(Start:End!AA208)</f>
        <v>1097146.6835745869</v>
      </c>
      <c r="AB208" s="67">
        <f>SUM(Start:End!AB208)</f>
        <v>1208021.6570422733</v>
      </c>
      <c r="AC208" s="67">
        <f>SUM(Start:End!AC208)</f>
        <v>1231846.5363483019</v>
      </c>
      <c r="AD208" s="67">
        <f>SUM(Start:End!AD208)</f>
        <v>1317146.1314428309</v>
      </c>
      <c r="AE208" s="67">
        <f>SUM(Start:End!AE208)</f>
        <v>1337436.0624025071</v>
      </c>
      <c r="AF208" s="67">
        <f>SUM(Start:End!AF208)</f>
        <v>1398486.1171646861</v>
      </c>
      <c r="AG208" s="67">
        <f>SUM(Start:End!AG208)</f>
        <v>1418261.1072027993</v>
      </c>
      <c r="AH208" s="67">
        <f>SUM(Start:End!AH208)</f>
        <v>1492167.6990619118</v>
      </c>
      <c r="AI208" s="67">
        <f>SUM(Start:End!AI208)</f>
        <v>1516371.8686308209</v>
      </c>
      <c r="AJ208" s="67">
        <f>SUM(Start:End!AJ208)</f>
        <v>1540337.324432584</v>
      </c>
      <c r="AK208" s="67">
        <f>SUM(Start:End!AK208)</f>
        <v>1595093.5521761365</v>
      </c>
      <c r="AL208" s="67">
        <f>SUM(Start:End!AL208)</f>
        <v>1618162.9138583839</v>
      </c>
      <c r="AM208" s="67">
        <f>SUM(Start:End!AM208)</f>
        <v>1672665.9877285501</v>
      </c>
      <c r="AN208" s="67">
        <f>SUM(Start:End!AN208)</f>
        <v>1797607.1707156929</v>
      </c>
      <c r="AO208" s="67">
        <f>SUM(Start:End!AO208)</f>
        <v>1842397.0043539007</v>
      </c>
      <c r="AP208" s="67">
        <f>SUM(Start:End!AP208)</f>
        <v>1943875.952034092</v>
      </c>
      <c r="AQ208" s="67">
        <f>SUM(Start:End!AQ208)</f>
        <v>1995738.5845446985</v>
      </c>
      <c r="AR208" s="67">
        <f>SUM(Start:End!AR208)</f>
        <v>2043824.9623395808</v>
      </c>
      <c r="AS208" s="67">
        <f>SUM(Start:End!AS208)</f>
        <v>2092283.6507345068</v>
      </c>
      <c r="AT208" s="67">
        <f>SUM(Start:End!AT208)</f>
        <v>2128942.0441364194</v>
      </c>
      <c r="AU208" s="67">
        <f>SUM(Start:End!AU208)</f>
        <v>2183349.9495826918</v>
      </c>
      <c r="AV208" s="67">
        <f>SUM(Start:End!AV208)</f>
        <v>2209652.1335027828</v>
      </c>
      <c r="AW208" s="67">
        <f>SUM(Start:End!AW208)</f>
        <v>2269835.42108519</v>
      </c>
      <c r="AX208" s="67">
        <f>SUM(Start:End!AX208)</f>
        <v>2301409.120348922</v>
      </c>
      <c r="AY208" s="67">
        <f>SUM(Start:End!AY208)</f>
        <v>2367866.9960951363</v>
      </c>
      <c r="BA208" s="174">
        <f>SUM(Start:End!BA208)</f>
        <v>-397017.75339893345</v>
      </c>
      <c r="BB208" s="174">
        <f>SUM(Start:End!BB208)</f>
        <v>10525221.7397976</v>
      </c>
      <c r="BC208" s="174">
        <f>SUM(Start:End!BC208)</f>
        <v>17345996.957491785</v>
      </c>
      <c r="BD208" s="174">
        <f>SUM(Start:End!BD208)</f>
        <v>25176782.989473615</v>
      </c>
      <c r="BF208" s="77" t="s">
        <v>248</v>
      </c>
      <c r="BG208" s="32" t="str">
        <f t="shared" si="92"/>
        <v>ContributionStrong Case Scenario</v>
      </c>
    </row>
    <row r="209" spans="2:59" x14ac:dyDescent="0.25">
      <c r="B209" s="62" t="s">
        <v>78</v>
      </c>
      <c r="C209" s="80" t="s">
        <v>26</v>
      </c>
      <c r="D209" s="64">
        <f>SUM(Start:End!D209)</f>
        <v>308.28223011363639</v>
      </c>
      <c r="E209" s="64">
        <f>SUM(Start:End!E209)</f>
        <v>1440.7305397727273</v>
      </c>
      <c r="F209" s="64">
        <f>SUM(Start:End!F209)</f>
        <v>474.88132102272732</v>
      </c>
      <c r="G209" s="64">
        <f>SUM(Start:End!G209)</f>
        <v>364.60398437499992</v>
      </c>
      <c r="H209" s="64">
        <f>SUM(Start:End!H209)</f>
        <v>432.45720643939387</v>
      </c>
      <c r="I209" s="64">
        <f>SUM(Start:End!I209)</f>
        <v>385.67779687500001</v>
      </c>
      <c r="J209" s="64">
        <f>SUM(Start:End!J209)</f>
        <v>373.14038510101011</v>
      </c>
      <c r="K209" s="64">
        <f>SUM(Start:End!K209)</f>
        <v>363.24537247474746</v>
      </c>
      <c r="L209" s="64">
        <f>SUM(Start:End!L209)</f>
        <v>348.9273841540404</v>
      </c>
      <c r="M209" s="64">
        <f>SUM(Start:End!M209)</f>
        <v>300.5311710858586</v>
      </c>
      <c r="N209" s="64">
        <f>SUM(Start:End!N209)</f>
        <v>278.85625000000005</v>
      </c>
      <c r="O209" s="64">
        <f>SUM(Start:End!O209)</f>
        <v>0</v>
      </c>
      <c r="P209" s="152">
        <f>SUM(Start:End!P209)</f>
        <v>422.6111367845117</v>
      </c>
      <c r="Q209" s="152">
        <f>SUM(Start:End!Q209)</f>
        <v>422.6111367845117</v>
      </c>
      <c r="R209" s="152">
        <f>SUM(Start:End!R209)</f>
        <v>422.6111367845117</v>
      </c>
      <c r="S209" s="152">
        <f>SUM(Start:End!S209)</f>
        <v>422.6111367845117</v>
      </c>
      <c r="T209" s="152">
        <f>SUM(Start:End!T209)</f>
        <v>422.6111367845117</v>
      </c>
      <c r="U209" s="152">
        <f>SUM(Start:End!U209)</f>
        <v>422.6111367845117</v>
      </c>
      <c r="V209" s="152">
        <f>SUM(Start:End!V209)</f>
        <v>422.6111367845117</v>
      </c>
      <c r="W209" s="152">
        <f>SUM(Start:End!W209)</f>
        <v>422.6111367845117</v>
      </c>
      <c r="X209" s="152">
        <f>SUM(Start:End!X209)</f>
        <v>422.6111367845117</v>
      </c>
      <c r="Y209" s="152">
        <f>SUM(Start:End!Y209)</f>
        <v>422.6111367845117</v>
      </c>
      <c r="Z209" s="152">
        <f>SUM(Start:End!Z209)</f>
        <v>422.6111367845117</v>
      </c>
      <c r="AA209" s="152">
        <f>SUM(Start:End!AA209)</f>
        <v>422.6111367845117</v>
      </c>
      <c r="AB209" s="152">
        <f>SUM(Start:End!AB209)</f>
        <v>422.6111367845117</v>
      </c>
      <c r="AC209" s="152">
        <f>SUM(Start:End!AC209)</f>
        <v>422.6111367845117</v>
      </c>
      <c r="AD209" s="152">
        <f>SUM(Start:End!AD209)</f>
        <v>422.6111367845117</v>
      </c>
      <c r="AE209" s="152">
        <f>SUM(Start:End!AE209)</f>
        <v>422.6111367845117</v>
      </c>
      <c r="AF209" s="152">
        <f>SUM(Start:End!AF209)</f>
        <v>422.6111367845117</v>
      </c>
      <c r="AG209" s="152">
        <f>SUM(Start:End!AG209)</f>
        <v>422.6111367845117</v>
      </c>
      <c r="AH209" s="152">
        <f>SUM(Start:End!AH209)</f>
        <v>422.6111367845117</v>
      </c>
      <c r="AI209" s="152">
        <f>SUM(Start:End!AI209)</f>
        <v>422.6111367845117</v>
      </c>
      <c r="AJ209" s="152">
        <f>SUM(Start:End!AJ209)</f>
        <v>422.6111367845117</v>
      </c>
      <c r="AK209" s="152">
        <f>SUM(Start:End!AK209)</f>
        <v>422.6111367845117</v>
      </c>
      <c r="AL209" s="152">
        <f>SUM(Start:End!AL209)</f>
        <v>422.6111367845117</v>
      </c>
      <c r="AM209" s="152">
        <f>SUM(Start:End!AM209)</f>
        <v>422.6111367845117</v>
      </c>
      <c r="AN209" s="152">
        <f>SUM(Start:End!AN209)</f>
        <v>422.6111367845117</v>
      </c>
      <c r="AO209" s="152">
        <f>SUM(Start:End!AO209)</f>
        <v>422.6111367845117</v>
      </c>
      <c r="AP209" s="152">
        <f>SUM(Start:End!AP209)</f>
        <v>422.6111367845117</v>
      </c>
      <c r="AQ209" s="152">
        <f>SUM(Start:End!AQ209)</f>
        <v>422.6111367845117</v>
      </c>
      <c r="AR209" s="152">
        <f>SUM(Start:End!AR209)</f>
        <v>422.6111367845117</v>
      </c>
      <c r="AS209" s="152">
        <f>SUM(Start:End!AS209)</f>
        <v>422.6111367845117</v>
      </c>
      <c r="AT209" s="152">
        <f>SUM(Start:End!AT209)</f>
        <v>422.6111367845117</v>
      </c>
      <c r="AU209" s="152">
        <f>SUM(Start:End!AU209)</f>
        <v>422.6111367845117</v>
      </c>
      <c r="AV209" s="152">
        <f>SUM(Start:End!AV209)</f>
        <v>422.6111367845117</v>
      </c>
      <c r="AW209" s="152">
        <f>SUM(Start:End!AW209)</f>
        <v>422.6111367845117</v>
      </c>
      <c r="AX209" s="152">
        <f>SUM(Start:End!AX209)</f>
        <v>422.6111367845117</v>
      </c>
      <c r="AY209" s="152">
        <f>SUM(Start:End!AY209)</f>
        <v>422.6111367845117</v>
      </c>
      <c r="BA209" s="175">
        <f>SUM(Start:End!BA209)</f>
        <v>5071.3336414141413</v>
      </c>
      <c r="BB209" s="175">
        <f>SUM(Start:End!BB209)</f>
        <v>5071.3336414141404</v>
      </c>
      <c r="BC209" s="175">
        <f>SUM(Start:End!BC209)</f>
        <v>5071.3336414141404</v>
      </c>
      <c r="BD209" s="175">
        <f>SUM(Start:End!BD209)</f>
        <v>5071.3336414141404</v>
      </c>
      <c r="BF209" s="77" t="s">
        <v>248</v>
      </c>
      <c r="BG209" s="32" t="str">
        <f t="shared" si="92"/>
        <v>Stock CompensationStrong Case Scenario</v>
      </c>
    </row>
    <row r="210" spans="2:59" x14ac:dyDescent="0.25">
      <c r="B210" s="57" t="s">
        <v>79</v>
      </c>
      <c r="C210" s="81" t="s">
        <v>26</v>
      </c>
      <c r="D210" s="67">
        <f>SUM(Start:End!D210)</f>
        <v>323754.31592376903</v>
      </c>
      <c r="E210" s="67">
        <f>SUM(Start:End!E210)</f>
        <v>63183.843211236788</v>
      </c>
      <c r="F210" s="67">
        <f>SUM(Start:End!F210)</f>
        <v>674961.14977700391</v>
      </c>
      <c r="G210" s="67">
        <f>SUM(Start:End!G210)</f>
        <v>76190.053262541362</v>
      </c>
      <c r="H210" s="67">
        <f>SUM(Start:End!H210)</f>
        <v>99321.638272777142</v>
      </c>
      <c r="I210" s="67">
        <f>SUM(Start:End!I210)</f>
        <v>12660.019349663111</v>
      </c>
      <c r="J210" s="67">
        <f>SUM(Start:End!J210)</f>
        <v>-344632.96892952529</v>
      </c>
      <c r="K210" s="67">
        <f>SUM(Start:End!K210)</f>
        <v>729917.71956335229</v>
      </c>
      <c r="L210" s="67">
        <f>SUM(Start:End!L210)</f>
        <v>-1361459.4298621535</v>
      </c>
      <c r="M210" s="67">
        <f>SUM(Start:End!M210)</f>
        <v>-1691760.7937666494</v>
      </c>
      <c r="N210" s="67">
        <f>SUM(Start:End!N210)</f>
        <v>-1409144.4457472409</v>
      </c>
      <c r="O210" s="67">
        <f>SUM(Start:End!O210)</f>
        <v>2424919.8119048774</v>
      </c>
      <c r="P210" s="67">
        <f>SUM(Start:End!P210)</f>
        <v>756776.82179887476</v>
      </c>
      <c r="Q210" s="67">
        <f>SUM(Start:End!Q210)</f>
        <v>680134.40995758923</v>
      </c>
      <c r="R210" s="67">
        <f>SUM(Start:End!R210)</f>
        <v>756698.10492475866</v>
      </c>
      <c r="S210" s="67">
        <f>SUM(Start:End!S210)</f>
        <v>770884.88209619944</v>
      </c>
      <c r="T210" s="67">
        <f>SUM(Start:End!T210)</f>
        <v>825761.51569070609</v>
      </c>
      <c r="U210" s="67">
        <f>SUM(Start:End!U210)</f>
        <v>837313.26235803496</v>
      </c>
      <c r="V210" s="67">
        <f>SUM(Start:End!V210)</f>
        <v>902204.81784928974</v>
      </c>
      <c r="W210" s="67">
        <f>SUM(Start:End!W210)</f>
        <v>921679.06930487917</v>
      </c>
      <c r="X210" s="67">
        <f>SUM(Start:End!X210)</f>
        <v>943820.70067415084</v>
      </c>
      <c r="Y210" s="67">
        <f>SUM(Start:End!Y210)</f>
        <v>1000621.752351947</v>
      </c>
      <c r="Z210" s="67">
        <f>SUM(Start:End!Z210)</f>
        <v>1027530.9967119531</v>
      </c>
      <c r="AA210" s="67">
        <f>SUM(Start:End!AA210)</f>
        <v>1096724.0724378023</v>
      </c>
      <c r="AB210" s="67">
        <f>SUM(Start:End!AB210)</f>
        <v>1207599.0459054888</v>
      </c>
      <c r="AC210" s="67">
        <f>SUM(Start:End!AC210)</f>
        <v>1231423.9252115174</v>
      </c>
      <c r="AD210" s="67">
        <f>SUM(Start:End!AD210)</f>
        <v>1316723.5203060464</v>
      </c>
      <c r="AE210" s="67">
        <f>SUM(Start:End!AE210)</f>
        <v>1337013.4512657225</v>
      </c>
      <c r="AF210" s="67">
        <f>SUM(Start:End!AF210)</f>
        <v>1398063.5060279013</v>
      </c>
      <c r="AG210" s="67">
        <f>SUM(Start:End!AG210)</f>
        <v>1417838.4960660147</v>
      </c>
      <c r="AH210" s="67">
        <f>SUM(Start:End!AH210)</f>
        <v>1491745.0879251272</v>
      </c>
      <c r="AI210" s="67">
        <f>SUM(Start:End!AI210)</f>
        <v>1515949.2574940363</v>
      </c>
      <c r="AJ210" s="67">
        <f>SUM(Start:End!AJ210)</f>
        <v>1539914.7132957994</v>
      </c>
      <c r="AK210" s="67">
        <f>SUM(Start:End!AK210)</f>
        <v>1594670.941039352</v>
      </c>
      <c r="AL210" s="67">
        <f>SUM(Start:End!AL210)</f>
        <v>1617740.3027215993</v>
      </c>
      <c r="AM210" s="67">
        <f>SUM(Start:End!AM210)</f>
        <v>1672243.3765917653</v>
      </c>
      <c r="AN210" s="67">
        <f>SUM(Start:End!AN210)</f>
        <v>1797184.5595789084</v>
      </c>
      <c r="AO210" s="67">
        <f>SUM(Start:End!AO210)</f>
        <v>1841974.3932171161</v>
      </c>
      <c r="AP210" s="67">
        <f>SUM(Start:End!AP210)</f>
        <v>1943453.3408973075</v>
      </c>
      <c r="AQ210" s="67">
        <f>SUM(Start:End!AQ210)</f>
        <v>1995315.9734079139</v>
      </c>
      <c r="AR210" s="67">
        <f>SUM(Start:End!AR210)</f>
        <v>2043402.3512027962</v>
      </c>
      <c r="AS210" s="67">
        <f>SUM(Start:End!AS210)</f>
        <v>2091861.0395977222</v>
      </c>
      <c r="AT210" s="67">
        <f>SUM(Start:End!AT210)</f>
        <v>2128519.4329996351</v>
      </c>
      <c r="AU210" s="67">
        <f>SUM(Start:End!AU210)</f>
        <v>2182927.3384459075</v>
      </c>
      <c r="AV210" s="67">
        <f>SUM(Start:End!AV210)</f>
        <v>2209229.5223659985</v>
      </c>
      <c r="AW210" s="67">
        <f>SUM(Start:End!AW210)</f>
        <v>2269412.8099484053</v>
      </c>
      <c r="AX210" s="67">
        <f>SUM(Start:End!AX210)</f>
        <v>2300986.5092121372</v>
      </c>
      <c r="AY210" s="67">
        <f>SUM(Start:End!AY210)</f>
        <v>2367444.3849583515</v>
      </c>
      <c r="BA210" s="174">
        <f>SUM(Start:End!BA210)</f>
        <v>-402089.08704034798</v>
      </c>
      <c r="BB210" s="174">
        <f>SUM(Start:End!BB210)</f>
        <v>10520150.406156186</v>
      </c>
      <c r="BC210" s="174">
        <f>SUM(Start:End!BC210)</f>
        <v>17340925.623850372</v>
      </c>
      <c r="BD210" s="174">
        <f>SUM(Start:End!BD210)</f>
        <v>25171711.655832201</v>
      </c>
      <c r="BF210" s="77" t="s">
        <v>248</v>
      </c>
      <c r="BG210" s="32" t="str">
        <f t="shared" si="92"/>
        <v>Contribution incl. Stock CompStrong Case Scenario</v>
      </c>
    </row>
    <row r="211" spans="2:59" x14ac:dyDescent="0.25">
      <c r="B211" s="58" t="s">
        <v>80</v>
      </c>
      <c r="C211" s="80" t="s">
        <v>26</v>
      </c>
      <c r="D211" s="64">
        <f>SUM(Start:End!D211)</f>
        <v>0</v>
      </c>
      <c r="E211" s="64">
        <f>SUM(Start:End!E211)</f>
        <v>0</v>
      </c>
      <c r="F211" s="64">
        <f>SUM(Start:End!F211)</f>
        <v>0</v>
      </c>
      <c r="G211" s="64">
        <f>SUM(Start:End!G211)</f>
        <v>0</v>
      </c>
      <c r="H211" s="64">
        <f>SUM(Start:End!H211)</f>
        <v>0</v>
      </c>
      <c r="I211" s="64">
        <f>SUM(Start:End!I211)</f>
        <v>0</v>
      </c>
      <c r="J211" s="64">
        <f>SUM(Start:End!J211)</f>
        <v>0</v>
      </c>
      <c r="K211" s="64">
        <f>SUM(Start:End!K211)</f>
        <v>0</v>
      </c>
      <c r="L211" s="64">
        <f>SUM(Start:End!L211)</f>
        <v>0</v>
      </c>
      <c r="M211" s="64">
        <f>SUM(Start:End!M211)</f>
        <v>0</v>
      </c>
      <c r="N211" s="64">
        <f>SUM(Start:End!N211)</f>
        <v>0</v>
      </c>
      <c r="O211" s="64">
        <f>SUM(Start:End!O211)</f>
        <v>0</v>
      </c>
      <c r="P211" s="118">
        <f>SUM(Start:End!P211)</f>
        <v>0</v>
      </c>
      <c r="Q211" s="118">
        <f>SUM(Start:End!Q211)</f>
        <v>0</v>
      </c>
      <c r="R211" s="118">
        <f>SUM(Start:End!R211)</f>
        <v>0</v>
      </c>
      <c r="S211" s="118">
        <f>SUM(Start:End!S211)</f>
        <v>0</v>
      </c>
      <c r="T211" s="118">
        <f>SUM(Start:End!T211)</f>
        <v>0</v>
      </c>
      <c r="U211" s="118">
        <f>SUM(Start:End!U211)</f>
        <v>0</v>
      </c>
      <c r="V211" s="118">
        <f>SUM(Start:End!V211)</f>
        <v>0</v>
      </c>
      <c r="W211" s="118">
        <f>SUM(Start:End!W211)</f>
        <v>0</v>
      </c>
      <c r="X211" s="118">
        <f>SUM(Start:End!X211)</f>
        <v>0</v>
      </c>
      <c r="Y211" s="118">
        <f>SUM(Start:End!Y211)</f>
        <v>0</v>
      </c>
      <c r="Z211" s="118">
        <f>SUM(Start:End!Z211)</f>
        <v>0</v>
      </c>
      <c r="AA211" s="118">
        <f>SUM(Start:End!AA211)</f>
        <v>0</v>
      </c>
      <c r="AB211" s="118">
        <f>SUM(Start:End!AB211)</f>
        <v>0</v>
      </c>
      <c r="AC211" s="118">
        <f>SUM(Start:End!AC211)</f>
        <v>0</v>
      </c>
      <c r="AD211" s="118">
        <f>SUM(Start:End!AD211)</f>
        <v>0</v>
      </c>
      <c r="AE211" s="118">
        <f>SUM(Start:End!AE211)</f>
        <v>0</v>
      </c>
      <c r="AF211" s="118">
        <f>SUM(Start:End!AF211)</f>
        <v>0</v>
      </c>
      <c r="AG211" s="118">
        <f>SUM(Start:End!AG211)</f>
        <v>0</v>
      </c>
      <c r="AH211" s="118">
        <f>SUM(Start:End!AH211)</f>
        <v>0</v>
      </c>
      <c r="AI211" s="118">
        <f>SUM(Start:End!AI211)</f>
        <v>0</v>
      </c>
      <c r="AJ211" s="118">
        <f>SUM(Start:End!AJ211)</f>
        <v>0</v>
      </c>
      <c r="AK211" s="118">
        <f>SUM(Start:End!AK211)</f>
        <v>0</v>
      </c>
      <c r="AL211" s="118">
        <f>SUM(Start:End!AL211)</f>
        <v>0</v>
      </c>
      <c r="AM211" s="118">
        <f>SUM(Start:End!AM211)</f>
        <v>0</v>
      </c>
      <c r="AN211" s="118">
        <f>SUM(Start:End!AN211)</f>
        <v>0</v>
      </c>
      <c r="AO211" s="118">
        <f>SUM(Start:End!AO211)</f>
        <v>0</v>
      </c>
      <c r="AP211" s="118">
        <f>SUM(Start:End!AP211)</f>
        <v>0</v>
      </c>
      <c r="AQ211" s="118">
        <f>SUM(Start:End!AQ211)</f>
        <v>0</v>
      </c>
      <c r="AR211" s="118">
        <f>SUM(Start:End!AR211)</f>
        <v>0</v>
      </c>
      <c r="AS211" s="118">
        <f>SUM(Start:End!AS211)</f>
        <v>0</v>
      </c>
      <c r="AT211" s="118">
        <f>SUM(Start:End!AT211)</f>
        <v>0</v>
      </c>
      <c r="AU211" s="118">
        <f>SUM(Start:End!AU211)</f>
        <v>0</v>
      </c>
      <c r="AV211" s="118">
        <f>SUM(Start:End!AV211)</f>
        <v>0</v>
      </c>
      <c r="AW211" s="118">
        <f>SUM(Start:End!AW211)</f>
        <v>0</v>
      </c>
      <c r="AX211" s="118">
        <f>SUM(Start:End!AX211)</f>
        <v>0</v>
      </c>
      <c r="AY211" s="118">
        <f>SUM(Start:End!AY211)</f>
        <v>0</v>
      </c>
      <c r="BA211" s="175">
        <f>SUM(Start:End!BA211)</f>
        <v>0</v>
      </c>
      <c r="BB211" s="175">
        <f>SUM(Start:End!BB211)</f>
        <v>0</v>
      </c>
      <c r="BC211" s="175">
        <f>SUM(Start:End!BC211)</f>
        <v>0</v>
      </c>
      <c r="BD211" s="175">
        <f>SUM(Start:End!BD211)</f>
        <v>0</v>
      </c>
      <c r="BF211" s="77" t="s">
        <v>248</v>
      </c>
      <c r="BG211" s="32" t="str">
        <f t="shared" si="92"/>
        <v>Corporate AllocationStrong Case Scenario</v>
      </c>
    </row>
    <row r="212" spans="2:59" x14ac:dyDescent="0.25">
      <c r="B212" s="59" t="s">
        <v>81</v>
      </c>
      <c r="C212" s="79" t="s">
        <v>26</v>
      </c>
      <c r="D212" s="68">
        <f>SUM(Start:End!D212)</f>
        <v>323754.31592376903</v>
      </c>
      <c r="E212" s="68">
        <f>SUM(Start:End!E212)</f>
        <v>63183.843211236788</v>
      </c>
      <c r="F212" s="68">
        <f>SUM(Start:End!F212)</f>
        <v>674961.14977700391</v>
      </c>
      <c r="G212" s="68">
        <f>SUM(Start:End!G212)</f>
        <v>76190.053262541362</v>
      </c>
      <c r="H212" s="68">
        <f>SUM(Start:End!H212)</f>
        <v>99321.638272777142</v>
      </c>
      <c r="I212" s="68">
        <f>SUM(Start:End!I212)</f>
        <v>12660.019349663111</v>
      </c>
      <c r="J212" s="68">
        <f>SUM(Start:End!J212)</f>
        <v>-344632.96892952529</v>
      </c>
      <c r="K212" s="68">
        <f>SUM(Start:End!K212)</f>
        <v>729917.71956335229</v>
      </c>
      <c r="L212" s="68">
        <f>SUM(Start:End!L212)</f>
        <v>-1361459.4298621535</v>
      </c>
      <c r="M212" s="68">
        <f>SUM(Start:End!M212)</f>
        <v>-1691760.7937666494</v>
      </c>
      <c r="N212" s="68">
        <f>SUM(Start:End!N212)</f>
        <v>-1409144.4457472409</v>
      </c>
      <c r="O212" s="68">
        <f>SUM(Start:End!O212)</f>
        <v>2424919.8119048774</v>
      </c>
      <c r="P212" s="68">
        <f>SUM(Start:End!P212)</f>
        <v>756776.82179887476</v>
      </c>
      <c r="Q212" s="68">
        <f>SUM(Start:End!Q212)</f>
        <v>680134.40995758923</v>
      </c>
      <c r="R212" s="68">
        <f>SUM(Start:End!R212)</f>
        <v>756698.10492475866</v>
      </c>
      <c r="S212" s="68">
        <f>SUM(Start:End!S212)</f>
        <v>770884.88209619944</v>
      </c>
      <c r="T212" s="68">
        <f>SUM(Start:End!T212)</f>
        <v>825761.51569070609</v>
      </c>
      <c r="U212" s="68">
        <f>SUM(Start:End!U212)</f>
        <v>837313.26235803496</v>
      </c>
      <c r="V212" s="68">
        <f>SUM(Start:End!V212)</f>
        <v>902204.81784928974</v>
      </c>
      <c r="W212" s="68">
        <f>SUM(Start:End!W212)</f>
        <v>921679.06930487917</v>
      </c>
      <c r="X212" s="68">
        <f>SUM(Start:End!X212)</f>
        <v>943820.70067415084</v>
      </c>
      <c r="Y212" s="68">
        <f>SUM(Start:End!Y212)</f>
        <v>1000621.752351947</v>
      </c>
      <c r="Z212" s="68">
        <f>SUM(Start:End!Z212)</f>
        <v>1027530.9967119531</v>
      </c>
      <c r="AA212" s="68">
        <f>SUM(Start:End!AA212)</f>
        <v>1096724.0724378023</v>
      </c>
      <c r="AB212" s="68">
        <f>SUM(Start:End!AB212)</f>
        <v>1207599.0459054888</v>
      </c>
      <c r="AC212" s="68">
        <f>SUM(Start:End!AC212)</f>
        <v>1231423.9252115174</v>
      </c>
      <c r="AD212" s="68">
        <f>SUM(Start:End!AD212)</f>
        <v>1316723.5203060464</v>
      </c>
      <c r="AE212" s="68">
        <f>SUM(Start:End!AE212)</f>
        <v>1337013.4512657225</v>
      </c>
      <c r="AF212" s="68">
        <f>SUM(Start:End!AF212)</f>
        <v>1398063.5060279013</v>
      </c>
      <c r="AG212" s="68">
        <f>SUM(Start:End!AG212)</f>
        <v>1417838.4960660147</v>
      </c>
      <c r="AH212" s="68">
        <f>SUM(Start:End!AH212)</f>
        <v>1491745.0879251272</v>
      </c>
      <c r="AI212" s="68">
        <f>SUM(Start:End!AI212)</f>
        <v>1515949.2574940363</v>
      </c>
      <c r="AJ212" s="68">
        <f>SUM(Start:End!AJ212)</f>
        <v>1539914.7132957994</v>
      </c>
      <c r="AK212" s="68">
        <f>SUM(Start:End!AK212)</f>
        <v>1594670.941039352</v>
      </c>
      <c r="AL212" s="68">
        <f>SUM(Start:End!AL212)</f>
        <v>1617740.3027215993</v>
      </c>
      <c r="AM212" s="68">
        <f>SUM(Start:End!AM212)</f>
        <v>1672243.3765917653</v>
      </c>
      <c r="AN212" s="68">
        <f>SUM(Start:End!AN212)</f>
        <v>1797184.5595789084</v>
      </c>
      <c r="AO212" s="68">
        <f>SUM(Start:End!AO212)</f>
        <v>1841974.3932171161</v>
      </c>
      <c r="AP212" s="68">
        <f>SUM(Start:End!AP212)</f>
        <v>1943453.3408973075</v>
      </c>
      <c r="AQ212" s="68">
        <f>SUM(Start:End!AQ212)</f>
        <v>1995315.9734079139</v>
      </c>
      <c r="AR212" s="68">
        <f>SUM(Start:End!AR212)</f>
        <v>2043402.3512027962</v>
      </c>
      <c r="AS212" s="68">
        <f>SUM(Start:End!AS212)</f>
        <v>2091861.0395977222</v>
      </c>
      <c r="AT212" s="68">
        <f>SUM(Start:End!AT212)</f>
        <v>2128519.4329996351</v>
      </c>
      <c r="AU212" s="68">
        <f>SUM(Start:End!AU212)</f>
        <v>2182927.3384459075</v>
      </c>
      <c r="AV212" s="68">
        <f>SUM(Start:End!AV212)</f>
        <v>2209229.5223659985</v>
      </c>
      <c r="AW212" s="68">
        <f>SUM(Start:End!AW212)</f>
        <v>2269412.8099484053</v>
      </c>
      <c r="AX212" s="68">
        <f>SUM(Start:End!AX212)</f>
        <v>2300986.5092121372</v>
      </c>
      <c r="AY212" s="68">
        <f>SUM(Start:End!AY212)</f>
        <v>2367444.3849583515</v>
      </c>
      <c r="BA212" s="176">
        <f>SUM(Start:End!BA212)</f>
        <v>-402089.08704034798</v>
      </c>
      <c r="BB212" s="176">
        <f>SUM(Start:End!BB212)</f>
        <v>10520150.406156186</v>
      </c>
      <c r="BC212" s="176">
        <f>SUM(Start:End!BC212)</f>
        <v>17340925.623850372</v>
      </c>
      <c r="BD212" s="176">
        <f>SUM(Start:End!BD212)</f>
        <v>25171711.655832201</v>
      </c>
      <c r="BF212" s="77" t="s">
        <v>248</v>
      </c>
      <c r="BG212" s="32" t="str">
        <f t="shared" si="92"/>
        <v>EBITStrong Case Scenario</v>
      </c>
    </row>
    <row r="213" spans="2:59" x14ac:dyDescent="0.25">
      <c r="B213" s="35"/>
      <c r="C213" s="35"/>
    </row>
    <row r="214" spans="2:59" x14ac:dyDescent="0.25">
      <c r="B214" s="35"/>
      <c r="C214" s="35"/>
    </row>
    <row r="215" spans="2:59" x14ac:dyDescent="0.25">
      <c r="B215" s="69" t="s">
        <v>82</v>
      </c>
      <c r="C215" s="69" t="s">
        <v>113</v>
      </c>
      <c r="D215" s="70">
        <v>44562</v>
      </c>
      <c r="E215" s="70">
        <v>44593</v>
      </c>
      <c r="F215" s="70">
        <v>44621</v>
      </c>
      <c r="G215" s="70">
        <v>44652</v>
      </c>
      <c r="H215" s="70">
        <v>44682</v>
      </c>
      <c r="I215" s="70">
        <v>44713</v>
      </c>
      <c r="J215" s="70">
        <v>44743</v>
      </c>
      <c r="K215" s="70">
        <v>44774</v>
      </c>
      <c r="L215" s="70">
        <v>44805</v>
      </c>
      <c r="M215" s="70">
        <v>44835</v>
      </c>
      <c r="N215" s="70">
        <v>44866</v>
      </c>
      <c r="O215" s="70">
        <v>44896</v>
      </c>
      <c r="P215" s="70">
        <v>44927</v>
      </c>
      <c r="Q215" s="70">
        <v>44958</v>
      </c>
      <c r="R215" s="70">
        <v>44986</v>
      </c>
      <c r="S215" s="70">
        <v>45017</v>
      </c>
      <c r="T215" s="70">
        <v>45047</v>
      </c>
      <c r="U215" s="70">
        <v>45078</v>
      </c>
      <c r="V215" s="70">
        <v>45108</v>
      </c>
      <c r="W215" s="70">
        <v>45139</v>
      </c>
      <c r="X215" s="70">
        <v>45170</v>
      </c>
      <c r="Y215" s="70">
        <v>45200</v>
      </c>
      <c r="Z215" s="70">
        <v>45231</v>
      </c>
      <c r="AA215" s="70">
        <v>45261</v>
      </c>
      <c r="AB215" s="70">
        <v>45292</v>
      </c>
      <c r="AC215" s="70">
        <v>45323</v>
      </c>
      <c r="AD215" s="70">
        <v>45352</v>
      </c>
      <c r="AE215" s="70">
        <v>45383</v>
      </c>
      <c r="AF215" s="70">
        <v>45413</v>
      </c>
      <c r="AG215" s="70">
        <v>45444</v>
      </c>
      <c r="AH215" s="70">
        <v>45474</v>
      </c>
      <c r="AI215" s="70">
        <v>45505</v>
      </c>
      <c r="AJ215" s="70">
        <v>45536</v>
      </c>
      <c r="AK215" s="70">
        <v>45566</v>
      </c>
      <c r="AL215" s="70">
        <v>45597</v>
      </c>
      <c r="AM215" s="70">
        <v>45627</v>
      </c>
      <c r="AN215" s="70">
        <v>45658</v>
      </c>
      <c r="AO215" s="70">
        <v>45689</v>
      </c>
      <c r="AP215" s="70">
        <v>45717</v>
      </c>
      <c r="AQ215" s="70">
        <v>45748</v>
      </c>
      <c r="AR215" s="70">
        <v>45778</v>
      </c>
      <c r="AS215" s="70">
        <v>45809</v>
      </c>
      <c r="AT215" s="70">
        <v>45839</v>
      </c>
      <c r="AU215" s="70">
        <v>45870</v>
      </c>
      <c r="AV215" s="70">
        <v>45901</v>
      </c>
      <c r="AW215" s="70">
        <v>45931</v>
      </c>
      <c r="AX215" s="70">
        <v>45962</v>
      </c>
      <c r="AY215" s="70">
        <v>45992</v>
      </c>
      <c r="BA215" s="49">
        <v>2022</v>
      </c>
      <c r="BB215" s="49">
        <f>BA215+1</f>
        <v>2023</v>
      </c>
      <c r="BC215" s="49">
        <f>BB215+1</f>
        <v>2024</v>
      </c>
      <c r="BD215" s="49">
        <f>BC215+1</f>
        <v>2025</v>
      </c>
    </row>
    <row r="216" spans="2:59" x14ac:dyDescent="0.25">
      <c r="B216" s="48" t="s">
        <v>83</v>
      </c>
      <c r="C216" s="82" t="s">
        <v>118</v>
      </c>
      <c r="D216" s="66">
        <f>SUM(Start:End!D216)</f>
        <v>4496992</v>
      </c>
      <c r="E216" s="66">
        <f>SUM(Start:End!E216)</f>
        <v>5250425</v>
      </c>
      <c r="F216" s="66">
        <f>SUM(Start:End!F216)</f>
        <v>7407365</v>
      </c>
      <c r="G216" s="66">
        <f>SUM(Start:End!G216)</f>
        <v>9210301</v>
      </c>
      <c r="H216" s="66">
        <f>SUM(Start:End!H216)</f>
        <v>11004157</v>
      </c>
      <c r="I216" s="66">
        <f>SUM(Start:End!I216)</f>
        <v>12072501</v>
      </c>
      <c r="J216" s="66">
        <f>SUM(Start:End!J216)</f>
        <v>15544781</v>
      </c>
      <c r="K216" s="66">
        <f>SUM(Start:End!K216)</f>
        <v>16031496</v>
      </c>
      <c r="L216" s="66">
        <f>SUM(Start:End!L216)</f>
        <v>18614185</v>
      </c>
      <c r="M216" s="66">
        <f>SUM(Start:End!M216)</f>
        <v>20331214</v>
      </c>
      <c r="N216" s="66">
        <f>SUM(Start:End!N216)</f>
        <v>21876174</v>
      </c>
      <c r="O216" s="66">
        <f>SUM(Start:End!O216)</f>
        <v>26227648</v>
      </c>
      <c r="P216" s="37">
        <f>SUM(Start:End!P216)</f>
        <v>28350554.082609423</v>
      </c>
      <c r="Q216" s="37">
        <f>SUM(Start:End!Q216)</f>
        <v>26819275.57553516</v>
      </c>
      <c r="R216" s="37">
        <f>SUM(Start:End!R216)</f>
        <v>22547010.432876386</v>
      </c>
      <c r="S216" s="37">
        <f>SUM(Start:End!S216)</f>
        <v>29234407.684033848</v>
      </c>
      <c r="T216" s="37">
        <f>SUM(Start:End!T216)</f>
        <v>26507989.48191081</v>
      </c>
      <c r="U216" s="37">
        <f>SUM(Start:End!U216)</f>
        <v>33131947.474015854</v>
      </c>
      <c r="V216" s="37">
        <f>SUM(Start:End!V216)</f>
        <v>30282799.7847546</v>
      </c>
      <c r="W216" s="37">
        <f>SUM(Start:End!W216)</f>
        <v>36794959.44453194</v>
      </c>
      <c r="X216" s="37">
        <f>SUM(Start:End!X216)</f>
        <v>39939868.539250545</v>
      </c>
      <c r="Y216" s="37">
        <f>SUM(Start:End!Y216)</f>
        <v>40286714.788767405</v>
      </c>
      <c r="Z216" s="37">
        <f>SUM(Start:End!Z216)</f>
        <v>43399085.532036737</v>
      </c>
      <c r="AA216" s="37">
        <f>SUM(Start:End!AA216)</f>
        <v>43821062.695970863</v>
      </c>
      <c r="AB216" s="37">
        <f>SUM(Start:End!AB216)</f>
        <v>46622558.796961844</v>
      </c>
      <c r="AC216" s="37">
        <f>SUM(Start:End!AC216)</f>
        <v>47833808.336249307</v>
      </c>
      <c r="AD216" s="37">
        <f>SUM(Start:End!AD216)</f>
        <v>43787489.008038715</v>
      </c>
      <c r="AE216" s="37">
        <f>SUM(Start:End!AE216)</f>
        <v>50387134.552281842</v>
      </c>
      <c r="AF216" s="37">
        <f>SUM(Start:End!AF216)</f>
        <v>47393740.040346287</v>
      </c>
      <c r="AG216" s="37">
        <f>SUM(Start:End!AG216)</f>
        <v>54030108.350189075</v>
      </c>
      <c r="AH216" s="37">
        <f>SUM(Start:End!AH216)</f>
        <v>50956270.889679283</v>
      </c>
      <c r="AI216" s="37">
        <f>SUM(Start:End!AI216)</f>
        <v>57437919.455963425</v>
      </c>
      <c r="AJ216" s="37">
        <f>SUM(Start:End!AJ216)</f>
        <v>60513523.690447688</v>
      </c>
      <c r="AK216" s="37">
        <f>SUM(Start:End!AK216)</f>
        <v>60899563.414981112</v>
      </c>
      <c r="AL216" s="37">
        <f>SUM(Start:End!AL216)</f>
        <v>63962709.570737109</v>
      </c>
      <c r="AM216" s="37">
        <f>SUM(Start:End!AM216)</f>
        <v>64330836.517868407</v>
      </c>
      <c r="AN216" s="37">
        <f>SUM(Start:End!AN216)</f>
        <v>67331461.359873265</v>
      </c>
      <c r="AO216" s="37">
        <f>SUM(Start:End!AO216)</f>
        <v>69019200.759465203</v>
      </c>
      <c r="AP216" s="37">
        <f>SUM(Start:End!AP216)</f>
        <v>40193395.29465685</v>
      </c>
      <c r="AQ216" s="37">
        <f>SUM(Start:End!AQ216)</f>
        <v>56814457.69618921</v>
      </c>
      <c r="AR216" s="37">
        <f>SUM(Start:End!AR216)</f>
        <v>43719707.209315315</v>
      </c>
      <c r="AS216" s="37">
        <f>SUM(Start:End!AS216)</f>
        <v>60338439.837799437</v>
      </c>
      <c r="AT216" s="37">
        <f>SUM(Start:End!AT216)</f>
        <v>47196507.854897536</v>
      </c>
      <c r="AU216" s="37">
        <f>SUM(Start:End!AU216)</f>
        <v>63869413.939242341</v>
      </c>
      <c r="AV216" s="37">
        <f>SUM(Start:End!AV216)</f>
        <v>75283454.60508056</v>
      </c>
      <c r="AW216" s="37">
        <f>SUM(Start:End!AW216)</f>
        <v>67324721.047584906</v>
      </c>
      <c r="AX216" s="37">
        <f>SUM(Start:End!AX216)</f>
        <v>78763856.393286228</v>
      </c>
      <c r="AY216" s="37">
        <f>SUM(Start:End!AY216)</f>
        <v>70865908.105122358</v>
      </c>
      <c r="BA216" s="37">
        <f>SUM(Start:End!BA216)</f>
        <v>168067239</v>
      </c>
      <c r="BB216" s="37">
        <f>SUM(Start:End!BB216)</f>
        <v>401115675.51629359</v>
      </c>
      <c r="BC216" s="37">
        <f>SUM(Start:End!BC216)</f>
        <v>648155662.62374401</v>
      </c>
      <c r="BD216" s="37">
        <f>SUM(Start:End!BD216)</f>
        <v>740720524.10251331</v>
      </c>
      <c r="BF216" s="77" t="s">
        <v>248</v>
      </c>
      <c r="BG216" s="32" t="str">
        <f t="shared" ref="BG216:BG234" si="93">B216&amp;BF216</f>
        <v>Shopping_SessionsStrong Case Scenario</v>
      </c>
    </row>
    <row r="217" spans="2:59" x14ac:dyDescent="0.25">
      <c r="B217" s="48" t="s">
        <v>84</v>
      </c>
      <c r="C217" s="82" t="s">
        <v>26</v>
      </c>
      <c r="D217" s="66">
        <f>SUM(Start:End!D217)</f>
        <v>2439955.2581238779</v>
      </c>
      <c r="E217" s="66">
        <f>SUM(Start:End!E217)</f>
        <v>2895765.8769812183</v>
      </c>
      <c r="F217" s="66">
        <f>SUM(Start:End!F217)</f>
        <v>3799078.6696760589</v>
      </c>
      <c r="G217" s="66">
        <f>SUM(Start:End!G217)</f>
        <v>4450086.966122942</v>
      </c>
      <c r="H217" s="66">
        <f>SUM(Start:End!H217)</f>
        <v>4990055.079455195</v>
      </c>
      <c r="I217" s="66">
        <f>SUM(Start:End!I217)</f>
        <v>21477273.977370765</v>
      </c>
      <c r="J217" s="66">
        <f>SUM(Start:End!J217)</f>
        <v>24299171.774680462</v>
      </c>
      <c r="K217" s="66">
        <f>SUM(Start:End!K217)</f>
        <v>25873098.088788647</v>
      </c>
      <c r="L217" s="66">
        <f>SUM(Start:End!L217)</f>
        <v>25833200.339552231</v>
      </c>
      <c r="M217" s="66">
        <f>SUM(Start:End!M217)</f>
        <v>24285422.984056927</v>
      </c>
      <c r="N217" s="66">
        <f>SUM(Start:End!N217)</f>
        <v>27478558.941263035</v>
      </c>
      <c r="O217" s="66">
        <f>SUM(Start:End!O217)</f>
        <v>33842934.882108048</v>
      </c>
      <c r="P217" s="37">
        <f>SUM(Start:End!P217)</f>
        <v>45744212.344003372</v>
      </c>
      <c r="Q217" s="37">
        <f>SUM(Start:End!Q217)</f>
        <v>43343109.791481301</v>
      </c>
      <c r="R217" s="37">
        <f>SUM(Start:End!R217)</f>
        <v>35787809.997792497</v>
      </c>
      <c r="S217" s="37">
        <f>SUM(Start:End!S217)</f>
        <v>47159953.889206864</v>
      </c>
      <c r="T217" s="37">
        <f>SUM(Start:End!T217)</f>
        <v>42320767.407104865</v>
      </c>
      <c r="U217" s="37">
        <f>SUM(Start:End!U217)</f>
        <v>53601152.589724146</v>
      </c>
      <c r="V217" s="37">
        <f>SUM(Start:End!V217)</f>
        <v>52263362.331012569</v>
      </c>
      <c r="W217" s="37">
        <f>SUM(Start:End!W217)</f>
        <v>64289151.489563763</v>
      </c>
      <c r="X217" s="37">
        <f>SUM(Start:End!X217)</f>
        <v>70063852.927076519</v>
      </c>
      <c r="Y217" s="37">
        <f>SUM(Start:End!Y217)</f>
        <v>70547134.464181542</v>
      </c>
      <c r="Z217" s="37">
        <f>SUM(Start:End!Z217)</f>
        <v>76264768.494428962</v>
      </c>
      <c r="AA217" s="37">
        <f>SUM(Start:End!AA217)</f>
        <v>76876805.493174374</v>
      </c>
      <c r="AB217" s="37">
        <f>SUM(Start:End!AB217)</f>
        <v>91849724.671081141</v>
      </c>
      <c r="AC217" s="37">
        <f>SUM(Start:End!AC217)</f>
        <v>94275866.047666356</v>
      </c>
      <c r="AD217" s="37">
        <f>SUM(Start:End!AD217)</f>
        <v>85555878.115679324</v>
      </c>
      <c r="AE217" s="37">
        <f>SUM(Start:End!AE217)</f>
        <v>99190608.075297698</v>
      </c>
      <c r="AF217" s="37">
        <f>SUM(Start:End!AF217)</f>
        <v>92751063.487788439</v>
      </c>
      <c r="AG217" s="37">
        <f>SUM(Start:End!AG217)</f>
        <v>106467238.48509532</v>
      </c>
      <c r="AH217" s="37">
        <f>SUM(Start:End!AH217)</f>
        <v>106557545.31447729</v>
      </c>
      <c r="AI217" s="37">
        <f>SUM(Start:End!AI217)</f>
        <v>120901392.15135409</v>
      </c>
      <c r="AJ217" s="37">
        <f>SUM(Start:End!AJ217)</f>
        <v>127656465.73386505</v>
      </c>
      <c r="AK217" s="37">
        <f>SUM(Start:End!AK217)</f>
        <v>128285887.64410016</v>
      </c>
      <c r="AL217" s="37">
        <f>SUM(Start:End!AL217)</f>
        <v>135010656.22495979</v>
      </c>
      <c r="AM217" s="37">
        <f>SUM(Start:End!AM217)</f>
        <v>135592320.26462054</v>
      </c>
      <c r="AN217" s="37">
        <f>SUM(Start:End!AN217)</f>
        <v>142624570.21346712</v>
      </c>
      <c r="AO217" s="37">
        <f>SUM(Start:End!AO217)</f>
        <v>146214513.70381337</v>
      </c>
      <c r="AP217" s="37">
        <f>SUM(Start:End!AP217)</f>
        <v>81683100.856829077</v>
      </c>
      <c r="AQ217" s="37">
        <f>SUM(Start:End!AQ217)</f>
        <v>118481955.64101896</v>
      </c>
      <c r="AR217" s="37">
        <f>SUM(Start:End!AR217)</f>
        <v>89160539.767845869</v>
      </c>
      <c r="AS217" s="37">
        <f>SUM(Start:End!AS217)</f>
        <v>125966680.99133027</v>
      </c>
      <c r="AT217" s="37">
        <f>SUM(Start:End!AT217)</f>
        <v>96582421.343518436</v>
      </c>
      <c r="AU217" s="37">
        <f>SUM(Start:End!AU217)</f>
        <v>133486083.42717385</v>
      </c>
      <c r="AV217" s="37">
        <f>SUM(Start:End!AV217)</f>
        <v>158790350.37592107</v>
      </c>
      <c r="AW217" s="37">
        <f>SUM(Start:End!AW217)</f>
        <v>140852306.22151527</v>
      </c>
      <c r="AX217" s="37">
        <f>SUM(Start:End!AX217)</f>
        <v>166191990.46000615</v>
      </c>
      <c r="AY217" s="37">
        <f>SUM(Start:End!AY217)</f>
        <v>148365450.28893122</v>
      </c>
      <c r="BA217" s="37">
        <f>SUM(Start:End!BA217)</f>
        <v>201664602.83817941</v>
      </c>
      <c r="BB217" s="37">
        <f>SUM(Start:End!BB217)</f>
        <v>678262081.21875072</v>
      </c>
      <c r="BC217" s="37">
        <f>SUM(Start:End!BC217)</f>
        <v>1324094646.2159853</v>
      </c>
      <c r="BD217" s="37">
        <f>SUM(Start:End!BD217)</f>
        <v>1548399963.2913706</v>
      </c>
      <c r="BF217" s="77" t="s">
        <v>248</v>
      </c>
      <c r="BG217" s="32" t="str">
        <f t="shared" si="93"/>
        <v>Cash Gross BookingsStrong Case Scenario</v>
      </c>
    </row>
    <row r="218" spans="2:59" x14ac:dyDescent="0.25">
      <c r="B218" s="48" t="s">
        <v>85</v>
      </c>
      <c r="C218" s="82" t="s">
        <v>115</v>
      </c>
      <c r="D218" s="66">
        <f>SUM(Start:End!D218)</f>
        <v>1407891.7766288724</v>
      </c>
      <c r="E218" s="66">
        <f>SUM(Start:End!E218)</f>
        <v>1481076.5372902309</v>
      </c>
      <c r="F218" s="66">
        <f>SUM(Start:End!F218)</f>
        <v>1916811.5283522757</v>
      </c>
      <c r="G218" s="66">
        <f>SUM(Start:End!G218)</f>
        <v>2213569.8215493774</v>
      </c>
      <c r="H218" s="66">
        <f>SUM(Start:End!H218)</f>
        <v>2528115.362660639</v>
      </c>
      <c r="I218" s="66">
        <f>SUM(Start:End!I218)</f>
        <v>2634650.7888780972</v>
      </c>
      <c r="J218" s="66">
        <f>SUM(Start:End!J218)</f>
        <v>2812527.6060999683</v>
      </c>
      <c r="K218" s="66">
        <f>SUM(Start:End!K218)</f>
        <v>3402680.9809608394</v>
      </c>
      <c r="L218" s="66">
        <f>SUM(Start:End!L218)</f>
        <v>3872290.9213548149</v>
      </c>
      <c r="M218" s="66">
        <f>SUM(Start:End!M218)</f>
        <v>4226760.4272346729</v>
      </c>
      <c r="N218" s="66">
        <f>SUM(Start:End!N218)</f>
        <v>4210104.8009455139</v>
      </c>
      <c r="O218" s="66">
        <f>SUM(Start:End!O218)</f>
        <v>4295299.6729296427</v>
      </c>
      <c r="P218" s="37">
        <f>SUM(Start:End!P218)</f>
        <v>4945846.335743513</v>
      </c>
      <c r="Q218" s="37">
        <f>SUM(Start:End!Q218)</f>
        <v>5120998.3137859162</v>
      </c>
      <c r="R218" s="37">
        <f>SUM(Start:End!R218)</f>
        <v>7168973.5363969924</v>
      </c>
      <c r="S218" s="37">
        <f>SUM(Start:End!S218)</f>
        <v>5875491.5544532146</v>
      </c>
      <c r="T218" s="37">
        <f>SUM(Start:End!T218)</f>
        <v>7633842.9098520242</v>
      </c>
      <c r="U218" s="37">
        <f>SUM(Start:End!U218)</f>
        <v>6294804.6407824205</v>
      </c>
      <c r="V218" s="37">
        <f>SUM(Start:End!V218)</f>
        <v>8069588.6525060013</v>
      </c>
      <c r="W218" s="37">
        <f>SUM(Start:End!W218)</f>
        <v>6779853.4922951087</v>
      </c>
      <c r="X218" s="37">
        <f>SUM(Start:End!X218)</f>
        <v>6485037.537305491</v>
      </c>
      <c r="Y218" s="37">
        <f>SUM(Start:End!Y218)</f>
        <v>7191524.6145501221</v>
      </c>
      <c r="Z218" s="37">
        <f>SUM(Start:End!Z218)</f>
        <v>6938739.1585985441</v>
      </c>
      <c r="AA218" s="37">
        <f>SUM(Start:End!AA218)</f>
        <v>7642986.7411733344</v>
      </c>
      <c r="AB218" s="37">
        <f>SUM(Start:End!AB218)</f>
        <v>7415496.6786586652</v>
      </c>
      <c r="AC218" s="37">
        <f>SUM(Start:End!AC218)</f>
        <v>7723779.0596086811</v>
      </c>
      <c r="AD218" s="37">
        <f>SUM(Start:End!AD218)</f>
        <v>9871379.946999345</v>
      </c>
      <c r="AE218" s="37">
        <f>SUM(Start:End!AE218)</f>
        <v>8562893.4728171527</v>
      </c>
      <c r="AF218" s="37">
        <f>SUM(Start:End!AF218)</f>
        <v>10328487.342421304</v>
      </c>
      <c r="AG218" s="37">
        <f>SUM(Start:End!AG218)</f>
        <v>9006167.5047519132</v>
      </c>
      <c r="AH218" s="37">
        <f>SUM(Start:End!AH218)</f>
        <v>10761462.806457365</v>
      </c>
      <c r="AI218" s="37">
        <f>SUM(Start:End!AI218)</f>
        <v>9443808.7526803948</v>
      </c>
      <c r="AJ218" s="37">
        <f>SUM(Start:End!AJ218)</f>
        <v>9219014.3459596224</v>
      </c>
      <c r="AK218" s="37">
        <f>SUM(Start:End!AK218)</f>
        <v>9905931.6037227456</v>
      </c>
      <c r="AL218" s="37">
        <f>SUM(Start:End!AL218)</f>
        <v>9636957.0835087728</v>
      </c>
      <c r="AM218" s="37">
        <f>SUM(Start:End!AM218)</f>
        <v>10348300.820562949</v>
      </c>
      <c r="AN218" s="37">
        <f>SUM(Start:End!AN218)</f>
        <v>10095872.382951908</v>
      </c>
      <c r="AO218" s="37">
        <f>SUM(Start:End!AO218)</f>
        <v>10418912.658727448</v>
      </c>
      <c r="AP218" s="37">
        <f>SUM(Start:End!AP218)</f>
        <v>19685611.339657977</v>
      </c>
      <c r="AQ218" s="37">
        <f>SUM(Start:End!AQ218)</f>
        <v>15715976.712054364</v>
      </c>
      <c r="AR218" s="37">
        <f>SUM(Start:End!AR218)</f>
        <v>20155438.80084772</v>
      </c>
      <c r="AS218" s="37">
        <f>SUM(Start:End!AS218)</f>
        <v>16159714.019913316</v>
      </c>
      <c r="AT218" s="37">
        <f>SUM(Start:End!AT218)</f>
        <v>20583128.848788779</v>
      </c>
      <c r="AU218" s="37">
        <f>SUM(Start:End!AU218)</f>
        <v>16603983.213770764</v>
      </c>
      <c r="AV218" s="37">
        <f>SUM(Start:End!AV218)</f>
        <v>13892854.720312487</v>
      </c>
      <c r="AW218" s="37">
        <f>SUM(Start:End!AW218)</f>
        <v>17052083.78289504</v>
      </c>
      <c r="AX218" s="37">
        <f>SUM(Start:End!AX218)</f>
        <v>14339142.797760116</v>
      </c>
      <c r="AY218" s="37">
        <f>SUM(Start:End!AY218)</f>
        <v>17487989.15593911</v>
      </c>
      <c r="BA218" s="37">
        <f>SUM(Start:End!BA218)</f>
        <v>35001780.224884942</v>
      </c>
      <c r="BB218" s="37">
        <f>SUM(Start:End!BB218)</f>
        <v>80147687.487442687</v>
      </c>
      <c r="BC218" s="37">
        <f>SUM(Start:End!BC218)</f>
        <v>112223679.41814891</v>
      </c>
      <c r="BD218" s="37">
        <f>SUM(Start:End!BD218)</f>
        <v>192190708.43361902</v>
      </c>
      <c r="BF218" s="77" t="s">
        <v>248</v>
      </c>
      <c r="BG218" s="32" t="str">
        <f t="shared" si="93"/>
        <v>Supply_HoursStrong Case Scenario</v>
      </c>
    </row>
    <row r="219" spans="2:59" x14ac:dyDescent="0.25">
      <c r="B219" s="48" t="s">
        <v>86</v>
      </c>
      <c r="C219" s="82" t="s">
        <v>118</v>
      </c>
      <c r="D219" s="66">
        <f>SUM(Start:End!D219)</f>
        <v>2200376</v>
      </c>
      <c r="E219" s="66">
        <f>SUM(Start:End!E219)</f>
        <v>2337465</v>
      </c>
      <c r="F219" s="66">
        <f>SUM(Start:End!F219)</f>
        <v>2980312</v>
      </c>
      <c r="G219" s="66">
        <f>SUM(Start:End!G219)</f>
        <v>3550317</v>
      </c>
      <c r="H219" s="66">
        <f>SUM(Start:End!H219)</f>
        <v>4289823</v>
      </c>
      <c r="I219" s="66">
        <f>SUM(Start:End!I219)</f>
        <v>4789408</v>
      </c>
      <c r="J219" s="66">
        <f>SUM(Start:End!J219)</f>
        <v>5304672</v>
      </c>
      <c r="K219" s="66">
        <f>SUM(Start:End!K219)</f>
        <v>6039433</v>
      </c>
      <c r="L219" s="66">
        <f>SUM(Start:End!L219)</f>
        <v>6978389</v>
      </c>
      <c r="M219" s="66">
        <f>SUM(Start:End!M219)</f>
        <v>7735049</v>
      </c>
      <c r="N219" s="66">
        <f>SUM(Start:End!N219)</f>
        <v>8045721</v>
      </c>
      <c r="O219" s="66">
        <f>SUM(Start:End!O219)</f>
        <v>8198944</v>
      </c>
      <c r="P219" s="37">
        <f>SUM(Start:End!P219)</f>
        <v>12722732.370736225</v>
      </c>
      <c r="Q219" s="37">
        <f>SUM(Start:End!Q219)</f>
        <v>12031690.639308063</v>
      </c>
      <c r="R219" s="37">
        <f>SUM(Start:End!R219)</f>
        <v>10151111.239554724</v>
      </c>
      <c r="S219" s="37">
        <f>SUM(Start:End!S219)</f>
        <v>13119949.460607255</v>
      </c>
      <c r="T219" s="37">
        <f>SUM(Start:End!T219)</f>
        <v>11920803.244504713</v>
      </c>
      <c r="U219" s="37">
        <f>SUM(Start:End!U219)</f>
        <v>14860584.920959573</v>
      </c>
      <c r="V219" s="37">
        <f>SUM(Start:End!V219)</f>
        <v>14573820.194237426</v>
      </c>
      <c r="W219" s="37">
        <f>SUM(Start:End!W219)</f>
        <v>17706085.734424267</v>
      </c>
      <c r="X219" s="37">
        <f>SUM(Start:End!X219)</f>
        <v>19218820.356360357</v>
      </c>
      <c r="Y219" s="37">
        <f>SUM(Start:End!Y219)</f>
        <v>19386000.503945917</v>
      </c>
      <c r="Z219" s="37">
        <f>SUM(Start:End!Z219)</f>
        <v>20883077.842409257</v>
      </c>
      <c r="AA219" s="37">
        <f>SUM(Start:End!AA219)</f>
        <v>21086417.327045068</v>
      </c>
      <c r="AB219" s="37">
        <f>SUM(Start:End!AB219)</f>
        <v>24147636.454508826</v>
      </c>
      <c r="AC219" s="37">
        <f>SUM(Start:End!AC219)</f>
        <v>24775015.810627289</v>
      </c>
      <c r="AD219" s="37">
        <f>SUM(Start:End!AD219)</f>
        <v>22678779.785266571</v>
      </c>
      <c r="AE219" s="37">
        <f>SUM(Start:End!AE219)</f>
        <v>26097407.172008939</v>
      </c>
      <c r="AF219" s="37">
        <f>SUM(Start:End!AF219)</f>
        <v>24546656.760080837</v>
      </c>
      <c r="AG219" s="37">
        <f>SUM(Start:End!AG219)</f>
        <v>27984310.250537638</v>
      </c>
      <c r="AH219" s="37">
        <f>SUM(Start:End!AH219)</f>
        <v>28073256.322279938</v>
      </c>
      <c r="AI219" s="37">
        <f>SUM(Start:End!AI219)</f>
        <v>31671255.456787877</v>
      </c>
      <c r="AJ219" s="37">
        <f>SUM(Start:End!AJ219)</f>
        <v>33376784.422017876</v>
      </c>
      <c r="AK219" s="37">
        <f>SUM(Start:End!AK219)</f>
        <v>33583367.180555694</v>
      </c>
      <c r="AL219" s="37">
        <f>SUM(Start:End!AL219)</f>
        <v>35281886.815793023</v>
      </c>
      <c r="AM219" s="37">
        <f>SUM(Start:End!AM219)</f>
        <v>35478247.801347844</v>
      </c>
      <c r="AN219" s="37">
        <f>SUM(Start:End!AN219)</f>
        <v>37350042.669714004</v>
      </c>
      <c r="AO219" s="37">
        <f>SUM(Start:End!AO219)</f>
        <v>38286309.396617942</v>
      </c>
      <c r="AP219" s="37">
        <f>SUM(Start:End!AP219)</f>
        <v>22285467.777888466</v>
      </c>
      <c r="AQ219" s="37">
        <f>SUM(Start:End!AQ219)</f>
        <v>31510355.417526644</v>
      </c>
      <c r="AR219" s="37">
        <f>SUM(Start:End!AR219)</f>
        <v>24241604.08507714</v>
      </c>
      <c r="AS219" s="37">
        <f>SUM(Start:End!AS219)</f>
        <v>33465236.741625302</v>
      </c>
      <c r="AT219" s="37">
        <f>SUM(Start:End!AT219)</f>
        <v>26170426.421739854</v>
      </c>
      <c r="AU219" s="37">
        <f>SUM(Start:End!AU219)</f>
        <v>35424057.411592506</v>
      </c>
      <c r="AV219" s="37">
        <f>SUM(Start:End!AV219)</f>
        <v>41759089.05566112</v>
      </c>
      <c r="AW219" s="37">
        <f>SUM(Start:End!AW219)</f>
        <v>37340925.885237195</v>
      </c>
      <c r="AX219" s="37">
        <f>SUM(Start:End!AX219)</f>
        <v>43689823.759580776</v>
      </c>
      <c r="AY219" s="37">
        <f>SUM(Start:End!AY219)</f>
        <v>39305326.552907631</v>
      </c>
      <c r="BA219" s="37">
        <f>SUM(Start:End!BA219)</f>
        <v>62449909</v>
      </c>
      <c r="BB219" s="37">
        <f>SUM(Start:End!BB219)</f>
        <v>187661093.83409283</v>
      </c>
      <c r="BC219" s="37">
        <f>SUM(Start:End!BC219)</f>
        <v>347694604.2318123</v>
      </c>
      <c r="BD219" s="37">
        <f>SUM(Start:End!BD219)</f>
        <v>410828665.17516857</v>
      </c>
      <c r="BF219" s="77" t="s">
        <v>248</v>
      </c>
      <c r="BG219" s="32" t="str">
        <f t="shared" si="93"/>
        <v>Cash TripsStrong Case Scenario</v>
      </c>
    </row>
    <row r="220" spans="2:59" x14ac:dyDescent="0.25">
      <c r="B220" s="48" t="s">
        <v>87</v>
      </c>
      <c r="C220" s="82" t="s">
        <v>26</v>
      </c>
      <c r="D220" s="66">
        <f>SUM(Start:End!D220)</f>
        <v>24792.146264780611</v>
      </c>
      <c r="E220" s="66">
        <f>SUM(Start:End!E220)</f>
        <v>27630.159454641715</v>
      </c>
      <c r="F220" s="66">
        <f>SUM(Start:End!F220)</f>
        <v>39879.75116914259</v>
      </c>
      <c r="G220" s="66">
        <f>SUM(Start:End!G220)</f>
        <v>48338.049160489245</v>
      </c>
      <c r="H220" s="66">
        <f>SUM(Start:End!H220)</f>
        <v>49765.850295652708</v>
      </c>
      <c r="I220" s="66">
        <f>SUM(Start:End!I220)</f>
        <v>37734.207541204814</v>
      </c>
      <c r="J220" s="66">
        <f>SUM(Start:End!J220)</f>
        <v>34687.277844648794</v>
      </c>
      <c r="K220" s="66">
        <f>SUM(Start:End!K220)</f>
        <v>43438.637165314198</v>
      </c>
      <c r="L220" s="66">
        <f>SUM(Start:End!L220)</f>
        <v>41425.308253888332</v>
      </c>
      <c r="M220" s="66">
        <f>SUM(Start:End!M220)</f>
        <v>39001.181612953456</v>
      </c>
      <c r="N220" s="66">
        <f>SUM(Start:End!N220)</f>
        <v>46343.814202142246</v>
      </c>
      <c r="O220" s="66">
        <f>SUM(Start:End!O220)</f>
        <v>51654.806170432785</v>
      </c>
      <c r="P220" s="37">
        <f>SUM(Start:End!P220)</f>
        <v>121382.72845551264</v>
      </c>
      <c r="Q220" s="37">
        <f>SUM(Start:End!Q220)</f>
        <v>114160.23012956535</v>
      </c>
      <c r="R220" s="37">
        <f>SUM(Start:End!R220)</f>
        <v>102201.26151666578</v>
      </c>
      <c r="S220" s="37">
        <f>SUM(Start:End!S220)</f>
        <v>125266.20080992617</v>
      </c>
      <c r="T220" s="37">
        <f>SUM(Start:End!T220)</f>
        <v>117803.19088664447</v>
      </c>
      <c r="U220" s="37">
        <f>SUM(Start:End!U220)</f>
        <v>140495.08396868582</v>
      </c>
      <c r="V220" s="37">
        <f>SUM(Start:End!V220)</f>
        <v>140071.25987253882</v>
      </c>
      <c r="W220" s="37">
        <f>SUM(Start:End!W220)</f>
        <v>164197.55251853756</v>
      </c>
      <c r="X220" s="37">
        <f>SUM(Start:End!X220)</f>
        <v>176099.50239682873</v>
      </c>
      <c r="Y220" s="37">
        <f>SUM(Start:End!Y220)</f>
        <v>178582.52080724103</v>
      </c>
      <c r="Z220" s="37">
        <f>SUM(Start:End!Z220)</f>
        <v>190340.91041153966</v>
      </c>
      <c r="AA220" s="37">
        <f>SUM(Start:End!AA220)</f>
        <v>193178.36638121511</v>
      </c>
      <c r="AB220" s="37">
        <f>SUM(Start:End!AB220)</f>
        <v>228144.71961844451</v>
      </c>
      <c r="AC220" s="37">
        <f>SUM(Start:End!AC220)</f>
        <v>233771.56599032745</v>
      </c>
      <c r="AD220" s="37">
        <f>SUM(Start:End!AD220)</f>
        <v>219605.60979402435</v>
      </c>
      <c r="AE220" s="37">
        <f>SUM(Start:End!AE220)</f>
        <v>247135.54460709947</v>
      </c>
      <c r="AF220" s="37">
        <f>SUM(Start:End!AF220)</f>
        <v>236570.40843005214</v>
      </c>
      <c r="AG220" s="37">
        <f>SUM(Start:End!AG220)</f>
        <v>264211.54833897675</v>
      </c>
      <c r="AH220" s="37">
        <f>SUM(Start:End!AH220)</f>
        <v>266925.19228338817</v>
      </c>
      <c r="AI220" s="37">
        <f>SUM(Start:End!AI220)</f>
        <v>295947.04925275274</v>
      </c>
      <c r="AJ220" s="37">
        <f>SUM(Start:End!AJ220)</f>
        <v>310038.02001761948</v>
      </c>
      <c r="AK220" s="37">
        <f>SUM(Start:End!AK220)</f>
        <v>313170.73834113783</v>
      </c>
      <c r="AL220" s="37">
        <f>SUM(Start:End!AL220)</f>
        <v>327223.00766666804</v>
      </c>
      <c r="AM220" s="37">
        <f>SUM(Start:End!AM220)</f>
        <v>330326.20513036434</v>
      </c>
      <c r="AN220" s="37">
        <f>SUM(Start:End!AN220)</f>
        <v>348671.25174343243</v>
      </c>
      <c r="AO220" s="37">
        <f>SUM(Start:End!AO220)</f>
        <v>357300.31291036023</v>
      </c>
      <c r="AP220" s="37">
        <f>SUM(Start:End!AP220)</f>
        <v>233841.51001901674</v>
      </c>
      <c r="AQ220" s="37">
        <f>SUM(Start:End!AQ220)</f>
        <v>308078.59783900424</v>
      </c>
      <c r="AR220" s="37">
        <f>SUM(Start:End!AR220)</f>
        <v>252043.93616419379</v>
      </c>
      <c r="AS220" s="37">
        <f>SUM(Start:End!AS220)</f>
        <v>326178.07638222422</v>
      </c>
      <c r="AT220" s="37">
        <f>SUM(Start:End!AT220)</f>
        <v>269623.21358409524</v>
      </c>
      <c r="AU220" s="37">
        <f>SUM(Start:End!AU220)</f>
        <v>344166.02897383267</v>
      </c>
      <c r="AV220" s="37">
        <f>SUM(Start:End!AV220)</f>
        <v>394895.60726094444</v>
      </c>
      <c r="AW220" s="37">
        <f>SUM(Start:End!AW220)</f>
        <v>361709.33518345037</v>
      </c>
      <c r="AX220" s="37">
        <f>SUM(Start:End!AX220)</f>
        <v>412700.78079134948</v>
      </c>
      <c r="AY220" s="37">
        <f>SUM(Start:End!AY220)</f>
        <v>379957.58868820185</v>
      </c>
      <c r="BA220" s="37">
        <f>SUM(Start:End!BA220)</f>
        <v>484691.1891352915</v>
      </c>
      <c r="BB220" s="37">
        <f>SUM(Start:End!BB220)</f>
        <v>1763778.8081549013</v>
      </c>
      <c r="BC220" s="37">
        <f>SUM(Start:End!BC220)</f>
        <v>3273069.6094708554</v>
      </c>
      <c r="BD220" s="37">
        <f>SUM(Start:End!BD220)</f>
        <v>3989166.2395401057</v>
      </c>
      <c r="BF220" s="77" t="s">
        <v>248</v>
      </c>
      <c r="BG220" s="32" t="str">
        <f t="shared" si="93"/>
        <v>U4B Gross BookingsStrong Case Scenario</v>
      </c>
    </row>
    <row r="221" spans="2:59" x14ac:dyDescent="0.25">
      <c r="B221" s="48" t="s">
        <v>88</v>
      </c>
      <c r="C221" s="82" t="s">
        <v>116</v>
      </c>
      <c r="D221" s="66">
        <f>SUM(Start:End!D221)</f>
        <v>12156594.398393176</v>
      </c>
      <c r="E221" s="66">
        <f>SUM(Start:End!E221)</f>
        <v>12808670.522161465</v>
      </c>
      <c r="F221" s="66">
        <f>SUM(Start:End!F221)</f>
        <v>15810402.156380638</v>
      </c>
      <c r="G221" s="66">
        <f>SUM(Start:End!G221)</f>
        <v>17823802.539676722</v>
      </c>
      <c r="H221" s="66">
        <f>SUM(Start:End!H221)</f>
        <v>20389933.246174742</v>
      </c>
      <c r="I221" s="66">
        <f>SUM(Start:End!I221)</f>
        <v>22278793.618036613</v>
      </c>
      <c r="J221" s="66">
        <f>SUM(Start:End!J221)</f>
        <v>24319320.496420339</v>
      </c>
      <c r="K221" s="66">
        <f>SUM(Start:End!K221)</f>
        <v>27510662.922069717</v>
      </c>
      <c r="L221" s="66">
        <f>SUM(Start:End!L221)</f>
        <v>31742268.031176392</v>
      </c>
      <c r="M221" s="66">
        <f>SUM(Start:End!M221)</f>
        <v>35205149.072384715</v>
      </c>
      <c r="N221" s="66">
        <f>SUM(Start:End!N221)</f>
        <v>36656664.762466319</v>
      </c>
      <c r="O221" s="66">
        <f>SUM(Start:End!O221)</f>
        <v>37690303.95192989</v>
      </c>
      <c r="P221" s="37">
        <f>SUM(Start:End!P221)</f>
        <v>61890434.817284606</v>
      </c>
      <c r="Q221" s="37">
        <f>SUM(Start:End!Q221)</f>
        <v>58522448.004460037</v>
      </c>
      <c r="R221" s="37">
        <f>SUM(Start:End!R221)</f>
        <v>49434862.528554112</v>
      </c>
      <c r="S221" s="37">
        <f>SUM(Start:End!S221)</f>
        <v>63823669.09789364</v>
      </c>
      <c r="T221" s="37">
        <f>SUM(Start:End!T221)</f>
        <v>58030642.32713832</v>
      </c>
      <c r="U221" s="37">
        <f>SUM(Start:End!U221)</f>
        <v>72277131.144033417</v>
      </c>
      <c r="V221" s="37">
        <f>SUM(Start:End!V221)</f>
        <v>70905565.861363828</v>
      </c>
      <c r="W221" s="37">
        <f>SUM(Start:End!W221)</f>
        <v>86084331.329966545</v>
      </c>
      <c r="X221" s="37">
        <f>SUM(Start:End!X221)</f>
        <v>93417483.059165999</v>
      </c>
      <c r="Y221" s="37">
        <f>SUM(Start:End!Y221)</f>
        <v>94239734.245330468</v>
      </c>
      <c r="Z221" s="37">
        <f>SUM(Start:End!Z221)</f>
        <v>101496779.19935949</v>
      </c>
      <c r="AA221" s="37">
        <f>SUM(Start:End!AA221)</f>
        <v>102495025.24388723</v>
      </c>
      <c r="AB221" s="37">
        <f>SUM(Start:End!AB221)</f>
        <v>117355113.4144001</v>
      </c>
      <c r="AC221" s="37">
        <f>SUM(Start:End!AC221)</f>
        <v>120401191.54417135</v>
      </c>
      <c r="AD221" s="37">
        <f>SUM(Start:End!AD221)</f>
        <v>110268534.34325837</v>
      </c>
      <c r="AE221" s="37">
        <f>SUM(Start:End!AE221)</f>
        <v>126836344.49159867</v>
      </c>
      <c r="AF221" s="37">
        <f>SUM(Start:End!AF221)</f>
        <v>119339591.03450383</v>
      </c>
      <c r="AG221" s="37">
        <f>SUM(Start:End!AG221)</f>
        <v>135999199.47293651</v>
      </c>
      <c r="AH221" s="37">
        <f>SUM(Start:End!AH221)</f>
        <v>136449686.7336475</v>
      </c>
      <c r="AI221" s="37">
        <f>SUM(Start:End!AI221)</f>
        <v>153887253.80069962</v>
      </c>
      <c r="AJ221" s="37">
        <f>SUM(Start:End!AJ221)</f>
        <v>162156283.68656415</v>
      </c>
      <c r="AK221" s="37">
        <f>SUM(Start:End!AK221)</f>
        <v>163171740.31707782</v>
      </c>
      <c r="AL221" s="37">
        <f>SUM(Start:End!AL221)</f>
        <v>171406973.21468857</v>
      </c>
      <c r="AM221" s="37">
        <f>SUM(Start:End!AM221)</f>
        <v>172373405.15620425</v>
      </c>
      <c r="AN221" s="37">
        <f>SUM(Start:End!AN221)</f>
        <v>181476565.67684707</v>
      </c>
      <c r="AO221" s="37">
        <f>SUM(Start:End!AO221)</f>
        <v>186024621.43079984</v>
      </c>
      <c r="AP221" s="37">
        <f>SUM(Start:End!AP221)</f>
        <v>108531663.41179548</v>
      </c>
      <c r="AQ221" s="37">
        <f>SUM(Start:End!AQ221)</f>
        <v>153238061.85110542</v>
      </c>
      <c r="AR221" s="37">
        <f>SUM(Start:End!AR221)</f>
        <v>118035578.36237466</v>
      </c>
      <c r="AS221" s="37">
        <f>SUM(Start:End!AS221)</f>
        <v>162734991.83018747</v>
      </c>
      <c r="AT221" s="37">
        <f>SUM(Start:End!AT221)</f>
        <v>127403199.55426928</v>
      </c>
      <c r="AU221" s="37">
        <f>SUM(Start:End!AU221)</f>
        <v>172249620.06214204</v>
      </c>
      <c r="AV221" s="37">
        <f>SUM(Start:End!AV221)</f>
        <v>202948518.60718614</v>
      </c>
      <c r="AW221" s="37">
        <f>SUM(Start:End!AW221)</f>
        <v>181559895.19838646</v>
      </c>
      <c r="AX221" s="37">
        <f>SUM(Start:End!AX221)</f>
        <v>212327454.89365187</v>
      </c>
      <c r="AY221" s="37">
        <f>SUM(Start:End!AY221)</f>
        <v>191103660.44573176</v>
      </c>
      <c r="BA221" s="37">
        <f>SUM(Start:End!BA221)</f>
        <v>294392565.71727073</v>
      </c>
      <c r="BB221" s="37">
        <f>SUM(Start:End!BB221)</f>
        <v>912618106.85843766</v>
      </c>
      <c r="BC221" s="37">
        <f>SUM(Start:End!BC221)</f>
        <v>1689645317.2097507</v>
      </c>
      <c r="BD221" s="37">
        <f>SUM(Start:End!BD221)</f>
        <v>1997633831.3244777</v>
      </c>
      <c r="BF221" s="77" t="s">
        <v>248</v>
      </c>
      <c r="BG221" s="32" t="str">
        <f t="shared" si="93"/>
        <v>Rider MilesStrong Case Scenario</v>
      </c>
    </row>
    <row r="222" spans="2:59" x14ac:dyDescent="0.25">
      <c r="B222" s="48" t="s">
        <v>89</v>
      </c>
      <c r="C222" s="82" t="s">
        <v>116</v>
      </c>
      <c r="D222" s="66">
        <f>SUM(Start:End!D222)</f>
        <v>12156590.519999998</v>
      </c>
      <c r="E222" s="66">
        <f>SUM(Start:End!E222)</f>
        <v>12808662.730000008</v>
      </c>
      <c r="F222" s="66">
        <f>SUM(Start:End!F222)</f>
        <v>15810400.239999991</v>
      </c>
      <c r="G222" s="66">
        <f>SUM(Start:End!G222)</f>
        <v>17823800.540000033</v>
      </c>
      <c r="H222" s="66">
        <f>SUM(Start:End!H222)</f>
        <v>20389925.389999915</v>
      </c>
      <c r="I222" s="66">
        <f>SUM(Start:End!I222)</f>
        <v>22278784.209999986</v>
      </c>
      <c r="J222" s="66">
        <f>SUM(Start:End!J222)</f>
        <v>24319315.280000009</v>
      </c>
      <c r="K222" s="66">
        <f>SUM(Start:End!K222)</f>
        <v>27510660.480000049</v>
      </c>
      <c r="L222" s="66">
        <f>SUM(Start:End!L222)</f>
        <v>31742256.930000007</v>
      </c>
      <c r="M222" s="66">
        <f>SUM(Start:End!M222)</f>
        <v>35205137.09000013</v>
      </c>
      <c r="N222" s="66">
        <f>SUM(Start:End!N222)</f>
        <v>36656539.889999963</v>
      </c>
      <c r="O222" s="66">
        <f>SUM(Start:End!O222)</f>
        <v>37687692.359999985</v>
      </c>
      <c r="P222" s="37">
        <f>SUM(Start:End!P222)</f>
        <v>39502641.525884576</v>
      </c>
      <c r="Q222" s="37">
        <f>SUM(Start:End!Q222)</f>
        <v>41071840.670631289</v>
      </c>
      <c r="R222" s="37">
        <f>SUM(Start:End!R222)</f>
        <v>57826096.935380429</v>
      </c>
      <c r="S222" s="37">
        <f>SUM(Start:End!S222)</f>
        <v>47679427.490525529</v>
      </c>
      <c r="T222" s="37">
        <f>SUM(Start:End!T222)</f>
        <v>62502930.954961918</v>
      </c>
      <c r="U222" s="37">
        <f>SUM(Start:End!U222)</f>
        <v>52011620.526806451</v>
      </c>
      <c r="V222" s="37">
        <f>SUM(Start:End!V222)</f>
        <v>66877190.796229571</v>
      </c>
      <c r="W222" s="37">
        <f>SUM(Start:End!W222)</f>
        <v>56426767.021519206</v>
      </c>
      <c r="X222" s="37">
        <f>SUM(Start:End!X222)</f>
        <v>54370796.013819963</v>
      </c>
      <c r="Y222" s="37">
        <f>SUM(Start:End!Y222)</f>
        <v>60458577.25523781</v>
      </c>
      <c r="Z222" s="37">
        <f>SUM(Start:End!Z222)</f>
        <v>58148104.839690626</v>
      </c>
      <c r="AA222" s="37">
        <f>SUM(Start:End!AA222)</f>
        <v>63620250.713272929</v>
      </c>
      <c r="AB222" s="37">
        <f>SUM(Start:End!AB222)</f>
        <v>60986481.743680745</v>
      </c>
      <c r="AC222" s="37">
        <f>SUM(Start:End!AC222)</f>
        <v>63680167.469040245</v>
      </c>
      <c r="AD222" s="37">
        <f>SUM(Start:End!AD222)</f>
        <v>81581778.387214035</v>
      </c>
      <c r="AE222" s="37">
        <f>SUM(Start:End!AE222)</f>
        <v>70916115.860965952</v>
      </c>
      <c r="AF222" s="37">
        <f>SUM(Start:End!AF222)</f>
        <v>85692324.093092427</v>
      </c>
      <c r="AG222" s="37">
        <f>SUM(Start:End!AG222)</f>
        <v>74808131.961875409</v>
      </c>
      <c r="AH222" s="37">
        <f>SUM(Start:End!AH222)</f>
        <v>89430767.793439358</v>
      </c>
      <c r="AI222" s="37">
        <f>SUM(Start:End!AI222)</f>
        <v>78498801.622297376</v>
      </c>
      <c r="AJ222" s="37">
        <f>SUM(Start:End!AJ222)</f>
        <v>76621353.736188456</v>
      </c>
      <c r="AK222" s="37">
        <f>SUM(Start:End!AK222)</f>
        <v>82268510.257973656</v>
      </c>
      <c r="AL222" s="37">
        <f>SUM(Start:End!AL222)</f>
        <v>79949619.080611482</v>
      </c>
      <c r="AM222" s="37">
        <f>SUM(Start:End!AM222)</f>
        <v>85776890.204835564</v>
      </c>
      <c r="AN222" s="37">
        <f>SUM(Start:End!AN222)</f>
        <v>83653502.968805626</v>
      </c>
      <c r="AO222" s="37">
        <f>SUM(Start:End!AO222)</f>
        <v>86385410.603920311</v>
      </c>
      <c r="AP222" s="37">
        <f>SUM(Start:End!AP222)</f>
        <v>163306310.95306543</v>
      </c>
      <c r="AQ222" s="37">
        <f>SUM(Start:End!AQ222)</f>
        <v>130415266.98485279</v>
      </c>
      <c r="AR222" s="37">
        <f>SUM(Start:End!AR222)</f>
        <v>167286206.47761846</v>
      </c>
      <c r="AS222" s="37">
        <f>SUM(Start:End!AS222)</f>
        <v>134124696.06470585</v>
      </c>
      <c r="AT222" s="37">
        <f>SUM(Start:End!AT222)</f>
        <v>170830717.34196317</v>
      </c>
      <c r="AU222" s="37">
        <f>SUM(Start:End!AU222)</f>
        <v>137787920.11631396</v>
      </c>
      <c r="AV222" s="37">
        <f>SUM(Start:End!AV222)</f>
        <v>115271117.26733255</v>
      </c>
      <c r="AW222" s="37">
        <f>SUM(Start:End!AW222)</f>
        <v>141466592.04190215</v>
      </c>
      <c r="AX222" s="37">
        <f>SUM(Start:End!AX222)</f>
        <v>118946136.29871711</v>
      </c>
      <c r="AY222" s="37">
        <f>SUM(Start:End!AY222)</f>
        <v>145068438.83023685</v>
      </c>
      <c r="BA222" s="37">
        <f>SUM(Start:End!BA222)</f>
        <v>294389765.66000009</v>
      </c>
      <c r="BB222" s="37">
        <f>SUM(Start:End!BB222)</f>
        <v>660496244.74396026</v>
      </c>
      <c r="BC222" s="37">
        <f>SUM(Start:End!BC222)</f>
        <v>930210942.21121478</v>
      </c>
      <c r="BD222" s="37">
        <f>SUM(Start:End!BD222)</f>
        <v>1594542315.9494343</v>
      </c>
      <c r="BF222" s="77" t="s">
        <v>248</v>
      </c>
      <c r="BG222" s="32" t="str">
        <f t="shared" si="93"/>
        <v>Vehicle MilesStrong Case Scenario</v>
      </c>
    </row>
    <row r="223" spans="2:59" x14ac:dyDescent="0.25">
      <c r="B223" s="48" t="s">
        <v>90</v>
      </c>
      <c r="C223" s="82" t="s">
        <v>117</v>
      </c>
      <c r="D223" s="66">
        <f>SUM(Start:End!D223)</f>
        <v>42077310.63333331</v>
      </c>
      <c r="E223" s="66">
        <f>SUM(Start:End!E223)</f>
        <v>44947381.000000089</v>
      </c>
      <c r="F223" s="66">
        <f>SUM(Start:End!F223)</f>
        <v>57840356.433333278</v>
      </c>
      <c r="G223" s="66">
        <f>SUM(Start:End!G223)</f>
        <v>66786895.333333343</v>
      </c>
      <c r="H223" s="66">
        <f>SUM(Start:End!H223)</f>
        <v>77714500.033333197</v>
      </c>
      <c r="I223" s="66">
        <f>SUM(Start:End!I223)</f>
        <v>84100917.166666746</v>
      </c>
      <c r="J223" s="66">
        <f>SUM(Start:End!J223)</f>
        <v>91437740.166666672</v>
      </c>
      <c r="K223" s="66">
        <f>SUM(Start:End!K223)</f>
        <v>105730055.95000045</v>
      </c>
      <c r="L223" s="66">
        <f>SUM(Start:End!L223)</f>
        <v>120318851.81666742</v>
      </c>
      <c r="M223" s="66">
        <f>SUM(Start:End!M223)</f>
        <v>134751978.06666785</v>
      </c>
      <c r="N223" s="66">
        <f>SUM(Start:End!N223)</f>
        <v>139416938.80308747</v>
      </c>
      <c r="O223" s="66">
        <f>SUM(Start:End!O223)</f>
        <v>142584627.20722288</v>
      </c>
      <c r="P223" s="37">
        <f>SUM(Start:End!P223)</f>
        <v>148819956.32790297</v>
      </c>
      <c r="Q223" s="37">
        <f>SUM(Start:End!Q223)</f>
        <v>155755690.72930551</v>
      </c>
      <c r="R223" s="37">
        <f>SUM(Start:End!R223)</f>
        <v>220699046.27725351</v>
      </c>
      <c r="S223" s="37">
        <f>SUM(Start:End!S223)</f>
        <v>182186249.46572304</v>
      </c>
      <c r="T223" s="37">
        <f>SUM(Start:End!T223)</f>
        <v>239096507.81261238</v>
      </c>
      <c r="U223" s="37">
        <f>SUM(Start:End!U223)</f>
        <v>198666214.87550193</v>
      </c>
      <c r="V223" s="37">
        <f>SUM(Start:End!V223)</f>
        <v>255678563.58536318</v>
      </c>
      <c r="W223" s="37">
        <f>SUM(Start:End!W223)</f>
        <v>215759421.98860216</v>
      </c>
      <c r="X223" s="37">
        <f>SUM(Start:End!X223)</f>
        <v>207689269.95562571</v>
      </c>
      <c r="Y223" s="37">
        <f>SUM(Start:End!Y223)</f>
        <v>231065220.84673968</v>
      </c>
      <c r="Z223" s="37">
        <f>SUM(Start:End!Z223)</f>
        <v>222152414.34266105</v>
      </c>
      <c r="AA223" s="37">
        <f>SUM(Start:End!AA223)</f>
        <v>243098091.74765229</v>
      </c>
      <c r="AB223" s="37">
        <f>SUM(Start:End!AB223)</f>
        <v>233178557.23708341</v>
      </c>
      <c r="AC223" s="37">
        <f>SUM(Start:End!AC223)</f>
        <v>243773449.06339073</v>
      </c>
      <c r="AD223" s="37">
        <f>SUM(Start:End!AD223)</f>
        <v>312443554.40240651</v>
      </c>
      <c r="AE223" s="37">
        <f>SUM(Start:End!AE223)</f>
        <v>271660721.41161019</v>
      </c>
      <c r="AF223" s="37">
        <f>SUM(Start:End!AF223)</f>
        <v>328267735.15538234</v>
      </c>
      <c r="AG223" s="37">
        <f>SUM(Start:End!AG223)</f>
        <v>286607184.43789512</v>
      </c>
      <c r="AH223" s="37">
        <f>SUM(Start:End!AH223)</f>
        <v>342637266.9706251</v>
      </c>
      <c r="AI223" s="37">
        <f>SUM(Start:End!AI223)</f>
        <v>300834276.77940172</v>
      </c>
      <c r="AJ223" s="37">
        <f>SUM(Start:End!AJ223)</f>
        <v>293708691.266123</v>
      </c>
      <c r="AK223" s="37">
        <f>SUM(Start:End!AK223)</f>
        <v>315371793.63581771</v>
      </c>
      <c r="AL223" s="37">
        <f>SUM(Start:End!AL223)</f>
        <v>306576322.32448894</v>
      </c>
      <c r="AM223" s="37">
        <f>SUM(Start:End!AM223)</f>
        <v>328962779.71760976</v>
      </c>
      <c r="AN223" s="37">
        <f>SUM(Start:End!AN223)</f>
        <v>320941488.68211079</v>
      </c>
      <c r="AO223" s="37">
        <f>SUM(Start:End!AO223)</f>
        <v>331509623.54030365</v>
      </c>
      <c r="AP223" s="37">
        <f>SUM(Start:End!AP223)</f>
        <v>626094411.19346035</v>
      </c>
      <c r="AQ223" s="37">
        <f>SUM(Start:End!AQ223)</f>
        <v>500182221.11639136</v>
      </c>
      <c r="AR223" s="37">
        <f>SUM(Start:End!AR223)</f>
        <v>641429527.38763702</v>
      </c>
      <c r="AS223" s="37">
        <f>SUM(Start:End!AS223)</f>
        <v>514494211.68575317</v>
      </c>
      <c r="AT223" s="37">
        <f>SUM(Start:End!AT223)</f>
        <v>655109926.74683309</v>
      </c>
      <c r="AU223" s="37">
        <f>SUM(Start:End!AU223)</f>
        <v>528649091.7419517</v>
      </c>
      <c r="AV223" s="37">
        <f>SUM(Start:End!AV223)</f>
        <v>442491565.29824209</v>
      </c>
      <c r="AW223" s="37">
        <f>SUM(Start:End!AW223)</f>
        <v>542870922.50246739</v>
      </c>
      <c r="AX223" s="37">
        <f>SUM(Start:End!AX223)</f>
        <v>456700197.97761321</v>
      </c>
      <c r="AY223" s="37">
        <f>SUM(Start:End!AY223)</f>
        <v>556808214.52491426</v>
      </c>
      <c r="BA223" s="37">
        <f>SUM(Start:End!BA223)</f>
        <v>1107707552.6103127</v>
      </c>
      <c r="BB223" s="37">
        <f>SUM(Start:End!BB223)</f>
        <v>2520666647.9549437</v>
      </c>
      <c r="BC223" s="37">
        <f>SUM(Start:End!BC223)</f>
        <v>3564022332.4018335</v>
      </c>
      <c r="BD223" s="37">
        <f>SUM(Start:End!BD223)</f>
        <v>6117281402.3976784</v>
      </c>
      <c r="BF223" s="77" t="s">
        <v>248</v>
      </c>
      <c r="BG223" s="32" t="str">
        <f t="shared" si="93"/>
        <v>Vehicle MinutesStrong Case Scenario</v>
      </c>
    </row>
    <row r="224" spans="2:59" x14ac:dyDescent="0.25">
      <c r="B224" s="48" t="s">
        <v>91</v>
      </c>
      <c r="C224" s="82" t="s">
        <v>115</v>
      </c>
      <c r="D224" s="66">
        <f>SUM(Start:End!D224)</f>
        <v>1027605.316464095</v>
      </c>
      <c r="E224" s="66">
        <f>SUM(Start:End!E224)</f>
        <v>1107163.3023541316</v>
      </c>
      <c r="F224" s="66">
        <f>SUM(Start:End!F224)</f>
        <v>1411795.9418181633</v>
      </c>
      <c r="G224" s="66">
        <f>SUM(Start:End!G224)</f>
        <v>95388.892985044746</v>
      </c>
      <c r="H224" s="66">
        <f>SUM(Start:End!H224)</f>
        <v>1908255.8220992307</v>
      </c>
      <c r="I224" s="66">
        <f>SUM(Start:End!I224)</f>
        <v>2092375.1555829279</v>
      </c>
      <c r="J224" s="66">
        <f>SUM(Start:End!J224)</f>
        <v>2293738.1934096892</v>
      </c>
      <c r="K224" s="66">
        <f>SUM(Start:End!K224)</f>
        <v>2572525.4610470422</v>
      </c>
      <c r="L224" s="66">
        <f>SUM(Start:End!L224)</f>
        <v>2890677.2882808046</v>
      </c>
      <c r="M224" s="66">
        <f>SUM(Start:End!M224)</f>
        <v>3245929.6981204106</v>
      </c>
      <c r="N224" s="66">
        <f>SUM(Start:End!N224)</f>
        <v>3409500.1553479899</v>
      </c>
      <c r="O224" s="66">
        <f>SUM(Start:End!O224)</f>
        <v>3480270.8939685836</v>
      </c>
      <c r="P224" s="37">
        <f>SUM(Start:End!P224)</f>
        <v>3390163.7894127336</v>
      </c>
      <c r="Q224" s="37">
        <f>SUM(Start:End!Q224)</f>
        <v>3526179.1785119157</v>
      </c>
      <c r="R224" s="37">
        <f>SUM(Start:End!R224)</f>
        <v>4958877.1958643645</v>
      </c>
      <c r="S224" s="37">
        <f>SUM(Start:End!S224)</f>
        <v>4065040.9880212005</v>
      </c>
      <c r="T224" s="37">
        <f>SUM(Start:End!T224)</f>
        <v>5701517.9935863176</v>
      </c>
      <c r="U224" s="37">
        <f>SUM(Start:End!U224)</f>
        <v>4726305.0629574452</v>
      </c>
      <c r="V224" s="37">
        <f>SUM(Start:End!V224)</f>
        <v>6058710.6411763374</v>
      </c>
      <c r="W224" s="37">
        <f>SUM(Start:End!W224)</f>
        <v>5087836.660769511</v>
      </c>
      <c r="X224" s="37">
        <f>SUM(Start:End!X224)</f>
        <v>4885385.7284061573</v>
      </c>
      <c r="Y224" s="37">
        <f>SUM(Start:End!Y224)</f>
        <v>5426699.0458453326</v>
      </c>
      <c r="Z224" s="37">
        <f>SUM(Start:End!Z224)</f>
        <v>5206568.8478829693</v>
      </c>
      <c r="AA224" s="37">
        <f>SUM(Start:End!AA224)</f>
        <v>5675998.8394794734</v>
      </c>
      <c r="AB224" s="37">
        <f>SUM(Start:End!AB224)</f>
        <v>5421704.8582846876</v>
      </c>
      <c r="AC224" s="37">
        <f>SUM(Start:End!AC224)</f>
        <v>5676890.7479497883</v>
      </c>
      <c r="AD224" s="37">
        <f>SUM(Start:End!AD224)</f>
        <v>7292034.9983134829</v>
      </c>
      <c r="AE224" s="37">
        <f>SUM(Start:End!AE224)</f>
        <v>6359216.7853396498</v>
      </c>
      <c r="AF224" s="37">
        <f>SUM(Start:End!AF224)</f>
        <v>7713487.1149614267</v>
      </c>
      <c r="AG224" s="37">
        <f>SUM(Start:End!AG224)</f>
        <v>6726322.4097591918</v>
      </c>
      <c r="AH224" s="37">
        <f>SUM(Start:End!AH224)</f>
        <v>8032204.3544901442</v>
      </c>
      <c r="AI224" s="37">
        <f>SUM(Start:End!AI224)</f>
        <v>7045875.3988786321</v>
      </c>
      <c r="AJ224" s="37">
        <f>SUM(Start:End!AJ224)</f>
        <v>6875120.5021196809</v>
      </c>
      <c r="AK224" s="37">
        <f>SUM(Start:End!AK224)</f>
        <v>7379326.9568594005</v>
      </c>
      <c r="AL224" s="37">
        <f>SUM(Start:End!AL224)</f>
        <v>7171324.8854238559</v>
      </c>
      <c r="AM224" s="37">
        <f>SUM(Start:End!AM224)</f>
        <v>7693792.5342254462</v>
      </c>
      <c r="AN224" s="37">
        <f>SUM(Start:End!AN224)</f>
        <v>7507219.4461282361</v>
      </c>
      <c r="AO224" s="37">
        <f>SUM(Start:End!AO224)</f>
        <v>7758208.878699881</v>
      </c>
      <c r="AP224" s="37">
        <f>SUM(Start:End!AP224)</f>
        <v>14658744.778700698</v>
      </c>
      <c r="AQ224" s="37">
        <f>SUM(Start:End!AQ224)</f>
        <v>11713720.397161627</v>
      </c>
      <c r="AR224" s="37">
        <f>SUM(Start:End!AR224)</f>
        <v>15022295.911390992</v>
      </c>
      <c r="AS224" s="37">
        <f>SUM(Start:End!AS224)</f>
        <v>12046011.572786491</v>
      </c>
      <c r="AT224" s="37">
        <f>SUM(Start:End!AT224)</f>
        <v>15335463.512122732</v>
      </c>
      <c r="AU224" s="37">
        <f>SUM(Start:End!AU224)</f>
        <v>12373519.000790754</v>
      </c>
      <c r="AV224" s="37">
        <f>SUM(Start:End!AV224)</f>
        <v>10356225.361624012</v>
      </c>
      <c r="AW224" s="37">
        <f>SUM(Start:End!AW224)</f>
        <v>12705558.571367467</v>
      </c>
      <c r="AX224" s="37">
        <f>SUM(Start:End!AX224)</f>
        <v>10688842.636358885</v>
      </c>
      <c r="AY224" s="37">
        <f>SUM(Start:End!AY224)</f>
        <v>13032600.246867292</v>
      </c>
      <c r="BA224" s="37">
        <f>SUM(Start:End!BA224)</f>
        <v>25535226.121478111</v>
      </c>
      <c r="BB224" s="37">
        <f>SUM(Start:End!BB224)</f>
        <v>58709283.971913755</v>
      </c>
      <c r="BC224" s="37">
        <f>SUM(Start:End!BC224)</f>
        <v>83387301.546605378</v>
      </c>
      <c r="BD224" s="37">
        <f>SUM(Start:End!BD224)</f>
        <v>143198410.31399909</v>
      </c>
      <c r="BF224" s="77" t="s">
        <v>248</v>
      </c>
      <c r="BG224" s="32" t="str">
        <f t="shared" si="93"/>
        <v>Active_HoursStrong Case Scenario</v>
      </c>
    </row>
    <row r="225" spans="2:59" x14ac:dyDescent="0.25">
      <c r="B225" s="48" t="s">
        <v>92</v>
      </c>
      <c r="C225" s="82" t="s">
        <v>26</v>
      </c>
      <c r="D225" s="66">
        <f>SUM(Start:End!D225)</f>
        <v>36562.35995848415</v>
      </c>
      <c r="E225" s="66">
        <f>SUM(Start:End!E225)</f>
        <v>59948.582816555689</v>
      </c>
      <c r="F225" s="66">
        <f>SUM(Start:End!F225)</f>
        <v>55638.314829040639</v>
      </c>
      <c r="G225" s="66">
        <f>SUM(Start:End!G225)</f>
        <v>49484.255345667072</v>
      </c>
      <c r="H225" s="66">
        <f>SUM(Start:End!H225)</f>
        <v>82519.246213212697</v>
      </c>
      <c r="I225" s="66">
        <f>SUM(Start:End!I225)</f>
        <v>79958.201600477158</v>
      </c>
      <c r="J225" s="66">
        <f>SUM(Start:End!J225)</f>
        <v>105024.17076668449</v>
      </c>
      <c r="K225" s="66">
        <f>SUM(Start:End!K225)</f>
        <v>76516.51967901898</v>
      </c>
      <c r="L225" s="66">
        <f>SUM(Start:End!L225)</f>
        <v>60717.927011731939</v>
      </c>
      <c r="M225" s="66">
        <f>SUM(Start:End!M225)</f>
        <v>50601.875486521312</v>
      </c>
      <c r="N225" s="66">
        <f>SUM(Start:End!N225)</f>
        <v>41294.114135510565</v>
      </c>
      <c r="O225" s="66">
        <f>SUM(Start:End!O225)</f>
        <v>40300.778839097009</v>
      </c>
      <c r="P225" s="37">
        <f>SUM(Start:End!P225)</f>
        <v>208193.22103569846</v>
      </c>
      <c r="Q225" s="37">
        <f>SUM(Start:End!Q225)</f>
        <v>196374.61857888108</v>
      </c>
      <c r="R225" s="37">
        <f>SUM(Start:End!R225)</f>
        <v>170452.52836077195</v>
      </c>
      <c r="S225" s="37">
        <f>SUM(Start:End!S225)</f>
        <v>214769.27415789152</v>
      </c>
      <c r="T225" s="37">
        <f>SUM(Start:End!T225)</f>
        <v>198371.97032971398</v>
      </c>
      <c r="U225" s="37">
        <f>SUM(Start:End!U225)</f>
        <v>242135.53197853203</v>
      </c>
      <c r="V225" s="37">
        <f>SUM(Start:End!V225)</f>
        <v>239317.79431673035</v>
      </c>
      <c r="W225" s="37">
        <f>SUM(Start:End!W225)</f>
        <v>285905.14864219213</v>
      </c>
      <c r="X225" s="37">
        <f>SUM(Start:End!X225)</f>
        <v>308607.42081231921</v>
      </c>
      <c r="Y225" s="37">
        <f>SUM(Start:End!Y225)</f>
        <v>312063.21802375122</v>
      </c>
      <c r="Z225" s="37">
        <f>SUM(Start:End!Z225)</f>
        <v>334513.9956162491</v>
      </c>
      <c r="AA225" s="37">
        <f>SUM(Start:End!AA225)</f>
        <v>338569.16681263212</v>
      </c>
      <c r="AB225" s="37">
        <f>SUM(Start:End!AB225)</f>
        <v>401729.39960206294</v>
      </c>
      <c r="AC225" s="37">
        <f>SUM(Start:End!AC225)</f>
        <v>411922.8452106656</v>
      </c>
      <c r="AD225" s="37">
        <f>SUM(Start:End!AD225)</f>
        <v>381624.43826502044</v>
      </c>
      <c r="AE225" s="37">
        <f>SUM(Start:End!AE225)</f>
        <v>434628.66474563826</v>
      </c>
      <c r="AF225" s="37">
        <f>SUM(Start:End!AF225)</f>
        <v>412145.20936881151</v>
      </c>
      <c r="AG225" s="37">
        <f>SUM(Start:End!AG225)</f>
        <v>465410.34064654441</v>
      </c>
      <c r="AH225" s="37">
        <f>SUM(Start:End!AH225)</f>
        <v>468410.0099509015</v>
      </c>
      <c r="AI225" s="37">
        <f>SUM(Start:End!AI225)</f>
        <v>524233.81597323832</v>
      </c>
      <c r="AJ225" s="37">
        <f>SUM(Start:End!AJ225)</f>
        <v>550966.48662943416</v>
      </c>
      <c r="AK225" s="37">
        <f>SUM(Start:End!AK225)</f>
        <v>555361.45701138978</v>
      </c>
      <c r="AL225" s="37">
        <f>SUM(Start:End!AL225)</f>
        <v>581999.8483046511</v>
      </c>
      <c r="AM225" s="37">
        <f>SUM(Start:End!AM225)</f>
        <v>586279.17046241346</v>
      </c>
      <c r="AN225" s="37">
        <f>SUM(Start:End!AN225)</f>
        <v>617954.97744035418</v>
      </c>
      <c r="AO225" s="37">
        <f>SUM(Start:End!AO225)</f>
        <v>633355.24562396307</v>
      </c>
      <c r="AP225" s="37">
        <f>SUM(Start:End!AP225)</f>
        <v>389646.73677494592</v>
      </c>
      <c r="AQ225" s="37">
        <f>SUM(Start:End!AQ225)</f>
        <v>532633.59563118918</v>
      </c>
      <c r="AR225" s="37">
        <f>SUM(Start:End!AR225)</f>
        <v>421963.4233382052</v>
      </c>
      <c r="AS225" s="37">
        <f>SUM(Start:End!AS225)</f>
        <v>564855.49573420675</v>
      </c>
      <c r="AT225" s="37">
        <f>SUM(Start:End!AT225)</f>
        <v>453529.48259764857</v>
      </c>
      <c r="AU225" s="37">
        <f>SUM(Start:End!AU225)</f>
        <v>597022.24566981522</v>
      </c>
      <c r="AV225" s="37">
        <f>SUM(Start:End!AV225)</f>
        <v>695011.96947016811</v>
      </c>
      <c r="AW225" s="37">
        <f>SUM(Start:End!AW225)</f>
        <v>628451.88512359129</v>
      </c>
      <c r="AX225" s="37">
        <f>SUM(Start:End!AX225)</f>
        <v>726778.46890759736</v>
      </c>
      <c r="AY225" s="37">
        <f>SUM(Start:End!AY225)</f>
        <v>660879.89123413153</v>
      </c>
      <c r="BA225" s="37">
        <f>SUM(Start:End!BA225)</f>
        <v>738566.3466820016</v>
      </c>
      <c r="BB225" s="37">
        <f>SUM(Start:End!BB225)</f>
        <v>3049273.8886653632</v>
      </c>
      <c r="BC225" s="37">
        <f>SUM(Start:End!BC225)</f>
        <v>5774711.6861707708</v>
      </c>
      <c r="BD225" s="37">
        <f>SUM(Start:End!BD225)</f>
        <v>6922083.4175458159</v>
      </c>
      <c r="BF225" s="77" t="s">
        <v>248</v>
      </c>
      <c r="BG225" s="32" t="str">
        <f t="shared" si="93"/>
        <v>Rider Paid Acquisition SpendStrong Case Scenario</v>
      </c>
    </row>
    <row r="226" spans="2:59" x14ac:dyDescent="0.25">
      <c r="B226" s="48" t="s">
        <v>93</v>
      </c>
      <c r="C226" s="82" t="s">
        <v>26</v>
      </c>
      <c r="D226" s="66">
        <f>SUM(Start:End!D226)</f>
        <v>191215.32639960229</v>
      </c>
      <c r="E226" s="66">
        <f>SUM(Start:End!E226)</f>
        <v>223028.5163093688</v>
      </c>
      <c r="F226" s="66">
        <f>SUM(Start:End!F226)</f>
        <v>263333.95571726764</v>
      </c>
      <c r="G226" s="66">
        <f>SUM(Start:End!G226)</f>
        <v>280177.87367304863</v>
      </c>
      <c r="H226" s="66">
        <f>SUM(Start:End!H226)</f>
        <v>259882.76760956564</v>
      </c>
      <c r="I226" s="66">
        <f>SUM(Start:End!I226)</f>
        <v>272271.27880165173</v>
      </c>
      <c r="J226" s="66">
        <f>SUM(Start:End!J226)</f>
        <v>349070.63388374477</v>
      </c>
      <c r="K226" s="66">
        <f>SUM(Start:End!K226)</f>
        <v>390963.64851681737</v>
      </c>
      <c r="L226" s="66">
        <f>SUM(Start:End!L226)</f>
        <v>486360.20150611317</v>
      </c>
      <c r="M226" s="66">
        <f>SUM(Start:End!M226)</f>
        <v>119197.43152228251</v>
      </c>
      <c r="N226" s="66">
        <f>SUM(Start:End!N226)</f>
        <v>106537.31481949017</v>
      </c>
      <c r="O226" s="66">
        <f>SUM(Start:End!O226)</f>
        <v>109183.87408773617</v>
      </c>
      <c r="P226" s="37">
        <f>SUM(Start:End!P226)</f>
        <v>1128998.4666801998</v>
      </c>
      <c r="Q226" s="37">
        <f>SUM(Start:End!Q226)</f>
        <v>1072158.8566687182</v>
      </c>
      <c r="R226" s="37">
        <f>SUM(Start:End!R226)</f>
        <v>862678.00739603071</v>
      </c>
      <c r="S226" s="37">
        <f>SUM(Start:End!S226)</f>
        <v>1163579.2660487988</v>
      </c>
      <c r="T226" s="37">
        <f>SUM(Start:End!T226)</f>
        <v>1028846.6600510714</v>
      </c>
      <c r="U226" s="37">
        <f>SUM(Start:End!U226)</f>
        <v>1327851.8176840681</v>
      </c>
      <c r="V226" s="37">
        <f>SUM(Start:End!V226)</f>
        <v>1285941.7271218521</v>
      </c>
      <c r="W226" s="37">
        <f>SUM(Start:End!W226)</f>
        <v>1604890.1544060947</v>
      </c>
      <c r="X226" s="37">
        <f>SUM(Start:End!X226)</f>
        <v>1757146.1770701387</v>
      </c>
      <c r="Y226" s="37">
        <f>SUM(Start:End!Y226)</f>
        <v>1765658.5007010354</v>
      </c>
      <c r="Z226" s="37">
        <f>SUM(Start:End!Z226)</f>
        <v>1916483.6768691288</v>
      </c>
      <c r="AA226" s="37">
        <f>SUM(Start:End!AA226)</f>
        <v>1928137.4080462928</v>
      </c>
      <c r="AB226" s="37">
        <f>SUM(Start:End!AB226)</f>
        <v>2311232.598832347</v>
      </c>
      <c r="AC226" s="37">
        <f>SUM(Start:End!AC226)</f>
        <v>2373418.3043387667</v>
      </c>
      <c r="AD226" s="37">
        <f>SUM(Start:End!AD226)</f>
        <v>2132678.8122469671</v>
      </c>
      <c r="AE226" s="37">
        <f>SUM(Start:End!AE226)</f>
        <v>2493799.6338047357</v>
      </c>
      <c r="AF226" s="37">
        <f>SUM(Start:End!AF226)</f>
        <v>2316313.5298508783</v>
      </c>
      <c r="AG226" s="37">
        <f>SUM(Start:End!AG226)</f>
        <v>2679742.9063222539</v>
      </c>
      <c r="AH226" s="37">
        <f>SUM(Start:End!AH226)</f>
        <v>2674933.9655322041</v>
      </c>
      <c r="AI226" s="37">
        <f>SUM(Start:End!AI226)</f>
        <v>3054664.9240408936</v>
      </c>
      <c r="AJ226" s="37">
        <f>SUM(Start:End!AJ226)</f>
        <v>3232290.3662127419</v>
      </c>
      <c r="AK226" s="37">
        <f>SUM(Start:End!AK226)</f>
        <v>3243664.4702942176</v>
      </c>
      <c r="AL226" s="37">
        <f>SUM(Start:End!AL226)</f>
        <v>3420423.3036579676</v>
      </c>
      <c r="AM226" s="37">
        <f>SUM(Start:End!AM226)</f>
        <v>3430342.1934200018</v>
      </c>
      <c r="AN226" s="37">
        <f>SUM(Start:End!AN226)</f>
        <v>3604799.2917291303</v>
      </c>
      <c r="AO226" s="37">
        <f>SUM(Start:End!AO226)</f>
        <v>3695952.9182041991</v>
      </c>
      <c r="AP226" s="37">
        <f>SUM(Start:End!AP226)</f>
        <v>1967366.2426064021</v>
      </c>
      <c r="AQ226" s="37">
        <f>SUM(Start:End!AQ226)</f>
        <v>2942178.3779076943</v>
      </c>
      <c r="AR226" s="37">
        <f>SUM(Start:End!AR226)</f>
        <v>2156577.0759673496</v>
      </c>
      <c r="AS226" s="37">
        <f>SUM(Start:End!AS226)</f>
        <v>3131916.8992962944</v>
      </c>
      <c r="AT226" s="37">
        <f>SUM(Start:End!AT226)</f>
        <v>2345770.0062131835</v>
      </c>
      <c r="AU226" s="37">
        <f>SUM(Start:End!AU226)</f>
        <v>3323090.2863802779</v>
      </c>
      <c r="AV226" s="37">
        <f>SUM(Start:End!AV226)</f>
        <v>3994313.878996837</v>
      </c>
      <c r="AW226" s="37">
        <f>SUM(Start:End!AW226)</f>
        <v>3510591.7124878862</v>
      </c>
      <c r="AX226" s="37">
        <f>SUM(Start:End!AX226)</f>
        <v>4182211.8429122255</v>
      </c>
      <c r="AY226" s="37">
        <f>SUM(Start:End!AY226)</f>
        <v>3700822.925659589</v>
      </c>
      <c r="BA226" s="37">
        <f>SUM(Start:End!BA226)</f>
        <v>3051222.8228466893</v>
      </c>
      <c r="BB226" s="37">
        <f>SUM(Start:End!BB226)</f>
        <v>16842370.718743429</v>
      </c>
      <c r="BC226" s="37">
        <f>SUM(Start:End!BC226)</f>
        <v>33363505.008553978</v>
      </c>
      <c r="BD226" s="37">
        <f>SUM(Start:End!BD226)</f>
        <v>38555591.458361074</v>
      </c>
      <c r="BF226" s="77" t="s">
        <v>248</v>
      </c>
      <c r="BG226" s="32" t="str">
        <f t="shared" si="93"/>
        <v>Driver Paid Acquisition SpendStrong Case Scenario</v>
      </c>
    </row>
    <row r="227" spans="2:59" x14ac:dyDescent="0.25">
      <c r="B227" s="48" t="s">
        <v>94</v>
      </c>
      <c r="C227" s="82" t="s">
        <v>118</v>
      </c>
      <c r="D227" s="66">
        <f>SUM(Start:End!D227)</f>
        <v>492028</v>
      </c>
      <c r="E227" s="66">
        <f>SUM(Start:End!E227)</f>
        <v>704165</v>
      </c>
      <c r="F227" s="66">
        <f>SUM(Start:End!F227)</f>
        <v>671382</v>
      </c>
      <c r="G227" s="66">
        <f>SUM(Start:End!G227)</f>
        <v>993721</v>
      </c>
      <c r="H227" s="66">
        <f>SUM(Start:End!H227)</f>
        <v>962647</v>
      </c>
      <c r="I227" s="66">
        <f>SUM(Start:End!I227)</f>
        <v>1135648</v>
      </c>
      <c r="J227" s="66">
        <f>SUM(Start:End!J227)</f>
        <v>2140204</v>
      </c>
      <c r="K227" s="66">
        <f>SUM(Start:End!K227)</f>
        <v>1480432</v>
      </c>
      <c r="L227" s="66">
        <f>SUM(Start:End!L227)</f>
        <v>1548189</v>
      </c>
      <c r="M227" s="66">
        <f>SUM(Start:End!M227)</f>
        <v>1888346</v>
      </c>
      <c r="N227" s="66">
        <f>SUM(Start:End!N227)</f>
        <v>2649561</v>
      </c>
      <c r="O227" s="66">
        <f>SUM(Start:End!O227)</f>
        <v>3983419</v>
      </c>
      <c r="P227" s="37">
        <f>SUM(Start:End!P227)</f>
        <v>4049690.8574686903</v>
      </c>
      <c r="Q227" s="37">
        <f>SUM(Start:End!Q227)</f>
        <v>3862080.3828563648</v>
      </c>
      <c r="R227" s="37">
        <f>SUM(Start:End!R227)</f>
        <v>3095137.619246488</v>
      </c>
      <c r="S227" s="37">
        <f>SUM(Start:End!S227)</f>
        <v>4122873.7672201097</v>
      </c>
      <c r="T227" s="37">
        <f>SUM(Start:End!T227)</f>
        <v>3692431.8032616996</v>
      </c>
      <c r="U227" s="37">
        <f>SUM(Start:End!U227)</f>
        <v>4758511.7343749199</v>
      </c>
      <c r="V227" s="37">
        <f>SUM(Start:End!V227)</f>
        <v>4721093.0071102614</v>
      </c>
      <c r="W227" s="37">
        <f>SUM(Start:End!W227)</f>
        <v>5645498.1395398695</v>
      </c>
      <c r="X227" s="37">
        <f>SUM(Start:End!X227)</f>
        <v>6245038.1168535668</v>
      </c>
      <c r="Y227" s="37">
        <f>SUM(Start:End!Y227)</f>
        <v>6445595.3977113888</v>
      </c>
      <c r="Z227" s="37">
        <f>SUM(Start:End!Z227)</f>
        <v>7111636.3342584511</v>
      </c>
      <c r="AA227" s="37">
        <f>SUM(Start:End!AA227)</f>
        <v>7167631.0932805464</v>
      </c>
      <c r="AB227" s="37">
        <f>SUM(Start:End!AB227)</f>
        <v>7908087.4544176599</v>
      </c>
      <c r="AC227" s="37">
        <f>SUM(Start:End!AC227)</f>
        <v>8121806.287624741</v>
      </c>
      <c r="AD227" s="37">
        <f>SUM(Start:End!AD227)</f>
        <v>7365284.5949530741</v>
      </c>
      <c r="AE227" s="37">
        <f>SUM(Start:End!AE227)</f>
        <v>8565949.029904006</v>
      </c>
      <c r="AF227" s="37">
        <f>SUM(Start:End!AF227)</f>
        <v>8022278.6422992405</v>
      </c>
      <c r="AG227" s="37">
        <f>SUM(Start:End!AG227)</f>
        <v>9236276.2719429415</v>
      </c>
      <c r="AH227" s="37">
        <f>SUM(Start:End!AH227)</f>
        <v>9254032.5883035511</v>
      </c>
      <c r="AI227" s="37">
        <f>SUM(Start:End!AI227)</f>
        <v>10504284.275379248</v>
      </c>
      <c r="AJ227" s="37">
        <f>SUM(Start:End!AJ227)</f>
        <v>11119099.485996595</v>
      </c>
      <c r="AK227" s="37">
        <f>SUM(Start:End!AK227)</f>
        <v>11187345.405061834</v>
      </c>
      <c r="AL227" s="37">
        <f>SUM(Start:End!AL227)</f>
        <v>11768177.557989599</v>
      </c>
      <c r="AM227" s="37">
        <f>SUM(Start:End!AM227)</f>
        <v>11788528.034138186</v>
      </c>
      <c r="AN227" s="37">
        <f>SUM(Start:End!AN227)</f>
        <v>12365745.734213181</v>
      </c>
      <c r="AO227" s="37">
        <f>SUM(Start:End!AO227)</f>
        <v>12683960.392718535</v>
      </c>
      <c r="AP227" s="37">
        <f>SUM(Start:End!AP227)</f>
        <v>7060776.495165226</v>
      </c>
      <c r="AQ227" s="37">
        <f>SUM(Start:End!AQ227)</f>
        <v>10274026.458481576</v>
      </c>
      <c r="AR227" s="37">
        <f>SUM(Start:End!AR227)</f>
        <v>7717527.5398649545</v>
      </c>
      <c r="AS227" s="37">
        <f>SUM(Start:End!AS227)</f>
        <v>10931977.409378249</v>
      </c>
      <c r="AT227" s="37">
        <f>SUM(Start:End!AT227)</f>
        <v>8365960.7733301483</v>
      </c>
      <c r="AU227" s="37">
        <f>SUM(Start:End!AU227)</f>
        <v>11587337.361756299</v>
      </c>
      <c r="AV227" s="37">
        <f>SUM(Start:End!AV227)</f>
        <v>13796921.946136046</v>
      </c>
      <c r="AW227" s="37">
        <f>SUM(Start:End!AW227)</f>
        <v>12226444.726703074</v>
      </c>
      <c r="AX227" s="37">
        <f>SUM(Start:End!AX227)</f>
        <v>14434253.905348524</v>
      </c>
      <c r="AY227" s="37">
        <f>SUM(Start:End!AY227)</f>
        <v>12872818.2656326</v>
      </c>
      <c r="BA227" s="37">
        <f>SUM(Start:End!BA227)</f>
        <v>18649742</v>
      </c>
      <c r="BB227" s="37">
        <f>SUM(Start:End!BB227)</f>
        <v>60917218.253182359</v>
      </c>
      <c r="BC227" s="37">
        <f>SUM(Start:End!BC227)</f>
        <v>114841149.62801068</v>
      </c>
      <c r="BD227" s="37">
        <f>SUM(Start:End!BD227)</f>
        <v>134317751.00872841</v>
      </c>
      <c r="BF227" s="77" t="s">
        <v>248</v>
      </c>
      <c r="BG227" s="32" t="str">
        <f t="shared" si="93"/>
        <v>Surged TripsStrong Case Scenario</v>
      </c>
    </row>
    <row r="228" spans="2:59" x14ac:dyDescent="0.25">
      <c r="B228" s="48" t="s">
        <v>95</v>
      </c>
      <c r="C228" s="82" t="s">
        <v>118</v>
      </c>
      <c r="D228" s="66">
        <f>SUM(Start:End!D228)</f>
        <v>329987</v>
      </c>
      <c r="E228" s="66">
        <f>SUM(Start:End!E228)</f>
        <v>323046</v>
      </c>
      <c r="F228" s="66">
        <f>SUM(Start:End!F228)</f>
        <v>510976</v>
      </c>
      <c r="G228" s="66">
        <f>SUM(Start:End!G228)</f>
        <v>572739</v>
      </c>
      <c r="H228" s="66">
        <f>SUM(Start:End!H228)</f>
        <v>612584</v>
      </c>
      <c r="I228" s="66">
        <f>SUM(Start:End!I228)</f>
        <v>612409</v>
      </c>
      <c r="J228" s="66">
        <f>SUM(Start:End!J228)</f>
        <v>774887</v>
      </c>
      <c r="K228" s="66">
        <f>SUM(Start:End!K228)</f>
        <v>1082176</v>
      </c>
      <c r="L228" s="66">
        <f>SUM(Start:End!L228)</f>
        <v>1162569</v>
      </c>
      <c r="M228" s="66">
        <f>SUM(Start:End!M228)</f>
        <v>1107808</v>
      </c>
      <c r="N228" s="66">
        <f>SUM(Start:End!N228)</f>
        <v>983240</v>
      </c>
      <c r="O228" s="66">
        <f>SUM(Start:End!O228)</f>
        <v>842395</v>
      </c>
      <c r="P228" s="37">
        <f>SUM(Start:End!P228)</f>
        <v>1827781.6235776506</v>
      </c>
      <c r="Q228" s="37">
        <f>SUM(Start:End!Q228)</f>
        <v>1742917.9686013015</v>
      </c>
      <c r="R228" s="37">
        <f>SUM(Start:End!R228)</f>
        <v>1437937.9913983601</v>
      </c>
      <c r="S228" s="37">
        <f>SUM(Start:End!S228)</f>
        <v>1879140.9422444841</v>
      </c>
      <c r="T228" s="37">
        <f>SUM(Start:End!T228)</f>
        <v>1683107.2044199291</v>
      </c>
      <c r="U228" s="37">
        <f>SUM(Start:End!U228)</f>
        <v>2121409.0666213222</v>
      </c>
      <c r="V228" s="37">
        <f>SUM(Start:End!V228)</f>
        <v>2061438.0323227884</v>
      </c>
      <c r="W228" s="37">
        <f>SUM(Start:End!W228)</f>
        <v>2528932.0740258107</v>
      </c>
      <c r="X228" s="37">
        <f>SUM(Start:End!X228)</f>
        <v>2752303.4341907222</v>
      </c>
      <c r="Y228" s="37">
        <f>SUM(Start:End!Y228)</f>
        <v>2765756.6478371555</v>
      </c>
      <c r="Z228" s="37">
        <f>SUM(Start:End!Z228)</f>
        <v>2987012.0104675386</v>
      </c>
      <c r="AA228" s="37">
        <f>SUM(Start:End!AA228)</f>
        <v>3005131.7125489987</v>
      </c>
      <c r="AB228" s="37">
        <f>SUM(Start:End!AB228)</f>
        <v>3569826.8968482497</v>
      </c>
      <c r="AC228" s="37">
        <f>SUM(Start:End!AC228)</f>
        <v>3661464.6772025004</v>
      </c>
      <c r="AD228" s="37">
        <f>SUM(Start:End!AD228)</f>
        <v>3310751.4235464446</v>
      </c>
      <c r="AE228" s="37">
        <f>SUM(Start:End!AE228)</f>
        <v>3840172.4356656889</v>
      </c>
      <c r="AF228" s="37">
        <f>SUM(Start:End!AF228)</f>
        <v>3581543.3963983702</v>
      </c>
      <c r="AG228" s="37">
        <f>SUM(Start:End!AG228)</f>
        <v>4114314.4686536933</v>
      </c>
      <c r="AH228" s="37">
        <f>SUM(Start:End!AH228)</f>
        <v>4108899.6464392175</v>
      </c>
      <c r="AI228" s="37">
        <f>SUM(Start:End!AI228)</f>
        <v>4665642.895005269</v>
      </c>
      <c r="AJ228" s="37">
        <f>SUM(Start:End!AJ228)</f>
        <v>4926342.4569684835</v>
      </c>
      <c r="AK228" s="37">
        <f>SUM(Start:End!AK228)</f>
        <v>4944220.2857921794</v>
      </c>
      <c r="AL228" s="37">
        <f>SUM(Start:End!AL228)</f>
        <v>5203663.8841331685</v>
      </c>
      <c r="AM228" s="37">
        <f>SUM(Start:End!AM228)</f>
        <v>5219451.5214033658</v>
      </c>
      <c r="AN228" s="37">
        <f>SUM(Start:End!AN228)</f>
        <v>5477892.880913754</v>
      </c>
      <c r="AO228" s="37">
        <f>SUM(Start:End!AO228)</f>
        <v>5612420.5299963597</v>
      </c>
      <c r="AP228" s="37">
        <f>SUM(Start:End!AP228)</f>
        <v>3082643.6939757103</v>
      </c>
      <c r="AQ228" s="37">
        <f>SUM(Start:End!AQ228)</f>
        <v>4511725.4701601304</v>
      </c>
      <c r="AR228" s="37">
        <f>SUM(Start:End!AR228)</f>
        <v>3362041.9076363803</v>
      </c>
      <c r="AS228" s="37">
        <f>SUM(Start:End!AS228)</f>
        <v>4791821.2878020164</v>
      </c>
      <c r="AT228" s="37">
        <f>SUM(Start:End!AT228)</f>
        <v>3641083.7658722983</v>
      </c>
      <c r="AU228" s="37">
        <f>SUM(Start:End!AU228)</f>
        <v>5073903.4059377303</v>
      </c>
      <c r="AV228" s="37">
        <f>SUM(Start:End!AV228)</f>
        <v>6057716.3403351596</v>
      </c>
      <c r="AW228" s="37">
        <f>SUM(Start:End!AW228)</f>
        <v>5350514.7989730258</v>
      </c>
      <c r="AX228" s="37">
        <f>SUM(Start:End!AX228)</f>
        <v>6335032.0550313052</v>
      </c>
      <c r="AY228" s="37">
        <f>SUM(Start:End!AY228)</f>
        <v>5631391.971714301</v>
      </c>
      <c r="BA228" s="37">
        <f>SUM(Start:End!BA228)</f>
        <v>8914816</v>
      </c>
      <c r="BB228" s="37">
        <f>SUM(Start:End!BB228)</f>
        <v>26792868.708256062</v>
      </c>
      <c r="BC228" s="37">
        <f>SUM(Start:End!BC228)</f>
        <v>51146293.98805663</v>
      </c>
      <c r="BD228" s="37">
        <f>SUM(Start:End!BD228)</f>
        <v>58928188.108348176</v>
      </c>
      <c r="BF228" s="77" t="s">
        <v>248</v>
      </c>
      <c r="BG228" s="32" t="str">
        <f t="shared" si="93"/>
        <v>New Driver TripsStrong Case Scenario</v>
      </c>
    </row>
    <row r="229" spans="2:59" x14ac:dyDescent="0.25">
      <c r="B229" s="48" t="s">
        <v>96</v>
      </c>
      <c r="C229" s="82" t="s">
        <v>118</v>
      </c>
      <c r="D229" s="66">
        <f>SUM(Start:End!D229)</f>
        <v>284071</v>
      </c>
      <c r="E229" s="66">
        <f>SUM(Start:End!E229)</f>
        <v>293023</v>
      </c>
      <c r="F229" s="66">
        <f>SUM(Start:End!F229)</f>
        <v>398141</v>
      </c>
      <c r="G229" s="66">
        <f>SUM(Start:End!G229)</f>
        <v>503260</v>
      </c>
      <c r="H229" s="66">
        <f>SUM(Start:End!H229)</f>
        <v>545852</v>
      </c>
      <c r="I229" s="66">
        <f>SUM(Start:End!I229)</f>
        <v>600529</v>
      </c>
      <c r="J229" s="66">
        <f>SUM(Start:End!J229)</f>
        <v>643340</v>
      </c>
      <c r="K229" s="66">
        <f>SUM(Start:End!K229)</f>
        <v>641270</v>
      </c>
      <c r="L229" s="66">
        <f>SUM(Start:End!L229)</f>
        <v>724529</v>
      </c>
      <c r="M229" s="66">
        <f>SUM(Start:End!M229)</f>
        <v>758622</v>
      </c>
      <c r="N229" s="66">
        <f>SUM(Start:End!N229)</f>
        <v>695139</v>
      </c>
      <c r="O229" s="66">
        <f>SUM(Start:End!O229)</f>
        <v>665665</v>
      </c>
      <c r="P229" s="37">
        <f>SUM(Start:End!P229)</f>
        <v>2198735.3333515022</v>
      </c>
      <c r="Q229" s="37">
        <f>SUM(Start:End!Q229)</f>
        <v>2139408.3699341333</v>
      </c>
      <c r="R229" s="37">
        <f>SUM(Start:End!R229)</f>
        <v>1921151.1766922066</v>
      </c>
      <c r="S229" s="37">
        <f>SUM(Start:End!S229)</f>
        <v>2234815.8095377772</v>
      </c>
      <c r="T229" s="37">
        <f>SUM(Start:End!T229)</f>
        <v>2094444.5839205123</v>
      </c>
      <c r="U229" s="37">
        <f>SUM(Start:End!U229)</f>
        <v>2406126.6193106221</v>
      </c>
      <c r="V229" s="37">
        <f>SUM(Start:End!V229)</f>
        <v>2362513.1521117631</v>
      </c>
      <c r="W229" s="37">
        <f>SUM(Start:End!W229)</f>
        <v>2694981.8801315567</v>
      </c>
      <c r="X229" s="37">
        <f>SUM(Start:End!X229)</f>
        <v>2853702.3290438089</v>
      </c>
      <c r="Y229" s="37">
        <f>SUM(Start:End!Y229)</f>
        <v>2862624.5119294575</v>
      </c>
      <c r="Z229" s="37">
        <f>SUM(Start:End!Z229)</f>
        <v>3019852.518828969</v>
      </c>
      <c r="AA229" s="37">
        <f>SUM(Start:End!AA229)</f>
        <v>3032052.3877687771</v>
      </c>
      <c r="AB229" s="37">
        <f>SUM(Start:End!AB229)</f>
        <v>3431546.6744444962</v>
      </c>
      <c r="AC229" s="37">
        <f>SUM(Start:End!AC229)</f>
        <v>3496393.046427025</v>
      </c>
      <c r="AD229" s="37">
        <f>SUM(Start:End!AD229)</f>
        <v>3245556.3474247241</v>
      </c>
      <c r="AE229" s="37">
        <f>SUM(Start:End!AE229)</f>
        <v>3621990.8605825887</v>
      </c>
      <c r="AF229" s="37">
        <f>SUM(Start:End!AF229)</f>
        <v>3437057.3212306206</v>
      </c>
      <c r="AG229" s="37">
        <f>SUM(Start:End!AG229)</f>
        <v>3815896.559067653</v>
      </c>
      <c r="AH229" s="37">
        <f>SUM(Start:End!AH229)</f>
        <v>3810965.7912364942</v>
      </c>
      <c r="AI229" s="37">
        <f>SUM(Start:End!AI229)</f>
        <v>4206801.5735640656</v>
      </c>
      <c r="AJ229" s="37">
        <f>SUM(Start:End!AJ229)</f>
        <v>4391974.0542519456</v>
      </c>
      <c r="AK229" s="37">
        <f>SUM(Start:End!AK229)</f>
        <v>4403890.8763303347</v>
      </c>
      <c r="AL229" s="37">
        <f>SUM(Start:End!AL229)</f>
        <v>4588160.7281569606</v>
      </c>
      <c r="AM229" s="37">
        <f>SUM(Start:End!AM229)</f>
        <v>4598562.796173919</v>
      </c>
      <c r="AN229" s="37">
        <f>SUM(Start:End!AN229)</f>
        <v>4780552.402115739</v>
      </c>
      <c r="AO229" s="37">
        <f>SUM(Start:End!AO229)</f>
        <v>4875616.2682501143</v>
      </c>
      <c r="AP229" s="37">
        <f>SUM(Start:End!AP229)</f>
        <v>3073948.8831987991</v>
      </c>
      <c r="AQ229" s="37">
        <f>SUM(Start:End!AQ229)</f>
        <v>4090096.8439860079</v>
      </c>
      <c r="AR229" s="37">
        <f>SUM(Start:End!AR229)</f>
        <v>3271284.0908114528</v>
      </c>
      <c r="AS229" s="37">
        <f>SUM(Start:End!AS229)</f>
        <v>4287978.3005668009</v>
      </c>
      <c r="AT229" s="37">
        <f>SUM(Start:End!AT229)</f>
        <v>3468584.0631037541</v>
      </c>
      <c r="AU229" s="37">
        <f>SUM(Start:End!AU229)</f>
        <v>4487349.5815719208</v>
      </c>
      <c r="AV229" s="37">
        <f>SUM(Start:End!AV229)</f>
        <v>5187025.3326933272</v>
      </c>
      <c r="AW229" s="37">
        <f>SUM(Start:End!AW229)</f>
        <v>4682888.7980799051</v>
      </c>
      <c r="AX229" s="37">
        <f>SUM(Start:End!AX229)</f>
        <v>5382984.0766481888</v>
      </c>
      <c r="AY229" s="37">
        <f>SUM(Start:End!AY229)</f>
        <v>4881286.8038484668</v>
      </c>
      <c r="BA229" s="37">
        <f>SUM(Start:End!BA229)</f>
        <v>6753441</v>
      </c>
      <c r="BB229" s="37">
        <f>SUM(Start:End!BB229)</f>
        <v>29820408.672561087</v>
      </c>
      <c r="BC229" s="37">
        <f>SUM(Start:End!BC229)</f>
        <v>47048796.628890827</v>
      </c>
      <c r="BD229" s="37">
        <f>SUM(Start:End!BD229)</f>
        <v>52469595.44487448</v>
      </c>
      <c r="BF229" s="77" t="s">
        <v>248</v>
      </c>
      <c r="BG229" s="32" t="str">
        <f t="shared" si="93"/>
        <v>New Rider TripsStrong Case Scenario</v>
      </c>
    </row>
    <row r="230" spans="2:59" x14ac:dyDescent="0.25">
      <c r="B230" s="48" t="s">
        <v>97</v>
      </c>
      <c r="C230" s="82" t="s">
        <v>118</v>
      </c>
      <c r="D230" s="66">
        <f>SUM(Start:End!D230)</f>
        <v>91800</v>
      </c>
      <c r="E230" s="66">
        <f>SUM(Start:End!E230)</f>
        <v>106526</v>
      </c>
      <c r="F230" s="66">
        <f>SUM(Start:End!F230)</f>
        <v>140696</v>
      </c>
      <c r="G230" s="66">
        <f>SUM(Start:End!G230)</f>
        <v>171258</v>
      </c>
      <c r="H230" s="66">
        <f>SUM(Start:End!H230)</f>
        <v>175160</v>
      </c>
      <c r="I230" s="66">
        <f>SUM(Start:End!I230)</f>
        <v>200851</v>
      </c>
      <c r="J230" s="66">
        <f>SUM(Start:End!J230)</f>
        <v>224298</v>
      </c>
      <c r="K230" s="66">
        <f>SUM(Start:End!K230)</f>
        <v>213015</v>
      </c>
      <c r="L230" s="66">
        <f>SUM(Start:End!L230)</f>
        <v>243718</v>
      </c>
      <c r="M230" s="66">
        <f>SUM(Start:End!M230)</f>
        <v>257179</v>
      </c>
      <c r="N230" s="66">
        <f>SUM(Start:End!N230)</f>
        <v>250188</v>
      </c>
      <c r="O230" s="66">
        <f>SUM(Start:End!O230)</f>
        <v>268161</v>
      </c>
      <c r="P230" s="37">
        <f>SUM(Start:End!P230)</f>
        <v>784393.02624208317</v>
      </c>
      <c r="Q230" s="37">
        <f>SUM(Start:End!Q230)</f>
        <v>763139.67683896166</v>
      </c>
      <c r="R230" s="37">
        <f>SUM(Start:End!R230)</f>
        <v>684465.02778159617</v>
      </c>
      <c r="S230" s="37">
        <f>SUM(Start:End!S230)</f>
        <v>797335.45984973584</v>
      </c>
      <c r="T230" s="37">
        <f>SUM(Start:End!T230)</f>
        <v>746728.58463784563</v>
      </c>
      <c r="U230" s="37">
        <f>SUM(Start:End!U230)</f>
        <v>858893.14876888227</v>
      </c>
      <c r="V230" s="37">
        <f>SUM(Start:End!V230)</f>
        <v>843106.52222261834</v>
      </c>
      <c r="W230" s="37">
        <f>SUM(Start:End!W230)</f>
        <v>962754.18983965123</v>
      </c>
      <c r="X230" s="37">
        <f>SUM(Start:End!X230)</f>
        <v>1019861.1687012878</v>
      </c>
      <c r="Y230" s="37">
        <f>SUM(Start:End!Y230)</f>
        <v>1023011.0026598617</v>
      </c>
      <c r="Z230" s="37">
        <f>SUM(Start:End!Z230)</f>
        <v>1079582.0594401387</v>
      </c>
      <c r="AA230" s="37">
        <f>SUM(Start:End!AA230)</f>
        <v>1083907.5778852045</v>
      </c>
      <c r="AB230" s="37">
        <f>SUM(Start:End!AB230)</f>
        <v>1227477.401102683</v>
      </c>
      <c r="AC230" s="37">
        <f>SUM(Start:End!AC230)</f>
        <v>1250783.4473517453</v>
      </c>
      <c r="AD230" s="37">
        <f>SUM(Start:End!AD230)</f>
        <v>1160378.9724217923</v>
      </c>
      <c r="AE230" s="37">
        <f>SUM(Start:End!AE230)</f>
        <v>1295841.8010053891</v>
      </c>
      <c r="AF230" s="37">
        <f>SUM(Start:End!AF230)</f>
        <v>1229193.6202602733</v>
      </c>
      <c r="AG230" s="37">
        <f>SUM(Start:End!AG230)</f>
        <v>1365523.957917304</v>
      </c>
      <c r="AH230" s="37">
        <f>SUM(Start:End!AH230)</f>
        <v>1363647.3360194818</v>
      </c>
      <c r="AI230" s="37">
        <f>SUM(Start:End!AI230)</f>
        <v>1506089.4298707887</v>
      </c>
      <c r="AJ230" s="37">
        <f>SUM(Start:End!AJ230)</f>
        <v>1572706.9096674677</v>
      </c>
      <c r="AK230" s="37">
        <f>SUM(Start:End!AK230)</f>
        <v>1576920.0628304731</v>
      </c>
      <c r="AL230" s="37">
        <f>SUM(Start:End!AL230)</f>
        <v>1643211.8164097175</v>
      </c>
      <c r="AM230" s="37">
        <f>SUM(Start:End!AM230)</f>
        <v>1646877.1711814634</v>
      </c>
      <c r="AN230" s="37">
        <f>SUM(Start:End!AN230)</f>
        <v>1712200.0394716682</v>
      </c>
      <c r="AO230" s="37">
        <f>SUM(Start:End!AO230)</f>
        <v>1746353.7296791591</v>
      </c>
      <c r="AP230" s="37">
        <f>SUM(Start:End!AP230)</f>
        <v>1097733.8287157817</v>
      </c>
      <c r="AQ230" s="37">
        <f>SUM(Start:End!AQ230)</f>
        <v>1463404.9868279167</v>
      </c>
      <c r="AR230" s="37">
        <f>SUM(Start:End!AR230)</f>
        <v>1168620.9983717557</v>
      </c>
      <c r="AS230" s="37">
        <f>SUM(Start:End!AS230)</f>
        <v>1534493.4809893514</v>
      </c>
      <c r="AT230" s="37">
        <f>SUM(Start:End!AT230)</f>
        <v>1239516.1281518079</v>
      </c>
      <c r="AU230" s="37">
        <f>SUM(Start:End!AU230)</f>
        <v>1606125.4329107536</v>
      </c>
      <c r="AV230" s="37">
        <f>SUM(Start:End!AV230)</f>
        <v>1857923.7215752343</v>
      </c>
      <c r="AW230" s="37">
        <f>SUM(Start:End!AW230)</f>
        <v>1676383.8548719613</v>
      </c>
      <c r="AX230" s="37">
        <f>SUM(Start:End!AX230)</f>
        <v>1928325.4245920621</v>
      </c>
      <c r="AY230" s="37">
        <f>SUM(Start:End!AY230)</f>
        <v>1747654.5414742343</v>
      </c>
      <c r="BA230" s="37">
        <f>SUM(Start:End!BA230)</f>
        <v>2342850</v>
      </c>
      <c r="BB230" s="37">
        <f>SUM(Start:End!BB230)</f>
        <v>10647177.444867868</v>
      </c>
      <c r="BC230" s="37">
        <f>SUM(Start:End!BC230)</f>
        <v>16838651.926038582</v>
      </c>
      <c r="BD230" s="37">
        <f>SUM(Start:End!BD230)</f>
        <v>18778736.167631686</v>
      </c>
      <c r="BF230" s="77" t="s">
        <v>248</v>
      </c>
      <c r="BG230" s="32" t="str">
        <f t="shared" si="93"/>
        <v>New RidersStrong Case Scenario</v>
      </c>
    </row>
    <row r="231" spans="2:59" x14ac:dyDescent="0.25">
      <c r="B231" s="48" t="s">
        <v>98</v>
      </c>
      <c r="C231" s="82" t="s">
        <v>118</v>
      </c>
      <c r="D231" s="66">
        <f>SUM(Start:End!D231)</f>
        <v>5293</v>
      </c>
      <c r="E231" s="66">
        <f>SUM(Start:End!E231)</f>
        <v>5696</v>
      </c>
      <c r="F231" s="66">
        <f>SUM(Start:End!F231)</f>
        <v>8208</v>
      </c>
      <c r="G231" s="66">
        <f>SUM(Start:End!G231)</f>
        <v>9784</v>
      </c>
      <c r="H231" s="66">
        <f>SUM(Start:End!H231)</f>
        <v>10059</v>
      </c>
      <c r="I231" s="66">
        <f>SUM(Start:End!I231)</f>
        <v>8586</v>
      </c>
      <c r="J231" s="66">
        <f>SUM(Start:End!J231)</f>
        <v>10385</v>
      </c>
      <c r="K231" s="66">
        <f>SUM(Start:End!K231)</f>
        <v>15291</v>
      </c>
      <c r="L231" s="66">
        <f>SUM(Start:End!L231)</f>
        <v>16010</v>
      </c>
      <c r="M231" s="66">
        <f>SUM(Start:End!M231)</f>
        <v>14470</v>
      </c>
      <c r="N231" s="66">
        <f>SUM(Start:End!N231)</f>
        <v>11636</v>
      </c>
      <c r="O231" s="66">
        <f>SUM(Start:End!O231)</f>
        <v>9752</v>
      </c>
      <c r="P231" s="37">
        <f>SUM(Start:End!P231)</f>
        <v>26956.276966380614</v>
      </c>
      <c r="Q231" s="37">
        <f>SUM(Start:End!Q231)</f>
        <v>25675.417302227932</v>
      </c>
      <c r="R231" s="37">
        <f>SUM(Start:End!R231)</f>
        <v>20954.843565152099</v>
      </c>
      <c r="S231" s="37">
        <f>SUM(Start:End!S231)</f>
        <v>27735.54253587428</v>
      </c>
      <c r="T231" s="37">
        <f>SUM(Start:End!T231)</f>
        <v>24699.392913563279</v>
      </c>
      <c r="U231" s="37">
        <f>SUM(Start:End!U231)</f>
        <v>31437.36394658684</v>
      </c>
      <c r="V231" s="37">
        <f>SUM(Start:End!V231)</f>
        <v>30492.935501154425</v>
      </c>
      <c r="W231" s="37">
        <f>SUM(Start:End!W231)</f>
        <v>37680.320765951241</v>
      </c>
      <c r="X231" s="37">
        <f>SUM(Start:End!X231)</f>
        <v>41111.354124823629</v>
      </c>
      <c r="Y231" s="37">
        <f>SUM(Start:End!Y231)</f>
        <v>41303.176200746158</v>
      </c>
      <c r="Z231" s="37">
        <f>SUM(Start:End!Z231)</f>
        <v>44701.96596115108</v>
      </c>
      <c r="AA231" s="37">
        <f>SUM(Start:End!AA231)</f>
        <v>44964.578498406219</v>
      </c>
      <c r="AB231" s="37">
        <f>SUM(Start:End!AB231)</f>
        <v>53597.487438309443</v>
      </c>
      <c r="AC231" s="37">
        <f>SUM(Start:End!AC231)</f>
        <v>54998.819394210637</v>
      </c>
      <c r="AD231" s="37">
        <f>SUM(Start:End!AD231)</f>
        <v>49573.843661148741</v>
      </c>
      <c r="AE231" s="37">
        <f>SUM(Start:End!AE231)</f>
        <v>57711.568288843919</v>
      </c>
      <c r="AF231" s="37">
        <f>SUM(Start:End!AF231)</f>
        <v>53711.984346304846</v>
      </c>
      <c r="AG231" s="37">
        <f>SUM(Start:End!AG231)</f>
        <v>61901.731408192019</v>
      </c>
      <c r="AH231" s="37">
        <f>SUM(Start:End!AH231)</f>
        <v>61793.363699757188</v>
      </c>
      <c r="AI231" s="37">
        <f>SUM(Start:End!AI231)</f>
        <v>70350.46090513152</v>
      </c>
      <c r="AJ231" s="37">
        <f>SUM(Start:End!AJ231)</f>
        <v>74353.184783061835</v>
      </c>
      <c r="AK231" s="37">
        <f>SUM(Start:End!AK231)</f>
        <v>74609.496026768364</v>
      </c>
      <c r="AL231" s="37">
        <f>SUM(Start:End!AL231)</f>
        <v>78592.691194584942</v>
      </c>
      <c r="AM231" s="37">
        <f>SUM(Start:End!AM231)</f>
        <v>78816.209719902065</v>
      </c>
      <c r="AN231" s="37">
        <f>SUM(Start:End!AN231)</f>
        <v>82747.53613653552</v>
      </c>
      <c r="AO231" s="37">
        <f>SUM(Start:End!AO231)</f>
        <v>84801.649515736586</v>
      </c>
      <c r="AP231" s="37">
        <f>SUM(Start:End!AP231)</f>
        <v>45848.585827971168</v>
      </c>
      <c r="AQ231" s="37">
        <f>SUM(Start:End!AQ231)</f>
        <v>67815.618043388415</v>
      </c>
      <c r="AR231" s="37">
        <f>SUM(Start:End!AR231)</f>
        <v>50112.382226711357</v>
      </c>
      <c r="AS231" s="37">
        <f>SUM(Start:End!AS231)</f>
        <v>72091.30569735961</v>
      </c>
      <c r="AT231" s="37">
        <f>SUM(Start:End!AT231)</f>
        <v>54375.775185350409</v>
      </c>
      <c r="AU231" s="37">
        <f>SUM(Start:End!AU231)</f>
        <v>76399.327520976236</v>
      </c>
      <c r="AV231" s="37">
        <f>SUM(Start:End!AV231)</f>
        <v>91525.103810372559</v>
      </c>
      <c r="AW231" s="37">
        <f>SUM(Start:End!AW231)</f>
        <v>80624.603057240951</v>
      </c>
      <c r="AX231" s="37">
        <f>SUM(Start:End!AX231)</f>
        <v>95759.315179997036</v>
      </c>
      <c r="AY231" s="37">
        <f>SUM(Start:End!AY231)</f>
        <v>84911.393338969574</v>
      </c>
      <c r="BA231" s="37">
        <f>SUM(Start:End!BA231)</f>
        <v>125170</v>
      </c>
      <c r="BB231" s="37">
        <f>SUM(Start:End!BB231)</f>
        <v>397713.16828201781</v>
      </c>
      <c r="BC231" s="37">
        <f>SUM(Start:End!BC231)</f>
        <v>770010.84086621564</v>
      </c>
      <c r="BD231" s="37">
        <f>SUM(Start:End!BD231)</f>
        <v>887012.59554060956</v>
      </c>
      <c r="BF231" s="77" t="s">
        <v>248</v>
      </c>
      <c r="BG231" s="32" t="str">
        <f t="shared" si="93"/>
        <v>New DriversStrong Case Scenario</v>
      </c>
    </row>
    <row r="232" spans="2:59" x14ac:dyDescent="0.25">
      <c r="B232" s="48" t="s">
        <v>99</v>
      </c>
      <c r="C232" s="82" t="s">
        <v>118</v>
      </c>
      <c r="D232" s="66">
        <f>SUM(Start:End!D232)</f>
        <v>3124404</v>
      </c>
      <c r="E232" s="66">
        <f>SUM(Start:End!E232)</f>
        <v>3382479</v>
      </c>
      <c r="F232" s="66">
        <f>SUM(Start:End!F232)</f>
        <v>4185104</v>
      </c>
      <c r="G232" s="66">
        <f>SUM(Start:End!G232)</f>
        <v>4799851</v>
      </c>
      <c r="H232" s="66">
        <f>SUM(Start:End!H232)</f>
        <v>5754346</v>
      </c>
      <c r="I232" s="66">
        <f>SUM(Start:End!I232)</f>
        <v>6519874</v>
      </c>
      <c r="J232" s="66">
        <f>SUM(Start:End!J232)</f>
        <v>7294474</v>
      </c>
      <c r="K232" s="66">
        <f>SUM(Start:End!K232)</f>
        <v>7913570</v>
      </c>
      <c r="L232" s="66">
        <f>SUM(Start:End!L232)</f>
        <v>9108706</v>
      </c>
      <c r="M232" s="66">
        <f>SUM(Start:End!M232)</f>
        <v>10491050</v>
      </c>
      <c r="N232" s="66">
        <f>SUM(Start:End!N232)</f>
        <v>11429319</v>
      </c>
      <c r="O232" s="66">
        <f>SUM(Start:End!O232)</f>
        <v>11411732</v>
      </c>
      <c r="P232" s="37">
        <f>SUM(Start:End!P232)</f>
        <v>17357755.929305509</v>
      </c>
      <c r="Q232" s="37">
        <f>SUM(Start:End!Q232)</f>
        <v>16410303.092691369</v>
      </c>
      <c r="R232" s="37">
        <f>SUM(Start:End!R232)</f>
        <v>13888872.040890522</v>
      </c>
      <c r="S232" s="37">
        <f>SUM(Start:End!S232)</f>
        <v>17900377.105450012</v>
      </c>
      <c r="T232" s="37">
        <f>SUM(Start:End!T232)</f>
        <v>16293796.517778564</v>
      </c>
      <c r="U232" s="37">
        <f>SUM(Start:End!U232)</f>
        <v>20264950.47414187</v>
      </c>
      <c r="V232" s="37">
        <f>SUM(Start:End!V232)</f>
        <v>19890819.71590507</v>
      </c>
      <c r="W232" s="37">
        <f>SUM(Start:End!W232)</f>
        <v>24121607.208831538</v>
      </c>
      <c r="X232" s="37">
        <f>SUM(Start:End!X232)</f>
        <v>26166725.772909123</v>
      </c>
      <c r="Y232" s="37">
        <f>SUM(Start:End!Y232)</f>
        <v>26401381.125122931</v>
      </c>
      <c r="Z232" s="37">
        <f>SUM(Start:End!Z232)</f>
        <v>28425181.351504877</v>
      </c>
      <c r="AA232" s="37">
        <f>SUM(Start:End!AA232)</f>
        <v>28709239.2140527</v>
      </c>
      <c r="AB232" s="37">
        <f>SUM(Start:End!AB232)</f>
        <v>32862769.717459533</v>
      </c>
      <c r="AC232" s="37">
        <f>SUM(Start:End!AC232)</f>
        <v>33714441.569327675</v>
      </c>
      <c r="AD232" s="37">
        <f>SUM(Start:End!AD232)</f>
        <v>30901711.088452261</v>
      </c>
      <c r="AE232" s="37">
        <f>SUM(Start:End!AE232)</f>
        <v>35520279.042988941</v>
      </c>
      <c r="AF232" s="37">
        <f>SUM(Start:End!AF232)</f>
        <v>33438874.282235537</v>
      </c>
      <c r="AG232" s="37">
        <f>SUM(Start:End!AG232)</f>
        <v>38082848.081544586</v>
      </c>
      <c r="AH232" s="37">
        <f>SUM(Start:End!AH232)</f>
        <v>38217203.16725947</v>
      </c>
      <c r="AI232" s="37">
        <f>SUM(Start:End!AI232)</f>
        <v>43078439.591972575</v>
      </c>
      <c r="AJ232" s="37">
        <f>SUM(Start:End!AJ232)</f>
        <v>45385142.767835759</v>
      </c>
      <c r="AK232" s="37">
        <f>SUM(Start:End!AK232)</f>
        <v>45674672.56123583</v>
      </c>
      <c r="AL232" s="37">
        <f>SUM(Start:End!AL232)</f>
        <v>47972032.178052828</v>
      </c>
      <c r="AM232" s="37">
        <f>SUM(Start:End!AM232)</f>
        <v>48248127.388401307</v>
      </c>
      <c r="AN232" s="37">
        <f>SUM(Start:End!AN232)</f>
        <v>50800164.520534694</v>
      </c>
      <c r="AO232" s="37">
        <f>SUM(Start:End!AO232)</f>
        <v>52072800.235482723</v>
      </c>
      <c r="AP232" s="37">
        <f>SUM(Start:End!AP232)</f>
        <v>30493975.01927457</v>
      </c>
      <c r="AQ232" s="37">
        <f>SUM(Start:End!AQ232)</f>
        <v>42956447.967757195</v>
      </c>
      <c r="AR232" s="37">
        <f>SUM(Start:End!AR232)</f>
        <v>33154119.490906615</v>
      </c>
      <c r="AS232" s="37">
        <f>SUM(Start:End!AS232)</f>
        <v>45614237.431267157</v>
      </c>
      <c r="AT232" s="37">
        <f>SUM(Start:End!AT232)</f>
        <v>35774498.582551032</v>
      </c>
      <c r="AU232" s="37">
        <f>SUM(Start:End!AU232)</f>
        <v>48276331.341832019</v>
      </c>
      <c r="AV232" s="37">
        <f>SUM(Start:End!AV232)</f>
        <v>56832932.282492906</v>
      </c>
      <c r="AW232" s="37">
        <f>SUM(Start:End!AW232)</f>
        <v>50880989.06003353</v>
      </c>
      <c r="AX232" s="37">
        <f>SUM(Start:End!AX232)</f>
        <v>59457390.302420162</v>
      </c>
      <c r="AY232" s="37">
        <f>SUM(Start:End!AY232)</f>
        <v>53552151.463216864</v>
      </c>
      <c r="BA232" s="37">
        <f>SUM(Start:End!BA232)</f>
        <v>85414909</v>
      </c>
      <c r="BB232" s="37">
        <f>SUM(Start:End!BB232)</f>
        <v>255831009.54858407</v>
      </c>
      <c r="BC232" s="37">
        <f>SUM(Start:End!BC232)</f>
        <v>473096541.43676627</v>
      </c>
      <c r="BD232" s="37">
        <f>SUM(Start:End!BD232)</f>
        <v>559866037.6977694</v>
      </c>
      <c r="BF232" s="77" t="s">
        <v>248</v>
      </c>
      <c r="BG232" s="32" t="str">
        <f t="shared" si="93"/>
        <v>RequestsStrong Case Scenario</v>
      </c>
    </row>
    <row r="233" spans="2:59" x14ac:dyDescent="0.25">
      <c r="B233" s="48" t="s">
        <v>100</v>
      </c>
      <c r="C233" s="82" t="s">
        <v>118</v>
      </c>
      <c r="D233" s="66">
        <f>SUM(Start:End!D233)</f>
        <v>21484</v>
      </c>
      <c r="E233" s="66">
        <f>SUM(Start:End!E233)</f>
        <v>23557</v>
      </c>
      <c r="F233" s="66">
        <f>SUM(Start:End!F233)</f>
        <v>28791</v>
      </c>
      <c r="G233" s="66">
        <f>SUM(Start:End!G233)</f>
        <v>34214</v>
      </c>
      <c r="H233" s="66">
        <f>SUM(Start:End!H233)</f>
        <v>39026</v>
      </c>
      <c r="I233" s="66">
        <f>SUM(Start:End!I233)</f>
        <v>39859</v>
      </c>
      <c r="J233" s="66">
        <f>SUM(Start:End!J233)</f>
        <v>44683</v>
      </c>
      <c r="K233" s="66">
        <f>SUM(Start:End!K233)</f>
        <v>52998</v>
      </c>
      <c r="L233" s="66">
        <f>SUM(Start:End!L233)</f>
        <v>57889</v>
      </c>
      <c r="M233" s="66">
        <f>SUM(Start:End!M233)</f>
        <v>60131</v>
      </c>
      <c r="N233" s="66">
        <f>SUM(Start:End!N233)</f>
        <v>60565</v>
      </c>
      <c r="O233" s="66">
        <f>SUM(Start:End!O233)</f>
        <v>59506</v>
      </c>
      <c r="P233" s="37">
        <f>SUM(Start:End!P233)</f>
        <v>74296.061398821272</v>
      </c>
      <c r="Q233" s="37">
        <f>SUM(Start:End!Q233)</f>
        <v>77120.248428510458</v>
      </c>
      <c r="R233" s="37">
        <f>SUM(Start:End!R233)</f>
        <v>108525.67708034812</v>
      </c>
      <c r="S233" s="37">
        <f>SUM(Start:End!S233)</f>
        <v>88820.597234957488</v>
      </c>
      <c r="T233" s="37">
        <f>SUM(Start:End!T233)</f>
        <v>115907.05370548491</v>
      </c>
      <c r="U233" s="37">
        <f>SUM(Start:End!U233)</f>
        <v>95469.359466126276</v>
      </c>
      <c r="V233" s="37">
        <f>SUM(Start:End!V233)</f>
        <v>122816.37446855482</v>
      </c>
      <c r="W233" s="37">
        <f>SUM(Start:End!W233)</f>
        <v>103159.97451286735</v>
      </c>
      <c r="X233" s="37">
        <f>SUM(Start:End!X233)</f>
        <v>98752.430281372013</v>
      </c>
      <c r="Y233" s="37">
        <f>SUM(Start:End!Y233)</f>
        <v>109696.19159464871</v>
      </c>
      <c r="Z233" s="37">
        <f>SUM(Start:End!Z233)</f>
        <v>105963.1335660304</v>
      </c>
      <c r="AA233" s="37">
        <f>SUM(Start:End!AA233)</f>
        <v>116861.12368621935</v>
      </c>
      <c r="AB233" s="37">
        <f>SUM(Start:End!AB233)</f>
        <v>113529.12531468822</v>
      </c>
      <c r="AC233" s="37">
        <f>SUM(Start:End!AC233)</f>
        <v>118428.81299643962</v>
      </c>
      <c r="AD233" s="37">
        <f>SUM(Start:End!AD233)</f>
        <v>151408.92178027294</v>
      </c>
      <c r="AE233" s="37">
        <f>SUM(Start:End!AE233)</f>
        <v>131464.15128393186</v>
      </c>
      <c r="AF233" s="37">
        <f>SUM(Start:End!AF233)</f>
        <v>158668.3092053213</v>
      </c>
      <c r="AG233" s="37">
        <f>SUM(Start:End!AG233)</f>
        <v>138493.87121974849</v>
      </c>
      <c r="AH233" s="37">
        <f>SUM(Start:End!AH233)</f>
        <v>165539.86351963246</v>
      </c>
      <c r="AI233" s="37">
        <f>SUM(Start:End!AI233)</f>
        <v>145448.03399230604</v>
      </c>
      <c r="AJ233" s="37">
        <f>SUM(Start:End!AJ233)</f>
        <v>142153.59825410979</v>
      </c>
      <c r="AK233" s="37">
        <f>SUM(Start:End!AK233)</f>
        <v>152768.72093119935</v>
      </c>
      <c r="AL233" s="37">
        <f>SUM(Start:End!AL233)</f>
        <v>148782.36284057173</v>
      </c>
      <c r="AM233" s="37">
        <f>SUM(Start:End!AM233)</f>
        <v>159802.02115795642</v>
      </c>
      <c r="AN233" s="37">
        <f>SUM(Start:End!AN233)</f>
        <v>156073.69604486995</v>
      </c>
      <c r="AO233" s="37">
        <f>SUM(Start:End!AO233)</f>
        <v>161185.09564701465</v>
      </c>
      <c r="AP233" s="37">
        <f>SUM(Start:End!AP233)</f>
        <v>303495.94636297325</v>
      </c>
      <c r="AQ233" s="37">
        <f>SUM(Start:End!AQ233)</f>
        <v>242649.97696266265</v>
      </c>
      <c r="AR233" s="37">
        <f>SUM(Start:End!AR233)</f>
        <v>310944.15423518716</v>
      </c>
      <c r="AS233" s="37">
        <f>SUM(Start:End!AS233)</f>
        <v>249697.03967723739</v>
      </c>
      <c r="AT233" s="37">
        <f>SUM(Start:End!AT233)</f>
        <v>317732.474864916</v>
      </c>
      <c r="AU233" s="37">
        <f>SUM(Start:End!AU233)</f>
        <v>256753.18280868675</v>
      </c>
      <c r="AV233" s="37">
        <f>SUM(Start:End!AV233)</f>
        <v>215233.6488425906</v>
      </c>
      <c r="AW233" s="37">
        <f>SUM(Start:End!AW233)</f>
        <v>263859.98146167741</v>
      </c>
      <c r="AX233" s="37">
        <f>SUM(Start:End!AX233)</f>
        <v>222309.31499383476</v>
      </c>
      <c r="AY233" s="37">
        <f>SUM(Start:End!AY233)</f>
        <v>270787.79952240695</v>
      </c>
      <c r="BA233" s="37">
        <f>SUM(Start:End!BA233)</f>
        <v>522703</v>
      </c>
      <c r="BB233" s="37">
        <f>SUM(Start:End!BB233)</f>
        <v>1217388.2254239412</v>
      </c>
      <c r="BC233" s="37">
        <f>SUM(Start:End!BC233)</f>
        <v>1726487.7924961781</v>
      </c>
      <c r="BD233" s="37">
        <f>SUM(Start:End!BD233)</f>
        <v>2970722.3114240584</v>
      </c>
      <c r="BF233" s="77" t="s">
        <v>248</v>
      </c>
      <c r="BG233" s="32" t="str">
        <f t="shared" si="93"/>
        <v>Active DriversStrong Case Scenario</v>
      </c>
    </row>
    <row r="234" spans="2:59" x14ac:dyDescent="0.25">
      <c r="B234" s="48" t="s">
        <v>101</v>
      </c>
      <c r="C234" s="82" t="s">
        <v>118</v>
      </c>
      <c r="D234" s="66">
        <f>SUM(Start:End!D234)</f>
        <v>509755</v>
      </c>
      <c r="E234" s="66">
        <f>SUM(Start:End!E234)</f>
        <v>561073</v>
      </c>
      <c r="F234" s="66">
        <f>SUM(Start:End!F234)</f>
        <v>691993</v>
      </c>
      <c r="G234" s="66">
        <f>SUM(Start:End!G234)</f>
        <v>798009</v>
      </c>
      <c r="H234" s="66">
        <f>SUM(Start:End!H234)</f>
        <v>887500</v>
      </c>
      <c r="I234" s="66">
        <f>SUM(Start:End!I234)</f>
        <v>988487</v>
      </c>
      <c r="J234" s="66">
        <f>SUM(Start:End!J234)</f>
        <v>1127021</v>
      </c>
      <c r="K234" s="66">
        <f>SUM(Start:End!K234)</f>
        <v>1219535</v>
      </c>
      <c r="L234" s="66">
        <f>SUM(Start:End!L234)</f>
        <v>1374333</v>
      </c>
      <c r="M234" s="66">
        <f>SUM(Start:End!M234)</f>
        <v>1512651</v>
      </c>
      <c r="N234" s="66">
        <f>SUM(Start:End!N234)</f>
        <v>1635821</v>
      </c>
      <c r="O234" s="66">
        <f>SUM(Start:End!O234)</f>
        <v>1791864</v>
      </c>
      <c r="P234" s="37">
        <f>SUM(Start:End!P234)</f>
        <v>1926710.8860047725</v>
      </c>
      <c r="Q234" s="37">
        <f>SUM(Start:End!Q234)</f>
        <v>2106614.0708158864</v>
      </c>
      <c r="R234" s="37">
        <f>SUM(Start:End!R234)</f>
        <v>1732961.2572951051</v>
      </c>
      <c r="S234" s="37">
        <f>SUM(Start:End!S234)</f>
        <v>2214782.2669236003</v>
      </c>
      <c r="T234" s="37">
        <f>SUM(Start:End!T234)</f>
        <v>1986706.0716885731</v>
      </c>
      <c r="U234" s="37">
        <f>SUM(Start:End!U234)</f>
        <v>2468735.2841663491</v>
      </c>
      <c r="V234" s="37">
        <f>SUM(Start:End!V234)</f>
        <v>2238711.5318306237</v>
      </c>
      <c r="W234" s="37">
        <f>SUM(Start:End!W234)</f>
        <v>2725697.9257226344</v>
      </c>
      <c r="X234" s="37">
        <f>SUM(Start:End!X234)</f>
        <v>2951647.1387792532</v>
      </c>
      <c r="Y234" s="37">
        <f>SUM(Start:End!Y234)</f>
        <v>2976561.711580961</v>
      </c>
      <c r="Z234" s="37">
        <f>SUM(Start:End!Z234)</f>
        <v>3204106.2741101077</v>
      </c>
      <c r="AA234" s="37">
        <f>SUM(Start:End!AA234)</f>
        <v>3231748.3729963056</v>
      </c>
      <c r="AB234" s="37">
        <f>SUM(Start:End!AB234)</f>
        <v>3461946.578134926</v>
      </c>
      <c r="AC234" s="37">
        <f>SUM(Start:End!AC234)</f>
        <v>3579839.3591814623</v>
      </c>
      <c r="AD234" s="37">
        <f>SUM(Start:End!AD234)</f>
        <v>3263882.5474675633</v>
      </c>
      <c r="AE234" s="37">
        <f>SUM(Start:End!AE234)</f>
        <v>3746487.9012866733</v>
      </c>
      <c r="AF234" s="37">
        <f>SUM(Start:End!AF234)</f>
        <v>3518267.5885845618</v>
      </c>
      <c r="AG234" s="37">
        <f>SUM(Start:End!AG234)</f>
        <v>4007814.8482782263</v>
      </c>
      <c r="AH234" s="37">
        <f>SUM(Start:End!AH234)</f>
        <v>3778231.671828921</v>
      </c>
      <c r="AI234" s="37">
        <f>SUM(Start:End!AI234)</f>
        <v>4259963.6803354956</v>
      </c>
      <c r="AJ234" s="37">
        <f>SUM(Start:End!AJ234)</f>
        <v>4488505.9310501991</v>
      </c>
      <c r="AK234" s="37">
        <f>SUM(Start:End!AK234)</f>
        <v>4518476.9051453453</v>
      </c>
      <c r="AL234" s="37">
        <f>SUM(Start:End!AL234)</f>
        <v>4747444.8686280418</v>
      </c>
      <c r="AM234" s="37">
        <f>SUM(Start:End!AM234)</f>
        <v>4776871.3092517136</v>
      </c>
      <c r="AN234" s="37">
        <f>SUM(Start:End!AN234)</f>
        <v>5002612.3882732885</v>
      </c>
      <c r="AO234" s="37">
        <f>SUM(Start:End!AO234)</f>
        <v>5128257.711736409</v>
      </c>
      <c r="AP234" s="37">
        <f>SUM(Start:End!AP234)</f>
        <v>2983956.0868421705</v>
      </c>
      <c r="AQ234" s="37">
        <f>SUM(Start:End!AQ234)</f>
        <v>4217160.9235585285</v>
      </c>
      <c r="AR234" s="37">
        <f>SUM(Start:End!AR234)</f>
        <v>3244368.743861882</v>
      </c>
      <c r="AS234" s="37">
        <f>SUM(Start:End!AS234)</f>
        <v>4478077.4516026285</v>
      </c>
      <c r="AT234" s="37">
        <f>SUM(Start:End!AT234)</f>
        <v>3502566.3800055496</v>
      </c>
      <c r="AU234" s="37">
        <f>SUM(Start:End!AU234)</f>
        <v>4740791.7107779542</v>
      </c>
      <c r="AV234" s="37">
        <f>SUM(Start:End!AV234)</f>
        <v>5588665.9452942722</v>
      </c>
      <c r="AW234" s="37">
        <f>SUM(Start:End!AW234)</f>
        <v>4997998.2040562918</v>
      </c>
      <c r="AX234" s="37">
        <f>SUM(Start:End!AX234)</f>
        <v>5847751.071333047</v>
      </c>
      <c r="AY234" s="37">
        <f>SUM(Start:End!AY234)</f>
        <v>5261297.4239891581</v>
      </c>
      <c r="BA234" s="37">
        <f>SUM(Start:End!BA234)</f>
        <v>13098042</v>
      </c>
      <c r="BB234" s="37">
        <f>SUM(Start:End!BB234)</f>
        <v>29764982.791914172</v>
      </c>
      <c r="BC234" s="37">
        <f>SUM(Start:End!BC234)</f>
        <v>48147733.189173125</v>
      </c>
      <c r="BD234" s="37">
        <f>SUM(Start:End!BD234)</f>
        <v>54993504.041331179</v>
      </c>
      <c r="BF234" s="77" t="s">
        <v>248</v>
      </c>
      <c r="BG234" s="32" t="str">
        <f t="shared" si="93"/>
        <v>Active RidersStrong Case Scenario</v>
      </c>
    </row>
    <row r="236" spans="2:59" x14ac:dyDescent="0.25">
      <c r="B236" s="88" t="s">
        <v>112</v>
      </c>
      <c r="C236" s="89"/>
      <c r="D236" s="70">
        <v>44562</v>
      </c>
      <c r="E236" s="70">
        <v>44593</v>
      </c>
      <c r="F236" s="70">
        <v>44621</v>
      </c>
      <c r="G236" s="70">
        <v>44652</v>
      </c>
      <c r="H236" s="70">
        <v>44682</v>
      </c>
      <c r="I236" s="70">
        <v>44713</v>
      </c>
      <c r="J236" s="70">
        <v>44743</v>
      </c>
      <c r="K236" s="70">
        <v>44774</v>
      </c>
      <c r="L236" s="70">
        <v>44805</v>
      </c>
      <c r="M236" s="70">
        <v>44835</v>
      </c>
      <c r="N236" s="70">
        <v>44866</v>
      </c>
      <c r="O236" s="70">
        <v>44896</v>
      </c>
      <c r="P236" s="70">
        <v>44927</v>
      </c>
      <c r="Q236" s="70">
        <v>44958</v>
      </c>
      <c r="R236" s="70">
        <v>44986</v>
      </c>
      <c r="S236" s="70">
        <v>45017</v>
      </c>
      <c r="T236" s="70">
        <v>45047</v>
      </c>
      <c r="U236" s="70">
        <v>45078</v>
      </c>
      <c r="V236" s="70">
        <v>45108</v>
      </c>
      <c r="W236" s="70">
        <v>45139</v>
      </c>
      <c r="X236" s="70">
        <v>45170</v>
      </c>
      <c r="Y236" s="70">
        <v>45200</v>
      </c>
      <c r="Z236" s="70">
        <v>45231</v>
      </c>
      <c r="AA236" s="70">
        <v>45261</v>
      </c>
      <c r="AB236" s="70">
        <v>45292</v>
      </c>
      <c r="AC236" s="70">
        <v>45323</v>
      </c>
      <c r="AD236" s="70">
        <v>45352</v>
      </c>
      <c r="AE236" s="70">
        <v>45383</v>
      </c>
      <c r="AF236" s="70">
        <v>45413</v>
      </c>
      <c r="AG236" s="70">
        <v>45444</v>
      </c>
      <c r="AH236" s="70">
        <v>45474</v>
      </c>
      <c r="AI236" s="70">
        <v>45505</v>
      </c>
      <c r="AJ236" s="70">
        <v>45536</v>
      </c>
      <c r="AK236" s="70">
        <v>45566</v>
      </c>
      <c r="AL236" s="70">
        <v>45597</v>
      </c>
      <c r="AM236" s="70">
        <v>45627</v>
      </c>
      <c r="AN236" s="70">
        <v>45658</v>
      </c>
      <c r="AO236" s="70">
        <v>45689</v>
      </c>
      <c r="AP236" s="70">
        <v>45717</v>
      </c>
      <c r="AQ236" s="70">
        <v>45748</v>
      </c>
      <c r="AR236" s="70">
        <v>45778</v>
      </c>
      <c r="AS236" s="70">
        <v>45809</v>
      </c>
      <c r="AT236" s="70">
        <v>45839</v>
      </c>
      <c r="AU236" s="70">
        <v>45870</v>
      </c>
      <c r="AV236" s="70">
        <v>45901</v>
      </c>
      <c r="AW236" s="70">
        <v>45931</v>
      </c>
      <c r="AX236" s="70">
        <v>45962</v>
      </c>
      <c r="AY236" s="70">
        <v>45992</v>
      </c>
      <c r="BA236" s="140" t="s">
        <v>114</v>
      </c>
      <c r="BB236" s="140" t="s">
        <v>114</v>
      </c>
      <c r="BC236" s="140" t="s">
        <v>114</v>
      </c>
      <c r="BD236" s="140" t="s">
        <v>114</v>
      </c>
      <c r="BF236" s="77"/>
    </row>
    <row r="237" spans="2:59" x14ac:dyDescent="0.25">
      <c r="B237" s="91" t="s">
        <v>153</v>
      </c>
      <c r="C237" s="92" t="s">
        <v>119</v>
      </c>
      <c r="D237" s="93">
        <f>D232/D216</f>
        <v>0.69477641943770418</v>
      </c>
      <c r="E237" s="93">
        <f t="shared" ref="E237:O237" si="94">E232/E216</f>
        <v>0.64422956236876061</v>
      </c>
      <c r="F237" s="93">
        <f t="shared" si="94"/>
        <v>0.56499227458077195</v>
      </c>
      <c r="G237" s="93">
        <f t="shared" si="94"/>
        <v>0.52113942855939233</v>
      </c>
      <c r="H237" s="93">
        <f t="shared" si="94"/>
        <v>0.52292474562113211</v>
      </c>
      <c r="I237" s="93">
        <f t="shared" si="94"/>
        <v>0.54005992627376875</v>
      </c>
      <c r="J237" s="93">
        <f t="shared" si="94"/>
        <v>0.46925550125151327</v>
      </c>
      <c r="K237" s="93">
        <f t="shared" si="94"/>
        <v>0.49362642138949481</v>
      </c>
      <c r="L237" s="93">
        <f t="shared" si="94"/>
        <v>0.48934218715458133</v>
      </c>
      <c r="M237" s="93">
        <f t="shared" si="94"/>
        <v>0.51600706185080736</v>
      </c>
      <c r="N237" s="93">
        <f t="shared" si="94"/>
        <v>0.52245511486606389</v>
      </c>
      <c r="O237" s="93">
        <f t="shared" si="94"/>
        <v>0.43510314001468986</v>
      </c>
      <c r="P237" s="139">
        <v>0.7</v>
      </c>
      <c r="Q237" s="139">
        <f>P237</f>
        <v>0.7</v>
      </c>
      <c r="R237" s="139">
        <f t="shared" ref="R237:AY240" si="95">Q237</f>
        <v>0.7</v>
      </c>
      <c r="S237" s="139">
        <f t="shared" si="95"/>
        <v>0.7</v>
      </c>
      <c r="T237" s="139">
        <f t="shared" si="95"/>
        <v>0.7</v>
      </c>
      <c r="U237" s="139">
        <f t="shared" si="95"/>
        <v>0.7</v>
      </c>
      <c r="V237" s="139">
        <f t="shared" si="95"/>
        <v>0.7</v>
      </c>
      <c r="W237" s="139">
        <f t="shared" si="95"/>
        <v>0.7</v>
      </c>
      <c r="X237" s="139">
        <f t="shared" si="95"/>
        <v>0.7</v>
      </c>
      <c r="Y237" s="139">
        <f t="shared" si="95"/>
        <v>0.7</v>
      </c>
      <c r="Z237" s="139">
        <f t="shared" si="95"/>
        <v>0.7</v>
      </c>
      <c r="AA237" s="139">
        <f t="shared" si="95"/>
        <v>0.7</v>
      </c>
      <c r="AB237" s="139">
        <v>0.75</v>
      </c>
      <c r="AC237" s="139">
        <f t="shared" si="95"/>
        <v>0.75</v>
      </c>
      <c r="AD237" s="139">
        <f t="shared" si="95"/>
        <v>0.75</v>
      </c>
      <c r="AE237" s="139">
        <f t="shared" si="95"/>
        <v>0.75</v>
      </c>
      <c r="AF237" s="139">
        <f t="shared" si="95"/>
        <v>0.75</v>
      </c>
      <c r="AG237" s="139">
        <f t="shared" si="95"/>
        <v>0.75</v>
      </c>
      <c r="AH237" s="139">
        <f t="shared" si="95"/>
        <v>0.75</v>
      </c>
      <c r="AI237" s="139">
        <f t="shared" si="95"/>
        <v>0.75</v>
      </c>
      <c r="AJ237" s="139">
        <f t="shared" si="95"/>
        <v>0.75</v>
      </c>
      <c r="AK237" s="139">
        <f t="shared" si="95"/>
        <v>0.75</v>
      </c>
      <c r="AL237" s="139">
        <f t="shared" si="95"/>
        <v>0.75</v>
      </c>
      <c r="AM237" s="139">
        <f t="shared" si="95"/>
        <v>0.75</v>
      </c>
      <c r="AN237" s="139">
        <v>0.8</v>
      </c>
      <c r="AO237" s="139">
        <f t="shared" si="95"/>
        <v>0.8</v>
      </c>
      <c r="AP237" s="139">
        <f t="shared" si="95"/>
        <v>0.8</v>
      </c>
      <c r="AQ237" s="139">
        <f t="shared" si="95"/>
        <v>0.8</v>
      </c>
      <c r="AR237" s="139">
        <f t="shared" si="95"/>
        <v>0.8</v>
      </c>
      <c r="AS237" s="139">
        <f t="shared" si="95"/>
        <v>0.8</v>
      </c>
      <c r="AT237" s="139">
        <f t="shared" si="95"/>
        <v>0.8</v>
      </c>
      <c r="AU237" s="139">
        <f t="shared" si="95"/>
        <v>0.8</v>
      </c>
      <c r="AV237" s="139">
        <f t="shared" si="95"/>
        <v>0.8</v>
      </c>
      <c r="AW237" s="139">
        <f t="shared" si="95"/>
        <v>0.8</v>
      </c>
      <c r="AX237" s="139">
        <f t="shared" si="95"/>
        <v>0.8</v>
      </c>
      <c r="AY237" s="139">
        <f t="shared" si="95"/>
        <v>0.8</v>
      </c>
      <c r="BA237" s="140" t="s">
        <v>114</v>
      </c>
      <c r="BB237" s="140" t="s">
        <v>114</v>
      </c>
      <c r="BC237" s="140" t="s">
        <v>114</v>
      </c>
      <c r="BD237" s="140" t="s">
        <v>114</v>
      </c>
      <c r="BF237" s="77"/>
    </row>
    <row r="238" spans="2:59" x14ac:dyDescent="0.25">
      <c r="B238" s="91" t="s">
        <v>154</v>
      </c>
      <c r="C238" s="92" t="s">
        <v>119</v>
      </c>
      <c r="D238" s="93">
        <f>D171/D232</f>
        <v>0.85618249112470735</v>
      </c>
      <c r="E238" s="93">
        <f t="shared" ref="E238:O238" si="96">E171/E232</f>
        <v>0.82762080710626729</v>
      </c>
      <c r="F238" s="93">
        <f t="shared" si="96"/>
        <v>0.84760569868753555</v>
      </c>
      <c r="G238" s="93">
        <f t="shared" si="96"/>
        <v>0.86067296672334204</v>
      </c>
      <c r="H238" s="93">
        <f t="shared" si="96"/>
        <v>0.84685488151042709</v>
      </c>
      <c r="I238" s="93">
        <f t="shared" si="96"/>
        <v>0.82158811658016706</v>
      </c>
      <c r="J238" s="93">
        <f t="shared" si="96"/>
        <v>0.8042157666200469</v>
      </c>
      <c r="K238" s="93">
        <f t="shared" si="96"/>
        <v>0.83960134300953926</v>
      </c>
      <c r="L238" s="93">
        <f t="shared" si="96"/>
        <v>0.83832028391299485</v>
      </c>
      <c r="M238" s="93">
        <f t="shared" si="96"/>
        <v>0.80357018601569907</v>
      </c>
      <c r="N238" s="93">
        <f t="shared" si="96"/>
        <v>0.76616927045259653</v>
      </c>
      <c r="O238" s="93">
        <f t="shared" si="96"/>
        <v>0.78315841977361544</v>
      </c>
      <c r="P238" s="143">
        <f>AVERAGE(D238:O238)</f>
        <v>0.82463001929307822</v>
      </c>
      <c r="Q238" s="139">
        <f>P238</f>
        <v>0.82463001929307822</v>
      </c>
      <c r="R238" s="139">
        <f t="shared" si="95"/>
        <v>0.82463001929307822</v>
      </c>
      <c r="S238" s="139">
        <f t="shared" si="95"/>
        <v>0.82463001929307822</v>
      </c>
      <c r="T238" s="139">
        <f t="shared" si="95"/>
        <v>0.82463001929307822</v>
      </c>
      <c r="U238" s="139">
        <f t="shared" si="95"/>
        <v>0.82463001929307822</v>
      </c>
      <c r="V238" s="139">
        <f t="shared" si="95"/>
        <v>0.82463001929307822</v>
      </c>
      <c r="W238" s="139">
        <f t="shared" si="95"/>
        <v>0.82463001929307822</v>
      </c>
      <c r="X238" s="139">
        <f t="shared" si="95"/>
        <v>0.82463001929307822</v>
      </c>
      <c r="Y238" s="139">
        <f t="shared" si="95"/>
        <v>0.82463001929307822</v>
      </c>
      <c r="Z238" s="139">
        <f t="shared" si="95"/>
        <v>0.82463001929307822</v>
      </c>
      <c r="AA238" s="139">
        <f t="shared" si="95"/>
        <v>0.82463001929307822</v>
      </c>
      <c r="AB238" s="139">
        <f t="shared" si="95"/>
        <v>0.82463001929307822</v>
      </c>
      <c r="AC238" s="139">
        <f t="shared" si="95"/>
        <v>0.82463001929307822</v>
      </c>
      <c r="AD238" s="139">
        <f t="shared" si="95"/>
        <v>0.82463001929307822</v>
      </c>
      <c r="AE238" s="139">
        <f t="shared" si="95"/>
        <v>0.82463001929307822</v>
      </c>
      <c r="AF238" s="139">
        <f t="shared" si="95"/>
        <v>0.82463001929307822</v>
      </c>
      <c r="AG238" s="139">
        <f t="shared" si="95"/>
        <v>0.82463001929307822</v>
      </c>
      <c r="AH238" s="139">
        <f t="shared" si="95"/>
        <v>0.82463001929307822</v>
      </c>
      <c r="AI238" s="139">
        <f t="shared" si="95"/>
        <v>0.82463001929307822</v>
      </c>
      <c r="AJ238" s="139">
        <f t="shared" si="95"/>
        <v>0.82463001929307822</v>
      </c>
      <c r="AK238" s="139">
        <f t="shared" si="95"/>
        <v>0.82463001929307822</v>
      </c>
      <c r="AL238" s="139">
        <f t="shared" si="95"/>
        <v>0.82463001929307822</v>
      </c>
      <c r="AM238" s="139">
        <f t="shared" si="95"/>
        <v>0.82463001929307822</v>
      </c>
      <c r="AN238" s="139">
        <f t="shared" si="95"/>
        <v>0.82463001929307822</v>
      </c>
      <c r="AO238" s="139">
        <f t="shared" si="95"/>
        <v>0.82463001929307822</v>
      </c>
      <c r="AP238" s="139">
        <f t="shared" si="95"/>
        <v>0.82463001929307822</v>
      </c>
      <c r="AQ238" s="139">
        <f t="shared" si="95"/>
        <v>0.82463001929307822</v>
      </c>
      <c r="AR238" s="139">
        <f t="shared" si="95"/>
        <v>0.82463001929307822</v>
      </c>
      <c r="AS238" s="139">
        <f t="shared" si="95"/>
        <v>0.82463001929307822</v>
      </c>
      <c r="AT238" s="139">
        <f t="shared" si="95"/>
        <v>0.82463001929307822</v>
      </c>
      <c r="AU238" s="139">
        <f t="shared" si="95"/>
        <v>0.82463001929307822</v>
      </c>
      <c r="AV238" s="139">
        <f t="shared" si="95"/>
        <v>0.82463001929307822</v>
      </c>
      <c r="AW238" s="139">
        <f t="shared" si="95"/>
        <v>0.82463001929307822</v>
      </c>
      <c r="AX238" s="139">
        <f t="shared" si="95"/>
        <v>0.82463001929307822</v>
      </c>
      <c r="AY238" s="139">
        <f t="shared" si="95"/>
        <v>0.82463001929307822</v>
      </c>
      <c r="BA238" s="140" t="s">
        <v>114</v>
      </c>
      <c r="BB238" s="140" t="s">
        <v>114</v>
      </c>
      <c r="BC238" s="140" t="s">
        <v>114</v>
      </c>
      <c r="BD238" s="140" t="s">
        <v>114</v>
      </c>
      <c r="BF238" s="77"/>
    </row>
    <row r="239" spans="2:59" x14ac:dyDescent="0.25">
      <c r="B239" s="91" t="s">
        <v>110</v>
      </c>
      <c r="C239" s="94" t="s">
        <v>119</v>
      </c>
      <c r="D239" s="93">
        <f>D229/D230</f>
        <v>3.0944553376906319</v>
      </c>
      <c r="E239" s="93">
        <f t="shared" ref="E239:O239" si="97">E229/E230</f>
        <v>2.7507181345399245</v>
      </c>
      <c r="F239" s="93">
        <f t="shared" si="97"/>
        <v>2.8297961562517768</v>
      </c>
      <c r="G239" s="93">
        <f t="shared" si="97"/>
        <v>2.9386072475446401</v>
      </c>
      <c r="H239" s="93">
        <f t="shared" si="97"/>
        <v>3.1163050924868689</v>
      </c>
      <c r="I239" s="93">
        <f t="shared" si="97"/>
        <v>2.989922878153457</v>
      </c>
      <c r="J239" s="93">
        <f t="shared" si="97"/>
        <v>2.8682377907961731</v>
      </c>
      <c r="K239" s="93">
        <f t="shared" si="97"/>
        <v>3.0104452738070089</v>
      </c>
      <c r="L239" s="93">
        <f t="shared" si="97"/>
        <v>2.9728169441731835</v>
      </c>
      <c r="M239" s="93">
        <f t="shared" si="97"/>
        <v>2.9497820584106789</v>
      </c>
      <c r="N239" s="93">
        <f t="shared" si="97"/>
        <v>2.7784665931219723</v>
      </c>
      <c r="O239" s="93">
        <f t="shared" si="97"/>
        <v>2.4823333743534666</v>
      </c>
      <c r="P239" s="139">
        <f>AVERAGE(J239:O239)</f>
        <v>2.843680339110414</v>
      </c>
      <c r="Q239" s="139">
        <f>P239</f>
        <v>2.843680339110414</v>
      </c>
      <c r="R239" s="139">
        <f t="shared" si="95"/>
        <v>2.843680339110414</v>
      </c>
      <c r="S239" s="139">
        <f t="shared" si="95"/>
        <v>2.843680339110414</v>
      </c>
      <c r="T239" s="139">
        <f t="shared" si="95"/>
        <v>2.843680339110414</v>
      </c>
      <c r="U239" s="139">
        <f t="shared" si="95"/>
        <v>2.843680339110414</v>
      </c>
      <c r="V239" s="139">
        <f t="shared" si="95"/>
        <v>2.843680339110414</v>
      </c>
      <c r="W239" s="139">
        <f t="shared" si="95"/>
        <v>2.843680339110414</v>
      </c>
      <c r="X239" s="139">
        <f t="shared" si="95"/>
        <v>2.843680339110414</v>
      </c>
      <c r="Y239" s="139">
        <f t="shared" si="95"/>
        <v>2.843680339110414</v>
      </c>
      <c r="Z239" s="139">
        <f t="shared" si="95"/>
        <v>2.843680339110414</v>
      </c>
      <c r="AA239" s="139">
        <f t="shared" si="95"/>
        <v>2.843680339110414</v>
      </c>
      <c r="AB239" s="139">
        <f t="shared" si="95"/>
        <v>2.843680339110414</v>
      </c>
      <c r="AC239" s="139">
        <f t="shared" si="95"/>
        <v>2.843680339110414</v>
      </c>
      <c r="AD239" s="139">
        <f t="shared" si="95"/>
        <v>2.843680339110414</v>
      </c>
      <c r="AE239" s="139">
        <f t="shared" si="95"/>
        <v>2.843680339110414</v>
      </c>
      <c r="AF239" s="139">
        <f t="shared" si="95"/>
        <v>2.843680339110414</v>
      </c>
      <c r="AG239" s="139">
        <f t="shared" si="95"/>
        <v>2.843680339110414</v>
      </c>
      <c r="AH239" s="139">
        <f t="shared" si="95"/>
        <v>2.843680339110414</v>
      </c>
      <c r="AI239" s="139">
        <f t="shared" si="95"/>
        <v>2.843680339110414</v>
      </c>
      <c r="AJ239" s="139">
        <f t="shared" si="95"/>
        <v>2.843680339110414</v>
      </c>
      <c r="AK239" s="139">
        <f t="shared" si="95"/>
        <v>2.843680339110414</v>
      </c>
      <c r="AL239" s="139">
        <f t="shared" si="95"/>
        <v>2.843680339110414</v>
      </c>
      <c r="AM239" s="139">
        <f t="shared" si="95"/>
        <v>2.843680339110414</v>
      </c>
      <c r="AN239" s="139">
        <f t="shared" si="95"/>
        <v>2.843680339110414</v>
      </c>
      <c r="AO239" s="139">
        <f t="shared" si="95"/>
        <v>2.843680339110414</v>
      </c>
      <c r="AP239" s="139">
        <f t="shared" si="95"/>
        <v>2.843680339110414</v>
      </c>
      <c r="AQ239" s="139">
        <f t="shared" si="95"/>
        <v>2.843680339110414</v>
      </c>
      <c r="AR239" s="139">
        <f t="shared" si="95"/>
        <v>2.843680339110414</v>
      </c>
      <c r="AS239" s="139">
        <f t="shared" si="95"/>
        <v>2.843680339110414</v>
      </c>
      <c r="AT239" s="139">
        <f t="shared" si="95"/>
        <v>2.843680339110414</v>
      </c>
      <c r="AU239" s="139">
        <f t="shared" si="95"/>
        <v>2.843680339110414</v>
      </c>
      <c r="AV239" s="139">
        <f t="shared" si="95"/>
        <v>2.843680339110414</v>
      </c>
      <c r="AW239" s="139">
        <f t="shared" si="95"/>
        <v>2.843680339110414</v>
      </c>
      <c r="AX239" s="139">
        <f t="shared" si="95"/>
        <v>2.843680339110414</v>
      </c>
      <c r="AY239" s="139">
        <f t="shared" si="95"/>
        <v>2.843680339110414</v>
      </c>
      <c r="BA239" s="140" t="s">
        <v>114</v>
      </c>
      <c r="BB239" s="140" t="s">
        <v>114</v>
      </c>
      <c r="BC239" s="140" t="s">
        <v>114</v>
      </c>
      <c r="BD239" s="140" t="s">
        <v>114</v>
      </c>
      <c r="BF239" s="77"/>
    </row>
    <row r="240" spans="2:59" x14ac:dyDescent="0.25">
      <c r="B240" s="91" t="s">
        <v>111</v>
      </c>
      <c r="C240" s="94" t="s">
        <v>119</v>
      </c>
      <c r="D240" s="93">
        <f>D228/D231</f>
        <v>62.344039297184963</v>
      </c>
      <c r="E240" s="93">
        <f t="shared" ref="E240:O240" si="98">E228/E231</f>
        <v>56.714536516853933</v>
      </c>
      <c r="F240" s="93">
        <f t="shared" si="98"/>
        <v>62.253411306042885</v>
      </c>
      <c r="G240" s="93">
        <f t="shared" si="98"/>
        <v>58.538327882256745</v>
      </c>
      <c r="H240" s="93">
        <f t="shared" si="98"/>
        <v>60.899095337508697</v>
      </c>
      <c r="I240" s="93">
        <f t="shared" si="98"/>
        <v>71.326461681807601</v>
      </c>
      <c r="J240" s="93">
        <f t="shared" si="98"/>
        <v>74.615984593163219</v>
      </c>
      <c r="K240" s="93">
        <f t="shared" si="98"/>
        <v>70.772088156431892</v>
      </c>
      <c r="L240" s="93">
        <f t="shared" si="98"/>
        <v>72.615178013741414</v>
      </c>
      <c r="M240" s="93">
        <f t="shared" si="98"/>
        <v>76.55894955079475</v>
      </c>
      <c r="N240" s="93">
        <f t="shared" si="98"/>
        <v>84.499828119628745</v>
      </c>
      <c r="O240" s="93">
        <f t="shared" si="98"/>
        <v>86.381767842493844</v>
      </c>
      <c r="P240" s="139">
        <f>AVERAGE(D240:O240)</f>
        <v>69.793305691492392</v>
      </c>
      <c r="Q240" s="139">
        <f>P240</f>
        <v>69.793305691492392</v>
      </c>
      <c r="R240" s="139">
        <f t="shared" si="95"/>
        <v>69.793305691492392</v>
      </c>
      <c r="S240" s="139">
        <f t="shared" si="95"/>
        <v>69.793305691492392</v>
      </c>
      <c r="T240" s="139">
        <f t="shared" si="95"/>
        <v>69.793305691492392</v>
      </c>
      <c r="U240" s="139">
        <f t="shared" si="95"/>
        <v>69.793305691492392</v>
      </c>
      <c r="V240" s="139">
        <f t="shared" si="95"/>
        <v>69.793305691492392</v>
      </c>
      <c r="W240" s="139">
        <f t="shared" si="95"/>
        <v>69.793305691492392</v>
      </c>
      <c r="X240" s="139">
        <f t="shared" si="95"/>
        <v>69.793305691492392</v>
      </c>
      <c r="Y240" s="139">
        <f t="shared" si="95"/>
        <v>69.793305691492392</v>
      </c>
      <c r="Z240" s="139">
        <f t="shared" si="95"/>
        <v>69.793305691492392</v>
      </c>
      <c r="AA240" s="139">
        <f t="shared" si="95"/>
        <v>69.793305691492392</v>
      </c>
      <c r="AB240" s="139">
        <f t="shared" si="95"/>
        <v>69.793305691492392</v>
      </c>
      <c r="AC240" s="139">
        <f t="shared" si="95"/>
        <v>69.793305691492392</v>
      </c>
      <c r="AD240" s="139">
        <f t="shared" si="95"/>
        <v>69.793305691492392</v>
      </c>
      <c r="AE240" s="139">
        <f t="shared" si="95"/>
        <v>69.793305691492392</v>
      </c>
      <c r="AF240" s="139">
        <f t="shared" si="95"/>
        <v>69.793305691492392</v>
      </c>
      <c r="AG240" s="139">
        <f t="shared" si="95"/>
        <v>69.793305691492392</v>
      </c>
      <c r="AH240" s="139">
        <f t="shared" si="95"/>
        <v>69.793305691492392</v>
      </c>
      <c r="AI240" s="139">
        <f t="shared" si="95"/>
        <v>69.793305691492392</v>
      </c>
      <c r="AJ240" s="139">
        <f t="shared" si="95"/>
        <v>69.793305691492392</v>
      </c>
      <c r="AK240" s="139">
        <f t="shared" si="95"/>
        <v>69.793305691492392</v>
      </c>
      <c r="AL240" s="139">
        <f t="shared" si="95"/>
        <v>69.793305691492392</v>
      </c>
      <c r="AM240" s="139">
        <f t="shared" si="95"/>
        <v>69.793305691492392</v>
      </c>
      <c r="AN240" s="139">
        <f t="shared" si="95"/>
        <v>69.793305691492392</v>
      </c>
      <c r="AO240" s="139">
        <f t="shared" si="95"/>
        <v>69.793305691492392</v>
      </c>
      <c r="AP240" s="139">
        <f t="shared" si="95"/>
        <v>69.793305691492392</v>
      </c>
      <c r="AQ240" s="139">
        <f t="shared" si="95"/>
        <v>69.793305691492392</v>
      </c>
      <c r="AR240" s="139">
        <f t="shared" si="95"/>
        <v>69.793305691492392</v>
      </c>
      <c r="AS240" s="139">
        <f t="shared" si="95"/>
        <v>69.793305691492392</v>
      </c>
      <c r="AT240" s="139">
        <f t="shared" si="95"/>
        <v>69.793305691492392</v>
      </c>
      <c r="AU240" s="139">
        <f t="shared" si="95"/>
        <v>69.793305691492392</v>
      </c>
      <c r="AV240" s="139">
        <f t="shared" si="95"/>
        <v>69.793305691492392</v>
      </c>
      <c r="AW240" s="139">
        <f t="shared" si="95"/>
        <v>69.793305691492392</v>
      </c>
      <c r="AX240" s="139">
        <f t="shared" si="95"/>
        <v>69.793305691492392</v>
      </c>
      <c r="AY240" s="139">
        <f t="shared" si="95"/>
        <v>69.793305691492392</v>
      </c>
      <c r="BA240" s="140" t="s">
        <v>114</v>
      </c>
      <c r="BB240" s="140" t="s">
        <v>114</v>
      </c>
      <c r="BC240" s="140" t="s">
        <v>114</v>
      </c>
      <c r="BD240" s="140" t="s">
        <v>114</v>
      </c>
      <c r="BF240" s="77"/>
    </row>
    <row r="241" spans="2:58" x14ac:dyDescent="0.25">
      <c r="B241" s="91" t="s">
        <v>120</v>
      </c>
      <c r="C241" s="91" t="s">
        <v>121</v>
      </c>
      <c r="D241" s="95">
        <f>D229/D230</f>
        <v>3.0944553376906319</v>
      </c>
      <c r="E241" s="95">
        <f t="shared" ref="E241:AY241" si="99">E229/E230</f>
        <v>2.7507181345399245</v>
      </c>
      <c r="F241" s="95">
        <f t="shared" si="99"/>
        <v>2.8297961562517768</v>
      </c>
      <c r="G241" s="95">
        <f t="shared" si="99"/>
        <v>2.9386072475446401</v>
      </c>
      <c r="H241" s="95">
        <f t="shared" si="99"/>
        <v>3.1163050924868689</v>
      </c>
      <c r="I241" s="95">
        <f t="shared" si="99"/>
        <v>2.989922878153457</v>
      </c>
      <c r="J241" s="95">
        <f t="shared" si="99"/>
        <v>2.8682377907961731</v>
      </c>
      <c r="K241" s="95">
        <f t="shared" si="99"/>
        <v>3.0104452738070089</v>
      </c>
      <c r="L241" s="95">
        <f t="shared" si="99"/>
        <v>2.9728169441731835</v>
      </c>
      <c r="M241" s="95">
        <f t="shared" si="99"/>
        <v>2.9497820584106789</v>
      </c>
      <c r="N241" s="95">
        <f t="shared" si="99"/>
        <v>2.7784665931219723</v>
      </c>
      <c r="O241" s="95">
        <f t="shared" si="99"/>
        <v>2.4823333743534666</v>
      </c>
      <c r="P241" s="95">
        <f t="shared" si="99"/>
        <v>2.8031041324848776</v>
      </c>
      <c r="Q241" s="95">
        <f t="shared" si="99"/>
        <v>2.8034296143477713</v>
      </c>
      <c r="R241" s="95">
        <f t="shared" si="99"/>
        <v>2.8067923103665433</v>
      </c>
      <c r="S241" s="95">
        <f t="shared" si="99"/>
        <v>2.8028551620655953</v>
      </c>
      <c r="T241" s="95">
        <f t="shared" si="99"/>
        <v>2.8048271179230304</v>
      </c>
      <c r="U241" s="95">
        <f t="shared" si="99"/>
        <v>2.8014271888878248</v>
      </c>
      <c r="V241" s="95">
        <f t="shared" si="99"/>
        <v>2.802152622285079</v>
      </c>
      <c r="W241" s="95">
        <f t="shared" si="99"/>
        <v>2.799241913016667</v>
      </c>
      <c r="X241" s="95">
        <f t="shared" si="99"/>
        <v>2.7981282321767109</v>
      </c>
      <c r="Y241" s="95">
        <f t="shared" si="99"/>
        <v>2.7982343342217644</v>
      </c>
      <c r="Z241" s="95">
        <f t="shared" si="99"/>
        <v>2.7972422220456652</v>
      </c>
      <c r="AA241" s="95">
        <f t="shared" si="99"/>
        <v>2.7973348001538731</v>
      </c>
      <c r="AB241" s="95">
        <f t="shared" si="99"/>
        <v>2.7956088408322839</v>
      </c>
      <c r="AC241" s="95">
        <f t="shared" si="99"/>
        <v>2.7953624217124529</v>
      </c>
      <c r="AD241" s="95">
        <f t="shared" si="99"/>
        <v>2.7969796286906341</v>
      </c>
      <c r="AE241" s="95">
        <f t="shared" si="99"/>
        <v>2.795087222662858</v>
      </c>
      <c r="AF241" s="95">
        <f t="shared" si="99"/>
        <v>2.7961887082548045</v>
      </c>
      <c r="AG241" s="95">
        <f t="shared" si="99"/>
        <v>2.7944559573217997</v>
      </c>
      <c r="AH241" s="95">
        <f t="shared" si="99"/>
        <v>2.7946857597073387</v>
      </c>
      <c r="AI241" s="95">
        <f t="shared" si="99"/>
        <v>2.7931950720383036</v>
      </c>
      <c r="AJ241" s="95">
        <f t="shared" si="99"/>
        <v>2.7926208165389075</v>
      </c>
      <c r="AK241" s="95">
        <f t="shared" si="99"/>
        <v>2.7927166253599598</v>
      </c>
      <c r="AL241" s="95">
        <f t="shared" si="99"/>
        <v>2.7921906855451621</v>
      </c>
      <c r="AM241" s="95">
        <f t="shared" si="99"/>
        <v>2.7922925137610157</v>
      </c>
      <c r="AN241" s="95">
        <f t="shared" si="99"/>
        <v>2.7920525008227832</v>
      </c>
      <c r="AO241" s="95">
        <f t="shared" si="99"/>
        <v>2.7918835602371717</v>
      </c>
      <c r="AP241" s="95">
        <f t="shared" si="99"/>
        <v>2.8002679727880433</v>
      </c>
      <c r="AQ241" s="95">
        <f t="shared" si="99"/>
        <v>2.7949179350903544</v>
      </c>
      <c r="AR241" s="95">
        <f t="shared" si="99"/>
        <v>2.7992686211948494</v>
      </c>
      <c r="AS241" s="95">
        <f t="shared" si="99"/>
        <v>2.7943932989550166</v>
      </c>
      <c r="AT241" s="95">
        <f t="shared" si="99"/>
        <v>2.7983371771657533</v>
      </c>
      <c r="AU241" s="95">
        <f t="shared" si="99"/>
        <v>2.7938973442687933</v>
      </c>
      <c r="AV241" s="95">
        <f t="shared" si="99"/>
        <v>2.7918397684785066</v>
      </c>
      <c r="AW241" s="95">
        <f t="shared" si="99"/>
        <v>2.7934466109717899</v>
      </c>
      <c r="AX241" s="95">
        <f t="shared" si="99"/>
        <v>2.791533009936308</v>
      </c>
      <c r="AY241" s="95">
        <f t="shared" si="99"/>
        <v>2.7930501640964218</v>
      </c>
      <c r="BA241" s="140" t="s">
        <v>114</v>
      </c>
      <c r="BB241" s="140" t="s">
        <v>114</v>
      </c>
      <c r="BC241" s="140" t="s">
        <v>114</v>
      </c>
      <c r="BD241" s="140" t="s">
        <v>114</v>
      </c>
      <c r="BF241" s="77"/>
    </row>
    <row r="242" spans="2:58" x14ac:dyDescent="0.25">
      <c r="B242" s="91" t="s">
        <v>122</v>
      </c>
      <c r="C242" s="91" t="s">
        <v>121</v>
      </c>
      <c r="D242" s="95">
        <f>D228/D231</f>
        <v>62.344039297184963</v>
      </c>
      <c r="E242" s="95">
        <f t="shared" ref="E242:AY242" si="100">E228/E231</f>
        <v>56.714536516853933</v>
      </c>
      <c r="F242" s="95">
        <f t="shared" si="100"/>
        <v>62.253411306042885</v>
      </c>
      <c r="G242" s="95">
        <f t="shared" si="100"/>
        <v>58.538327882256745</v>
      </c>
      <c r="H242" s="95">
        <f t="shared" si="100"/>
        <v>60.899095337508697</v>
      </c>
      <c r="I242" s="95">
        <f t="shared" si="100"/>
        <v>71.326461681807601</v>
      </c>
      <c r="J242" s="95">
        <f t="shared" si="100"/>
        <v>74.615984593163219</v>
      </c>
      <c r="K242" s="95">
        <f t="shared" si="100"/>
        <v>70.772088156431892</v>
      </c>
      <c r="L242" s="95">
        <f t="shared" si="100"/>
        <v>72.615178013741414</v>
      </c>
      <c r="M242" s="95">
        <f t="shared" si="100"/>
        <v>76.55894955079475</v>
      </c>
      <c r="N242" s="95">
        <f t="shared" si="100"/>
        <v>84.499828119628745</v>
      </c>
      <c r="O242" s="95">
        <f t="shared" si="100"/>
        <v>86.381767842493844</v>
      </c>
      <c r="P242" s="95">
        <f t="shared" si="100"/>
        <v>67.8054178571183</v>
      </c>
      <c r="Q242" s="95">
        <f t="shared" si="100"/>
        <v>67.882751352596841</v>
      </c>
      <c r="R242" s="95">
        <f t="shared" si="100"/>
        <v>68.620793418360364</v>
      </c>
      <c r="S242" s="95">
        <f t="shared" si="100"/>
        <v>67.752088851837911</v>
      </c>
      <c r="T242" s="95">
        <f t="shared" si="100"/>
        <v>68.143666943962714</v>
      </c>
      <c r="U242" s="95">
        <f t="shared" si="100"/>
        <v>67.480500916860237</v>
      </c>
      <c r="V242" s="95">
        <f t="shared" si="100"/>
        <v>67.603790794256099</v>
      </c>
      <c r="W242" s="95">
        <f t="shared" si="100"/>
        <v>67.115460341595835</v>
      </c>
      <c r="X242" s="95">
        <f t="shared" si="100"/>
        <v>66.947525635718279</v>
      </c>
      <c r="Y242" s="95">
        <f t="shared" si="100"/>
        <v>66.962323536444899</v>
      </c>
      <c r="Z242" s="95">
        <f t="shared" si="100"/>
        <v>66.820596057530139</v>
      </c>
      <c r="AA242" s="95">
        <f t="shared" si="100"/>
        <v>66.833312196077102</v>
      </c>
      <c r="AB242" s="95">
        <f t="shared" si="100"/>
        <v>66.604370232039528</v>
      </c>
      <c r="AC242" s="95">
        <f t="shared" si="100"/>
        <v>66.573514077793433</v>
      </c>
      <c r="AD242" s="95">
        <f t="shared" si="100"/>
        <v>66.784239006690058</v>
      </c>
      <c r="AE242" s="95">
        <f t="shared" si="100"/>
        <v>66.540774224775717</v>
      </c>
      <c r="AF242" s="95">
        <f t="shared" si="100"/>
        <v>66.68052651539702</v>
      </c>
      <c r="AG242" s="95">
        <f t="shared" si="100"/>
        <v>66.465256707007214</v>
      </c>
      <c r="AH242" s="95">
        <f t="shared" si="100"/>
        <v>66.494189673888286</v>
      </c>
      <c r="AI242" s="95">
        <f t="shared" si="100"/>
        <v>66.320004659201118</v>
      </c>
      <c r="AJ242" s="95">
        <f t="shared" si="100"/>
        <v>66.255971029915287</v>
      </c>
      <c r="AK242" s="95">
        <f t="shared" si="100"/>
        <v>66.267975915804257</v>
      </c>
      <c r="AL242" s="95">
        <f t="shared" si="100"/>
        <v>66.210531857849176</v>
      </c>
      <c r="AM242" s="95">
        <f t="shared" si="100"/>
        <v>66.223071877629124</v>
      </c>
      <c r="AN242" s="95">
        <f t="shared" si="100"/>
        <v>66.200072372850983</v>
      </c>
      <c r="AO242" s="95">
        <f t="shared" si="100"/>
        <v>66.182916983883274</v>
      </c>
      <c r="AP242" s="95">
        <f t="shared" si="100"/>
        <v>67.235305916350868</v>
      </c>
      <c r="AQ242" s="95">
        <f t="shared" si="100"/>
        <v>66.529298122351847</v>
      </c>
      <c r="AR242" s="95">
        <f t="shared" si="100"/>
        <v>67.090043582967283</v>
      </c>
      <c r="AS242" s="95">
        <f t="shared" si="100"/>
        <v>66.46878207364081</v>
      </c>
      <c r="AT242" s="95">
        <f t="shared" si="100"/>
        <v>66.961505439894069</v>
      </c>
      <c r="AU242" s="95">
        <f t="shared" si="100"/>
        <v>66.412932817303101</v>
      </c>
      <c r="AV242" s="95">
        <f t="shared" si="100"/>
        <v>66.186391363028832</v>
      </c>
      <c r="AW242" s="95">
        <f t="shared" si="100"/>
        <v>66.363300978664384</v>
      </c>
      <c r="AX242" s="95">
        <f t="shared" si="100"/>
        <v>66.155778611443296</v>
      </c>
      <c r="AY242" s="95">
        <f t="shared" si="100"/>
        <v>66.320805138994317</v>
      </c>
      <c r="BA242" s="140" t="s">
        <v>114</v>
      </c>
      <c r="BB242" s="140" t="s">
        <v>114</v>
      </c>
      <c r="BC242" s="140" t="s">
        <v>114</v>
      </c>
      <c r="BD242" s="140" t="s">
        <v>114</v>
      </c>
      <c r="BF242" s="77"/>
    </row>
    <row r="243" spans="2:58" x14ac:dyDescent="0.25">
      <c r="B243" s="91" t="s">
        <v>123</v>
      </c>
      <c r="C243" s="94" t="s">
        <v>119</v>
      </c>
      <c r="D243" s="93">
        <f>D224/D218</f>
        <v>0.72988942298153447</v>
      </c>
      <c r="E243" s="93">
        <f t="shared" ref="E243:AY243" si="101">E224/E218</f>
        <v>0.74753955955564</v>
      </c>
      <c r="F243" s="93">
        <f t="shared" si="101"/>
        <v>0.73653351982485593</v>
      </c>
      <c r="G243" s="93">
        <f t="shared" si="101"/>
        <v>4.3092787070198563E-2</v>
      </c>
      <c r="H243" s="93">
        <f t="shared" si="101"/>
        <v>0.75481358575778923</v>
      </c>
      <c r="I243" s="93">
        <f t="shared" si="101"/>
        <v>0.79417551821883603</v>
      </c>
      <c r="J243" s="93">
        <f t="shared" si="101"/>
        <v>0.81554335268919698</v>
      </c>
      <c r="K243" s="93">
        <f t="shared" si="101"/>
        <v>0.75602898874187718</v>
      </c>
      <c r="L243" s="93">
        <f t="shared" si="101"/>
        <v>0.74650312876529201</v>
      </c>
      <c r="M243" s="93">
        <f t="shared" si="101"/>
        <v>0.76794740416457341</v>
      </c>
      <c r="N243" s="93">
        <f t="shared" si="101"/>
        <v>0.80983735953135361</v>
      </c>
      <c r="O243" s="93">
        <f t="shared" si="101"/>
        <v>0.81025100900464941</v>
      </c>
      <c r="P243" s="93">
        <f t="shared" si="101"/>
        <v>0.68545675689762153</v>
      </c>
      <c r="Q243" s="93">
        <f t="shared" si="101"/>
        <v>0.68857261073867404</v>
      </c>
      <c r="R243" s="93">
        <f t="shared" si="101"/>
        <v>0.69171369801939797</v>
      </c>
      <c r="S243" s="93">
        <f t="shared" si="101"/>
        <v>0.69186398284245365</v>
      </c>
      <c r="T243" s="93">
        <f t="shared" si="101"/>
        <v>0.74687389574497243</v>
      </c>
      <c r="U243" s="93">
        <f t="shared" si="101"/>
        <v>0.75082632943633076</v>
      </c>
      <c r="V243" s="93">
        <f t="shared" si="101"/>
        <v>0.7508078666803929</v>
      </c>
      <c r="W243" s="93">
        <f t="shared" si="101"/>
        <v>0.75043460253994099</v>
      </c>
      <c r="X243" s="93">
        <f t="shared" si="101"/>
        <v>0.75333191215975859</v>
      </c>
      <c r="Y243" s="93">
        <f t="shared" si="101"/>
        <v>0.75459646413027104</v>
      </c>
      <c r="Z243" s="93">
        <f t="shared" si="101"/>
        <v>0.75036238268604538</v>
      </c>
      <c r="AA243" s="93">
        <f t="shared" si="101"/>
        <v>0.74264146094908789</v>
      </c>
      <c r="AB243" s="93">
        <f t="shared" si="101"/>
        <v>0.73113172228746515</v>
      </c>
      <c r="AC243" s="93">
        <f t="shared" si="101"/>
        <v>0.73498875409797171</v>
      </c>
      <c r="AD243" s="93">
        <f t="shared" si="101"/>
        <v>0.73870472390540298</v>
      </c>
      <c r="AE243" s="93">
        <f t="shared" si="101"/>
        <v>0.74264812537104896</v>
      </c>
      <c r="AF243" s="93">
        <f t="shared" si="101"/>
        <v>0.74681672729369453</v>
      </c>
      <c r="AG243" s="93">
        <f t="shared" si="101"/>
        <v>0.74685735149942423</v>
      </c>
      <c r="AH243" s="93">
        <f t="shared" si="101"/>
        <v>0.74638592345182464</v>
      </c>
      <c r="AI243" s="93">
        <f t="shared" si="101"/>
        <v>0.74608408359379708</v>
      </c>
      <c r="AJ243" s="93">
        <f t="shared" si="101"/>
        <v>0.74575439891063955</v>
      </c>
      <c r="AK243" s="93">
        <f t="shared" si="101"/>
        <v>0.7449402289519319</v>
      </c>
      <c r="AL243" s="93">
        <f t="shared" si="101"/>
        <v>0.74414826415443669</v>
      </c>
      <c r="AM243" s="93">
        <f t="shared" si="101"/>
        <v>0.74348365665377925</v>
      </c>
      <c r="AN243" s="93">
        <f t="shared" si="101"/>
        <v>0.74359294188435632</v>
      </c>
      <c r="AO243" s="93">
        <f t="shared" si="101"/>
        <v>0.74462749931982419</v>
      </c>
      <c r="AP243" s="93">
        <f t="shared" si="101"/>
        <v>0.74464259838198055</v>
      </c>
      <c r="AQ243" s="93">
        <f t="shared" si="101"/>
        <v>0.74533836565035416</v>
      </c>
      <c r="AR243" s="93">
        <f t="shared" si="101"/>
        <v>0.74532219614882145</v>
      </c>
      <c r="AS243" s="93">
        <f t="shared" si="101"/>
        <v>0.7454347000164987</v>
      </c>
      <c r="AT243" s="93">
        <f t="shared" si="101"/>
        <v>0.74505016340239993</v>
      </c>
      <c r="AU243" s="93">
        <f t="shared" si="101"/>
        <v>0.74521389485196476</v>
      </c>
      <c r="AV243" s="93">
        <f t="shared" si="101"/>
        <v>0.74543537452258568</v>
      </c>
      <c r="AW243" s="93">
        <f t="shared" si="101"/>
        <v>0.74510298759571092</v>
      </c>
      <c r="AX243" s="93">
        <f t="shared" si="101"/>
        <v>0.74543107542164688</v>
      </c>
      <c r="AY243" s="93">
        <f t="shared" si="101"/>
        <v>0.74523149177738823</v>
      </c>
      <c r="BA243" s="140" t="s">
        <v>114</v>
      </c>
      <c r="BB243" s="140" t="s">
        <v>114</v>
      </c>
      <c r="BC243" s="140" t="s">
        <v>114</v>
      </c>
      <c r="BD243" s="140" t="s">
        <v>114</v>
      </c>
      <c r="BF243" s="77"/>
    </row>
    <row r="244" spans="2:58" x14ac:dyDescent="0.25">
      <c r="B244" s="91" t="s">
        <v>161</v>
      </c>
      <c r="C244" s="94" t="s">
        <v>162</v>
      </c>
      <c r="D244" s="125">
        <f>D224-D222/60</f>
        <v>824995.47446409508</v>
      </c>
      <c r="E244" s="125">
        <f t="shared" ref="E244:AY244" si="102">E224-E222/60</f>
        <v>893685.59018746484</v>
      </c>
      <c r="F244" s="125">
        <f t="shared" si="102"/>
        <v>1148289.2711514968</v>
      </c>
      <c r="G244" s="125">
        <f t="shared" si="102"/>
        <v>-201674.44934828911</v>
      </c>
      <c r="H244" s="125">
        <f t="shared" si="102"/>
        <v>1568423.7322658987</v>
      </c>
      <c r="I244" s="125">
        <f t="shared" si="102"/>
        <v>1721062.0854162616</v>
      </c>
      <c r="J244" s="125">
        <f t="shared" si="102"/>
        <v>1888416.2720763558</v>
      </c>
      <c r="K244" s="125">
        <f t="shared" si="102"/>
        <v>2114014.4530470413</v>
      </c>
      <c r="L244" s="125">
        <f t="shared" si="102"/>
        <v>2361639.6727808043</v>
      </c>
      <c r="M244" s="125">
        <f t="shared" si="102"/>
        <v>2659177.4132870752</v>
      </c>
      <c r="N244" s="125">
        <f t="shared" si="102"/>
        <v>2798557.8238479905</v>
      </c>
      <c r="O244" s="125">
        <f t="shared" si="102"/>
        <v>2852142.6879685838</v>
      </c>
      <c r="P244" s="125">
        <f t="shared" si="102"/>
        <v>2731786.4306479907</v>
      </c>
      <c r="Q244" s="125">
        <f t="shared" si="102"/>
        <v>2841648.500668061</v>
      </c>
      <c r="R244" s="125">
        <f t="shared" si="102"/>
        <v>3995108.9136080239</v>
      </c>
      <c r="S244" s="125">
        <f t="shared" si="102"/>
        <v>3270383.8631791081</v>
      </c>
      <c r="T244" s="125">
        <f t="shared" si="102"/>
        <v>4659802.4776702859</v>
      </c>
      <c r="U244" s="125">
        <f t="shared" si="102"/>
        <v>3859444.7208440043</v>
      </c>
      <c r="V244" s="125">
        <f t="shared" si="102"/>
        <v>4944090.7945725117</v>
      </c>
      <c r="W244" s="125">
        <f t="shared" si="102"/>
        <v>4147390.5437441911</v>
      </c>
      <c r="X244" s="125">
        <f t="shared" si="102"/>
        <v>3979205.7948424914</v>
      </c>
      <c r="Y244" s="125">
        <f t="shared" si="102"/>
        <v>4419056.0915913694</v>
      </c>
      <c r="Z244" s="125">
        <f t="shared" si="102"/>
        <v>4237433.7672214592</v>
      </c>
      <c r="AA244" s="125">
        <f t="shared" si="102"/>
        <v>4615661.3275915915</v>
      </c>
      <c r="AB244" s="125">
        <f t="shared" si="102"/>
        <v>4405263.4958900083</v>
      </c>
      <c r="AC244" s="125">
        <f t="shared" si="102"/>
        <v>4615554.6234657839</v>
      </c>
      <c r="AD244" s="125">
        <f t="shared" si="102"/>
        <v>5932338.6918599159</v>
      </c>
      <c r="AE244" s="125">
        <f t="shared" si="102"/>
        <v>5177281.5209902171</v>
      </c>
      <c r="AF244" s="125">
        <f t="shared" si="102"/>
        <v>6285281.7134098858</v>
      </c>
      <c r="AG244" s="125">
        <f t="shared" si="102"/>
        <v>5479520.2103946013</v>
      </c>
      <c r="AH244" s="125">
        <f t="shared" si="102"/>
        <v>6541691.557932822</v>
      </c>
      <c r="AI244" s="125">
        <f t="shared" si="102"/>
        <v>5737562.0385070089</v>
      </c>
      <c r="AJ244" s="125">
        <f t="shared" si="102"/>
        <v>5598097.9398498731</v>
      </c>
      <c r="AK244" s="125">
        <f t="shared" si="102"/>
        <v>6008185.119226506</v>
      </c>
      <c r="AL244" s="125">
        <f t="shared" si="102"/>
        <v>5838831.2340803314</v>
      </c>
      <c r="AM244" s="125">
        <f t="shared" si="102"/>
        <v>6264177.6974781863</v>
      </c>
      <c r="AN244" s="125">
        <f t="shared" si="102"/>
        <v>6112994.3966481425</v>
      </c>
      <c r="AO244" s="125">
        <f t="shared" si="102"/>
        <v>6318452.0353012094</v>
      </c>
      <c r="AP244" s="125">
        <f t="shared" si="102"/>
        <v>11936972.929482941</v>
      </c>
      <c r="AQ244" s="125">
        <f t="shared" si="102"/>
        <v>9540132.6140807476</v>
      </c>
      <c r="AR244" s="125">
        <f t="shared" si="102"/>
        <v>12234192.470097352</v>
      </c>
      <c r="AS244" s="125">
        <f t="shared" si="102"/>
        <v>9810599.9717080612</v>
      </c>
      <c r="AT244" s="125">
        <f t="shared" si="102"/>
        <v>12488284.88975668</v>
      </c>
      <c r="AU244" s="125">
        <f t="shared" si="102"/>
        <v>10077053.665518854</v>
      </c>
      <c r="AV244" s="125">
        <f t="shared" si="102"/>
        <v>8435040.0738351364</v>
      </c>
      <c r="AW244" s="125">
        <f t="shared" si="102"/>
        <v>10347782.037335765</v>
      </c>
      <c r="AX244" s="125">
        <f t="shared" si="102"/>
        <v>8706407.031380266</v>
      </c>
      <c r="AY244" s="125">
        <f t="shared" si="102"/>
        <v>10614792.933030011</v>
      </c>
      <c r="BA244" s="140" t="s">
        <v>114</v>
      </c>
      <c r="BB244" s="140" t="s">
        <v>114</v>
      </c>
      <c r="BC244" s="140" t="s">
        <v>114</v>
      </c>
      <c r="BD244" s="140" t="s">
        <v>114</v>
      </c>
      <c r="BF244" s="77"/>
    </row>
    <row r="245" spans="2:58" x14ac:dyDescent="0.25">
      <c r="B245" s="91" t="s">
        <v>163</v>
      </c>
      <c r="C245" s="94" t="s">
        <v>117</v>
      </c>
      <c r="D245" s="126">
        <f>D244/D232*60</f>
        <v>15.842934674211692</v>
      </c>
      <c r="E245" s="126">
        <f t="shared" ref="E245:AY245" si="103">E244/E232*60</f>
        <v>15.852614431973675</v>
      </c>
      <c r="F245" s="126">
        <f t="shared" si="103"/>
        <v>16.462519514231857</v>
      </c>
      <c r="G245" s="126">
        <f t="shared" si="103"/>
        <v>-2.5210088731707185</v>
      </c>
      <c r="H245" s="126">
        <f t="shared" si="103"/>
        <v>16.353800055810673</v>
      </c>
      <c r="I245" s="126">
        <f t="shared" si="103"/>
        <v>15.838300728660661</v>
      </c>
      <c r="J245" s="126">
        <f t="shared" si="103"/>
        <v>15.532987892558305</v>
      </c>
      <c r="K245" s="126">
        <f t="shared" si="103"/>
        <v>16.028273861584907</v>
      </c>
      <c r="L245" s="126">
        <f t="shared" si="103"/>
        <v>15.556367761441445</v>
      </c>
      <c r="M245" s="126">
        <f t="shared" si="103"/>
        <v>15.208262737974227</v>
      </c>
      <c r="N245" s="126">
        <f t="shared" si="103"/>
        <v>14.691467569579554</v>
      </c>
      <c r="O245" s="126">
        <f t="shared" si="103"/>
        <v>14.995844739266136</v>
      </c>
      <c r="P245" s="126">
        <f t="shared" si="103"/>
        <v>9.4428788206516412</v>
      </c>
      <c r="Q245" s="126">
        <f t="shared" si="103"/>
        <v>10.389747774739059</v>
      </c>
      <c r="R245" s="126">
        <f t="shared" si="103"/>
        <v>17.258891442786453</v>
      </c>
      <c r="S245" s="126">
        <f t="shared" si="103"/>
        <v>10.961949607810425</v>
      </c>
      <c r="T245" s="126">
        <f t="shared" si="103"/>
        <v>17.159177626598666</v>
      </c>
      <c r="U245" s="126">
        <f t="shared" si="103"/>
        <v>11.426955301278429</v>
      </c>
      <c r="V245" s="126">
        <f t="shared" si="103"/>
        <v>14.913686409673076</v>
      </c>
      <c r="W245" s="126">
        <f t="shared" si="103"/>
        <v>10.316204491280478</v>
      </c>
      <c r="X245" s="126">
        <f t="shared" si="103"/>
        <v>9.1242729320660363</v>
      </c>
      <c r="Y245" s="126">
        <f t="shared" si="103"/>
        <v>10.042783907360741</v>
      </c>
      <c r="Z245" s="126">
        <f t="shared" si="103"/>
        <v>8.9443941584501907</v>
      </c>
      <c r="AA245" s="126">
        <f t="shared" si="103"/>
        <v>9.6463607966294731</v>
      </c>
      <c r="AB245" s="126">
        <f t="shared" si="103"/>
        <v>8.0430168249930922</v>
      </c>
      <c r="AC245" s="126">
        <f t="shared" si="103"/>
        <v>8.2140846627544946</v>
      </c>
      <c r="AD245" s="126">
        <f t="shared" si="103"/>
        <v>11.518466420605661</v>
      </c>
      <c r="AE245" s="126">
        <f t="shared" si="103"/>
        <v>8.7453392717850029</v>
      </c>
      <c r="AF245" s="126">
        <f t="shared" si="103"/>
        <v>11.277798995911091</v>
      </c>
      <c r="AG245" s="126">
        <f t="shared" si="103"/>
        <v>8.6330521267657669</v>
      </c>
      <c r="AH245" s="126">
        <f t="shared" si="103"/>
        <v>10.270283038718642</v>
      </c>
      <c r="AI245" s="126">
        <f t="shared" si="103"/>
        <v>7.9913229348857451</v>
      </c>
      <c r="AJ245" s="126">
        <f t="shared" si="103"/>
        <v>7.4007892430611264</v>
      </c>
      <c r="AK245" s="126">
        <f t="shared" si="103"/>
        <v>7.8925821891833277</v>
      </c>
      <c r="AL245" s="126">
        <f t="shared" si="103"/>
        <v>7.3027941102127327</v>
      </c>
      <c r="AM245" s="126">
        <f t="shared" si="103"/>
        <v>7.7899533555585085</v>
      </c>
      <c r="AN245" s="126">
        <f t="shared" si="103"/>
        <v>7.2200487392245956</v>
      </c>
      <c r="AO245" s="126">
        <f t="shared" si="103"/>
        <v>7.280329085504925</v>
      </c>
      <c r="AP245" s="126">
        <f t="shared" si="103"/>
        <v>23.487209368941588</v>
      </c>
      <c r="AQ245" s="126">
        <f t="shared" si="103"/>
        <v>13.325309328985725</v>
      </c>
      <c r="AR245" s="126">
        <f t="shared" si="103"/>
        <v>22.140583417007168</v>
      </c>
      <c r="AS245" s="126">
        <f t="shared" si="103"/>
        <v>12.904655025516043</v>
      </c>
      <c r="AT245" s="126">
        <f t="shared" si="103"/>
        <v>20.945006165673263</v>
      </c>
      <c r="AU245" s="126">
        <f t="shared" si="103"/>
        <v>12.524216383592885</v>
      </c>
      <c r="AV245" s="126">
        <f t="shared" si="103"/>
        <v>8.9050904837090457</v>
      </c>
      <c r="AW245" s="126">
        <f t="shared" si="103"/>
        <v>12.202335955136338</v>
      </c>
      <c r="AX245" s="126">
        <f t="shared" si="103"/>
        <v>8.7858619294556011</v>
      </c>
      <c r="AY245" s="126">
        <f t="shared" si="103"/>
        <v>11.892847599582566</v>
      </c>
      <c r="BA245" s="140" t="s">
        <v>114</v>
      </c>
      <c r="BB245" s="140" t="s">
        <v>114</v>
      </c>
      <c r="BC245" s="140" t="s">
        <v>114</v>
      </c>
      <c r="BD245" s="140" t="s">
        <v>114</v>
      </c>
      <c r="BF245" s="77"/>
    </row>
    <row r="246" spans="2:58" x14ac:dyDescent="0.25">
      <c r="B246" s="92"/>
      <c r="C246" s="92"/>
      <c r="D246" s="92"/>
      <c r="E246" s="92"/>
      <c r="F246" s="92"/>
      <c r="G246" s="92"/>
      <c r="H246" s="92"/>
      <c r="I246" s="92"/>
      <c r="J246" s="92"/>
      <c r="K246" s="92"/>
      <c r="L246" s="92"/>
      <c r="M246" s="92"/>
      <c r="N246" s="92"/>
      <c r="O246" s="92"/>
      <c r="BA246" s="140" t="s">
        <v>114</v>
      </c>
      <c r="BB246" s="140" t="s">
        <v>114</v>
      </c>
      <c r="BC246" s="140" t="s">
        <v>114</v>
      </c>
      <c r="BD246" s="140" t="s">
        <v>114</v>
      </c>
      <c r="BF246" s="77"/>
    </row>
    <row r="247" spans="2:58" x14ac:dyDescent="0.25">
      <c r="B247" s="88" t="s">
        <v>124</v>
      </c>
      <c r="C247" s="89"/>
      <c r="D247" s="70">
        <v>44562</v>
      </c>
      <c r="E247" s="70">
        <v>44593</v>
      </c>
      <c r="F247" s="70">
        <v>44621</v>
      </c>
      <c r="G247" s="70">
        <v>44652</v>
      </c>
      <c r="H247" s="70">
        <v>44682</v>
      </c>
      <c r="I247" s="70">
        <v>44713</v>
      </c>
      <c r="J247" s="70">
        <v>44743</v>
      </c>
      <c r="K247" s="70">
        <v>44774</v>
      </c>
      <c r="L247" s="70">
        <v>44805</v>
      </c>
      <c r="M247" s="70">
        <v>44835</v>
      </c>
      <c r="N247" s="70">
        <v>44866</v>
      </c>
      <c r="O247" s="70">
        <v>44896</v>
      </c>
      <c r="P247" s="70">
        <v>44927</v>
      </c>
      <c r="Q247" s="70">
        <v>44958</v>
      </c>
      <c r="R247" s="70">
        <v>44986</v>
      </c>
      <c r="S247" s="70">
        <v>45017</v>
      </c>
      <c r="T247" s="70">
        <v>45047</v>
      </c>
      <c r="U247" s="70">
        <v>45078</v>
      </c>
      <c r="V247" s="70">
        <v>45108</v>
      </c>
      <c r="W247" s="70">
        <v>45139</v>
      </c>
      <c r="X247" s="70">
        <v>45170</v>
      </c>
      <c r="Y247" s="70">
        <v>45200</v>
      </c>
      <c r="Z247" s="70">
        <v>45231</v>
      </c>
      <c r="AA247" s="70">
        <v>45261</v>
      </c>
      <c r="AB247" s="70">
        <v>45292</v>
      </c>
      <c r="AC247" s="70">
        <v>45323</v>
      </c>
      <c r="AD247" s="70">
        <v>45352</v>
      </c>
      <c r="AE247" s="70">
        <v>45383</v>
      </c>
      <c r="AF247" s="70">
        <v>45413</v>
      </c>
      <c r="AG247" s="70">
        <v>45444</v>
      </c>
      <c r="AH247" s="70">
        <v>45474</v>
      </c>
      <c r="AI247" s="70">
        <v>45505</v>
      </c>
      <c r="AJ247" s="70">
        <v>45536</v>
      </c>
      <c r="AK247" s="70">
        <v>45566</v>
      </c>
      <c r="AL247" s="70">
        <v>45597</v>
      </c>
      <c r="AM247" s="70">
        <v>45627</v>
      </c>
      <c r="AN247" s="70">
        <v>45658</v>
      </c>
      <c r="AO247" s="70">
        <v>45689</v>
      </c>
      <c r="AP247" s="70">
        <v>45717</v>
      </c>
      <c r="AQ247" s="70">
        <v>45748</v>
      </c>
      <c r="AR247" s="70">
        <v>45778</v>
      </c>
      <c r="AS247" s="70">
        <v>45809</v>
      </c>
      <c r="AT247" s="70">
        <v>45839</v>
      </c>
      <c r="AU247" s="70">
        <v>45870</v>
      </c>
      <c r="AV247" s="70">
        <v>45901</v>
      </c>
      <c r="AW247" s="70">
        <v>45931</v>
      </c>
      <c r="AX247" s="70">
        <v>45962</v>
      </c>
      <c r="AY247" s="70">
        <v>45992</v>
      </c>
      <c r="BA247" s="140" t="s">
        <v>114</v>
      </c>
      <c r="BB247" s="140" t="s">
        <v>114</v>
      </c>
      <c r="BC247" s="140" t="s">
        <v>114</v>
      </c>
      <c r="BD247" s="140" t="s">
        <v>114</v>
      </c>
      <c r="BF247" s="77"/>
    </row>
    <row r="248" spans="2:58" x14ac:dyDescent="0.25">
      <c r="B248" s="91" t="s">
        <v>125</v>
      </c>
      <c r="C248" s="92" t="s">
        <v>119</v>
      </c>
      <c r="D248" s="96" t="str">
        <f>IFERROR((D234-C234)/C234,"n.a")</f>
        <v>n.a</v>
      </c>
      <c r="E248" s="96">
        <f t="shared" ref="E248:AY248" si="104">IFERROR((E234-D234)/D234,"n.a")</f>
        <v>0.10067189139880924</v>
      </c>
      <c r="F248" s="96">
        <f t="shared" si="104"/>
        <v>0.23333862082117657</v>
      </c>
      <c r="G248" s="96">
        <f t="shared" si="104"/>
        <v>0.15320386188877633</v>
      </c>
      <c r="H248" s="96">
        <f t="shared" si="104"/>
        <v>0.11214284550675493</v>
      </c>
      <c r="I248" s="96">
        <f t="shared" si="104"/>
        <v>0.11378816901408451</v>
      </c>
      <c r="J248" s="96">
        <f t="shared" si="104"/>
        <v>0.14014751837909856</v>
      </c>
      <c r="K248" s="96">
        <f t="shared" si="104"/>
        <v>8.2087201569447238E-2</v>
      </c>
      <c r="L248" s="96">
        <f t="shared" si="104"/>
        <v>0.12693198637185485</v>
      </c>
      <c r="M248" s="96">
        <f t="shared" si="104"/>
        <v>0.10064373044960719</v>
      </c>
      <c r="N248" s="96">
        <f t="shared" si="104"/>
        <v>8.1426581544586291E-2</v>
      </c>
      <c r="O248" s="96">
        <f t="shared" si="104"/>
        <v>9.5391243907493539E-2</v>
      </c>
      <c r="P248" s="168">
        <f t="shared" si="104"/>
        <v>7.525508967464746E-2</v>
      </c>
      <c r="Q248" s="168">
        <f t="shared" si="104"/>
        <v>9.3373212409756559E-2</v>
      </c>
      <c r="R248" s="168">
        <f t="shared" si="104"/>
        <v>-0.17737127018052548</v>
      </c>
      <c r="S248" s="168">
        <f t="shared" si="104"/>
        <v>0.2780333418304724</v>
      </c>
      <c r="T248" s="168">
        <f t="shared" si="104"/>
        <v>-0.10297905967607009</v>
      </c>
      <c r="U248" s="168">
        <f t="shared" si="104"/>
        <v>0.24262734148090764</v>
      </c>
      <c r="V248" s="168">
        <f t="shared" si="104"/>
        <v>-9.3174733561358955E-2</v>
      </c>
      <c r="W248" s="168">
        <f t="shared" si="104"/>
        <v>0.21752976520998912</v>
      </c>
      <c r="X248" s="168">
        <f t="shared" si="104"/>
        <v>8.289591114419452E-2</v>
      </c>
      <c r="Y248" s="168">
        <f t="shared" si="104"/>
        <v>8.4409049016651722E-3</v>
      </c>
      <c r="Z248" s="168">
        <f t="shared" si="104"/>
        <v>7.6445437581164552E-2</v>
      </c>
      <c r="AA248" s="168">
        <f t="shared" si="104"/>
        <v>8.6270855338202151E-3</v>
      </c>
      <c r="AB248" s="168">
        <f t="shared" si="104"/>
        <v>7.1230237806290869E-2</v>
      </c>
      <c r="AC248" s="168">
        <f t="shared" si="104"/>
        <v>3.4053899557875134E-2</v>
      </c>
      <c r="AD248" s="168">
        <f t="shared" si="104"/>
        <v>-8.8260053039403194E-2</v>
      </c>
      <c r="AE248" s="168">
        <f t="shared" si="104"/>
        <v>0.14786235313325291</v>
      </c>
      <c r="AF248" s="168">
        <f t="shared" si="104"/>
        <v>-6.0915801335894533E-2</v>
      </c>
      <c r="AG248" s="168">
        <f t="shared" si="104"/>
        <v>0.13914440768577663</v>
      </c>
      <c r="AH248" s="168">
        <f t="shared" si="104"/>
        <v>-5.7283877908665182E-2</v>
      </c>
      <c r="AI248" s="168">
        <f t="shared" si="104"/>
        <v>0.12750197720760295</v>
      </c>
      <c r="AJ248" s="168">
        <f t="shared" si="104"/>
        <v>5.3648873057223927E-2</v>
      </c>
      <c r="AK248" s="168">
        <f t="shared" si="104"/>
        <v>6.6772718039237854E-3</v>
      </c>
      <c r="AL248" s="168">
        <f t="shared" si="104"/>
        <v>5.0673704500284786E-2</v>
      </c>
      <c r="AM248" s="168">
        <f t="shared" si="104"/>
        <v>6.1983743756829886E-3</v>
      </c>
      <c r="AN248" s="168">
        <f t="shared" si="104"/>
        <v>4.7257098717389728E-2</v>
      </c>
      <c r="AO248" s="168">
        <f t="shared" si="104"/>
        <v>2.5115942174062478E-2</v>
      </c>
      <c r="AP248" s="168">
        <f t="shared" si="104"/>
        <v>-0.41813452939130585</v>
      </c>
      <c r="AQ248" s="168">
        <f t="shared" si="104"/>
        <v>0.41327848025452046</v>
      </c>
      <c r="AR248" s="168">
        <f t="shared" si="104"/>
        <v>-0.23067466414722068</v>
      </c>
      <c r="AS248" s="168">
        <f t="shared" si="104"/>
        <v>0.3802615562965328</v>
      </c>
      <c r="AT248" s="168">
        <f t="shared" si="104"/>
        <v>-0.217841491608851</v>
      </c>
      <c r="AU248" s="168">
        <f t="shared" si="104"/>
        <v>0.35351944729465562</v>
      </c>
      <c r="AV248" s="168">
        <f t="shared" si="104"/>
        <v>0.17884654847601048</v>
      </c>
      <c r="AW248" s="168">
        <f t="shared" si="104"/>
        <v>-0.10569029300012646</v>
      </c>
      <c r="AX248" s="168">
        <f t="shared" si="104"/>
        <v>0.17001864198092548</v>
      </c>
      <c r="AY248" s="168">
        <f t="shared" si="104"/>
        <v>-0.10028704029807506</v>
      </c>
      <c r="BA248" s="140" t="s">
        <v>114</v>
      </c>
      <c r="BB248" s="140" t="s">
        <v>114</v>
      </c>
      <c r="BC248" s="140" t="s">
        <v>114</v>
      </c>
      <c r="BD248" s="140" t="s">
        <v>114</v>
      </c>
      <c r="BF248" s="77"/>
    </row>
    <row r="249" spans="2:58" x14ac:dyDescent="0.25">
      <c r="B249" s="91" t="s">
        <v>135</v>
      </c>
      <c r="C249" s="94" t="s">
        <v>119</v>
      </c>
      <c r="D249" s="96" t="str">
        <f>IFERROR((D233-C233)/C233,"n.a")</f>
        <v>n.a</v>
      </c>
      <c r="E249" s="96">
        <f t="shared" ref="E249:AY249" si="105">IFERROR((E233-D233)/D233,"n.a")</f>
        <v>9.6490411469000184E-2</v>
      </c>
      <c r="F249" s="96">
        <f t="shared" si="105"/>
        <v>0.22218448868701449</v>
      </c>
      <c r="G249" s="96">
        <f t="shared" si="105"/>
        <v>0.18835747282136778</v>
      </c>
      <c r="H249" s="96">
        <f t="shared" si="105"/>
        <v>0.14064418074472437</v>
      </c>
      <c r="I249" s="96">
        <f t="shared" si="105"/>
        <v>2.1344744529288168E-2</v>
      </c>
      <c r="J249" s="96">
        <f t="shared" si="105"/>
        <v>0.12102661883138062</v>
      </c>
      <c r="K249" s="96">
        <f t="shared" si="105"/>
        <v>0.18608866906877336</v>
      </c>
      <c r="L249" s="96">
        <f t="shared" si="105"/>
        <v>9.2286501377410471E-2</v>
      </c>
      <c r="M249" s="96">
        <f t="shared" si="105"/>
        <v>3.8729292266233652E-2</v>
      </c>
      <c r="N249" s="96">
        <f t="shared" si="105"/>
        <v>7.2175749613344201E-3</v>
      </c>
      <c r="O249" s="96">
        <f t="shared" si="105"/>
        <v>-1.7485346322133246E-2</v>
      </c>
      <c r="P249" s="169">
        <f t="shared" si="105"/>
        <v>0.24854739688134425</v>
      </c>
      <c r="Q249" s="169">
        <f t="shared" si="105"/>
        <v>3.8012607620327946E-2</v>
      </c>
      <c r="R249" s="169">
        <f t="shared" si="105"/>
        <v>0.40722675680888287</v>
      </c>
      <c r="S249" s="169">
        <f t="shared" si="105"/>
        <v>-0.18157066949973294</v>
      </c>
      <c r="T249" s="169">
        <f t="shared" si="105"/>
        <v>0.30495692793953538</v>
      </c>
      <c r="U249" s="169">
        <f t="shared" si="105"/>
        <v>-0.17632830432641297</v>
      </c>
      <c r="V249" s="169">
        <f t="shared" si="105"/>
        <v>0.28644808298029489</v>
      </c>
      <c r="W249" s="169">
        <f t="shared" si="105"/>
        <v>-0.1600470624600645</v>
      </c>
      <c r="X249" s="169">
        <f t="shared" si="105"/>
        <v>-4.2725332691368377E-2</v>
      </c>
      <c r="Y249" s="169">
        <f t="shared" si="105"/>
        <v>0.11082017204128551</v>
      </c>
      <c r="Z249" s="169">
        <f t="shared" si="105"/>
        <v>-3.4030880875179075E-2</v>
      </c>
      <c r="AA249" s="169">
        <f t="shared" si="105"/>
        <v>0.10284699737949818</v>
      </c>
      <c r="AB249" s="169">
        <f t="shared" si="105"/>
        <v>-2.8512462198102627E-2</v>
      </c>
      <c r="AC249" s="169">
        <f t="shared" si="105"/>
        <v>4.3157979665306948E-2</v>
      </c>
      <c r="AD249" s="169">
        <f t="shared" si="105"/>
        <v>0.2784804470245329</v>
      </c>
      <c r="AE249" s="169">
        <f t="shared" si="105"/>
        <v>-0.13172784180634514</v>
      </c>
      <c r="AF249" s="169">
        <f t="shared" si="105"/>
        <v>0.20693213819663139</v>
      </c>
      <c r="AG249" s="169">
        <f t="shared" si="105"/>
        <v>-0.12714850297841468</v>
      </c>
      <c r="AH249" s="169">
        <f t="shared" si="105"/>
        <v>0.19528656439222533</v>
      </c>
      <c r="AI249" s="169">
        <f t="shared" si="105"/>
        <v>-0.12137154821891949</v>
      </c>
      <c r="AJ249" s="169">
        <f t="shared" si="105"/>
        <v>-2.2650259668484191E-2</v>
      </c>
      <c r="AK249" s="169">
        <f t="shared" si="105"/>
        <v>7.4673612257878011E-2</v>
      </c>
      <c r="AL249" s="169">
        <f t="shared" si="105"/>
        <v>-2.6094072571458574E-2</v>
      </c>
      <c r="AM249" s="169">
        <f t="shared" si="105"/>
        <v>7.4065622476992402E-2</v>
      </c>
      <c r="AN249" s="169">
        <f t="shared" si="105"/>
        <v>-2.333090086139274E-2</v>
      </c>
      <c r="AO249" s="169">
        <f t="shared" si="105"/>
        <v>3.2749910661917098E-2</v>
      </c>
      <c r="AP249" s="169">
        <f t="shared" si="105"/>
        <v>0.88290328671337281</v>
      </c>
      <c r="AQ249" s="169">
        <f t="shared" si="105"/>
        <v>-0.20048363126254215</v>
      </c>
      <c r="AR249" s="169">
        <f t="shared" si="105"/>
        <v>0.28145140637302907</v>
      </c>
      <c r="AS249" s="169">
        <f t="shared" si="105"/>
        <v>-0.19697142951150198</v>
      </c>
      <c r="AT249" s="169">
        <f t="shared" si="105"/>
        <v>0.27247193349037041</v>
      </c>
      <c r="AU249" s="169">
        <f t="shared" si="105"/>
        <v>-0.19192023755882873</v>
      </c>
      <c r="AV249" s="169">
        <f t="shared" si="105"/>
        <v>-0.16170990953998571</v>
      </c>
      <c r="AW249" s="169">
        <f t="shared" si="105"/>
        <v>0.22592346912563513</v>
      </c>
      <c r="AX249" s="169">
        <f t="shared" si="105"/>
        <v>-0.1574724072883989</v>
      </c>
      <c r="AY249" s="169">
        <f t="shared" si="105"/>
        <v>0.21806771583060575</v>
      </c>
      <c r="BA249" s="140" t="s">
        <v>114</v>
      </c>
      <c r="BB249" s="140" t="s">
        <v>114</v>
      </c>
      <c r="BC249" s="140" t="s">
        <v>114</v>
      </c>
      <c r="BD249" s="140" t="s">
        <v>114</v>
      </c>
      <c r="BF249" s="77"/>
    </row>
    <row r="250" spans="2:58" x14ac:dyDescent="0.25">
      <c r="B250" s="91" t="s">
        <v>148</v>
      </c>
      <c r="C250" s="94" t="s">
        <v>119</v>
      </c>
      <c r="D250" s="96" t="str">
        <f>IFERROR((D230-C230)/C230,"n.a")</f>
        <v>n.a</v>
      </c>
      <c r="E250" s="96">
        <f t="shared" ref="E250:AY251" si="106">IFERROR((E230-D230)/D230,"n.a")</f>
        <v>0.16041394335511983</v>
      </c>
      <c r="F250" s="96">
        <f t="shared" si="106"/>
        <v>0.32076676116628805</v>
      </c>
      <c r="G250" s="96">
        <f t="shared" si="106"/>
        <v>0.2172201057599363</v>
      </c>
      <c r="H250" s="96">
        <f t="shared" si="106"/>
        <v>2.278433708206332E-2</v>
      </c>
      <c r="I250" s="96">
        <f t="shared" si="106"/>
        <v>0.1466716145238639</v>
      </c>
      <c r="J250" s="96">
        <f t="shared" si="106"/>
        <v>0.11673827862445295</v>
      </c>
      <c r="K250" s="96">
        <f t="shared" si="106"/>
        <v>-5.0303613942166224E-2</v>
      </c>
      <c r="L250" s="96">
        <f t="shared" si="106"/>
        <v>0.14413538952655916</v>
      </c>
      <c r="M250" s="96">
        <f t="shared" si="106"/>
        <v>5.5231866337324284E-2</v>
      </c>
      <c r="N250" s="96">
        <f t="shared" si="106"/>
        <v>-2.7183401444130353E-2</v>
      </c>
      <c r="O250" s="96">
        <f t="shared" si="106"/>
        <v>7.1837977840663828E-2</v>
      </c>
      <c r="P250" s="169">
        <f t="shared" si="106"/>
        <v>1.9250824178090147</v>
      </c>
      <c r="Q250" s="169">
        <f t="shared" si="106"/>
        <v>-2.7095280926888555E-2</v>
      </c>
      <c r="R250" s="169">
        <f t="shared" si="106"/>
        <v>-0.10309338047164264</v>
      </c>
      <c r="S250" s="169">
        <f t="shared" si="106"/>
        <v>0.16490313965924808</v>
      </c>
      <c r="T250" s="169">
        <f t="shared" si="106"/>
        <v>-6.3469991942196408E-2</v>
      </c>
      <c r="U250" s="169">
        <f t="shared" si="106"/>
        <v>0.15020794226785236</v>
      </c>
      <c r="V250" s="169">
        <f t="shared" si="106"/>
        <v>-1.8380198478579222E-2</v>
      </c>
      <c r="W250" s="169">
        <f t="shared" si="106"/>
        <v>0.14191287158070456</v>
      </c>
      <c r="X250" s="169">
        <f t="shared" si="106"/>
        <v>5.9316261060518356E-2</v>
      </c>
      <c r="Y250" s="169">
        <f t="shared" si="106"/>
        <v>3.088492880442674E-3</v>
      </c>
      <c r="Z250" s="169">
        <f t="shared" si="106"/>
        <v>5.5298580986118895E-2</v>
      </c>
      <c r="AA250" s="169">
        <f t="shared" si="106"/>
        <v>4.0066601767251341E-3</v>
      </c>
      <c r="AB250" s="169">
        <f t="shared" si="106"/>
        <v>0.13245577957633203</v>
      </c>
      <c r="AC250" s="169">
        <f t="shared" si="106"/>
        <v>1.8986945281538957E-2</v>
      </c>
      <c r="AD250" s="169">
        <f t="shared" si="106"/>
        <v>-7.2278278962968595E-2</v>
      </c>
      <c r="AE250" s="169">
        <f t="shared" si="106"/>
        <v>0.11674016144990659</v>
      </c>
      <c r="AF250" s="169">
        <f t="shared" si="106"/>
        <v>-5.1432343588087855E-2</v>
      </c>
      <c r="AG250" s="169">
        <f t="shared" si="106"/>
        <v>0.11091038499546041</v>
      </c>
      <c r="AH250" s="169">
        <f t="shared" si="106"/>
        <v>-1.3742870543878762E-3</v>
      </c>
      <c r="AI250" s="169">
        <f t="shared" si="106"/>
        <v>0.10445669498911553</v>
      </c>
      <c r="AJ250" s="169">
        <f t="shared" si="106"/>
        <v>4.4232087733591142E-2</v>
      </c>
      <c r="AK250" s="169">
        <f t="shared" si="106"/>
        <v>2.6789181996384769E-3</v>
      </c>
      <c r="AL250" s="169">
        <f t="shared" si="106"/>
        <v>4.203875335332783E-2</v>
      </c>
      <c r="AM250" s="169">
        <f t="shared" si="106"/>
        <v>2.2306039520543098E-3</v>
      </c>
      <c r="AN250" s="169">
        <f t="shared" si="106"/>
        <v>3.9664687466244013E-2</v>
      </c>
      <c r="AO250" s="169">
        <f t="shared" si="106"/>
        <v>1.9947254654911525E-2</v>
      </c>
      <c r="AP250" s="169">
        <f t="shared" si="106"/>
        <v>-0.37141381493343972</v>
      </c>
      <c r="AQ250" s="169">
        <f t="shared" si="106"/>
        <v>0.33311459348932232</v>
      </c>
      <c r="AR250" s="169">
        <f t="shared" si="106"/>
        <v>-0.201437053385431</v>
      </c>
      <c r="AS250" s="169">
        <f t="shared" si="106"/>
        <v>0.31308053092265781</v>
      </c>
      <c r="AT250" s="169">
        <f t="shared" si="106"/>
        <v>-0.19223108895018529</v>
      </c>
      <c r="AU250" s="169">
        <f t="shared" si="106"/>
        <v>0.29576807952114503</v>
      </c>
      <c r="AV250" s="169">
        <f t="shared" si="106"/>
        <v>0.15677373852934445</v>
      </c>
      <c r="AW250" s="169">
        <f t="shared" si="106"/>
        <v>-9.7711151752427741E-2</v>
      </c>
      <c r="AX250" s="169">
        <f t="shared" si="106"/>
        <v>0.15028871161452675</v>
      </c>
      <c r="AY250" s="169">
        <f t="shared" si="106"/>
        <v>-9.3693149928803537E-2</v>
      </c>
      <c r="BA250" s="140" t="s">
        <v>114</v>
      </c>
      <c r="BB250" s="140" t="s">
        <v>114</v>
      </c>
      <c r="BC250" s="140" t="s">
        <v>114</v>
      </c>
      <c r="BD250" s="140" t="s">
        <v>114</v>
      </c>
      <c r="BF250" s="77"/>
    </row>
    <row r="251" spans="2:58" x14ac:dyDescent="0.25">
      <c r="B251" s="91" t="s">
        <v>149</v>
      </c>
      <c r="C251" s="94" t="s">
        <v>119</v>
      </c>
      <c r="D251" s="96" t="str">
        <f>IFERROR((D231-C231)/C231,"n.a")</f>
        <v>n.a</v>
      </c>
      <c r="E251" s="96">
        <f t="shared" si="106"/>
        <v>7.6138295862459848E-2</v>
      </c>
      <c r="F251" s="96">
        <f t="shared" si="106"/>
        <v>0.4410112359550562</v>
      </c>
      <c r="G251" s="96">
        <f t="shared" si="106"/>
        <v>0.19200779727095516</v>
      </c>
      <c r="H251" s="96">
        <f t="shared" si="106"/>
        <v>2.8107113654946853E-2</v>
      </c>
      <c r="I251" s="96">
        <f t="shared" si="106"/>
        <v>-0.14643602743811512</v>
      </c>
      <c r="J251" s="96">
        <f t="shared" si="106"/>
        <v>0.20952713720009317</v>
      </c>
      <c r="K251" s="96">
        <f t="shared" si="106"/>
        <v>0.47241213288396727</v>
      </c>
      <c r="L251" s="96">
        <f t="shared" si="106"/>
        <v>4.702112353672095E-2</v>
      </c>
      <c r="M251" s="96">
        <f t="shared" si="106"/>
        <v>-9.6189881324172388E-2</v>
      </c>
      <c r="N251" s="96">
        <f t="shared" si="106"/>
        <v>-0.19585348997926744</v>
      </c>
      <c r="O251" s="96">
        <f t="shared" si="106"/>
        <v>-0.16191130972842901</v>
      </c>
      <c r="P251" s="169">
        <f t="shared" si="106"/>
        <v>1.764179344378652</v>
      </c>
      <c r="Q251" s="169">
        <f t="shared" si="106"/>
        <v>-4.7516193195007869E-2</v>
      </c>
      <c r="R251" s="169">
        <f t="shared" si="106"/>
        <v>-0.18385577463102087</v>
      </c>
      <c r="S251" s="169">
        <f t="shared" si="106"/>
        <v>0.32358623673996217</v>
      </c>
      <c r="T251" s="169">
        <f t="shared" si="106"/>
        <v>-0.10946782881149418</v>
      </c>
      <c r="U251" s="169">
        <f t="shared" si="106"/>
        <v>0.27279905447892655</v>
      </c>
      <c r="V251" s="169">
        <f t="shared" si="106"/>
        <v>-3.0041591497207955E-2</v>
      </c>
      <c r="W251" s="169">
        <f t="shared" si="106"/>
        <v>0.23570657093754421</v>
      </c>
      <c r="X251" s="169">
        <f t="shared" si="106"/>
        <v>9.1056373436521926E-2</v>
      </c>
      <c r="Y251" s="169">
        <f t="shared" si="106"/>
        <v>4.6659148064087889E-3</v>
      </c>
      <c r="Z251" s="169">
        <f t="shared" si="106"/>
        <v>8.2288823113403103E-2</v>
      </c>
      <c r="AA251" s="169">
        <f t="shared" si="106"/>
        <v>5.8747424550268552E-3</v>
      </c>
      <c r="AB251" s="169">
        <f t="shared" si="106"/>
        <v>0.19199354754785969</v>
      </c>
      <c r="AC251" s="169">
        <f t="shared" si="106"/>
        <v>2.6145478508001394E-2</v>
      </c>
      <c r="AD251" s="169">
        <f t="shared" si="106"/>
        <v>-9.863803974004845E-2</v>
      </c>
      <c r="AE251" s="169">
        <f t="shared" si="106"/>
        <v>0.16415359445030789</v>
      </c>
      <c r="AF251" s="169">
        <f t="shared" si="106"/>
        <v>-6.930298484562622E-2</v>
      </c>
      <c r="AG251" s="169">
        <f t="shared" si="106"/>
        <v>0.15247522804378746</v>
      </c>
      <c r="AH251" s="169">
        <f t="shared" si="106"/>
        <v>-1.7506409912871955E-3</v>
      </c>
      <c r="AI251" s="169">
        <f t="shared" si="106"/>
        <v>0.1384792264579045</v>
      </c>
      <c r="AJ251" s="169">
        <f t="shared" si="106"/>
        <v>5.6896910502520215E-2</v>
      </c>
      <c r="AK251" s="169">
        <f t="shared" si="106"/>
        <v>3.4472127112558839E-3</v>
      </c>
      <c r="AL251" s="169">
        <f t="shared" si="106"/>
        <v>5.3387241302199517E-2</v>
      </c>
      <c r="AM251" s="169">
        <f t="shared" si="106"/>
        <v>2.8440115985304574E-3</v>
      </c>
      <c r="AN251" s="169">
        <f t="shared" si="106"/>
        <v>4.9879668542862542E-2</v>
      </c>
      <c r="AO251" s="169">
        <f t="shared" si="106"/>
        <v>2.4823861532405352E-2</v>
      </c>
      <c r="AP251" s="169">
        <f t="shared" si="106"/>
        <v>-0.45934323105987368</v>
      </c>
      <c r="AQ251" s="169">
        <f t="shared" si="106"/>
        <v>0.47912126009382094</v>
      </c>
      <c r="AR251" s="169">
        <f t="shared" si="106"/>
        <v>-0.26104953884443743</v>
      </c>
      <c r="AS251" s="169">
        <f t="shared" si="106"/>
        <v>0.43859266899774019</v>
      </c>
      <c r="AT251" s="169">
        <f t="shared" si="106"/>
        <v>-0.24573740675996722</v>
      </c>
      <c r="AU251" s="169">
        <f t="shared" si="106"/>
        <v>0.40502507339995181</v>
      </c>
      <c r="AV251" s="169">
        <f t="shared" si="106"/>
        <v>0.19798310770789682</v>
      </c>
      <c r="AW251" s="169">
        <f t="shared" si="106"/>
        <v>-0.11909848008166096</v>
      </c>
      <c r="AX251" s="169">
        <f t="shared" si="106"/>
        <v>0.18771828385946795</v>
      </c>
      <c r="AY251" s="169">
        <f t="shared" si="106"/>
        <v>-0.11328320195937933</v>
      </c>
      <c r="BA251" s="140" t="s">
        <v>114</v>
      </c>
      <c r="BB251" s="140" t="s">
        <v>114</v>
      </c>
      <c r="BC251" s="140" t="s">
        <v>114</v>
      </c>
      <c r="BD251" s="140" t="s">
        <v>114</v>
      </c>
      <c r="BF251" s="77"/>
    </row>
    <row r="252" spans="2:58" x14ac:dyDescent="0.25">
      <c r="B252" s="91" t="s">
        <v>150</v>
      </c>
      <c r="C252" s="94" t="s">
        <v>119</v>
      </c>
      <c r="D252" s="96" t="str">
        <f>IFERROR((D177-C177)/C177,"n.a")</f>
        <v>n.a</v>
      </c>
      <c r="E252" s="96">
        <f t="shared" ref="E252:AY252" si="107">IFERROR((E177-D177)/D177,"n.a")</f>
        <v>0.10390048361917187</v>
      </c>
      <c r="F252" s="96">
        <f t="shared" si="107"/>
        <v>0.34770422876481433</v>
      </c>
      <c r="G252" s="96">
        <f t="shared" si="107"/>
        <v>0.17975941612204718</v>
      </c>
      <c r="H252" s="96">
        <f t="shared" si="107"/>
        <v>0.13016696968325331</v>
      </c>
      <c r="I252" s="96">
        <f t="shared" si="107"/>
        <v>9.2460896693276604E-2</v>
      </c>
      <c r="J252" s="96">
        <f t="shared" si="107"/>
        <v>0.18250136030012667</v>
      </c>
      <c r="K252" s="96">
        <f t="shared" si="107"/>
        <v>6.8560888663974418E-2</v>
      </c>
      <c r="L252" s="96">
        <f t="shared" si="107"/>
        <v>0.1259583986363339</v>
      </c>
      <c r="M252" s="96">
        <f t="shared" si="107"/>
        <v>0.12146142082803758</v>
      </c>
      <c r="N252" s="96">
        <f t="shared" si="107"/>
        <v>8.1479697252362884E-2</v>
      </c>
      <c r="O252" s="96">
        <f t="shared" si="107"/>
        <v>0.28265156949422604</v>
      </c>
      <c r="P252" s="169">
        <f t="shared" si="107"/>
        <v>0.5373730875155559</v>
      </c>
      <c r="Q252" s="169">
        <f t="shared" si="107"/>
        <v>-5.3585162159677395E-2</v>
      </c>
      <c r="R252" s="169">
        <f t="shared" si="107"/>
        <v>-0.16351561438182655</v>
      </c>
      <c r="S252" s="169">
        <f t="shared" si="107"/>
        <v>0.30246652716383748</v>
      </c>
      <c r="T252" s="169">
        <f t="shared" si="107"/>
        <v>-9.5883678320871885E-2</v>
      </c>
      <c r="U252" s="169">
        <f t="shared" si="107"/>
        <v>0.25452350315070615</v>
      </c>
      <c r="V252" s="169">
        <f t="shared" si="107"/>
        <v>-2.1565970616441769E-2</v>
      </c>
      <c r="W252" s="169">
        <f t="shared" si="107"/>
        <v>0.22098530267862146</v>
      </c>
      <c r="X252" s="169">
        <f t="shared" si="107"/>
        <v>8.7201523244529094E-2</v>
      </c>
      <c r="Y252" s="169">
        <f t="shared" si="107"/>
        <v>7.972316703007824E-3</v>
      </c>
      <c r="Z252" s="169">
        <f t="shared" si="107"/>
        <v>7.8764772194286625E-2</v>
      </c>
      <c r="AA252" s="169">
        <f t="shared" si="107"/>
        <v>9.0458285995725814E-3</v>
      </c>
      <c r="AB252" s="169">
        <f t="shared" si="107"/>
        <v>0.19271259338574578</v>
      </c>
      <c r="AC252" s="169">
        <f t="shared" si="107"/>
        <v>2.6155651802647967E-2</v>
      </c>
      <c r="AD252" s="169">
        <f t="shared" si="107"/>
        <v>-8.7789873412300198E-2</v>
      </c>
      <c r="AE252" s="169">
        <f t="shared" si="107"/>
        <v>0.15420135266940344</v>
      </c>
      <c r="AF252" s="169">
        <f t="shared" si="107"/>
        <v>-6.1637627017485749E-2</v>
      </c>
      <c r="AG252" s="169">
        <f t="shared" si="107"/>
        <v>0.143192209274389</v>
      </c>
      <c r="AH252" s="169">
        <f t="shared" si="107"/>
        <v>2.2388870598820426E-3</v>
      </c>
      <c r="AI252" s="169">
        <f t="shared" si="107"/>
        <v>0.13076031503808802</v>
      </c>
      <c r="AJ252" s="169">
        <f t="shared" si="107"/>
        <v>5.4667746051605341E-2</v>
      </c>
      <c r="AK252" s="169">
        <f t="shared" si="107"/>
        <v>5.6802559411664325E-3</v>
      </c>
      <c r="AL252" s="169">
        <f t="shared" si="107"/>
        <v>5.1321489662600417E-2</v>
      </c>
      <c r="AM252" s="169">
        <f t="shared" si="107"/>
        <v>5.0568326630308453E-3</v>
      </c>
      <c r="AN252" s="169">
        <f t="shared" si="107"/>
        <v>5.2396796885912325E-2</v>
      </c>
      <c r="AO252" s="169">
        <f t="shared" si="107"/>
        <v>2.5109066962130899E-2</v>
      </c>
      <c r="AP252" s="169">
        <f t="shared" si="107"/>
        <v>-0.42739085071721794</v>
      </c>
      <c r="AQ252" s="169">
        <f t="shared" si="107"/>
        <v>0.42835828646137192</v>
      </c>
      <c r="AR252" s="169">
        <f t="shared" si="107"/>
        <v>-0.23740351978110524</v>
      </c>
      <c r="AS252" s="169">
        <f t="shared" si="107"/>
        <v>0.3932568445846169</v>
      </c>
      <c r="AT252" s="169">
        <f t="shared" si="107"/>
        <v>-0.22410672149307515</v>
      </c>
      <c r="AU252" s="169">
        <f t="shared" si="107"/>
        <v>0.36487580666069641</v>
      </c>
      <c r="AV252" s="169">
        <f t="shared" si="107"/>
        <v>0.18313602266881851</v>
      </c>
      <c r="AW252" s="169">
        <f t="shared" si="107"/>
        <v>-0.10868949138699341</v>
      </c>
      <c r="AX252" s="169">
        <f t="shared" si="107"/>
        <v>0.17398735778809776</v>
      </c>
      <c r="AY252" s="169">
        <f t="shared" si="107"/>
        <v>-0.1031407908017052</v>
      </c>
      <c r="BA252" s="140" t="s">
        <v>114</v>
      </c>
      <c r="BB252" s="140" t="s">
        <v>114</v>
      </c>
      <c r="BC252" s="140" t="s">
        <v>114</v>
      </c>
      <c r="BD252" s="140" t="s">
        <v>114</v>
      </c>
      <c r="BF252" s="77"/>
    </row>
    <row r="253" spans="2:58" x14ac:dyDescent="0.25">
      <c r="B253" s="91" t="s">
        <v>151</v>
      </c>
      <c r="C253" s="94" t="s">
        <v>119</v>
      </c>
      <c r="D253" s="96" t="str">
        <f>IFERROR((D175-C175)/C175,"n.a")</f>
        <v>n.a</v>
      </c>
      <c r="E253" s="96">
        <f t="shared" ref="E253:AY253" si="108">IFERROR((E175-D175)/D175,"n.a")</f>
        <v>0.10395392607665202</v>
      </c>
      <c r="F253" s="96">
        <f t="shared" si="108"/>
        <v>0.34831772184628229</v>
      </c>
      <c r="G253" s="96">
        <f t="shared" si="108"/>
        <v>0.18002159851039967</v>
      </c>
      <c r="H253" s="96">
        <f t="shared" si="108"/>
        <v>0.13054145213748183</v>
      </c>
      <c r="I253" s="96">
        <f t="shared" si="108"/>
        <v>9.2213839099985137E-2</v>
      </c>
      <c r="J253" s="96">
        <f t="shared" si="108"/>
        <v>0.1829830339060691</v>
      </c>
      <c r="K253" s="96">
        <f t="shared" si="108"/>
        <v>6.8850524598875223E-2</v>
      </c>
      <c r="L253" s="96">
        <f t="shared" si="108"/>
        <v>0.12610566143369706</v>
      </c>
      <c r="M253" s="96">
        <f t="shared" si="108"/>
        <v>0.12170394531389402</v>
      </c>
      <c r="N253" s="96">
        <f t="shared" si="108"/>
        <v>8.1487189105526076E-2</v>
      </c>
      <c r="O253" s="96">
        <f t="shared" si="108"/>
        <v>0.28675144942058062</v>
      </c>
      <c r="P253" s="169">
        <f t="shared" si="108"/>
        <v>0.53231063344669582</v>
      </c>
      <c r="Q253" s="169">
        <f t="shared" si="108"/>
        <v>-5.3573107503249902E-2</v>
      </c>
      <c r="R253" s="169">
        <f t="shared" si="108"/>
        <v>-0.16363458101007355</v>
      </c>
      <c r="S253" s="169">
        <f t="shared" si="108"/>
        <v>0.30263293270698444</v>
      </c>
      <c r="T253" s="169">
        <f t="shared" si="108"/>
        <v>-9.5957712321765962E-2</v>
      </c>
      <c r="U253" s="169">
        <f t="shared" si="108"/>
        <v>0.25465480126906564</v>
      </c>
      <c r="V253" s="169">
        <f t="shared" si="108"/>
        <v>-2.1603372152047461E-2</v>
      </c>
      <c r="W253" s="169">
        <f t="shared" si="108"/>
        <v>0.22108545025600765</v>
      </c>
      <c r="X253" s="169">
        <f t="shared" si="108"/>
        <v>8.7230549759813356E-2</v>
      </c>
      <c r="Y253" s="169">
        <f t="shared" si="108"/>
        <v>7.9603939038318423E-3</v>
      </c>
      <c r="Z253" s="169">
        <f t="shared" si="108"/>
        <v>7.8790067432685906E-2</v>
      </c>
      <c r="AA253" s="169">
        <f t="shared" si="108"/>
        <v>9.0344923115159102E-3</v>
      </c>
      <c r="AB253" s="169">
        <f t="shared" si="108"/>
        <v>0.19273536729030166</v>
      </c>
      <c r="AC253" s="169">
        <f t="shared" si="108"/>
        <v>2.615852596745814E-2</v>
      </c>
      <c r="AD253" s="169">
        <f t="shared" si="108"/>
        <v>-8.7842174716608629E-2</v>
      </c>
      <c r="AE253" s="169">
        <f t="shared" si="108"/>
        <v>0.15425848075019638</v>
      </c>
      <c r="AF253" s="169">
        <f t="shared" si="108"/>
        <v>-6.1674102716876615E-2</v>
      </c>
      <c r="AG253" s="169">
        <f t="shared" si="108"/>
        <v>0.14324412580221241</v>
      </c>
      <c r="AH253" s="169">
        <f t="shared" si="108"/>
        <v>2.2234283391129859E-3</v>
      </c>
      <c r="AI253" s="169">
        <f t="shared" si="108"/>
        <v>0.13080306349710519</v>
      </c>
      <c r="AJ253" s="169">
        <f t="shared" si="108"/>
        <v>5.4681165714333957E-2</v>
      </c>
      <c r="AK253" s="169">
        <f t="shared" si="108"/>
        <v>5.671896660452906E-3</v>
      </c>
      <c r="AL253" s="169">
        <f t="shared" si="108"/>
        <v>5.1333731733444368E-2</v>
      </c>
      <c r="AM253" s="169">
        <f t="shared" si="108"/>
        <v>5.0484833378629931E-3</v>
      </c>
      <c r="AN253" s="169">
        <f t="shared" si="108"/>
        <v>5.2390849394722903E-2</v>
      </c>
      <c r="AO253" s="169">
        <f t="shared" si="108"/>
        <v>2.5109752255383699E-2</v>
      </c>
      <c r="AP253" s="169">
        <f t="shared" si="108"/>
        <v>-0.42754633989956564</v>
      </c>
      <c r="AQ253" s="169">
        <f t="shared" si="108"/>
        <v>0.42859909916134165</v>
      </c>
      <c r="AR253" s="169">
        <f t="shared" si="108"/>
        <v>-0.23751470752710402</v>
      </c>
      <c r="AS253" s="169">
        <f t="shared" si="108"/>
        <v>0.39346984487629705</v>
      </c>
      <c r="AT253" s="169">
        <f t="shared" si="108"/>
        <v>-0.22420793984617188</v>
      </c>
      <c r="AU253" s="169">
        <f t="shared" si="108"/>
        <v>0.36506378777505138</v>
      </c>
      <c r="AV253" s="169">
        <f t="shared" si="108"/>
        <v>0.1832070812338529</v>
      </c>
      <c r="AW253" s="169">
        <f t="shared" si="108"/>
        <v>-0.1087370235894949</v>
      </c>
      <c r="AX253" s="169">
        <f t="shared" si="108"/>
        <v>0.17405277824833781</v>
      </c>
      <c r="AY253" s="169">
        <f t="shared" si="108"/>
        <v>-0.10318662807342717</v>
      </c>
      <c r="BA253" s="140" t="s">
        <v>114</v>
      </c>
      <c r="BB253" s="140" t="s">
        <v>114</v>
      </c>
      <c r="BC253" s="140" t="s">
        <v>114</v>
      </c>
      <c r="BD253" s="140" t="s">
        <v>114</v>
      </c>
      <c r="BF253" s="77"/>
    </row>
    <row r="254" spans="2:58" x14ac:dyDescent="0.25">
      <c r="B254" s="91" t="s">
        <v>152</v>
      </c>
      <c r="C254" s="94" t="s">
        <v>119</v>
      </c>
      <c r="D254" s="96" t="str">
        <f>IFERROR((D171-C171)/C171,"n.a")</f>
        <v>n.a</v>
      </c>
      <c r="E254" s="96">
        <f t="shared" ref="E254:AY254" si="109">IFERROR((E171-D171)/D171,"n.a")</f>
        <v>4.6484938655581558E-2</v>
      </c>
      <c r="F254" s="96">
        <f t="shared" si="109"/>
        <v>0.26716629575517697</v>
      </c>
      <c r="G254" s="96">
        <f t="shared" si="109"/>
        <v>0.16457052905885516</v>
      </c>
      <c r="H254" s="96">
        <f t="shared" si="109"/>
        <v>0.17961163873465241</v>
      </c>
      <c r="I254" s="96">
        <f t="shared" si="109"/>
        <v>9.9229524721039769E-2</v>
      </c>
      <c r="J254" s="96">
        <f t="shared" si="109"/>
        <v>9.5149002613759984E-2</v>
      </c>
      <c r="K254" s="96">
        <f t="shared" si="109"/>
        <v>0.13260639401356658</v>
      </c>
      <c r="L254" s="96">
        <f t="shared" si="109"/>
        <v>0.14926739595957042</v>
      </c>
      <c r="M254" s="96">
        <f t="shared" si="109"/>
        <v>0.10401789520264043</v>
      </c>
      <c r="N254" s="96">
        <f t="shared" si="109"/>
        <v>3.8729131068367124E-2</v>
      </c>
      <c r="O254" s="96">
        <f t="shared" si="109"/>
        <v>2.0601263499091506E-2</v>
      </c>
      <c r="P254" s="169">
        <f t="shared" si="109"/>
        <v>0.56425279254825111</v>
      </c>
      <c r="Q254" s="169">
        <f t="shared" si="109"/>
        <v>-5.5321829418315781E-2</v>
      </c>
      <c r="R254" s="169">
        <f t="shared" si="109"/>
        <v>-0.1463448303871295</v>
      </c>
      <c r="S254" s="169">
        <f t="shared" si="109"/>
        <v>0.27893520368102004</v>
      </c>
      <c r="T254" s="169">
        <f t="shared" si="109"/>
        <v>-8.5220582871354963E-2</v>
      </c>
      <c r="U254" s="169">
        <f t="shared" si="109"/>
        <v>0.23583463756560871</v>
      </c>
      <c r="V254" s="169">
        <f t="shared" si="109"/>
        <v>-1.6161193845524956E-2</v>
      </c>
      <c r="W254" s="169">
        <f t="shared" si="109"/>
        <v>0.20659334827901135</v>
      </c>
      <c r="X254" s="169">
        <f t="shared" si="109"/>
        <v>8.298009553385359E-2</v>
      </c>
      <c r="Y254" s="169">
        <f t="shared" si="109"/>
        <v>9.7130965780809608E-3</v>
      </c>
      <c r="Z254" s="169">
        <f t="shared" si="109"/>
        <v>7.5077969608604397E-2</v>
      </c>
      <c r="AA254" s="169">
        <f t="shared" si="109"/>
        <v>1.0703807335058995E-2</v>
      </c>
      <c r="AB254" s="169">
        <f t="shared" si="109"/>
        <v>0.14329208593599174</v>
      </c>
      <c r="AC254" s="169">
        <f t="shared" si="109"/>
        <v>2.5735614842644118E-2</v>
      </c>
      <c r="AD254" s="169">
        <f t="shared" si="109"/>
        <v>-8.0143290863815025E-2</v>
      </c>
      <c r="AE254" s="169">
        <f t="shared" si="109"/>
        <v>0.14591898884859553</v>
      </c>
      <c r="AF254" s="169">
        <f t="shared" si="109"/>
        <v>-5.6310936614035786E-2</v>
      </c>
      <c r="AG254" s="169">
        <f t="shared" si="109"/>
        <v>0.13565372127725681</v>
      </c>
      <c r="AH254" s="169">
        <f t="shared" si="109"/>
        <v>4.498558056402497E-3</v>
      </c>
      <c r="AI254" s="169">
        <f t="shared" si="109"/>
        <v>0.12452573282918238</v>
      </c>
      <c r="AJ254" s="169">
        <f t="shared" si="109"/>
        <v>5.2699650991423631E-2</v>
      </c>
      <c r="AK254" s="169">
        <f t="shared" si="109"/>
        <v>6.9085153267279082E-3</v>
      </c>
      <c r="AL254" s="169">
        <f t="shared" si="109"/>
        <v>4.9524926995948834E-2</v>
      </c>
      <c r="AM254" s="169">
        <f t="shared" si="109"/>
        <v>6.2842343005538332E-3</v>
      </c>
      <c r="AN254" s="169">
        <f t="shared" si="109"/>
        <v>5.3270040612921732E-2</v>
      </c>
      <c r="AO254" s="169">
        <f t="shared" si="109"/>
        <v>2.5008532385090536E-2</v>
      </c>
      <c r="AP254" s="169">
        <f t="shared" si="109"/>
        <v>-0.40457786841482851</v>
      </c>
      <c r="AQ254" s="169">
        <f t="shared" si="109"/>
        <v>0.39438976576488338</v>
      </c>
      <c r="AR254" s="169">
        <f t="shared" si="109"/>
        <v>-0.22133483398455855</v>
      </c>
      <c r="AS254" s="169">
        <f t="shared" si="109"/>
        <v>0.36311399163388069</v>
      </c>
      <c r="AT254" s="169">
        <f t="shared" si="109"/>
        <v>-0.20946376329079125</v>
      </c>
      <c r="AU254" s="169">
        <f t="shared" si="109"/>
        <v>0.33818834156918975</v>
      </c>
      <c r="AV254" s="169">
        <f t="shared" si="109"/>
        <v>0.17284531499347161</v>
      </c>
      <c r="AW254" s="169">
        <f t="shared" si="109"/>
        <v>-0.10174505874275248</v>
      </c>
      <c r="AX254" s="169">
        <f t="shared" si="109"/>
        <v>0.16450385715567442</v>
      </c>
      <c r="AY254" s="169">
        <f t="shared" si="109"/>
        <v>-9.6441628005463978E-2</v>
      </c>
      <c r="BA254" s="140" t="s">
        <v>114</v>
      </c>
      <c r="BB254" s="140" t="s">
        <v>114</v>
      </c>
      <c r="BC254" s="140" t="s">
        <v>114</v>
      </c>
      <c r="BD254" s="140" t="s">
        <v>114</v>
      </c>
      <c r="BF254" s="77"/>
    </row>
    <row r="255" spans="2:58" x14ac:dyDescent="0.25">
      <c r="B255" s="91" t="s">
        <v>155</v>
      </c>
      <c r="C255" s="94" t="s">
        <v>119</v>
      </c>
      <c r="D255" s="96" t="str">
        <f>IFERROR((D232-C232)/C232,"n.a")</f>
        <v>n.a</v>
      </c>
      <c r="E255" s="96">
        <f t="shared" ref="E255:AY255" si="110">IFERROR((E232-D232)/D232,"n.a")</f>
        <v>8.2599753424973207E-2</v>
      </c>
      <c r="F255" s="96">
        <f t="shared" si="110"/>
        <v>0.23728898242975049</v>
      </c>
      <c r="G255" s="96">
        <f t="shared" si="110"/>
        <v>0.14688930071988654</v>
      </c>
      <c r="H255" s="96">
        <f t="shared" si="110"/>
        <v>0.19885929792403972</v>
      </c>
      <c r="I255" s="96">
        <f t="shared" si="110"/>
        <v>0.13303475321087749</v>
      </c>
      <c r="J255" s="96">
        <f t="shared" si="110"/>
        <v>0.11880597692532095</v>
      </c>
      <c r="K255" s="96">
        <f t="shared" si="110"/>
        <v>8.4871918112258679E-2</v>
      </c>
      <c r="L255" s="96">
        <f t="shared" si="110"/>
        <v>0.15102362145024306</v>
      </c>
      <c r="M255" s="96">
        <f t="shared" si="110"/>
        <v>0.15176074406178003</v>
      </c>
      <c r="N255" s="96">
        <f t="shared" si="110"/>
        <v>8.9435185229314512E-2</v>
      </c>
      <c r="O255" s="96">
        <f t="shared" si="110"/>
        <v>-1.5387618457407654E-3</v>
      </c>
      <c r="P255" s="169">
        <f t="shared" si="110"/>
        <v>0.52104482731503932</v>
      </c>
      <c r="Q255" s="169">
        <f t="shared" si="110"/>
        <v>-5.4583832176977001E-2</v>
      </c>
      <c r="R255" s="169">
        <f t="shared" si="110"/>
        <v>-0.15364926763137074</v>
      </c>
      <c r="S255" s="169">
        <f t="shared" si="110"/>
        <v>0.28882871501365498</v>
      </c>
      <c r="T255" s="169">
        <f t="shared" si="110"/>
        <v>-8.975121463683032E-2</v>
      </c>
      <c r="U255" s="169">
        <f t="shared" si="110"/>
        <v>0.24372183315473966</v>
      </c>
      <c r="V255" s="169">
        <f t="shared" si="110"/>
        <v>-1.8461962624295145E-2</v>
      </c>
      <c r="W255" s="169">
        <f t="shared" si="110"/>
        <v>0.21270050975040766</v>
      </c>
      <c r="X255" s="169">
        <f t="shared" si="110"/>
        <v>8.478367740474671E-2</v>
      </c>
      <c r="Y255" s="169">
        <f t="shared" si="110"/>
        <v>8.9677002101940569E-3</v>
      </c>
      <c r="Z255" s="169">
        <f t="shared" si="110"/>
        <v>7.6655089246681338E-2</v>
      </c>
      <c r="AA255" s="169">
        <f t="shared" si="110"/>
        <v>9.9931767905074003E-3</v>
      </c>
      <c r="AB255" s="169">
        <f t="shared" si="110"/>
        <v>0.14467574262203886</v>
      </c>
      <c r="AC255" s="169">
        <f t="shared" si="110"/>
        <v>2.5916009490084459E-2</v>
      </c>
      <c r="AD255" s="169">
        <f t="shared" si="110"/>
        <v>-8.3428060793815623E-2</v>
      </c>
      <c r="AE255" s="169">
        <f t="shared" si="110"/>
        <v>0.14945994224451228</v>
      </c>
      <c r="AF255" s="169">
        <f t="shared" si="110"/>
        <v>-5.8597646663596126E-2</v>
      </c>
      <c r="AG255" s="169">
        <f t="shared" si="110"/>
        <v>0.13887948978522188</v>
      </c>
      <c r="AH255" s="169">
        <f t="shared" si="110"/>
        <v>3.5279684289157517E-3</v>
      </c>
      <c r="AI255" s="169">
        <f t="shared" si="110"/>
        <v>0.12720021408781967</v>
      </c>
      <c r="AJ255" s="169">
        <f t="shared" si="110"/>
        <v>5.3546581485115471E-2</v>
      </c>
      <c r="AK255" s="169">
        <f t="shared" si="110"/>
        <v>6.3793958935226703E-3</v>
      </c>
      <c r="AL255" s="169">
        <f t="shared" si="110"/>
        <v>5.0298327015632957E-2</v>
      </c>
      <c r="AM255" s="169">
        <f t="shared" si="110"/>
        <v>5.7553369705858077E-3</v>
      </c>
      <c r="AN255" s="169">
        <f t="shared" si="110"/>
        <v>5.2894014136326634E-2</v>
      </c>
      <c r="AO255" s="169">
        <f t="shared" si="110"/>
        <v>2.5051803019921267E-2</v>
      </c>
      <c r="AP255" s="169">
        <f t="shared" si="110"/>
        <v>-0.41439724997743083</v>
      </c>
      <c r="AQ255" s="169">
        <f t="shared" si="110"/>
        <v>0.40868640249771865</v>
      </c>
      <c r="AR255" s="169">
        <f t="shared" si="110"/>
        <v>-0.22819224914052808</v>
      </c>
      <c r="AS255" s="169">
        <f t="shared" si="110"/>
        <v>0.37582412477514465</v>
      </c>
      <c r="AT255" s="169">
        <f t="shared" si="110"/>
        <v>-0.2157163947669393</v>
      </c>
      <c r="AU255" s="169">
        <f t="shared" si="110"/>
        <v>0.34946213796491171</v>
      </c>
      <c r="AV255" s="169">
        <f t="shared" si="110"/>
        <v>0.17724215371863788</v>
      </c>
      <c r="AW255" s="169">
        <f t="shared" si="110"/>
        <v>-0.10472701272696502</v>
      </c>
      <c r="AX255" s="169">
        <f t="shared" si="110"/>
        <v>0.16855806856009611</v>
      </c>
      <c r="AY255" s="169">
        <f t="shared" si="110"/>
        <v>-9.9318836719325884E-2</v>
      </c>
      <c r="BA255" s="140" t="s">
        <v>114</v>
      </c>
      <c r="BB255" s="140" t="s">
        <v>114</v>
      </c>
      <c r="BC255" s="140" t="s">
        <v>114</v>
      </c>
      <c r="BD255" s="140" t="s">
        <v>114</v>
      </c>
      <c r="BF255" s="77"/>
    </row>
    <row r="256" spans="2:58" x14ac:dyDescent="0.25">
      <c r="B256" s="91"/>
      <c r="C256" s="94"/>
      <c r="D256" s="96"/>
      <c r="E256" s="96"/>
      <c r="F256" s="96"/>
      <c r="G256" s="96"/>
      <c r="H256" s="96"/>
      <c r="I256" s="96"/>
      <c r="J256" s="96"/>
      <c r="K256" s="96"/>
      <c r="L256" s="96"/>
      <c r="M256" s="96"/>
      <c r="N256" s="96"/>
      <c r="O256" s="96"/>
      <c r="BA256" s="140" t="s">
        <v>114</v>
      </c>
      <c r="BB256" s="140" t="s">
        <v>114</v>
      </c>
      <c r="BC256" s="140" t="s">
        <v>114</v>
      </c>
      <c r="BD256" s="140" t="s">
        <v>114</v>
      </c>
      <c r="BF256" s="77"/>
    </row>
    <row r="257" spans="2:58" x14ac:dyDescent="0.25">
      <c r="B257" s="88" t="s">
        <v>126</v>
      </c>
      <c r="C257" s="89"/>
      <c r="D257" s="70">
        <v>44562</v>
      </c>
      <c r="E257" s="70">
        <v>44593</v>
      </c>
      <c r="F257" s="70">
        <v>44621</v>
      </c>
      <c r="G257" s="70">
        <v>44652</v>
      </c>
      <c r="H257" s="70">
        <v>44682</v>
      </c>
      <c r="I257" s="70">
        <v>44713</v>
      </c>
      <c r="J257" s="70">
        <v>44743</v>
      </c>
      <c r="K257" s="70">
        <v>44774</v>
      </c>
      <c r="L257" s="70">
        <v>44805</v>
      </c>
      <c r="M257" s="70">
        <v>44835</v>
      </c>
      <c r="N257" s="70">
        <v>44866</v>
      </c>
      <c r="O257" s="70">
        <v>44896</v>
      </c>
      <c r="P257" s="70">
        <v>44927</v>
      </c>
      <c r="Q257" s="70">
        <v>44958</v>
      </c>
      <c r="R257" s="70">
        <v>44986</v>
      </c>
      <c r="S257" s="70">
        <v>45017</v>
      </c>
      <c r="T257" s="70">
        <v>45047</v>
      </c>
      <c r="U257" s="70">
        <v>45078</v>
      </c>
      <c r="V257" s="70">
        <v>45108</v>
      </c>
      <c r="W257" s="70">
        <v>45139</v>
      </c>
      <c r="X257" s="70">
        <v>45170</v>
      </c>
      <c r="Y257" s="70">
        <v>45200</v>
      </c>
      <c r="Z257" s="70">
        <v>45231</v>
      </c>
      <c r="AA257" s="70">
        <v>45261</v>
      </c>
      <c r="AB257" s="70">
        <v>45292</v>
      </c>
      <c r="AC257" s="70">
        <v>45323</v>
      </c>
      <c r="AD257" s="70">
        <v>45352</v>
      </c>
      <c r="AE257" s="70">
        <v>45383</v>
      </c>
      <c r="AF257" s="70">
        <v>45413</v>
      </c>
      <c r="AG257" s="70">
        <v>45444</v>
      </c>
      <c r="AH257" s="70">
        <v>45474</v>
      </c>
      <c r="AI257" s="70">
        <v>45505</v>
      </c>
      <c r="AJ257" s="70">
        <v>45536</v>
      </c>
      <c r="AK257" s="70">
        <v>45566</v>
      </c>
      <c r="AL257" s="70">
        <v>45597</v>
      </c>
      <c r="AM257" s="70">
        <v>45627</v>
      </c>
      <c r="AN257" s="70">
        <v>45658</v>
      </c>
      <c r="AO257" s="70">
        <v>45689</v>
      </c>
      <c r="AP257" s="70">
        <v>45717</v>
      </c>
      <c r="AQ257" s="70">
        <v>45748</v>
      </c>
      <c r="AR257" s="70">
        <v>45778</v>
      </c>
      <c r="AS257" s="70">
        <v>45809</v>
      </c>
      <c r="AT257" s="70">
        <v>45839</v>
      </c>
      <c r="AU257" s="70">
        <v>45870</v>
      </c>
      <c r="AV257" s="70">
        <v>45901</v>
      </c>
      <c r="AW257" s="70">
        <v>45931</v>
      </c>
      <c r="AX257" s="70">
        <v>45962</v>
      </c>
      <c r="AY257" s="70">
        <v>45992</v>
      </c>
      <c r="BA257" s="140" t="s">
        <v>114</v>
      </c>
      <c r="BB257" s="140" t="s">
        <v>114</v>
      </c>
      <c r="BC257" s="140" t="s">
        <v>114</v>
      </c>
      <c r="BD257" s="140" t="s">
        <v>114</v>
      </c>
      <c r="BF257" s="77"/>
    </row>
    <row r="258" spans="2:58" x14ac:dyDescent="0.25">
      <c r="B258" s="91" t="s">
        <v>213</v>
      </c>
      <c r="C258" s="91" t="s">
        <v>119</v>
      </c>
      <c r="D258" s="128">
        <f t="shared" ref="D258:O258" si="111">D225/D177</f>
        <v>3.9780709481104367E-3</v>
      </c>
      <c r="E258" s="128">
        <f t="shared" si="111"/>
        <v>5.9086368905117339E-3</v>
      </c>
      <c r="F258" s="128">
        <f t="shared" si="111"/>
        <v>4.069000632506899E-3</v>
      </c>
      <c r="G258" s="128">
        <f t="shared" si="111"/>
        <v>3.0675198143099301E-3</v>
      </c>
      <c r="H258" s="128">
        <f t="shared" si="111"/>
        <v>4.526192067717723E-3</v>
      </c>
      <c r="I258" s="128">
        <f t="shared" si="111"/>
        <v>4.0145312567029046E-3</v>
      </c>
      <c r="J258" s="128">
        <f t="shared" si="111"/>
        <v>4.4592255351468399E-3</v>
      </c>
      <c r="K258" s="128">
        <f t="shared" si="111"/>
        <v>3.0403677070972163E-3</v>
      </c>
      <c r="L258" s="128">
        <f t="shared" si="111"/>
        <v>2.1427203489324934E-3</v>
      </c>
      <c r="M258" s="128">
        <f t="shared" si="111"/>
        <v>1.5923217738513719E-3</v>
      </c>
      <c r="N258" s="128">
        <f t="shared" si="111"/>
        <v>1.2015282968173403E-3</v>
      </c>
      <c r="O258" s="128">
        <f t="shared" si="111"/>
        <v>9.142197343063814E-4</v>
      </c>
      <c r="P258" s="141">
        <f>AVERAGE(D258:O258)</f>
        <v>3.2428612505009391E-3</v>
      </c>
      <c r="Q258" s="141">
        <f>P258</f>
        <v>3.2428612505009391E-3</v>
      </c>
      <c r="R258" s="141">
        <f t="shared" ref="R258:AY261" si="112">Q258</f>
        <v>3.2428612505009391E-3</v>
      </c>
      <c r="S258" s="141">
        <f t="shared" si="112"/>
        <v>3.2428612505009391E-3</v>
      </c>
      <c r="T258" s="141">
        <f t="shared" si="112"/>
        <v>3.2428612505009391E-3</v>
      </c>
      <c r="U258" s="141">
        <f t="shared" si="112"/>
        <v>3.2428612505009391E-3</v>
      </c>
      <c r="V258" s="141">
        <f t="shared" si="112"/>
        <v>3.2428612505009391E-3</v>
      </c>
      <c r="W258" s="141">
        <f t="shared" si="112"/>
        <v>3.2428612505009391E-3</v>
      </c>
      <c r="X258" s="141">
        <f t="shared" si="112"/>
        <v>3.2428612505009391E-3</v>
      </c>
      <c r="Y258" s="141">
        <f t="shared" si="112"/>
        <v>3.2428612505009391E-3</v>
      </c>
      <c r="Z258" s="141">
        <f t="shared" si="112"/>
        <v>3.2428612505009391E-3</v>
      </c>
      <c r="AA258" s="141">
        <f t="shared" si="112"/>
        <v>3.2428612505009391E-3</v>
      </c>
      <c r="AB258" s="141">
        <f t="shared" si="112"/>
        <v>3.2428612505009391E-3</v>
      </c>
      <c r="AC258" s="141">
        <f t="shared" si="112"/>
        <v>3.2428612505009391E-3</v>
      </c>
      <c r="AD258" s="141">
        <f t="shared" si="112"/>
        <v>3.2428612505009391E-3</v>
      </c>
      <c r="AE258" s="141">
        <f t="shared" si="112"/>
        <v>3.2428612505009391E-3</v>
      </c>
      <c r="AF258" s="141">
        <f t="shared" si="112"/>
        <v>3.2428612505009391E-3</v>
      </c>
      <c r="AG258" s="141">
        <f t="shared" si="112"/>
        <v>3.2428612505009391E-3</v>
      </c>
      <c r="AH258" s="141">
        <f t="shared" si="112"/>
        <v>3.2428612505009391E-3</v>
      </c>
      <c r="AI258" s="141">
        <f t="shared" si="112"/>
        <v>3.2428612505009391E-3</v>
      </c>
      <c r="AJ258" s="141">
        <f t="shared" si="112"/>
        <v>3.2428612505009391E-3</v>
      </c>
      <c r="AK258" s="141">
        <f t="shared" si="112"/>
        <v>3.2428612505009391E-3</v>
      </c>
      <c r="AL258" s="141">
        <f t="shared" si="112"/>
        <v>3.2428612505009391E-3</v>
      </c>
      <c r="AM258" s="141">
        <f t="shared" si="112"/>
        <v>3.2428612505009391E-3</v>
      </c>
      <c r="AN258" s="141">
        <f t="shared" si="112"/>
        <v>3.2428612505009391E-3</v>
      </c>
      <c r="AO258" s="141">
        <f t="shared" si="112"/>
        <v>3.2428612505009391E-3</v>
      </c>
      <c r="AP258" s="141">
        <f t="shared" si="112"/>
        <v>3.2428612505009391E-3</v>
      </c>
      <c r="AQ258" s="141">
        <f t="shared" si="112"/>
        <v>3.2428612505009391E-3</v>
      </c>
      <c r="AR258" s="141">
        <f t="shared" si="112"/>
        <v>3.2428612505009391E-3</v>
      </c>
      <c r="AS258" s="141">
        <f t="shared" si="112"/>
        <v>3.2428612505009391E-3</v>
      </c>
      <c r="AT258" s="141">
        <f t="shared" si="112"/>
        <v>3.2428612505009391E-3</v>
      </c>
      <c r="AU258" s="141">
        <f t="shared" si="112"/>
        <v>3.2428612505009391E-3</v>
      </c>
      <c r="AV258" s="141">
        <f t="shared" si="112"/>
        <v>3.2428612505009391E-3</v>
      </c>
      <c r="AW258" s="141">
        <f t="shared" si="112"/>
        <v>3.2428612505009391E-3</v>
      </c>
      <c r="AX258" s="141">
        <f t="shared" si="112"/>
        <v>3.2428612505009391E-3</v>
      </c>
      <c r="AY258" s="141">
        <f t="shared" si="112"/>
        <v>3.2428612505009391E-3</v>
      </c>
      <c r="BA258" s="140" t="s">
        <v>114</v>
      </c>
      <c r="BB258" s="140" t="s">
        <v>114</v>
      </c>
      <c r="BC258" s="140" t="s">
        <v>114</v>
      </c>
      <c r="BD258" s="140" t="s">
        <v>114</v>
      </c>
      <c r="BF258" s="77"/>
    </row>
    <row r="259" spans="2:58" x14ac:dyDescent="0.25">
      <c r="B259" s="91" t="s">
        <v>214</v>
      </c>
      <c r="C259" s="91" t="s">
        <v>119</v>
      </c>
      <c r="D259" s="128">
        <f t="shared" ref="D259:O259" si="113">D226/D177</f>
        <v>2.0804678244167946E-2</v>
      </c>
      <c r="E259" s="128">
        <f t="shared" si="113"/>
        <v>2.1982079595344595E-2</v>
      </c>
      <c r="F259" s="128">
        <f t="shared" si="113"/>
        <v>1.9258419951548009E-2</v>
      </c>
      <c r="G259" s="128">
        <f t="shared" si="113"/>
        <v>1.7368174442955547E-2</v>
      </c>
      <c r="H259" s="128">
        <f t="shared" si="113"/>
        <v>1.4254605746781562E-2</v>
      </c>
      <c r="I259" s="128">
        <f t="shared" si="113"/>
        <v>1.3670161874240791E-2</v>
      </c>
      <c r="J259" s="128">
        <f t="shared" si="113"/>
        <v>1.4821204231569751E-2</v>
      </c>
      <c r="K259" s="128">
        <f t="shared" si="113"/>
        <v>1.5534857787388036E-2</v>
      </c>
      <c r="L259" s="128">
        <f t="shared" si="113"/>
        <v>1.7163528993285545E-2</v>
      </c>
      <c r="M259" s="128">
        <f t="shared" si="113"/>
        <v>3.7508622709181011E-3</v>
      </c>
      <c r="N259" s="128">
        <f t="shared" si="113"/>
        <v>3.0998993707065784E-3</v>
      </c>
      <c r="O259" s="128">
        <f t="shared" si="113"/>
        <v>2.4768268811270477E-3</v>
      </c>
      <c r="P259" s="141">
        <f>AVERAGE(D259:O259)</f>
        <v>1.368210828250279E-2</v>
      </c>
      <c r="Q259" s="141">
        <f>P259</f>
        <v>1.368210828250279E-2</v>
      </c>
      <c r="R259" s="141">
        <f t="shared" si="112"/>
        <v>1.368210828250279E-2</v>
      </c>
      <c r="S259" s="141">
        <f t="shared" si="112"/>
        <v>1.368210828250279E-2</v>
      </c>
      <c r="T259" s="141">
        <f t="shared" si="112"/>
        <v>1.368210828250279E-2</v>
      </c>
      <c r="U259" s="141">
        <f t="shared" si="112"/>
        <v>1.368210828250279E-2</v>
      </c>
      <c r="V259" s="141">
        <f t="shared" si="112"/>
        <v>1.368210828250279E-2</v>
      </c>
      <c r="W259" s="141">
        <f t="shared" si="112"/>
        <v>1.368210828250279E-2</v>
      </c>
      <c r="X259" s="141">
        <f t="shared" si="112"/>
        <v>1.368210828250279E-2</v>
      </c>
      <c r="Y259" s="141">
        <f t="shared" si="112"/>
        <v>1.368210828250279E-2</v>
      </c>
      <c r="Z259" s="141">
        <f t="shared" si="112"/>
        <v>1.368210828250279E-2</v>
      </c>
      <c r="AA259" s="141">
        <f t="shared" si="112"/>
        <v>1.368210828250279E-2</v>
      </c>
      <c r="AB259" s="141">
        <f t="shared" si="112"/>
        <v>1.368210828250279E-2</v>
      </c>
      <c r="AC259" s="141">
        <f t="shared" si="112"/>
        <v>1.368210828250279E-2</v>
      </c>
      <c r="AD259" s="141">
        <f t="shared" si="112"/>
        <v>1.368210828250279E-2</v>
      </c>
      <c r="AE259" s="141">
        <f t="shared" si="112"/>
        <v>1.368210828250279E-2</v>
      </c>
      <c r="AF259" s="141">
        <f t="shared" si="112"/>
        <v>1.368210828250279E-2</v>
      </c>
      <c r="AG259" s="141">
        <f t="shared" si="112"/>
        <v>1.368210828250279E-2</v>
      </c>
      <c r="AH259" s="141">
        <f t="shared" si="112"/>
        <v>1.368210828250279E-2</v>
      </c>
      <c r="AI259" s="141">
        <f t="shared" si="112"/>
        <v>1.368210828250279E-2</v>
      </c>
      <c r="AJ259" s="141">
        <f t="shared" si="112"/>
        <v>1.368210828250279E-2</v>
      </c>
      <c r="AK259" s="141">
        <f t="shared" si="112"/>
        <v>1.368210828250279E-2</v>
      </c>
      <c r="AL259" s="141">
        <f t="shared" si="112"/>
        <v>1.368210828250279E-2</v>
      </c>
      <c r="AM259" s="141">
        <f t="shared" si="112"/>
        <v>1.368210828250279E-2</v>
      </c>
      <c r="AN259" s="141">
        <f t="shared" si="112"/>
        <v>1.368210828250279E-2</v>
      </c>
      <c r="AO259" s="141">
        <f t="shared" si="112"/>
        <v>1.368210828250279E-2</v>
      </c>
      <c r="AP259" s="141">
        <f t="shared" si="112"/>
        <v>1.368210828250279E-2</v>
      </c>
      <c r="AQ259" s="141">
        <f t="shared" si="112"/>
        <v>1.368210828250279E-2</v>
      </c>
      <c r="AR259" s="141">
        <f t="shared" si="112"/>
        <v>1.368210828250279E-2</v>
      </c>
      <c r="AS259" s="141">
        <f t="shared" si="112"/>
        <v>1.368210828250279E-2</v>
      </c>
      <c r="AT259" s="141">
        <f t="shared" si="112"/>
        <v>1.368210828250279E-2</v>
      </c>
      <c r="AU259" s="141">
        <f t="shared" si="112"/>
        <v>1.368210828250279E-2</v>
      </c>
      <c r="AV259" s="141">
        <f t="shared" si="112"/>
        <v>1.368210828250279E-2</v>
      </c>
      <c r="AW259" s="141">
        <f t="shared" si="112"/>
        <v>1.368210828250279E-2</v>
      </c>
      <c r="AX259" s="141">
        <f t="shared" si="112"/>
        <v>1.368210828250279E-2</v>
      </c>
      <c r="AY259" s="141">
        <f t="shared" si="112"/>
        <v>1.368210828250279E-2</v>
      </c>
      <c r="BA259" s="140" t="s">
        <v>114</v>
      </c>
      <c r="BB259" s="140" t="s">
        <v>114</v>
      </c>
      <c r="BC259" s="140" t="s">
        <v>114</v>
      </c>
      <c r="BD259" s="140" t="s">
        <v>114</v>
      </c>
      <c r="BF259" s="77"/>
    </row>
    <row r="260" spans="2:58" x14ac:dyDescent="0.25">
      <c r="B260" s="91" t="s">
        <v>226</v>
      </c>
      <c r="C260" s="91" t="s">
        <v>26</v>
      </c>
      <c r="D260" s="97">
        <f t="shared" ref="D260:O260" si="114">D172/$D$12</f>
        <v>0.20607839407319156</v>
      </c>
      <c r="E260" s="97">
        <f t="shared" si="114"/>
        <v>0.21678140230117185</v>
      </c>
      <c r="F260" s="97">
        <f t="shared" si="114"/>
        <v>0.28607126367344016</v>
      </c>
      <c r="G260" s="97">
        <f t="shared" si="114"/>
        <v>0.31248686654883018</v>
      </c>
      <c r="H260" s="97">
        <f t="shared" si="114"/>
        <v>0.34450251867639597</v>
      </c>
      <c r="I260" s="97">
        <f t="shared" si="114"/>
        <v>0.35410581521159545</v>
      </c>
      <c r="J260" s="97">
        <f t="shared" si="114"/>
        <v>0.36550121552132936</v>
      </c>
      <c r="K260" s="97">
        <f t="shared" si="114"/>
        <v>0.41327351444236465</v>
      </c>
      <c r="L260" s="97">
        <f t="shared" si="114"/>
        <v>0.45285982358603349</v>
      </c>
      <c r="M260" s="97">
        <f t="shared" si="114"/>
        <v>0.47110516030174754</v>
      </c>
      <c r="N260" s="97">
        <f t="shared" si="114"/>
        <v>0.49633760488861317</v>
      </c>
      <c r="O260" s="97">
        <f t="shared" si="114"/>
        <v>0.56459777855827575</v>
      </c>
      <c r="P260" s="142">
        <f>O260*(1+$P$156)</f>
        <v>0.58774628747916502</v>
      </c>
      <c r="Q260" s="142">
        <f>P260</f>
        <v>0.58774628747916502</v>
      </c>
      <c r="R260" s="142">
        <f t="shared" si="112"/>
        <v>0.58774628747916502</v>
      </c>
      <c r="S260" s="142">
        <f t="shared" si="112"/>
        <v>0.58774628747916502</v>
      </c>
      <c r="T260" s="142">
        <f t="shared" si="112"/>
        <v>0.58774628747916502</v>
      </c>
      <c r="U260" s="142">
        <f t="shared" si="112"/>
        <v>0.58774628747916502</v>
      </c>
      <c r="V260" s="142">
        <f t="shared" si="112"/>
        <v>0.58774628747916502</v>
      </c>
      <c r="W260" s="142">
        <f t="shared" si="112"/>
        <v>0.58774628747916502</v>
      </c>
      <c r="X260" s="142">
        <f t="shared" si="112"/>
        <v>0.58774628747916502</v>
      </c>
      <c r="Y260" s="142">
        <f t="shared" si="112"/>
        <v>0.58774628747916502</v>
      </c>
      <c r="Z260" s="142">
        <f t="shared" si="112"/>
        <v>0.58774628747916502</v>
      </c>
      <c r="AA260" s="142">
        <f t="shared" si="112"/>
        <v>0.58774628747916502</v>
      </c>
      <c r="AB260" s="142">
        <f>AA260*(1+$AB$156)</f>
        <v>0.61184388526581079</v>
      </c>
      <c r="AC260" s="142">
        <f>AB260</f>
        <v>0.61184388526581079</v>
      </c>
      <c r="AD260" s="142">
        <f t="shared" si="112"/>
        <v>0.61184388526581079</v>
      </c>
      <c r="AE260" s="142">
        <f t="shared" si="112"/>
        <v>0.61184388526581079</v>
      </c>
      <c r="AF260" s="142">
        <f t="shared" si="112"/>
        <v>0.61184388526581079</v>
      </c>
      <c r="AG260" s="142">
        <f t="shared" si="112"/>
        <v>0.61184388526581079</v>
      </c>
      <c r="AH260" s="142">
        <f t="shared" si="112"/>
        <v>0.61184388526581079</v>
      </c>
      <c r="AI260" s="142">
        <f t="shared" si="112"/>
        <v>0.61184388526581079</v>
      </c>
      <c r="AJ260" s="142">
        <f t="shared" si="112"/>
        <v>0.61184388526581079</v>
      </c>
      <c r="AK260" s="142">
        <f t="shared" si="112"/>
        <v>0.61184388526581079</v>
      </c>
      <c r="AL260" s="142">
        <f t="shared" si="112"/>
        <v>0.61184388526581079</v>
      </c>
      <c r="AM260" s="142">
        <f t="shared" si="112"/>
        <v>0.61184388526581079</v>
      </c>
      <c r="AN260" s="142">
        <f t="shared" si="112"/>
        <v>0.61184388526581079</v>
      </c>
      <c r="AO260" s="142">
        <f t="shared" si="112"/>
        <v>0.61184388526581079</v>
      </c>
      <c r="AP260" s="142">
        <f t="shared" si="112"/>
        <v>0.61184388526581079</v>
      </c>
      <c r="AQ260" s="142">
        <f t="shared" si="112"/>
        <v>0.61184388526581079</v>
      </c>
      <c r="AR260" s="142">
        <f t="shared" si="112"/>
        <v>0.61184388526581079</v>
      </c>
      <c r="AS260" s="142">
        <f t="shared" si="112"/>
        <v>0.61184388526581079</v>
      </c>
      <c r="AT260" s="142">
        <f t="shared" si="112"/>
        <v>0.61184388526581079</v>
      </c>
      <c r="AU260" s="142">
        <f t="shared" si="112"/>
        <v>0.61184388526581079</v>
      </c>
      <c r="AV260" s="142">
        <f t="shared" si="112"/>
        <v>0.61184388526581079</v>
      </c>
      <c r="AW260" s="142">
        <f t="shared" si="112"/>
        <v>0.61184388526581079</v>
      </c>
      <c r="AX260" s="142">
        <f t="shared" si="112"/>
        <v>0.61184388526581079</v>
      </c>
      <c r="AY260" s="142">
        <f t="shared" si="112"/>
        <v>0.61184388526581079</v>
      </c>
      <c r="BA260" s="140" t="s">
        <v>114</v>
      </c>
      <c r="BB260" s="140" t="s">
        <v>114</v>
      </c>
      <c r="BC260" s="140" t="s">
        <v>114</v>
      </c>
      <c r="BD260" s="140" t="s">
        <v>114</v>
      </c>
      <c r="BF260" s="77"/>
    </row>
    <row r="261" spans="2:58" x14ac:dyDescent="0.25">
      <c r="B261" s="91" t="s">
        <v>249</v>
      </c>
      <c r="C261" s="91" t="s">
        <v>250</v>
      </c>
      <c r="D261" s="97">
        <f t="shared" ref="D261:O261" si="115">D173/D221</f>
        <v>0.6973399914989612</v>
      </c>
      <c r="E261" s="97">
        <f t="shared" si="115"/>
        <v>0.7337397623849391</v>
      </c>
      <c r="F261" s="97">
        <f t="shared" si="115"/>
        <v>0.80265245999879686</v>
      </c>
      <c r="G261" s="97">
        <f t="shared" si="115"/>
        <v>0.84420877271794614</v>
      </c>
      <c r="H261" s="97">
        <f t="shared" si="115"/>
        <v>0.8360533471489453</v>
      </c>
      <c r="I261" s="97">
        <f t="shared" si="115"/>
        <v>0.83883118394423928</v>
      </c>
      <c r="J261" s="97">
        <f t="shared" si="115"/>
        <v>0.9159698320499039</v>
      </c>
      <c r="K261" s="97">
        <f t="shared" si="115"/>
        <v>0.86209364096281815</v>
      </c>
      <c r="L261" s="97">
        <f t="shared" si="115"/>
        <v>0.84207500452126693</v>
      </c>
      <c r="M261" s="97">
        <f t="shared" si="115"/>
        <v>0.85417204369297106</v>
      </c>
      <c r="N261" s="97">
        <f t="shared" si="115"/>
        <v>0.88881407478121499</v>
      </c>
      <c r="O261" s="97">
        <f t="shared" si="115"/>
        <v>1.1209484244591197</v>
      </c>
      <c r="P261" s="142">
        <f>O261*(1+$P$156)</f>
        <v>1.1669073098619436</v>
      </c>
      <c r="Q261" s="142">
        <f>P261</f>
        <v>1.1669073098619436</v>
      </c>
      <c r="R261" s="142">
        <f t="shared" si="112"/>
        <v>1.1669073098619436</v>
      </c>
      <c r="S261" s="142">
        <f t="shared" si="112"/>
        <v>1.1669073098619436</v>
      </c>
      <c r="T261" s="142">
        <f t="shared" si="112"/>
        <v>1.1669073098619436</v>
      </c>
      <c r="U261" s="142">
        <f t="shared" si="112"/>
        <v>1.1669073098619436</v>
      </c>
      <c r="V261" s="142">
        <f t="shared" si="112"/>
        <v>1.1669073098619436</v>
      </c>
      <c r="W261" s="142">
        <f t="shared" si="112"/>
        <v>1.1669073098619436</v>
      </c>
      <c r="X261" s="142">
        <f t="shared" si="112"/>
        <v>1.1669073098619436</v>
      </c>
      <c r="Y261" s="142">
        <f t="shared" si="112"/>
        <v>1.1669073098619436</v>
      </c>
      <c r="Z261" s="142">
        <f t="shared" si="112"/>
        <v>1.1669073098619436</v>
      </c>
      <c r="AA261" s="142">
        <f t="shared" si="112"/>
        <v>1.1669073098619436</v>
      </c>
      <c r="AB261" s="142">
        <f>AA261*(1+$AB$156)</f>
        <v>1.2147505095662832</v>
      </c>
      <c r="AC261" s="142">
        <f>AB261</f>
        <v>1.2147505095662832</v>
      </c>
      <c r="AD261" s="142">
        <f t="shared" si="112"/>
        <v>1.2147505095662832</v>
      </c>
      <c r="AE261" s="142">
        <f t="shared" si="112"/>
        <v>1.2147505095662832</v>
      </c>
      <c r="AF261" s="142">
        <f t="shared" si="112"/>
        <v>1.2147505095662832</v>
      </c>
      <c r="AG261" s="142">
        <f t="shared" si="112"/>
        <v>1.2147505095662832</v>
      </c>
      <c r="AH261" s="142">
        <f t="shared" si="112"/>
        <v>1.2147505095662832</v>
      </c>
      <c r="AI261" s="142">
        <f t="shared" si="112"/>
        <v>1.2147505095662832</v>
      </c>
      <c r="AJ261" s="142">
        <f t="shared" si="112"/>
        <v>1.2147505095662832</v>
      </c>
      <c r="AK261" s="142">
        <f t="shared" si="112"/>
        <v>1.2147505095662832</v>
      </c>
      <c r="AL261" s="142">
        <f t="shared" si="112"/>
        <v>1.2147505095662832</v>
      </c>
      <c r="AM261" s="142">
        <f t="shared" si="112"/>
        <v>1.2147505095662832</v>
      </c>
      <c r="AN261" s="142">
        <f t="shared" si="112"/>
        <v>1.2147505095662832</v>
      </c>
      <c r="AO261" s="142">
        <f t="shared" si="112"/>
        <v>1.2147505095662832</v>
      </c>
      <c r="AP261" s="142">
        <f t="shared" si="112"/>
        <v>1.2147505095662832</v>
      </c>
      <c r="AQ261" s="142">
        <f t="shared" si="112"/>
        <v>1.2147505095662832</v>
      </c>
      <c r="AR261" s="142">
        <f t="shared" si="112"/>
        <v>1.2147505095662832</v>
      </c>
      <c r="AS261" s="142">
        <f t="shared" si="112"/>
        <v>1.2147505095662832</v>
      </c>
      <c r="AT261" s="142">
        <f t="shared" si="112"/>
        <v>1.2147505095662832</v>
      </c>
      <c r="AU261" s="142">
        <f t="shared" si="112"/>
        <v>1.2147505095662832</v>
      </c>
      <c r="AV261" s="142">
        <f t="shared" si="112"/>
        <v>1.2147505095662832</v>
      </c>
      <c r="AW261" s="142">
        <f t="shared" si="112"/>
        <v>1.2147505095662832</v>
      </c>
      <c r="AX261" s="142">
        <f t="shared" si="112"/>
        <v>1.2147505095662832</v>
      </c>
      <c r="AY261" s="142">
        <f t="shared" si="112"/>
        <v>1.2147505095662832</v>
      </c>
      <c r="BA261" s="140" t="s">
        <v>114</v>
      </c>
      <c r="BB261" s="140" t="s">
        <v>114</v>
      </c>
      <c r="BC261" s="140" t="s">
        <v>114</v>
      </c>
      <c r="BD261" s="140" t="s">
        <v>114</v>
      </c>
      <c r="BF261" s="77"/>
    </row>
    <row r="262" spans="2:58" x14ac:dyDescent="0.25">
      <c r="B262" s="92" t="s">
        <v>252</v>
      </c>
      <c r="C262" s="91" t="s">
        <v>253</v>
      </c>
      <c r="D262" s="147">
        <f t="shared" ref="D262:O262" si="116">D174/D171</f>
        <v>6.671900307949763E-2</v>
      </c>
      <c r="E262" s="147">
        <f t="shared" si="116"/>
        <v>6.6443111800384216E-2</v>
      </c>
      <c r="F262" s="147">
        <f t="shared" si="116"/>
        <v>7.0184918573918495E-2</v>
      </c>
      <c r="G262" s="147">
        <f t="shared" si="116"/>
        <v>6.9873794624332783E-2</v>
      </c>
      <c r="H262" s="147">
        <f t="shared" si="116"/>
        <v>6.4438091900561267E-2</v>
      </c>
      <c r="I262" s="147">
        <f t="shared" si="116"/>
        <v>6.2195960977802785E-2</v>
      </c>
      <c r="J262" s="147">
        <f t="shared" si="116"/>
        <v>6.2896189857207963E-2</v>
      </c>
      <c r="K262" s="147">
        <f t="shared" si="116"/>
        <v>6.420474649340896E-2</v>
      </c>
      <c r="L262" s="147">
        <f t="shared" si="116"/>
        <v>6.4447430760395885E-2</v>
      </c>
      <c r="M262" s="147">
        <f t="shared" si="116"/>
        <v>6.664403154408409E-2</v>
      </c>
      <c r="N262" s="147">
        <f t="shared" si="116"/>
        <v>6.6636484059756917E-2</v>
      </c>
      <c r="O262" s="147">
        <f t="shared" si="116"/>
        <v>6.9785554337594799E-2</v>
      </c>
      <c r="P262" s="148">
        <f>AVERAGE(D262:O262)</f>
        <v>6.6205776500745481E-2</v>
      </c>
      <c r="Q262" s="148">
        <f>$P$103</f>
        <v>6.6205776500745481E-2</v>
      </c>
      <c r="R262" s="148">
        <f t="shared" ref="R262:AY262" si="117">$P$103</f>
        <v>6.6205776500745481E-2</v>
      </c>
      <c r="S262" s="148">
        <f t="shared" si="117"/>
        <v>6.6205776500745481E-2</v>
      </c>
      <c r="T262" s="148">
        <f t="shared" si="117"/>
        <v>6.6205776500745481E-2</v>
      </c>
      <c r="U262" s="148">
        <f t="shared" si="117"/>
        <v>6.6205776500745481E-2</v>
      </c>
      <c r="V262" s="148">
        <f t="shared" si="117"/>
        <v>6.6205776500745481E-2</v>
      </c>
      <c r="W262" s="148">
        <f t="shared" si="117"/>
        <v>6.6205776500745481E-2</v>
      </c>
      <c r="X262" s="148">
        <f t="shared" si="117"/>
        <v>6.6205776500745481E-2</v>
      </c>
      <c r="Y262" s="148">
        <f t="shared" si="117"/>
        <v>6.6205776500745481E-2</v>
      </c>
      <c r="Z262" s="148">
        <f t="shared" si="117"/>
        <v>6.6205776500745481E-2</v>
      </c>
      <c r="AA262" s="148">
        <f t="shared" si="117"/>
        <v>6.6205776500745481E-2</v>
      </c>
      <c r="AB262" s="148">
        <f t="shared" si="117"/>
        <v>6.6205776500745481E-2</v>
      </c>
      <c r="AC262" s="148">
        <f t="shared" si="117"/>
        <v>6.6205776500745481E-2</v>
      </c>
      <c r="AD262" s="148">
        <f t="shared" si="117"/>
        <v>6.6205776500745481E-2</v>
      </c>
      <c r="AE262" s="148">
        <f t="shared" si="117"/>
        <v>6.6205776500745481E-2</v>
      </c>
      <c r="AF262" s="148">
        <f t="shared" si="117"/>
        <v>6.6205776500745481E-2</v>
      </c>
      <c r="AG262" s="148">
        <f t="shared" si="117"/>
        <v>6.6205776500745481E-2</v>
      </c>
      <c r="AH262" s="148">
        <f t="shared" si="117"/>
        <v>6.6205776500745481E-2</v>
      </c>
      <c r="AI262" s="148">
        <f t="shared" si="117"/>
        <v>6.6205776500745481E-2</v>
      </c>
      <c r="AJ262" s="148">
        <f t="shared" si="117"/>
        <v>6.6205776500745481E-2</v>
      </c>
      <c r="AK262" s="148">
        <f t="shared" si="117"/>
        <v>6.6205776500745481E-2</v>
      </c>
      <c r="AL262" s="148">
        <f t="shared" si="117"/>
        <v>6.6205776500745481E-2</v>
      </c>
      <c r="AM262" s="148">
        <f t="shared" si="117"/>
        <v>6.6205776500745481E-2</v>
      </c>
      <c r="AN262" s="148">
        <f t="shared" si="117"/>
        <v>6.6205776500745481E-2</v>
      </c>
      <c r="AO262" s="148">
        <f t="shared" si="117"/>
        <v>6.6205776500745481E-2</v>
      </c>
      <c r="AP262" s="148">
        <f t="shared" si="117"/>
        <v>6.6205776500745481E-2</v>
      </c>
      <c r="AQ262" s="148">
        <f t="shared" si="117"/>
        <v>6.6205776500745481E-2</v>
      </c>
      <c r="AR262" s="148">
        <f t="shared" si="117"/>
        <v>6.6205776500745481E-2</v>
      </c>
      <c r="AS262" s="148">
        <f t="shared" si="117"/>
        <v>6.6205776500745481E-2</v>
      </c>
      <c r="AT262" s="148">
        <f t="shared" si="117"/>
        <v>6.6205776500745481E-2</v>
      </c>
      <c r="AU262" s="148">
        <f t="shared" si="117"/>
        <v>6.6205776500745481E-2</v>
      </c>
      <c r="AV262" s="148">
        <f t="shared" si="117"/>
        <v>6.6205776500745481E-2</v>
      </c>
      <c r="AW262" s="148">
        <f t="shared" si="117"/>
        <v>6.6205776500745481E-2</v>
      </c>
      <c r="AX262" s="148">
        <f t="shared" si="117"/>
        <v>6.6205776500745481E-2</v>
      </c>
      <c r="AY262" s="148">
        <f t="shared" si="117"/>
        <v>6.6205776500745481E-2</v>
      </c>
      <c r="BA262" s="140" t="s">
        <v>114</v>
      </c>
      <c r="BB262" s="140" t="s">
        <v>114</v>
      </c>
      <c r="BC262" s="140" t="s">
        <v>114</v>
      </c>
      <c r="BD262" s="140" t="s">
        <v>114</v>
      </c>
      <c r="BF262" s="77"/>
    </row>
    <row r="263" spans="2:58" x14ac:dyDescent="0.25">
      <c r="B263" s="92" t="s">
        <v>254</v>
      </c>
      <c r="C263" s="91" t="s">
        <v>119</v>
      </c>
      <c r="D263" s="146">
        <f t="shared" ref="D263:O263" si="118">D176/D175</f>
        <v>-1.7433957840603911E-3</v>
      </c>
      <c r="E263" s="146">
        <f t="shared" si="118"/>
        <v>-1.791721429601472E-3</v>
      </c>
      <c r="F263" s="146">
        <f t="shared" si="118"/>
        <v>-2.2459125025544651E-3</v>
      </c>
      <c r="G263" s="146">
        <f t="shared" si="118"/>
        <v>-2.4675978937191349E-3</v>
      </c>
      <c r="H263" s="146">
        <f t="shared" si="118"/>
        <v>-2.7980222062527617E-3</v>
      </c>
      <c r="I263" s="146">
        <f t="shared" si="118"/>
        <v>-2.5724561935913958E-3</v>
      </c>
      <c r="J263" s="146">
        <f t="shared" si="118"/>
        <v>-2.9785774209647249E-3</v>
      </c>
      <c r="K263" s="146">
        <f t="shared" si="118"/>
        <v>-3.2487491851157426E-3</v>
      </c>
      <c r="L263" s="146">
        <f t="shared" si="118"/>
        <v>-3.3790960810573794E-3</v>
      </c>
      <c r="M263" s="146">
        <f t="shared" si="118"/>
        <v>-3.5945762648675332E-3</v>
      </c>
      <c r="N263" s="146">
        <f t="shared" si="118"/>
        <v>-3.6014787258497874E-3</v>
      </c>
      <c r="O263" s="146">
        <f t="shared" si="118"/>
        <v>-6.7762288284128605E-3</v>
      </c>
      <c r="P263" s="141">
        <f>AVERAGE(D263:O263)</f>
        <v>-3.0998177096706377E-3</v>
      </c>
      <c r="Q263" s="141">
        <f>P263</f>
        <v>-3.0998177096706377E-3</v>
      </c>
      <c r="R263" s="141">
        <f t="shared" ref="R263:AY266" si="119">Q263</f>
        <v>-3.0998177096706377E-3</v>
      </c>
      <c r="S263" s="141">
        <f t="shared" si="119"/>
        <v>-3.0998177096706377E-3</v>
      </c>
      <c r="T263" s="141">
        <f t="shared" si="119"/>
        <v>-3.0998177096706377E-3</v>
      </c>
      <c r="U263" s="141">
        <f t="shared" si="119"/>
        <v>-3.0998177096706377E-3</v>
      </c>
      <c r="V263" s="141">
        <f t="shared" si="119"/>
        <v>-3.0998177096706377E-3</v>
      </c>
      <c r="W263" s="141">
        <f t="shared" si="119"/>
        <v>-3.0998177096706377E-3</v>
      </c>
      <c r="X263" s="141">
        <f t="shared" si="119"/>
        <v>-3.0998177096706377E-3</v>
      </c>
      <c r="Y263" s="141">
        <f t="shared" si="119"/>
        <v>-3.0998177096706377E-3</v>
      </c>
      <c r="Z263" s="141">
        <f t="shared" si="119"/>
        <v>-3.0998177096706377E-3</v>
      </c>
      <c r="AA263" s="141">
        <f t="shared" si="119"/>
        <v>-3.0998177096706377E-3</v>
      </c>
      <c r="AB263" s="141">
        <f t="shared" si="119"/>
        <v>-3.0998177096706377E-3</v>
      </c>
      <c r="AC263" s="141">
        <f t="shared" si="119"/>
        <v>-3.0998177096706377E-3</v>
      </c>
      <c r="AD263" s="141">
        <f t="shared" si="119"/>
        <v>-3.0998177096706377E-3</v>
      </c>
      <c r="AE263" s="141">
        <f t="shared" si="119"/>
        <v>-3.0998177096706377E-3</v>
      </c>
      <c r="AF263" s="141">
        <f t="shared" si="119"/>
        <v>-3.0998177096706377E-3</v>
      </c>
      <c r="AG263" s="141">
        <f t="shared" si="119"/>
        <v>-3.0998177096706377E-3</v>
      </c>
      <c r="AH263" s="141">
        <f t="shared" si="119"/>
        <v>-3.0998177096706377E-3</v>
      </c>
      <c r="AI263" s="141">
        <f t="shared" si="119"/>
        <v>-3.0998177096706377E-3</v>
      </c>
      <c r="AJ263" s="141">
        <f t="shared" si="119"/>
        <v>-3.0998177096706377E-3</v>
      </c>
      <c r="AK263" s="141">
        <f t="shared" si="119"/>
        <v>-3.0998177096706377E-3</v>
      </c>
      <c r="AL263" s="141">
        <f t="shared" si="119"/>
        <v>-3.0998177096706377E-3</v>
      </c>
      <c r="AM263" s="141">
        <f t="shared" si="119"/>
        <v>-3.0998177096706377E-3</v>
      </c>
      <c r="AN263" s="141">
        <f t="shared" si="119"/>
        <v>-3.0998177096706377E-3</v>
      </c>
      <c r="AO263" s="141">
        <f t="shared" si="119"/>
        <v>-3.0998177096706377E-3</v>
      </c>
      <c r="AP263" s="141">
        <f t="shared" si="119"/>
        <v>-3.0998177096706377E-3</v>
      </c>
      <c r="AQ263" s="141">
        <f t="shared" si="119"/>
        <v>-3.0998177096706377E-3</v>
      </c>
      <c r="AR263" s="141">
        <f t="shared" si="119"/>
        <v>-3.0998177096706377E-3</v>
      </c>
      <c r="AS263" s="141">
        <f t="shared" si="119"/>
        <v>-3.0998177096706377E-3</v>
      </c>
      <c r="AT263" s="141">
        <f t="shared" si="119"/>
        <v>-3.0998177096706377E-3</v>
      </c>
      <c r="AU263" s="141">
        <f t="shared" si="119"/>
        <v>-3.0998177096706377E-3</v>
      </c>
      <c r="AV263" s="141">
        <f t="shared" si="119"/>
        <v>-3.0998177096706377E-3</v>
      </c>
      <c r="AW263" s="141">
        <f t="shared" si="119"/>
        <v>-3.0998177096706377E-3</v>
      </c>
      <c r="AX263" s="141">
        <f t="shared" si="119"/>
        <v>-3.0998177096706377E-3</v>
      </c>
      <c r="AY263" s="141">
        <f t="shared" si="119"/>
        <v>-3.0998177096706377E-3</v>
      </c>
      <c r="BA263" s="140" t="s">
        <v>114</v>
      </c>
      <c r="BB263" s="140" t="s">
        <v>114</v>
      </c>
      <c r="BC263" s="140" t="s">
        <v>114</v>
      </c>
      <c r="BD263" s="140" t="s">
        <v>114</v>
      </c>
      <c r="BF263" s="77"/>
    </row>
    <row r="264" spans="2:58" x14ac:dyDescent="0.25">
      <c r="B264" s="92" t="s">
        <v>255</v>
      </c>
      <c r="C264" s="91" t="s">
        <v>119</v>
      </c>
      <c r="D264" s="146">
        <f t="shared" ref="D264:O264" si="120">D178/D$18</f>
        <v>0.74845731100483126</v>
      </c>
      <c r="E264" s="146">
        <f t="shared" si="120"/>
        <v>0.75825236922306904</v>
      </c>
      <c r="F264" s="146">
        <f t="shared" si="120"/>
        <v>0.75209015967240511</v>
      </c>
      <c r="G264" s="146">
        <f t="shared" si="120"/>
        <v>0.74622570914479258</v>
      </c>
      <c r="H264" s="146">
        <f t="shared" si="120"/>
        <v>0.74194603567421602</v>
      </c>
      <c r="I264" s="146">
        <f t="shared" si="120"/>
        <v>0.74154407982355486</v>
      </c>
      <c r="J264" s="146">
        <f t="shared" si="120"/>
        <v>0.74297461321468683</v>
      </c>
      <c r="K264" s="146">
        <f t="shared" si="120"/>
        <v>0.74697241110544821</v>
      </c>
      <c r="L264" s="146">
        <f t="shared" si="120"/>
        <v>0.74110697573240625</v>
      </c>
      <c r="M264" s="146">
        <f t="shared" si="120"/>
        <v>0.74179392369006625</v>
      </c>
      <c r="N264" s="146">
        <f t="shared" si="120"/>
        <v>0.73971065016317916</v>
      </c>
      <c r="O264" s="146">
        <f t="shared" si="120"/>
        <v>0.75132965067949298</v>
      </c>
      <c r="P264" s="141">
        <f>AVERAGE(D264:O264)</f>
        <v>0.74603365742734573</v>
      </c>
      <c r="Q264" s="141">
        <f>P264</f>
        <v>0.74603365742734573</v>
      </c>
      <c r="R264" s="141">
        <f t="shared" si="119"/>
        <v>0.74603365742734573</v>
      </c>
      <c r="S264" s="141">
        <f t="shared" si="119"/>
        <v>0.74603365742734573</v>
      </c>
      <c r="T264" s="141">
        <f t="shared" si="119"/>
        <v>0.74603365742734573</v>
      </c>
      <c r="U264" s="141">
        <f t="shared" si="119"/>
        <v>0.74603365742734573</v>
      </c>
      <c r="V264" s="141">
        <f t="shared" si="119"/>
        <v>0.74603365742734573</v>
      </c>
      <c r="W264" s="141">
        <f t="shared" si="119"/>
        <v>0.74603365742734573</v>
      </c>
      <c r="X264" s="141">
        <f t="shared" si="119"/>
        <v>0.74603365742734573</v>
      </c>
      <c r="Y264" s="141">
        <f t="shared" si="119"/>
        <v>0.74603365742734573</v>
      </c>
      <c r="Z264" s="141">
        <f t="shared" si="119"/>
        <v>0.74603365742734573</v>
      </c>
      <c r="AA264" s="141">
        <f t="shared" si="119"/>
        <v>0.74603365742734573</v>
      </c>
      <c r="AB264" s="141">
        <f t="shared" si="119"/>
        <v>0.74603365742734573</v>
      </c>
      <c r="AC264" s="141">
        <f t="shared" si="119"/>
        <v>0.74603365742734573</v>
      </c>
      <c r="AD264" s="141">
        <f t="shared" si="119"/>
        <v>0.74603365742734573</v>
      </c>
      <c r="AE264" s="141">
        <f t="shared" si="119"/>
        <v>0.74603365742734573</v>
      </c>
      <c r="AF264" s="141">
        <f t="shared" si="119"/>
        <v>0.74603365742734573</v>
      </c>
      <c r="AG264" s="141">
        <f t="shared" si="119"/>
        <v>0.74603365742734573</v>
      </c>
      <c r="AH264" s="141">
        <f t="shared" si="119"/>
        <v>0.74603365742734573</v>
      </c>
      <c r="AI264" s="141">
        <f t="shared" si="119"/>
        <v>0.74603365742734573</v>
      </c>
      <c r="AJ264" s="141">
        <f t="shared" si="119"/>
        <v>0.74603365742734573</v>
      </c>
      <c r="AK264" s="141">
        <f t="shared" si="119"/>
        <v>0.74603365742734573</v>
      </c>
      <c r="AL264" s="141">
        <f t="shared" si="119"/>
        <v>0.74603365742734573</v>
      </c>
      <c r="AM264" s="141">
        <f t="shared" si="119"/>
        <v>0.74603365742734573</v>
      </c>
      <c r="AN264" s="141">
        <f t="shared" si="119"/>
        <v>0.74603365742734573</v>
      </c>
      <c r="AO264" s="141">
        <f t="shared" si="119"/>
        <v>0.74603365742734573</v>
      </c>
      <c r="AP264" s="141">
        <f t="shared" si="119"/>
        <v>0.74603365742734573</v>
      </c>
      <c r="AQ264" s="141">
        <f t="shared" si="119"/>
        <v>0.74603365742734573</v>
      </c>
      <c r="AR264" s="141">
        <f t="shared" si="119"/>
        <v>0.74603365742734573</v>
      </c>
      <c r="AS264" s="141">
        <f t="shared" si="119"/>
        <v>0.74603365742734573</v>
      </c>
      <c r="AT264" s="141">
        <f t="shared" si="119"/>
        <v>0.74603365742734573</v>
      </c>
      <c r="AU264" s="141">
        <f t="shared" si="119"/>
        <v>0.74603365742734573</v>
      </c>
      <c r="AV264" s="141">
        <f t="shared" si="119"/>
        <v>0.74603365742734573</v>
      </c>
      <c r="AW264" s="141">
        <f t="shared" si="119"/>
        <v>0.74603365742734573</v>
      </c>
      <c r="AX264" s="141">
        <f t="shared" si="119"/>
        <v>0.74603365742734573</v>
      </c>
      <c r="AY264" s="141">
        <f t="shared" si="119"/>
        <v>0.74603365742734573</v>
      </c>
      <c r="BA264" s="140" t="s">
        <v>114</v>
      </c>
      <c r="BB264" s="140" t="s">
        <v>114</v>
      </c>
      <c r="BC264" s="140" t="s">
        <v>114</v>
      </c>
      <c r="BD264" s="140" t="s">
        <v>114</v>
      </c>
      <c r="BF264" s="77"/>
    </row>
    <row r="265" spans="2:58" x14ac:dyDescent="0.25">
      <c r="B265" s="92" t="s">
        <v>256</v>
      </c>
      <c r="C265" s="91" t="s">
        <v>119</v>
      </c>
      <c r="D265" s="146">
        <f t="shared" ref="D265:O265" si="121">D179/D$18</f>
        <v>-8.6512956281387152E-2</v>
      </c>
      <c r="E265" s="146">
        <f t="shared" si="121"/>
        <v>-0.10133319662662968</v>
      </c>
      <c r="F265" s="146">
        <f t="shared" si="121"/>
        <v>-0.10292778450951992</v>
      </c>
      <c r="G265" s="146">
        <f t="shared" si="121"/>
        <v>-0.11968221152323703</v>
      </c>
      <c r="H265" s="146">
        <f t="shared" si="121"/>
        <v>-0.14562107319175999</v>
      </c>
      <c r="I265" s="146">
        <f t="shared" si="121"/>
        <v>-0.15038090471661431</v>
      </c>
      <c r="J265" s="146">
        <f t="shared" si="121"/>
        <v>-0.16617042191850689</v>
      </c>
      <c r="K265" s="146">
        <f t="shared" si="121"/>
        <v>-0.12890128575688492</v>
      </c>
      <c r="L265" s="146">
        <f t="shared" si="121"/>
        <v>-0.20555859775456253</v>
      </c>
      <c r="M265" s="146">
        <f t="shared" si="121"/>
        <v>-0.18569175930031823</v>
      </c>
      <c r="N265" s="146">
        <f t="shared" si="121"/>
        <v>-0.1813596883681636</v>
      </c>
      <c r="O265" s="146">
        <f t="shared" si="121"/>
        <v>-0.15266000684801884</v>
      </c>
      <c r="P265" s="141">
        <f>AVERAGE(D265:O265)</f>
        <v>-0.14389999056630026</v>
      </c>
      <c r="Q265" s="141">
        <f>P265</f>
        <v>-0.14389999056630026</v>
      </c>
      <c r="R265" s="141">
        <f t="shared" si="119"/>
        <v>-0.14389999056630026</v>
      </c>
      <c r="S265" s="141">
        <f t="shared" si="119"/>
        <v>-0.14389999056630026</v>
      </c>
      <c r="T265" s="141">
        <f t="shared" si="119"/>
        <v>-0.14389999056630026</v>
      </c>
      <c r="U265" s="141">
        <f t="shared" si="119"/>
        <v>-0.14389999056630026</v>
      </c>
      <c r="V265" s="141">
        <f t="shared" si="119"/>
        <v>-0.14389999056630026</v>
      </c>
      <c r="W265" s="141">
        <f t="shared" si="119"/>
        <v>-0.14389999056630026</v>
      </c>
      <c r="X265" s="141">
        <f t="shared" si="119"/>
        <v>-0.14389999056630026</v>
      </c>
      <c r="Y265" s="141">
        <f t="shared" si="119"/>
        <v>-0.14389999056630026</v>
      </c>
      <c r="Z265" s="141">
        <f t="shared" si="119"/>
        <v>-0.14389999056630026</v>
      </c>
      <c r="AA265" s="141">
        <f t="shared" si="119"/>
        <v>-0.14389999056630026</v>
      </c>
      <c r="AB265" s="141">
        <f t="shared" si="119"/>
        <v>-0.14389999056630026</v>
      </c>
      <c r="AC265" s="141">
        <f t="shared" si="119"/>
        <v>-0.14389999056630026</v>
      </c>
      <c r="AD265" s="141">
        <f t="shared" si="119"/>
        <v>-0.14389999056630026</v>
      </c>
      <c r="AE265" s="141">
        <f t="shared" si="119"/>
        <v>-0.14389999056630026</v>
      </c>
      <c r="AF265" s="141">
        <f t="shared" si="119"/>
        <v>-0.14389999056630026</v>
      </c>
      <c r="AG265" s="141">
        <f t="shared" si="119"/>
        <v>-0.14389999056630026</v>
      </c>
      <c r="AH265" s="141">
        <f t="shared" si="119"/>
        <v>-0.14389999056630026</v>
      </c>
      <c r="AI265" s="141">
        <f t="shared" si="119"/>
        <v>-0.14389999056630026</v>
      </c>
      <c r="AJ265" s="141">
        <f t="shared" si="119"/>
        <v>-0.14389999056630026</v>
      </c>
      <c r="AK265" s="141">
        <f t="shared" si="119"/>
        <v>-0.14389999056630026</v>
      </c>
      <c r="AL265" s="141">
        <f t="shared" si="119"/>
        <v>-0.14389999056630026</v>
      </c>
      <c r="AM265" s="141">
        <f t="shared" si="119"/>
        <v>-0.14389999056630026</v>
      </c>
      <c r="AN265" s="141">
        <f t="shared" si="119"/>
        <v>-0.14389999056630026</v>
      </c>
      <c r="AO265" s="141">
        <f t="shared" si="119"/>
        <v>-0.14389999056630026</v>
      </c>
      <c r="AP265" s="141">
        <f t="shared" si="119"/>
        <v>-0.14389999056630026</v>
      </c>
      <c r="AQ265" s="141">
        <f t="shared" si="119"/>
        <v>-0.14389999056630026</v>
      </c>
      <c r="AR265" s="141">
        <f t="shared" si="119"/>
        <v>-0.14389999056630026</v>
      </c>
      <c r="AS265" s="141">
        <f t="shared" si="119"/>
        <v>-0.14389999056630026</v>
      </c>
      <c r="AT265" s="141">
        <f t="shared" si="119"/>
        <v>-0.14389999056630026</v>
      </c>
      <c r="AU265" s="141">
        <f t="shared" si="119"/>
        <v>-0.14389999056630026</v>
      </c>
      <c r="AV265" s="141">
        <f t="shared" si="119"/>
        <v>-0.14389999056630026</v>
      </c>
      <c r="AW265" s="141">
        <f t="shared" si="119"/>
        <v>-0.14389999056630026</v>
      </c>
      <c r="AX265" s="141">
        <f t="shared" si="119"/>
        <v>-0.14389999056630026</v>
      </c>
      <c r="AY265" s="141">
        <f t="shared" si="119"/>
        <v>-0.14389999056630026</v>
      </c>
      <c r="BA265" s="140" t="s">
        <v>114</v>
      </c>
      <c r="BB265" s="140" t="s">
        <v>114</v>
      </c>
      <c r="BC265" s="140" t="s">
        <v>114</v>
      </c>
      <c r="BD265" s="140" t="s">
        <v>114</v>
      </c>
      <c r="BF265" s="77"/>
    </row>
    <row r="266" spans="2:58" x14ac:dyDescent="0.25">
      <c r="B266" s="92" t="s">
        <v>257</v>
      </c>
      <c r="C266" s="91" t="s">
        <v>119</v>
      </c>
      <c r="D266" s="146">
        <f t="shared" ref="D266:O266" si="122">D181/D$21</f>
        <v>1.143583092361684E-2</v>
      </c>
      <c r="E266" s="146">
        <f t="shared" si="122"/>
        <v>1.28333688785617E-2</v>
      </c>
      <c r="F266" s="146">
        <f t="shared" si="122"/>
        <v>-2.2285340427529664E-3</v>
      </c>
      <c r="G266" s="146">
        <f t="shared" si="122"/>
        <v>5.979985166143671E-3</v>
      </c>
      <c r="H266" s="146">
        <f t="shared" si="122"/>
        <v>8.4104935834867153E-3</v>
      </c>
      <c r="I266" s="146">
        <f t="shared" si="122"/>
        <v>3.0453776294708169E-2</v>
      </c>
      <c r="J266" s="146">
        <f t="shared" si="122"/>
        <v>4.2662632548490041E-3</v>
      </c>
      <c r="K266" s="146">
        <f t="shared" si="122"/>
        <v>3.1546248328801806E-3</v>
      </c>
      <c r="L266" s="146">
        <f t="shared" si="122"/>
        <v>3.7030332284348662E-2</v>
      </c>
      <c r="M266" s="146">
        <f t="shared" si="122"/>
        <v>4.7007358972410186E-3</v>
      </c>
      <c r="N266" s="146">
        <f t="shared" si="122"/>
        <v>5.3953588804613976E-3</v>
      </c>
      <c r="O266" s="146">
        <f t="shared" si="122"/>
        <v>-3.4564567837273123E-2</v>
      </c>
      <c r="P266" s="141">
        <f>AVERAGE(D266:O266)</f>
        <v>7.2389723430226066E-3</v>
      </c>
      <c r="Q266" s="141">
        <f>P266</f>
        <v>7.2389723430226066E-3</v>
      </c>
      <c r="R266" s="141">
        <f t="shared" si="119"/>
        <v>7.2389723430226066E-3</v>
      </c>
      <c r="S266" s="141">
        <f t="shared" si="119"/>
        <v>7.2389723430226066E-3</v>
      </c>
      <c r="T266" s="141">
        <f t="shared" si="119"/>
        <v>7.2389723430226066E-3</v>
      </c>
      <c r="U266" s="141">
        <f t="shared" si="119"/>
        <v>7.2389723430226066E-3</v>
      </c>
      <c r="V266" s="141">
        <f t="shared" si="119"/>
        <v>7.2389723430226066E-3</v>
      </c>
      <c r="W266" s="141">
        <f t="shared" si="119"/>
        <v>7.2389723430226066E-3</v>
      </c>
      <c r="X266" s="141">
        <f t="shared" si="119"/>
        <v>7.2389723430226066E-3</v>
      </c>
      <c r="Y266" s="141">
        <f t="shared" si="119"/>
        <v>7.2389723430226066E-3</v>
      </c>
      <c r="Z266" s="141">
        <f t="shared" si="119"/>
        <v>7.2389723430226066E-3</v>
      </c>
      <c r="AA266" s="141">
        <f t="shared" si="119"/>
        <v>7.2389723430226066E-3</v>
      </c>
      <c r="AB266" s="141">
        <f t="shared" si="119"/>
        <v>7.2389723430226066E-3</v>
      </c>
      <c r="AC266" s="141">
        <f t="shared" si="119"/>
        <v>7.2389723430226066E-3</v>
      </c>
      <c r="AD266" s="141">
        <f t="shared" si="119"/>
        <v>7.2389723430226066E-3</v>
      </c>
      <c r="AE266" s="141">
        <f t="shared" si="119"/>
        <v>7.2389723430226066E-3</v>
      </c>
      <c r="AF266" s="141">
        <f t="shared" si="119"/>
        <v>7.2389723430226066E-3</v>
      </c>
      <c r="AG266" s="141">
        <f t="shared" si="119"/>
        <v>7.2389723430226066E-3</v>
      </c>
      <c r="AH266" s="141">
        <f t="shared" si="119"/>
        <v>7.2389723430226066E-3</v>
      </c>
      <c r="AI266" s="141">
        <f t="shared" si="119"/>
        <v>7.2389723430226066E-3</v>
      </c>
      <c r="AJ266" s="141">
        <f t="shared" si="119"/>
        <v>7.2389723430226066E-3</v>
      </c>
      <c r="AK266" s="141">
        <f t="shared" si="119"/>
        <v>7.2389723430226066E-3</v>
      </c>
      <c r="AL266" s="141">
        <f t="shared" si="119"/>
        <v>7.2389723430226066E-3</v>
      </c>
      <c r="AM266" s="141">
        <f t="shared" si="119"/>
        <v>7.2389723430226066E-3</v>
      </c>
      <c r="AN266" s="141">
        <f t="shared" si="119"/>
        <v>7.2389723430226066E-3</v>
      </c>
      <c r="AO266" s="141">
        <f t="shared" si="119"/>
        <v>7.2389723430226066E-3</v>
      </c>
      <c r="AP266" s="141">
        <f t="shared" si="119"/>
        <v>7.2389723430226066E-3</v>
      </c>
      <c r="AQ266" s="141">
        <f t="shared" si="119"/>
        <v>7.2389723430226066E-3</v>
      </c>
      <c r="AR266" s="141">
        <f t="shared" si="119"/>
        <v>7.2389723430226066E-3</v>
      </c>
      <c r="AS266" s="141">
        <f t="shared" si="119"/>
        <v>7.2389723430226066E-3</v>
      </c>
      <c r="AT266" s="141">
        <f t="shared" si="119"/>
        <v>7.2389723430226066E-3</v>
      </c>
      <c r="AU266" s="141">
        <f t="shared" si="119"/>
        <v>7.2389723430226066E-3</v>
      </c>
      <c r="AV266" s="141">
        <f t="shared" si="119"/>
        <v>7.2389723430226066E-3</v>
      </c>
      <c r="AW266" s="141">
        <f t="shared" si="119"/>
        <v>7.2389723430226066E-3</v>
      </c>
      <c r="AX266" s="141">
        <f t="shared" si="119"/>
        <v>7.2389723430226066E-3</v>
      </c>
      <c r="AY266" s="141">
        <f t="shared" si="119"/>
        <v>7.2389723430226066E-3</v>
      </c>
      <c r="BA266" s="140" t="s">
        <v>114</v>
      </c>
      <c r="BB266" s="140" t="s">
        <v>114</v>
      </c>
      <c r="BC266" s="140" t="s">
        <v>114</v>
      </c>
      <c r="BD266" s="140" t="s">
        <v>114</v>
      </c>
      <c r="BF266" s="77"/>
    </row>
    <row r="267" spans="2:58" x14ac:dyDescent="0.25">
      <c r="B267" s="92" t="s">
        <v>258</v>
      </c>
      <c r="C267" s="91" t="s">
        <v>119</v>
      </c>
      <c r="D267" s="146">
        <f t="shared" ref="D267:O267" si="123">D182/D$21</f>
        <v>1.3619645558332723E-2</v>
      </c>
      <c r="E267" s="146">
        <f t="shared" si="123"/>
        <v>1.5989211201335753E-2</v>
      </c>
      <c r="F267" s="146">
        <f t="shared" si="123"/>
        <v>1.6974163135925629E-2</v>
      </c>
      <c r="G267" s="146">
        <f t="shared" si="123"/>
        <v>1.7631570439282741E-2</v>
      </c>
      <c r="H267" s="146">
        <f t="shared" si="123"/>
        <v>2.5632870972465475E-2</v>
      </c>
      <c r="I267" s="146">
        <f t="shared" si="123"/>
        <v>2.6332743564661469E-2</v>
      </c>
      <c r="J267" s="146">
        <f t="shared" si="123"/>
        <v>2.0129586764623654E-2</v>
      </c>
      <c r="K267" s="146">
        <f t="shared" si="123"/>
        <v>1.5125446777610872E-2</v>
      </c>
      <c r="L267" s="146">
        <f t="shared" si="123"/>
        <v>4.6538414762945651E-2</v>
      </c>
      <c r="M267" s="146">
        <f t="shared" si="123"/>
        <v>3.2368829674955114E-2</v>
      </c>
      <c r="N267" s="146">
        <f t="shared" si="123"/>
        <v>2.3752819356069179E-2</v>
      </c>
      <c r="O267" s="146">
        <f t="shared" si="123"/>
        <v>1.7053947233959251E-2</v>
      </c>
      <c r="P267" s="141">
        <f t="shared" ref="P267:P270" si="124">AVERAGE(D267:O267)</f>
        <v>2.2595770786847293E-2</v>
      </c>
      <c r="Q267" s="141">
        <f t="shared" ref="Q267:AY274" si="125">P267</f>
        <v>2.2595770786847293E-2</v>
      </c>
      <c r="R267" s="141">
        <f t="shared" si="125"/>
        <v>2.2595770786847293E-2</v>
      </c>
      <c r="S267" s="141">
        <f t="shared" si="125"/>
        <v>2.2595770786847293E-2</v>
      </c>
      <c r="T267" s="141">
        <f t="shared" si="125"/>
        <v>2.2595770786847293E-2</v>
      </c>
      <c r="U267" s="141">
        <f t="shared" si="125"/>
        <v>2.2595770786847293E-2</v>
      </c>
      <c r="V267" s="141">
        <f t="shared" si="125"/>
        <v>2.2595770786847293E-2</v>
      </c>
      <c r="W267" s="141">
        <f t="shared" si="125"/>
        <v>2.2595770786847293E-2</v>
      </c>
      <c r="X267" s="141">
        <f t="shared" si="125"/>
        <v>2.2595770786847293E-2</v>
      </c>
      <c r="Y267" s="141">
        <f t="shared" si="125"/>
        <v>2.2595770786847293E-2</v>
      </c>
      <c r="Z267" s="141">
        <f t="shared" si="125"/>
        <v>2.2595770786847293E-2</v>
      </c>
      <c r="AA267" s="141">
        <f t="shared" si="125"/>
        <v>2.2595770786847293E-2</v>
      </c>
      <c r="AB267" s="141">
        <f t="shared" si="125"/>
        <v>2.2595770786847293E-2</v>
      </c>
      <c r="AC267" s="141">
        <f t="shared" si="125"/>
        <v>2.2595770786847293E-2</v>
      </c>
      <c r="AD267" s="141">
        <f t="shared" si="125"/>
        <v>2.2595770786847293E-2</v>
      </c>
      <c r="AE267" s="141">
        <f t="shared" si="125"/>
        <v>2.2595770786847293E-2</v>
      </c>
      <c r="AF267" s="141">
        <f t="shared" si="125"/>
        <v>2.2595770786847293E-2</v>
      </c>
      <c r="AG267" s="141">
        <f t="shared" si="125"/>
        <v>2.2595770786847293E-2</v>
      </c>
      <c r="AH267" s="141">
        <f t="shared" si="125"/>
        <v>2.2595770786847293E-2</v>
      </c>
      <c r="AI267" s="141">
        <f t="shared" si="125"/>
        <v>2.2595770786847293E-2</v>
      </c>
      <c r="AJ267" s="141">
        <f t="shared" si="125"/>
        <v>2.2595770786847293E-2</v>
      </c>
      <c r="AK267" s="141">
        <f t="shared" si="125"/>
        <v>2.2595770786847293E-2</v>
      </c>
      <c r="AL267" s="141">
        <f t="shared" si="125"/>
        <v>2.2595770786847293E-2</v>
      </c>
      <c r="AM267" s="141">
        <f t="shared" si="125"/>
        <v>2.2595770786847293E-2</v>
      </c>
      <c r="AN267" s="141">
        <f t="shared" si="125"/>
        <v>2.2595770786847293E-2</v>
      </c>
      <c r="AO267" s="141">
        <f t="shared" si="125"/>
        <v>2.2595770786847293E-2</v>
      </c>
      <c r="AP267" s="141">
        <f t="shared" si="125"/>
        <v>2.2595770786847293E-2</v>
      </c>
      <c r="AQ267" s="141">
        <f t="shared" si="125"/>
        <v>2.2595770786847293E-2</v>
      </c>
      <c r="AR267" s="141">
        <f t="shared" si="125"/>
        <v>2.2595770786847293E-2</v>
      </c>
      <c r="AS267" s="141">
        <f t="shared" si="125"/>
        <v>2.2595770786847293E-2</v>
      </c>
      <c r="AT267" s="141">
        <f t="shared" si="125"/>
        <v>2.2595770786847293E-2</v>
      </c>
      <c r="AU267" s="141">
        <f t="shared" si="125"/>
        <v>2.2595770786847293E-2</v>
      </c>
      <c r="AV267" s="141">
        <f t="shared" si="125"/>
        <v>2.2595770786847293E-2</v>
      </c>
      <c r="AW267" s="141">
        <f t="shared" si="125"/>
        <v>2.2595770786847293E-2</v>
      </c>
      <c r="AX267" s="141">
        <f t="shared" si="125"/>
        <v>2.2595770786847293E-2</v>
      </c>
      <c r="AY267" s="141">
        <f t="shared" si="125"/>
        <v>2.2595770786847293E-2</v>
      </c>
      <c r="BA267" s="140" t="s">
        <v>114</v>
      </c>
      <c r="BB267" s="140" t="s">
        <v>114</v>
      </c>
      <c r="BC267" s="140" t="s">
        <v>114</v>
      </c>
      <c r="BD267" s="140" t="s">
        <v>114</v>
      </c>
      <c r="BF267" s="77"/>
    </row>
    <row r="268" spans="2:58" x14ac:dyDescent="0.25">
      <c r="B268" s="92" t="s">
        <v>259</v>
      </c>
      <c r="C268" s="91" t="s">
        <v>119</v>
      </c>
      <c r="D268" s="146">
        <f t="shared" ref="D268:O268" si="126">D183/D$21</f>
        <v>1.5596264627247202E-2</v>
      </c>
      <c r="E268" s="146">
        <f t="shared" si="126"/>
        <v>2.1000245931507986E-2</v>
      </c>
      <c r="F268" s="146">
        <f t="shared" si="126"/>
        <v>1.1953389627547701E-2</v>
      </c>
      <c r="G268" s="146">
        <f t="shared" si="126"/>
        <v>8.7733344955624373E-3</v>
      </c>
      <c r="H268" s="146">
        <f t="shared" si="126"/>
        <v>2.8697937610254794E-3</v>
      </c>
      <c r="I268" s="146">
        <f t="shared" si="126"/>
        <v>1.4320891129955531E-2</v>
      </c>
      <c r="J268" s="146">
        <f t="shared" si="126"/>
        <v>2.1537469581509049E-2</v>
      </c>
      <c r="K268" s="146">
        <f t="shared" si="126"/>
        <v>1.8553920231597729E-2</v>
      </c>
      <c r="L268" s="146">
        <f t="shared" si="126"/>
        <v>5.7068346966126428E-2</v>
      </c>
      <c r="M268" s="146">
        <f t="shared" si="126"/>
        <v>2.0536448480306484E-2</v>
      </c>
      <c r="N268" s="146">
        <f t="shared" si="126"/>
        <v>4.0704663114199499E-2</v>
      </c>
      <c r="O268" s="146">
        <f t="shared" si="126"/>
        <v>2.1282357155666745E-2</v>
      </c>
      <c r="P268" s="141">
        <f t="shared" si="124"/>
        <v>2.118309375852102E-2</v>
      </c>
      <c r="Q268" s="141">
        <f t="shared" si="125"/>
        <v>2.118309375852102E-2</v>
      </c>
      <c r="R268" s="141">
        <f t="shared" si="125"/>
        <v>2.118309375852102E-2</v>
      </c>
      <c r="S268" s="141">
        <f t="shared" si="125"/>
        <v>2.118309375852102E-2</v>
      </c>
      <c r="T268" s="141">
        <f t="shared" si="125"/>
        <v>2.118309375852102E-2</v>
      </c>
      <c r="U268" s="141">
        <f t="shared" si="125"/>
        <v>2.118309375852102E-2</v>
      </c>
      <c r="V268" s="141">
        <f t="shared" si="125"/>
        <v>2.118309375852102E-2</v>
      </c>
      <c r="W268" s="141">
        <f t="shared" si="125"/>
        <v>2.118309375852102E-2</v>
      </c>
      <c r="X268" s="141">
        <f t="shared" si="125"/>
        <v>2.118309375852102E-2</v>
      </c>
      <c r="Y268" s="141">
        <f t="shared" si="125"/>
        <v>2.118309375852102E-2</v>
      </c>
      <c r="Z268" s="141">
        <f t="shared" si="125"/>
        <v>2.118309375852102E-2</v>
      </c>
      <c r="AA268" s="141">
        <f t="shared" si="125"/>
        <v>2.118309375852102E-2</v>
      </c>
      <c r="AB268" s="141">
        <f t="shared" si="125"/>
        <v>2.118309375852102E-2</v>
      </c>
      <c r="AC268" s="141">
        <f t="shared" si="125"/>
        <v>2.118309375852102E-2</v>
      </c>
      <c r="AD268" s="141">
        <f t="shared" si="125"/>
        <v>2.118309375852102E-2</v>
      </c>
      <c r="AE268" s="141">
        <f t="shared" si="125"/>
        <v>2.118309375852102E-2</v>
      </c>
      <c r="AF268" s="141">
        <f t="shared" si="125"/>
        <v>2.118309375852102E-2</v>
      </c>
      <c r="AG268" s="141">
        <f t="shared" si="125"/>
        <v>2.118309375852102E-2</v>
      </c>
      <c r="AH268" s="141">
        <f t="shared" si="125"/>
        <v>2.118309375852102E-2</v>
      </c>
      <c r="AI268" s="141">
        <f t="shared" si="125"/>
        <v>2.118309375852102E-2</v>
      </c>
      <c r="AJ268" s="141">
        <f t="shared" si="125"/>
        <v>2.118309375852102E-2</v>
      </c>
      <c r="AK268" s="141">
        <f t="shared" si="125"/>
        <v>2.118309375852102E-2</v>
      </c>
      <c r="AL268" s="141">
        <f t="shared" si="125"/>
        <v>2.118309375852102E-2</v>
      </c>
      <c r="AM268" s="141">
        <f t="shared" si="125"/>
        <v>2.118309375852102E-2</v>
      </c>
      <c r="AN268" s="141">
        <f t="shared" si="125"/>
        <v>2.118309375852102E-2</v>
      </c>
      <c r="AO268" s="141">
        <f t="shared" si="125"/>
        <v>2.118309375852102E-2</v>
      </c>
      <c r="AP268" s="141">
        <f t="shared" si="125"/>
        <v>2.118309375852102E-2</v>
      </c>
      <c r="AQ268" s="141">
        <f t="shared" si="125"/>
        <v>2.118309375852102E-2</v>
      </c>
      <c r="AR268" s="141">
        <f t="shared" si="125"/>
        <v>2.118309375852102E-2</v>
      </c>
      <c r="AS268" s="141">
        <f t="shared" si="125"/>
        <v>2.118309375852102E-2</v>
      </c>
      <c r="AT268" s="141">
        <f t="shared" si="125"/>
        <v>2.118309375852102E-2</v>
      </c>
      <c r="AU268" s="141">
        <f t="shared" si="125"/>
        <v>2.118309375852102E-2</v>
      </c>
      <c r="AV268" s="141">
        <f t="shared" si="125"/>
        <v>2.118309375852102E-2</v>
      </c>
      <c r="AW268" s="141">
        <f t="shared" si="125"/>
        <v>2.118309375852102E-2</v>
      </c>
      <c r="AX268" s="141">
        <f t="shared" si="125"/>
        <v>2.118309375852102E-2</v>
      </c>
      <c r="AY268" s="141">
        <f t="shared" si="125"/>
        <v>2.118309375852102E-2</v>
      </c>
      <c r="BA268" s="140" t="s">
        <v>114</v>
      </c>
      <c r="BB268" s="140" t="s">
        <v>114</v>
      </c>
      <c r="BC268" s="140" t="s">
        <v>114</v>
      </c>
      <c r="BD268" s="140" t="s">
        <v>114</v>
      </c>
      <c r="BF268" s="77"/>
    </row>
    <row r="269" spans="2:58" x14ac:dyDescent="0.25">
      <c r="B269" s="92" t="s">
        <v>260</v>
      </c>
      <c r="C269" s="91" t="s">
        <v>119</v>
      </c>
      <c r="D269" s="146">
        <f t="shared" ref="D269:O269" si="127">D184/D$21</f>
        <v>3.2664551527320514E-2</v>
      </c>
      <c r="E269" s="146">
        <f t="shared" si="127"/>
        <v>2.758335616886988E-2</v>
      </c>
      <c r="F269" s="146">
        <f t="shared" si="127"/>
        <v>3.597845881296783E-2</v>
      </c>
      <c r="G269" s="146">
        <f t="shared" si="127"/>
        <v>3.1531101066344158E-2</v>
      </c>
      <c r="H269" s="146">
        <f t="shared" si="127"/>
        <v>6.0519406911963051E-2</v>
      </c>
      <c r="I269" s="146">
        <f t="shared" si="127"/>
        <v>4.6282797034703942E-2</v>
      </c>
      <c r="J269" s="146">
        <f t="shared" si="127"/>
        <v>6.6095157053522008E-2</v>
      </c>
      <c r="K269" s="146">
        <f t="shared" si="127"/>
        <v>4.1797564370080496E-2</v>
      </c>
      <c r="L269" s="146">
        <f t="shared" si="127"/>
        <v>0.18397369011485007</v>
      </c>
      <c r="M269" s="146">
        <f t="shared" si="127"/>
        <v>0.15231444416044196</v>
      </c>
      <c r="N269" s="146">
        <f t="shared" si="127"/>
        <v>8.2298191177569105E-2</v>
      </c>
      <c r="O269" s="146">
        <f t="shared" si="127"/>
        <v>5.5488079243269622E-2</v>
      </c>
      <c r="P269" s="141">
        <f t="shared" si="124"/>
        <v>6.8043899803491875E-2</v>
      </c>
      <c r="Q269" s="141">
        <f t="shared" si="125"/>
        <v>6.8043899803491875E-2</v>
      </c>
      <c r="R269" s="141">
        <f t="shared" si="125"/>
        <v>6.8043899803491875E-2</v>
      </c>
      <c r="S269" s="141">
        <f t="shared" si="125"/>
        <v>6.8043899803491875E-2</v>
      </c>
      <c r="T269" s="141">
        <f t="shared" si="125"/>
        <v>6.8043899803491875E-2</v>
      </c>
      <c r="U269" s="141">
        <f t="shared" si="125"/>
        <v>6.8043899803491875E-2</v>
      </c>
      <c r="V269" s="141">
        <f t="shared" si="125"/>
        <v>6.8043899803491875E-2</v>
      </c>
      <c r="W269" s="141">
        <f t="shared" si="125"/>
        <v>6.8043899803491875E-2</v>
      </c>
      <c r="X269" s="141">
        <f t="shared" si="125"/>
        <v>6.8043899803491875E-2</v>
      </c>
      <c r="Y269" s="141">
        <f t="shared" si="125"/>
        <v>6.8043899803491875E-2</v>
      </c>
      <c r="Z269" s="141">
        <f t="shared" si="125"/>
        <v>6.8043899803491875E-2</v>
      </c>
      <c r="AA269" s="141">
        <f t="shared" si="125"/>
        <v>6.8043899803491875E-2</v>
      </c>
      <c r="AB269" s="141">
        <f t="shared" si="125"/>
        <v>6.8043899803491875E-2</v>
      </c>
      <c r="AC269" s="141">
        <f t="shared" si="125"/>
        <v>6.8043899803491875E-2</v>
      </c>
      <c r="AD269" s="141">
        <f t="shared" si="125"/>
        <v>6.8043899803491875E-2</v>
      </c>
      <c r="AE269" s="141">
        <f t="shared" si="125"/>
        <v>6.8043899803491875E-2</v>
      </c>
      <c r="AF269" s="141">
        <f t="shared" si="125"/>
        <v>6.8043899803491875E-2</v>
      </c>
      <c r="AG269" s="141">
        <f t="shared" si="125"/>
        <v>6.8043899803491875E-2</v>
      </c>
      <c r="AH269" s="141">
        <f t="shared" si="125"/>
        <v>6.8043899803491875E-2</v>
      </c>
      <c r="AI269" s="141">
        <f t="shared" si="125"/>
        <v>6.8043899803491875E-2</v>
      </c>
      <c r="AJ269" s="141">
        <f t="shared" si="125"/>
        <v>6.8043899803491875E-2</v>
      </c>
      <c r="AK269" s="141">
        <f t="shared" si="125"/>
        <v>6.8043899803491875E-2</v>
      </c>
      <c r="AL269" s="141">
        <f t="shared" si="125"/>
        <v>6.8043899803491875E-2</v>
      </c>
      <c r="AM269" s="141">
        <f t="shared" si="125"/>
        <v>6.8043899803491875E-2</v>
      </c>
      <c r="AN269" s="141">
        <f t="shared" si="125"/>
        <v>6.8043899803491875E-2</v>
      </c>
      <c r="AO269" s="141">
        <f t="shared" si="125"/>
        <v>6.8043899803491875E-2</v>
      </c>
      <c r="AP269" s="141">
        <f t="shared" si="125"/>
        <v>6.8043899803491875E-2</v>
      </c>
      <c r="AQ269" s="141">
        <f t="shared" si="125"/>
        <v>6.8043899803491875E-2</v>
      </c>
      <c r="AR269" s="141">
        <f t="shared" si="125"/>
        <v>6.8043899803491875E-2</v>
      </c>
      <c r="AS269" s="141">
        <f t="shared" si="125"/>
        <v>6.8043899803491875E-2</v>
      </c>
      <c r="AT269" s="141">
        <f t="shared" si="125"/>
        <v>6.8043899803491875E-2</v>
      </c>
      <c r="AU269" s="141">
        <f t="shared" si="125"/>
        <v>6.8043899803491875E-2</v>
      </c>
      <c r="AV269" s="141">
        <f t="shared" si="125"/>
        <v>6.8043899803491875E-2</v>
      </c>
      <c r="AW269" s="141">
        <f t="shared" si="125"/>
        <v>6.8043899803491875E-2</v>
      </c>
      <c r="AX269" s="141">
        <f t="shared" si="125"/>
        <v>6.8043899803491875E-2</v>
      </c>
      <c r="AY269" s="141">
        <f t="shared" si="125"/>
        <v>6.8043899803491875E-2</v>
      </c>
      <c r="BA269" s="140" t="s">
        <v>114</v>
      </c>
      <c r="BB269" s="140" t="s">
        <v>114</v>
      </c>
      <c r="BC269" s="140" t="s">
        <v>114</v>
      </c>
      <c r="BD269" s="140" t="s">
        <v>114</v>
      </c>
      <c r="BF269" s="77"/>
    </row>
    <row r="270" spans="2:58" x14ac:dyDescent="0.25">
      <c r="B270" s="92" t="s">
        <v>261</v>
      </c>
      <c r="C270" s="91" t="s">
        <v>119</v>
      </c>
      <c r="D270" s="146">
        <f t="shared" ref="D270:O270" si="128">D185/D$21</f>
        <v>5.3170438160325753E-2</v>
      </c>
      <c r="E270" s="146">
        <f t="shared" si="128"/>
        <v>5.6851146390578512E-2</v>
      </c>
      <c r="F270" s="146">
        <f t="shared" si="128"/>
        <v>3.3121251562302931E-2</v>
      </c>
      <c r="G270" s="146">
        <f t="shared" si="128"/>
        <v>5.2796512267586908E-2</v>
      </c>
      <c r="H270" s="146">
        <f t="shared" si="128"/>
        <v>5.8821067599490046E-2</v>
      </c>
      <c r="I270" s="146">
        <f t="shared" si="128"/>
        <v>4.1292341952069059E-2</v>
      </c>
      <c r="J270" s="146">
        <f t="shared" si="128"/>
        <v>6.9623816865430704E-2</v>
      </c>
      <c r="K270" s="146">
        <f t="shared" si="128"/>
        <v>4.17275569690519E-2</v>
      </c>
      <c r="L270" s="146">
        <f t="shared" si="128"/>
        <v>6.1137737829851574E-2</v>
      </c>
      <c r="M270" s="146">
        <f t="shared" si="128"/>
        <v>6.0328672448354284E-2</v>
      </c>
      <c r="N270" s="146">
        <f t="shared" si="128"/>
        <v>6.113995938802505E-2</v>
      </c>
      <c r="O270" s="146">
        <f t="shared" si="128"/>
        <v>-1.8944300771381904E-2</v>
      </c>
      <c r="P270" s="141">
        <f t="shared" si="124"/>
        <v>4.7588850055140408E-2</v>
      </c>
      <c r="Q270" s="141">
        <f t="shared" si="125"/>
        <v>4.7588850055140408E-2</v>
      </c>
      <c r="R270" s="141">
        <f t="shared" si="125"/>
        <v>4.7588850055140408E-2</v>
      </c>
      <c r="S270" s="141">
        <f t="shared" si="125"/>
        <v>4.7588850055140408E-2</v>
      </c>
      <c r="T270" s="141">
        <f t="shared" si="125"/>
        <v>4.7588850055140408E-2</v>
      </c>
      <c r="U270" s="141">
        <f t="shared" si="125"/>
        <v>4.7588850055140408E-2</v>
      </c>
      <c r="V270" s="141">
        <f t="shared" si="125"/>
        <v>4.7588850055140408E-2</v>
      </c>
      <c r="W270" s="141">
        <f t="shared" si="125"/>
        <v>4.7588850055140408E-2</v>
      </c>
      <c r="X270" s="141">
        <f t="shared" si="125"/>
        <v>4.7588850055140408E-2</v>
      </c>
      <c r="Y270" s="141">
        <f t="shared" si="125"/>
        <v>4.7588850055140408E-2</v>
      </c>
      <c r="Z270" s="141">
        <f t="shared" si="125"/>
        <v>4.7588850055140408E-2</v>
      </c>
      <c r="AA270" s="141">
        <f t="shared" si="125"/>
        <v>4.7588850055140408E-2</v>
      </c>
      <c r="AB270" s="141">
        <f t="shared" si="125"/>
        <v>4.7588850055140408E-2</v>
      </c>
      <c r="AC270" s="141">
        <f t="shared" si="125"/>
        <v>4.7588850055140408E-2</v>
      </c>
      <c r="AD270" s="141">
        <f t="shared" si="125"/>
        <v>4.7588850055140408E-2</v>
      </c>
      <c r="AE270" s="141">
        <f t="shared" si="125"/>
        <v>4.7588850055140408E-2</v>
      </c>
      <c r="AF270" s="141">
        <f t="shared" si="125"/>
        <v>4.7588850055140408E-2</v>
      </c>
      <c r="AG270" s="141">
        <f t="shared" si="125"/>
        <v>4.7588850055140408E-2</v>
      </c>
      <c r="AH270" s="141">
        <f t="shared" si="125"/>
        <v>4.7588850055140408E-2</v>
      </c>
      <c r="AI270" s="141">
        <f t="shared" si="125"/>
        <v>4.7588850055140408E-2</v>
      </c>
      <c r="AJ270" s="141">
        <f t="shared" si="125"/>
        <v>4.7588850055140408E-2</v>
      </c>
      <c r="AK270" s="141">
        <f t="shared" si="125"/>
        <v>4.7588850055140408E-2</v>
      </c>
      <c r="AL270" s="141">
        <f t="shared" si="125"/>
        <v>4.7588850055140408E-2</v>
      </c>
      <c r="AM270" s="141">
        <f t="shared" si="125"/>
        <v>4.7588850055140408E-2</v>
      </c>
      <c r="AN270" s="141">
        <f t="shared" si="125"/>
        <v>4.7588850055140408E-2</v>
      </c>
      <c r="AO270" s="141">
        <f t="shared" si="125"/>
        <v>4.7588850055140408E-2</v>
      </c>
      <c r="AP270" s="141">
        <f t="shared" si="125"/>
        <v>4.7588850055140408E-2</v>
      </c>
      <c r="AQ270" s="141">
        <f t="shared" si="125"/>
        <v>4.7588850055140408E-2</v>
      </c>
      <c r="AR270" s="141">
        <f t="shared" si="125"/>
        <v>4.7588850055140408E-2</v>
      </c>
      <c r="AS270" s="141">
        <f t="shared" si="125"/>
        <v>4.7588850055140408E-2</v>
      </c>
      <c r="AT270" s="141">
        <f t="shared" si="125"/>
        <v>4.7588850055140408E-2</v>
      </c>
      <c r="AU270" s="141">
        <f t="shared" si="125"/>
        <v>4.7588850055140408E-2</v>
      </c>
      <c r="AV270" s="141">
        <f t="shared" si="125"/>
        <v>4.7588850055140408E-2</v>
      </c>
      <c r="AW270" s="141">
        <f t="shared" si="125"/>
        <v>4.7588850055140408E-2</v>
      </c>
      <c r="AX270" s="141">
        <f t="shared" si="125"/>
        <v>4.7588850055140408E-2</v>
      </c>
      <c r="AY270" s="141">
        <f t="shared" si="125"/>
        <v>4.7588850055140408E-2</v>
      </c>
      <c r="BA270" s="140" t="s">
        <v>114</v>
      </c>
      <c r="BB270" s="140" t="s">
        <v>114</v>
      </c>
      <c r="BC270" s="140" t="s">
        <v>114</v>
      </c>
      <c r="BD270" s="140" t="s">
        <v>114</v>
      </c>
      <c r="BF270" s="77"/>
    </row>
    <row r="271" spans="2:58" x14ac:dyDescent="0.25">
      <c r="B271" s="92" t="s">
        <v>262</v>
      </c>
      <c r="C271" s="91" t="s">
        <v>119</v>
      </c>
      <c r="D271" s="146">
        <f t="shared" ref="D271:O271" si="129">D186/D$21</f>
        <v>2.8758450478951578E-2</v>
      </c>
      <c r="E271" s="146">
        <f t="shared" si="129"/>
        <v>0.12443126974039916</v>
      </c>
      <c r="F271" s="146">
        <f t="shared" si="129"/>
        <v>0.10082705469295782</v>
      </c>
      <c r="G271" s="146">
        <f t="shared" si="129"/>
        <v>9.3987948149370004E-2</v>
      </c>
      <c r="H271" s="146">
        <f t="shared" si="129"/>
        <v>0.10267698315265267</v>
      </c>
      <c r="I271" s="146">
        <f t="shared" si="129"/>
        <v>9.4737748783584139E-2</v>
      </c>
      <c r="J271" s="146">
        <f t="shared" si="129"/>
        <v>0.11044014711640171</v>
      </c>
      <c r="K271" s="146">
        <f t="shared" si="129"/>
        <v>7.7518746509828665E-2</v>
      </c>
      <c r="L271" s="146">
        <f t="shared" si="129"/>
        <v>0.16697443990806918</v>
      </c>
      <c r="M271" s="146">
        <f t="shared" si="129"/>
        <v>0.12391532926003729</v>
      </c>
      <c r="N271" s="146">
        <f t="shared" si="129"/>
        <v>9.7607746883732194E-2</v>
      </c>
      <c r="O271" s="146">
        <f t="shared" si="129"/>
        <v>6.1742463852218925E-2</v>
      </c>
      <c r="P271" s="141">
        <f>AVERAGE(D271:O271)</f>
        <v>9.86348607106836E-2</v>
      </c>
      <c r="Q271" s="141">
        <f t="shared" si="125"/>
        <v>9.86348607106836E-2</v>
      </c>
      <c r="R271" s="141">
        <f t="shared" si="125"/>
        <v>9.86348607106836E-2</v>
      </c>
      <c r="S271" s="141">
        <f t="shared" si="125"/>
        <v>9.86348607106836E-2</v>
      </c>
      <c r="T271" s="141">
        <f t="shared" si="125"/>
        <v>9.86348607106836E-2</v>
      </c>
      <c r="U271" s="141">
        <f t="shared" si="125"/>
        <v>9.86348607106836E-2</v>
      </c>
      <c r="V271" s="141">
        <f t="shared" si="125"/>
        <v>9.86348607106836E-2</v>
      </c>
      <c r="W271" s="141">
        <f t="shared" si="125"/>
        <v>9.86348607106836E-2</v>
      </c>
      <c r="X271" s="141">
        <f t="shared" si="125"/>
        <v>9.86348607106836E-2</v>
      </c>
      <c r="Y271" s="141">
        <f t="shared" si="125"/>
        <v>9.86348607106836E-2</v>
      </c>
      <c r="Z271" s="141">
        <f t="shared" si="125"/>
        <v>9.86348607106836E-2</v>
      </c>
      <c r="AA271" s="141">
        <f t="shared" si="125"/>
        <v>9.86348607106836E-2</v>
      </c>
      <c r="AB271" s="141">
        <f t="shared" si="125"/>
        <v>9.86348607106836E-2</v>
      </c>
      <c r="AC271" s="141">
        <f t="shared" si="125"/>
        <v>9.86348607106836E-2</v>
      </c>
      <c r="AD271" s="141">
        <f t="shared" si="125"/>
        <v>9.86348607106836E-2</v>
      </c>
      <c r="AE271" s="141">
        <f t="shared" si="125"/>
        <v>9.86348607106836E-2</v>
      </c>
      <c r="AF271" s="141">
        <f t="shared" si="125"/>
        <v>9.86348607106836E-2</v>
      </c>
      <c r="AG271" s="141">
        <f t="shared" si="125"/>
        <v>9.86348607106836E-2</v>
      </c>
      <c r="AH271" s="141">
        <f t="shared" si="125"/>
        <v>9.86348607106836E-2</v>
      </c>
      <c r="AI271" s="141">
        <f t="shared" si="125"/>
        <v>9.86348607106836E-2</v>
      </c>
      <c r="AJ271" s="141">
        <f t="shared" si="125"/>
        <v>9.86348607106836E-2</v>
      </c>
      <c r="AK271" s="141">
        <f t="shared" si="125"/>
        <v>9.86348607106836E-2</v>
      </c>
      <c r="AL271" s="141">
        <f t="shared" si="125"/>
        <v>9.86348607106836E-2</v>
      </c>
      <c r="AM271" s="141">
        <f t="shared" si="125"/>
        <v>9.86348607106836E-2</v>
      </c>
      <c r="AN271" s="141">
        <f t="shared" si="125"/>
        <v>9.86348607106836E-2</v>
      </c>
      <c r="AO271" s="141">
        <f t="shared" si="125"/>
        <v>9.86348607106836E-2</v>
      </c>
      <c r="AP271" s="141">
        <f t="shared" si="125"/>
        <v>9.86348607106836E-2</v>
      </c>
      <c r="AQ271" s="141">
        <f t="shared" si="125"/>
        <v>9.86348607106836E-2</v>
      </c>
      <c r="AR271" s="141">
        <f t="shared" si="125"/>
        <v>9.86348607106836E-2</v>
      </c>
      <c r="AS271" s="141">
        <f t="shared" si="125"/>
        <v>9.86348607106836E-2</v>
      </c>
      <c r="AT271" s="141">
        <f t="shared" si="125"/>
        <v>9.86348607106836E-2</v>
      </c>
      <c r="AU271" s="141">
        <f t="shared" si="125"/>
        <v>9.86348607106836E-2</v>
      </c>
      <c r="AV271" s="141">
        <f t="shared" si="125"/>
        <v>9.86348607106836E-2</v>
      </c>
      <c r="AW271" s="141">
        <f t="shared" si="125"/>
        <v>9.86348607106836E-2</v>
      </c>
      <c r="AX271" s="141">
        <f t="shared" si="125"/>
        <v>9.86348607106836E-2</v>
      </c>
      <c r="AY271" s="141">
        <f t="shared" si="125"/>
        <v>9.86348607106836E-2</v>
      </c>
      <c r="BA271" s="140" t="s">
        <v>114</v>
      </c>
      <c r="BB271" s="140" t="s">
        <v>114</v>
      </c>
      <c r="BC271" s="140" t="s">
        <v>114</v>
      </c>
      <c r="BD271" s="140" t="s">
        <v>114</v>
      </c>
      <c r="BF271" s="77"/>
    </row>
    <row r="272" spans="2:58" x14ac:dyDescent="0.25">
      <c r="B272" s="92" t="s">
        <v>263</v>
      </c>
      <c r="C272" s="91" t="s">
        <v>119</v>
      </c>
      <c r="D272" s="146">
        <f t="shared" ref="D272:O272" si="130">D189/D$29</f>
        <v>3.1697015239764946E-2</v>
      </c>
      <c r="E272" s="146">
        <f t="shared" si="130"/>
        <v>2.2987934407524412E-2</v>
      </c>
      <c r="F272" s="146">
        <f t="shared" si="130"/>
        <v>6.0868920167821784E-2</v>
      </c>
      <c r="G272" s="146">
        <f t="shared" si="130"/>
        <v>8.555474805277373E-2</v>
      </c>
      <c r="H272" s="146">
        <f t="shared" si="130"/>
        <v>0.11672941803034592</v>
      </c>
      <c r="I272" s="146">
        <f t="shared" si="130"/>
        <v>8.6262011806669397E-2</v>
      </c>
      <c r="J272" s="146">
        <f t="shared" si="130"/>
        <v>4.2864205912038163E-2</v>
      </c>
      <c r="K272" s="146">
        <f t="shared" si="130"/>
        <v>2.288720693312439E-2</v>
      </c>
      <c r="L272" s="146">
        <f t="shared" si="130"/>
        <v>8.6331569428648905E-2</v>
      </c>
      <c r="M272" s="146">
        <f t="shared" si="130"/>
        <v>0.37468279799686044</v>
      </c>
      <c r="N272" s="146">
        <f t="shared" si="130"/>
        <v>0.55446322163176465</v>
      </c>
      <c r="O272" s="146">
        <f t="shared" si="130"/>
        <v>3.4024217634236369E-3</v>
      </c>
      <c r="P272" s="141">
        <f>AVERAGE(D272:O272)</f>
        <v>0.12406095594756335</v>
      </c>
      <c r="Q272" s="141">
        <f t="shared" si="125"/>
        <v>0.12406095594756335</v>
      </c>
      <c r="R272" s="141">
        <f t="shared" si="125"/>
        <v>0.12406095594756335</v>
      </c>
      <c r="S272" s="141">
        <f t="shared" si="125"/>
        <v>0.12406095594756335</v>
      </c>
      <c r="T272" s="141">
        <f t="shared" si="125"/>
        <v>0.12406095594756335</v>
      </c>
      <c r="U272" s="141">
        <f t="shared" si="125"/>
        <v>0.12406095594756335</v>
      </c>
      <c r="V272" s="141">
        <f t="shared" si="125"/>
        <v>0.12406095594756335</v>
      </c>
      <c r="W272" s="141">
        <f t="shared" si="125"/>
        <v>0.12406095594756335</v>
      </c>
      <c r="X272" s="141">
        <f t="shared" si="125"/>
        <v>0.12406095594756335</v>
      </c>
      <c r="Y272" s="141">
        <f t="shared" si="125"/>
        <v>0.12406095594756335</v>
      </c>
      <c r="Z272" s="141">
        <f t="shared" si="125"/>
        <v>0.12406095594756335</v>
      </c>
      <c r="AA272" s="141">
        <f t="shared" si="125"/>
        <v>0.12406095594756335</v>
      </c>
      <c r="AB272" s="141">
        <f t="shared" si="125"/>
        <v>0.12406095594756335</v>
      </c>
      <c r="AC272" s="141">
        <f t="shared" si="125"/>
        <v>0.12406095594756335</v>
      </c>
      <c r="AD272" s="141">
        <f t="shared" si="125"/>
        <v>0.12406095594756335</v>
      </c>
      <c r="AE272" s="141">
        <f t="shared" si="125"/>
        <v>0.12406095594756335</v>
      </c>
      <c r="AF272" s="141">
        <f t="shared" si="125"/>
        <v>0.12406095594756335</v>
      </c>
      <c r="AG272" s="141">
        <f t="shared" si="125"/>
        <v>0.12406095594756335</v>
      </c>
      <c r="AH272" s="141">
        <f t="shared" si="125"/>
        <v>0.12406095594756335</v>
      </c>
      <c r="AI272" s="141">
        <f t="shared" si="125"/>
        <v>0.12406095594756335</v>
      </c>
      <c r="AJ272" s="141">
        <f t="shared" si="125"/>
        <v>0.12406095594756335</v>
      </c>
      <c r="AK272" s="141">
        <f t="shared" si="125"/>
        <v>0.12406095594756335</v>
      </c>
      <c r="AL272" s="141">
        <f t="shared" si="125"/>
        <v>0.12406095594756335</v>
      </c>
      <c r="AM272" s="141">
        <f t="shared" si="125"/>
        <v>0.12406095594756335</v>
      </c>
      <c r="AN272" s="141">
        <f t="shared" si="125"/>
        <v>0.12406095594756335</v>
      </c>
      <c r="AO272" s="141">
        <f t="shared" si="125"/>
        <v>0.12406095594756335</v>
      </c>
      <c r="AP272" s="141">
        <f t="shared" si="125"/>
        <v>0.12406095594756335</v>
      </c>
      <c r="AQ272" s="141">
        <f t="shared" si="125"/>
        <v>0.12406095594756335</v>
      </c>
      <c r="AR272" s="141">
        <f t="shared" si="125"/>
        <v>0.12406095594756335</v>
      </c>
      <c r="AS272" s="141">
        <f t="shared" si="125"/>
        <v>0.12406095594756335</v>
      </c>
      <c r="AT272" s="141">
        <f t="shared" si="125"/>
        <v>0.12406095594756335</v>
      </c>
      <c r="AU272" s="141">
        <f t="shared" si="125"/>
        <v>0.12406095594756335</v>
      </c>
      <c r="AV272" s="141">
        <f t="shared" si="125"/>
        <v>0.12406095594756335</v>
      </c>
      <c r="AW272" s="141">
        <f t="shared" si="125"/>
        <v>0.12406095594756335</v>
      </c>
      <c r="AX272" s="141">
        <f t="shared" si="125"/>
        <v>0.12406095594756335</v>
      </c>
      <c r="AY272" s="141">
        <f t="shared" si="125"/>
        <v>0.12406095594756335</v>
      </c>
      <c r="BA272" s="140" t="s">
        <v>114</v>
      </c>
      <c r="BB272" s="140" t="s">
        <v>114</v>
      </c>
      <c r="BC272" s="140" t="s">
        <v>114</v>
      </c>
      <c r="BD272" s="140" t="s">
        <v>114</v>
      </c>
      <c r="BF272" s="77"/>
    </row>
    <row r="273" spans="2:58" x14ac:dyDescent="0.25">
      <c r="B273" s="92" t="s">
        <v>264</v>
      </c>
      <c r="C273" s="91" t="s">
        <v>119</v>
      </c>
      <c r="D273" s="146">
        <f t="shared" ref="D273:O273" si="131">D190/D$29</f>
        <v>1.9658419925585278E-2</v>
      </c>
      <c r="E273" s="146">
        <f t="shared" si="131"/>
        <v>3.7111107109371155E-2</v>
      </c>
      <c r="F273" s="146">
        <f t="shared" si="131"/>
        <v>2.0807273183452508E-2</v>
      </c>
      <c r="G273" s="146">
        <f t="shared" si="131"/>
        <v>3.1225011812740396E-2</v>
      </c>
      <c r="H273" s="146">
        <f t="shared" si="131"/>
        <v>1.3515884046536737E-2</v>
      </c>
      <c r="I273" s="146">
        <f t="shared" si="131"/>
        <v>2.8589743824028103E-2</v>
      </c>
      <c r="J273" s="146">
        <f t="shared" si="131"/>
        <v>4.3930485579814207E-3</v>
      </c>
      <c r="K273" s="146">
        <f t="shared" si="131"/>
        <v>4.7216891052892004E-3</v>
      </c>
      <c r="L273" s="146">
        <f t="shared" si="131"/>
        <v>2.0195709984798159E-2</v>
      </c>
      <c r="M273" s="146">
        <f t="shared" si="131"/>
        <v>1.2049163492783233E-2</v>
      </c>
      <c r="N273" s="146">
        <f t="shared" si="131"/>
        <v>2.1840301772917146E-2</v>
      </c>
      <c r="O273" s="146">
        <f t="shared" si="131"/>
        <v>-6.9569889920986929E-5</v>
      </c>
      <c r="P273" s="141">
        <f>AVERAGE(D273:O273)</f>
        <v>1.7836481910463529E-2</v>
      </c>
      <c r="Q273" s="141">
        <f t="shared" si="125"/>
        <v>1.7836481910463529E-2</v>
      </c>
      <c r="R273" s="141">
        <f t="shared" si="125"/>
        <v>1.7836481910463529E-2</v>
      </c>
      <c r="S273" s="141">
        <f t="shared" si="125"/>
        <v>1.7836481910463529E-2</v>
      </c>
      <c r="T273" s="141">
        <f t="shared" si="125"/>
        <v>1.7836481910463529E-2</v>
      </c>
      <c r="U273" s="141">
        <f t="shared" si="125"/>
        <v>1.7836481910463529E-2</v>
      </c>
      <c r="V273" s="141">
        <f t="shared" si="125"/>
        <v>1.7836481910463529E-2</v>
      </c>
      <c r="W273" s="141">
        <f t="shared" si="125"/>
        <v>1.7836481910463529E-2</v>
      </c>
      <c r="X273" s="141">
        <f t="shared" si="125"/>
        <v>1.7836481910463529E-2</v>
      </c>
      <c r="Y273" s="141">
        <f t="shared" si="125"/>
        <v>1.7836481910463529E-2</v>
      </c>
      <c r="Z273" s="141">
        <f t="shared" si="125"/>
        <v>1.7836481910463529E-2</v>
      </c>
      <c r="AA273" s="141">
        <f t="shared" si="125"/>
        <v>1.7836481910463529E-2</v>
      </c>
      <c r="AB273" s="141">
        <f t="shared" si="125"/>
        <v>1.7836481910463529E-2</v>
      </c>
      <c r="AC273" s="141">
        <f t="shared" si="125"/>
        <v>1.7836481910463529E-2</v>
      </c>
      <c r="AD273" s="141">
        <f t="shared" si="125"/>
        <v>1.7836481910463529E-2</v>
      </c>
      <c r="AE273" s="141">
        <f t="shared" si="125"/>
        <v>1.7836481910463529E-2</v>
      </c>
      <c r="AF273" s="141">
        <f t="shared" si="125"/>
        <v>1.7836481910463529E-2</v>
      </c>
      <c r="AG273" s="141">
        <f t="shared" si="125"/>
        <v>1.7836481910463529E-2</v>
      </c>
      <c r="AH273" s="141">
        <f t="shared" si="125"/>
        <v>1.7836481910463529E-2</v>
      </c>
      <c r="AI273" s="141">
        <f t="shared" si="125"/>
        <v>1.7836481910463529E-2</v>
      </c>
      <c r="AJ273" s="141">
        <f t="shared" si="125"/>
        <v>1.7836481910463529E-2</v>
      </c>
      <c r="AK273" s="141">
        <f t="shared" si="125"/>
        <v>1.7836481910463529E-2</v>
      </c>
      <c r="AL273" s="141">
        <f t="shared" si="125"/>
        <v>1.7836481910463529E-2</v>
      </c>
      <c r="AM273" s="141">
        <f t="shared" si="125"/>
        <v>1.7836481910463529E-2</v>
      </c>
      <c r="AN273" s="141">
        <f t="shared" si="125"/>
        <v>1.7836481910463529E-2</v>
      </c>
      <c r="AO273" s="141">
        <f t="shared" si="125"/>
        <v>1.7836481910463529E-2</v>
      </c>
      <c r="AP273" s="141">
        <f t="shared" si="125"/>
        <v>1.7836481910463529E-2</v>
      </c>
      <c r="AQ273" s="141">
        <f t="shared" si="125"/>
        <v>1.7836481910463529E-2</v>
      </c>
      <c r="AR273" s="141">
        <f t="shared" si="125"/>
        <v>1.7836481910463529E-2</v>
      </c>
      <c r="AS273" s="141">
        <f t="shared" si="125"/>
        <v>1.7836481910463529E-2</v>
      </c>
      <c r="AT273" s="141">
        <f t="shared" si="125"/>
        <v>1.7836481910463529E-2</v>
      </c>
      <c r="AU273" s="141">
        <f t="shared" si="125"/>
        <v>1.7836481910463529E-2</v>
      </c>
      <c r="AV273" s="141">
        <f t="shared" si="125"/>
        <v>1.7836481910463529E-2</v>
      </c>
      <c r="AW273" s="141">
        <f t="shared" si="125"/>
        <v>1.7836481910463529E-2</v>
      </c>
      <c r="AX273" s="141">
        <f t="shared" si="125"/>
        <v>1.7836481910463529E-2</v>
      </c>
      <c r="AY273" s="141">
        <f t="shared" si="125"/>
        <v>1.7836481910463529E-2</v>
      </c>
      <c r="BA273" s="140" t="s">
        <v>114</v>
      </c>
      <c r="BB273" s="140" t="s">
        <v>114</v>
      </c>
      <c r="BC273" s="140" t="s">
        <v>114</v>
      </c>
      <c r="BD273" s="140" t="s">
        <v>114</v>
      </c>
      <c r="BF273" s="77"/>
    </row>
    <row r="274" spans="2:58" x14ac:dyDescent="0.25">
      <c r="B274" s="92" t="s">
        <v>265</v>
      </c>
      <c r="C274" s="91" t="s">
        <v>119</v>
      </c>
      <c r="D274" s="146">
        <f t="shared" ref="D274:O274" si="132">D191/D$29</f>
        <v>0.10899645178852227</v>
      </c>
      <c r="E274" s="146">
        <f t="shared" si="132"/>
        <v>0.13355585852055551</v>
      </c>
      <c r="F274" s="146">
        <f t="shared" si="132"/>
        <v>0.10676174847980591</v>
      </c>
      <c r="G274" s="146">
        <f t="shared" si="132"/>
        <v>0.10937322842406151</v>
      </c>
      <c r="H274" s="146">
        <f t="shared" si="132"/>
        <v>0.18610430893102284</v>
      </c>
      <c r="I274" s="146">
        <f t="shared" si="132"/>
        <v>0.17854688051110976</v>
      </c>
      <c r="J274" s="146">
        <f t="shared" si="132"/>
        <v>0.16172335913296582</v>
      </c>
      <c r="K274" s="146">
        <f t="shared" si="132"/>
        <v>0.1441210057452926</v>
      </c>
      <c r="L274" s="146">
        <f t="shared" si="132"/>
        <v>0.62368026838569079</v>
      </c>
      <c r="M274" s="146">
        <f t="shared" si="132"/>
        <v>0.13813881208472739</v>
      </c>
      <c r="N274" s="146">
        <f t="shared" si="132"/>
        <v>0.11271001553111794</v>
      </c>
      <c r="O274" s="146">
        <f t="shared" si="132"/>
        <v>3.3281554765740261E-2</v>
      </c>
      <c r="P274" s="141">
        <f t="shared" ref="P274:P286" si="133">AVERAGE(D274:O274)</f>
        <v>0.1697494576917177</v>
      </c>
      <c r="Q274" s="141">
        <f t="shared" si="125"/>
        <v>0.1697494576917177</v>
      </c>
      <c r="R274" s="141">
        <f t="shared" si="125"/>
        <v>0.1697494576917177</v>
      </c>
      <c r="S274" s="141">
        <f t="shared" si="125"/>
        <v>0.1697494576917177</v>
      </c>
      <c r="T274" s="141">
        <f t="shared" si="125"/>
        <v>0.1697494576917177</v>
      </c>
      <c r="U274" s="141">
        <f t="shared" si="125"/>
        <v>0.1697494576917177</v>
      </c>
      <c r="V274" s="141">
        <f t="shared" si="125"/>
        <v>0.1697494576917177</v>
      </c>
      <c r="W274" s="141">
        <f t="shared" si="125"/>
        <v>0.1697494576917177</v>
      </c>
      <c r="X274" s="141">
        <f t="shared" si="125"/>
        <v>0.1697494576917177</v>
      </c>
      <c r="Y274" s="141">
        <f t="shared" si="125"/>
        <v>0.1697494576917177</v>
      </c>
      <c r="Z274" s="141">
        <f t="shared" si="125"/>
        <v>0.1697494576917177</v>
      </c>
      <c r="AA274" s="141">
        <f t="shared" ref="Q274:AY281" si="134">Z274</f>
        <v>0.1697494576917177</v>
      </c>
      <c r="AB274" s="141">
        <f t="shared" si="134"/>
        <v>0.1697494576917177</v>
      </c>
      <c r="AC274" s="141">
        <f t="shared" si="134"/>
        <v>0.1697494576917177</v>
      </c>
      <c r="AD274" s="141">
        <f t="shared" si="134"/>
        <v>0.1697494576917177</v>
      </c>
      <c r="AE274" s="141">
        <f t="shared" si="134"/>
        <v>0.1697494576917177</v>
      </c>
      <c r="AF274" s="141">
        <f t="shared" si="134"/>
        <v>0.1697494576917177</v>
      </c>
      <c r="AG274" s="141">
        <f t="shared" si="134"/>
        <v>0.1697494576917177</v>
      </c>
      <c r="AH274" s="141">
        <f t="shared" si="134"/>
        <v>0.1697494576917177</v>
      </c>
      <c r="AI274" s="141">
        <f t="shared" si="134"/>
        <v>0.1697494576917177</v>
      </c>
      <c r="AJ274" s="141">
        <f t="shared" si="134"/>
        <v>0.1697494576917177</v>
      </c>
      <c r="AK274" s="141">
        <f t="shared" si="134"/>
        <v>0.1697494576917177</v>
      </c>
      <c r="AL274" s="141">
        <f t="shared" si="134"/>
        <v>0.1697494576917177</v>
      </c>
      <c r="AM274" s="141">
        <f t="shared" si="134"/>
        <v>0.1697494576917177</v>
      </c>
      <c r="AN274" s="141">
        <f t="shared" si="134"/>
        <v>0.1697494576917177</v>
      </c>
      <c r="AO274" s="141">
        <f t="shared" si="134"/>
        <v>0.1697494576917177</v>
      </c>
      <c r="AP274" s="141">
        <f t="shared" si="134"/>
        <v>0.1697494576917177</v>
      </c>
      <c r="AQ274" s="141">
        <f t="shared" si="134"/>
        <v>0.1697494576917177</v>
      </c>
      <c r="AR274" s="141">
        <f t="shared" si="134"/>
        <v>0.1697494576917177</v>
      </c>
      <c r="AS274" s="141">
        <f t="shared" si="134"/>
        <v>0.1697494576917177</v>
      </c>
      <c r="AT274" s="141">
        <f t="shared" si="134"/>
        <v>0.1697494576917177</v>
      </c>
      <c r="AU274" s="141">
        <f t="shared" si="134"/>
        <v>0.1697494576917177</v>
      </c>
      <c r="AV274" s="141">
        <f t="shared" si="134"/>
        <v>0.1697494576917177</v>
      </c>
      <c r="AW274" s="141">
        <f t="shared" si="134"/>
        <v>0.1697494576917177</v>
      </c>
      <c r="AX274" s="141">
        <f t="shared" si="134"/>
        <v>0.1697494576917177</v>
      </c>
      <c r="AY274" s="141">
        <f t="shared" si="134"/>
        <v>0.1697494576917177</v>
      </c>
      <c r="BA274" s="140" t="s">
        <v>114</v>
      </c>
      <c r="BB274" s="140" t="s">
        <v>114</v>
      </c>
      <c r="BC274" s="140" t="s">
        <v>114</v>
      </c>
      <c r="BD274" s="140" t="s">
        <v>114</v>
      </c>
      <c r="BF274" s="77"/>
    </row>
    <row r="275" spans="2:58" x14ac:dyDescent="0.25">
      <c r="B275" s="92" t="s">
        <v>266</v>
      </c>
      <c r="C275" s="91" t="s">
        <v>119</v>
      </c>
      <c r="D275" s="146">
        <f t="shared" ref="D275:O275" si="135">D192/D$29</f>
        <v>2.322575883071426E-2</v>
      </c>
      <c r="E275" s="146">
        <f t="shared" si="135"/>
        <v>6.1550785223939246E-2</v>
      </c>
      <c r="F275" s="146">
        <f t="shared" si="135"/>
        <v>3.9018815976391882E-2</v>
      </c>
      <c r="G275" s="146">
        <f t="shared" si="135"/>
        <v>5.3329705494879587E-2</v>
      </c>
      <c r="H275" s="146">
        <f t="shared" si="135"/>
        <v>4.0448662436292438E-3</v>
      </c>
      <c r="I275" s="146">
        <f t="shared" si="135"/>
        <v>4.3650914331043449E-2</v>
      </c>
      <c r="J275" s="146">
        <f t="shared" si="135"/>
        <v>4.2759046909084407E-2</v>
      </c>
      <c r="K275" s="146">
        <f t="shared" si="135"/>
        <v>2.0856451804378957E-2</v>
      </c>
      <c r="L275" s="146">
        <f t="shared" si="135"/>
        <v>8.9640596480500972E-4</v>
      </c>
      <c r="M275" s="146">
        <f t="shared" si="135"/>
        <v>5.932562199296839E-2</v>
      </c>
      <c r="N275" s="146">
        <f t="shared" si="135"/>
        <v>2.8114463811674258E-2</v>
      </c>
      <c r="O275" s="146">
        <f t="shared" si="135"/>
        <v>1.5042524917409875E-2</v>
      </c>
      <c r="P275" s="141">
        <f t="shared" si="133"/>
        <v>3.2651280125076544E-2</v>
      </c>
      <c r="Q275" s="141">
        <f t="shared" si="134"/>
        <v>3.2651280125076544E-2</v>
      </c>
      <c r="R275" s="141">
        <f t="shared" si="134"/>
        <v>3.2651280125076544E-2</v>
      </c>
      <c r="S275" s="141">
        <f t="shared" si="134"/>
        <v>3.2651280125076544E-2</v>
      </c>
      <c r="T275" s="141">
        <f t="shared" si="134"/>
        <v>3.2651280125076544E-2</v>
      </c>
      <c r="U275" s="141">
        <f t="shared" si="134"/>
        <v>3.2651280125076544E-2</v>
      </c>
      <c r="V275" s="141">
        <f t="shared" si="134"/>
        <v>3.2651280125076544E-2</v>
      </c>
      <c r="W275" s="141">
        <f t="shared" si="134"/>
        <v>3.2651280125076544E-2</v>
      </c>
      <c r="X275" s="141">
        <f t="shared" si="134"/>
        <v>3.2651280125076544E-2</v>
      </c>
      <c r="Y275" s="141">
        <f t="shared" si="134"/>
        <v>3.2651280125076544E-2</v>
      </c>
      <c r="Z275" s="141">
        <f t="shared" si="134"/>
        <v>3.2651280125076544E-2</v>
      </c>
      <c r="AA275" s="141">
        <f t="shared" si="134"/>
        <v>3.2651280125076544E-2</v>
      </c>
      <c r="AB275" s="141">
        <f t="shared" si="134"/>
        <v>3.2651280125076544E-2</v>
      </c>
      <c r="AC275" s="141">
        <f t="shared" si="134"/>
        <v>3.2651280125076544E-2</v>
      </c>
      <c r="AD275" s="141">
        <f t="shared" si="134"/>
        <v>3.2651280125076544E-2</v>
      </c>
      <c r="AE275" s="141">
        <f t="shared" si="134"/>
        <v>3.2651280125076544E-2</v>
      </c>
      <c r="AF275" s="141">
        <f t="shared" si="134"/>
        <v>3.2651280125076544E-2</v>
      </c>
      <c r="AG275" s="141">
        <f t="shared" si="134"/>
        <v>3.2651280125076544E-2</v>
      </c>
      <c r="AH275" s="141">
        <f t="shared" si="134"/>
        <v>3.2651280125076544E-2</v>
      </c>
      <c r="AI275" s="141">
        <f t="shared" si="134"/>
        <v>3.2651280125076544E-2</v>
      </c>
      <c r="AJ275" s="141">
        <f t="shared" si="134"/>
        <v>3.2651280125076544E-2</v>
      </c>
      <c r="AK275" s="141">
        <f t="shared" si="134"/>
        <v>3.2651280125076544E-2</v>
      </c>
      <c r="AL275" s="141">
        <f t="shared" si="134"/>
        <v>3.2651280125076544E-2</v>
      </c>
      <c r="AM275" s="141">
        <f t="shared" si="134"/>
        <v>3.2651280125076544E-2</v>
      </c>
      <c r="AN275" s="141">
        <f t="shared" si="134"/>
        <v>3.2651280125076544E-2</v>
      </c>
      <c r="AO275" s="141">
        <f t="shared" si="134"/>
        <v>3.2651280125076544E-2</v>
      </c>
      <c r="AP275" s="141">
        <f t="shared" si="134"/>
        <v>3.2651280125076544E-2</v>
      </c>
      <c r="AQ275" s="141">
        <f t="shared" si="134"/>
        <v>3.2651280125076544E-2</v>
      </c>
      <c r="AR275" s="141">
        <f t="shared" si="134"/>
        <v>3.2651280125076544E-2</v>
      </c>
      <c r="AS275" s="141">
        <f t="shared" si="134"/>
        <v>3.2651280125076544E-2</v>
      </c>
      <c r="AT275" s="141">
        <f t="shared" si="134"/>
        <v>3.2651280125076544E-2</v>
      </c>
      <c r="AU275" s="141">
        <f t="shared" si="134"/>
        <v>3.2651280125076544E-2</v>
      </c>
      <c r="AV275" s="141">
        <f t="shared" si="134"/>
        <v>3.2651280125076544E-2</v>
      </c>
      <c r="AW275" s="141">
        <f t="shared" si="134"/>
        <v>3.2651280125076544E-2</v>
      </c>
      <c r="AX275" s="141">
        <f t="shared" si="134"/>
        <v>3.2651280125076544E-2</v>
      </c>
      <c r="AY275" s="141">
        <f t="shared" si="134"/>
        <v>3.2651280125076544E-2</v>
      </c>
      <c r="BA275" s="140" t="s">
        <v>114</v>
      </c>
      <c r="BB275" s="140" t="s">
        <v>114</v>
      </c>
      <c r="BC275" s="140" t="s">
        <v>114</v>
      </c>
      <c r="BD275" s="140" t="s">
        <v>114</v>
      </c>
      <c r="BF275" s="77"/>
    </row>
    <row r="276" spans="2:58" x14ac:dyDescent="0.25">
      <c r="B276" s="92" t="s">
        <v>267</v>
      </c>
      <c r="C276" s="91" t="s">
        <v>119</v>
      </c>
      <c r="D276" s="146">
        <f t="shared" ref="D276:O276" si="136">D194/D$29</f>
        <v>2.3620757361542434E-3</v>
      </c>
      <c r="E276" s="146">
        <f t="shared" si="136"/>
        <v>4.9459661405928832E-3</v>
      </c>
      <c r="F276" s="146">
        <f t="shared" si="136"/>
        <v>4.8071023098572732E-3</v>
      </c>
      <c r="G276" s="146">
        <f t="shared" si="136"/>
        <v>3.0699490553819592E-3</v>
      </c>
      <c r="H276" s="146">
        <f t="shared" si="136"/>
        <v>1.5167975520954187E-3</v>
      </c>
      <c r="I276" s="146">
        <f t="shared" si="136"/>
        <v>3.8980561138647115E-3</v>
      </c>
      <c r="J276" s="146">
        <f t="shared" si="136"/>
        <v>4.9192267958967473E-5</v>
      </c>
      <c r="K276" s="146">
        <f t="shared" si="136"/>
        <v>3.6212854060838103E-6</v>
      </c>
      <c r="L276" s="146">
        <f t="shared" si="136"/>
        <v>-1.2847573866476571E-4</v>
      </c>
      <c r="M276" s="146">
        <f t="shared" si="136"/>
        <v>0</v>
      </c>
      <c r="N276" s="146">
        <f t="shared" si="136"/>
        <v>0</v>
      </c>
      <c r="O276" s="146">
        <f t="shared" si="136"/>
        <v>0</v>
      </c>
      <c r="P276" s="141">
        <f t="shared" si="133"/>
        <v>1.7103570602205647E-3</v>
      </c>
      <c r="Q276" s="141">
        <f t="shared" si="134"/>
        <v>1.7103570602205647E-3</v>
      </c>
      <c r="R276" s="141">
        <f t="shared" si="134"/>
        <v>1.7103570602205647E-3</v>
      </c>
      <c r="S276" s="141">
        <f t="shared" si="134"/>
        <v>1.7103570602205647E-3</v>
      </c>
      <c r="T276" s="141">
        <f t="shared" si="134"/>
        <v>1.7103570602205647E-3</v>
      </c>
      <c r="U276" s="141">
        <f t="shared" si="134"/>
        <v>1.7103570602205647E-3</v>
      </c>
      <c r="V276" s="141">
        <f t="shared" si="134"/>
        <v>1.7103570602205647E-3</v>
      </c>
      <c r="W276" s="141">
        <f t="shared" si="134"/>
        <v>1.7103570602205647E-3</v>
      </c>
      <c r="X276" s="141">
        <f t="shared" si="134"/>
        <v>1.7103570602205647E-3</v>
      </c>
      <c r="Y276" s="141">
        <f t="shared" si="134"/>
        <v>1.7103570602205647E-3</v>
      </c>
      <c r="Z276" s="141">
        <f t="shared" si="134"/>
        <v>1.7103570602205647E-3</v>
      </c>
      <c r="AA276" s="141">
        <f t="shared" si="134"/>
        <v>1.7103570602205647E-3</v>
      </c>
      <c r="AB276" s="141">
        <f t="shared" si="134"/>
        <v>1.7103570602205647E-3</v>
      </c>
      <c r="AC276" s="141">
        <f t="shared" si="134"/>
        <v>1.7103570602205647E-3</v>
      </c>
      <c r="AD276" s="141">
        <f t="shared" si="134"/>
        <v>1.7103570602205647E-3</v>
      </c>
      <c r="AE276" s="141">
        <f t="shared" si="134"/>
        <v>1.7103570602205647E-3</v>
      </c>
      <c r="AF276" s="141">
        <f t="shared" si="134"/>
        <v>1.7103570602205647E-3</v>
      </c>
      <c r="AG276" s="141">
        <f t="shared" si="134"/>
        <v>1.7103570602205647E-3</v>
      </c>
      <c r="AH276" s="141">
        <f t="shared" si="134"/>
        <v>1.7103570602205647E-3</v>
      </c>
      <c r="AI276" s="141">
        <f t="shared" si="134"/>
        <v>1.7103570602205647E-3</v>
      </c>
      <c r="AJ276" s="141">
        <f t="shared" si="134"/>
        <v>1.7103570602205647E-3</v>
      </c>
      <c r="AK276" s="141">
        <f t="shared" si="134"/>
        <v>1.7103570602205647E-3</v>
      </c>
      <c r="AL276" s="141">
        <f t="shared" si="134"/>
        <v>1.7103570602205647E-3</v>
      </c>
      <c r="AM276" s="141">
        <f t="shared" si="134"/>
        <v>1.7103570602205647E-3</v>
      </c>
      <c r="AN276" s="141">
        <f t="shared" si="134"/>
        <v>1.7103570602205647E-3</v>
      </c>
      <c r="AO276" s="141">
        <f t="shared" si="134"/>
        <v>1.7103570602205647E-3</v>
      </c>
      <c r="AP276" s="141">
        <f t="shared" si="134"/>
        <v>1.7103570602205647E-3</v>
      </c>
      <c r="AQ276" s="141">
        <f t="shared" si="134"/>
        <v>1.7103570602205647E-3</v>
      </c>
      <c r="AR276" s="141">
        <f t="shared" si="134"/>
        <v>1.7103570602205647E-3</v>
      </c>
      <c r="AS276" s="141">
        <f t="shared" si="134"/>
        <v>1.7103570602205647E-3</v>
      </c>
      <c r="AT276" s="141">
        <f t="shared" si="134"/>
        <v>1.7103570602205647E-3</v>
      </c>
      <c r="AU276" s="141">
        <f t="shared" si="134"/>
        <v>1.7103570602205647E-3</v>
      </c>
      <c r="AV276" s="141">
        <f t="shared" si="134"/>
        <v>1.7103570602205647E-3</v>
      </c>
      <c r="AW276" s="141">
        <f t="shared" si="134"/>
        <v>1.7103570602205647E-3</v>
      </c>
      <c r="AX276" s="141">
        <f t="shared" si="134"/>
        <v>1.7103570602205647E-3</v>
      </c>
      <c r="AY276" s="141">
        <f t="shared" si="134"/>
        <v>1.7103570602205647E-3</v>
      </c>
      <c r="BA276" s="140" t="s">
        <v>114</v>
      </c>
      <c r="BB276" s="140" t="s">
        <v>114</v>
      </c>
      <c r="BC276" s="140" t="s">
        <v>114</v>
      </c>
      <c r="BD276" s="140" t="s">
        <v>114</v>
      </c>
      <c r="BF276" s="77"/>
    </row>
    <row r="277" spans="2:58" x14ac:dyDescent="0.25">
      <c r="B277" s="92" t="s">
        <v>268</v>
      </c>
      <c r="C277" s="91" t="s">
        <v>119</v>
      </c>
      <c r="D277" s="146">
        <f t="shared" ref="D277:O277" si="137">D195/D$29</f>
        <v>0.13001412314334659</v>
      </c>
      <c r="E277" s="146">
        <f t="shared" si="137"/>
        <v>9.2332244353297899E-2</v>
      </c>
      <c r="F277" s="146">
        <f t="shared" si="137"/>
        <v>-1.3370364634997833E-2</v>
      </c>
      <c r="G277" s="146">
        <f t="shared" si="137"/>
        <v>6.4565829525632001E-2</v>
      </c>
      <c r="H277" s="146">
        <f t="shared" si="137"/>
        <v>5.6535728131746482E-2</v>
      </c>
      <c r="I277" s="146">
        <f t="shared" si="137"/>
        <v>4.4066604407247703E-2</v>
      </c>
      <c r="J277" s="146">
        <f t="shared" si="137"/>
        <v>0.29559436366856118</v>
      </c>
      <c r="K277" s="146">
        <f t="shared" si="137"/>
        <v>3.7888634553591233E-2</v>
      </c>
      <c r="L277" s="146">
        <f t="shared" si="137"/>
        <v>0.60873136581364085</v>
      </c>
      <c r="M277" s="146">
        <f t="shared" si="137"/>
        <v>0.51597914162470437</v>
      </c>
      <c r="N277" s="146">
        <f t="shared" si="137"/>
        <v>0.21692147498890679</v>
      </c>
      <c r="O277" s="146">
        <f t="shared" si="137"/>
        <v>6.3850546509257783E-2</v>
      </c>
      <c r="P277" s="141">
        <f t="shared" si="133"/>
        <v>0.17609247434041128</v>
      </c>
      <c r="Q277" s="141">
        <f t="shared" si="134"/>
        <v>0.17609247434041128</v>
      </c>
      <c r="R277" s="141">
        <f t="shared" si="134"/>
        <v>0.17609247434041128</v>
      </c>
      <c r="S277" s="141">
        <f t="shared" si="134"/>
        <v>0.17609247434041128</v>
      </c>
      <c r="T277" s="141">
        <f t="shared" si="134"/>
        <v>0.17609247434041128</v>
      </c>
      <c r="U277" s="141">
        <f t="shared" si="134"/>
        <v>0.17609247434041128</v>
      </c>
      <c r="V277" s="141">
        <f t="shared" si="134"/>
        <v>0.17609247434041128</v>
      </c>
      <c r="W277" s="141">
        <f t="shared" si="134"/>
        <v>0.17609247434041128</v>
      </c>
      <c r="X277" s="141">
        <f t="shared" si="134"/>
        <v>0.17609247434041128</v>
      </c>
      <c r="Y277" s="141">
        <f t="shared" si="134"/>
        <v>0.17609247434041128</v>
      </c>
      <c r="Z277" s="141">
        <f t="shared" si="134"/>
        <v>0.17609247434041128</v>
      </c>
      <c r="AA277" s="141">
        <f t="shared" si="134"/>
        <v>0.17609247434041128</v>
      </c>
      <c r="AB277" s="141">
        <f t="shared" si="134"/>
        <v>0.17609247434041128</v>
      </c>
      <c r="AC277" s="141">
        <f t="shared" si="134"/>
        <v>0.17609247434041128</v>
      </c>
      <c r="AD277" s="141">
        <f t="shared" si="134"/>
        <v>0.17609247434041128</v>
      </c>
      <c r="AE277" s="141">
        <f t="shared" si="134"/>
        <v>0.17609247434041128</v>
      </c>
      <c r="AF277" s="141">
        <f t="shared" si="134"/>
        <v>0.17609247434041128</v>
      </c>
      <c r="AG277" s="141">
        <f t="shared" si="134"/>
        <v>0.17609247434041128</v>
      </c>
      <c r="AH277" s="141">
        <f t="shared" si="134"/>
        <v>0.17609247434041128</v>
      </c>
      <c r="AI277" s="141">
        <f t="shared" si="134"/>
        <v>0.17609247434041128</v>
      </c>
      <c r="AJ277" s="141">
        <f t="shared" si="134"/>
        <v>0.17609247434041128</v>
      </c>
      <c r="AK277" s="141">
        <f t="shared" si="134"/>
        <v>0.17609247434041128</v>
      </c>
      <c r="AL277" s="141">
        <f t="shared" si="134"/>
        <v>0.17609247434041128</v>
      </c>
      <c r="AM277" s="141">
        <f t="shared" si="134"/>
        <v>0.17609247434041128</v>
      </c>
      <c r="AN277" s="141">
        <f t="shared" si="134"/>
        <v>0.17609247434041128</v>
      </c>
      <c r="AO277" s="141">
        <f t="shared" si="134"/>
        <v>0.17609247434041128</v>
      </c>
      <c r="AP277" s="141">
        <f t="shared" si="134"/>
        <v>0.17609247434041128</v>
      </c>
      <c r="AQ277" s="141">
        <f t="shared" si="134"/>
        <v>0.17609247434041128</v>
      </c>
      <c r="AR277" s="141">
        <f t="shared" si="134"/>
        <v>0.17609247434041128</v>
      </c>
      <c r="AS277" s="141">
        <f t="shared" si="134"/>
        <v>0.17609247434041128</v>
      </c>
      <c r="AT277" s="141">
        <f t="shared" si="134"/>
        <v>0.17609247434041128</v>
      </c>
      <c r="AU277" s="141">
        <f t="shared" si="134"/>
        <v>0.17609247434041128</v>
      </c>
      <c r="AV277" s="141">
        <f t="shared" si="134"/>
        <v>0.17609247434041128</v>
      </c>
      <c r="AW277" s="141">
        <f t="shared" si="134"/>
        <v>0.17609247434041128</v>
      </c>
      <c r="AX277" s="141">
        <f t="shared" si="134"/>
        <v>0.17609247434041128</v>
      </c>
      <c r="AY277" s="141">
        <f t="shared" si="134"/>
        <v>0.17609247434041128</v>
      </c>
      <c r="BA277" s="140" t="s">
        <v>114</v>
      </c>
      <c r="BB277" s="140" t="s">
        <v>114</v>
      </c>
      <c r="BC277" s="140" t="s">
        <v>114</v>
      </c>
      <c r="BD277" s="140" t="s">
        <v>114</v>
      </c>
      <c r="BF277" s="77"/>
    </row>
    <row r="278" spans="2:58" x14ac:dyDescent="0.25">
      <c r="B278" s="92" t="s">
        <v>269</v>
      </c>
      <c r="C278" s="91" t="s">
        <v>119</v>
      </c>
      <c r="D278" s="146">
        <f t="shared" ref="D278:O278" si="138">D196/D$29</f>
        <v>0.14380486343487434</v>
      </c>
      <c r="E278" s="146">
        <f t="shared" si="138"/>
        <v>0.20487639497522997</v>
      </c>
      <c r="F278" s="146">
        <f t="shared" si="138"/>
        <v>0.16134772008725715</v>
      </c>
      <c r="G278" s="146">
        <f t="shared" si="138"/>
        <v>0.15657858775365002</v>
      </c>
      <c r="H278" s="146">
        <f t="shared" si="138"/>
        <v>0.213039785505928</v>
      </c>
      <c r="I278" s="146">
        <f t="shared" si="138"/>
        <v>0.24248825261970441</v>
      </c>
      <c r="J278" s="146">
        <f t="shared" si="138"/>
        <v>0.27024093716067726</v>
      </c>
      <c r="K278" s="146">
        <f t="shared" si="138"/>
        <v>0.18945949481266394</v>
      </c>
      <c r="L278" s="146">
        <f t="shared" si="138"/>
        <v>0.67963004987537667</v>
      </c>
      <c r="M278" s="146">
        <f t="shared" si="138"/>
        <v>0.46385444220852229</v>
      </c>
      <c r="N278" s="146">
        <f t="shared" si="138"/>
        <v>0.38841739881124404</v>
      </c>
      <c r="O278" s="146">
        <f t="shared" si="138"/>
        <v>0.24306971677073436</v>
      </c>
      <c r="P278" s="141">
        <f t="shared" si="133"/>
        <v>0.27973397033465525</v>
      </c>
      <c r="Q278" s="141">
        <f t="shared" si="134"/>
        <v>0.27973397033465525</v>
      </c>
      <c r="R278" s="141">
        <f t="shared" si="134"/>
        <v>0.27973397033465525</v>
      </c>
      <c r="S278" s="141">
        <f t="shared" si="134"/>
        <v>0.27973397033465525</v>
      </c>
      <c r="T278" s="141">
        <f t="shared" si="134"/>
        <v>0.27973397033465525</v>
      </c>
      <c r="U278" s="141">
        <f t="shared" si="134"/>
        <v>0.27973397033465525</v>
      </c>
      <c r="V278" s="141">
        <f t="shared" si="134"/>
        <v>0.27973397033465525</v>
      </c>
      <c r="W278" s="141">
        <f t="shared" si="134"/>
        <v>0.27973397033465525</v>
      </c>
      <c r="X278" s="141">
        <f t="shared" si="134"/>
        <v>0.27973397033465525</v>
      </c>
      <c r="Y278" s="141">
        <f t="shared" si="134"/>
        <v>0.27973397033465525</v>
      </c>
      <c r="Z278" s="141">
        <f t="shared" si="134"/>
        <v>0.27973397033465525</v>
      </c>
      <c r="AA278" s="141">
        <f t="shared" si="134"/>
        <v>0.27973397033465525</v>
      </c>
      <c r="AB278" s="141">
        <f t="shared" si="134"/>
        <v>0.27973397033465525</v>
      </c>
      <c r="AC278" s="141">
        <f t="shared" si="134"/>
        <v>0.27973397033465525</v>
      </c>
      <c r="AD278" s="141">
        <f t="shared" si="134"/>
        <v>0.27973397033465525</v>
      </c>
      <c r="AE278" s="141">
        <f t="shared" si="134"/>
        <v>0.27973397033465525</v>
      </c>
      <c r="AF278" s="141">
        <f t="shared" si="134"/>
        <v>0.27973397033465525</v>
      </c>
      <c r="AG278" s="141">
        <f t="shared" si="134"/>
        <v>0.27973397033465525</v>
      </c>
      <c r="AH278" s="141">
        <f t="shared" si="134"/>
        <v>0.27973397033465525</v>
      </c>
      <c r="AI278" s="141">
        <f t="shared" si="134"/>
        <v>0.27973397033465525</v>
      </c>
      <c r="AJ278" s="141">
        <f t="shared" si="134"/>
        <v>0.27973397033465525</v>
      </c>
      <c r="AK278" s="141">
        <f t="shared" si="134"/>
        <v>0.27973397033465525</v>
      </c>
      <c r="AL278" s="141">
        <f t="shared" si="134"/>
        <v>0.27973397033465525</v>
      </c>
      <c r="AM278" s="141">
        <f t="shared" si="134"/>
        <v>0.27973397033465525</v>
      </c>
      <c r="AN278" s="141">
        <f t="shared" si="134"/>
        <v>0.27973397033465525</v>
      </c>
      <c r="AO278" s="141">
        <f t="shared" si="134"/>
        <v>0.27973397033465525</v>
      </c>
      <c r="AP278" s="141">
        <f t="shared" si="134"/>
        <v>0.27973397033465525</v>
      </c>
      <c r="AQ278" s="141">
        <f t="shared" si="134"/>
        <v>0.27973397033465525</v>
      </c>
      <c r="AR278" s="141">
        <f t="shared" si="134"/>
        <v>0.27973397033465525</v>
      </c>
      <c r="AS278" s="141">
        <f t="shared" si="134"/>
        <v>0.27973397033465525</v>
      </c>
      <c r="AT278" s="141">
        <f t="shared" si="134"/>
        <v>0.27973397033465525</v>
      </c>
      <c r="AU278" s="141">
        <f t="shared" si="134"/>
        <v>0.27973397033465525</v>
      </c>
      <c r="AV278" s="141">
        <f t="shared" si="134"/>
        <v>0.27973397033465525</v>
      </c>
      <c r="AW278" s="141">
        <f t="shared" si="134"/>
        <v>0.27973397033465525</v>
      </c>
      <c r="AX278" s="141">
        <f t="shared" si="134"/>
        <v>0.27973397033465525</v>
      </c>
      <c r="AY278" s="141">
        <f t="shared" si="134"/>
        <v>0.27973397033465525</v>
      </c>
      <c r="BA278" s="140" t="s">
        <v>114</v>
      </c>
      <c r="BB278" s="140" t="s">
        <v>114</v>
      </c>
      <c r="BC278" s="140" t="s">
        <v>114</v>
      </c>
      <c r="BD278" s="140" t="s">
        <v>114</v>
      </c>
      <c r="BF278" s="77"/>
    </row>
    <row r="279" spans="2:58" x14ac:dyDescent="0.25">
      <c r="B279" s="92" t="s">
        <v>270</v>
      </c>
      <c r="C279" s="91" t="s">
        <v>119</v>
      </c>
      <c r="D279" s="146">
        <f t="shared" ref="D279:O279" si="139">D197/D$29</f>
        <v>2.5171335258881832E-2</v>
      </c>
      <c r="E279" s="146">
        <f t="shared" si="139"/>
        <v>3.1361625621387959E-2</v>
      </c>
      <c r="F279" s="146">
        <f t="shared" si="139"/>
        <v>2.621192953087579E-2</v>
      </c>
      <c r="G279" s="146">
        <f t="shared" si="139"/>
        <v>5.0345682678488164E-2</v>
      </c>
      <c r="H279" s="146">
        <f t="shared" si="139"/>
        <v>4.9479562702724932E-2</v>
      </c>
      <c r="I279" s="146">
        <f t="shared" si="139"/>
        <v>4.9647871723536505E-2</v>
      </c>
      <c r="J279" s="146">
        <f t="shared" si="139"/>
        <v>3.900442470142991E-2</v>
      </c>
      <c r="K279" s="146">
        <f t="shared" si="139"/>
        <v>3.2854235765432054E-2</v>
      </c>
      <c r="L279" s="146">
        <f t="shared" si="139"/>
        <v>9.2696173842493082E-2</v>
      </c>
      <c r="M279" s="146">
        <f t="shared" si="139"/>
        <v>0.10825323618396099</v>
      </c>
      <c r="N279" s="146">
        <f t="shared" si="139"/>
        <v>3.4881170140080728E-2</v>
      </c>
      <c r="O279" s="146">
        <f t="shared" si="139"/>
        <v>7.6113371162136637E-2</v>
      </c>
      <c r="P279" s="141">
        <f t="shared" si="133"/>
        <v>5.1335051609285719E-2</v>
      </c>
      <c r="Q279" s="141">
        <f t="shared" si="134"/>
        <v>5.1335051609285719E-2</v>
      </c>
      <c r="R279" s="141">
        <f t="shared" si="134"/>
        <v>5.1335051609285719E-2</v>
      </c>
      <c r="S279" s="141">
        <f t="shared" si="134"/>
        <v>5.1335051609285719E-2</v>
      </c>
      <c r="T279" s="141">
        <f t="shared" si="134"/>
        <v>5.1335051609285719E-2</v>
      </c>
      <c r="U279" s="141">
        <f t="shared" si="134"/>
        <v>5.1335051609285719E-2</v>
      </c>
      <c r="V279" s="141">
        <f t="shared" si="134"/>
        <v>5.1335051609285719E-2</v>
      </c>
      <c r="W279" s="141">
        <f t="shared" si="134"/>
        <v>5.1335051609285719E-2</v>
      </c>
      <c r="X279" s="141">
        <f t="shared" si="134"/>
        <v>5.1335051609285719E-2</v>
      </c>
      <c r="Y279" s="141">
        <f t="shared" si="134"/>
        <v>5.1335051609285719E-2</v>
      </c>
      <c r="Z279" s="141">
        <f t="shared" si="134"/>
        <v>5.1335051609285719E-2</v>
      </c>
      <c r="AA279" s="141">
        <f t="shared" si="134"/>
        <v>5.1335051609285719E-2</v>
      </c>
      <c r="AB279" s="141">
        <f t="shared" si="134"/>
        <v>5.1335051609285719E-2</v>
      </c>
      <c r="AC279" s="141">
        <f t="shared" si="134"/>
        <v>5.1335051609285719E-2</v>
      </c>
      <c r="AD279" s="141">
        <f t="shared" si="134"/>
        <v>5.1335051609285719E-2</v>
      </c>
      <c r="AE279" s="141">
        <f t="shared" si="134"/>
        <v>5.1335051609285719E-2</v>
      </c>
      <c r="AF279" s="141">
        <f t="shared" si="134"/>
        <v>5.1335051609285719E-2</v>
      </c>
      <c r="AG279" s="141">
        <f t="shared" si="134"/>
        <v>5.1335051609285719E-2</v>
      </c>
      <c r="AH279" s="141">
        <f t="shared" si="134"/>
        <v>5.1335051609285719E-2</v>
      </c>
      <c r="AI279" s="141">
        <f t="shared" si="134"/>
        <v>5.1335051609285719E-2</v>
      </c>
      <c r="AJ279" s="141">
        <f t="shared" si="134"/>
        <v>5.1335051609285719E-2</v>
      </c>
      <c r="AK279" s="141">
        <f t="shared" si="134"/>
        <v>5.1335051609285719E-2</v>
      </c>
      <c r="AL279" s="141">
        <f t="shared" si="134"/>
        <v>5.1335051609285719E-2</v>
      </c>
      <c r="AM279" s="141">
        <f t="shared" si="134"/>
        <v>5.1335051609285719E-2</v>
      </c>
      <c r="AN279" s="141">
        <f t="shared" si="134"/>
        <v>5.1335051609285719E-2</v>
      </c>
      <c r="AO279" s="141">
        <f t="shared" si="134"/>
        <v>5.1335051609285719E-2</v>
      </c>
      <c r="AP279" s="141">
        <f t="shared" si="134"/>
        <v>5.1335051609285719E-2</v>
      </c>
      <c r="AQ279" s="141">
        <f t="shared" si="134"/>
        <v>5.1335051609285719E-2</v>
      </c>
      <c r="AR279" s="141">
        <f t="shared" si="134"/>
        <v>5.1335051609285719E-2</v>
      </c>
      <c r="AS279" s="141">
        <f t="shared" si="134"/>
        <v>5.1335051609285719E-2</v>
      </c>
      <c r="AT279" s="141">
        <f t="shared" si="134"/>
        <v>5.1335051609285719E-2</v>
      </c>
      <c r="AU279" s="141">
        <f t="shared" si="134"/>
        <v>5.1335051609285719E-2</v>
      </c>
      <c r="AV279" s="141">
        <f t="shared" si="134"/>
        <v>5.1335051609285719E-2</v>
      </c>
      <c r="AW279" s="141">
        <f t="shared" si="134"/>
        <v>5.1335051609285719E-2</v>
      </c>
      <c r="AX279" s="141">
        <f t="shared" si="134"/>
        <v>5.1335051609285719E-2</v>
      </c>
      <c r="AY279" s="141">
        <f t="shared" si="134"/>
        <v>5.1335051609285719E-2</v>
      </c>
      <c r="BA279" s="140" t="s">
        <v>114</v>
      </c>
      <c r="BB279" s="140" t="s">
        <v>114</v>
      </c>
      <c r="BC279" s="140" t="s">
        <v>114</v>
      </c>
      <c r="BD279" s="140" t="s">
        <v>114</v>
      </c>
      <c r="BF279" s="77"/>
    </row>
    <row r="280" spans="2:58" x14ac:dyDescent="0.25">
      <c r="B280" s="92" t="s">
        <v>271</v>
      </c>
      <c r="C280" s="91" t="s">
        <v>119</v>
      </c>
      <c r="D280" s="146">
        <f t="shared" ref="D280:O280" si="140">D198/D$29</f>
        <v>3.0822591301449005E-2</v>
      </c>
      <c r="E280" s="146">
        <f t="shared" si="140"/>
        <v>9.9221457719390796E-2</v>
      </c>
      <c r="F280" s="146">
        <f t="shared" si="140"/>
        <v>5.6677109034072672E-2</v>
      </c>
      <c r="G280" s="146">
        <f t="shared" si="140"/>
        <v>4.8035296930284244E-2</v>
      </c>
      <c r="H280" s="146">
        <f t="shared" si="140"/>
        <v>4.2594468122656673E-2</v>
      </c>
      <c r="I280" s="146">
        <f t="shared" si="140"/>
        <v>3.667418309533281E-2</v>
      </c>
      <c r="J280" s="146">
        <f t="shared" si="140"/>
        <v>4.5352825689385382E-2</v>
      </c>
      <c r="K280" s="146">
        <f t="shared" si="140"/>
        <v>1.6737364708228498E-2</v>
      </c>
      <c r="L280" s="146">
        <f t="shared" si="140"/>
        <v>5.5162516706767292E-2</v>
      </c>
      <c r="M280" s="146">
        <f t="shared" si="140"/>
        <v>4.2904884148392476E-2</v>
      </c>
      <c r="N280" s="146">
        <f t="shared" si="140"/>
        <v>3.1483072375945297E-2</v>
      </c>
      <c r="O280" s="146">
        <f t="shared" si="140"/>
        <v>4.2450297647165791E-2</v>
      </c>
      <c r="P280" s="141">
        <f t="shared" si="133"/>
        <v>4.5676338956589242E-2</v>
      </c>
      <c r="Q280" s="141">
        <f t="shared" si="134"/>
        <v>4.5676338956589242E-2</v>
      </c>
      <c r="R280" s="141">
        <f t="shared" si="134"/>
        <v>4.5676338956589242E-2</v>
      </c>
      <c r="S280" s="141">
        <f t="shared" si="134"/>
        <v>4.5676338956589242E-2</v>
      </c>
      <c r="T280" s="141">
        <f t="shared" si="134"/>
        <v>4.5676338956589242E-2</v>
      </c>
      <c r="U280" s="141">
        <f t="shared" si="134"/>
        <v>4.5676338956589242E-2</v>
      </c>
      <c r="V280" s="141">
        <f t="shared" si="134"/>
        <v>4.5676338956589242E-2</v>
      </c>
      <c r="W280" s="141">
        <f t="shared" si="134"/>
        <v>4.5676338956589242E-2</v>
      </c>
      <c r="X280" s="141">
        <f t="shared" si="134"/>
        <v>4.5676338956589242E-2</v>
      </c>
      <c r="Y280" s="141">
        <f t="shared" si="134"/>
        <v>4.5676338956589242E-2</v>
      </c>
      <c r="Z280" s="141">
        <f t="shared" si="134"/>
        <v>4.5676338956589242E-2</v>
      </c>
      <c r="AA280" s="141">
        <f t="shared" si="134"/>
        <v>4.5676338956589242E-2</v>
      </c>
      <c r="AB280" s="141">
        <f t="shared" si="134"/>
        <v>4.5676338956589242E-2</v>
      </c>
      <c r="AC280" s="141">
        <f t="shared" si="134"/>
        <v>4.5676338956589242E-2</v>
      </c>
      <c r="AD280" s="141">
        <f t="shared" si="134"/>
        <v>4.5676338956589242E-2</v>
      </c>
      <c r="AE280" s="141">
        <f t="shared" si="134"/>
        <v>4.5676338956589242E-2</v>
      </c>
      <c r="AF280" s="141">
        <f t="shared" si="134"/>
        <v>4.5676338956589242E-2</v>
      </c>
      <c r="AG280" s="141">
        <f t="shared" si="134"/>
        <v>4.5676338956589242E-2</v>
      </c>
      <c r="AH280" s="141">
        <f t="shared" si="134"/>
        <v>4.5676338956589242E-2</v>
      </c>
      <c r="AI280" s="141">
        <f t="shared" si="134"/>
        <v>4.5676338956589242E-2</v>
      </c>
      <c r="AJ280" s="141">
        <f t="shared" si="134"/>
        <v>4.5676338956589242E-2</v>
      </c>
      <c r="AK280" s="141">
        <f t="shared" si="134"/>
        <v>4.5676338956589242E-2</v>
      </c>
      <c r="AL280" s="141">
        <f t="shared" si="134"/>
        <v>4.5676338956589242E-2</v>
      </c>
      <c r="AM280" s="141">
        <f t="shared" si="134"/>
        <v>4.5676338956589242E-2</v>
      </c>
      <c r="AN280" s="141">
        <f t="shared" si="134"/>
        <v>4.5676338956589242E-2</v>
      </c>
      <c r="AO280" s="141">
        <f t="shared" si="134"/>
        <v>4.5676338956589242E-2</v>
      </c>
      <c r="AP280" s="141">
        <f t="shared" si="134"/>
        <v>4.5676338956589242E-2</v>
      </c>
      <c r="AQ280" s="141">
        <f t="shared" si="134"/>
        <v>4.5676338956589242E-2</v>
      </c>
      <c r="AR280" s="141">
        <f t="shared" si="134"/>
        <v>4.5676338956589242E-2</v>
      </c>
      <c r="AS280" s="141">
        <f t="shared" si="134"/>
        <v>4.5676338956589242E-2</v>
      </c>
      <c r="AT280" s="141">
        <f t="shared" si="134"/>
        <v>4.5676338956589242E-2</v>
      </c>
      <c r="AU280" s="141">
        <f t="shared" si="134"/>
        <v>4.5676338956589242E-2</v>
      </c>
      <c r="AV280" s="141">
        <f t="shared" si="134"/>
        <v>4.5676338956589242E-2</v>
      </c>
      <c r="AW280" s="141">
        <f t="shared" si="134"/>
        <v>4.5676338956589242E-2</v>
      </c>
      <c r="AX280" s="141">
        <f t="shared" si="134"/>
        <v>4.5676338956589242E-2</v>
      </c>
      <c r="AY280" s="141">
        <f t="shared" si="134"/>
        <v>4.5676338956589242E-2</v>
      </c>
      <c r="BA280" s="140" t="s">
        <v>114</v>
      </c>
      <c r="BB280" s="140" t="s">
        <v>114</v>
      </c>
      <c r="BC280" s="140" t="s">
        <v>114</v>
      </c>
      <c r="BD280" s="140" t="s">
        <v>114</v>
      </c>
      <c r="BF280" s="77"/>
    </row>
    <row r="281" spans="2:58" x14ac:dyDescent="0.25">
      <c r="B281" s="92" t="s">
        <v>272</v>
      </c>
      <c r="C281" s="91" t="s">
        <v>119</v>
      </c>
      <c r="D281" s="146">
        <f t="shared" ref="D281:O281" si="141">D199/D$29</f>
        <v>3.0453354287128892E-2</v>
      </c>
      <c r="E281" s="146">
        <f t="shared" si="141"/>
        <v>4.9159317531433613E-2</v>
      </c>
      <c r="F281" s="146">
        <f t="shared" si="141"/>
        <v>3.8105783873506181E-2</v>
      </c>
      <c r="G281" s="146">
        <f t="shared" si="141"/>
        <v>2.8628587155789139E-2</v>
      </c>
      <c r="H281" s="146">
        <f t="shared" si="141"/>
        <v>2.9759398045504225E-2</v>
      </c>
      <c r="I281" s="146">
        <f t="shared" si="141"/>
        <v>2.9271418194887246E-2</v>
      </c>
      <c r="J281" s="146">
        <f t="shared" si="141"/>
        <v>3.7691677244313056E-2</v>
      </c>
      <c r="K281" s="146">
        <f t="shared" si="141"/>
        <v>3.0466107155907286E-2</v>
      </c>
      <c r="L281" s="146">
        <f t="shared" si="141"/>
        <v>0.1085354496439405</v>
      </c>
      <c r="M281" s="146">
        <f t="shared" si="141"/>
        <v>6.5597367463607711E-2</v>
      </c>
      <c r="N281" s="146">
        <f t="shared" si="141"/>
        <v>6.0461247396228823E-2</v>
      </c>
      <c r="O281" s="146">
        <f t="shared" si="141"/>
        <v>3.3592358141406695E-2</v>
      </c>
      <c r="P281" s="141">
        <f t="shared" si="133"/>
        <v>4.5143505511137778E-2</v>
      </c>
      <c r="Q281" s="141">
        <f t="shared" si="134"/>
        <v>4.5143505511137778E-2</v>
      </c>
      <c r="R281" s="141">
        <f t="shared" si="134"/>
        <v>4.5143505511137778E-2</v>
      </c>
      <c r="S281" s="141">
        <f t="shared" si="134"/>
        <v>4.5143505511137778E-2</v>
      </c>
      <c r="T281" s="141">
        <f t="shared" si="134"/>
        <v>4.5143505511137778E-2</v>
      </c>
      <c r="U281" s="141">
        <f t="shared" si="134"/>
        <v>4.5143505511137778E-2</v>
      </c>
      <c r="V281" s="141">
        <f t="shared" si="134"/>
        <v>4.5143505511137778E-2</v>
      </c>
      <c r="W281" s="141">
        <f t="shared" si="134"/>
        <v>4.5143505511137778E-2</v>
      </c>
      <c r="X281" s="141">
        <f t="shared" si="134"/>
        <v>4.5143505511137778E-2</v>
      </c>
      <c r="Y281" s="141">
        <f t="shared" si="134"/>
        <v>4.5143505511137778E-2</v>
      </c>
      <c r="Z281" s="141">
        <f t="shared" si="134"/>
        <v>4.5143505511137778E-2</v>
      </c>
      <c r="AA281" s="141">
        <f t="shared" si="134"/>
        <v>4.5143505511137778E-2</v>
      </c>
      <c r="AB281" s="141">
        <f t="shared" si="134"/>
        <v>4.5143505511137778E-2</v>
      </c>
      <c r="AC281" s="141">
        <f t="shared" si="134"/>
        <v>4.5143505511137778E-2</v>
      </c>
      <c r="AD281" s="141">
        <f t="shared" si="134"/>
        <v>4.5143505511137778E-2</v>
      </c>
      <c r="AE281" s="141">
        <f t="shared" si="134"/>
        <v>4.5143505511137778E-2</v>
      </c>
      <c r="AF281" s="141">
        <f t="shared" si="134"/>
        <v>4.5143505511137778E-2</v>
      </c>
      <c r="AG281" s="141">
        <f t="shared" si="134"/>
        <v>4.5143505511137778E-2</v>
      </c>
      <c r="AH281" s="141">
        <f t="shared" si="134"/>
        <v>4.5143505511137778E-2</v>
      </c>
      <c r="AI281" s="141">
        <f t="shared" si="134"/>
        <v>4.5143505511137778E-2</v>
      </c>
      <c r="AJ281" s="141">
        <f t="shared" si="134"/>
        <v>4.5143505511137778E-2</v>
      </c>
      <c r="AK281" s="141">
        <f t="shared" ref="AK281:AY281" si="142">AJ281</f>
        <v>4.5143505511137778E-2</v>
      </c>
      <c r="AL281" s="141">
        <f t="shared" si="142"/>
        <v>4.5143505511137778E-2</v>
      </c>
      <c r="AM281" s="141">
        <f t="shared" si="142"/>
        <v>4.5143505511137778E-2</v>
      </c>
      <c r="AN281" s="141">
        <f t="shared" si="142"/>
        <v>4.5143505511137778E-2</v>
      </c>
      <c r="AO281" s="141">
        <f t="shared" si="142"/>
        <v>4.5143505511137778E-2</v>
      </c>
      <c r="AP281" s="141">
        <f t="shared" si="142"/>
        <v>4.5143505511137778E-2</v>
      </c>
      <c r="AQ281" s="141">
        <f t="shared" si="142"/>
        <v>4.5143505511137778E-2</v>
      </c>
      <c r="AR281" s="141">
        <f t="shared" si="142"/>
        <v>4.5143505511137778E-2</v>
      </c>
      <c r="AS281" s="141">
        <f t="shared" si="142"/>
        <v>4.5143505511137778E-2</v>
      </c>
      <c r="AT281" s="141">
        <f t="shared" si="142"/>
        <v>4.5143505511137778E-2</v>
      </c>
      <c r="AU281" s="141">
        <f t="shared" si="142"/>
        <v>4.5143505511137778E-2</v>
      </c>
      <c r="AV281" s="141">
        <f t="shared" si="142"/>
        <v>4.5143505511137778E-2</v>
      </c>
      <c r="AW281" s="141">
        <f t="shared" si="142"/>
        <v>4.5143505511137778E-2</v>
      </c>
      <c r="AX281" s="141">
        <f t="shared" si="142"/>
        <v>4.5143505511137778E-2</v>
      </c>
      <c r="AY281" s="141">
        <f t="shared" si="142"/>
        <v>4.5143505511137778E-2</v>
      </c>
      <c r="BA281" s="140" t="s">
        <v>114</v>
      </c>
      <c r="BB281" s="140" t="s">
        <v>114</v>
      </c>
      <c r="BC281" s="140" t="s">
        <v>114</v>
      </c>
      <c r="BD281" s="140" t="s">
        <v>114</v>
      </c>
      <c r="BF281" s="77"/>
    </row>
    <row r="282" spans="2:58" x14ac:dyDescent="0.25">
      <c r="B282" s="92" t="s">
        <v>273</v>
      </c>
      <c r="C282" s="91" t="s">
        <v>119</v>
      </c>
      <c r="D282" s="146">
        <f t="shared" ref="D282:O282" si="143">D200/D$29</f>
        <v>4.8597959464422961E-3</v>
      </c>
      <c r="E282" s="146">
        <f t="shared" si="143"/>
        <v>6.5190378672304846E-3</v>
      </c>
      <c r="F282" s="146">
        <f t="shared" si="143"/>
        <v>-5.5878279843992712E-2</v>
      </c>
      <c r="G282" s="146">
        <f t="shared" si="143"/>
        <v>2.4777651651121817E-2</v>
      </c>
      <c r="H282" s="146">
        <f t="shared" si="143"/>
        <v>6.3552832433801162E-3</v>
      </c>
      <c r="I282" s="146">
        <f t="shared" si="143"/>
        <v>8.6768327989272809E-3</v>
      </c>
      <c r="J282" s="146">
        <f t="shared" si="143"/>
        <v>-7.0476691523354049E-5</v>
      </c>
      <c r="K282" s="146">
        <f t="shared" si="143"/>
        <v>1.1171958110981272E-2</v>
      </c>
      <c r="L282" s="146">
        <f t="shared" si="143"/>
        <v>1.4083631582483529E-2</v>
      </c>
      <c r="M282" s="146">
        <f t="shared" si="143"/>
        <v>6.2716469539313549E-2</v>
      </c>
      <c r="N282" s="146">
        <f t="shared" si="143"/>
        <v>3.9812018391309358E-2</v>
      </c>
      <c r="O282" s="146">
        <f t="shared" si="143"/>
        <v>1.4073603842443376E-2</v>
      </c>
      <c r="P282" s="141">
        <f t="shared" si="133"/>
        <v>1.1424793869843084E-2</v>
      </c>
      <c r="Q282" s="141">
        <f t="shared" ref="Q282:AY286" si="144">P282</f>
        <v>1.1424793869843084E-2</v>
      </c>
      <c r="R282" s="141">
        <f t="shared" si="144"/>
        <v>1.1424793869843084E-2</v>
      </c>
      <c r="S282" s="141">
        <f t="shared" si="144"/>
        <v>1.1424793869843084E-2</v>
      </c>
      <c r="T282" s="141">
        <f t="shared" si="144"/>
        <v>1.1424793869843084E-2</v>
      </c>
      <c r="U282" s="141">
        <f t="shared" si="144"/>
        <v>1.1424793869843084E-2</v>
      </c>
      <c r="V282" s="141">
        <f t="shared" si="144"/>
        <v>1.1424793869843084E-2</v>
      </c>
      <c r="W282" s="141">
        <f t="shared" si="144"/>
        <v>1.1424793869843084E-2</v>
      </c>
      <c r="X282" s="141">
        <f t="shared" si="144"/>
        <v>1.1424793869843084E-2</v>
      </c>
      <c r="Y282" s="141">
        <f t="shared" si="144"/>
        <v>1.1424793869843084E-2</v>
      </c>
      <c r="Z282" s="141">
        <f t="shared" si="144"/>
        <v>1.1424793869843084E-2</v>
      </c>
      <c r="AA282" s="141">
        <f t="shared" si="144"/>
        <v>1.1424793869843084E-2</v>
      </c>
      <c r="AB282" s="141">
        <f t="shared" si="144"/>
        <v>1.1424793869843084E-2</v>
      </c>
      <c r="AC282" s="141">
        <f t="shared" si="144"/>
        <v>1.1424793869843084E-2</v>
      </c>
      <c r="AD282" s="141">
        <f t="shared" si="144"/>
        <v>1.1424793869843084E-2</v>
      </c>
      <c r="AE282" s="141">
        <f t="shared" si="144"/>
        <v>1.1424793869843084E-2</v>
      </c>
      <c r="AF282" s="141">
        <f t="shared" si="144"/>
        <v>1.1424793869843084E-2</v>
      </c>
      <c r="AG282" s="141">
        <f t="shared" si="144"/>
        <v>1.1424793869843084E-2</v>
      </c>
      <c r="AH282" s="141">
        <f t="shared" si="144"/>
        <v>1.1424793869843084E-2</v>
      </c>
      <c r="AI282" s="141">
        <f t="shared" si="144"/>
        <v>1.1424793869843084E-2</v>
      </c>
      <c r="AJ282" s="141">
        <f t="shared" si="144"/>
        <v>1.1424793869843084E-2</v>
      </c>
      <c r="AK282" s="141">
        <f t="shared" si="144"/>
        <v>1.1424793869843084E-2</v>
      </c>
      <c r="AL282" s="141">
        <f t="shared" si="144"/>
        <v>1.1424793869843084E-2</v>
      </c>
      <c r="AM282" s="141">
        <f t="shared" si="144"/>
        <v>1.1424793869843084E-2</v>
      </c>
      <c r="AN282" s="141">
        <f t="shared" si="144"/>
        <v>1.1424793869843084E-2</v>
      </c>
      <c r="AO282" s="141">
        <f t="shared" si="144"/>
        <v>1.1424793869843084E-2</v>
      </c>
      <c r="AP282" s="141">
        <f t="shared" si="144"/>
        <v>1.1424793869843084E-2</v>
      </c>
      <c r="AQ282" s="141">
        <f t="shared" si="144"/>
        <v>1.1424793869843084E-2</v>
      </c>
      <c r="AR282" s="141">
        <f t="shared" si="144"/>
        <v>1.1424793869843084E-2</v>
      </c>
      <c r="AS282" s="141">
        <f t="shared" si="144"/>
        <v>1.1424793869843084E-2</v>
      </c>
      <c r="AT282" s="141">
        <f t="shared" si="144"/>
        <v>1.1424793869843084E-2</v>
      </c>
      <c r="AU282" s="141">
        <f t="shared" si="144"/>
        <v>1.1424793869843084E-2</v>
      </c>
      <c r="AV282" s="141">
        <f t="shared" si="144"/>
        <v>1.1424793869843084E-2</v>
      </c>
      <c r="AW282" s="141">
        <f t="shared" si="144"/>
        <v>1.1424793869843084E-2</v>
      </c>
      <c r="AX282" s="141">
        <f t="shared" si="144"/>
        <v>1.1424793869843084E-2</v>
      </c>
      <c r="AY282" s="141">
        <f t="shared" si="144"/>
        <v>1.1424793869843084E-2</v>
      </c>
      <c r="BA282" s="140" t="s">
        <v>114</v>
      </c>
      <c r="BB282" s="140" t="s">
        <v>114</v>
      </c>
      <c r="BC282" s="140" t="s">
        <v>114</v>
      </c>
      <c r="BD282" s="140" t="s">
        <v>114</v>
      </c>
      <c r="BF282" s="77"/>
    </row>
    <row r="283" spans="2:58" x14ac:dyDescent="0.25">
      <c r="B283" s="92" t="s">
        <v>274</v>
      </c>
      <c r="C283" s="91" t="s">
        <v>119</v>
      </c>
      <c r="D283" s="146">
        <f t="shared" ref="D283:O283" si="145">D201/D$29</f>
        <v>0.11718815274731609</v>
      </c>
      <c r="E283" s="146">
        <f t="shared" si="145"/>
        <v>0.10261930154304243</v>
      </c>
      <c r="F283" s="146">
        <f t="shared" si="145"/>
        <v>6.8673177985533615E-2</v>
      </c>
      <c r="G283" s="146">
        <f t="shared" si="145"/>
        <v>0.22371699343703802</v>
      </c>
      <c r="H283" s="146">
        <f t="shared" si="145"/>
        <v>0.11940847810026568</v>
      </c>
      <c r="I283" s="146">
        <f t="shared" si="145"/>
        <v>7.7352514028485891E-2</v>
      </c>
      <c r="J283" s="146">
        <f t="shared" si="145"/>
        <v>9.8565321930169161E-2</v>
      </c>
      <c r="K283" s="146">
        <f t="shared" si="145"/>
        <v>9.6376166086752951E-2</v>
      </c>
      <c r="L283" s="146">
        <f t="shared" si="145"/>
        <v>0.38435791607967684</v>
      </c>
      <c r="M283" s="146">
        <f t="shared" si="145"/>
        <v>1.8557021265710807E-2</v>
      </c>
      <c r="N283" s="146">
        <f t="shared" si="145"/>
        <v>2.8547816071672519E-2</v>
      </c>
      <c r="O283" s="146">
        <f t="shared" si="145"/>
        <v>-2.0113907059406545E-4</v>
      </c>
      <c r="P283" s="141">
        <f t="shared" si="133"/>
        <v>0.11126347668375584</v>
      </c>
      <c r="Q283" s="141">
        <f t="shared" si="144"/>
        <v>0.11126347668375584</v>
      </c>
      <c r="R283" s="141">
        <f t="shared" si="144"/>
        <v>0.11126347668375584</v>
      </c>
      <c r="S283" s="141">
        <f t="shared" si="144"/>
        <v>0.11126347668375584</v>
      </c>
      <c r="T283" s="141">
        <f t="shared" si="144"/>
        <v>0.11126347668375584</v>
      </c>
      <c r="U283" s="141">
        <f t="shared" si="144"/>
        <v>0.11126347668375584</v>
      </c>
      <c r="V283" s="141">
        <f t="shared" si="144"/>
        <v>0.11126347668375584</v>
      </c>
      <c r="W283" s="141">
        <f t="shared" si="144"/>
        <v>0.11126347668375584</v>
      </c>
      <c r="X283" s="141">
        <f t="shared" si="144"/>
        <v>0.11126347668375584</v>
      </c>
      <c r="Y283" s="141">
        <f t="shared" si="144"/>
        <v>0.11126347668375584</v>
      </c>
      <c r="Z283" s="141">
        <f t="shared" si="144"/>
        <v>0.11126347668375584</v>
      </c>
      <c r="AA283" s="141">
        <f t="shared" si="144"/>
        <v>0.11126347668375584</v>
      </c>
      <c r="AB283" s="141">
        <f t="shared" si="144"/>
        <v>0.11126347668375584</v>
      </c>
      <c r="AC283" s="141">
        <f t="shared" si="144"/>
        <v>0.11126347668375584</v>
      </c>
      <c r="AD283" s="141">
        <f t="shared" si="144"/>
        <v>0.11126347668375584</v>
      </c>
      <c r="AE283" s="141">
        <f t="shared" si="144"/>
        <v>0.11126347668375584</v>
      </c>
      <c r="AF283" s="141">
        <f t="shared" si="144"/>
        <v>0.11126347668375584</v>
      </c>
      <c r="AG283" s="141">
        <f t="shared" si="144"/>
        <v>0.11126347668375584</v>
      </c>
      <c r="AH283" s="141">
        <f t="shared" si="144"/>
        <v>0.11126347668375584</v>
      </c>
      <c r="AI283" s="141">
        <f t="shared" si="144"/>
        <v>0.11126347668375584</v>
      </c>
      <c r="AJ283" s="141">
        <f t="shared" si="144"/>
        <v>0.11126347668375584</v>
      </c>
      <c r="AK283" s="141">
        <f t="shared" si="144"/>
        <v>0.11126347668375584</v>
      </c>
      <c r="AL283" s="141">
        <f t="shared" si="144"/>
        <v>0.11126347668375584</v>
      </c>
      <c r="AM283" s="141">
        <f t="shared" si="144"/>
        <v>0.11126347668375584</v>
      </c>
      <c r="AN283" s="141">
        <f t="shared" si="144"/>
        <v>0.11126347668375584</v>
      </c>
      <c r="AO283" s="141">
        <f t="shared" si="144"/>
        <v>0.11126347668375584</v>
      </c>
      <c r="AP283" s="141">
        <f t="shared" si="144"/>
        <v>0.11126347668375584</v>
      </c>
      <c r="AQ283" s="141">
        <f t="shared" si="144"/>
        <v>0.11126347668375584</v>
      </c>
      <c r="AR283" s="141">
        <f t="shared" si="144"/>
        <v>0.11126347668375584</v>
      </c>
      <c r="AS283" s="141">
        <f t="shared" si="144"/>
        <v>0.11126347668375584</v>
      </c>
      <c r="AT283" s="141">
        <f t="shared" si="144"/>
        <v>0.11126347668375584</v>
      </c>
      <c r="AU283" s="141">
        <f t="shared" si="144"/>
        <v>0.11126347668375584</v>
      </c>
      <c r="AV283" s="141">
        <f t="shared" si="144"/>
        <v>0.11126347668375584</v>
      </c>
      <c r="AW283" s="141">
        <f t="shared" si="144"/>
        <v>0.11126347668375584</v>
      </c>
      <c r="AX283" s="141">
        <f t="shared" si="144"/>
        <v>0.11126347668375584</v>
      </c>
      <c r="AY283" s="141">
        <f t="shared" si="144"/>
        <v>0.11126347668375584</v>
      </c>
      <c r="BA283" s="140" t="s">
        <v>114</v>
      </c>
      <c r="BB283" s="140" t="s">
        <v>114</v>
      </c>
      <c r="BC283" s="140" t="s">
        <v>114</v>
      </c>
      <c r="BD283" s="140" t="s">
        <v>114</v>
      </c>
      <c r="BF283" s="77"/>
    </row>
    <row r="284" spans="2:58" x14ac:dyDescent="0.25">
      <c r="B284" s="92" t="s">
        <v>275</v>
      </c>
      <c r="C284" s="91" t="s">
        <v>119</v>
      </c>
      <c r="D284" s="146">
        <f t="shared" ref="D284:O284" si="146">D202/D$29</f>
        <v>1.8856099970503692E-3</v>
      </c>
      <c r="E284" s="146">
        <f t="shared" si="146"/>
        <v>1.2746178607578378E-4</v>
      </c>
      <c r="F284" s="146">
        <f t="shared" si="146"/>
        <v>8.2350476898324207E-4</v>
      </c>
      <c r="G284" s="146">
        <f t="shared" si="146"/>
        <v>-3.0690689451858226E-9</v>
      </c>
      <c r="H284" s="146">
        <f t="shared" si="146"/>
        <v>6.6975304812615146E-5</v>
      </c>
      <c r="I284" s="146">
        <f t="shared" si="146"/>
        <v>4.2222953975441319E-2</v>
      </c>
      <c r="J284" s="146">
        <f t="shared" si="146"/>
        <v>1.5507036538871023E-2</v>
      </c>
      <c r="K284" s="146">
        <f t="shared" si="146"/>
        <v>5.4205506218460275E-3</v>
      </c>
      <c r="L284" s="146">
        <f t="shared" si="146"/>
        <v>-0.13706850232053719</v>
      </c>
      <c r="M284" s="146">
        <f t="shared" si="146"/>
        <v>0.12862505780490499</v>
      </c>
      <c r="N284" s="146">
        <f t="shared" si="146"/>
        <v>1.5602968141309877E-2</v>
      </c>
      <c r="O284" s="146">
        <f t="shared" si="146"/>
        <v>-4.831224116877969E-2</v>
      </c>
      <c r="P284" s="141">
        <f t="shared" si="133"/>
        <v>2.075114365075785E-3</v>
      </c>
      <c r="Q284" s="141">
        <f t="shared" si="144"/>
        <v>2.075114365075785E-3</v>
      </c>
      <c r="R284" s="141">
        <f t="shared" si="144"/>
        <v>2.075114365075785E-3</v>
      </c>
      <c r="S284" s="141">
        <f t="shared" si="144"/>
        <v>2.075114365075785E-3</v>
      </c>
      <c r="T284" s="141">
        <f t="shared" si="144"/>
        <v>2.075114365075785E-3</v>
      </c>
      <c r="U284" s="141">
        <f t="shared" si="144"/>
        <v>2.075114365075785E-3</v>
      </c>
      <c r="V284" s="141">
        <f t="shared" si="144"/>
        <v>2.075114365075785E-3</v>
      </c>
      <c r="W284" s="141">
        <f t="shared" si="144"/>
        <v>2.075114365075785E-3</v>
      </c>
      <c r="X284" s="141">
        <f t="shared" si="144"/>
        <v>2.075114365075785E-3</v>
      </c>
      <c r="Y284" s="141">
        <f t="shared" si="144"/>
        <v>2.075114365075785E-3</v>
      </c>
      <c r="Z284" s="141">
        <f t="shared" si="144"/>
        <v>2.075114365075785E-3</v>
      </c>
      <c r="AA284" s="141">
        <f t="shared" si="144"/>
        <v>2.075114365075785E-3</v>
      </c>
      <c r="AB284" s="141">
        <f t="shared" si="144"/>
        <v>2.075114365075785E-3</v>
      </c>
      <c r="AC284" s="141">
        <f t="shared" si="144"/>
        <v>2.075114365075785E-3</v>
      </c>
      <c r="AD284" s="141">
        <f t="shared" si="144"/>
        <v>2.075114365075785E-3</v>
      </c>
      <c r="AE284" s="141">
        <f t="shared" si="144"/>
        <v>2.075114365075785E-3</v>
      </c>
      <c r="AF284" s="141">
        <f t="shared" si="144"/>
        <v>2.075114365075785E-3</v>
      </c>
      <c r="AG284" s="141">
        <f t="shared" si="144"/>
        <v>2.075114365075785E-3</v>
      </c>
      <c r="AH284" s="141">
        <f t="shared" si="144"/>
        <v>2.075114365075785E-3</v>
      </c>
      <c r="AI284" s="141">
        <f t="shared" si="144"/>
        <v>2.075114365075785E-3</v>
      </c>
      <c r="AJ284" s="141">
        <f t="shared" si="144"/>
        <v>2.075114365075785E-3</v>
      </c>
      <c r="AK284" s="141">
        <f t="shared" si="144"/>
        <v>2.075114365075785E-3</v>
      </c>
      <c r="AL284" s="141">
        <f t="shared" si="144"/>
        <v>2.075114365075785E-3</v>
      </c>
      <c r="AM284" s="141">
        <f t="shared" si="144"/>
        <v>2.075114365075785E-3</v>
      </c>
      <c r="AN284" s="141">
        <f t="shared" si="144"/>
        <v>2.075114365075785E-3</v>
      </c>
      <c r="AO284" s="141">
        <f t="shared" si="144"/>
        <v>2.075114365075785E-3</v>
      </c>
      <c r="AP284" s="141">
        <f t="shared" si="144"/>
        <v>2.075114365075785E-3</v>
      </c>
      <c r="AQ284" s="141">
        <f t="shared" si="144"/>
        <v>2.075114365075785E-3</v>
      </c>
      <c r="AR284" s="141">
        <f t="shared" si="144"/>
        <v>2.075114365075785E-3</v>
      </c>
      <c r="AS284" s="141">
        <f t="shared" si="144"/>
        <v>2.075114365075785E-3</v>
      </c>
      <c r="AT284" s="141">
        <f t="shared" si="144"/>
        <v>2.075114365075785E-3</v>
      </c>
      <c r="AU284" s="141">
        <f t="shared" si="144"/>
        <v>2.075114365075785E-3</v>
      </c>
      <c r="AV284" s="141">
        <f t="shared" si="144"/>
        <v>2.075114365075785E-3</v>
      </c>
      <c r="AW284" s="141">
        <f t="shared" si="144"/>
        <v>2.075114365075785E-3</v>
      </c>
      <c r="AX284" s="141">
        <f t="shared" si="144"/>
        <v>2.075114365075785E-3</v>
      </c>
      <c r="AY284" s="141">
        <f t="shared" si="144"/>
        <v>2.075114365075785E-3</v>
      </c>
      <c r="BA284" s="140" t="s">
        <v>114</v>
      </c>
      <c r="BB284" s="140" t="s">
        <v>114</v>
      </c>
      <c r="BC284" s="140" t="s">
        <v>114</v>
      </c>
      <c r="BD284" s="140" t="s">
        <v>114</v>
      </c>
      <c r="BF284" s="77"/>
    </row>
    <row r="285" spans="2:58" x14ac:dyDescent="0.25">
      <c r="B285" s="92" t="s">
        <v>276</v>
      </c>
      <c r="C285" s="91" t="s">
        <v>119</v>
      </c>
      <c r="D285" s="146">
        <f t="shared" ref="D285:O285" si="147">D203/D$29</f>
        <v>1.5730456629539345E-2</v>
      </c>
      <c r="E285" s="146">
        <f t="shared" si="147"/>
        <v>1.0223601501538258E-2</v>
      </c>
      <c r="F285" s="146">
        <f t="shared" si="147"/>
        <v>6.7636630913224189E-3</v>
      </c>
      <c r="G285" s="146">
        <f t="shared" si="147"/>
        <v>8.4223558138707775E-3</v>
      </c>
      <c r="H285" s="146">
        <f t="shared" si="147"/>
        <v>3.6991726735605026E-3</v>
      </c>
      <c r="I285" s="146">
        <f t="shared" si="147"/>
        <v>1.2691009848666505E-3</v>
      </c>
      <c r="J285" s="146">
        <f t="shared" si="147"/>
        <v>4.0567821906954326E-3</v>
      </c>
      <c r="K285" s="146">
        <f t="shared" si="147"/>
        <v>2.9361760488768708E-3</v>
      </c>
      <c r="L285" s="146">
        <f t="shared" si="147"/>
        <v>1.2239038400059087E-2</v>
      </c>
      <c r="M285" s="146">
        <f t="shared" si="147"/>
        <v>7.2388597652292188E-3</v>
      </c>
      <c r="N285" s="146">
        <f t="shared" si="147"/>
        <v>5.49349870762061E-3</v>
      </c>
      <c r="O285" s="146">
        <f t="shared" si="147"/>
        <v>4.9300353524385683E-4</v>
      </c>
      <c r="P285" s="141">
        <f t="shared" si="133"/>
        <v>6.5471424452019185E-3</v>
      </c>
      <c r="Q285" s="141">
        <f t="shared" si="144"/>
        <v>6.5471424452019185E-3</v>
      </c>
      <c r="R285" s="141">
        <f t="shared" si="144"/>
        <v>6.5471424452019185E-3</v>
      </c>
      <c r="S285" s="141">
        <f t="shared" si="144"/>
        <v>6.5471424452019185E-3</v>
      </c>
      <c r="T285" s="141">
        <f t="shared" si="144"/>
        <v>6.5471424452019185E-3</v>
      </c>
      <c r="U285" s="141">
        <f t="shared" si="144"/>
        <v>6.5471424452019185E-3</v>
      </c>
      <c r="V285" s="141">
        <f t="shared" si="144"/>
        <v>6.5471424452019185E-3</v>
      </c>
      <c r="W285" s="141">
        <f t="shared" si="144"/>
        <v>6.5471424452019185E-3</v>
      </c>
      <c r="X285" s="141">
        <f t="shared" si="144"/>
        <v>6.5471424452019185E-3</v>
      </c>
      <c r="Y285" s="141">
        <f t="shared" si="144"/>
        <v>6.5471424452019185E-3</v>
      </c>
      <c r="Z285" s="141">
        <f t="shared" si="144"/>
        <v>6.5471424452019185E-3</v>
      </c>
      <c r="AA285" s="141">
        <f t="shared" si="144"/>
        <v>6.5471424452019185E-3</v>
      </c>
      <c r="AB285" s="141">
        <f t="shared" si="144"/>
        <v>6.5471424452019185E-3</v>
      </c>
      <c r="AC285" s="141">
        <f t="shared" si="144"/>
        <v>6.5471424452019185E-3</v>
      </c>
      <c r="AD285" s="141">
        <f t="shared" si="144"/>
        <v>6.5471424452019185E-3</v>
      </c>
      <c r="AE285" s="141">
        <f t="shared" si="144"/>
        <v>6.5471424452019185E-3</v>
      </c>
      <c r="AF285" s="141">
        <f t="shared" si="144"/>
        <v>6.5471424452019185E-3</v>
      </c>
      <c r="AG285" s="141">
        <f t="shared" si="144"/>
        <v>6.5471424452019185E-3</v>
      </c>
      <c r="AH285" s="141">
        <f t="shared" si="144"/>
        <v>6.5471424452019185E-3</v>
      </c>
      <c r="AI285" s="141">
        <f t="shared" si="144"/>
        <v>6.5471424452019185E-3</v>
      </c>
      <c r="AJ285" s="141">
        <f t="shared" si="144"/>
        <v>6.5471424452019185E-3</v>
      </c>
      <c r="AK285" s="141">
        <f t="shared" si="144"/>
        <v>6.5471424452019185E-3</v>
      </c>
      <c r="AL285" s="141">
        <f t="shared" si="144"/>
        <v>6.5471424452019185E-3</v>
      </c>
      <c r="AM285" s="141">
        <f t="shared" si="144"/>
        <v>6.5471424452019185E-3</v>
      </c>
      <c r="AN285" s="141">
        <f t="shared" si="144"/>
        <v>6.5471424452019185E-3</v>
      </c>
      <c r="AO285" s="141">
        <f t="shared" si="144"/>
        <v>6.5471424452019185E-3</v>
      </c>
      <c r="AP285" s="141">
        <f t="shared" si="144"/>
        <v>6.5471424452019185E-3</v>
      </c>
      <c r="AQ285" s="141">
        <f t="shared" si="144"/>
        <v>6.5471424452019185E-3</v>
      </c>
      <c r="AR285" s="141">
        <f t="shared" si="144"/>
        <v>6.5471424452019185E-3</v>
      </c>
      <c r="AS285" s="141">
        <f t="shared" si="144"/>
        <v>6.5471424452019185E-3</v>
      </c>
      <c r="AT285" s="141">
        <f t="shared" si="144"/>
        <v>6.5471424452019185E-3</v>
      </c>
      <c r="AU285" s="141">
        <f t="shared" si="144"/>
        <v>6.5471424452019185E-3</v>
      </c>
      <c r="AV285" s="141">
        <f t="shared" si="144"/>
        <v>6.5471424452019185E-3</v>
      </c>
      <c r="AW285" s="141">
        <f t="shared" si="144"/>
        <v>6.5471424452019185E-3</v>
      </c>
      <c r="AX285" s="141">
        <f t="shared" si="144"/>
        <v>6.5471424452019185E-3</v>
      </c>
      <c r="AY285" s="141">
        <f t="shared" si="144"/>
        <v>6.5471424452019185E-3</v>
      </c>
      <c r="BA285" s="140" t="s">
        <v>114</v>
      </c>
      <c r="BB285" s="140" t="s">
        <v>114</v>
      </c>
      <c r="BC285" s="140" t="s">
        <v>114</v>
      </c>
      <c r="BD285" s="140" t="s">
        <v>114</v>
      </c>
      <c r="BF285" s="77"/>
    </row>
    <row r="286" spans="2:58" x14ac:dyDescent="0.25">
      <c r="B286" s="92" t="s">
        <v>277</v>
      </c>
      <c r="C286" s="91" t="s">
        <v>119</v>
      </c>
      <c r="D286" s="146">
        <f t="shared" ref="D286:O286" si="148">D204/D$29</f>
        <v>8.5162698575175413E-3</v>
      </c>
      <c r="E286" s="146">
        <f t="shared" si="148"/>
        <v>2.0670273319121264E-2</v>
      </c>
      <c r="F286" s="146">
        <f t="shared" si="148"/>
        <v>1.523674011496228E-3</v>
      </c>
      <c r="G286" s="146">
        <f t="shared" si="148"/>
        <v>5.1774466633017135E-3</v>
      </c>
      <c r="H286" s="146">
        <f t="shared" si="148"/>
        <v>7.797021965670693E-3</v>
      </c>
      <c r="I286" s="146">
        <f t="shared" si="148"/>
        <v>5.7666818313099402E-3</v>
      </c>
      <c r="J286" s="146">
        <f t="shared" si="148"/>
        <v>1.5245707725379145E-2</v>
      </c>
      <c r="K286" s="146">
        <f t="shared" si="148"/>
        <v>-1.571478142871326E-5</v>
      </c>
      <c r="L286" s="146">
        <f t="shared" si="148"/>
        <v>1.8572047597008323E-2</v>
      </c>
      <c r="M286" s="146">
        <f t="shared" si="148"/>
        <v>1.3099050880115343E-2</v>
      </c>
      <c r="N286" s="146">
        <f t="shared" si="148"/>
        <v>6.4773150191841248E-3</v>
      </c>
      <c r="O286" s="146">
        <f t="shared" si="148"/>
        <v>4.091062724915339E-3</v>
      </c>
      <c r="P286" s="141">
        <f t="shared" si="133"/>
        <v>8.9100697344659113E-3</v>
      </c>
      <c r="Q286" s="141">
        <f t="shared" si="144"/>
        <v>8.9100697344659113E-3</v>
      </c>
      <c r="R286" s="141">
        <f t="shared" si="144"/>
        <v>8.9100697344659113E-3</v>
      </c>
      <c r="S286" s="141">
        <f t="shared" si="144"/>
        <v>8.9100697344659113E-3</v>
      </c>
      <c r="T286" s="141">
        <f t="shared" si="144"/>
        <v>8.9100697344659113E-3</v>
      </c>
      <c r="U286" s="141">
        <f t="shared" si="144"/>
        <v>8.9100697344659113E-3</v>
      </c>
      <c r="V286" s="141">
        <f t="shared" si="144"/>
        <v>8.9100697344659113E-3</v>
      </c>
      <c r="W286" s="141">
        <f t="shared" si="144"/>
        <v>8.9100697344659113E-3</v>
      </c>
      <c r="X286" s="141">
        <f t="shared" si="144"/>
        <v>8.9100697344659113E-3</v>
      </c>
      <c r="Y286" s="141">
        <f t="shared" si="144"/>
        <v>8.9100697344659113E-3</v>
      </c>
      <c r="Z286" s="141">
        <f t="shared" si="144"/>
        <v>8.9100697344659113E-3</v>
      </c>
      <c r="AA286" s="141">
        <f t="shared" si="144"/>
        <v>8.9100697344659113E-3</v>
      </c>
      <c r="AB286" s="141">
        <f t="shared" si="144"/>
        <v>8.9100697344659113E-3</v>
      </c>
      <c r="AC286" s="141">
        <f t="shared" si="144"/>
        <v>8.9100697344659113E-3</v>
      </c>
      <c r="AD286" s="141">
        <f t="shared" si="144"/>
        <v>8.9100697344659113E-3</v>
      </c>
      <c r="AE286" s="141">
        <f t="shared" si="144"/>
        <v>8.9100697344659113E-3</v>
      </c>
      <c r="AF286" s="141">
        <f t="shared" si="144"/>
        <v>8.9100697344659113E-3</v>
      </c>
      <c r="AG286" s="141">
        <f t="shared" si="144"/>
        <v>8.9100697344659113E-3</v>
      </c>
      <c r="AH286" s="141">
        <f t="shared" si="144"/>
        <v>8.9100697344659113E-3</v>
      </c>
      <c r="AI286" s="141">
        <f t="shared" si="144"/>
        <v>8.9100697344659113E-3</v>
      </c>
      <c r="AJ286" s="141">
        <f t="shared" si="144"/>
        <v>8.9100697344659113E-3</v>
      </c>
      <c r="AK286" s="141">
        <f t="shared" si="144"/>
        <v>8.9100697344659113E-3</v>
      </c>
      <c r="AL286" s="141">
        <f t="shared" si="144"/>
        <v>8.9100697344659113E-3</v>
      </c>
      <c r="AM286" s="141">
        <f t="shared" si="144"/>
        <v>8.9100697344659113E-3</v>
      </c>
      <c r="AN286" s="141">
        <f t="shared" si="144"/>
        <v>8.9100697344659113E-3</v>
      </c>
      <c r="AO286" s="141">
        <f t="shared" si="144"/>
        <v>8.9100697344659113E-3</v>
      </c>
      <c r="AP286" s="141">
        <f t="shared" si="144"/>
        <v>8.9100697344659113E-3</v>
      </c>
      <c r="AQ286" s="141">
        <f t="shared" si="144"/>
        <v>8.9100697344659113E-3</v>
      </c>
      <c r="AR286" s="141">
        <f t="shared" si="144"/>
        <v>8.9100697344659113E-3</v>
      </c>
      <c r="AS286" s="141">
        <f t="shared" si="144"/>
        <v>8.9100697344659113E-3</v>
      </c>
      <c r="AT286" s="141">
        <f t="shared" si="144"/>
        <v>8.9100697344659113E-3</v>
      </c>
      <c r="AU286" s="141">
        <f t="shared" si="144"/>
        <v>8.9100697344659113E-3</v>
      </c>
      <c r="AV286" s="141">
        <f t="shared" si="144"/>
        <v>8.9100697344659113E-3</v>
      </c>
      <c r="AW286" s="141">
        <f t="shared" si="144"/>
        <v>8.9100697344659113E-3</v>
      </c>
      <c r="AX286" s="141">
        <f t="shared" si="144"/>
        <v>8.9100697344659113E-3</v>
      </c>
      <c r="AY286" s="141">
        <f t="shared" si="144"/>
        <v>8.9100697344659113E-3</v>
      </c>
      <c r="BA286" s="140" t="s">
        <v>114</v>
      </c>
      <c r="BB286" s="140" t="s">
        <v>114</v>
      </c>
      <c r="BC286" s="140" t="s">
        <v>114</v>
      </c>
      <c r="BD286" s="140" t="s">
        <v>114</v>
      </c>
      <c r="BF286" s="77"/>
    </row>
    <row r="287" spans="2:58" x14ac:dyDescent="0.25">
      <c r="B287" s="92"/>
      <c r="C287" s="91"/>
      <c r="D287" s="146"/>
      <c r="E287" s="146"/>
      <c r="F287" s="146"/>
      <c r="G287" s="146"/>
      <c r="H287" s="146"/>
      <c r="I287" s="146"/>
      <c r="J287" s="146"/>
      <c r="K287" s="146"/>
      <c r="L287" s="146"/>
      <c r="M287" s="146"/>
      <c r="N287" s="146"/>
      <c r="O287" s="146"/>
      <c r="BA287" s="140" t="s">
        <v>114</v>
      </c>
      <c r="BB287" s="140" t="s">
        <v>114</v>
      </c>
      <c r="BC287" s="140" t="s">
        <v>114</v>
      </c>
      <c r="BD287" s="140" t="s">
        <v>114</v>
      </c>
      <c r="BF287" s="77"/>
    </row>
    <row r="288" spans="2:58" x14ac:dyDescent="0.25">
      <c r="B288" s="163" t="s">
        <v>131</v>
      </c>
      <c r="C288" s="164"/>
      <c r="D288" s="70">
        <v>44562</v>
      </c>
      <c r="E288" s="70">
        <v>44593</v>
      </c>
      <c r="F288" s="70">
        <v>44621</v>
      </c>
      <c r="G288" s="70">
        <v>44652</v>
      </c>
      <c r="H288" s="70">
        <v>44682</v>
      </c>
      <c r="I288" s="70">
        <v>44713</v>
      </c>
      <c r="J288" s="70">
        <v>44743</v>
      </c>
      <c r="K288" s="70">
        <v>44774</v>
      </c>
      <c r="L288" s="70">
        <v>44805</v>
      </c>
      <c r="M288" s="70">
        <v>44835</v>
      </c>
      <c r="N288" s="70">
        <v>44866</v>
      </c>
      <c r="O288" s="70">
        <v>44896</v>
      </c>
      <c r="P288" s="70">
        <v>44927</v>
      </c>
      <c r="Q288" s="70">
        <v>44958</v>
      </c>
      <c r="R288" s="70">
        <v>44986</v>
      </c>
      <c r="S288" s="70">
        <v>45017</v>
      </c>
      <c r="T288" s="70">
        <v>45047</v>
      </c>
      <c r="U288" s="70">
        <v>45078</v>
      </c>
      <c r="V288" s="70">
        <v>45108</v>
      </c>
      <c r="W288" s="70">
        <v>45139</v>
      </c>
      <c r="X288" s="70">
        <v>45170</v>
      </c>
      <c r="Y288" s="70">
        <v>45200</v>
      </c>
      <c r="Z288" s="70">
        <v>45231</v>
      </c>
      <c r="AA288" s="70">
        <v>45261</v>
      </c>
      <c r="AB288" s="70">
        <v>45292</v>
      </c>
      <c r="AC288" s="70">
        <v>45323</v>
      </c>
      <c r="AD288" s="70">
        <v>45352</v>
      </c>
      <c r="AE288" s="70">
        <v>45383</v>
      </c>
      <c r="AF288" s="70">
        <v>45413</v>
      </c>
      <c r="AG288" s="70">
        <v>45444</v>
      </c>
      <c r="AH288" s="70">
        <v>45474</v>
      </c>
      <c r="AI288" s="70">
        <v>45505</v>
      </c>
      <c r="AJ288" s="70">
        <v>45536</v>
      </c>
      <c r="AK288" s="70">
        <v>45566</v>
      </c>
      <c r="AL288" s="70">
        <v>45597</v>
      </c>
      <c r="AM288" s="70">
        <v>45627</v>
      </c>
      <c r="AN288" s="70">
        <v>45658</v>
      </c>
      <c r="AO288" s="70">
        <v>45689</v>
      </c>
      <c r="AP288" s="70">
        <v>45717</v>
      </c>
      <c r="AQ288" s="70">
        <v>45748</v>
      </c>
      <c r="AR288" s="70">
        <v>45778</v>
      </c>
      <c r="AS288" s="70">
        <v>45809</v>
      </c>
      <c r="AT288" s="70">
        <v>45839</v>
      </c>
      <c r="AU288" s="70">
        <v>45870</v>
      </c>
      <c r="AV288" s="70">
        <v>45901</v>
      </c>
      <c r="AW288" s="70">
        <v>45931</v>
      </c>
      <c r="AX288" s="70">
        <v>45962</v>
      </c>
      <c r="AY288" s="70">
        <v>45992</v>
      </c>
      <c r="BA288" s="140" t="s">
        <v>114</v>
      </c>
      <c r="BB288" s="140" t="s">
        <v>114</v>
      </c>
      <c r="BC288" s="140" t="s">
        <v>114</v>
      </c>
      <c r="BD288" s="140" t="s">
        <v>114</v>
      </c>
      <c r="BF288" s="77"/>
    </row>
    <row r="289" spans="2:58" x14ac:dyDescent="0.25">
      <c r="B289" s="166" t="s">
        <v>132</v>
      </c>
      <c r="C289" s="166" t="s">
        <v>113</v>
      </c>
      <c r="D289" s="170">
        <f t="shared" ref="D289:AY289" si="149">D171/D233</f>
        <v>124.5140569726308</v>
      </c>
      <c r="E289" s="170">
        <f t="shared" si="149"/>
        <v>118.83559027040795</v>
      </c>
      <c r="F289" s="170">
        <f t="shared" si="149"/>
        <v>123.20926678475912</v>
      </c>
      <c r="G289" s="170">
        <f t="shared" si="149"/>
        <v>120.74302916934589</v>
      </c>
      <c r="H289" s="170">
        <f t="shared" si="149"/>
        <v>124.86793419771435</v>
      </c>
      <c r="I289" s="170">
        <f t="shared" si="149"/>
        <v>134.38999974911565</v>
      </c>
      <c r="J289" s="170">
        <f t="shared" si="149"/>
        <v>131.28776044580712</v>
      </c>
      <c r="K289" s="170">
        <f t="shared" si="149"/>
        <v>125.36782520095097</v>
      </c>
      <c r="L289" s="170">
        <f t="shared" si="149"/>
        <v>131.9078408678678</v>
      </c>
      <c r="M289" s="170">
        <f t="shared" si="149"/>
        <v>140.19881591857776</v>
      </c>
      <c r="N289" s="170">
        <f t="shared" si="149"/>
        <v>144.58504086518616</v>
      </c>
      <c r="O289" s="170">
        <f t="shared" si="149"/>
        <v>150.1897959869593</v>
      </c>
      <c r="P289" s="170">
        <f t="shared" si="149"/>
        <v>188.16651123672179</v>
      </c>
      <c r="Q289" s="170">
        <f t="shared" si="149"/>
        <v>171.24724140620657</v>
      </c>
      <c r="R289" s="170">
        <f t="shared" si="149"/>
        <v>103.8824000474894</v>
      </c>
      <c r="S289" s="170">
        <f t="shared" si="149"/>
        <v>162.33394077213575</v>
      </c>
      <c r="T289" s="170">
        <f t="shared" si="149"/>
        <v>113.79666603571684</v>
      </c>
      <c r="U289" s="170">
        <f t="shared" si="149"/>
        <v>170.74018964730402</v>
      </c>
      <c r="V289" s="170">
        <f t="shared" si="149"/>
        <v>130.57722776968473</v>
      </c>
      <c r="W289" s="170">
        <f t="shared" si="149"/>
        <v>187.57433592060522</v>
      </c>
      <c r="X289" s="170">
        <f t="shared" si="149"/>
        <v>212.20583722968485</v>
      </c>
      <c r="Y289" s="170">
        <f t="shared" si="149"/>
        <v>192.89081924699303</v>
      </c>
      <c r="Z289" s="170">
        <f t="shared" si="149"/>
        <v>214.67836414903158</v>
      </c>
      <c r="AA289" s="170">
        <f t="shared" si="149"/>
        <v>196.74192386926839</v>
      </c>
      <c r="AB289" s="170">
        <f t="shared" si="149"/>
        <v>231.53512091415388</v>
      </c>
      <c r="AC289" s="170">
        <f t="shared" si="149"/>
        <v>227.66812336971674</v>
      </c>
      <c r="AD289" s="170">
        <f t="shared" si="149"/>
        <v>163.8054388907365</v>
      </c>
      <c r="AE289" s="170">
        <f t="shared" si="149"/>
        <v>216.18539893307027</v>
      </c>
      <c r="AF289" s="170">
        <f t="shared" si="149"/>
        <v>169.03336167822954</v>
      </c>
      <c r="AG289" s="170">
        <f t="shared" si="149"/>
        <v>219.92671933876358</v>
      </c>
      <c r="AH289" s="170">
        <f t="shared" si="149"/>
        <v>184.82268523297063</v>
      </c>
      <c r="AI289" s="170">
        <f t="shared" si="149"/>
        <v>236.54807118270807</v>
      </c>
      <c r="AJ289" s="170">
        <f t="shared" si="149"/>
        <v>254.78501881247337</v>
      </c>
      <c r="AK289" s="170">
        <f t="shared" si="149"/>
        <v>238.7191814275231</v>
      </c>
      <c r="AL289" s="170">
        <f t="shared" si="149"/>
        <v>257.25455036686475</v>
      </c>
      <c r="AM289" s="170">
        <f t="shared" si="149"/>
        <v>241.0199086711753</v>
      </c>
      <c r="AN289" s="170">
        <f t="shared" si="149"/>
        <v>259.92329358890083</v>
      </c>
      <c r="AO289" s="170">
        <f t="shared" si="149"/>
        <v>257.97493753691077</v>
      </c>
      <c r="AP289" s="170">
        <f t="shared" si="149"/>
        <v>81.578267077060673</v>
      </c>
      <c r="AQ289" s="170">
        <f t="shared" si="149"/>
        <v>142.27588723507569</v>
      </c>
      <c r="AR289" s="170">
        <f t="shared" si="149"/>
        <v>86.452967941606801</v>
      </c>
      <c r="AS289" s="170">
        <f t="shared" si="149"/>
        <v>146.75100556857146</v>
      </c>
      <c r="AT289" s="170">
        <f t="shared" si="149"/>
        <v>91.170567005946907</v>
      </c>
      <c r="AU289" s="170">
        <f t="shared" si="149"/>
        <v>150.97939031791148</v>
      </c>
      <c r="AV289" s="170">
        <f t="shared" si="149"/>
        <v>211.23412123094818</v>
      </c>
      <c r="AW289" s="170">
        <f t="shared" si="149"/>
        <v>154.77482725178703</v>
      </c>
      <c r="AX289" s="170">
        <f t="shared" si="149"/>
        <v>213.92282565516439</v>
      </c>
      <c r="AY289" s="170">
        <f t="shared" si="149"/>
        <v>158.68720397834761</v>
      </c>
      <c r="BA289" s="140" t="s">
        <v>114</v>
      </c>
      <c r="BB289" s="140" t="s">
        <v>114</v>
      </c>
      <c r="BC289" s="140" t="s">
        <v>114</v>
      </c>
      <c r="BD289" s="140" t="s">
        <v>114</v>
      </c>
      <c r="BF289" s="77"/>
    </row>
    <row r="290" spans="2:58" x14ac:dyDescent="0.25">
      <c r="B290" s="91" t="s">
        <v>133</v>
      </c>
      <c r="C290" s="91" t="s">
        <v>113</v>
      </c>
      <c r="D290" s="98">
        <f t="shared" ref="D290:AY290" si="150">D171/D234</f>
        <v>5.2477366578062012</v>
      </c>
      <c r="E290" s="98">
        <f t="shared" si="150"/>
        <v>4.9893864078292847</v>
      </c>
      <c r="F290" s="98">
        <f t="shared" si="150"/>
        <v>5.1262339358924152</v>
      </c>
      <c r="G290" s="98">
        <f t="shared" si="150"/>
        <v>5.1767611643477709</v>
      </c>
      <c r="H290" s="98">
        <f t="shared" si="150"/>
        <v>5.4908123943661975</v>
      </c>
      <c r="I290" s="98">
        <f t="shared" si="150"/>
        <v>5.4190404122664235</v>
      </c>
      <c r="J290" s="98">
        <f t="shared" si="150"/>
        <v>5.2051656535237587</v>
      </c>
      <c r="K290" s="98">
        <f t="shared" si="150"/>
        <v>5.4481781990676774</v>
      </c>
      <c r="L290" s="98">
        <f t="shared" si="150"/>
        <v>5.5561592423379196</v>
      </c>
      <c r="M290" s="98">
        <f t="shared" si="150"/>
        <v>5.5731923622831703</v>
      </c>
      <c r="N290" s="98">
        <f t="shared" si="150"/>
        <v>5.3531486635762713</v>
      </c>
      <c r="O290" s="98">
        <f t="shared" si="150"/>
        <v>4.9876519646580322</v>
      </c>
      <c r="P290" s="98">
        <f t="shared" si="150"/>
        <v>7.255904751249143</v>
      </c>
      <c r="Q290" s="98">
        <f t="shared" si="150"/>
        <v>6.2691263591668962</v>
      </c>
      <c r="R290" s="98">
        <f t="shared" si="150"/>
        <v>6.5055740596776337</v>
      </c>
      <c r="S290" s="98">
        <f t="shared" si="150"/>
        <v>6.5101648077186303</v>
      </c>
      <c r="T290" s="98">
        <f t="shared" si="150"/>
        <v>6.6390476526285767</v>
      </c>
      <c r="U290" s="98">
        <f t="shared" si="150"/>
        <v>6.6027559314677324</v>
      </c>
      <c r="V290" s="98">
        <f t="shared" si="150"/>
        <v>7.1635052014556306</v>
      </c>
      <c r="W290" s="98">
        <f t="shared" si="150"/>
        <v>7.0991592759522533</v>
      </c>
      <c r="X290" s="98">
        <f t="shared" si="150"/>
        <v>7.0997111649977169</v>
      </c>
      <c r="Y290" s="98">
        <f t="shared" si="150"/>
        <v>7.1086677567079146</v>
      </c>
      <c r="Z290" s="98">
        <f t="shared" si="150"/>
        <v>7.0996372242299168</v>
      </c>
      <c r="AA290" s="98">
        <f t="shared" si="150"/>
        <v>7.1142550860897753</v>
      </c>
      <c r="AB290" s="98">
        <f t="shared" si="150"/>
        <v>7.5928322877748329</v>
      </c>
      <c r="AC290" s="98">
        <f t="shared" si="150"/>
        <v>7.5317529370836214</v>
      </c>
      <c r="AD290" s="98">
        <f t="shared" si="150"/>
        <v>7.5988043452832859</v>
      </c>
      <c r="AE290" s="98">
        <f t="shared" si="150"/>
        <v>7.5859393489442972</v>
      </c>
      <c r="AF290" s="98">
        <f t="shared" si="150"/>
        <v>7.6231375304703057</v>
      </c>
      <c r="AG290" s="98">
        <f t="shared" si="150"/>
        <v>7.5997779086450539</v>
      </c>
      <c r="AH290" s="98">
        <f t="shared" si="150"/>
        <v>8.0978417276322379</v>
      </c>
      <c r="AI290" s="98">
        <f t="shared" si="150"/>
        <v>8.076466017073491</v>
      </c>
      <c r="AJ290" s="98">
        <f t="shared" si="150"/>
        <v>8.0691900070542815</v>
      </c>
      <c r="AK290" s="98">
        <f t="shared" si="150"/>
        <v>8.0710435781794789</v>
      </c>
      <c r="AL290" s="98">
        <f t="shared" si="150"/>
        <v>8.0622189228565038</v>
      </c>
      <c r="AM290" s="98">
        <f t="shared" si="150"/>
        <v>8.0629068801506492</v>
      </c>
      <c r="AN290" s="98">
        <f t="shared" si="150"/>
        <v>8.1092009474229627</v>
      </c>
      <c r="AO290" s="98">
        <f t="shared" si="150"/>
        <v>8.1083512800569029</v>
      </c>
      <c r="AP290" s="98">
        <f t="shared" si="150"/>
        <v>8.2972646542547679</v>
      </c>
      <c r="AQ290" s="98">
        <f t="shared" si="150"/>
        <v>8.1863702585013218</v>
      </c>
      <c r="AR290" s="98">
        <f t="shared" si="150"/>
        <v>8.2857551406829497</v>
      </c>
      <c r="AS290" s="98">
        <f t="shared" si="150"/>
        <v>8.1828177507327524</v>
      </c>
      <c r="AT290" s="98">
        <f t="shared" si="150"/>
        <v>8.2704642101861516</v>
      </c>
      <c r="AU290" s="98">
        <f t="shared" si="150"/>
        <v>8.1767859394686688</v>
      </c>
      <c r="AV290" s="98">
        <f t="shared" si="150"/>
        <v>8.135159824837439</v>
      </c>
      <c r="AW290" s="98">
        <f t="shared" si="150"/>
        <v>8.171047964012212</v>
      </c>
      <c r="AX290" s="98">
        <f t="shared" si="150"/>
        <v>8.1325344141408689</v>
      </c>
      <c r="AY290" s="98">
        <f t="shared" si="150"/>
        <v>8.1672932196787826</v>
      </c>
      <c r="BA290" s="140" t="s">
        <v>114</v>
      </c>
      <c r="BB290" s="140" t="s">
        <v>114</v>
      </c>
      <c r="BC290" s="140" t="s">
        <v>114</v>
      </c>
      <c r="BD290" s="140" t="s">
        <v>114</v>
      </c>
      <c r="BF290" s="77"/>
    </row>
    <row r="291" spans="2:58" x14ac:dyDescent="0.25">
      <c r="B291" s="91" t="s">
        <v>134</v>
      </c>
      <c r="C291" s="94" t="s">
        <v>119</v>
      </c>
      <c r="D291" s="96">
        <f t="shared" ref="D291:O291" si="151">D227/D171</f>
        <v>0.18393157536653384</v>
      </c>
      <c r="E291" s="96">
        <f t="shared" si="151"/>
        <v>0.25154050317745524</v>
      </c>
      <c r="F291" s="96">
        <f t="shared" si="151"/>
        <v>0.18926467827243004</v>
      </c>
      <c r="G291" s="96">
        <f t="shared" si="151"/>
        <v>0.24054622713261498</v>
      </c>
      <c r="H291" s="96">
        <f t="shared" si="151"/>
        <v>0.19754320456646041</v>
      </c>
      <c r="I291" s="96">
        <f t="shared" si="151"/>
        <v>0.21200709174445004</v>
      </c>
      <c r="J291" s="96">
        <f t="shared" si="151"/>
        <v>0.36482837398707985</v>
      </c>
      <c r="K291" s="96">
        <f t="shared" si="151"/>
        <v>0.22281421332509763</v>
      </c>
      <c r="L291" s="96">
        <f t="shared" si="151"/>
        <v>0.20274834524247143</v>
      </c>
      <c r="M291" s="96">
        <f t="shared" si="151"/>
        <v>0.22399524571797311</v>
      </c>
      <c r="N291" s="96">
        <f t="shared" si="151"/>
        <v>0.30257207176188816</v>
      </c>
      <c r="O291" s="96">
        <f t="shared" si="151"/>
        <v>0.44571249096752291</v>
      </c>
      <c r="P291" s="139">
        <f>AVERAGE(D291:O291)</f>
        <v>0.25312533510516477</v>
      </c>
      <c r="Q291" s="139">
        <f>AVERAGE(E291:P291)</f>
        <v>0.25889148175005072</v>
      </c>
      <c r="R291" s="139">
        <f t="shared" ref="R291:AY291" si="152">AVERAGE(F291:Q291)</f>
        <v>0.25950406329776704</v>
      </c>
      <c r="S291" s="139">
        <f t="shared" si="152"/>
        <v>0.26535734538321176</v>
      </c>
      <c r="T291" s="139">
        <f t="shared" si="152"/>
        <v>0.26742493857076149</v>
      </c>
      <c r="U291" s="139">
        <f t="shared" si="152"/>
        <v>0.27324841640445324</v>
      </c>
      <c r="V291" s="139">
        <f t="shared" si="152"/>
        <v>0.27835186012612018</v>
      </c>
      <c r="W291" s="139">
        <f t="shared" si="152"/>
        <v>0.27114548397104027</v>
      </c>
      <c r="X291" s="139">
        <f t="shared" si="152"/>
        <v>0.27517308985820216</v>
      </c>
      <c r="Y291" s="139">
        <f t="shared" si="152"/>
        <v>0.28120848524284636</v>
      </c>
      <c r="Z291" s="139">
        <f t="shared" si="152"/>
        <v>0.28597625520325248</v>
      </c>
      <c r="AA291" s="139">
        <f t="shared" si="152"/>
        <v>0.2845932704900328</v>
      </c>
      <c r="AB291" s="139">
        <f t="shared" si="152"/>
        <v>0.27116666878357526</v>
      </c>
      <c r="AC291" s="139">
        <f t="shared" si="152"/>
        <v>0.27267011325677615</v>
      </c>
      <c r="AD291" s="139">
        <f t="shared" si="152"/>
        <v>0.27381833254900328</v>
      </c>
      <c r="AE291" s="139">
        <f t="shared" si="152"/>
        <v>0.27501118831993959</v>
      </c>
      <c r="AF291" s="139">
        <f t="shared" si="152"/>
        <v>0.2758156752313336</v>
      </c>
      <c r="AG291" s="139">
        <f t="shared" si="152"/>
        <v>0.27651490328638129</v>
      </c>
      <c r="AH291" s="139">
        <f t="shared" si="152"/>
        <v>0.27678711052654198</v>
      </c>
      <c r="AI291" s="139">
        <f t="shared" si="152"/>
        <v>0.2766567147265771</v>
      </c>
      <c r="AJ291" s="139">
        <f t="shared" si="152"/>
        <v>0.27711598395620518</v>
      </c>
      <c r="AK291" s="139">
        <f t="shared" si="152"/>
        <v>0.2772778917977054</v>
      </c>
      <c r="AL291" s="139">
        <f t="shared" si="152"/>
        <v>0.27695034234394361</v>
      </c>
      <c r="AM291" s="139">
        <f t="shared" si="152"/>
        <v>0.27619818293900128</v>
      </c>
      <c r="AN291" s="139">
        <f t="shared" si="152"/>
        <v>0.27549859230974866</v>
      </c>
      <c r="AO291" s="139">
        <f t="shared" si="152"/>
        <v>0.27585958593692972</v>
      </c>
      <c r="AP291" s="139">
        <f t="shared" si="152"/>
        <v>0.27612537532694253</v>
      </c>
      <c r="AQ291" s="139">
        <f t="shared" si="152"/>
        <v>0.27631762889177081</v>
      </c>
      <c r="AR291" s="139">
        <f t="shared" si="152"/>
        <v>0.27642649893942345</v>
      </c>
      <c r="AS291" s="139">
        <f t="shared" si="152"/>
        <v>0.27647740091509759</v>
      </c>
      <c r="AT291" s="139">
        <f t="shared" si="152"/>
        <v>0.27647427571749056</v>
      </c>
      <c r="AU291" s="139">
        <f t="shared" si="152"/>
        <v>0.27644820615006965</v>
      </c>
      <c r="AV291" s="139">
        <f t="shared" si="152"/>
        <v>0.27643083043536071</v>
      </c>
      <c r="AW291" s="139">
        <f t="shared" si="152"/>
        <v>0.27637373430862366</v>
      </c>
      <c r="AX291" s="139">
        <f t="shared" si="152"/>
        <v>0.2762983878512002</v>
      </c>
      <c r="AY291" s="139">
        <f t="shared" si="152"/>
        <v>0.27624405831013826</v>
      </c>
      <c r="BA291" s="140" t="s">
        <v>114</v>
      </c>
      <c r="BB291" s="140" t="s">
        <v>114</v>
      </c>
      <c r="BC291" s="140" t="s">
        <v>114</v>
      </c>
      <c r="BD291" s="140" t="s">
        <v>114</v>
      </c>
      <c r="BF291" s="77"/>
    </row>
    <row r="292" spans="2:58" x14ac:dyDescent="0.25">
      <c r="B292" s="91" t="s">
        <v>158</v>
      </c>
      <c r="C292" s="94" t="s">
        <v>159</v>
      </c>
      <c r="D292" s="98">
        <f t="shared" ref="D292:AY292" si="153">D232/D218</f>
        <v>2.2192075071858377</v>
      </c>
      <c r="E292" s="98">
        <f t="shared" si="153"/>
        <v>2.2837975721285573</v>
      </c>
      <c r="F292" s="98">
        <f t="shared" si="153"/>
        <v>2.1833675028016906</v>
      </c>
      <c r="G292" s="98">
        <f t="shared" si="153"/>
        <v>2.1683756948946691</v>
      </c>
      <c r="H292" s="98">
        <f t="shared" si="153"/>
        <v>2.2761405927077676</v>
      </c>
      <c r="I292" s="98">
        <f t="shared" si="153"/>
        <v>2.4746634459196515</v>
      </c>
      <c r="J292" s="98">
        <f t="shared" si="153"/>
        <v>2.5935652984096347</v>
      </c>
      <c r="K292" s="98">
        <f t="shared" si="153"/>
        <v>2.3256867288703007</v>
      </c>
      <c r="L292" s="98">
        <f t="shared" si="153"/>
        <v>2.352278324380932</v>
      </c>
      <c r="M292" s="98">
        <f t="shared" si="153"/>
        <v>2.4820545617873337</v>
      </c>
      <c r="N292" s="98">
        <f t="shared" si="153"/>
        <v>2.7147350340146357</v>
      </c>
      <c r="O292" s="98">
        <f t="shared" si="153"/>
        <v>2.6567953039273133</v>
      </c>
      <c r="P292" s="98">
        <f t="shared" si="153"/>
        <v>3.5095623177496282</v>
      </c>
      <c r="Q292" s="98">
        <f t="shared" si="153"/>
        <v>3.2045124968141914</v>
      </c>
      <c r="R292" s="98">
        <f t="shared" si="153"/>
        <v>1.9373585312285642</v>
      </c>
      <c r="S292" s="98">
        <f t="shared" si="153"/>
        <v>3.0466177918139921</v>
      </c>
      <c r="T292" s="98">
        <f t="shared" si="153"/>
        <v>2.1344160091046995</v>
      </c>
      <c r="U292" s="98">
        <f t="shared" si="153"/>
        <v>3.2193136452322073</v>
      </c>
      <c r="V292" s="98">
        <f t="shared" si="153"/>
        <v>2.4649112330810072</v>
      </c>
      <c r="W292" s="98">
        <f t="shared" si="153"/>
        <v>3.5578360559331079</v>
      </c>
      <c r="X292" s="98">
        <f t="shared" si="153"/>
        <v>4.0349382131381306</v>
      </c>
      <c r="Y292" s="98">
        <f t="shared" si="153"/>
        <v>3.6711799708933506</v>
      </c>
      <c r="Z292" s="98">
        <f t="shared" si="153"/>
        <v>4.0965917152657561</v>
      </c>
      <c r="AA292" s="98">
        <f t="shared" si="153"/>
        <v>3.7562853615058502</v>
      </c>
      <c r="AB292" s="98">
        <f t="shared" si="153"/>
        <v>4.431634338403323</v>
      </c>
      <c r="AC292" s="98">
        <f t="shared" si="153"/>
        <v>4.3650188993153032</v>
      </c>
      <c r="AD292" s="98">
        <f t="shared" si="153"/>
        <v>3.1304347775455259</v>
      </c>
      <c r="AE292" s="98">
        <f t="shared" si="153"/>
        <v>4.1481631361814584</v>
      </c>
      <c r="AF292" s="98">
        <f t="shared" si="153"/>
        <v>3.2375383900501031</v>
      </c>
      <c r="AG292" s="98">
        <f t="shared" si="153"/>
        <v>4.2285298448480972</v>
      </c>
      <c r="AH292" s="98">
        <f t="shared" si="153"/>
        <v>3.5513018866103794</v>
      </c>
      <c r="AI292" s="98">
        <f t="shared" si="153"/>
        <v>4.5615535765424955</v>
      </c>
      <c r="AJ292" s="98">
        <f t="shared" si="153"/>
        <v>4.9229929648310513</v>
      </c>
      <c r="AK292" s="98">
        <f t="shared" si="153"/>
        <v>4.610840695091297</v>
      </c>
      <c r="AL292" s="98">
        <f t="shared" si="153"/>
        <v>4.9779231932188317</v>
      </c>
      <c r="AM292" s="98">
        <f t="shared" si="153"/>
        <v>4.6624202586504051</v>
      </c>
      <c r="AN292" s="98">
        <f t="shared" si="153"/>
        <v>5.031775620135301</v>
      </c>
      <c r="AO292" s="98">
        <f t="shared" si="153"/>
        <v>4.9979111967949663</v>
      </c>
      <c r="AP292" s="98">
        <f t="shared" si="153"/>
        <v>1.5490489217290613</v>
      </c>
      <c r="AQ292" s="98">
        <f t="shared" si="153"/>
        <v>2.7332980160761515</v>
      </c>
      <c r="AR292" s="98">
        <f t="shared" si="153"/>
        <v>1.6449217413967778</v>
      </c>
      <c r="AS292" s="98">
        <f t="shared" si="153"/>
        <v>2.8227131603354847</v>
      </c>
      <c r="AT292" s="98">
        <f t="shared" si="153"/>
        <v>1.7380495864046537</v>
      </c>
      <c r="AU292" s="98">
        <f t="shared" si="153"/>
        <v>2.9075150655291746</v>
      </c>
      <c r="AV292" s="98">
        <f t="shared" si="153"/>
        <v>4.090803037002793</v>
      </c>
      <c r="AW292" s="98">
        <f t="shared" si="153"/>
        <v>2.9838575571081991</v>
      </c>
      <c r="AX292" s="98">
        <f t="shared" si="153"/>
        <v>4.1465093932747408</v>
      </c>
      <c r="AY292" s="98">
        <f t="shared" si="153"/>
        <v>3.0622246494834986</v>
      </c>
      <c r="BA292" s="140" t="s">
        <v>114</v>
      </c>
      <c r="BB292" s="140" t="s">
        <v>114</v>
      </c>
      <c r="BC292" s="140" t="s">
        <v>114</v>
      </c>
      <c r="BD292" s="140" t="s">
        <v>114</v>
      </c>
      <c r="BF292" s="77"/>
    </row>
    <row r="293" spans="2:58" x14ac:dyDescent="0.25">
      <c r="B293" s="91" t="s">
        <v>156</v>
      </c>
      <c r="C293" s="91" t="s">
        <v>121</v>
      </c>
      <c r="D293" s="127">
        <f t="shared" ref="D293:AY293" si="154">D232/D233</f>
        <v>145.42934276671011</v>
      </c>
      <c r="E293" s="127">
        <f t="shared" si="154"/>
        <v>143.5870017404593</v>
      </c>
      <c r="F293" s="127">
        <f t="shared" si="154"/>
        <v>145.3615365912959</v>
      </c>
      <c r="G293" s="127">
        <f t="shared" si="154"/>
        <v>140.2890921844859</v>
      </c>
      <c r="H293" s="127">
        <f t="shared" si="154"/>
        <v>147.44903397734842</v>
      </c>
      <c r="I293" s="127">
        <f t="shared" si="154"/>
        <v>163.57344639855489</v>
      </c>
      <c r="J293" s="127">
        <f t="shared" si="154"/>
        <v>163.24942371819259</v>
      </c>
      <c r="K293" s="127">
        <f t="shared" si="154"/>
        <v>149.31827616136459</v>
      </c>
      <c r="L293" s="127">
        <f t="shared" si="154"/>
        <v>157.34778628064055</v>
      </c>
      <c r="M293" s="127">
        <f t="shared" si="154"/>
        <v>174.46990736891121</v>
      </c>
      <c r="N293" s="127">
        <f t="shared" si="154"/>
        <v>188.71161561958226</v>
      </c>
      <c r="O293" s="127">
        <f t="shared" si="154"/>
        <v>191.7744765233758</v>
      </c>
      <c r="P293" s="127">
        <f t="shared" si="154"/>
        <v>233.62955724031011</v>
      </c>
      <c r="Q293" s="127">
        <f t="shared" si="154"/>
        <v>212.78851439260498</v>
      </c>
      <c r="R293" s="127">
        <f t="shared" si="154"/>
        <v>127.97775065349512</v>
      </c>
      <c r="S293" s="127">
        <f t="shared" si="154"/>
        <v>201.53407726023357</v>
      </c>
      <c r="T293" s="127">
        <f t="shared" si="154"/>
        <v>140.57640149477388</v>
      </c>
      <c r="U293" s="127">
        <f t="shared" si="154"/>
        <v>212.26653857808827</v>
      </c>
      <c r="V293" s="127">
        <f t="shared" si="154"/>
        <v>161.95576365102519</v>
      </c>
      <c r="W293" s="127">
        <f t="shared" si="154"/>
        <v>233.82719240418967</v>
      </c>
      <c r="X293" s="127">
        <f t="shared" si="154"/>
        <v>264.97298039504591</v>
      </c>
      <c r="Y293" s="127">
        <f t="shared" si="154"/>
        <v>240.67728096415394</v>
      </c>
      <c r="Z293" s="127">
        <f t="shared" si="154"/>
        <v>268.25538651885813</v>
      </c>
      <c r="AA293" s="127">
        <f t="shared" si="154"/>
        <v>245.66971725463725</v>
      </c>
      <c r="AB293" s="127">
        <f t="shared" si="154"/>
        <v>289.46554134340539</v>
      </c>
      <c r="AC293" s="127">
        <f t="shared" si="154"/>
        <v>284.68107309613282</v>
      </c>
      <c r="AD293" s="127">
        <f t="shared" si="154"/>
        <v>204.09438707513763</v>
      </c>
      <c r="AE293" s="127">
        <f t="shared" si="154"/>
        <v>270.18984792495587</v>
      </c>
      <c r="AF293" s="127">
        <f t="shared" si="154"/>
        <v>210.74702597961564</v>
      </c>
      <c r="AG293" s="127">
        <f t="shared" si="154"/>
        <v>274.97858025152937</v>
      </c>
      <c r="AH293" s="127">
        <f t="shared" si="154"/>
        <v>230.86404902543029</v>
      </c>
      <c r="AI293" s="127">
        <f t="shared" si="154"/>
        <v>296.17753096787374</v>
      </c>
      <c r="AJ293" s="127">
        <f t="shared" si="154"/>
        <v>319.26833597772566</v>
      </c>
      <c r="AK293" s="127">
        <f t="shared" si="154"/>
        <v>298.97921696815013</v>
      </c>
      <c r="AL293" s="127">
        <f t="shared" si="154"/>
        <v>322.43090687743296</v>
      </c>
      <c r="AM293" s="127">
        <f t="shared" si="154"/>
        <v>301.9243876816202</v>
      </c>
      <c r="AN293" s="127">
        <f t="shared" si="154"/>
        <v>325.48831614732853</v>
      </c>
      <c r="AO293" s="127">
        <f t="shared" si="154"/>
        <v>323.06212945096934</v>
      </c>
      <c r="AP293" s="127">
        <f t="shared" si="154"/>
        <v>100.47572425499406</v>
      </c>
      <c r="AQ293" s="127">
        <f t="shared" si="154"/>
        <v>177.03050503222198</v>
      </c>
      <c r="AR293" s="127">
        <f t="shared" si="154"/>
        <v>106.62403212710026</v>
      </c>
      <c r="AS293" s="127">
        <f t="shared" si="154"/>
        <v>182.6783268645431</v>
      </c>
      <c r="AT293" s="127">
        <f t="shared" si="154"/>
        <v>112.59314490204555</v>
      </c>
      <c r="AU293" s="127">
        <f t="shared" si="154"/>
        <v>188.02622352613221</v>
      </c>
      <c r="AV293" s="127">
        <f t="shared" si="154"/>
        <v>264.0522640772457</v>
      </c>
      <c r="AW293" s="127">
        <f t="shared" si="154"/>
        <v>192.83329278723306</v>
      </c>
      <c r="AX293" s="127">
        <f t="shared" si="154"/>
        <v>267.45343668603846</v>
      </c>
      <c r="AY293" s="127">
        <f t="shared" si="154"/>
        <v>197.76426987356044</v>
      </c>
      <c r="BA293" s="140" t="s">
        <v>114</v>
      </c>
      <c r="BB293" s="140" t="s">
        <v>114</v>
      </c>
      <c r="BC293" s="140" t="s">
        <v>114</v>
      </c>
      <c r="BD293" s="140" t="s">
        <v>114</v>
      </c>
      <c r="BF293" s="77"/>
    </row>
    <row r="294" spans="2:58" x14ac:dyDescent="0.25">
      <c r="B294" s="91" t="s">
        <v>136</v>
      </c>
      <c r="C294" s="91" t="s">
        <v>137</v>
      </c>
      <c r="D294" s="97">
        <f t="shared" ref="D294:AY294" si="155">D222/D223</f>
        <v>0.2889108247894922</v>
      </c>
      <c r="E294" s="97">
        <f t="shared" si="155"/>
        <v>0.28497016833972999</v>
      </c>
      <c r="F294" s="97">
        <f t="shared" si="155"/>
        <v>0.27334548427658878</v>
      </c>
      <c r="G294" s="97">
        <f t="shared" si="155"/>
        <v>0.26687571642672497</v>
      </c>
      <c r="H294" s="97">
        <f t="shared" si="155"/>
        <v>0.2623696399160298</v>
      </c>
      <c r="I294" s="97">
        <f t="shared" si="155"/>
        <v>0.26490536560795253</v>
      </c>
      <c r="J294" s="97">
        <f t="shared" si="155"/>
        <v>0.26596583900337395</v>
      </c>
      <c r="K294" s="97">
        <f t="shared" si="155"/>
        <v>0.26019716184591624</v>
      </c>
      <c r="L294" s="97">
        <f t="shared" si="155"/>
        <v>0.26381781782929914</v>
      </c>
      <c r="M294" s="97">
        <f t="shared" si="155"/>
        <v>0.26125877775673589</v>
      </c>
      <c r="N294" s="97">
        <f t="shared" si="155"/>
        <v>0.26292744773125215</v>
      </c>
      <c r="O294" s="97">
        <f t="shared" si="155"/>
        <v>0.26431806217950293</v>
      </c>
      <c r="P294" s="97">
        <f t="shared" si="155"/>
        <v>0.26543914203849311</v>
      </c>
      <c r="Q294" s="97">
        <f t="shared" si="155"/>
        <v>0.26369399717158204</v>
      </c>
      <c r="R294" s="97">
        <f t="shared" si="155"/>
        <v>0.26201335216798494</v>
      </c>
      <c r="S294" s="97">
        <f t="shared" si="155"/>
        <v>0.26170705873988614</v>
      </c>
      <c r="T294" s="97">
        <f t="shared" si="155"/>
        <v>0.26141298142232788</v>
      </c>
      <c r="U294" s="97">
        <f t="shared" si="155"/>
        <v>0.26180405440049559</v>
      </c>
      <c r="V294" s="97">
        <f t="shared" si="155"/>
        <v>0.26156745351825844</v>
      </c>
      <c r="W294" s="97">
        <f t="shared" si="155"/>
        <v>0.26152631714271113</v>
      </c>
      <c r="X294" s="97">
        <f t="shared" si="155"/>
        <v>0.26178914310516221</v>
      </c>
      <c r="Y294" s="97">
        <f t="shared" si="155"/>
        <v>0.26165156761232627</v>
      </c>
      <c r="Z294" s="97">
        <f t="shared" si="155"/>
        <v>0.26174869632521547</v>
      </c>
      <c r="AA294" s="97">
        <f t="shared" si="155"/>
        <v>0.26170608850074339</v>
      </c>
      <c r="AB294" s="97">
        <f t="shared" si="155"/>
        <v>0.26154412509582936</v>
      </c>
      <c r="AC294" s="97">
        <f t="shared" si="155"/>
        <v>0.26122683874600666</v>
      </c>
      <c r="AD294" s="97">
        <f t="shared" si="155"/>
        <v>0.26110885386402349</v>
      </c>
      <c r="AE294" s="97">
        <f t="shared" si="155"/>
        <v>0.26104663012182944</v>
      </c>
      <c r="AF294" s="97">
        <f t="shared" si="155"/>
        <v>0.2610440043781056</v>
      </c>
      <c r="AG294" s="97">
        <f t="shared" si="155"/>
        <v>0.26101275900878745</v>
      </c>
      <c r="AH294" s="97">
        <f t="shared" si="155"/>
        <v>0.26100712448510865</v>
      </c>
      <c r="AI294" s="97">
        <f t="shared" si="155"/>
        <v>0.26093702640094979</v>
      </c>
      <c r="AJ294" s="97">
        <f t="shared" si="155"/>
        <v>0.26087533673548507</v>
      </c>
      <c r="AK294" s="97">
        <f t="shared" si="155"/>
        <v>0.26086197915649667</v>
      </c>
      <c r="AL294" s="97">
        <f t="shared" si="155"/>
        <v>0.2607821063101885</v>
      </c>
      <c r="AM294" s="97">
        <f t="shared" si="155"/>
        <v>0.26074953001816403</v>
      </c>
      <c r="AN294" s="97">
        <f t="shared" si="155"/>
        <v>0.26065032387153769</v>
      </c>
      <c r="AO294" s="97">
        <f t="shared" si="155"/>
        <v>0.26058190915057378</v>
      </c>
      <c r="AP294" s="97">
        <f t="shared" si="155"/>
        <v>0.26083336320120021</v>
      </c>
      <c r="AQ294" s="97">
        <f t="shared" si="155"/>
        <v>0.26073551093793362</v>
      </c>
      <c r="AR294" s="97">
        <f t="shared" si="155"/>
        <v>0.26080216038530118</v>
      </c>
      <c r="AS294" s="97">
        <f t="shared" si="155"/>
        <v>0.26069233242730355</v>
      </c>
      <c r="AT294" s="97">
        <f t="shared" si="155"/>
        <v>0.26076649180127692</v>
      </c>
      <c r="AU294" s="97">
        <f t="shared" si="155"/>
        <v>0.26064155272127482</v>
      </c>
      <c r="AV294" s="97">
        <f t="shared" si="155"/>
        <v>0.26050466564179386</v>
      </c>
      <c r="AW294" s="97">
        <f t="shared" si="155"/>
        <v>0.2605897390668574</v>
      </c>
      <c r="AX294" s="97">
        <f t="shared" si="155"/>
        <v>0.26044686826377877</v>
      </c>
      <c r="AY294" s="97">
        <f t="shared" si="155"/>
        <v>0.26053573752322184</v>
      </c>
      <c r="BA294" s="140" t="s">
        <v>114</v>
      </c>
      <c r="BB294" s="140" t="s">
        <v>114</v>
      </c>
      <c r="BC294" s="140" t="s">
        <v>114</v>
      </c>
      <c r="BD294" s="140" t="s">
        <v>114</v>
      </c>
      <c r="BF294" s="77"/>
    </row>
    <row r="295" spans="2:58" x14ac:dyDescent="0.25">
      <c r="B295" s="91" t="s">
        <v>138</v>
      </c>
      <c r="C295" s="91" t="s">
        <v>114</v>
      </c>
      <c r="D295" s="98">
        <f t="shared" ref="D295:AY295" si="156">D234/D233</f>
        <v>23.7271923291752</v>
      </c>
      <c r="E295" s="98">
        <f t="shared" si="156"/>
        <v>23.817676274568068</v>
      </c>
      <c r="F295" s="98">
        <f t="shared" si="156"/>
        <v>24.035045673995345</v>
      </c>
      <c r="G295" s="98">
        <f t="shared" si="156"/>
        <v>23.324048635061672</v>
      </c>
      <c r="H295" s="98">
        <f t="shared" si="156"/>
        <v>22.741249423461284</v>
      </c>
      <c r="I295" s="98">
        <f t="shared" si="156"/>
        <v>24.79959356732482</v>
      </c>
      <c r="J295" s="98">
        <f t="shared" si="156"/>
        <v>25.222590246850032</v>
      </c>
      <c r="K295" s="98">
        <f t="shared" si="156"/>
        <v>23.010962677836901</v>
      </c>
      <c r="L295" s="98">
        <f t="shared" si="156"/>
        <v>23.740831591494068</v>
      </c>
      <c r="M295" s="98">
        <f t="shared" si="156"/>
        <v>25.15592622773611</v>
      </c>
      <c r="N295" s="98">
        <f t="shared" si="156"/>
        <v>27.009345331462065</v>
      </c>
      <c r="O295" s="98">
        <f t="shared" si="156"/>
        <v>30.112324807582429</v>
      </c>
      <c r="P295" s="98">
        <f t="shared" si="156"/>
        <v>25.93288055556792</v>
      </c>
      <c r="Q295" s="98">
        <f t="shared" si="156"/>
        <v>27.315965829242526</v>
      </c>
      <c r="R295" s="98">
        <f t="shared" si="156"/>
        <v>15.968214195172347</v>
      </c>
      <c r="S295" s="98">
        <f t="shared" si="156"/>
        <v>24.935457944116585</v>
      </c>
      <c r="T295" s="98">
        <f t="shared" si="156"/>
        <v>17.140510505397817</v>
      </c>
      <c r="U295" s="98">
        <f t="shared" si="156"/>
        <v>25.858927911235096</v>
      </c>
      <c r="V295" s="98">
        <f t="shared" si="156"/>
        <v>18.228119349051543</v>
      </c>
      <c r="W295" s="98">
        <f t="shared" si="156"/>
        <v>26.422049235603996</v>
      </c>
      <c r="X295" s="98">
        <f t="shared" si="156"/>
        <v>29.889362017412871</v>
      </c>
      <c r="Y295" s="98">
        <f t="shared" si="156"/>
        <v>27.134594814193768</v>
      </c>
      <c r="Z295" s="98">
        <f t="shared" si="156"/>
        <v>30.237934329428686</v>
      </c>
      <c r="AA295" s="98">
        <f t="shared" si="156"/>
        <v>27.654606348590196</v>
      </c>
      <c r="AB295" s="98">
        <f t="shared" si="156"/>
        <v>30.493906903086344</v>
      </c>
      <c r="AC295" s="98">
        <f t="shared" si="156"/>
        <v>30.227773703085958</v>
      </c>
      <c r="AD295" s="98">
        <f t="shared" si="156"/>
        <v>21.556738593014764</v>
      </c>
      <c r="AE295" s="98">
        <f t="shared" si="156"/>
        <v>28.498171286217293</v>
      </c>
      <c r="AF295" s="98">
        <f t="shared" si="156"/>
        <v>22.17372584484923</v>
      </c>
      <c r="AG295" s="98">
        <f t="shared" si="156"/>
        <v>28.938571887553199</v>
      </c>
      <c r="AH295" s="98">
        <f t="shared" si="156"/>
        <v>22.823696912018026</v>
      </c>
      <c r="AI295" s="98">
        <f t="shared" si="156"/>
        <v>29.288561442919473</v>
      </c>
      <c r="AJ295" s="98">
        <f t="shared" si="156"/>
        <v>31.575042673395235</v>
      </c>
      <c r="AK295" s="98">
        <f t="shared" si="156"/>
        <v>29.577238570847747</v>
      </c>
      <c r="AL295" s="98">
        <f t="shared" si="156"/>
        <v>31.908653539231551</v>
      </c>
      <c r="AM295" s="98">
        <f t="shared" si="156"/>
        <v>29.892433616531118</v>
      </c>
      <c r="AN295" s="98">
        <f t="shared" si="156"/>
        <v>32.052886008639646</v>
      </c>
      <c r="AO295" s="98">
        <f t="shared" si="156"/>
        <v>31.815954763999862</v>
      </c>
      <c r="AP295" s="98">
        <f t="shared" si="156"/>
        <v>9.8319470905665298</v>
      </c>
      <c r="AQ295" s="98">
        <f t="shared" si="156"/>
        <v>17.379605703434446</v>
      </c>
      <c r="AR295" s="98">
        <f t="shared" si="156"/>
        <v>10.43392744218615</v>
      </c>
      <c r="AS295" s="98">
        <f t="shared" si="156"/>
        <v>17.934043020257938</v>
      </c>
      <c r="AT295" s="98">
        <f t="shared" si="156"/>
        <v>11.023633581976995</v>
      </c>
      <c r="AU295" s="98">
        <f t="shared" si="156"/>
        <v>18.464393153445101</v>
      </c>
      <c r="AV295" s="98">
        <f t="shared" si="156"/>
        <v>25.965577294010835</v>
      </c>
      <c r="AW295" s="98">
        <f t="shared" si="156"/>
        <v>18.941857633618429</v>
      </c>
      <c r="AX295" s="98">
        <f t="shared" si="156"/>
        <v>26.304570600180298</v>
      </c>
      <c r="AY295" s="98">
        <f t="shared" si="156"/>
        <v>19.429595547763224</v>
      </c>
      <c r="BA295" s="140" t="s">
        <v>114</v>
      </c>
      <c r="BB295" s="140" t="s">
        <v>114</v>
      </c>
      <c r="BC295" s="140" t="s">
        <v>114</v>
      </c>
      <c r="BD295" s="140" t="s">
        <v>114</v>
      </c>
      <c r="BF295" s="77"/>
    </row>
    <row r="296" spans="2:58" x14ac:dyDescent="0.25">
      <c r="B296" s="91" t="s">
        <v>251</v>
      </c>
      <c r="C296" s="91" t="s">
        <v>116</v>
      </c>
      <c r="D296" s="98">
        <f t="shared" ref="D296:O296" si="157">D221/D171</f>
        <v>4.5444193395262822</v>
      </c>
      <c r="E296" s="98">
        <f t="shared" si="157"/>
        <v>4.5754893074474499</v>
      </c>
      <c r="F296" s="98">
        <f t="shared" si="157"/>
        <v>4.4570016436024735</v>
      </c>
      <c r="G296" s="98">
        <f t="shared" si="157"/>
        <v>4.3145394472653358</v>
      </c>
      <c r="H296" s="98">
        <f t="shared" si="157"/>
        <v>4.184184601775697</v>
      </c>
      <c r="I296" s="98">
        <f t="shared" si="157"/>
        <v>4.1590900019502133</v>
      </c>
      <c r="J296" s="98">
        <f t="shared" si="157"/>
        <v>4.1455759138753576</v>
      </c>
      <c r="K296" s="98">
        <f t="shared" si="157"/>
        <v>4.14052568239061</v>
      </c>
      <c r="L296" s="98">
        <f t="shared" si="157"/>
        <v>4.1569164472580642</v>
      </c>
      <c r="M296" s="98">
        <f t="shared" si="157"/>
        <v>4.1760281309710647</v>
      </c>
      <c r="N296" s="98">
        <f t="shared" si="157"/>
        <v>4.1860832798567147</v>
      </c>
      <c r="O296" s="98">
        <f t="shared" si="157"/>
        <v>4.21724133457659</v>
      </c>
      <c r="P296" s="144">
        <f>AVERAGE(D296:O296)</f>
        <v>4.2714245942079883</v>
      </c>
      <c r="Q296" s="144">
        <f>P296</f>
        <v>4.2714245942079883</v>
      </c>
      <c r="R296" s="144">
        <f t="shared" ref="R296:AY297" si="158">Q296</f>
        <v>4.2714245942079883</v>
      </c>
      <c r="S296" s="144">
        <f t="shared" si="158"/>
        <v>4.2714245942079883</v>
      </c>
      <c r="T296" s="144">
        <f t="shared" si="158"/>
        <v>4.2714245942079883</v>
      </c>
      <c r="U296" s="144">
        <f t="shared" si="158"/>
        <v>4.2714245942079883</v>
      </c>
      <c r="V296" s="144">
        <f t="shared" si="158"/>
        <v>4.2714245942079883</v>
      </c>
      <c r="W296" s="144">
        <f t="shared" si="158"/>
        <v>4.2714245942079883</v>
      </c>
      <c r="X296" s="144">
        <f t="shared" si="158"/>
        <v>4.2714245942079883</v>
      </c>
      <c r="Y296" s="144">
        <f t="shared" si="158"/>
        <v>4.2714245942079883</v>
      </c>
      <c r="Z296" s="144">
        <f t="shared" si="158"/>
        <v>4.2714245942079883</v>
      </c>
      <c r="AA296" s="144">
        <f t="shared" si="158"/>
        <v>4.2714245942079883</v>
      </c>
      <c r="AB296" s="144">
        <f t="shared" si="158"/>
        <v>4.2714245942079883</v>
      </c>
      <c r="AC296" s="144">
        <f t="shared" si="158"/>
        <v>4.2714245942079883</v>
      </c>
      <c r="AD296" s="144">
        <f t="shared" si="158"/>
        <v>4.2714245942079883</v>
      </c>
      <c r="AE296" s="144">
        <f t="shared" si="158"/>
        <v>4.2714245942079883</v>
      </c>
      <c r="AF296" s="144">
        <f t="shared" si="158"/>
        <v>4.2714245942079883</v>
      </c>
      <c r="AG296" s="144">
        <f t="shared" si="158"/>
        <v>4.2714245942079883</v>
      </c>
      <c r="AH296" s="144">
        <f t="shared" si="158"/>
        <v>4.2714245942079883</v>
      </c>
      <c r="AI296" s="144">
        <f t="shared" si="158"/>
        <v>4.2714245942079883</v>
      </c>
      <c r="AJ296" s="144">
        <f t="shared" si="158"/>
        <v>4.2714245942079883</v>
      </c>
      <c r="AK296" s="144">
        <f t="shared" si="158"/>
        <v>4.2714245942079883</v>
      </c>
      <c r="AL296" s="144">
        <f t="shared" si="158"/>
        <v>4.2714245942079883</v>
      </c>
      <c r="AM296" s="144">
        <f t="shared" si="158"/>
        <v>4.2714245942079883</v>
      </c>
      <c r="AN296" s="144">
        <f t="shared" si="158"/>
        <v>4.2714245942079883</v>
      </c>
      <c r="AO296" s="144">
        <f t="shared" si="158"/>
        <v>4.2714245942079883</v>
      </c>
      <c r="AP296" s="144">
        <f t="shared" si="158"/>
        <v>4.2714245942079883</v>
      </c>
      <c r="AQ296" s="144">
        <f t="shared" si="158"/>
        <v>4.2714245942079883</v>
      </c>
      <c r="AR296" s="144">
        <f t="shared" si="158"/>
        <v>4.2714245942079883</v>
      </c>
      <c r="AS296" s="144">
        <f t="shared" si="158"/>
        <v>4.2714245942079883</v>
      </c>
      <c r="AT296" s="144">
        <f t="shared" si="158"/>
        <v>4.2714245942079883</v>
      </c>
      <c r="AU296" s="144">
        <f t="shared" si="158"/>
        <v>4.2714245942079883</v>
      </c>
      <c r="AV296" s="144">
        <f t="shared" si="158"/>
        <v>4.2714245942079883</v>
      </c>
      <c r="AW296" s="144">
        <f t="shared" si="158"/>
        <v>4.2714245942079883</v>
      </c>
      <c r="AX296" s="144">
        <f t="shared" si="158"/>
        <v>4.2714245942079883</v>
      </c>
      <c r="AY296" s="144">
        <f t="shared" si="158"/>
        <v>4.2714245942079883</v>
      </c>
      <c r="BA296" s="140" t="s">
        <v>114</v>
      </c>
      <c r="BB296" s="140" t="s">
        <v>114</v>
      </c>
      <c r="BC296" s="140" t="s">
        <v>114</v>
      </c>
      <c r="BD296" s="140" t="s">
        <v>114</v>
      </c>
      <c r="BF296" s="77"/>
    </row>
    <row r="297" spans="2:58" x14ac:dyDescent="0.25">
      <c r="B297" s="91" t="s">
        <v>285</v>
      </c>
      <c r="C297" s="91" t="s">
        <v>115</v>
      </c>
      <c r="D297" s="98">
        <f t="shared" ref="D297:O297" si="159">D218/D233</f>
        <v>65.532106527130537</v>
      </c>
      <c r="E297" s="98">
        <f t="shared" si="159"/>
        <v>62.872035373359545</v>
      </c>
      <c r="F297" s="98">
        <f t="shared" si="159"/>
        <v>66.576761083403696</v>
      </c>
      <c r="G297" s="98">
        <f t="shared" si="159"/>
        <v>64.697779316928077</v>
      </c>
      <c r="H297" s="98">
        <f t="shared" si="159"/>
        <v>64.780283981464635</v>
      </c>
      <c r="I297" s="98">
        <f t="shared" si="159"/>
        <v>66.099269647459721</v>
      </c>
      <c r="J297" s="98">
        <f t="shared" si="159"/>
        <v>62.944019114651397</v>
      </c>
      <c r="K297" s="98">
        <f t="shared" si="159"/>
        <v>64.203950733251048</v>
      </c>
      <c r="L297" s="98">
        <f t="shared" si="159"/>
        <v>66.891653359961566</v>
      </c>
      <c r="M297" s="98">
        <f t="shared" si="159"/>
        <v>70.292535085640907</v>
      </c>
      <c r="N297" s="98">
        <f t="shared" si="159"/>
        <v>69.513824831924609</v>
      </c>
      <c r="O297" s="98">
        <f t="shared" si="159"/>
        <v>72.182631548577334</v>
      </c>
      <c r="P297" s="144">
        <f>AVERAGE(J297:O297)</f>
        <v>67.671435779001129</v>
      </c>
      <c r="Q297" s="144">
        <f>P297</f>
        <v>67.671435779001129</v>
      </c>
      <c r="R297" s="144">
        <f t="shared" si="158"/>
        <v>67.671435779001129</v>
      </c>
      <c r="S297" s="144">
        <f t="shared" si="158"/>
        <v>67.671435779001129</v>
      </c>
      <c r="T297" s="144">
        <f t="shared" si="158"/>
        <v>67.671435779001129</v>
      </c>
      <c r="U297" s="144">
        <f t="shared" si="158"/>
        <v>67.671435779001129</v>
      </c>
      <c r="V297" s="144">
        <f t="shared" si="158"/>
        <v>67.671435779001129</v>
      </c>
      <c r="W297" s="144">
        <f t="shared" si="158"/>
        <v>67.671435779001129</v>
      </c>
      <c r="X297" s="144">
        <f t="shared" si="158"/>
        <v>67.671435779001129</v>
      </c>
      <c r="Y297" s="144">
        <f t="shared" si="158"/>
        <v>67.671435779001129</v>
      </c>
      <c r="Z297" s="144">
        <f t="shared" si="158"/>
        <v>67.671435779001129</v>
      </c>
      <c r="AA297" s="144">
        <f t="shared" si="158"/>
        <v>67.671435779001129</v>
      </c>
      <c r="AB297" s="144">
        <f t="shared" si="158"/>
        <v>67.671435779001129</v>
      </c>
      <c r="AC297" s="144">
        <f t="shared" si="158"/>
        <v>67.671435779001129</v>
      </c>
      <c r="AD297" s="144">
        <f t="shared" si="158"/>
        <v>67.671435779001129</v>
      </c>
      <c r="AE297" s="144">
        <f t="shared" si="158"/>
        <v>67.671435779001129</v>
      </c>
      <c r="AF297" s="144">
        <f t="shared" si="158"/>
        <v>67.671435779001129</v>
      </c>
      <c r="AG297" s="144">
        <f t="shared" si="158"/>
        <v>67.671435779001129</v>
      </c>
      <c r="AH297" s="144">
        <f t="shared" si="158"/>
        <v>67.671435779001129</v>
      </c>
      <c r="AI297" s="144">
        <f t="shared" si="158"/>
        <v>67.671435779001129</v>
      </c>
      <c r="AJ297" s="144">
        <f t="shared" si="158"/>
        <v>67.671435779001129</v>
      </c>
      <c r="AK297" s="144">
        <f t="shared" si="158"/>
        <v>67.671435779001129</v>
      </c>
      <c r="AL297" s="144">
        <f t="shared" si="158"/>
        <v>67.671435779001129</v>
      </c>
      <c r="AM297" s="144">
        <f t="shared" si="158"/>
        <v>67.671435779001129</v>
      </c>
      <c r="AN297" s="144">
        <f t="shared" si="158"/>
        <v>67.671435779001129</v>
      </c>
      <c r="AO297" s="144">
        <f t="shared" si="158"/>
        <v>67.671435779001129</v>
      </c>
      <c r="AP297" s="144">
        <f t="shared" si="158"/>
        <v>67.671435779001129</v>
      </c>
      <c r="AQ297" s="144">
        <f t="shared" si="158"/>
        <v>67.671435779001129</v>
      </c>
      <c r="AR297" s="144">
        <f t="shared" si="158"/>
        <v>67.671435779001129</v>
      </c>
      <c r="AS297" s="144">
        <f t="shared" si="158"/>
        <v>67.671435779001129</v>
      </c>
      <c r="AT297" s="144">
        <f t="shared" si="158"/>
        <v>67.671435779001129</v>
      </c>
      <c r="AU297" s="144">
        <f t="shared" si="158"/>
        <v>67.671435779001129</v>
      </c>
      <c r="AV297" s="144">
        <f t="shared" si="158"/>
        <v>67.671435779001129</v>
      </c>
      <c r="AW297" s="144">
        <f t="shared" si="158"/>
        <v>67.671435779001129</v>
      </c>
      <c r="AX297" s="144">
        <f t="shared" si="158"/>
        <v>67.671435779001129</v>
      </c>
      <c r="AY297" s="144">
        <f t="shared" si="158"/>
        <v>67.671435779001129</v>
      </c>
      <c r="BA297" s="140" t="s">
        <v>114</v>
      </c>
      <c r="BB297" s="140" t="s">
        <v>114</v>
      </c>
      <c r="BC297" s="140" t="s">
        <v>114</v>
      </c>
      <c r="BD297" s="140" t="s">
        <v>114</v>
      </c>
      <c r="BF297" s="77"/>
    </row>
    <row r="298" spans="2:58" x14ac:dyDescent="0.25">
      <c r="B298" s="91"/>
      <c r="C298" s="94"/>
      <c r="D298" s="96"/>
      <c r="E298" s="96"/>
      <c r="F298" s="96"/>
      <c r="G298" s="96"/>
      <c r="H298" s="96"/>
      <c r="I298" s="96"/>
      <c r="J298" s="96"/>
      <c r="K298" s="96"/>
      <c r="L298" s="96"/>
      <c r="M298" s="96"/>
      <c r="N298" s="96"/>
      <c r="O298" s="96"/>
      <c r="BA298" s="140" t="s">
        <v>114</v>
      </c>
      <c r="BB298" s="140" t="s">
        <v>114</v>
      </c>
      <c r="BC298" s="140" t="s">
        <v>114</v>
      </c>
      <c r="BD298" s="140" t="s">
        <v>114</v>
      </c>
      <c r="BF298" s="77"/>
    </row>
    <row r="299" spans="2:58" x14ac:dyDescent="0.25">
      <c r="B299" s="88" t="s">
        <v>139</v>
      </c>
      <c r="C299" s="89"/>
      <c r="D299" s="70">
        <v>44562</v>
      </c>
      <c r="E299" s="70">
        <v>44593</v>
      </c>
      <c r="F299" s="70">
        <v>44621</v>
      </c>
      <c r="G299" s="70">
        <v>44652</v>
      </c>
      <c r="H299" s="70">
        <v>44682</v>
      </c>
      <c r="I299" s="70">
        <v>44713</v>
      </c>
      <c r="J299" s="70">
        <v>44743</v>
      </c>
      <c r="K299" s="70">
        <v>44774</v>
      </c>
      <c r="L299" s="70">
        <v>44805</v>
      </c>
      <c r="M299" s="70">
        <v>44835</v>
      </c>
      <c r="N299" s="70">
        <v>44866</v>
      </c>
      <c r="O299" s="70">
        <v>44896</v>
      </c>
      <c r="P299" s="70">
        <v>44927</v>
      </c>
      <c r="Q299" s="70">
        <v>44958</v>
      </c>
      <c r="R299" s="70">
        <v>44986</v>
      </c>
      <c r="S299" s="70">
        <v>45017</v>
      </c>
      <c r="T299" s="70">
        <v>45047</v>
      </c>
      <c r="U299" s="70">
        <v>45078</v>
      </c>
      <c r="V299" s="70">
        <v>45108</v>
      </c>
      <c r="W299" s="70">
        <v>45139</v>
      </c>
      <c r="X299" s="70">
        <v>45170</v>
      </c>
      <c r="Y299" s="70">
        <v>45200</v>
      </c>
      <c r="Z299" s="70">
        <v>45231</v>
      </c>
      <c r="AA299" s="70">
        <v>45261</v>
      </c>
      <c r="AB299" s="70">
        <v>45292</v>
      </c>
      <c r="AC299" s="70">
        <v>45323</v>
      </c>
      <c r="AD299" s="70">
        <v>45352</v>
      </c>
      <c r="AE299" s="70">
        <v>45383</v>
      </c>
      <c r="AF299" s="70">
        <v>45413</v>
      </c>
      <c r="AG299" s="70">
        <v>45444</v>
      </c>
      <c r="AH299" s="70">
        <v>45474</v>
      </c>
      <c r="AI299" s="70">
        <v>45505</v>
      </c>
      <c r="AJ299" s="70">
        <v>45536</v>
      </c>
      <c r="AK299" s="70">
        <v>45566</v>
      </c>
      <c r="AL299" s="70">
        <v>45597</v>
      </c>
      <c r="AM299" s="70">
        <v>45627</v>
      </c>
      <c r="AN299" s="70">
        <v>45658</v>
      </c>
      <c r="AO299" s="70">
        <v>45689</v>
      </c>
      <c r="AP299" s="70">
        <v>45717</v>
      </c>
      <c r="AQ299" s="70">
        <v>45748</v>
      </c>
      <c r="AR299" s="70">
        <v>45778</v>
      </c>
      <c r="AS299" s="70">
        <v>45809</v>
      </c>
      <c r="AT299" s="70">
        <v>45839</v>
      </c>
      <c r="AU299" s="70">
        <v>45870</v>
      </c>
      <c r="AV299" s="70">
        <v>45901</v>
      </c>
      <c r="AW299" s="70">
        <v>45931</v>
      </c>
      <c r="AX299" s="70">
        <v>45962</v>
      </c>
      <c r="AY299" s="70">
        <v>45992</v>
      </c>
      <c r="BA299" s="140" t="s">
        <v>114</v>
      </c>
      <c r="BB299" s="140" t="s">
        <v>114</v>
      </c>
      <c r="BC299" s="140" t="s">
        <v>114</v>
      </c>
      <c r="BD299" s="140" t="s">
        <v>114</v>
      </c>
      <c r="BF299" s="77"/>
    </row>
    <row r="300" spans="2:58" x14ac:dyDescent="0.25">
      <c r="B300" s="91" t="s">
        <v>140</v>
      </c>
      <c r="C300" s="91" t="s">
        <v>119</v>
      </c>
      <c r="D300" s="168">
        <f t="shared" ref="D300:AY300" si="160">D188/D177</f>
        <v>0.13940966194273474</v>
      </c>
      <c r="E300" s="168">
        <f t="shared" si="160"/>
        <v>0.10409082099729204</v>
      </c>
      <c r="F300" s="168">
        <f t="shared" si="160"/>
        <v>0.1164748454575128</v>
      </c>
      <c r="G300" s="168">
        <f t="shared" si="160"/>
        <v>0.10583881766284774</v>
      </c>
      <c r="H300" s="168">
        <f t="shared" si="160"/>
        <v>8.3320573376156976E-2</v>
      </c>
      <c r="I300" s="168">
        <f t="shared" si="160"/>
        <v>8.0686612753543274E-2</v>
      </c>
      <c r="J300" s="168">
        <f t="shared" si="160"/>
        <v>6.4316916434932189E-2</v>
      </c>
      <c r="K300" s="168">
        <f t="shared" si="160"/>
        <v>9.9564455941422894E-2</v>
      </c>
      <c r="L300" s="168">
        <f t="shared" si="160"/>
        <v>2.38552643213139E-2</v>
      </c>
      <c r="M300" s="168">
        <f t="shared" si="160"/>
        <v>4.3931750408955847E-2</v>
      </c>
      <c r="N300" s="168">
        <f t="shared" si="160"/>
        <v>5.4390529264136261E-2</v>
      </c>
      <c r="O300" s="168">
        <f t="shared" si="160"/>
        <v>8.6211720968509375E-2</v>
      </c>
      <c r="P300" s="168">
        <f t="shared" si="160"/>
        <v>5.4465349470212227E-2</v>
      </c>
      <c r="Q300" s="168">
        <f t="shared" si="160"/>
        <v>5.4019334914421589E-2</v>
      </c>
      <c r="R300" s="168">
        <f t="shared" si="160"/>
        <v>5.8999555531985062E-2</v>
      </c>
      <c r="S300" s="168">
        <f t="shared" si="160"/>
        <v>5.452633082650421E-2</v>
      </c>
      <c r="T300" s="168">
        <f t="shared" si="160"/>
        <v>5.7393688630368117E-2</v>
      </c>
      <c r="U300" s="168">
        <f t="shared" si="160"/>
        <v>5.3729151590680549E-2</v>
      </c>
      <c r="V300" s="168">
        <f t="shared" si="160"/>
        <v>5.506772671854783E-2</v>
      </c>
      <c r="W300" s="168">
        <f t="shared" si="160"/>
        <v>5.2195635186798511E-2</v>
      </c>
      <c r="X300" s="168">
        <f t="shared" si="160"/>
        <v>5.1260684438712817E-2</v>
      </c>
      <c r="Y300" s="168">
        <f t="shared" si="160"/>
        <v>5.1674917829646602E-2</v>
      </c>
      <c r="Z300" s="168">
        <f t="shared" si="160"/>
        <v>5.0853768082080773E-2</v>
      </c>
      <c r="AA300" s="168">
        <f t="shared" si="160"/>
        <v>5.1247209890459208E-2</v>
      </c>
      <c r="AB300" s="168">
        <f t="shared" si="160"/>
        <v>5.0578531423248391E-2</v>
      </c>
      <c r="AC300" s="168">
        <f t="shared" si="160"/>
        <v>5.0480441958293036E-2</v>
      </c>
      <c r="AD300" s="168">
        <f t="shared" si="160"/>
        <v>5.2488345224650283E-2</v>
      </c>
      <c r="AE300" s="168">
        <f t="shared" si="160"/>
        <v>5.0755066883411103E-2</v>
      </c>
      <c r="AF300" s="168">
        <f t="shared" si="160"/>
        <v>5.2116369856716707E-2</v>
      </c>
      <c r="AG300" s="168">
        <f t="shared" si="160"/>
        <v>5.0526025211123128E-2</v>
      </c>
      <c r="AH300" s="168">
        <f t="shared" si="160"/>
        <v>5.1066190774485085E-2</v>
      </c>
      <c r="AI300" s="168">
        <f t="shared" si="160"/>
        <v>4.9742252317060365E-2</v>
      </c>
      <c r="AJ300" s="168">
        <f t="shared" si="160"/>
        <v>4.9296636860407188E-2</v>
      </c>
      <c r="AK300" s="168">
        <f t="shared" si="160"/>
        <v>4.9587741295118601E-2</v>
      </c>
      <c r="AL300" s="168">
        <f t="shared" si="160"/>
        <v>4.9179933453286771E-2</v>
      </c>
      <c r="AM300" s="168">
        <f t="shared" si="160"/>
        <v>4.9470872517684721E-2</v>
      </c>
      <c r="AN300" s="168">
        <f t="shared" si="160"/>
        <v>4.9668793558006318E-2</v>
      </c>
      <c r="AO300" s="168">
        <f t="shared" si="160"/>
        <v>4.9645381391612557E-2</v>
      </c>
      <c r="AP300" s="168">
        <f t="shared" si="160"/>
        <v>5.9155313314466336E-2</v>
      </c>
      <c r="AQ300" s="168">
        <f t="shared" si="160"/>
        <v>5.3252489876131119E-2</v>
      </c>
      <c r="AR300" s="168">
        <f t="shared" si="160"/>
        <v>5.8358161835559794E-2</v>
      </c>
      <c r="AS300" s="168">
        <f t="shared" si="160"/>
        <v>5.3005417932608601E-2</v>
      </c>
      <c r="AT300" s="168">
        <f t="shared" si="160"/>
        <v>5.7573681148218987E-2</v>
      </c>
      <c r="AU300" s="168">
        <f t="shared" si="160"/>
        <v>5.2751336262211276E-2</v>
      </c>
      <c r="AV300" s="168">
        <f t="shared" si="160"/>
        <v>5.0648145096363513E-2</v>
      </c>
      <c r="AW300" s="168">
        <f t="shared" si="160"/>
        <v>5.2515737022666334E-2</v>
      </c>
      <c r="AX300" s="168">
        <f t="shared" si="160"/>
        <v>5.0564319995732673E-2</v>
      </c>
      <c r="AY300" s="168">
        <f t="shared" si="160"/>
        <v>5.2354178104928505E-2</v>
      </c>
      <c r="BA300" s="140" t="s">
        <v>114</v>
      </c>
      <c r="BB300" s="140" t="s">
        <v>114</v>
      </c>
      <c r="BC300" s="140" t="s">
        <v>114</v>
      </c>
      <c r="BD300" s="140" t="s">
        <v>114</v>
      </c>
      <c r="BF300" s="77"/>
    </row>
    <row r="301" spans="2:58" x14ac:dyDescent="0.25">
      <c r="B301" s="91" t="s">
        <v>141</v>
      </c>
      <c r="C301" s="91" t="s">
        <v>119</v>
      </c>
      <c r="D301" s="96">
        <f t="shared" ref="D301:AY301" si="161">D208/D177</f>
        <v>3.5258774558013913E-2</v>
      </c>
      <c r="E301" s="96">
        <f t="shared" si="161"/>
        <v>6.3695107133268109E-3</v>
      </c>
      <c r="F301" s="96">
        <f t="shared" si="161"/>
        <v>4.9396708836359438E-2</v>
      </c>
      <c r="G301" s="96">
        <f t="shared" si="161"/>
        <v>4.7456090092135471E-3</v>
      </c>
      <c r="H301" s="96">
        <f t="shared" si="161"/>
        <v>5.4715259336444678E-3</v>
      </c>
      <c r="I301" s="96">
        <f t="shared" si="161"/>
        <v>6.5499670968018173E-4</v>
      </c>
      <c r="J301" s="96">
        <f t="shared" si="161"/>
        <v>-1.4616942052138919E-2</v>
      </c>
      <c r="K301" s="96">
        <f t="shared" si="161"/>
        <v>2.9017559504964013E-2</v>
      </c>
      <c r="L301" s="96">
        <f t="shared" si="161"/>
        <v>-4.8033246758273168E-2</v>
      </c>
      <c r="M301" s="96">
        <f t="shared" si="161"/>
        <v>-5.3226268391034143E-2</v>
      </c>
      <c r="N301" s="96">
        <f t="shared" si="161"/>
        <v>-4.0993538852489256E-2</v>
      </c>
      <c r="O301" s="96">
        <f t="shared" si="161"/>
        <v>5.5009099327958055E-2</v>
      </c>
      <c r="P301" s="96">
        <f t="shared" si="161"/>
        <v>1.1172957795109947E-2</v>
      </c>
      <c r="Q301" s="96">
        <f t="shared" si="161"/>
        <v>1.0610622325119903E-2</v>
      </c>
      <c r="R301" s="96">
        <f t="shared" si="161"/>
        <v>1.4111839503442971E-2</v>
      </c>
      <c r="S301" s="96">
        <f t="shared" si="161"/>
        <v>1.1037722691050324E-2</v>
      </c>
      <c r="T301" s="96">
        <f t="shared" si="161"/>
        <v>1.3076889848417742E-2</v>
      </c>
      <c r="U301" s="96">
        <f t="shared" si="161"/>
        <v>1.056953618274996E-2</v>
      </c>
      <c r="V301" s="96">
        <f t="shared" si="161"/>
        <v>1.1639271386769214E-2</v>
      </c>
      <c r="W301" s="96">
        <f t="shared" si="161"/>
        <v>9.7383559612326653E-3</v>
      </c>
      <c r="X301" s="96">
        <f t="shared" si="161"/>
        <v>9.1723516571137059E-3</v>
      </c>
      <c r="Y301" s="96">
        <f t="shared" si="161"/>
        <v>9.6472048242021765E-3</v>
      </c>
      <c r="Z301" s="96">
        <f t="shared" si="161"/>
        <v>9.1832188431552487E-3</v>
      </c>
      <c r="AA301" s="96">
        <f t="shared" si="161"/>
        <v>9.7134883175184292E-3</v>
      </c>
      <c r="AB301" s="96">
        <f t="shared" si="161"/>
        <v>8.967046935096333E-3</v>
      </c>
      <c r="AC301" s="96">
        <f t="shared" si="161"/>
        <v>8.91082855587488E-3</v>
      </c>
      <c r="AD301" s="96">
        <f t="shared" si="161"/>
        <v>1.044481020603113E-2</v>
      </c>
      <c r="AE301" s="96">
        <f t="shared" si="161"/>
        <v>9.1887839938962542E-3</v>
      </c>
      <c r="AF301" s="96">
        <f t="shared" si="161"/>
        <v>1.0239354704431733E-2</v>
      </c>
      <c r="AG301" s="96">
        <f t="shared" si="161"/>
        <v>9.0834612041775648E-3</v>
      </c>
      <c r="AH301" s="96">
        <f t="shared" si="161"/>
        <v>9.5354579942880206E-3</v>
      </c>
      <c r="AI301" s="96">
        <f t="shared" si="161"/>
        <v>8.5695710427203461E-3</v>
      </c>
      <c r="AJ301" s="96">
        <f t="shared" si="161"/>
        <v>8.2537923584062745E-3</v>
      </c>
      <c r="AK301" s="96">
        <f t="shared" si="161"/>
        <v>8.4989238028673024E-3</v>
      </c>
      <c r="AL301" s="96">
        <f t="shared" si="161"/>
        <v>8.2009559249611851E-3</v>
      </c>
      <c r="AM301" s="96">
        <f t="shared" si="161"/>
        <v>8.4345290808288936E-3</v>
      </c>
      <c r="AN301" s="96">
        <f t="shared" si="161"/>
        <v>8.613246735432031E-3</v>
      </c>
      <c r="AO301" s="96">
        <f t="shared" si="161"/>
        <v>8.6116275879721607E-3</v>
      </c>
      <c r="AP301" s="96">
        <f t="shared" si="161"/>
        <v>1.5867638058732186E-2</v>
      </c>
      <c r="AQ301" s="96">
        <f t="shared" si="161"/>
        <v>1.1405392454425959E-2</v>
      </c>
      <c r="AR301" s="96">
        <f t="shared" si="161"/>
        <v>1.5316357073734629E-2</v>
      </c>
      <c r="AS301" s="96">
        <f t="shared" si="161"/>
        <v>1.1253850969656221E-2</v>
      </c>
      <c r="AT301" s="96">
        <f t="shared" si="161"/>
        <v>1.4758507741876883E-2</v>
      </c>
      <c r="AU301" s="96">
        <f t="shared" si="161"/>
        <v>1.1089419773569777E-2</v>
      </c>
      <c r="AV301" s="96">
        <f t="shared" si="161"/>
        <v>9.4858161562850346E-3</v>
      </c>
      <c r="AW301" s="96">
        <f t="shared" si="161"/>
        <v>1.0932415708489684E-2</v>
      </c>
      <c r="AX301" s="96">
        <f t="shared" si="161"/>
        <v>9.441743070964341E-3</v>
      </c>
      <c r="AY301" s="96">
        <f t="shared" si="161"/>
        <v>1.0831569250760025E-2</v>
      </c>
      <c r="BA301" s="140" t="s">
        <v>114</v>
      </c>
      <c r="BB301" s="140" t="s">
        <v>114</v>
      </c>
      <c r="BC301" s="140" t="s">
        <v>114</v>
      </c>
      <c r="BD301" s="140" t="s">
        <v>114</v>
      </c>
      <c r="BF301" s="77"/>
    </row>
    <row r="302" spans="2:58" x14ac:dyDescent="0.25">
      <c r="B302" s="91" t="s">
        <v>142</v>
      </c>
      <c r="C302" s="91" t="s">
        <v>119</v>
      </c>
      <c r="D302" s="96">
        <f t="shared" ref="D302:AY302" si="162">D212/D177</f>
        <v>3.5225232724696083E-2</v>
      </c>
      <c r="E302" s="96">
        <f t="shared" si="162"/>
        <v>6.2275097982653618E-3</v>
      </c>
      <c r="F302" s="96">
        <f t="shared" si="162"/>
        <v>4.9361979308667148E-2</v>
      </c>
      <c r="G302" s="96">
        <f t="shared" si="162"/>
        <v>4.7230072758210964E-3</v>
      </c>
      <c r="H302" s="96">
        <f t="shared" si="162"/>
        <v>5.4478055960597554E-3</v>
      </c>
      <c r="I302" s="96">
        <f t="shared" si="162"/>
        <v>6.3563264771306267E-4</v>
      </c>
      <c r="J302" s="96">
        <f t="shared" si="162"/>
        <v>-1.4632785234915706E-2</v>
      </c>
      <c r="K302" s="96">
        <f t="shared" si="162"/>
        <v>2.9003126027005818E-2</v>
      </c>
      <c r="L302" s="96">
        <f t="shared" si="162"/>
        <v>-4.8045560317762484E-2</v>
      </c>
      <c r="M302" s="96">
        <f t="shared" si="162"/>
        <v>-5.3235725398760446E-2</v>
      </c>
      <c r="N302" s="96">
        <f t="shared" si="162"/>
        <v>-4.1001652688616601E-2</v>
      </c>
      <c r="O302" s="96">
        <f t="shared" si="162"/>
        <v>5.5009099327958055E-2</v>
      </c>
      <c r="P302" s="96">
        <f t="shared" si="162"/>
        <v>1.11667218997967E-2</v>
      </c>
      <c r="Q302" s="96">
        <f t="shared" si="162"/>
        <v>1.0604033358988015E-2</v>
      </c>
      <c r="R302" s="96">
        <f t="shared" si="162"/>
        <v>1.4103962528994705E-2</v>
      </c>
      <c r="S302" s="96">
        <f t="shared" si="162"/>
        <v>1.1031674954479759E-2</v>
      </c>
      <c r="T302" s="96">
        <f t="shared" si="162"/>
        <v>1.3070200735053066E-2</v>
      </c>
      <c r="U302" s="96">
        <f t="shared" si="162"/>
        <v>1.0564204187496084E-2</v>
      </c>
      <c r="V302" s="96">
        <f t="shared" si="162"/>
        <v>1.1633821867339441E-2</v>
      </c>
      <c r="W302" s="96">
        <f t="shared" si="162"/>
        <v>9.7338927466322778E-3</v>
      </c>
      <c r="X302" s="96">
        <f t="shared" si="162"/>
        <v>9.1682464250063544E-3</v>
      </c>
      <c r="Y302" s="96">
        <f t="shared" si="162"/>
        <v>9.6431320614493461E-3</v>
      </c>
      <c r="Z302" s="96">
        <f t="shared" si="162"/>
        <v>9.1794434485022083E-3</v>
      </c>
      <c r="AA302" s="96">
        <f t="shared" si="162"/>
        <v>9.7097467682785103E-3</v>
      </c>
      <c r="AB302" s="96">
        <f t="shared" si="162"/>
        <v>8.9639099268508694E-3</v>
      </c>
      <c r="AC302" s="96">
        <f t="shared" si="162"/>
        <v>8.9077715067420755E-3</v>
      </c>
      <c r="AD302" s="96">
        <f t="shared" si="162"/>
        <v>1.044145895060905E-2</v>
      </c>
      <c r="AE302" s="96">
        <f t="shared" si="162"/>
        <v>9.1858804663494109E-3</v>
      </c>
      <c r="AF302" s="96">
        <f t="shared" si="162"/>
        <v>1.0236260454672318E-2</v>
      </c>
      <c r="AG302" s="96">
        <f t="shared" si="162"/>
        <v>9.0807545291894821E-3</v>
      </c>
      <c r="AH302" s="96">
        <f t="shared" si="162"/>
        <v>9.5327573657023323E-3</v>
      </c>
      <c r="AI302" s="96">
        <f t="shared" si="162"/>
        <v>8.5671827128950308E-3</v>
      </c>
      <c r="AJ302" s="96">
        <f t="shared" si="162"/>
        <v>8.2515278254912811E-3</v>
      </c>
      <c r="AK302" s="96">
        <f t="shared" si="162"/>
        <v>8.4966720604256925E-3</v>
      </c>
      <c r="AL302" s="96">
        <f t="shared" si="162"/>
        <v>8.198814103963753E-3</v>
      </c>
      <c r="AM302" s="96">
        <f t="shared" si="162"/>
        <v>8.4323980361677101E-3</v>
      </c>
      <c r="AN302" s="96">
        <f t="shared" si="162"/>
        <v>8.6112217913543888E-3</v>
      </c>
      <c r="AO302" s="96">
        <f t="shared" si="162"/>
        <v>8.6096522429645866E-3</v>
      </c>
      <c r="AP302" s="96">
        <f t="shared" si="162"/>
        <v>1.586418833214286E-2</v>
      </c>
      <c r="AQ302" s="96">
        <f t="shared" si="162"/>
        <v>1.1402977285471485E-2</v>
      </c>
      <c r="AR302" s="96">
        <f t="shared" si="162"/>
        <v>1.5313190039769586E-2</v>
      </c>
      <c r="AS302" s="96">
        <f t="shared" si="162"/>
        <v>1.1251577853986736E-2</v>
      </c>
      <c r="AT302" s="96">
        <f t="shared" si="162"/>
        <v>1.4755578066195383E-2</v>
      </c>
      <c r="AU302" s="96">
        <f t="shared" si="162"/>
        <v>1.1087273295723803E-2</v>
      </c>
      <c r="AV302" s="96">
        <f t="shared" si="162"/>
        <v>9.4840019288379377E-3</v>
      </c>
      <c r="AW302" s="96">
        <f t="shared" si="162"/>
        <v>1.0930380247862253E-2</v>
      </c>
      <c r="AX302" s="96">
        <f t="shared" si="162"/>
        <v>9.4400092698173951E-3</v>
      </c>
      <c r="AY302" s="96">
        <f t="shared" si="162"/>
        <v>1.082963605865009E-2</v>
      </c>
      <c r="BA302" s="140" t="s">
        <v>114</v>
      </c>
      <c r="BB302" s="140" t="s">
        <v>114</v>
      </c>
      <c r="BC302" s="140" t="s">
        <v>114</v>
      </c>
      <c r="BD302" s="140" t="s">
        <v>114</v>
      </c>
      <c r="BF302" s="77"/>
    </row>
    <row r="303" spans="2:58" x14ac:dyDescent="0.25">
      <c r="B303" s="92"/>
      <c r="C303" s="92"/>
      <c r="D303" s="92"/>
      <c r="E303" s="92"/>
      <c r="F303" s="92"/>
      <c r="G303" s="92"/>
      <c r="H303" s="92"/>
      <c r="I303" s="92"/>
      <c r="J303" s="92"/>
      <c r="K303" s="92"/>
      <c r="L303" s="92"/>
      <c r="M303" s="92"/>
      <c r="N303" s="92"/>
      <c r="O303" s="92"/>
      <c r="BA303" s="140" t="s">
        <v>114</v>
      </c>
      <c r="BB303" s="140" t="s">
        <v>114</v>
      </c>
      <c r="BC303" s="140" t="s">
        <v>114</v>
      </c>
      <c r="BD303" s="140" t="s">
        <v>114</v>
      </c>
      <c r="BF303" s="77"/>
    </row>
    <row r="304" spans="2:58" x14ac:dyDescent="0.25">
      <c r="B304" s="88" t="s">
        <v>143</v>
      </c>
      <c r="C304" s="89"/>
      <c r="D304" s="70">
        <v>44562</v>
      </c>
      <c r="E304" s="70">
        <v>44593</v>
      </c>
      <c r="F304" s="70">
        <v>44621</v>
      </c>
      <c r="G304" s="70">
        <v>44652</v>
      </c>
      <c r="H304" s="70">
        <v>44682</v>
      </c>
      <c r="I304" s="70">
        <v>44713</v>
      </c>
      <c r="J304" s="70">
        <v>44743</v>
      </c>
      <c r="K304" s="70">
        <v>44774</v>
      </c>
      <c r="L304" s="70">
        <v>44805</v>
      </c>
      <c r="M304" s="70">
        <v>44835</v>
      </c>
      <c r="N304" s="70">
        <v>44866</v>
      </c>
      <c r="O304" s="70">
        <v>44896</v>
      </c>
      <c r="P304" s="70">
        <v>44927</v>
      </c>
      <c r="Q304" s="70">
        <v>44958</v>
      </c>
      <c r="R304" s="70">
        <v>44986</v>
      </c>
      <c r="S304" s="70">
        <v>45017</v>
      </c>
      <c r="T304" s="70">
        <v>45047</v>
      </c>
      <c r="U304" s="70">
        <v>45078</v>
      </c>
      <c r="V304" s="70">
        <v>45108</v>
      </c>
      <c r="W304" s="70">
        <v>45139</v>
      </c>
      <c r="X304" s="70">
        <v>45170</v>
      </c>
      <c r="Y304" s="70">
        <v>45200</v>
      </c>
      <c r="Z304" s="70">
        <v>45231</v>
      </c>
      <c r="AA304" s="70">
        <v>45261</v>
      </c>
      <c r="AB304" s="70">
        <v>45292</v>
      </c>
      <c r="AC304" s="70">
        <v>45323</v>
      </c>
      <c r="AD304" s="70">
        <v>45352</v>
      </c>
      <c r="AE304" s="70">
        <v>45383</v>
      </c>
      <c r="AF304" s="70">
        <v>45413</v>
      </c>
      <c r="AG304" s="70">
        <v>45444</v>
      </c>
      <c r="AH304" s="70">
        <v>45474</v>
      </c>
      <c r="AI304" s="70">
        <v>45505</v>
      </c>
      <c r="AJ304" s="70">
        <v>45536</v>
      </c>
      <c r="AK304" s="70">
        <v>45566</v>
      </c>
      <c r="AL304" s="70">
        <v>45597</v>
      </c>
      <c r="AM304" s="70">
        <v>45627</v>
      </c>
      <c r="AN304" s="70">
        <v>45658</v>
      </c>
      <c r="AO304" s="70">
        <v>45689</v>
      </c>
      <c r="AP304" s="70">
        <v>45717</v>
      </c>
      <c r="AQ304" s="70">
        <v>45748</v>
      </c>
      <c r="AR304" s="70">
        <v>45778</v>
      </c>
      <c r="AS304" s="70">
        <v>45809</v>
      </c>
      <c r="AT304" s="70">
        <v>45839</v>
      </c>
      <c r="AU304" s="70">
        <v>45870</v>
      </c>
      <c r="AV304" s="70">
        <v>45901</v>
      </c>
      <c r="AW304" s="70">
        <v>45931</v>
      </c>
      <c r="AX304" s="70">
        <v>45962</v>
      </c>
      <c r="AY304" s="70">
        <v>45992</v>
      </c>
      <c r="BA304" s="140" t="s">
        <v>114</v>
      </c>
      <c r="BB304" s="140" t="s">
        <v>114</v>
      </c>
      <c r="BC304" s="140" t="s">
        <v>114</v>
      </c>
      <c r="BD304" s="140" t="s">
        <v>114</v>
      </c>
      <c r="BF304" s="77"/>
    </row>
    <row r="305" spans="2:58" x14ac:dyDescent="0.25">
      <c r="B305" s="91" t="s">
        <v>144</v>
      </c>
      <c r="C305" s="91" t="s">
        <v>26</v>
      </c>
      <c r="D305" s="97">
        <f t="shared" ref="D305:AY305" si="163">D177/D234</f>
        <v>18.030185764526692</v>
      </c>
      <c r="E305" s="97">
        <f t="shared" si="163"/>
        <v>18.08307356691898</v>
      </c>
      <c r="F305" s="97">
        <f t="shared" si="163"/>
        <v>19.759889379751673</v>
      </c>
      <c r="G305" s="97">
        <f t="shared" si="163"/>
        <v>20.214912842132374</v>
      </c>
      <c r="H305" s="97">
        <f t="shared" si="163"/>
        <v>20.542529119803671</v>
      </c>
      <c r="I305" s="97">
        <f t="shared" si="163"/>
        <v>20.149172353333441</v>
      </c>
      <c r="J305" s="97">
        <f t="shared" si="163"/>
        <v>20.897667479565765</v>
      </c>
      <c r="K305" s="97">
        <f t="shared" si="163"/>
        <v>20.636442331617289</v>
      </c>
      <c r="L305" s="97">
        <f t="shared" si="163"/>
        <v>20.618613937888284</v>
      </c>
      <c r="M305" s="97">
        <f t="shared" si="163"/>
        <v>21.008596553621722</v>
      </c>
      <c r="N305" s="97">
        <f t="shared" si="163"/>
        <v>21.009628418839743</v>
      </c>
      <c r="O305" s="97">
        <f t="shared" si="163"/>
        <v>24.601285628124913</v>
      </c>
      <c r="P305" s="162">
        <f t="shared" si="163"/>
        <v>35.174308688375071</v>
      </c>
      <c r="Q305" s="162">
        <f t="shared" si="163"/>
        <v>30.446591589787598</v>
      </c>
      <c r="R305" s="162">
        <f t="shared" si="163"/>
        <v>30.959407977083281</v>
      </c>
      <c r="S305" s="162">
        <f t="shared" si="163"/>
        <v>31.551283735059926</v>
      </c>
      <c r="T305" s="162">
        <f t="shared" si="163"/>
        <v>31.800852480094431</v>
      </c>
      <c r="U305" s="162">
        <f t="shared" si="163"/>
        <v>32.105294584104286</v>
      </c>
      <c r="V305" s="162">
        <f t="shared" si="163"/>
        <v>34.640535400870185</v>
      </c>
      <c r="W305" s="162">
        <f t="shared" si="163"/>
        <v>34.73885058907468</v>
      </c>
      <c r="X305" s="162">
        <f t="shared" si="163"/>
        <v>34.876972835089987</v>
      </c>
      <c r="Y305" s="162">
        <f t="shared" si="163"/>
        <v>34.860766691729502</v>
      </c>
      <c r="Z305" s="162">
        <f t="shared" si="163"/>
        <v>34.935878518121541</v>
      </c>
      <c r="AA305" s="162">
        <f t="shared" si="163"/>
        <v>34.950382547494982</v>
      </c>
      <c r="AB305" s="162">
        <f t="shared" si="163"/>
        <v>38.913914055873235</v>
      </c>
      <c r="AC305" s="162">
        <f t="shared" si="163"/>
        <v>38.616684158601615</v>
      </c>
      <c r="AD305" s="162">
        <f t="shared" si="163"/>
        <v>38.636598585098092</v>
      </c>
      <c r="AE305" s="162">
        <f t="shared" si="163"/>
        <v>38.849966834209873</v>
      </c>
      <c r="AF305" s="162">
        <f t="shared" si="163"/>
        <v>38.820104864612482</v>
      </c>
      <c r="AG305" s="162">
        <f t="shared" si="163"/>
        <v>38.958047061476094</v>
      </c>
      <c r="AH305" s="162">
        <f t="shared" si="163"/>
        <v>41.417844475070318</v>
      </c>
      <c r="AI305" s="162">
        <f t="shared" si="163"/>
        <v>41.537536796891786</v>
      </c>
      <c r="AJ305" s="162">
        <f t="shared" si="163"/>
        <v>41.577703379495986</v>
      </c>
      <c r="AK305" s="162">
        <f t="shared" si="163"/>
        <v>41.53652471085266</v>
      </c>
      <c r="AL305" s="162">
        <f t="shared" si="163"/>
        <v>41.56213375035427</v>
      </c>
      <c r="AM305" s="162">
        <f t="shared" si="163"/>
        <v>41.514981110724641</v>
      </c>
      <c r="AN305" s="162">
        <f t="shared" si="163"/>
        <v>41.718727137027415</v>
      </c>
      <c r="AO305" s="162">
        <f t="shared" si="163"/>
        <v>41.718447339319873</v>
      </c>
      <c r="AP305" s="162">
        <f t="shared" si="163"/>
        <v>41.054789890482226</v>
      </c>
      <c r="AQ305" s="162">
        <f t="shared" si="163"/>
        <v>41.49284812462443</v>
      </c>
      <c r="AR305" s="162">
        <f t="shared" si="163"/>
        <v>41.12993353978262</v>
      </c>
      <c r="AS305" s="162">
        <f t="shared" si="163"/>
        <v>41.517175610809616</v>
      </c>
      <c r="AT305" s="162">
        <f t="shared" si="163"/>
        <v>41.184615590615671</v>
      </c>
      <c r="AU305" s="162">
        <f t="shared" si="163"/>
        <v>41.530164593206003</v>
      </c>
      <c r="AV305" s="162">
        <f t="shared" si="163"/>
        <v>41.681280588308098</v>
      </c>
      <c r="AW305" s="162">
        <f t="shared" si="163"/>
        <v>41.541496318357176</v>
      </c>
      <c r="AX305" s="162">
        <f t="shared" si="163"/>
        <v>41.682405520293585</v>
      </c>
      <c r="AY305" s="162">
        <f t="shared" si="163"/>
        <v>41.550195369863538</v>
      </c>
      <c r="BA305" s="140" t="s">
        <v>114</v>
      </c>
      <c r="BB305" s="140" t="s">
        <v>114</v>
      </c>
      <c r="BC305" s="140" t="s">
        <v>114</v>
      </c>
      <c r="BD305" s="140" t="s">
        <v>114</v>
      </c>
      <c r="BF305" s="77"/>
    </row>
    <row r="306" spans="2:58" x14ac:dyDescent="0.25">
      <c r="B306" s="91" t="s">
        <v>145</v>
      </c>
      <c r="C306" s="91" t="s">
        <v>116</v>
      </c>
      <c r="D306" s="98">
        <f t="shared" ref="D306:AY306" si="164">D221/D171</f>
        <v>4.5444193395262822</v>
      </c>
      <c r="E306" s="98">
        <f t="shared" si="164"/>
        <v>4.5754893074474499</v>
      </c>
      <c r="F306" s="98">
        <f t="shared" si="164"/>
        <v>4.4570016436024735</v>
      </c>
      <c r="G306" s="98">
        <f t="shared" si="164"/>
        <v>4.3145394472653358</v>
      </c>
      <c r="H306" s="98">
        <f t="shared" si="164"/>
        <v>4.184184601775697</v>
      </c>
      <c r="I306" s="98">
        <f t="shared" si="164"/>
        <v>4.1590900019502133</v>
      </c>
      <c r="J306" s="98">
        <f t="shared" si="164"/>
        <v>4.1455759138753576</v>
      </c>
      <c r="K306" s="98">
        <f t="shared" si="164"/>
        <v>4.14052568239061</v>
      </c>
      <c r="L306" s="98">
        <f t="shared" si="164"/>
        <v>4.1569164472580642</v>
      </c>
      <c r="M306" s="98">
        <f t="shared" si="164"/>
        <v>4.1760281309710647</v>
      </c>
      <c r="N306" s="98">
        <f t="shared" si="164"/>
        <v>4.1860832798567147</v>
      </c>
      <c r="O306" s="98">
        <f t="shared" si="164"/>
        <v>4.21724133457659</v>
      </c>
      <c r="P306" s="98">
        <f t="shared" si="164"/>
        <v>4.4270600164734235</v>
      </c>
      <c r="Q306" s="98">
        <f t="shared" si="164"/>
        <v>4.4312931376867466</v>
      </c>
      <c r="R306" s="98">
        <f t="shared" si="164"/>
        <v>4.3848915032183386</v>
      </c>
      <c r="S306" s="98">
        <f t="shared" si="164"/>
        <v>4.4264824497750945</v>
      </c>
      <c r="T306" s="98">
        <f t="shared" si="164"/>
        <v>4.3996484177458104</v>
      </c>
      <c r="U306" s="98">
        <f t="shared" si="164"/>
        <v>4.4340556329408427</v>
      </c>
      <c r="V306" s="98">
        <f t="shared" si="164"/>
        <v>4.4213674568304011</v>
      </c>
      <c r="W306" s="98">
        <f t="shared" si="164"/>
        <v>4.4487650134378365</v>
      </c>
      <c r="X306" s="98">
        <f t="shared" si="164"/>
        <v>4.4578252883790768</v>
      </c>
      <c r="Y306" s="98">
        <f t="shared" si="164"/>
        <v>4.4538024003917434</v>
      </c>
      <c r="Z306" s="98">
        <f t="shared" si="164"/>
        <v>4.4617906680614654</v>
      </c>
      <c r="AA306" s="98">
        <f t="shared" si="164"/>
        <v>4.4579563817808916</v>
      </c>
      <c r="AB306" s="98">
        <f t="shared" si="164"/>
        <v>4.4645516164594801</v>
      </c>
      <c r="AC306" s="98">
        <f t="shared" si="164"/>
        <v>4.4655111774840455</v>
      </c>
      <c r="AD306" s="98">
        <f t="shared" si="164"/>
        <v>4.4460241527977269</v>
      </c>
      <c r="AE306" s="98">
        <f t="shared" si="164"/>
        <v>4.4628266344918845</v>
      </c>
      <c r="AF306" s="98">
        <f t="shared" si="164"/>
        <v>4.4496097455858248</v>
      </c>
      <c r="AG306" s="98">
        <f t="shared" si="164"/>
        <v>4.4650651611991172</v>
      </c>
      <c r="AH306" s="98">
        <f t="shared" si="164"/>
        <v>4.4597927218769806</v>
      </c>
      <c r="AI306" s="98">
        <f t="shared" si="164"/>
        <v>4.4727578133849253</v>
      </c>
      <c r="AJ306" s="98">
        <f t="shared" si="164"/>
        <v>4.4771540431360002</v>
      </c>
      <c r="AK306" s="98">
        <f t="shared" si="164"/>
        <v>4.4742802860706234</v>
      </c>
      <c r="AL306" s="98">
        <f t="shared" si="164"/>
        <v>4.4783081009068919</v>
      </c>
      <c r="AM306" s="98">
        <f t="shared" si="164"/>
        <v>4.4754331614839193</v>
      </c>
      <c r="AN306" s="98">
        <f t="shared" si="164"/>
        <v>4.4734813927186652</v>
      </c>
      <c r="AO306" s="98">
        <f t="shared" si="164"/>
        <v>4.4737120995111246</v>
      </c>
      <c r="AP306" s="98">
        <f t="shared" si="164"/>
        <v>4.3835815349780667</v>
      </c>
      <c r="AQ306" s="98">
        <f t="shared" si="164"/>
        <v>4.4386928480059815</v>
      </c>
      <c r="AR306" s="98">
        <f t="shared" si="164"/>
        <v>4.3908705000815722</v>
      </c>
      <c r="AS306" s="98">
        <f t="shared" si="164"/>
        <v>4.4410582253245581</v>
      </c>
      <c r="AT306" s="98">
        <f t="shared" si="164"/>
        <v>4.398089607604807</v>
      </c>
      <c r="AU306" s="98">
        <f t="shared" si="164"/>
        <v>4.4434957526514589</v>
      </c>
      <c r="AV306" s="98">
        <f t="shared" si="164"/>
        <v>4.4638710965544526</v>
      </c>
      <c r="AW306" s="98">
        <f t="shared" si="164"/>
        <v>4.445760550767428</v>
      </c>
      <c r="AX306" s="98">
        <f t="shared" si="164"/>
        <v>4.4646905912052537</v>
      </c>
      <c r="AY306" s="98">
        <f t="shared" si="164"/>
        <v>4.4473161597583033</v>
      </c>
      <c r="BA306" s="140" t="s">
        <v>114</v>
      </c>
      <c r="BB306" s="140" t="s">
        <v>114</v>
      </c>
      <c r="BC306" s="140" t="s">
        <v>114</v>
      </c>
      <c r="BD306" s="140" t="s">
        <v>114</v>
      </c>
      <c r="BF306" s="77"/>
    </row>
    <row r="307" spans="2:58" x14ac:dyDescent="0.25">
      <c r="B307" s="91" t="s">
        <v>146</v>
      </c>
      <c r="C307" s="91" t="s">
        <v>117</v>
      </c>
      <c r="D307" s="98">
        <f t="shared" ref="D307:AY307" si="165">D223/D171</f>
        <v>15.729482939946509</v>
      </c>
      <c r="E307" s="98">
        <f t="shared" si="165"/>
        <v>16.056019304067675</v>
      </c>
      <c r="F307" s="98">
        <f t="shared" si="165"/>
        <v>16.305376747540897</v>
      </c>
      <c r="G307" s="98">
        <f t="shared" si="165"/>
        <v>16.166847328711164</v>
      </c>
      <c r="H307" s="98">
        <f t="shared" si="165"/>
        <v>15.947664489542827</v>
      </c>
      <c r="I307" s="98">
        <f t="shared" si="165"/>
        <v>15.700279366093991</v>
      </c>
      <c r="J307" s="98">
        <f t="shared" si="165"/>
        <v>15.586870254451492</v>
      </c>
      <c r="K307" s="98">
        <f t="shared" si="165"/>
        <v>15.913030278538905</v>
      </c>
      <c r="L307" s="98">
        <f t="shared" si="165"/>
        <v>15.756763616912048</v>
      </c>
      <c r="M307" s="98">
        <f t="shared" si="165"/>
        <v>15.984254176949662</v>
      </c>
      <c r="N307" s="98">
        <f t="shared" si="165"/>
        <v>15.921004276689819</v>
      </c>
      <c r="O307" s="98">
        <f t="shared" si="165"/>
        <v>15.954070954174529</v>
      </c>
      <c r="P307" s="98">
        <f t="shared" si="165"/>
        <v>10.645180959830364</v>
      </c>
      <c r="Q307" s="98">
        <f t="shared" si="165"/>
        <v>11.793750039845055</v>
      </c>
      <c r="R307" s="98">
        <f t="shared" si="165"/>
        <v>19.576091108386148</v>
      </c>
      <c r="S307" s="98">
        <f t="shared" si="165"/>
        <v>12.635504151499575</v>
      </c>
      <c r="T307" s="98">
        <f t="shared" si="165"/>
        <v>18.127329460807356</v>
      </c>
      <c r="U307" s="98">
        <f t="shared" si="165"/>
        <v>12.187769979252622</v>
      </c>
      <c r="V307" s="98">
        <f t="shared" si="165"/>
        <v>15.943020363954878</v>
      </c>
      <c r="W307" s="98">
        <f t="shared" si="165"/>
        <v>11.150263387459555</v>
      </c>
      <c r="X307" s="98">
        <f t="shared" si="165"/>
        <v>9.9108052306097179</v>
      </c>
      <c r="Y307" s="98">
        <f t="shared" si="165"/>
        <v>10.920222170567611</v>
      </c>
      <c r="Z307" s="98">
        <f t="shared" si="165"/>
        <v>9.7658031813453281</v>
      </c>
      <c r="AA307" s="98">
        <f t="shared" si="165"/>
        <v>10.573397947134376</v>
      </c>
      <c r="AB307" s="98">
        <f t="shared" si="165"/>
        <v>8.8708337825931434</v>
      </c>
      <c r="AC307" s="98">
        <f t="shared" si="165"/>
        <v>9.041215021257047</v>
      </c>
      <c r="AD307" s="98">
        <f t="shared" si="165"/>
        <v>12.597715182599586</v>
      </c>
      <c r="AE307" s="98">
        <f t="shared" si="165"/>
        <v>9.5585749330809389</v>
      </c>
      <c r="AF307" s="98">
        <f t="shared" si="165"/>
        <v>12.239553536650416</v>
      </c>
      <c r="AG307" s="98">
        <f t="shared" si="165"/>
        <v>9.4097594628685766</v>
      </c>
      <c r="AH307" s="98">
        <f t="shared" si="165"/>
        <v>11.198935124433655</v>
      </c>
      <c r="AI307" s="98">
        <f t="shared" si="165"/>
        <v>8.743796700288863</v>
      </c>
      <c r="AJ307" s="98">
        <f t="shared" si="165"/>
        <v>8.1093314715331104</v>
      </c>
      <c r="AK307" s="98">
        <f t="shared" si="165"/>
        <v>8.6477094397931609</v>
      </c>
      <c r="AL307" s="98">
        <f t="shared" si="165"/>
        <v>8.0098446525415223</v>
      </c>
      <c r="AM307" s="98">
        <f t="shared" si="165"/>
        <v>8.5410561560118339</v>
      </c>
      <c r="AN307" s="98">
        <f t="shared" si="165"/>
        <v>7.9113563363736379</v>
      </c>
      <c r="AO307" s="98">
        <f t="shared" si="165"/>
        <v>7.9724855910449017</v>
      </c>
      <c r="AP307" s="98">
        <f t="shared" si="165"/>
        <v>25.287882022476541</v>
      </c>
      <c r="AQ307" s="98">
        <f t="shared" si="165"/>
        <v>14.488275437249385</v>
      </c>
      <c r="AR307" s="98">
        <f t="shared" si="165"/>
        <v>23.860890324449954</v>
      </c>
      <c r="AS307" s="98">
        <f t="shared" si="165"/>
        <v>14.040611210852306</v>
      </c>
      <c r="AT307" s="98">
        <f t="shared" si="165"/>
        <v>22.615069093588108</v>
      </c>
      <c r="AU307" s="98">
        <f t="shared" si="165"/>
        <v>13.637475617948843</v>
      </c>
      <c r="AV307" s="98">
        <f t="shared" si="165"/>
        <v>9.7326421614689238</v>
      </c>
      <c r="AW307" s="98">
        <f t="shared" si="165"/>
        <v>13.29299143284392</v>
      </c>
      <c r="AX307" s="98">
        <f t="shared" si="165"/>
        <v>9.6032097117799005</v>
      </c>
      <c r="AY307" s="98">
        <f t="shared" si="165"/>
        <v>12.957900254589953</v>
      </c>
      <c r="BA307" s="140" t="s">
        <v>114</v>
      </c>
      <c r="BB307" s="140" t="s">
        <v>114</v>
      </c>
      <c r="BC307" s="140" t="s">
        <v>114</v>
      </c>
      <c r="BD307" s="140" t="s">
        <v>114</v>
      </c>
      <c r="BF307" s="77"/>
    </row>
    <row r="308" spans="2:58" x14ac:dyDescent="0.25">
      <c r="B308" s="91" t="s">
        <v>160</v>
      </c>
      <c r="C308" s="91" t="s">
        <v>119</v>
      </c>
      <c r="D308" s="96" t="str">
        <f t="shared" ref="D308:AY308" si="166">IFERROR((D234-D230)/C234,"n.a")</f>
        <v>n.a</v>
      </c>
      <c r="E308" s="96">
        <f t="shared" si="166"/>
        <v>0.89169699169208738</v>
      </c>
      <c r="F308" s="96">
        <f t="shared" si="166"/>
        <v>0.98257624230715079</v>
      </c>
      <c r="G308" s="96">
        <f t="shared" si="166"/>
        <v>0.9057186994666131</v>
      </c>
      <c r="H308" s="96">
        <f t="shared" si="166"/>
        <v>0.89264657416144433</v>
      </c>
      <c r="I308" s="96">
        <f t="shared" si="166"/>
        <v>0.88747718309859158</v>
      </c>
      <c r="J308" s="96">
        <f t="shared" si="166"/>
        <v>0.913237098717535</v>
      </c>
      <c r="K308" s="96">
        <f t="shared" si="166"/>
        <v>0.89308007570400194</v>
      </c>
      <c r="L308" s="96">
        <f t="shared" si="166"/>
        <v>0.92708696347378305</v>
      </c>
      <c r="M308" s="96">
        <f t="shared" si="166"/>
        <v>0.91351368263732302</v>
      </c>
      <c r="N308" s="96">
        <f t="shared" si="166"/>
        <v>0.9160295401913594</v>
      </c>
      <c r="O308" s="96">
        <f t="shared" si="166"/>
        <v>0.93146071605634118</v>
      </c>
      <c r="P308" s="96">
        <f t="shared" si="166"/>
        <v>0.63750254470355416</v>
      </c>
      <c r="Q308" s="96">
        <f t="shared" si="166"/>
        <v>0.6972890451471695</v>
      </c>
      <c r="R308" s="96">
        <f t="shared" si="166"/>
        <v>0.49771633259215298</v>
      </c>
      <c r="S308" s="96">
        <f t="shared" si="166"/>
        <v>0.81793335027367453</v>
      </c>
      <c r="T308" s="96">
        <f t="shared" si="166"/>
        <v>0.55986428353207551</v>
      </c>
      <c r="U308" s="96">
        <f t="shared" si="166"/>
        <v>0.81030715028177469</v>
      </c>
      <c r="V308" s="96">
        <f t="shared" si="166"/>
        <v>0.56531172805725827</v>
      </c>
      <c r="W308" s="96">
        <f t="shared" si="166"/>
        <v>0.78748141992255738</v>
      </c>
      <c r="X308" s="96">
        <f t="shared" si="166"/>
        <v>0.70873076280667169</v>
      </c>
      <c r="Y308" s="96">
        <f t="shared" si="166"/>
        <v>0.66185103336202034</v>
      </c>
      <c r="Z308" s="96">
        <f t="shared" si="166"/>
        <v>0.71375110631976657</v>
      </c>
      <c r="AA308" s="96">
        <f t="shared" si="166"/>
        <v>0.67034006096056586</v>
      </c>
      <c r="AB308" s="96">
        <f t="shared" si="166"/>
        <v>0.6914118672427958</v>
      </c>
      <c r="AC308" s="96">
        <f t="shared" si="166"/>
        <v>0.67275905600035646</v>
      </c>
      <c r="AD308" s="96">
        <f t="shared" si="166"/>
        <v>0.58759719752529382</v>
      </c>
      <c r="AE308" s="96">
        <f t="shared" si="166"/>
        <v>0.75083771080633188</v>
      </c>
      <c r="AF308" s="96">
        <f t="shared" si="166"/>
        <v>0.61099195530249595</v>
      </c>
      <c r="AG308" s="96">
        <f t="shared" si="166"/>
        <v>0.75102044510035282</v>
      </c>
      <c r="AH308" s="96">
        <f t="shared" si="166"/>
        <v>0.60246903293118814</v>
      </c>
      <c r="AI308" s="96">
        <f t="shared" si="166"/>
        <v>0.72887913967743656</v>
      </c>
      <c r="AJ308" s="96">
        <f t="shared" si="166"/>
        <v>0.68446569975288996</v>
      </c>
      <c r="AK308" s="96">
        <f t="shared" si="166"/>
        <v>0.65535322610716051</v>
      </c>
      <c r="AL308" s="96">
        <f t="shared" si="166"/>
        <v>0.68700872382094669</v>
      </c>
      <c r="AM308" s="96">
        <f t="shared" si="166"/>
        <v>0.65930078698834538</v>
      </c>
      <c r="AN308" s="96">
        <f t="shared" si="166"/>
        <v>0.68882164408089452</v>
      </c>
      <c r="AO308" s="96">
        <f t="shared" si="166"/>
        <v>0.67602758710325639</v>
      </c>
      <c r="AP308" s="96">
        <f t="shared" si="166"/>
        <v>0.36780956889308142</v>
      </c>
      <c r="AQ308" s="96">
        <f t="shared" si="166"/>
        <v>0.92285404228077228</v>
      </c>
      <c r="AR308" s="96">
        <f t="shared" si="166"/>
        <v>0.49221449764799752</v>
      </c>
      <c r="AS308" s="96">
        <f t="shared" si="166"/>
        <v>0.90729020127022597</v>
      </c>
      <c r="AT308" s="96">
        <f t="shared" si="166"/>
        <v>0.50536201669397973</v>
      </c>
      <c r="AU308" s="96">
        <f t="shared" si="166"/>
        <v>0.89496270385095</v>
      </c>
      <c r="AV308" s="96">
        <f t="shared" si="166"/>
        <v>0.78694497698293331</v>
      </c>
      <c r="AW308" s="96">
        <f t="shared" si="166"/>
        <v>0.5943483438979158</v>
      </c>
      <c r="AX308" s="96">
        <f t="shared" si="166"/>
        <v>0.78419909065994553</v>
      </c>
      <c r="AY308" s="96">
        <f t="shared" si="166"/>
        <v>0.60085370250104675</v>
      </c>
      <c r="BA308" s="140" t="s">
        <v>114</v>
      </c>
      <c r="BB308" s="140" t="s">
        <v>114</v>
      </c>
      <c r="BC308" s="140" t="s">
        <v>114</v>
      </c>
      <c r="BD308" s="140" t="s">
        <v>114</v>
      </c>
      <c r="BF308" s="77"/>
    </row>
    <row r="309" spans="2:58" x14ac:dyDescent="0.25">
      <c r="B309" s="91" t="s">
        <v>147</v>
      </c>
      <c r="C309" s="91" t="s">
        <v>119</v>
      </c>
      <c r="D309" s="96" t="str">
        <f>IFERROR(1-D308,"n.a")</f>
        <v>n.a</v>
      </c>
      <c r="E309" s="96">
        <f>IFERROR(1-E308,"n.a")</f>
        <v>0.10830300830791262</v>
      </c>
      <c r="F309" s="96">
        <f t="shared" ref="F309:AY309" si="167">IFERROR(1-F308,"n.a")</f>
        <v>1.7423757692849207E-2</v>
      </c>
      <c r="G309" s="96">
        <f t="shared" si="167"/>
        <v>9.4281300533386903E-2</v>
      </c>
      <c r="H309" s="96">
        <f t="shared" si="167"/>
        <v>0.10735342583855567</v>
      </c>
      <c r="I309" s="96">
        <f t="shared" si="167"/>
        <v>0.11252281690140842</v>
      </c>
      <c r="J309" s="96">
        <f t="shared" si="167"/>
        <v>8.6762901282464999E-2</v>
      </c>
      <c r="K309" s="96">
        <f t="shared" si="167"/>
        <v>0.10691992429599806</v>
      </c>
      <c r="L309" s="96">
        <f t="shared" si="167"/>
        <v>7.2913036526216946E-2</v>
      </c>
      <c r="M309" s="96">
        <f t="shared" si="167"/>
        <v>8.6486317362676979E-2</v>
      </c>
      <c r="N309" s="96">
        <f t="shared" si="167"/>
        <v>8.3970459808640596E-2</v>
      </c>
      <c r="O309" s="96">
        <f t="shared" si="167"/>
        <v>6.8539283943658824E-2</v>
      </c>
      <c r="P309" s="96">
        <f t="shared" si="167"/>
        <v>0.36249745529644584</v>
      </c>
      <c r="Q309" s="96">
        <f t="shared" si="167"/>
        <v>0.3027109548528305</v>
      </c>
      <c r="R309" s="96">
        <f t="shared" si="167"/>
        <v>0.50228366740784702</v>
      </c>
      <c r="S309" s="96">
        <f t="shared" si="167"/>
        <v>0.18206664972632547</v>
      </c>
      <c r="T309" s="96">
        <f t="shared" si="167"/>
        <v>0.44013571646792449</v>
      </c>
      <c r="U309" s="96">
        <f t="shared" si="167"/>
        <v>0.18969284971822531</v>
      </c>
      <c r="V309" s="96">
        <f t="shared" si="167"/>
        <v>0.43468827194274173</v>
      </c>
      <c r="W309" s="96">
        <f t="shared" si="167"/>
        <v>0.21251858007744262</v>
      </c>
      <c r="X309" s="96">
        <f t="shared" si="167"/>
        <v>0.29126923719332831</v>
      </c>
      <c r="Y309" s="96">
        <f t="shared" si="167"/>
        <v>0.33814896663797966</v>
      </c>
      <c r="Z309" s="96">
        <f t="shared" si="167"/>
        <v>0.28624889368023343</v>
      </c>
      <c r="AA309" s="96">
        <f t="shared" si="167"/>
        <v>0.32965993903943414</v>
      </c>
      <c r="AB309" s="96">
        <f t="shared" si="167"/>
        <v>0.3085881327572042</v>
      </c>
      <c r="AC309" s="96">
        <f t="shared" si="167"/>
        <v>0.32724094399964354</v>
      </c>
      <c r="AD309" s="96">
        <f t="shared" si="167"/>
        <v>0.41240280247470618</v>
      </c>
      <c r="AE309" s="96">
        <f t="shared" si="167"/>
        <v>0.24916228919366812</v>
      </c>
      <c r="AF309" s="96">
        <f t="shared" si="167"/>
        <v>0.38900804469750405</v>
      </c>
      <c r="AG309" s="96">
        <f t="shared" si="167"/>
        <v>0.24897955489964718</v>
      </c>
      <c r="AH309" s="96">
        <f t="shared" si="167"/>
        <v>0.39753096706881186</v>
      </c>
      <c r="AI309" s="96">
        <f t="shared" si="167"/>
        <v>0.27112086032256344</v>
      </c>
      <c r="AJ309" s="96">
        <f t="shared" si="167"/>
        <v>0.31553430024711004</v>
      </c>
      <c r="AK309" s="96">
        <f t="shared" si="167"/>
        <v>0.34464677389283949</v>
      </c>
      <c r="AL309" s="96">
        <f t="shared" si="167"/>
        <v>0.31299127617905331</v>
      </c>
      <c r="AM309" s="96">
        <f t="shared" si="167"/>
        <v>0.34069921301165462</v>
      </c>
      <c r="AN309" s="96">
        <f t="shared" si="167"/>
        <v>0.31117835591910548</v>
      </c>
      <c r="AO309" s="96">
        <f t="shared" si="167"/>
        <v>0.32397241289674361</v>
      </c>
      <c r="AP309" s="96">
        <f t="shared" si="167"/>
        <v>0.63219043110691864</v>
      </c>
      <c r="AQ309" s="96">
        <f t="shared" si="167"/>
        <v>7.714595771922772E-2</v>
      </c>
      <c r="AR309" s="96">
        <f t="shared" si="167"/>
        <v>0.50778550235200248</v>
      </c>
      <c r="AS309" s="96">
        <f t="shared" si="167"/>
        <v>9.2709798729774029E-2</v>
      </c>
      <c r="AT309" s="96">
        <f t="shared" si="167"/>
        <v>0.49463798330602027</v>
      </c>
      <c r="AU309" s="96">
        <f t="shared" si="167"/>
        <v>0.10503729614905</v>
      </c>
      <c r="AV309" s="96">
        <f t="shared" si="167"/>
        <v>0.21305502301706669</v>
      </c>
      <c r="AW309" s="96">
        <f t="shared" si="167"/>
        <v>0.4056516561020842</v>
      </c>
      <c r="AX309" s="96">
        <f t="shared" si="167"/>
        <v>0.21580090934005447</v>
      </c>
      <c r="AY309" s="96">
        <f t="shared" si="167"/>
        <v>0.39914629749895325</v>
      </c>
      <c r="BA309" s="140" t="s">
        <v>114</v>
      </c>
      <c r="BB309" s="140" t="s">
        <v>114</v>
      </c>
      <c r="BC309" s="140" t="s">
        <v>114</v>
      </c>
      <c r="BD309" s="140" t="s">
        <v>114</v>
      </c>
      <c r="BF309" s="77"/>
    </row>
    <row r="310" spans="2:58" x14ac:dyDescent="0.25">
      <c r="B310" s="91" t="s">
        <v>281</v>
      </c>
      <c r="C310" s="91" t="s">
        <v>121</v>
      </c>
      <c r="D310" s="98">
        <f t="shared" ref="D310:AY310" si="168">D232/D234</f>
        <v>6.1292267854165239</v>
      </c>
      <c r="E310" s="98">
        <f t="shared" si="168"/>
        <v>6.0285898626381949</v>
      </c>
      <c r="F310" s="98">
        <f t="shared" si="168"/>
        <v>6.0478993284614146</v>
      </c>
      <c r="G310" s="98">
        <f t="shared" si="168"/>
        <v>6.0147830412940202</v>
      </c>
      <c r="H310" s="98">
        <f t="shared" si="168"/>
        <v>6.4837701408450705</v>
      </c>
      <c r="I310" s="98">
        <f t="shared" si="168"/>
        <v>6.5958115787056384</v>
      </c>
      <c r="J310" s="98">
        <f t="shared" si="168"/>
        <v>6.4723496722776241</v>
      </c>
      <c r="K310" s="98">
        <f t="shared" si="168"/>
        <v>6.4890060555867608</v>
      </c>
      <c r="L310" s="98">
        <f t="shared" si="168"/>
        <v>6.6277285053913424</v>
      </c>
      <c r="M310" s="98">
        <f t="shared" si="168"/>
        <v>6.9355389974290169</v>
      </c>
      <c r="N310" s="98">
        <f t="shared" si="168"/>
        <v>6.9869007672599874</v>
      </c>
      <c r="O310" s="98">
        <f t="shared" si="168"/>
        <v>6.3686373519418886</v>
      </c>
      <c r="P310" s="98">
        <f t="shared" si="168"/>
        <v>9.0090091125703609</v>
      </c>
      <c r="Q310" s="98">
        <f t="shared" si="168"/>
        <v>7.7898953206629349</v>
      </c>
      <c r="R310" s="98">
        <f t="shared" si="168"/>
        <v>8.0145311860975976</v>
      </c>
      <c r="S310" s="98">
        <f t="shared" si="168"/>
        <v>8.0822288370198017</v>
      </c>
      <c r="T310" s="98">
        <f t="shared" si="168"/>
        <v>8.2014127555013108</v>
      </c>
      <c r="U310" s="98">
        <f t="shared" si="168"/>
        <v>8.2086364642311196</v>
      </c>
      <c r="V310" s="98">
        <f t="shared" si="168"/>
        <v>8.8849409283384038</v>
      </c>
      <c r="W310" s="98">
        <f t="shared" si="168"/>
        <v>8.8496993673414632</v>
      </c>
      <c r="X310" s="98">
        <f t="shared" si="168"/>
        <v>8.8651266708429102</v>
      </c>
      <c r="Y310" s="98">
        <f t="shared" si="168"/>
        <v>8.8697576880071427</v>
      </c>
      <c r="Z310" s="98">
        <f t="shared" si="168"/>
        <v>8.8714851879872629</v>
      </c>
      <c r="AA310" s="98">
        <f t="shared" si="168"/>
        <v>8.883500786738237</v>
      </c>
      <c r="AB310" s="98">
        <f t="shared" si="168"/>
        <v>9.4925698521794857</v>
      </c>
      <c r="AC310" s="98">
        <f t="shared" si="168"/>
        <v>9.4178643750753537</v>
      </c>
      <c r="AD310" s="98">
        <f t="shared" si="168"/>
        <v>9.4677766859070367</v>
      </c>
      <c r="AE310" s="98">
        <f t="shared" si="168"/>
        <v>9.4809538903862602</v>
      </c>
      <c r="AF310" s="98">
        <f t="shared" si="168"/>
        <v>9.5043578807740339</v>
      </c>
      <c r="AG310" s="98">
        <f t="shared" si="168"/>
        <v>9.5021475600114442</v>
      </c>
      <c r="AH310" s="98">
        <f t="shared" si="168"/>
        <v>10.115103171733178</v>
      </c>
      <c r="AI310" s="98">
        <f t="shared" si="168"/>
        <v>10.112395979061471</v>
      </c>
      <c r="AJ310" s="98">
        <f t="shared" si="168"/>
        <v>10.111414235608855</v>
      </c>
      <c r="AK310" s="98">
        <f t="shared" si="168"/>
        <v>10.108422267075108</v>
      </c>
      <c r="AL310" s="98">
        <f t="shared" si="168"/>
        <v>10.104810799396645</v>
      </c>
      <c r="AM310" s="98">
        <f t="shared" si="168"/>
        <v>10.100361568241468</v>
      </c>
      <c r="AN310" s="98">
        <f t="shared" si="168"/>
        <v>10.154727286010855</v>
      </c>
      <c r="AO310" s="98">
        <f t="shared" si="168"/>
        <v>10.154091928007078</v>
      </c>
      <c r="AP310" s="98">
        <f t="shared" si="168"/>
        <v>10.219310918729173</v>
      </c>
      <c r="AQ310" s="98">
        <f t="shared" si="168"/>
        <v>10.186105948148084</v>
      </c>
      <c r="AR310" s="98">
        <f t="shared" si="168"/>
        <v>10.218973892419561</v>
      </c>
      <c r="AS310" s="98">
        <f t="shared" si="168"/>
        <v>10.186120701182288</v>
      </c>
      <c r="AT310" s="98">
        <f t="shared" si="168"/>
        <v>10.213796028754878</v>
      </c>
      <c r="AU310" s="98">
        <f t="shared" si="168"/>
        <v>10.183179158046151</v>
      </c>
      <c r="AV310" s="98">
        <f t="shared" si="168"/>
        <v>10.169319984198905</v>
      </c>
      <c r="AW310" s="98">
        <f t="shared" si="168"/>
        <v>10.180273578077593</v>
      </c>
      <c r="AX310" s="98">
        <f t="shared" si="168"/>
        <v>10.167565201927502</v>
      </c>
      <c r="AY310" s="98">
        <f t="shared" si="168"/>
        <v>10.178506772691286</v>
      </c>
      <c r="BA310" s="140" t="s">
        <v>114</v>
      </c>
      <c r="BB310" s="140" t="s">
        <v>114</v>
      </c>
      <c r="BC310" s="140" t="s">
        <v>114</v>
      </c>
      <c r="BD310" s="140" t="s">
        <v>114</v>
      </c>
      <c r="BF310" s="77"/>
    </row>
    <row r="311" spans="2:58" x14ac:dyDescent="0.25">
      <c r="B311" s="91" t="s">
        <v>157</v>
      </c>
      <c r="C311" s="91" t="s">
        <v>119</v>
      </c>
      <c r="D311" s="96">
        <f t="shared" ref="D311:AY311" si="169">D227/D232</f>
        <v>0.1574789943938108</v>
      </c>
      <c r="E311" s="96">
        <f t="shared" si="169"/>
        <v>0.20818015425964212</v>
      </c>
      <c r="F311" s="96">
        <f t="shared" si="169"/>
        <v>0.16042181986397472</v>
      </c>
      <c r="G311" s="96">
        <f t="shared" si="169"/>
        <v>0.20703163494033461</v>
      </c>
      <c r="H311" s="96">
        <f t="shared" si="169"/>
        <v>0.16729042709631989</v>
      </c>
      <c r="I311" s="96">
        <f t="shared" si="169"/>
        <v>0.17418250720796138</v>
      </c>
      <c r="J311" s="96">
        <f t="shared" si="169"/>
        <v>0.29340073047076459</v>
      </c>
      <c r="K311" s="96">
        <f t="shared" si="169"/>
        <v>0.18707511274936597</v>
      </c>
      <c r="L311" s="96">
        <f t="shared" si="169"/>
        <v>0.16996805034655857</v>
      </c>
      <c r="M311" s="96">
        <f t="shared" si="169"/>
        <v>0.17999590126822387</v>
      </c>
      <c r="N311" s="96">
        <f t="shared" si="169"/>
        <v>0.23182142348113655</v>
      </c>
      <c r="O311" s="96">
        <f t="shared" si="169"/>
        <v>0.34906349009948706</v>
      </c>
      <c r="P311" s="96">
        <f t="shared" si="169"/>
        <v>0.23330728199902279</v>
      </c>
      <c r="Q311" s="96">
        <f t="shared" si="169"/>
        <v>0.23534485384224338</v>
      </c>
      <c r="R311" s="96">
        <f t="shared" si="169"/>
        <v>0.22285017891546757</v>
      </c>
      <c r="S311" s="96">
        <f t="shared" si="169"/>
        <v>0.23032329112021027</v>
      </c>
      <c r="T311" s="96">
        <f t="shared" si="169"/>
        <v>0.22661580431747727</v>
      </c>
      <c r="U311" s="96">
        <f t="shared" si="169"/>
        <v>0.23481487114645522</v>
      </c>
      <c r="V311" s="96">
        <f t="shared" si="169"/>
        <v>0.23735034928375462</v>
      </c>
      <c r="W311" s="96">
        <f t="shared" si="169"/>
        <v>0.23404319996857043</v>
      </c>
      <c r="X311" s="96">
        <f t="shared" si="169"/>
        <v>0.23866333797555847</v>
      </c>
      <c r="Y311" s="96">
        <f t="shared" si="169"/>
        <v>0.24413856862881739</v>
      </c>
      <c r="Z311" s="96">
        <f t="shared" si="169"/>
        <v>0.25018789665107799</v>
      </c>
      <c r="AA311" s="96">
        <f t="shared" si="169"/>
        <v>0.24966287123944786</v>
      </c>
      <c r="AB311" s="96">
        <f t="shared" si="169"/>
        <v>0.24063971242862719</v>
      </c>
      <c r="AC311" s="96">
        <f t="shared" si="169"/>
        <v>0.24089992031823246</v>
      </c>
      <c r="AD311" s="96">
        <f t="shared" si="169"/>
        <v>0.23834552636489525</v>
      </c>
      <c r="AE311" s="96">
        <f t="shared" si="169"/>
        <v>0.24115658042936375</v>
      </c>
      <c r="AF311" s="96">
        <f t="shared" si="169"/>
        <v>0.23990875334463907</v>
      </c>
      <c r="AG311" s="96">
        <f t="shared" si="169"/>
        <v>0.24253113244486968</v>
      </c>
      <c r="AH311" s="96">
        <f t="shared" si="169"/>
        <v>0.24214311413116293</v>
      </c>
      <c r="AI311" s="96">
        <f t="shared" si="169"/>
        <v>0.24384087202027305</v>
      </c>
      <c r="AJ311" s="96">
        <f t="shared" si="169"/>
        <v>0.2449942604097447</v>
      </c>
      <c r="AK311" s="96">
        <f t="shared" si="169"/>
        <v>0.24493542652250017</v>
      </c>
      <c r="AL311" s="96">
        <f t="shared" si="169"/>
        <v>0.24531330076472208</v>
      </c>
      <c r="AM311" s="96">
        <f t="shared" si="169"/>
        <v>0.24433130718710774</v>
      </c>
      <c r="AN311" s="96">
        <f t="shared" si="169"/>
        <v>0.24341940328194484</v>
      </c>
      <c r="AO311" s="96">
        <f t="shared" si="169"/>
        <v>0.24358130032107639</v>
      </c>
      <c r="AP311" s="96">
        <f t="shared" si="169"/>
        <v>0.2315466084924076</v>
      </c>
      <c r="AQ311" s="96">
        <f t="shared" si="169"/>
        <v>0.23917309145749638</v>
      </c>
      <c r="AR311" s="96">
        <f t="shared" si="169"/>
        <v>0.23277733380859922</v>
      </c>
      <c r="AS311" s="96">
        <f t="shared" si="169"/>
        <v>0.23966151853028053</v>
      </c>
      <c r="AT311" s="96">
        <f t="shared" si="169"/>
        <v>0.23385263539125145</v>
      </c>
      <c r="AU311" s="96">
        <f t="shared" si="169"/>
        <v>0.24002108361775479</v>
      </c>
      <c r="AV311" s="96">
        <f t="shared" si="169"/>
        <v>0.24276280304449674</v>
      </c>
      <c r="AW311" s="96">
        <f t="shared" si="169"/>
        <v>0.24029495008985222</v>
      </c>
      <c r="AX311" s="96">
        <f t="shared" si="169"/>
        <v>0.24276635472783256</v>
      </c>
      <c r="AY311" s="96">
        <f t="shared" si="169"/>
        <v>0.24037910548700359</v>
      </c>
      <c r="BA311" s="140" t="s">
        <v>114</v>
      </c>
      <c r="BB311" s="140" t="s">
        <v>114</v>
      </c>
      <c r="BC311" s="140" t="s">
        <v>114</v>
      </c>
      <c r="BD311" s="140" t="s">
        <v>114</v>
      </c>
      <c r="BF311" s="77"/>
    </row>
    <row r="312" spans="2:58" x14ac:dyDescent="0.25">
      <c r="B312" s="91" t="s">
        <v>282</v>
      </c>
      <c r="C312" s="91" t="s">
        <v>118</v>
      </c>
      <c r="D312" s="98">
        <f t="shared" ref="D312:O312" si="170">D216/D234</f>
        <v>8.8218693293837234</v>
      </c>
      <c r="E312" s="98">
        <f t="shared" si="170"/>
        <v>9.3578286604416903</v>
      </c>
      <c r="F312" s="98">
        <f t="shared" si="170"/>
        <v>10.704392963512637</v>
      </c>
      <c r="G312" s="98">
        <f t="shared" si="170"/>
        <v>11.541600408015448</v>
      </c>
      <c r="H312" s="98">
        <f t="shared" si="170"/>
        <v>12.39905014084507</v>
      </c>
      <c r="I312" s="98">
        <f t="shared" si="170"/>
        <v>12.213110541666204</v>
      </c>
      <c r="J312" s="98">
        <f t="shared" si="170"/>
        <v>13.792805103010503</v>
      </c>
      <c r="K312" s="98">
        <f t="shared" si="170"/>
        <v>13.145580897637215</v>
      </c>
      <c r="L312" s="98">
        <f t="shared" si="170"/>
        <v>13.544159239427417</v>
      </c>
      <c r="M312" s="98">
        <f t="shared" si="170"/>
        <v>13.440783101984529</v>
      </c>
      <c r="N312" s="98">
        <f t="shared" si="170"/>
        <v>13.373207704265932</v>
      </c>
      <c r="O312" s="98">
        <f t="shared" si="170"/>
        <v>14.637075135166508</v>
      </c>
      <c r="P312" s="144">
        <v>14.3</v>
      </c>
      <c r="Q312" s="144">
        <f t="shared" ref="Q312:AY312" si="171">AVERAGE(E312:P312)</f>
        <v>12.704132824664432</v>
      </c>
      <c r="R312" s="144">
        <f t="shared" si="171"/>
        <v>12.982991505016328</v>
      </c>
      <c r="S312" s="144">
        <f t="shared" si="171"/>
        <v>13.1728747168083</v>
      </c>
      <c r="T312" s="144">
        <f t="shared" si="171"/>
        <v>13.308814242541038</v>
      </c>
      <c r="U312" s="144">
        <f t="shared" si="171"/>
        <v>13.384627917682367</v>
      </c>
      <c r="V312" s="144">
        <f t="shared" si="171"/>
        <v>13.482254365683715</v>
      </c>
      <c r="W312" s="144">
        <f t="shared" si="171"/>
        <v>13.456375137573147</v>
      </c>
      <c r="X312" s="144">
        <f t="shared" si="171"/>
        <v>13.482274657567809</v>
      </c>
      <c r="Y312" s="144">
        <f t="shared" si="171"/>
        <v>13.477117609079508</v>
      </c>
      <c r="Z312" s="144">
        <f t="shared" si="171"/>
        <v>13.480145484670755</v>
      </c>
      <c r="AA312" s="144">
        <f t="shared" si="171"/>
        <v>13.489056966371157</v>
      </c>
      <c r="AB312" s="144">
        <f t="shared" si="171"/>
        <v>13.39338878563821</v>
      </c>
      <c r="AC312" s="144">
        <f t="shared" si="171"/>
        <v>13.317837851108065</v>
      </c>
      <c r="AD312" s="144">
        <f t="shared" si="171"/>
        <v>13.368979936645035</v>
      </c>
      <c r="AE312" s="144">
        <f t="shared" si="171"/>
        <v>13.401145639280761</v>
      </c>
      <c r="AF312" s="144">
        <f t="shared" si="171"/>
        <v>13.420168216153465</v>
      </c>
      <c r="AG312" s="144">
        <f t="shared" si="171"/>
        <v>13.429447713954501</v>
      </c>
      <c r="AH312" s="144">
        <f t="shared" si="171"/>
        <v>13.433182696977175</v>
      </c>
      <c r="AI312" s="144">
        <f t="shared" si="171"/>
        <v>13.429093391251632</v>
      </c>
      <c r="AJ312" s="144">
        <f t="shared" si="171"/>
        <v>13.426819912391506</v>
      </c>
      <c r="AK312" s="144">
        <f t="shared" si="171"/>
        <v>13.422198683626812</v>
      </c>
      <c r="AL312" s="144">
        <f t="shared" si="171"/>
        <v>13.417622106505755</v>
      </c>
      <c r="AM312" s="144">
        <f t="shared" si="171"/>
        <v>13.412411824992006</v>
      </c>
      <c r="AN312" s="144">
        <f t="shared" si="171"/>
        <v>13.406024729877075</v>
      </c>
      <c r="AO312" s="144">
        <f t="shared" si="171"/>
        <v>13.407077725230314</v>
      </c>
      <c r="AP312" s="144">
        <f t="shared" si="171"/>
        <v>13.414514381407171</v>
      </c>
      <c r="AQ312" s="144">
        <f t="shared" si="171"/>
        <v>13.418308918470684</v>
      </c>
      <c r="AR312" s="144">
        <f t="shared" si="171"/>
        <v>13.419739191736509</v>
      </c>
      <c r="AS312" s="144">
        <f t="shared" si="171"/>
        <v>13.419703439701761</v>
      </c>
      <c r="AT312" s="144">
        <f t="shared" si="171"/>
        <v>13.418891416847366</v>
      </c>
      <c r="AU312" s="144">
        <f t="shared" si="171"/>
        <v>13.417700476836549</v>
      </c>
      <c r="AV312" s="144">
        <f t="shared" si="171"/>
        <v>13.416751067301959</v>
      </c>
      <c r="AW312" s="144">
        <f t="shared" si="171"/>
        <v>13.415911996877831</v>
      </c>
      <c r="AX312" s="144">
        <f t="shared" si="171"/>
        <v>13.415388106315417</v>
      </c>
      <c r="AY312" s="144">
        <f t="shared" si="171"/>
        <v>13.415201939632889</v>
      </c>
      <c r="BA312" s="140" t="s">
        <v>114</v>
      </c>
      <c r="BB312" s="140" t="s">
        <v>114</v>
      </c>
      <c r="BC312" s="140" t="s">
        <v>114</v>
      </c>
      <c r="BD312" s="140" t="s">
        <v>114</v>
      </c>
      <c r="BF312" s="77"/>
    </row>
    <row r="313" spans="2:58" x14ac:dyDescent="0.25">
      <c r="BA313" s="140" t="s">
        <v>114</v>
      </c>
      <c r="BB313" s="140" t="s">
        <v>114</v>
      </c>
      <c r="BC313" s="140" t="s">
        <v>114</v>
      </c>
      <c r="BD313" s="140" t="s">
        <v>114</v>
      </c>
      <c r="BF313" s="77"/>
    </row>
    <row r="314" spans="2:58" x14ac:dyDescent="0.25">
      <c r="B314" s="154" t="s">
        <v>278</v>
      </c>
      <c r="C314" s="135"/>
      <c r="D314" s="70">
        <v>44562</v>
      </c>
      <c r="E314" s="70">
        <v>44593</v>
      </c>
      <c r="F314" s="70">
        <v>44621</v>
      </c>
      <c r="G314" s="70">
        <v>44652</v>
      </c>
      <c r="H314" s="70">
        <v>44682</v>
      </c>
      <c r="I314" s="70">
        <v>44713</v>
      </c>
      <c r="J314" s="70">
        <v>44743</v>
      </c>
      <c r="K314" s="70">
        <v>44774</v>
      </c>
      <c r="L314" s="70">
        <v>44805</v>
      </c>
      <c r="M314" s="70">
        <v>44835</v>
      </c>
      <c r="N314" s="70">
        <v>44866</v>
      </c>
      <c r="O314" s="70">
        <v>44896</v>
      </c>
      <c r="P314" s="70">
        <v>44927</v>
      </c>
      <c r="Q314" s="70">
        <v>44958</v>
      </c>
      <c r="R314" s="70">
        <v>44986</v>
      </c>
      <c r="S314" s="70">
        <v>45017</v>
      </c>
      <c r="T314" s="70">
        <v>45047</v>
      </c>
      <c r="U314" s="70">
        <v>45078</v>
      </c>
      <c r="V314" s="70">
        <v>45108</v>
      </c>
      <c r="W314" s="70">
        <v>45139</v>
      </c>
      <c r="X314" s="70">
        <v>45170</v>
      </c>
      <c r="Y314" s="70">
        <v>45200</v>
      </c>
      <c r="Z314" s="70">
        <v>45231</v>
      </c>
      <c r="AA314" s="70">
        <v>45261</v>
      </c>
      <c r="AB314" s="70">
        <v>45292</v>
      </c>
      <c r="AC314" s="70">
        <v>45323</v>
      </c>
      <c r="AD314" s="70">
        <v>45352</v>
      </c>
      <c r="AE314" s="70">
        <v>45383</v>
      </c>
      <c r="AF314" s="70">
        <v>45413</v>
      </c>
      <c r="AG314" s="70">
        <v>45444</v>
      </c>
      <c r="AH314" s="70">
        <v>45474</v>
      </c>
      <c r="AI314" s="70">
        <v>45505</v>
      </c>
      <c r="AJ314" s="70">
        <v>45536</v>
      </c>
      <c r="AK314" s="70">
        <v>45566</v>
      </c>
      <c r="AL314" s="70">
        <v>45597</v>
      </c>
      <c r="AM314" s="70">
        <v>45627</v>
      </c>
      <c r="AN314" s="70">
        <v>45658</v>
      </c>
      <c r="AO314" s="70">
        <v>45689</v>
      </c>
      <c r="AP314" s="70">
        <v>45717</v>
      </c>
      <c r="AQ314" s="70">
        <v>45748</v>
      </c>
      <c r="AR314" s="70">
        <v>45778</v>
      </c>
      <c r="AS314" s="70">
        <v>45809</v>
      </c>
      <c r="AT314" s="70">
        <v>45839</v>
      </c>
      <c r="AU314" s="70">
        <v>45870</v>
      </c>
      <c r="AV314" s="70">
        <v>45901</v>
      </c>
      <c r="AW314" s="70">
        <v>45931</v>
      </c>
      <c r="AX314" s="70">
        <v>45962</v>
      </c>
      <c r="AY314" s="70">
        <v>45992</v>
      </c>
      <c r="BA314" s="140" t="s">
        <v>114</v>
      </c>
      <c r="BB314" s="140" t="s">
        <v>114</v>
      </c>
      <c r="BC314" s="140" t="s">
        <v>114</v>
      </c>
      <c r="BD314" s="140" t="s">
        <v>114</v>
      </c>
      <c r="BF314" s="77"/>
    </row>
    <row r="315" spans="2:58" x14ac:dyDescent="0.25">
      <c r="B315" s="91" t="s">
        <v>245</v>
      </c>
      <c r="C315" s="32" t="s">
        <v>114</v>
      </c>
      <c r="D315" s="140" t="s">
        <v>114</v>
      </c>
      <c r="E315" s="140" t="s">
        <v>114</v>
      </c>
      <c r="F315" s="140" t="s">
        <v>114</v>
      </c>
      <c r="G315" s="140" t="s">
        <v>114</v>
      </c>
      <c r="H315" s="140" t="s">
        <v>114</v>
      </c>
      <c r="I315" s="140" t="s">
        <v>114</v>
      </c>
      <c r="J315" s="140" t="s">
        <v>114</v>
      </c>
      <c r="K315" s="140" t="s">
        <v>114</v>
      </c>
      <c r="L315" s="140" t="s">
        <v>114</v>
      </c>
      <c r="M315" s="140" t="s">
        <v>114</v>
      </c>
      <c r="N315" s="140" t="s">
        <v>114</v>
      </c>
      <c r="O315" s="140" t="s">
        <v>114</v>
      </c>
      <c r="P315" s="171">
        <v>4.1000000000000002E-2</v>
      </c>
      <c r="Q315" s="171">
        <v>4.1000000000000002E-2</v>
      </c>
      <c r="R315" s="171">
        <v>4.1000000000000002E-2</v>
      </c>
      <c r="S315" s="171">
        <v>4.1000000000000002E-2</v>
      </c>
      <c r="T315" s="171">
        <v>4.1000000000000002E-2</v>
      </c>
      <c r="U315" s="171">
        <v>4.1000000000000002E-2</v>
      </c>
      <c r="V315" s="171">
        <v>4.1000000000000002E-2</v>
      </c>
      <c r="W315" s="171">
        <v>4.1000000000000002E-2</v>
      </c>
      <c r="X315" s="171">
        <v>4.1000000000000002E-2</v>
      </c>
      <c r="Y315" s="171">
        <v>4.1000000000000002E-2</v>
      </c>
      <c r="Z315" s="171">
        <v>4.1000000000000002E-2</v>
      </c>
      <c r="AA315" s="171">
        <v>4.1000000000000002E-2</v>
      </c>
      <c r="AB315" s="171">
        <v>4.1000000000000002E-2</v>
      </c>
      <c r="AC315" s="171">
        <v>4.1000000000000002E-2</v>
      </c>
      <c r="AD315" s="171">
        <v>4.1000000000000002E-2</v>
      </c>
      <c r="AE315" s="171">
        <v>4.1000000000000002E-2</v>
      </c>
      <c r="AF315" s="171">
        <v>4.1000000000000002E-2</v>
      </c>
      <c r="AG315" s="171">
        <v>4.1000000000000002E-2</v>
      </c>
      <c r="AH315" s="171">
        <v>4.1000000000000002E-2</v>
      </c>
      <c r="AI315" s="171">
        <v>4.1000000000000002E-2</v>
      </c>
      <c r="AJ315" s="171">
        <v>4.1000000000000002E-2</v>
      </c>
      <c r="AK315" s="171">
        <v>4.1000000000000002E-2</v>
      </c>
      <c r="AL315" s="171">
        <v>4.1000000000000002E-2</v>
      </c>
      <c r="AM315" s="171">
        <v>4.1000000000000002E-2</v>
      </c>
      <c r="AN315" s="171">
        <v>4.1000000000000002E-2</v>
      </c>
      <c r="AO315" s="171">
        <v>4.1000000000000002E-2</v>
      </c>
      <c r="AP315" s="171">
        <v>4.1000000000000002E-2</v>
      </c>
      <c r="AQ315" s="171">
        <v>4.1000000000000002E-2</v>
      </c>
      <c r="AR315" s="171">
        <v>4.1000000000000002E-2</v>
      </c>
      <c r="AS315" s="171">
        <v>4.1000000000000002E-2</v>
      </c>
      <c r="AT315" s="171">
        <v>4.1000000000000002E-2</v>
      </c>
      <c r="AU315" s="171">
        <v>4.1000000000000002E-2</v>
      </c>
      <c r="AV315" s="171">
        <v>4.1000000000000002E-2</v>
      </c>
      <c r="AW315" s="171">
        <v>4.1000000000000002E-2</v>
      </c>
      <c r="AX315" s="171">
        <v>4.1000000000000002E-2</v>
      </c>
      <c r="AY315" s="171">
        <v>4.1000000000000002E-2</v>
      </c>
      <c r="BA315" s="140" t="s">
        <v>114</v>
      </c>
      <c r="BB315" s="140" t="s">
        <v>114</v>
      </c>
      <c r="BC315" s="140" t="s">
        <v>114</v>
      </c>
      <c r="BD315" s="140" t="s">
        <v>114</v>
      </c>
      <c r="BF315" s="77"/>
    </row>
    <row r="316" spans="2:58" x14ac:dyDescent="0.25">
      <c r="B316" s="91" t="s">
        <v>279</v>
      </c>
      <c r="C316" s="32" t="s">
        <v>119</v>
      </c>
      <c r="D316" s="155">
        <f t="shared" ref="D316:O316" si="172">D217/D$16</f>
        <v>0.26501005922929449</v>
      </c>
      <c r="E316" s="155">
        <f t="shared" si="172"/>
        <v>0.28490035758648924</v>
      </c>
      <c r="F316" s="155">
        <f t="shared" si="172"/>
        <v>0.27721427622744843</v>
      </c>
      <c r="G316" s="155">
        <f t="shared" si="172"/>
        <v>0.2751793542492767</v>
      </c>
      <c r="H316" s="155">
        <f t="shared" si="172"/>
        <v>0.27293937800456847</v>
      </c>
      <c r="I316" s="155">
        <f t="shared" si="172"/>
        <v>1.0755542988865736</v>
      </c>
      <c r="J316" s="155">
        <f t="shared" si="172"/>
        <v>1.0286464655148926</v>
      </c>
      <c r="K316" s="155">
        <f t="shared" si="172"/>
        <v>1.0247221581128065</v>
      </c>
      <c r="L316" s="155">
        <f t="shared" si="172"/>
        <v>0.90856658914908439</v>
      </c>
      <c r="M316" s="155">
        <f t="shared" si="172"/>
        <v>0.76145803733767881</v>
      </c>
      <c r="N316" s="155">
        <f t="shared" si="172"/>
        <v>0.79665975242097209</v>
      </c>
      <c r="O316" s="155">
        <f t="shared" si="172"/>
        <v>0.76252182021510873</v>
      </c>
      <c r="P316" s="172">
        <f>AVERAGE(B316:O316)</f>
        <v>0.64444771224451614</v>
      </c>
      <c r="Q316" s="139">
        <f>P316</f>
        <v>0.64444771224451614</v>
      </c>
      <c r="R316" s="139">
        <f t="shared" ref="R316:AY316" si="173">Q316</f>
        <v>0.64444771224451614</v>
      </c>
      <c r="S316" s="139">
        <f t="shared" si="173"/>
        <v>0.64444771224451614</v>
      </c>
      <c r="T316" s="139">
        <f t="shared" si="173"/>
        <v>0.64444771224451614</v>
      </c>
      <c r="U316" s="139">
        <f t="shared" si="173"/>
        <v>0.64444771224451614</v>
      </c>
      <c r="V316" s="139">
        <f t="shared" si="173"/>
        <v>0.64444771224451614</v>
      </c>
      <c r="W316" s="139">
        <f t="shared" si="173"/>
        <v>0.64444771224451614</v>
      </c>
      <c r="X316" s="139">
        <f t="shared" si="173"/>
        <v>0.64444771224451614</v>
      </c>
      <c r="Y316" s="139">
        <f t="shared" si="173"/>
        <v>0.64444771224451614</v>
      </c>
      <c r="Z316" s="139">
        <f t="shared" si="173"/>
        <v>0.64444771224451614</v>
      </c>
      <c r="AA316" s="139">
        <f t="shared" si="173"/>
        <v>0.64444771224451614</v>
      </c>
      <c r="AB316" s="139">
        <f t="shared" si="173"/>
        <v>0.64444771224451614</v>
      </c>
      <c r="AC316" s="139">
        <f t="shared" si="173"/>
        <v>0.64444771224451614</v>
      </c>
      <c r="AD316" s="139">
        <f t="shared" si="173"/>
        <v>0.64444771224451614</v>
      </c>
      <c r="AE316" s="139">
        <f t="shared" si="173"/>
        <v>0.64444771224451614</v>
      </c>
      <c r="AF316" s="139">
        <f t="shared" si="173"/>
        <v>0.64444771224451614</v>
      </c>
      <c r="AG316" s="139">
        <f t="shared" si="173"/>
        <v>0.64444771224451614</v>
      </c>
      <c r="AH316" s="139">
        <f t="shared" si="173"/>
        <v>0.64444771224451614</v>
      </c>
      <c r="AI316" s="139">
        <f t="shared" si="173"/>
        <v>0.64444771224451614</v>
      </c>
      <c r="AJ316" s="139">
        <f t="shared" si="173"/>
        <v>0.64444771224451614</v>
      </c>
      <c r="AK316" s="139">
        <f t="shared" si="173"/>
        <v>0.64444771224451614</v>
      </c>
      <c r="AL316" s="139">
        <f t="shared" si="173"/>
        <v>0.64444771224451614</v>
      </c>
      <c r="AM316" s="139">
        <f t="shared" si="173"/>
        <v>0.64444771224451614</v>
      </c>
      <c r="AN316" s="139">
        <f t="shared" si="173"/>
        <v>0.64444771224451614</v>
      </c>
      <c r="AO316" s="139">
        <f t="shared" si="173"/>
        <v>0.64444771224451614</v>
      </c>
      <c r="AP316" s="139">
        <f t="shared" si="173"/>
        <v>0.64444771224451614</v>
      </c>
      <c r="AQ316" s="139">
        <f t="shared" si="173"/>
        <v>0.64444771224451614</v>
      </c>
      <c r="AR316" s="139">
        <f t="shared" si="173"/>
        <v>0.64444771224451614</v>
      </c>
      <c r="AS316" s="139">
        <f t="shared" si="173"/>
        <v>0.64444771224451614</v>
      </c>
      <c r="AT316" s="139">
        <f t="shared" si="173"/>
        <v>0.64444771224451614</v>
      </c>
      <c r="AU316" s="139">
        <f t="shared" si="173"/>
        <v>0.64444771224451614</v>
      </c>
      <c r="AV316" s="139">
        <f t="shared" si="173"/>
        <v>0.64444771224451614</v>
      </c>
      <c r="AW316" s="139">
        <f t="shared" si="173"/>
        <v>0.64444771224451614</v>
      </c>
      <c r="AX316" s="139">
        <f t="shared" si="173"/>
        <v>0.64444771224451614</v>
      </c>
      <c r="AY316" s="139">
        <f t="shared" si="173"/>
        <v>0.64444771224451614</v>
      </c>
      <c r="BA316" s="140" t="s">
        <v>114</v>
      </c>
      <c r="BB316" s="140" t="s">
        <v>114</v>
      </c>
      <c r="BC316" s="140" t="s">
        <v>114</v>
      </c>
      <c r="BD316" s="140" t="s">
        <v>114</v>
      </c>
      <c r="BF316" s="77"/>
    </row>
    <row r="317" spans="2:58" x14ac:dyDescent="0.25">
      <c r="B317" s="91" t="s">
        <v>280</v>
      </c>
      <c r="BA317" s="140" t="s">
        <v>114</v>
      </c>
      <c r="BB317" s="140" t="s">
        <v>114</v>
      </c>
      <c r="BC317" s="140" t="s">
        <v>114</v>
      </c>
      <c r="BD317" s="140" t="s">
        <v>114</v>
      </c>
      <c r="BF317" s="77"/>
    </row>
    <row r="318" spans="2:58" x14ac:dyDescent="0.25">
      <c r="B318" s="156" t="s">
        <v>188</v>
      </c>
      <c r="C318" s="150">
        <f>Data_Analysis_A!V23</f>
        <v>16563.443704334401</v>
      </c>
      <c r="BA318" s="140" t="s">
        <v>114</v>
      </c>
      <c r="BB318" s="140" t="s">
        <v>114</v>
      </c>
      <c r="BC318" s="140" t="s">
        <v>114</v>
      </c>
      <c r="BD318" s="140" t="s">
        <v>114</v>
      </c>
      <c r="BF318" s="77"/>
    </row>
    <row r="319" spans="2:58" x14ac:dyDescent="0.25">
      <c r="B319" s="156" t="s">
        <v>92</v>
      </c>
      <c r="C319" s="157">
        <f>Data_Analysis_A!V24</f>
        <v>7.7908297464341358E-2</v>
      </c>
      <c r="BA319" s="140" t="s">
        <v>114</v>
      </c>
      <c r="BB319" s="140" t="s">
        <v>114</v>
      </c>
      <c r="BC319" s="140" t="s">
        <v>114</v>
      </c>
      <c r="BD319" s="140" t="s">
        <v>114</v>
      </c>
      <c r="BF319" s="77"/>
    </row>
    <row r="320" spans="2:58" x14ac:dyDescent="0.25">
      <c r="B320" s="91" t="s">
        <v>283</v>
      </c>
      <c r="BA320" s="140" t="s">
        <v>114</v>
      </c>
      <c r="BB320" s="140" t="s">
        <v>114</v>
      </c>
      <c r="BC320" s="140" t="s">
        <v>114</v>
      </c>
      <c r="BD320" s="140" t="s">
        <v>114</v>
      </c>
      <c r="BF320" s="77"/>
    </row>
    <row r="321" spans="2:59" x14ac:dyDescent="0.25">
      <c r="B321" s="156" t="s">
        <v>188</v>
      </c>
      <c r="C321" s="118">
        <f>Data_Analysis_A!V53</f>
        <v>757.35629829511061</v>
      </c>
      <c r="BA321" s="140" t="s">
        <v>114</v>
      </c>
      <c r="BB321" s="140" t="s">
        <v>114</v>
      </c>
      <c r="BC321" s="140" t="s">
        <v>114</v>
      </c>
      <c r="BD321" s="140" t="s">
        <v>114</v>
      </c>
      <c r="BF321" s="77"/>
    </row>
    <row r="322" spans="2:59" x14ac:dyDescent="0.25">
      <c r="B322" s="156" t="s">
        <v>93</v>
      </c>
      <c r="C322" s="118">
        <f>Data_Analysis_A!V54</f>
        <v>2.253463146376174E-2</v>
      </c>
      <c r="BA322" s="140" t="s">
        <v>114</v>
      </c>
      <c r="BB322" s="140" t="s">
        <v>114</v>
      </c>
      <c r="BC322" s="140" t="s">
        <v>114</v>
      </c>
      <c r="BD322" s="140" t="s">
        <v>114</v>
      </c>
      <c r="BF322" s="77"/>
    </row>
    <row r="323" spans="2:59" x14ac:dyDescent="0.25">
      <c r="B323" s="156" t="s">
        <v>286</v>
      </c>
      <c r="C323" s="91" t="s">
        <v>119</v>
      </c>
      <c r="D323" s="155">
        <f>D219/$D$12</f>
        <v>0.82255201752484053</v>
      </c>
      <c r="E323" s="155">
        <f t="shared" ref="E323:O323" si="174">E219/E171</f>
        <v>0.83498487181227476</v>
      </c>
      <c r="F323" s="155">
        <f t="shared" si="174"/>
        <v>0.84015924143254139</v>
      </c>
      <c r="G323" s="155">
        <f t="shared" si="174"/>
        <v>0.85941160494221636</v>
      </c>
      <c r="H323" s="155">
        <f t="shared" si="174"/>
        <v>0.88030750881985498</v>
      </c>
      <c r="I323" s="155">
        <f t="shared" si="174"/>
        <v>0.89410491741948472</v>
      </c>
      <c r="J323" s="155">
        <f t="shared" si="174"/>
        <v>0.90425719244277214</v>
      </c>
      <c r="K323" s="155">
        <f t="shared" si="174"/>
        <v>0.90897218705393723</v>
      </c>
      <c r="L323" s="155">
        <f t="shared" si="174"/>
        <v>0.91387861702173634</v>
      </c>
      <c r="M323" s="155">
        <f t="shared" si="174"/>
        <v>0.91753005084638206</v>
      </c>
      <c r="N323" s="155">
        <f t="shared" si="174"/>
        <v>0.91879766942075713</v>
      </c>
      <c r="O323" s="155">
        <f t="shared" si="174"/>
        <v>0.91739577321472487</v>
      </c>
      <c r="P323" s="139">
        <f>AVERAGE(D323:O323)</f>
        <v>0.8843626376626269</v>
      </c>
      <c r="Q323" s="139">
        <f>P323</f>
        <v>0.8843626376626269</v>
      </c>
      <c r="R323" s="139">
        <f>Q323</f>
        <v>0.8843626376626269</v>
      </c>
      <c r="S323" s="139">
        <f t="shared" ref="S323:AY323" si="175">R323</f>
        <v>0.8843626376626269</v>
      </c>
      <c r="T323" s="139">
        <f t="shared" si="175"/>
        <v>0.8843626376626269</v>
      </c>
      <c r="U323" s="139">
        <f t="shared" si="175"/>
        <v>0.8843626376626269</v>
      </c>
      <c r="V323" s="139">
        <f t="shared" si="175"/>
        <v>0.8843626376626269</v>
      </c>
      <c r="W323" s="139">
        <f t="shared" si="175"/>
        <v>0.8843626376626269</v>
      </c>
      <c r="X323" s="139">
        <f t="shared" si="175"/>
        <v>0.8843626376626269</v>
      </c>
      <c r="Y323" s="139">
        <f t="shared" si="175"/>
        <v>0.8843626376626269</v>
      </c>
      <c r="Z323" s="139">
        <f t="shared" si="175"/>
        <v>0.8843626376626269</v>
      </c>
      <c r="AA323" s="139">
        <f t="shared" si="175"/>
        <v>0.8843626376626269</v>
      </c>
      <c r="AB323" s="139">
        <f t="shared" si="175"/>
        <v>0.8843626376626269</v>
      </c>
      <c r="AC323" s="139">
        <f t="shared" si="175"/>
        <v>0.8843626376626269</v>
      </c>
      <c r="AD323" s="139">
        <f t="shared" si="175"/>
        <v>0.8843626376626269</v>
      </c>
      <c r="AE323" s="139">
        <f t="shared" si="175"/>
        <v>0.8843626376626269</v>
      </c>
      <c r="AF323" s="139">
        <f t="shared" si="175"/>
        <v>0.8843626376626269</v>
      </c>
      <c r="AG323" s="139">
        <f t="shared" si="175"/>
        <v>0.8843626376626269</v>
      </c>
      <c r="AH323" s="139">
        <f t="shared" si="175"/>
        <v>0.8843626376626269</v>
      </c>
      <c r="AI323" s="139">
        <f t="shared" si="175"/>
        <v>0.8843626376626269</v>
      </c>
      <c r="AJ323" s="139">
        <f t="shared" si="175"/>
        <v>0.8843626376626269</v>
      </c>
      <c r="AK323" s="139">
        <f t="shared" si="175"/>
        <v>0.8843626376626269</v>
      </c>
      <c r="AL323" s="139">
        <f t="shared" si="175"/>
        <v>0.8843626376626269</v>
      </c>
      <c r="AM323" s="139">
        <f t="shared" si="175"/>
        <v>0.8843626376626269</v>
      </c>
      <c r="AN323" s="139">
        <f t="shared" si="175"/>
        <v>0.8843626376626269</v>
      </c>
      <c r="AO323" s="139">
        <f t="shared" si="175"/>
        <v>0.8843626376626269</v>
      </c>
      <c r="AP323" s="139">
        <f t="shared" si="175"/>
        <v>0.8843626376626269</v>
      </c>
      <c r="AQ323" s="139">
        <f t="shared" si="175"/>
        <v>0.8843626376626269</v>
      </c>
      <c r="AR323" s="139">
        <f t="shared" si="175"/>
        <v>0.8843626376626269</v>
      </c>
      <c r="AS323" s="139">
        <f t="shared" si="175"/>
        <v>0.8843626376626269</v>
      </c>
      <c r="AT323" s="139">
        <f t="shared" si="175"/>
        <v>0.8843626376626269</v>
      </c>
      <c r="AU323" s="139">
        <f t="shared" si="175"/>
        <v>0.8843626376626269</v>
      </c>
      <c r="AV323" s="139">
        <f t="shared" si="175"/>
        <v>0.8843626376626269</v>
      </c>
      <c r="AW323" s="139">
        <f t="shared" si="175"/>
        <v>0.8843626376626269</v>
      </c>
      <c r="AX323" s="139">
        <f t="shared" si="175"/>
        <v>0.8843626376626269</v>
      </c>
      <c r="AY323" s="139">
        <f t="shared" si="175"/>
        <v>0.8843626376626269</v>
      </c>
      <c r="BA323" s="140" t="s">
        <v>114</v>
      </c>
      <c r="BB323" s="140" t="s">
        <v>114</v>
      </c>
      <c r="BC323" s="140" t="s">
        <v>114</v>
      </c>
      <c r="BD323" s="140" t="s">
        <v>114</v>
      </c>
      <c r="BF323" s="77"/>
    </row>
    <row r="324" spans="2:59" x14ac:dyDescent="0.25">
      <c r="B324" s="156" t="s">
        <v>287</v>
      </c>
      <c r="C324" s="91" t="s">
        <v>119</v>
      </c>
      <c r="D324" s="159">
        <f t="shared" ref="D324:O324" si="176">D220/D175</f>
        <v>2.6927412411253612E-3</v>
      </c>
      <c r="E324" s="159">
        <f t="shared" si="176"/>
        <v>2.718397357802071E-3</v>
      </c>
      <c r="F324" s="159">
        <f t="shared" si="176"/>
        <v>2.909978265184823E-3</v>
      </c>
      <c r="G324" s="159">
        <f t="shared" si="176"/>
        <v>2.9890726304708667E-3</v>
      </c>
      <c r="H324" s="159">
        <f t="shared" si="176"/>
        <v>2.7220261117933179E-3</v>
      </c>
      <c r="I324" s="159">
        <f t="shared" si="176"/>
        <v>1.8896806540151709E-3</v>
      </c>
      <c r="J324" s="159">
        <f t="shared" si="176"/>
        <v>1.4684017251324704E-3</v>
      </c>
      <c r="K324" s="159">
        <f t="shared" si="176"/>
        <v>1.7204176271726865E-3</v>
      </c>
      <c r="L324" s="159">
        <f t="shared" si="176"/>
        <v>1.4569488305736227E-3</v>
      </c>
      <c r="M324" s="159">
        <f t="shared" si="176"/>
        <v>1.2228637411152406E-3</v>
      </c>
      <c r="N324" s="159">
        <f t="shared" si="176"/>
        <v>1.3436021746060733E-3</v>
      </c>
      <c r="O324" s="159">
        <f t="shared" si="176"/>
        <v>1.1638445944816829E-3</v>
      </c>
      <c r="P324" s="141">
        <f>AVERAGE(D324:O324)</f>
        <v>2.0248312461227823E-3</v>
      </c>
      <c r="Q324" s="141">
        <f>P324</f>
        <v>2.0248312461227823E-3</v>
      </c>
      <c r="R324" s="141">
        <f t="shared" ref="R324:AY324" si="177">Q324</f>
        <v>2.0248312461227823E-3</v>
      </c>
      <c r="S324" s="141">
        <f t="shared" si="177"/>
        <v>2.0248312461227823E-3</v>
      </c>
      <c r="T324" s="141">
        <f t="shared" si="177"/>
        <v>2.0248312461227823E-3</v>
      </c>
      <c r="U324" s="141">
        <f t="shared" si="177"/>
        <v>2.0248312461227823E-3</v>
      </c>
      <c r="V324" s="141">
        <f t="shared" si="177"/>
        <v>2.0248312461227823E-3</v>
      </c>
      <c r="W324" s="141">
        <f t="shared" si="177"/>
        <v>2.0248312461227823E-3</v>
      </c>
      <c r="X324" s="141">
        <f t="shared" si="177"/>
        <v>2.0248312461227823E-3</v>
      </c>
      <c r="Y324" s="141">
        <f t="shared" si="177"/>
        <v>2.0248312461227823E-3</v>
      </c>
      <c r="Z324" s="141">
        <f t="shared" si="177"/>
        <v>2.0248312461227823E-3</v>
      </c>
      <c r="AA324" s="141">
        <f t="shared" si="177"/>
        <v>2.0248312461227823E-3</v>
      </c>
      <c r="AB324" s="141">
        <f t="shared" si="177"/>
        <v>2.0248312461227823E-3</v>
      </c>
      <c r="AC324" s="141">
        <f t="shared" si="177"/>
        <v>2.0248312461227823E-3</v>
      </c>
      <c r="AD324" s="141">
        <f t="shared" si="177"/>
        <v>2.0248312461227823E-3</v>
      </c>
      <c r="AE324" s="141">
        <f t="shared" si="177"/>
        <v>2.0248312461227823E-3</v>
      </c>
      <c r="AF324" s="141">
        <f t="shared" si="177"/>
        <v>2.0248312461227823E-3</v>
      </c>
      <c r="AG324" s="141">
        <f t="shared" si="177"/>
        <v>2.0248312461227823E-3</v>
      </c>
      <c r="AH324" s="141">
        <f t="shared" si="177"/>
        <v>2.0248312461227823E-3</v>
      </c>
      <c r="AI324" s="141">
        <f t="shared" si="177"/>
        <v>2.0248312461227823E-3</v>
      </c>
      <c r="AJ324" s="141">
        <f t="shared" si="177"/>
        <v>2.0248312461227823E-3</v>
      </c>
      <c r="AK324" s="141">
        <f t="shared" si="177"/>
        <v>2.0248312461227823E-3</v>
      </c>
      <c r="AL324" s="141">
        <f t="shared" si="177"/>
        <v>2.0248312461227823E-3</v>
      </c>
      <c r="AM324" s="141">
        <f t="shared" si="177"/>
        <v>2.0248312461227823E-3</v>
      </c>
      <c r="AN324" s="141">
        <f t="shared" si="177"/>
        <v>2.0248312461227823E-3</v>
      </c>
      <c r="AO324" s="141">
        <f t="shared" si="177"/>
        <v>2.0248312461227823E-3</v>
      </c>
      <c r="AP324" s="141">
        <f t="shared" si="177"/>
        <v>2.0248312461227823E-3</v>
      </c>
      <c r="AQ324" s="141">
        <f t="shared" si="177"/>
        <v>2.0248312461227823E-3</v>
      </c>
      <c r="AR324" s="141">
        <f t="shared" si="177"/>
        <v>2.0248312461227823E-3</v>
      </c>
      <c r="AS324" s="141">
        <f t="shared" si="177"/>
        <v>2.0248312461227823E-3</v>
      </c>
      <c r="AT324" s="141">
        <f t="shared" si="177"/>
        <v>2.0248312461227823E-3</v>
      </c>
      <c r="AU324" s="141">
        <f t="shared" si="177"/>
        <v>2.0248312461227823E-3</v>
      </c>
      <c r="AV324" s="141">
        <f t="shared" si="177"/>
        <v>2.0248312461227823E-3</v>
      </c>
      <c r="AW324" s="141">
        <f t="shared" si="177"/>
        <v>2.0248312461227823E-3</v>
      </c>
      <c r="AX324" s="141">
        <f t="shared" si="177"/>
        <v>2.0248312461227823E-3</v>
      </c>
      <c r="AY324" s="141">
        <f t="shared" si="177"/>
        <v>2.0248312461227823E-3</v>
      </c>
      <c r="BA324" s="140" t="s">
        <v>114</v>
      </c>
      <c r="BB324" s="140" t="s">
        <v>114</v>
      </c>
      <c r="BC324" s="140" t="s">
        <v>114</v>
      </c>
      <c r="BD324" s="140" t="s">
        <v>114</v>
      </c>
      <c r="BF324" s="77"/>
    </row>
    <row r="325" spans="2:59" x14ac:dyDescent="0.25">
      <c r="B325" s="156" t="s">
        <v>288</v>
      </c>
      <c r="C325" s="91" t="s">
        <v>290</v>
      </c>
      <c r="D325" s="37">
        <f t="shared" ref="D325:O325" si="178">D222/D$74</f>
        <v>563.15969869918081</v>
      </c>
      <c r="E325" s="37">
        <f t="shared" si="178"/>
        <v>541.37275059595299</v>
      </c>
      <c r="F325" s="37">
        <f t="shared" si="178"/>
        <v>547.18438158655204</v>
      </c>
      <c r="G325" s="37">
        <f t="shared" si="178"/>
        <v>519.38085461019864</v>
      </c>
      <c r="H325" s="37">
        <f t="shared" si="178"/>
        <v>521.08565590842545</v>
      </c>
      <c r="I325" s="37">
        <f t="shared" si="178"/>
        <v>557.4838841331125</v>
      </c>
      <c r="J325" s="37">
        <f t="shared" si="178"/>
        <v>542.99336377337443</v>
      </c>
      <c r="K325" s="37">
        <f t="shared" si="178"/>
        <v>518.0622654087349</v>
      </c>
      <c r="L325" s="37">
        <f t="shared" si="178"/>
        <v>547.33408162526325</v>
      </c>
      <c r="M325" s="37">
        <f t="shared" si="178"/>
        <v>584.45052385355882</v>
      </c>
      <c r="N325" s="37">
        <f t="shared" si="178"/>
        <v>604.19249435061238</v>
      </c>
      <c r="O325" s="37">
        <f t="shared" si="178"/>
        <v>632.23881200941423</v>
      </c>
      <c r="P325" s="150">
        <f>AVERAGE(D325:O325)</f>
        <v>556.57823054619837</v>
      </c>
      <c r="Q325" s="150">
        <f t="shared" ref="Q325:AY327" si="179">AVERAGE(E325:P325)</f>
        <v>556.0297748667831</v>
      </c>
      <c r="R325" s="150">
        <f t="shared" si="179"/>
        <v>557.25119355601908</v>
      </c>
      <c r="S325" s="150">
        <f t="shared" si="179"/>
        <v>558.09009455347461</v>
      </c>
      <c r="T325" s="150">
        <f t="shared" si="179"/>
        <v>561.31586454874753</v>
      </c>
      <c r="U325" s="150">
        <f t="shared" si="179"/>
        <v>564.66838193544106</v>
      </c>
      <c r="V325" s="150">
        <f t="shared" si="179"/>
        <v>565.26709008563523</v>
      </c>
      <c r="W325" s="150">
        <f t="shared" si="179"/>
        <v>567.12323394499026</v>
      </c>
      <c r="X325" s="150">
        <f t="shared" si="179"/>
        <v>571.21164798967823</v>
      </c>
      <c r="Y325" s="150">
        <f t="shared" si="179"/>
        <v>573.20144518671282</v>
      </c>
      <c r="Z325" s="150">
        <f t="shared" si="179"/>
        <v>572.26402196447566</v>
      </c>
      <c r="AA325" s="150">
        <f t="shared" si="179"/>
        <v>569.60331593229751</v>
      </c>
      <c r="AB325" s="150">
        <f t="shared" si="179"/>
        <v>564.38369125920451</v>
      </c>
      <c r="AC325" s="150">
        <f t="shared" si="179"/>
        <v>565.03414631862154</v>
      </c>
      <c r="AD325" s="150">
        <f t="shared" si="179"/>
        <v>565.78451060627481</v>
      </c>
      <c r="AE325" s="150">
        <f t="shared" si="179"/>
        <v>566.49562036046279</v>
      </c>
      <c r="AF325" s="150">
        <f t="shared" si="179"/>
        <v>567.19608084437846</v>
      </c>
      <c r="AG325" s="150">
        <f t="shared" si="179"/>
        <v>567.68609886901436</v>
      </c>
      <c r="AH325" s="150">
        <f t="shared" si="179"/>
        <v>567.93757528014544</v>
      </c>
      <c r="AI325" s="150">
        <f t="shared" si="179"/>
        <v>568.16011571302124</v>
      </c>
      <c r="AJ325" s="150">
        <f t="shared" si="179"/>
        <v>568.2465225270239</v>
      </c>
      <c r="AK325" s="150">
        <f t="shared" si="179"/>
        <v>567.99942873846942</v>
      </c>
      <c r="AL325" s="150">
        <f t="shared" si="179"/>
        <v>567.56592736778259</v>
      </c>
      <c r="AM325" s="150">
        <f t="shared" si="179"/>
        <v>567.17441948472481</v>
      </c>
      <c r="AN325" s="150">
        <f t="shared" si="179"/>
        <v>566.97201144742701</v>
      </c>
      <c r="AO325" s="150">
        <f t="shared" si="179"/>
        <v>567.18770479644559</v>
      </c>
      <c r="AP325" s="150">
        <f t="shared" si="179"/>
        <v>567.36716800293095</v>
      </c>
      <c r="AQ325" s="150">
        <f t="shared" si="179"/>
        <v>567.49905611931888</v>
      </c>
      <c r="AR325" s="150">
        <f t="shared" si="179"/>
        <v>567.58267576589014</v>
      </c>
      <c r="AS325" s="150">
        <f t="shared" si="179"/>
        <v>567.61489200934955</v>
      </c>
      <c r="AT325" s="150">
        <f t="shared" si="179"/>
        <v>567.60895810437751</v>
      </c>
      <c r="AU325" s="150">
        <f t="shared" si="179"/>
        <v>567.5815733397302</v>
      </c>
      <c r="AV325" s="150">
        <f t="shared" si="179"/>
        <v>567.53336147528933</v>
      </c>
      <c r="AW325" s="150">
        <f t="shared" si="179"/>
        <v>567.47393138764471</v>
      </c>
      <c r="AX325" s="150">
        <f t="shared" si="179"/>
        <v>567.4301399417426</v>
      </c>
      <c r="AY325" s="150">
        <f t="shared" si="179"/>
        <v>567.41882432290595</v>
      </c>
      <c r="BA325" s="140" t="s">
        <v>114</v>
      </c>
      <c r="BB325" s="140" t="s">
        <v>114</v>
      </c>
      <c r="BC325" s="140" t="s">
        <v>114</v>
      </c>
      <c r="BD325" s="140" t="s">
        <v>114</v>
      </c>
      <c r="BF325" s="77"/>
    </row>
    <row r="326" spans="2:59" x14ac:dyDescent="0.25">
      <c r="B326" s="156" t="s">
        <v>289</v>
      </c>
      <c r="C326" s="91" t="s">
        <v>291</v>
      </c>
      <c r="D326" s="37">
        <f t="shared" ref="D326:O326" si="180">D223/D$74</f>
        <v>1949.2509465836501</v>
      </c>
      <c r="E326" s="37">
        <f t="shared" si="180"/>
        <v>1899.7523626773104</v>
      </c>
      <c r="F326" s="37">
        <f t="shared" si="180"/>
        <v>2001.8050893896429</v>
      </c>
      <c r="G326" s="37">
        <f t="shared" si="180"/>
        <v>1946.1525445789407</v>
      </c>
      <c r="H326" s="37">
        <f t="shared" si="180"/>
        <v>1986.0745171400038</v>
      </c>
      <c r="I326" s="37">
        <f t="shared" si="180"/>
        <v>2104.4642974810949</v>
      </c>
      <c r="J326" s="37">
        <f t="shared" si="180"/>
        <v>2041.5906261047539</v>
      </c>
      <c r="K326" s="37">
        <f t="shared" si="180"/>
        <v>1991.0373415814634</v>
      </c>
      <c r="L326" s="37">
        <f t="shared" si="180"/>
        <v>2074.6668520297239</v>
      </c>
      <c r="M326" s="37">
        <f t="shared" si="180"/>
        <v>2237.0560287844346</v>
      </c>
      <c r="N326" s="37">
        <f t="shared" si="180"/>
        <v>2297.943784736312</v>
      </c>
      <c r="O326" s="37">
        <f t="shared" si="180"/>
        <v>2391.9621943204547</v>
      </c>
      <c r="P326" s="150">
        <f>AVERAGE(D326:O326)</f>
        <v>2076.8130487839817</v>
      </c>
      <c r="Q326" s="150">
        <f t="shared" si="179"/>
        <v>2087.4432239673429</v>
      </c>
      <c r="R326" s="150">
        <f t="shared" si="179"/>
        <v>2103.0841290748458</v>
      </c>
      <c r="S326" s="150">
        <f t="shared" si="179"/>
        <v>2111.5240490486126</v>
      </c>
      <c r="T326" s="150">
        <f t="shared" si="179"/>
        <v>2125.305007754419</v>
      </c>
      <c r="U326" s="150">
        <f t="shared" si="179"/>
        <v>2136.9075486389534</v>
      </c>
      <c r="V326" s="150">
        <f t="shared" si="179"/>
        <v>2139.6111529021082</v>
      </c>
      <c r="W326" s="150">
        <f t="shared" si="179"/>
        <v>2147.7795301352207</v>
      </c>
      <c r="X326" s="150">
        <f t="shared" si="179"/>
        <v>2160.8413791813668</v>
      </c>
      <c r="Y326" s="150">
        <f t="shared" si="179"/>
        <v>2168.0225897773371</v>
      </c>
      <c r="Z326" s="150">
        <f t="shared" si="179"/>
        <v>2162.2698031934128</v>
      </c>
      <c r="AA326" s="150">
        <f t="shared" si="179"/>
        <v>2150.9636380648381</v>
      </c>
      <c r="AB326" s="150">
        <f t="shared" si="179"/>
        <v>2130.8804250435364</v>
      </c>
      <c r="AC326" s="150">
        <f t="shared" si="179"/>
        <v>2135.3860397318326</v>
      </c>
      <c r="AD326" s="150">
        <f t="shared" si="179"/>
        <v>2139.3812743788735</v>
      </c>
      <c r="AE326" s="150">
        <f t="shared" si="179"/>
        <v>2142.4060364875422</v>
      </c>
      <c r="AF326" s="150">
        <f t="shared" si="179"/>
        <v>2144.9795354407865</v>
      </c>
      <c r="AG326" s="150">
        <f t="shared" si="179"/>
        <v>2146.6190794146505</v>
      </c>
      <c r="AH326" s="150">
        <f t="shared" si="179"/>
        <v>2147.4283736459588</v>
      </c>
      <c r="AI326" s="150">
        <f t="shared" si="179"/>
        <v>2148.0798087079465</v>
      </c>
      <c r="AJ326" s="150">
        <f t="shared" si="179"/>
        <v>2148.1048319223401</v>
      </c>
      <c r="AK326" s="150">
        <f t="shared" si="179"/>
        <v>2147.0434529840877</v>
      </c>
      <c r="AL326" s="150">
        <f t="shared" si="179"/>
        <v>2145.2951915846502</v>
      </c>
      <c r="AM326" s="150">
        <f t="shared" si="179"/>
        <v>2143.8806406172534</v>
      </c>
      <c r="AN326" s="150">
        <f t="shared" si="179"/>
        <v>2143.2903908299545</v>
      </c>
      <c r="AO326" s="150">
        <f t="shared" si="179"/>
        <v>2144.3245546454896</v>
      </c>
      <c r="AP326" s="150">
        <f t="shared" si="179"/>
        <v>2145.0694308882944</v>
      </c>
      <c r="AQ326" s="150">
        <f t="shared" si="179"/>
        <v>2145.5434439307469</v>
      </c>
      <c r="AR326" s="150">
        <f t="shared" si="179"/>
        <v>2145.8048945510131</v>
      </c>
      <c r="AS326" s="150">
        <f t="shared" si="179"/>
        <v>2145.8736744768653</v>
      </c>
      <c r="AT326" s="150">
        <f t="shared" si="179"/>
        <v>2145.8115573987166</v>
      </c>
      <c r="AU326" s="150">
        <f t="shared" si="179"/>
        <v>2145.6768227114462</v>
      </c>
      <c r="AV326" s="150">
        <f t="shared" si="179"/>
        <v>2145.4765738784045</v>
      </c>
      <c r="AW326" s="150">
        <f t="shared" si="179"/>
        <v>2145.2575523747432</v>
      </c>
      <c r="AX326" s="150">
        <f t="shared" si="179"/>
        <v>2145.1087273239646</v>
      </c>
      <c r="AY326" s="150">
        <f t="shared" si="179"/>
        <v>2145.0931886355743</v>
      </c>
      <c r="BA326" s="140" t="s">
        <v>114</v>
      </c>
      <c r="BB326" s="140" t="s">
        <v>114</v>
      </c>
      <c r="BC326" s="140" t="s">
        <v>114</v>
      </c>
      <c r="BD326" s="140" t="s">
        <v>114</v>
      </c>
      <c r="BF326" s="77"/>
    </row>
    <row r="327" spans="2:59" x14ac:dyDescent="0.25">
      <c r="B327" s="156" t="s">
        <v>292</v>
      </c>
      <c r="C327" s="91" t="s">
        <v>293</v>
      </c>
      <c r="D327" s="37">
        <f t="shared" ref="D327:O327" si="181">D224/D$74</f>
        <v>47.604293280217867</v>
      </c>
      <c r="E327" s="37">
        <f t="shared" si="181"/>
        <v>46.795520733830315</v>
      </c>
      <c r="F327" s="37">
        <f t="shared" si="181"/>
        <v>48.86104574353115</v>
      </c>
      <c r="G327" s="37">
        <f t="shared" si="181"/>
        <v>2.7796072250533181</v>
      </c>
      <c r="H327" s="37">
        <f t="shared" si="181"/>
        <v>48.767453420272346</v>
      </c>
      <c r="I327" s="37">
        <f t="shared" si="181"/>
        <v>52.357678848310762</v>
      </c>
      <c r="J327" s="37">
        <f t="shared" si="181"/>
        <v>51.213802811268529</v>
      </c>
      <c r="K327" s="37">
        <f t="shared" si="181"/>
        <v>48.444070222907222</v>
      </c>
      <c r="L327" s="37">
        <f t="shared" si="181"/>
        <v>49.844162069044792</v>
      </c>
      <c r="M327" s="37">
        <f t="shared" si="181"/>
        <v>53.886604889749378</v>
      </c>
      <c r="N327" s="37">
        <f t="shared" si="181"/>
        <v>56.197186355564249</v>
      </c>
      <c r="O327" s="37">
        <f t="shared" si="181"/>
        <v>58.384108914267323</v>
      </c>
      <c r="P327" s="150">
        <f>AVERAGE(D327:O327)</f>
        <v>47.094627876168111</v>
      </c>
      <c r="Q327" s="150">
        <f t="shared" si="179"/>
        <v>47.052155759163959</v>
      </c>
      <c r="R327" s="150">
        <f t="shared" si="179"/>
        <v>47.073542011275094</v>
      </c>
      <c r="S327" s="150">
        <f t="shared" si="179"/>
        <v>46.924583366920423</v>
      </c>
      <c r="T327" s="150">
        <f t="shared" si="179"/>
        <v>50.603331378742674</v>
      </c>
      <c r="U327" s="150">
        <f t="shared" si="179"/>
        <v>50.756321208615212</v>
      </c>
      <c r="V327" s="150">
        <f t="shared" si="179"/>
        <v>50.622874738640576</v>
      </c>
      <c r="W327" s="150">
        <f t="shared" si="179"/>
        <v>50.573630732588249</v>
      </c>
      <c r="X327" s="150">
        <f t="shared" si="179"/>
        <v>50.751094108395002</v>
      </c>
      <c r="Y327" s="150">
        <f t="shared" si="179"/>
        <v>50.826671778340859</v>
      </c>
      <c r="Z327" s="150">
        <f t="shared" si="179"/>
        <v>50.57167735239014</v>
      </c>
      <c r="AA327" s="150">
        <f t="shared" si="179"/>
        <v>50.102884935458967</v>
      </c>
      <c r="AB327" s="150">
        <f t="shared" si="179"/>
        <v>49.412782937224939</v>
      </c>
      <c r="AC327" s="150">
        <f t="shared" si="179"/>
        <v>49.605962525646341</v>
      </c>
      <c r="AD327" s="150">
        <f t="shared" si="179"/>
        <v>49.818779756186537</v>
      </c>
      <c r="AE327" s="150">
        <f t="shared" si="179"/>
        <v>50.047549568262497</v>
      </c>
      <c r="AF327" s="150">
        <f t="shared" si="179"/>
        <v>50.307796751707677</v>
      </c>
      <c r="AG327" s="150">
        <f t="shared" si="179"/>
        <v>50.283168866121422</v>
      </c>
      <c r="AH327" s="150">
        <f t="shared" si="179"/>
        <v>50.243739504246925</v>
      </c>
      <c r="AI327" s="150">
        <f t="shared" si="179"/>
        <v>50.212144901380803</v>
      </c>
      <c r="AJ327" s="150">
        <f t="shared" si="179"/>
        <v>50.182021082113515</v>
      </c>
      <c r="AK327" s="150">
        <f t="shared" si="179"/>
        <v>50.134598329923385</v>
      </c>
      <c r="AL327" s="150">
        <f t="shared" si="179"/>
        <v>50.076925542555252</v>
      </c>
      <c r="AM327" s="150">
        <f t="shared" si="179"/>
        <v>50.035696225069017</v>
      </c>
      <c r="AN327" s="150">
        <f t="shared" si="179"/>
        <v>50.030097165869869</v>
      </c>
      <c r="AO327" s="150">
        <f t="shared" si="179"/>
        <v>50.081540018256938</v>
      </c>
      <c r="AP327" s="150">
        <f t="shared" si="179"/>
        <v>50.121171475974485</v>
      </c>
      <c r="AQ327" s="150">
        <f t="shared" si="179"/>
        <v>50.146370785956826</v>
      </c>
      <c r="AR327" s="150">
        <f t="shared" si="179"/>
        <v>50.154605887431337</v>
      </c>
      <c r="AS327" s="150">
        <f t="shared" si="179"/>
        <v>50.141839982074977</v>
      </c>
      <c r="AT327" s="150">
        <f t="shared" si="179"/>
        <v>50.130062575071115</v>
      </c>
      <c r="AU327" s="150">
        <f t="shared" si="179"/>
        <v>50.120589497639791</v>
      </c>
      <c r="AV327" s="150">
        <f t="shared" si="179"/>
        <v>50.112959880661379</v>
      </c>
      <c r="AW327" s="150">
        <f t="shared" si="179"/>
        <v>50.107204780540364</v>
      </c>
      <c r="AX327" s="150">
        <f t="shared" si="179"/>
        <v>50.104921984758448</v>
      </c>
      <c r="AY327" s="150">
        <f t="shared" si="179"/>
        <v>50.107255021608715</v>
      </c>
      <c r="BA327" s="140" t="s">
        <v>114</v>
      </c>
      <c r="BB327" s="140" t="s">
        <v>114</v>
      </c>
      <c r="BC327" s="140" t="s">
        <v>114</v>
      </c>
      <c r="BD327" s="140" t="s">
        <v>114</v>
      </c>
      <c r="BF327" s="77"/>
    </row>
    <row r="329" spans="2:59" x14ac:dyDescent="0.25">
      <c r="BA329" s="49">
        <v>2022</v>
      </c>
      <c r="BB329" s="49">
        <f>BA329+1</f>
        <v>2023</v>
      </c>
      <c r="BC329" s="49">
        <f t="shared" ref="BC329:BD329" si="182">BB329+1</f>
        <v>2024</v>
      </c>
      <c r="BD329" s="49">
        <f t="shared" si="182"/>
        <v>2025</v>
      </c>
    </row>
    <row r="330" spans="2:59" x14ac:dyDescent="0.25">
      <c r="B330" s="59" t="s">
        <v>40</v>
      </c>
      <c r="C330" s="76" t="s">
        <v>114</v>
      </c>
      <c r="D330" s="65">
        <f>SUM(Start:End!D330)</f>
        <v>2675060</v>
      </c>
      <c r="E330" s="65">
        <f>SUM(Start:End!E330)</f>
        <v>2799410</v>
      </c>
      <c r="F330" s="65">
        <f>SUM(Start:End!F330)</f>
        <v>3547318</v>
      </c>
      <c r="G330" s="65">
        <f>SUM(Start:End!G330)</f>
        <v>4131102</v>
      </c>
      <c r="H330" s="65">
        <f>SUM(Start:End!H330)</f>
        <v>4873096</v>
      </c>
      <c r="I330" s="65">
        <f>SUM(Start:End!I330)</f>
        <v>5356651</v>
      </c>
      <c r="J330" s="65">
        <f>SUM(Start:End!J330)</f>
        <v>5866331</v>
      </c>
      <c r="K330" s="65">
        <f>SUM(Start:End!K330)</f>
        <v>6644244</v>
      </c>
      <c r="L330" s="65">
        <f>SUM(Start:End!L330)</f>
        <v>7636013</v>
      </c>
      <c r="M330" s="65">
        <f>SUM(Start:End!M330)</f>
        <v>8430295</v>
      </c>
      <c r="N330" s="65">
        <f>SUM(Start:End!N330)</f>
        <v>8756793</v>
      </c>
      <c r="O330" s="65">
        <f>SUM(Start:End!O330)</f>
        <v>8937194</v>
      </c>
      <c r="P330" s="134">
        <f>SUM(Start:End!P330)</f>
        <v>7075127.5144320764</v>
      </c>
      <c r="Q330" s="134">
        <f>SUM(Start:End!Q330)</f>
        <v>7745338.1711515114</v>
      </c>
      <c r="R330" s="134">
        <f>SUM(Start:End!R330)</f>
        <v>6515034.6381057836</v>
      </c>
      <c r="S330" s="134">
        <f>SUM(Start:End!S330)</f>
        <v>8212558.8642268069</v>
      </c>
      <c r="T330" s="134">
        <f>SUM(Start:End!T330)</f>
        <v>7447889.2297947928</v>
      </c>
      <c r="U330" s="134">
        <f>SUM(Start:End!U330)</f>
        <v>9129040.0598784015</v>
      </c>
      <c r="V330" s="134">
        <f>SUM(Start:End!V330)</f>
        <v>8364788.7138963463</v>
      </c>
      <c r="W330" s="134">
        <f>SUM(Start:End!W330)</f>
        <v>10044303.078414323</v>
      </c>
      <c r="X330" s="134">
        <f>SUM(Start:End!X330)</f>
        <v>10822104.43443308</v>
      </c>
      <c r="Y330" s="134">
        <f>SUM(Start:End!Y330)</f>
        <v>10916736.051297385</v>
      </c>
      <c r="Z330" s="134">
        <f>SUM(Start:End!Z330)</f>
        <v>11699445.433492592</v>
      </c>
      <c r="AA330" s="134">
        <f>SUM(Start:End!AA330)</f>
        <v>11811185.101354226</v>
      </c>
      <c r="AB330" s="134">
        <f>SUM(Start:End!AB330)</f>
        <v>13434818.326200148</v>
      </c>
      <c r="AC330" s="134">
        <f>SUM(Start:End!AC330)</f>
        <v>13870534.750486238</v>
      </c>
      <c r="AD330" s="134">
        <f>SUM(Start:End!AD330)</f>
        <v>12831706.857740594</v>
      </c>
      <c r="AE330" s="134">
        <f>SUM(Start:End!AE330)</f>
        <v>14476496.744488874</v>
      </c>
      <c r="AF330" s="134">
        <f>SUM(Start:End!AF330)</f>
        <v>13731966.353229629</v>
      </c>
      <c r="AG330" s="134">
        <f>SUM(Start:End!AG330)</f>
        <v>15364820.565837728</v>
      </c>
      <c r="AH330" s="134">
        <f>SUM(Start:End!AH330)</f>
        <v>14625265.602797441</v>
      </c>
      <c r="AI330" s="134">
        <f>SUM(Start:End!AI330)</f>
        <v>16256193.955488745</v>
      </c>
      <c r="AJ330" s="134">
        <f>SUM(Start:End!AJ330)</f>
        <v>17005274.599811364</v>
      </c>
      <c r="AK330" s="134">
        <f>SUM(Start:End!AK330)</f>
        <v>17127598.802954461</v>
      </c>
      <c r="AL330" s="134">
        <f>SUM(Start:End!AL330)</f>
        <v>17883812.360647444</v>
      </c>
      <c r="AM330" s="134">
        <f>SUM(Start:End!AM330)</f>
        <v>18008766.707295906</v>
      </c>
      <c r="AN330" s="134">
        <f>SUM(Start:End!AN330)</f>
        <v>18969262.800473932</v>
      </c>
      <c r="AO330" s="134">
        <f>SUM(Start:End!AO330)</f>
        <v>19363002.833188169</v>
      </c>
      <c r="AP330" s="134">
        <f>SUM(Start:End!AP330)</f>
        <v>12040288.554370116</v>
      </c>
      <c r="AQ330" s="134">
        <f>SUM(Start:End!AQ330)</f>
        <v>16292959.218237337</v>
      </c>
      <c r="AR330" s="134">
        <f>SUM(Start:End!AR330)</f>
        <v>12901761.444130089</v>
      </c>
      <c r="AS330" s="134">
        <f>SUM(Start:End!AS330)</f>
        <v>17173171.740699805</v>
      </c>
      <c r="AT330" s="134">
        <f>SUM(Start:End!AT330)</f>
        <v>13777097.921732733</v>
      </c>
      <c r="AU330" s="134">
        <f>SUM(Start:End!AU330)</f>
        <v>18044876.928931806</v>
      </c>
      <c r="AV330" s="134">
        <f>SUM(Start:End!AV330)</f>
        <v>20944833.908891574</v>
      </c>
      <c r="AW330" s="134">
        <f>SUM(Start:End!AW330)</f>
        <v>18905686.924997974</v>
      </c>
      <c r="AX330" s="134">
        <f>SUM(Start:End!AX330)</f>
        <v>21827689.802684855</v>
      </c>
      <c r="AY330" s="134">
        <f>SUM(Start:End!AY330)</f>
        <v>19773338.315861542</v>
      </c>
      <c r="BA330" s="134">
        <f>SUM(Start:End!BA330)</f>
        <v>69653507</v>
      </c>
      <c r="BB330" s="134">
        <f>SUM(Start:End!BB330)</f>
        <v>109783551.29047734</v>
      </c>
      <c r="BC330" s="134">
        <f>SUM(Start:End!BC330)</f>
        <v>184617255.62697855</v>
      </c>
      <c r="BD330" s="134">
        <f>SUM(Start:End!BD330)</f>
        <v>210013970.39419991</v>
      </c>
      <c r="BF330" s="77" t="s">
        <v>247</v>
      </c>
      <c r="BG330" s="32" t="str">
        <f t="shared" ref="BG330:BG371" si="183">B330&amp;BF330</f>
        <v>Completed TripsWeak  Case Scenario</v>
      </c>
    </row>
    <row r="331" spans="2:59" x14ac:dyDescent="0.25">
      <c r="B331" s="38" t="s">
        <v>41</v>
      </c>
      <c r="C331" s="77" t="s">
        <v>26</v>
      </c>
      <c r="D331" s="63">
        <f>SUM(Start:End!D331)</f>
        <v>551272.06884943182</v>
      </c>
      <c r="E331" s="63">
        <f>SUM(Start:End!E331)</f>
        <v>579903.25803977274</v>
      </c>
      <c r="F331" s="63">
        <f>SUM(Start:End!F331)</f>
        <v>765257.7946022728</v>
      </c>
      <c r="G331" s="63">
        <f>SUM(Start:End!G331)</f>
        <v>835921.1172301136</v>
      </c>
      <c r="H331" s="63">
        <f>SUM(Start:End!H331)</f>
        <v>921564.90761047974</v>
      </c>
      <c r="I331" s="63">
        <f>SUM(Start:End!I331)</f>
        <v>947254.30203993048</v>
      </c>
      <c r="J331" s="63">
        <f>SUM(Start:End!J331)</f>
        <v>977737.68159248738</v>
      </c>
      <c r="K331" s="63">
        <f>SUM(Start:End!K331)</f>
        <v>1105531.447544192</v>
      </c>
      <c r="L331" s="63">
        <f>SUM(Start:End!L331)</f>
        <v>1211427.1996820548</v>
      </c>
      <c r="M331" s="63">
        <f>SUM(Start:End!M331)</f>
        <v>1260234.5701167928</v>
      </c>
      <c r="N331" s="63">
        <f>SUM(Start:End!N331)</f>
        <v>1327732.8733333335</v>
      </c>
      <c r="O331" s="63">
        <f>SUM(Start:End!O331)</f>
        <v>1510332.9335101012</v>
      </c>
      <c r="P331" s="67">
        <f>SUM(Start:End!P331)</f>
        <v>5005523.5484246779</v>
      </c>
      <c r="Q331" s="67">
        <f>SUM(Start:End!Q331)</f>
        <v>5507614.4723559078</v>
      </c>
      <c r="R331" s="67">
        <f>SUM(Start:End!R331)</f>
        <v>4473072.3993319348</v>
      </c>
      <c r="S331" s="67">
        <f>SUM(Start:End!S331)</f>
        <v>5813024.2908398807</v>
      </c>
      <c r="T331" s="67">
        <f>SUM(Start:End!T331)</f>
        <v>5170007.4946622243</v>
      </c>
      <c r="U331" s="67">
        <f>SUM(Start:End!U331)</f>
        <v>6505261.3424324617</v>
      </c>
      <c r="V331" s="67">
        <f>SUM(Start:End!V331)</f>
        <v>5865009.382377293</v>
      </c>
      <c r="W331" s="67">
        <f>SUM(Start:End!W331)</f>
        <v>7202459.0267241197</v>
      </c>
      <c r="X331" s="67">
        <f>SUM(Start:End!X331)</f>
        <v>7820715.5510739284</v>
      </c>
      <c r="Y331" s="67">
        <f>SUM(Start:End!Y331)</f>
        <v>7876388.0750409681</v>
      </c>
      <c r="Z331" s="67">
        <f>SUM(Start:End!Z331)</f>
        <v>8499757.2930987999</v>
      </c>
      <c r="AA331" s="67">
        <f>SUM(Start:End!AA331)</f>
        <v>8566666.1158660743</v>
      </c>
      <c r="AB331" s="67">
        <f>SUM(Start:End!AB331)</f>
        <v>9903502.4170352705</v>
      </c>
      <c r="AC331" s="67">
        <f>SUM(Start:End!AC331)</f>
        <v>10249105.936293816</v>
      </c>
      <c r="AD331" s="67">
        <f>SUM(Start:End!AD331)</f>
        <v>9320146.6053319424</v>
      </c>
      <c r="AE331" s="67">
        <f>SUM(Start:End!AE331)</f>
        <v>10696092.678088205</v>
      </c>
      <c r="AF331" s="67">
        <f>SUM(Start:End!AF331)</f>
        <v>10036505.429183021</v>
      </c>
      <c r="AG331" s="67">
        <f>SUM(Start:End!AG331)</f>
        <v>11406167.962153716</v>
      </c>
      <c r="AH331" s="67">
        <f>SUM(Start:End!AH331)</f>
        <v>10753823.887998352</v>
      </c>
      <c r="AI331" s="67">
        <f>SUM(Start:End!AI331)</f>
        <v>12123598.854379296</v>
      </c>
      <c r="AJ331" s="67">
        <f>SUM(Start:End!AJ331)</f>
        <v>12749400.05429245</v>
      </c>
      <c r="AK331" s="67">
        <f>SUM(Start:End!AK331)</f>
        <v>12819824.029179351</v>
      </c>
      <c r="AL331" s="67">
        <f>SUM(Start:End!AL331)</f>
        <v>13456951.081509212</v>
      </c>
      <c r="AM331" s="67">
        <f>SUM(Start:End!AM331)</f>
        <v>13527987.699306061</v>
      </c>
      <c r="AN331" s="67">
        <f>SUM(Start:End!AN331)</f>
        <v>14252177.181381365</v>
      </c>
      <c r="AO331" s="67">
        <f>SUM(Start:End!AO331)</f>
        <v>14573542.698352121</v>
      </c>
      <c r="AP331" s="67">
        <f>SUM(Start:End!AP331)</f>
        <v>8385101.1648821272</v>
      </c>
      <c r="AQ331" s="67">
        <f>SUM(Start:End!AQ331)</f>
        <v>11919292.784506967</v>
      </c>
      <c r="AR331" s="67">
        <f>SUM(Start:End!AR331)</f>
        <v>9081058.4885661919</v>
      </c>
      <c r="AS331" s="67">
        <f>SUM(Start:End!AS331)</f>
        <v>12624981.66090655</v>
      </c>
      <c r="AT331" s="67">
        <f>SUM(Start:End!AT331)</f>
        <v>9784013.5018921345</v>
      </c>
      <c r="AU331" s="67">
        <f>SUM(Start:End!AU331)</f>
        <v>13327096.628887417</v>
      </c>
      <c r="AV331" s="67">
        <f>SUM(Start:End!AV331)</f>
        <v>15755200.019976908</v>
      </c>
      <c r="AW331" s="67">
        <f>SUM(Start:End!AW331)</f>
        <v>14023420.414969776</v>
      </c>
      <c r="AX331" s="67">
        <f>SUM(Start:End!AX331)</f>
        <v>16468454.846955439</v>
      </c>
      <c r="AY331" s="67">
        <f>SUM(Start:End!AY331)</f>
        <v>14725489.226344252</v>
      </c>
      <c r="BA331" s="37">
        <f>SUM(Start:End!BA331)</f>
        <v>11994170.154150963</v>
      </c>
      <c r="BB331" s="37">
        <f>SUM(Start:End!BB331)</f>
        <v>78305498.99222827</v>
      </c>
      <c r="BC331" s="37">
        <f>SUM(Start:End!BC331)</f>
        <v>137043106.63475069</v>
      </c>
      <c r="BD331" s="37">
        <f>SUM(Start:End!BD331)</f>
        <v>154919828.61762124</v>
      </c>
      <c r="BF331" s="77" t="s">
        <v>247</v>
      </c>
      <c r="BG331" s="32" t="str">
        <f t="shared" si="183"/>
        <v>Booking FeeWeak  Case Scenario</v>
      </c>
    </row>
    <row r="332" spans="2:59" x14ac:dyDescent="0.25">
      <c r="B332" s="38" t="s">
        <v>42</v>
      </c>
      <c r="C332" s="78" t="s">
        <v>26</v>
      </c>
      <c r="D332" s="63">
        <f>SUM(Start:End!D332)</f>
        <v>8477279.4344318174</v>
      </c>
      <c r="E332" s="63">
        <f>SUM(Start:End!E332)</f>
        <v>9398230.8653977271</v>
      </c>
      <c r="F332" s="63">
        <f>SUM(Start:End!F332)</f>
        <v>12690258.184389202</v>
      </c>
      <c r="G332" s="63">
        <f>SUM(Start:End!G332)</f>
        <v>15047010.467187498</v>
      </c>
      <c r="H332" s="63">
        <f>SUM(Start:End!H332)</f>
        <v>17047071.938607953</v>
      </c>
      <c r="I332" s="63">
        <f>SUM(Start:End!I332)</f>
        <v>18688146.827467013</v>
      </c>
      <c r="J332" s="63">
        <f>SUM(Start:End!J332)</f>
        <v>22275763.910673924</v>
      </c>
      <c r="K332" s="63">
        <f>SUM(Start:End!K332)</f>
        <v>23716767.563787885</v>
      </c>
      <c r="L332" s="63">
        <f>SUM(Start:End!L332)</f>
        <v>26729370.495868128</v>
      </c>
      <c r="M332" s="63">
        <f>SUM(Start:End!M332)</f>
        <v>30071254.131674558</v>
      </c>
      <c r="N332" s="63">
        <f>SUM(Start:End!N332)</f>
        <v>32580959.575416666</v>
      </c>
      <c r="O332" s="63">
        <f>SUM(Start:End!O332)</f>
        <v>42248886.83230114</v>
      </c>
      <c r="P332" s="67">
        <f>SUM(Start:End!P332)</f>
        <v>28387414.109611772</v>
      </c>
      <c r="Q332" s="67">
        <f>SUM(Start:End!Q332)</f>
        <v>31179163.544807017</v>
      </c>
      <c r="R332" s="67">
        <f>SUM(Start:End!R332)</f>
        <v>25639472.878887981</v>
      </c>
      <c r="S332" s="67">
        <f>SUM(Start:End!S332)</f>
        <v>32961363.065102503</v>
      </c>
      <c r="T332" s="67">
        <f>SUM(Start:End!T332)</f>
        <v>29518214.761098213</v>
      </c>
      <c r="U332" s="67">
        <f>SUM(Start:End!U332)</f>
        <v>36799724.338235006</v>
      </c>
      <c r="V332" s="67">
        <f>SUM(Start:End!V332)</f>
        <v>33367330.650716271</v>
      </c>
      <c r="W332" s="67">
        <f>SUM(Start:End!W332)</f>
        <v>40654602.831172161</v>
      </c>
      <c r="X332" s="67">
        <f>SUM(Start:End!X332)</f>
        <v>44025260.147661544</v>
      </c>
      <c r="Y332" s="67">
        <f>SUM(Start:End!Y332)</f>
        <v>44363489.574166775</v>
      </c>
      <c r="Z332" s="67">
        <f>SUM(Start:End!Z332)</f>
        <v>47759869.64443554</v>
      </c>
      <c r="AA332" s="67">
        <f>SUM(Start:End!AA332)</f>
        <v>48163552.868740931</v>
      </c>
      <c r="AB332" s="67">
        <f>SUM(Start:End!AB332)</f>
        <v>56147137.244917303</v>
      </c>
      <c r="AC332" s="67">
        <f>SUM(Start:End!AC332)</f>
        <v>58057847.747276917</v>
      </c>
      <c r="AD332" s="67">
        <f>SUM(Start:End!AD332)</f>
        <v>53116440.575812489</v>
      </c>
      <c r="AE332" s="67">
        <f>SUM(Start:End!AE332)</f>
        <v>60591405.031867303</v>
      </c>
      <c r="AF332" s="67">
        <f>SUM(Start:End!AF332)</f>
        <v>57072680.004531287</v>
      </c>
      <c r="AG332" s="67">
        <f>SUM(Start:End!AG332)</f>
        <v>64507007.874028109</v>
      </c>
      <c r="AH332" s="67">
        <f>SUM(Start:End!AH332)</f>
        <v>61022220.839621574</v>
      </c>
      <c r="AI332" s="67">
        <f>SUM(Start:End!AI332)</f>
        <v>68454132.441359758</v>
      </c>
      <c r="AJ332" s="67">
        <f>SUM(Start:End!AJ332)</f>
        <v>71855336.849501029</v>
      </c>
      <c r="AK332" s="67">
        <f>SUM(Start:End!AK332)</f>
        <v>72293960.256955147</v>
      </c>
      <c r="AL332" s="67">
        <f>SUM(Start:End!AL332)</f>
        <v>75747281.545901105</v>
      </c>
      <c r="AM332" s="67">
        <f>SUM(Start:End!AM332)</f>
        <v>76192021.567426488</v>
      </c>
      <c r="AN332" s="67">
        <f>SUM(Start:End!AN332)</f>
        <v>80265552.121077448</v>
      </c>
      <c r="AO332" s="67">
        <f>SUM(Start:End!AO332)</f>
        <v>82025483.018454403</v>
      </c>
      <c r="AP332" s="67">
        <f>SUM(Start:End!AP332)</f>
        <v>48516169.964833602</v>
      </c>
      <c r="AQ332" s="67">
        <f>SUM(Start:End!AQ332)</f>
        <v>67757069.067297891</v>
      </c>
      <c r="AR332" s="67">
        <f>SUM(Start:End!AR332)</f>
        <v>52340420.397161305</v>
      </c>
      <c r="AS332" s="67">
        <f>SUM(Start:End!AS332)</f>
        <v>71644628.692576513</v>
      </c>
      <c r="AT332" s="67">
        <f>SUM(Start:End!AT332)</f>
        <v>56210765.432785586</v>
      </c>
      <c r="AU332" s="67">
        <f>SUM(Start:End!AU332)</f>
        <v>75506550.174420536</v>
      </c>
      <c r="AV332" s="67">
        <f>SUM(Start:End!AV332)</f>
        <v>88693689.070881635</v>
      </c>
      <c r="AW332" s="67">
        <f>SUM(Start:End!AW332)</f>
        <v>79331173.84863086</v>
      </c>
      <c r="AX332" s="67">
        <f>SUM(Start:End!AX332)</f>
        <v>92612946.882183865</v>
      </c>
      <c r="AY332" s="67">
        <f>SUM(Start:End!AY332)</f>
        <v>83186969.537767842</v>
      </c>
      <c r="BA332" s="37">
        <f>SUM(Start:End!BA332)</f>
        <v>258971000.22720352</v>
      </c>
      <c r="BB332" s="37">
        <f>SUM(Start:End!BB332)</f>
        <v>442819458.41463572</v>
      </c>
      <c r="BC332" s="37">
        <f>SUM(Start:End!BC332)</f>
        <v>775057471.97919846</v>
      </c>
      <c r="BD332" s="37">
        <f>SUM(Start:End!BD332)</f>
        <v>878091418.20807147</v>
      </c>
      <c r="BF332" s="77" t="s">
        <v>247</v>
      </c>
      <c r="BG332" s="32" t="str">
        <f t="shared" si="183"/>
        <v>FaresWeak  Case Scenario</v>
      </c>
    </row>
    <row r="333" spans="2:59" x14ac:dyDescent="0.25">
      <c r="B333" s="38" t="s">
        <v>43</v>
      </c>
      <c r="C333" s="78" t="s">
        <v>26</v>
      </c>
      <c r="D333" s="63">
        <f>SUM(Start:End!D333)</f>
        <v>178477.33637784093</v>
      </c>
      <c r="E333" s="63">
        <f>SUM(Start:End!E333)</f>
        <v>186001.51160511357</v>
      </c>
      <c r="F333" s="63">
        <f>SUM(Start:End!F333)</f>
        <v>248968.22498579539</v>
      </c>
      <c r="G333" s="63">
        <f>SUM(Start:End!G333)</f>
        <v>288655.77272017038</v>
      </c>
      <c r="H333" s="63">
        <f>SUM(Start:End!H333)</f>
        <v>314013.0078882575</v>
      </c>
      <c r="I333" s="63">
        <f>SUM(Start:End!I333)</f>
        <v>333162.05656770826</v>
      </c>
      <c r="J333" s="63">
        <f>SUM(Start:End!J333)</f>
        <v>368969.86834122468</v>
      </c>
      <c r="K333" s="63">
        <f>SUM(Start:End!K333)</f>
        <v>426592.0016603535</v>
      </c>
      <c r="L333" s="63">
        <f>SUM(Start:End!L333)</f>
        <v>492121.41910298291</v>
      </c>
      <c r="M333" s="63">
        <f>SUM(Start:End!M333)</f>
        <v>561828.84590593434</v>
      </c>
      <c r="N333" s="63">
        <f>SUM(Start:End!N333)</f>
        <v>583521.89715909096</v>
      </c>
      <c r="O333" s="63">
        <f>SUM(Start:End!O333)</f>
        <v>623687.03751262627</v>
      </c>
      <c r="P333" s="37">
        <f>SUM(Start:End!P333)</f>
        <v>556562.29033628339</v>
      </c>
      <c r="Q333" s="37">
        <f>SUM(Start:End!Q333)</f>
        <v>616279.96302284708</v>
      </c>
      <c r="R333" s="37">
        <f>SUM(Start:End!R333)</f>
        <v>478387.94949603005</v>
      </c>
      <c r="S333" s="37">
        <f>SUM(Start:End!S333)</f>
        <v>646736.46393564111</v>
      </c>
      <c r="T333" s="37">
        <f>SUM(Start:End!T333)</f>
        <v>561027.87602973764</v>
      </c>
      <c r="U333" s="37">
        <f>SUM(Start:End!U333)</f>
        <v>729813.17517783574</v>
      </c>
      <c r="V333" s="37">
        <f>SUM(Start:End!V333)</f>
        <v>644755.91302433878</v>
      </c>
      <c r="W333" s="37">
        <f>SUM(Start:End!W333)</f>
        <v>814252.49503293366</v>
      </c>
      <c r="X333" s="37">
        <f>SUM(Start:End!X333)</f>
        <v>892464.92139550473</v>
      </c>
      <c r="Y333" s="37">
        <f>SUM(Start:End!Y333)</f>
        <v>897084.21928192349</v>
      </c>
      <c r="Z333" s="37">
        <f>SUM(Start:End!Z333)</f>
        <v>976093.616422783</v>
      </c>
      <c r="AA333" s="37">
        <f>SUM(Start:End!AA333)</f>
        <v>981841.4592456395</v>
      </c>
      <c r="AB333" s="37">
        <f>SUM(Start:End!AB333)</f>
        <v>1058989.7209472819</v>
      </c>
      <c r="AC333" s="37">
        <f>SUM(Start:End!AC333)</f>
        <v>1099209.288580799</v>
      </c>
      <c r="AD333" s="37">
        <f>SUM(Start:End!AD333)</f>
        <v>978059.0001617322</v>
      </c>
      <c r="AE333" s="37">
        <f>SUM(Start:End!AE333)</f>
        <v>1147046.1487515597</v>
      </c>
      <c r="AF333" s="37">
        <f>SUM(Start:End!AF333)</f>
        <v>1061709.3089642038</v>
      </c>
      <c r="AG333" s="37">
        <f>SUM(Start:End!AG333)</f>
        <v>1230360.7604259152</v>
      </c>
      <c r="AH333" s="37">
        <f>SUM(Start:End!AH333)</f>
        <v>1146276.4440142063</v>
      </c>
      <c r="AI333" s="37">
        <f>SUM(Start:End!AI333)</f>
        <v>1315144.7392044831</v>
      </c>
      <c r="AJ333" s="37">
        <f>SUM(Start:End!AJ333)</f>
        <v>1391903.6047776665</v>
      </c>
      <c r="AK333" s="37">
        <f>SUM(Start:End!AK333)</f>
        <v>1396794.0912854085</v>
      </c>
      <c r="AL333" s="37">
        <f>SUM(Start:End!AL333)</f>
        <v>1475575.2323519322</v>
      </c>
      <c r="AM333" s="37">
        <f>SUM(Start:End!AM333)</f>
        <v>1480353.9361176004</v>
      </c>
      <c r="AN333" s="37">
        <f>SUM(Start:End!AN333)</f>
        <v>1559952.2355438813</v>
      </c>
      <c r="AO333" s="37">
        <f>SUM(Start:End!AO333)</f>
        <v>1598476.3874092312</v>
      </c>
      <c r="AP333" s="37">
        <f>SUM(Start:End!AP333)</f>
        <v>831062.49484203558</v>
      </c>
      <c r="AQ333" s="37">
        <f>SUM(Start:End!AQ333)</f>
        <v>1262361.7285608046</v>
      </c>
      <c r="AR333" s="37">
        <f>SUM(Start:End!AR333)</f>
        <v>913626.17411800288</v>
      </c>
      <c r="AS333" s="37">
        <f>SUM(Start:End!AS333)</f>
        <v>1345420.243005268</v>
      </c>
      <c r="AT333" s="37">
        <f>SUM(Start:End!AT333)</f>
        <v>996507.39577514038</v>
      </c>
      <c r="AU333" s="37">
        <f>SUM(Start:End!AU333)</f>
        <v>1428457.1913154325</v>
      </c>
      <c r="AV333" s="37">
        <f>SUM(Start:End!AV333)</f>
        <v>1726918.513651992</v>
      </c>
      <c r="AW333" s="37">
        <f>SUM(Start:End!AW333)</f>
        <v>1511174.3753137363</v>
      </c>
      <c r="AX333" s="37">
        <f>SUM(Start:End!AX333)</f>
        <v>1811537.0375227868</v>
      </c>
      <c r="AY333" s="37">
        <f>SUM(Start:End!AY333)</f>
        <v>1594599.7121704686</v>
      </c>
      <c r="BA333" s="37">
        <f>SUM(Start:End!BA333)</f>
        <v>4605998.9798270985</v>
      </c>
      <c r="BB333" s="37">
        <f>SUM(Start:End!BB333)</f>
        <v>8795300.3424014989</v>
      </c>
      <c r="BC333" s="37">
        <f>SUM(Start:End!BC333)</f>
        <v>14781422.275582789</v>
      </c>
      <c r="BD333" s="37">
        <f>SUM(Start:End!BD333)</f>
        <v>16580093.489228779</v>
      </c>
      <c r="BF333" s="77" t="s">
        <v>247</v>
      </c>
      <c r="BG333" s="32" t="str">
        <f t="shared" si="183"/>
        <v>Taxes &amp; Fees - collectedWeak  Case Scenario</v>
      </c>
    </row>
    <row r="334" spans="2:59" x14ac:dyDescent="0.25">
      <c r="B334" s="39" t="s">
        <v>44</v>
      </c>
      <c r="C334" s="78" t="s">
        <v>26</v>
      </c>
      <c r="D334" s="67">
        <f>SUM(Start:End!D334)</f>
        <v>9207028.8396590892</v>
      </c>
      <c r="E334" s="67">
        <f>SUM(Start:End!E334)</f>
        <v>10164135.635042613</v>
      </c>
      <c r="F334" s="67">
        <f>SUM(Start:End!F334)</f>
        <v>13704484.203977272</v>
      </c>
      <c r="G334" s="67">
        <f>SUM(Start:End!G334)</f>
        <v>16171587.357137782</v>
      </c>
      <c r="H334" s="67">
        <f>SUM(Start:End!H334)</f>
        <v>18282649.854106691</v>
      </c>
      <c r="I334" s="67">
        <f>SUM(Start:End!I334)</f>
        <v>19968563.186074652</v>
      </c>
      <c r="J334" s="67">
        <f>SUM(Start:End!J334)</f>
        <v>23622471.460607633</v>
      </c>
      <c r="K334" s="67">
        <f>SUM(Start:End!K334)</f>
        <v>25248891.012992427</v>
      </c>
      <c r="L334" s="67">
        <f>SUM(Start:End!L334)</f>
        <v>28432919.114653166</v>
      </c>
      <c r="M334" s="67">
        <f>SUM(Start:End!M334)</f>
        <v>31893317.547697287</v>
      </c>
      <c r="N334" s="67">
        <f>SUM(Start:End!N334)</f>
        <v>34492214.345909089</v>
      </c>
      <c r="O334" s="67">
        <f>SUM(Start:End!O334)</f>
        <v>44382906.803323865</v>
      </c>
      <c r="P334" s="67">
        <f>SUM(Start:End!P334)</f>
        <v>33949499.948372737</v>
      </c>
      <c r="Q334" s="67">
        <f>SUM(Start:End!Q334)</f>
        <v>37303057.980185769</v>
      </c>
      <c r="R334" s="67">
        <f>SUM(Start:End!R334)</f>
        <v>30590933.227715947</v>
      </c>
      <c r="S334" s="67">
        <f>SUM(Start:End!S334)</f>
        <v>39421123.819878027</v>
      </c>
      <c r="T334" s="67">
        <f>SUM(Start:End!T334)</f>
        <v>35249250.131790176</v>
      </c>
      <c r="U334" s="67">
        <f>SUM(Start:End!U334)</f>
        <v>44034798.85584531</v>
      </c>
      <c r="V334" s="67">
        <f>SUM(Start:End!V334)</f>
        <v>39877095.9461179</v>
      </c>
      <c r="W334" s="67">
        <f>SUM(Start:End!W334)</f>
        <v>48671314.352929212</v>
      </c>
      <c r="X334" s="67">
        <f>SUM(Start:End!X334)</f>
        <v>52738440.620130979</v>
      </c>
      <c r="Y334" s="67">
        <f>SUM(Start:End!Y334)</f>
        <v>53136961.868489668</v>
      </c>
      <c r="Z334" s="67">
        <f>SUM(Start:End!Z334)</f>
        <v>57235720.55395712</v>
      </c>
      <c r="AA334" s="67">
        <f>SUM(Start:End!AA334)</f>
        <v>57712060.443852648</v>
      </c>
      <c r="AB334" s="67">
        <f>SUM(Start:End!AB334)</f>
        <v>67109629.382899851</v>
      </c>
      <c r="AC334" s="67">
        <f>SUM(Start:End!AC334)</f>
        <v>69406162.972151533</v>
      </c>
      <c r="AD334" s="67">
        <f>SUM(Start:End!AD334)</f>
        <v>63414646.181306168</v>
      </c>
      <c r="AE334" s="67">
        <f>SUM(Start:End!AE334)</f>
        <v>72434543.85870707</v>
      </c>
      <c r="AF334" s="67">
        <f>SUM(Start:End!AF334)</f>
        <v>68170894.742678508</v>
      </c>
      <c r="AG334" s="67">
        <f>SUM(Start:End!AG334)</f>
        <v>77143536.596607745</v>
      </c>
      <c r="AH334" s="67">
        <f>SUM(Start:End!AH334)</f>
        <v>72922321.171634123</v>
      </c>
      <c r="AI334" s="67">
        <f>SUM(Start:End!AI334)</f>
        <v>81892876.034943551</v>
      </c>
      <c r="AJ334" s="67">
        <f>SUM(Start:End!AJ334)</f>
        <v>85996640.508571133</v>
      </c>
      <c r="AK334" s="67">
        <f>SUM(Start:End!AK334)</f>
        <v>86510578.377419889</v>
      </c>
      <c r="AL334" s="67">
        <f>SUM(Start:End!AL334)</f>
        <v>90679807.859762251</v>
      </c>
      <c r="AM334" s="67">
        <f>SUM(Start:End!AM334)</f>
        <v>91200363.202850163</v>
      </c>
      <c r="AN334" s="67">
        <f>SUM(Start:End!AN334)</f>
        <v>96077681.538002685</v>
      </c>
      <c r="AO334" s="67">
        <f>SUM(Start:End!AO334)</f>
        <v>98197502.104215756</v>
      </c>
      <c r="AP334" s="67">
        <f>SUM(Start:End!AP334)</f>
        <v>57732333.624557771</v>
      </c>
      <c r="AQ334" s="67">
        <f>SUM(Start:End!AQ334)</f>
        <v>80938723.580365658</v>
      </c>
      <c r="AR334" s="67">
        <f>SUM(Start:End!AR334)</f>
        <v>62335105.059845507</v>
      </c>
      <c r="AS334" s="67">
        <f>SUM(Start:End!AS334)</f>
        <v>85615030.596488327</v>
      </c>
      <c r="AT334" s="67">
        <f>SUM(Start:End!AT334)</f>
        <v>66991286.330452859</v>
      </c>
      <c r="AU334" s="67">
        <f>SUM(Start:End!AU334)</f>
        <v>90262103.994623393</v>
      </c>
      <c r="AV334" s="67">
        <f>SUM(Start:End!AV334)</f>
        <v>106175807.60451055</v>
      </c>
      <c r="AW334" s="67">
        <f>SUM(Start:End!AW334)</f>
        <v>94865768.638914376</v>
      </c>
      <c r="AX334" s="67">
        <f>SUM(Start:End!AX334)</f>
        <v>110892938.76666209</v>
      </c>
      <c r="AY334" s="67">
        <f>SUM(Start:End!AY334)</f>
        <v>99507058.476282567</v>
      </c>
      <c r="BA334" s="37">
        <f>SUM(Start:End!BA334)</f>
        <v>275571169.36118156</v>
      </c>
      <c r="BB334" s="37">
        <f>SUM(Start:End!BB334)</f>
        <v>529920257.74926543</v>
      </c>
      <c r="BC334" s="37">
        <f>SUM(Start:End!BC334)</f>
        <v>926882000.88953209</v>
      </c>
      <c r="BD334" s="37">
        <f>SUM(Start:End!BD334)</f>
        <v>1049591340.3149214</v>
      </c>
      <c r="BF334" s="77" t="s">
        <v>247</v>
      </c>
      <c r="BG334" s="32" t="str">
        <f t="shared" si="183"/>
        <v>Gross BookingsWeak  Case Scenario</v>
      </c>
    </row>
    <row r="335" spans="2:59" x14ac:dyDescent="0.25">
      <c r="B335" s="39" t="s">
        <v>45</v>
      </c>
      <c r="C335" s="78" t="s">
        <v>26</v>
      </c>
      <c r="D335" s="63">
        <f>SUM(Start:End!D335)</f>
        <v>-16051.49526278409</v>
      </c>
      <c r="E335" s="63">
        <f>SUM(Start:End!E335)</f>
        <v>-18211.299630681817</v>
      </c>
      <c r="F335" s="63">
        <f>SUM(Start:End!F335)</f>
        <v>-30779.072414772731</v>
      </c>
      <c r="G335" s="63">
        <f>SUM(Start:End!G335)</f>
        <v>-39904.974900568181</v>
      </c>
      <c r="H335" s="63">
        <f>SUM(Start:End!H335)</f>
        <v>-51155.260280934337</v>
      </c>
      <c r="I335" s="63">
        <f>SUM(Start:End!I335)</f>
        <v>-51368.254045138878</v>
      </c>
      <c r="J335" s="63">
        <f>SUM(Start:End!J335)</f>
        <v>-70361.360119949502</v>
      </c>
      <c r="K335" s="63">
        <f>SUM(Start:End!K335)</f>
        <v>-82027.314103535347</v>
      </c>
      <c r="L335" s="63">
        <f>SUM(Start:End!L335)</f>
        <v>-96077.565553345965</v>
      </c>
      <c r="M335" s="63">
        <f>SUM(Start:End!M335)</f>
        <v>-114642.96226483586</v>
      </c>
      <c r="N335" s="63">
        <f>SUM(Start:End!N335)</f>
        <v>-124222.97617424242</v>
      </c>
      <c r="O335" s="63">
        <f>SUM(Start:End!O335)</f>
        <v>-300748.73256944446</v>
      </c>
      <c r="P335" s="67">
        <f>SUM(Start:End!P335)</f>
        <v>-115427.173791587</v>
      </c>
      <c r="Q335" s="67">
        <f>SUM(Start:End!Q335)</f>
        <v>-127787.42535073831</v>
      </c>
      <c r="R335" s="67">
        <f>SUM(Start:End!R335)</f>
        <v>-99335.200379825517</v>
      </c>
      <c r="S335" s="67">
        <f>SUM(Start:End!S335)</f>
        <v>-134126.19989945146</v>
      </c>
      <c r="T335" s="67">
        <f>SUM(Start:End!T335)</f>
        <v>-116441.35824416889</v>
      </c>
      <c r="U335" s="67">
        <f>SUM(Start:End!U335)</f>
        <v>-151316.83417572654</v>
      </c>
      <c r="V335" s="67">
        <f>SUM(Start:End!V335)</f>
        <v>-133764.88235202097</v>
      </c>
      <c r="W335" s="67">
        <f>SUM(Start:End!W335)</f>
        <v>-168784.89785567118</v>
      </c>
      <c r="X335" s="67">
        <f>SUM(Start:End!X335)</f>
        <v>-184945.30019733313</v>
      </c>
      <c r="Y335" s="67">
        <f>SUM(Start:End!Y335)</f>
        <v>-185913.3171594826</v>
      </c>
      <c r="Z335" s="67">
        <f>SUM(Start:End!Z335)</f>
        <v>-202237.55026723238</v>
      </c>
      <c r="AA335" s="67">
        <f>SUM(Start:End!AA335)</f>
        <v>-203440.38922811658</v>
      </c>
      <c r="AB335" s="67">
        <f>SUM(Start:End!AB335)</f>
        <v>-228454.38694020087</v>
      </c>
      <c r="AC335" s="67">
        <f>SUM(Start:End!AC335)</f>
        <v>-237109.27541782981</v>
      </c>
      <c r="AD335" s="67">
        <f>SUM(Start:End!AD335)</f>
        <v>-211118.2208118189</v>
      </c>
      <c r="AE335" s="67">
        <f>SUM(Start:End!AE335)</f>
        <v>-247428.7887535702</v>
      </c>
      <c r="AF335" s="67">
        <f>SUM(Start:End!AF335)</f>
        <v>-229117.28373171599</v>
      </c>
      <c r="AG335" s="67">
        <f>SUM(Start:End!AG335)</f>
        <v>-265353.20483866736</v>
      </c>
      <c r="AH335" s="67">
        <f>SUM(Start:End!AH335)</f>
        <v>-247308.7381891371</v>
      </c>
      <c r="AI335" s="67">
        <f>SUM(Start:End!AI335)</f>
        <v>-283590.08176171</v>
      </c>
      <c r="AJ335" s="67">
        <f>SUM(Start:End!AJ335)</f>
        <v>-300083.96655662026</v>
      </c>
      <c r="AK335" s="67">
        <f>SUM(Start:End!AK335)</f>
        <v>-301156.47438752558</v>
      </c>
      <c r="AL335" s="67">
        <f>SUM(Start:End!AL335)</f>
        <v>-318081.24775650713</v>
      </c>
      <c r="AM335" s="67">
        <f>SUM(Start:End!AM335)</f>
        <v>-319130.81541127304</v>
      </c>
      <c r="AN335" s="67">
        <f>SUM(Start:End!AN335)</f>
        <v>-336288.13569317816</v>
      </c>
      <c r="AO335" s="67">
        <f>SUM(Start:End!AO335)</f>
        <v>-344571.3360319974</v>
      </c>
      <c r="AP335" s="67">
        <f>SUM(Start:End!AP335)</f>
        <v>-179718.31628622048</v>
      </c>
      <c r="AQ335" s="67">
        <f>SUM(Start:End!AQ335)</f>
        <v>-272408.22829840146</v>
      </c>
      <c r="AR335" s="67">
        <f>SUM(Start:End!AR335)</f>
        <v>-197475.70832208003</v>
      </c>
      <c r="AS335" s="67">
        <f>SUM(Start:End!AS335)</f>
        <v>-290275.98613050755</v>
      </c>
      <c r="AT335" s="67">
        <f>SUM(Start:End!AT335)</f>
        <v>-215304.45688145899</v>
      </c>
      <c r="AU335" s="67">
        <f>SUM(Start:End!AU335)</f>
        <v>-308136.7026037334</v>
      </c>
      <c r="AV335" s="67">
        <f>SUM(Start:End!AV335)</f>
        <v>-372266.15499711561</v>
      </c>
      <c r="AW335" s="67">
        <f>SUM(Start:End!AW335)</f>
        <v>-325926.45264476206</v>
      </c>
      <c r="AX335" s="67">
        <f>SUM(Start:End!AX335)</f>
        <v>-390465.47631729266</v>
      </c>
      <c r="AY335" s="67">
        <f>SUM(Start:End!AY335)</f>
        <v>-343868.34988504625</v>
      </c>
      <c r="BA335" s="37">
        <f>SUM(Start:End!BA335)</f>
        <v>-995551.26732023351</v>
      </c>
      <c r="BB335" s="37">
        <f>SUM(Start:End!BB335)</f>
        <v>-1823520.5289013542</v>
      </c>
      <c r="BC335" s="37">
        <f>SUM(Start:End!BC335)</f>
        <v>-3187932.4845565762</v>
      </c>
      <c r="BD335" s="37">
        <f>SUM(Start:End!BD335)</f>
        <v>-3576705.304091794</v>
      </c>
      <c r="BF335" s="77" t="s">
        <v>247</v>
      </c>
      <c r="BG335" s="32" t="str">
        <f t="shared" si="183"/>
        <v>Net Upfront AdjustmentsWeak  Case Scenario</v>
      </c>
    </row>
    <row r="336" spans="2:59" x14ac:dyDescent="0.25">
      <c r="B336" s="40" t="s">
        <v>46</v>
      </c>
      <c r="C336" s="78" t="s">
        <v>26</v>
      </c>
      <c r="D336" s="67">
        <f>SUM(Start:End!D336)</f>
        <v>9190977.3443963043</v>
      </c>
      <c r="E336" s="67">
        <f>SUM(Start:End!E336)</f>
        <v>10145924.335411932</v>
      </c>
      <c r="F336" s="67">
        <f>SUM(Start:End!F336)</f>
        <v>13673705.131562499</v>
      </c>
      <c r="G336" s="67">
        <f>SUM(Start:End!G336)</f>
        <v>16131682.382237215</v>
      </c>
      <c r="H336" s="67">
        <f>SUM(Start:End!H336)</f>
        <v>18231494.593825758</v>
      </c>
      <c r="I336" s="67">
        <f>SUM(Start:End!I336)</f>
        <v>19917194.932029512</v>
      </c>
      <c r="J336" s="67">
        <f>SUM(Start:End!J336)</f>
        <v>23552110.100487687</v>
      </c>
      <c r="K336" s="67">
        <f>SUM(Start:End!K336)</f>
        <v>25166863.69888889</v>
      </c>
      <c r="L336" s="67">
        <f>SUM(Start:End!L336)</f>
        <v>28336841.549099818</v>
      </c>
      <c r="M336" s="67">
        <f>SUM(Start:End!M336)</f>
        <v>31778674.585432451</v>
      </c>
      <c r="N336" s="67">
        <f>SUM(Start:End!N336)</f>
        <v>34367991.369734846</v>
      </c>
      <c r="O336" s="67">
        <f>SUM(Start:End!O336)</f>
        <v>44082158.070754416</v>
      </c>
      <c r="P336" s="67">
        <f>SUM(Start:End!P336)</f>
        <v>33834072.774581149</v>
      </c>
      <c r="Q336" s="67">
        <f>SUM(Start:End!Q336)</f>
        <v>37175270.554835036</v>
      </c>
      <c r="R336" s="67">
        <f>SUM(Start:End!R336)</f>
        <v>30491598.027336121</v>
      </c>
      <c r="S336" s="67">
        <f>SUM(Start:End!S336)</f>
        <v>39286997.619978577</v>
      </c>
      <c r="T336" s="67">
        <f>SUM(Start:End!T336)</f>
        <v>35132808.77354601</v>
      </c>
      <c r="U336" s="67">
        <f>SUM(Start:End!U336)</f>
        <v>43883482.021669582</v>
      </c>
      <c r="V336" s="67">
        <f>SUM(Start:End!V336)</f>
        <v>39743331.063765876</v>
      </c>
      <c r="W336" s="67">
        <f>SUM(Start:End!W336)</f>
        <v>48502529.455073543</v>
      </c>
      <c r="X336" s="67">
        <f>SUM(Start:End!X336)</f>
        <v>52553495.319933645</v>
      </c>
      <c r="Y336" s="67">
        <f>SUM(Start:End!Y336)</f>
        <v>52951048.551330186</v>
      </c>
      <c r="Z336" s="67">
        <f>SUM(Start:End!Z336)</f>
        <v>57033483.003689885</v>
      </c>
      <c r="AA336" s="67">
        <f>SUM(Start:End!AA336)</f>
        <v>57508620.054624528</v>
      </c>
      <c r="AB336" s="67">
        <f>SUM(Start:End!AB336)</f>
        <v>66881174.995959654</v>
      </c>
      <c r="AC336" s="67">
        <f>SUM(Start:End!AC336)</f>
        <v>69169053.696733698</v>
      </c>
      <c r="AD336" s="67">
        <f>SUM(Start:End!AD336)</f>
        <v>63203527.960494347</v>
      </c>
      <c r="AE336" s="67">
        <f>SUM(Start:End!AE336)</f>
        <v>72187115.069953501</v>
      </c>
      <c r="AF336" s="67">
        <f>SUM(Start:End!AF336)</f>
        <v>67941777.458946794</v>
      </c>
      <c r="AG336" s="67">
        <f>SUM(Start:End!AG336)</f>
        <v>76878183.391769081</v>
      </c>
      <c r="AH336" s="67">
        <f>SUM(Start:End!AH336)</f>
        <v>72675012.433444992</v>
      </c>
      <c r="AI336" s="67">
        <f>SUM(Start:End!AI336)</f>
        <v>81609285.953181833</v>
      </c>
      <c r="AJ336" s="67">
        <f>SUM(Start:End!AJ336)</f>
        <v>85696556.542014509</v>
      </c>
      <c r="AK336" s="67">
        <f>SUM(Start:End!AK336)</f>
        <v>86209421.903032377</v>
      </c>
      <c r="AL336" s="67">
        <f>SUM(Start:End!AL336)</f>
        <v>90361726.61200574</v>
      </c>
      <c r="AM336" s="67">
        <f>SUM(Start:End!AM336)</f>
        <v>90881232.387438893</v>
      </c>
      <c r="AN336" s="67">
        <f>SUM(Start:End!AN336)</f>
        <v>95741393.402309507</v>
      </c>
      <c r="AO336" s="67">
        <f>SUM(Start:End!AO336)</f>
        <v>97852930.768183753</v>
      </c>
      <c r="AP336" s="67">
        <f>SUM(Start:End!AP336)</f>
        <v>57552615.308271542</v>
      </c>
      <c r="AQ336" s="67">
        <f>SUM(Start:End!AQ336)</f>
        <v>80666315.352067262</v>
      </c>
      <c r="AR336" s="67">
        <f>SUM(Start:End!AR336)</f>
        <v>62137629.351523429</v>
      </c>
      <c r="AS336" s="67">
        <f>SUM(Start:End!AS336)</f>
        <v>85324754.610357821</v>
      </c>
      <c r="AT336" s="67">
        <f>SUM(Start:End!AT336)</f>
        <v>66775981.873571396</v>
      </c>
      <c r="AU336" s="67">
        <f>SUM(Start:End!AU336)</f>
        <v>89953967.292019665</v>
      </c>
      <c r="AV336" s="67">
        <f>SUM(Start:End!AV336)</f>
        <v>105803541.44951344</v>
      </c>
      <c r="AW336" s="67">
        <f>SUM(Start:End!AW336)</f>
        <v>94539842.186269611</v>
      </c>
      <c r="AX336" s="67">
        <f>SUM(Start:End!AX336)</f>
        <v>110502473.2903448</v>
      </c>
      <c r="AY336" s="67">
        <f>SUM(Start:End!AY336)</f>
        <v>99163190.12639752</v>
      </c>
      <c r="BA336" s="37">
        <f>SUM(Start:End!BA336)</f>
        <v>274575618.09386134</v>
      </c>
      <c r="BB336" s="37">
        <f>SUM(Start:End!BB336)</f>
        <v>528096737.22036415</v>
      </c>
      <c r="BC336" s="37">
        <f>SUM(Start:End!BC336)</f>
        <v>923694068.40497541</v>
      </c>
      <c r="BD336" s="37">
        <f>SUM(Start:End!BD336)</f>
        <v>1046014635.0108299</v>
      </c>
      <c r="BF336" s="77" t="s">
        <v>247</v>
      </c>
      <c r="BG336" s="32" t="str">
        <f t="shared" si="183"/>
        <v>Net BookingsWeak  Case Scenario</v>
      </c>
    </row>
    <row r="337" spans="2:59" x14ac:dyDescent="0.25">
      <c r="B337" s="40" t="s">
        <v>47</v>
      </c>
      <c r="C337" s="78" t="s">
        <v>26</v>
      </c>
      <c r="D337" s="63">
        <f>SUM(Start:End!D337)</f>
        <v>6879054.1886931825</v>
      </c>
      <c r="E337" s="63">
        <f>SUM(Start:End!E337)</f>
        <v>7693171.1652840897</v>
      </c>
      <c r="F337" s="63">
        <f>SUM(Start:End!F337)</f>
        <v>10283859.075710226</v>
      </c>
      <c r="G337" s="63">
        <f>SUM(Start:End!G337)</f>
        <v>12037876.125383522</v>
      </c>
      <c r="H337" s="63">
        <f>SUM(Start:End!H337)</f>
        <v>13526785.138304923</v>
      </c>
      <c r="I337" s="63">
        <f>SUM(Start:End!I337)</f>
        <v>14769477.988538194</v>
      </c>
      <c r="J337" s="63">
        <f>SUM(Start:End!J337)</f>
        <v>17498619.892299559</v>
      </c>
      <c r="K337" s="63">
        <f>SUM(Start:End!K337)</f>
        <v>18798952.857121214</v>
      </c>
      <c r="L337" s="63">
        <f>SUM(Start:End!L337)</f>
        <v>21000630.942261759</v>
      </c>
      <c r="M337" s="63">
        <f>SUM(Start:End!M337)</f>
        <v>23573227.710397728</v>
      </c>
      <c r="N337" s="63">
        <f>SUM(Start:End!N337)</f>
        <v>25422369.240909092</v>
      </c>
      <c r="O337" s="63">
        <f>SUM(Start:End!O337)</f>
        <v>33120232.424498107</v>
      </c>
      <c r="P337" s="67">
        <f>SUM(Start:End!P337)</f>
        <v>25366511.452334382</v>
      </c>
      <c r="Q337" s="67">
        <f>SUM(Start:End!Q337)</f>
        <v>27878926.782332301</v>
      </c>
      <c r="R337" s="67">
        <f>SUM(Start:End!R337)</f>
        <v>22824413.95571357</v>
      </c>
      <c r="S337" s="67">
        <f>SUM(Start:End!S337)</f>
        <v>29455487.554532677</v>
      </c>
      <c r="T337" s="67">
        <f>SUM(Start:End!T337)</f>
        <v>26313886.913325384</v>
      </c>
      <c r="U337" s="67">
        <f>SUM(Start:End!U337)</f>
        <v>32913254.626306571</v>
      </c>
      <c r="V337" s="67">
        <f>SUM(Start:End!V337)</f>
        <v>29782833.687925782</v>
      </c>
      <c r="W337" s="67">
        <f>SUM(Start:End!W337)</f>
        <v>36389482.732469082</v>
      </c>
      <c r="X337" s="67">
        <f>SUM(Start:End!X337)</f>
        <v>39444659.544692189</v>
      </c>
      <c r="Y337" s="67">
        <f>SUM(Start:End!Y337)</f>
        <v>39739726.085042574</v>
      </c>
      <c r="Z337" s="67">
        <f>SUM(Start:End!Z337)</f>
        <v>42818931.138410971</v>
      </c>
      <c r="AA337" s="67">
        <f>SUM(Start:End!AA337)</f>
        <v>43171934.689581752</v>
      </c>
      <c r="AB337" s="67">
        <f>SUM(Start:End!AB337)</f>
        <v>50145200.448185958</v>
      </c>
      <c r="AC337" s="67">
        <f>SUM(Start:End!AC337)</f>
        <v>51867045.680650331</v>
      </c>
      <c r="AD337" s="67">
        <f>SUM(Start:End!AD337)</f>
        <v>47351037.045912646</v>
      </c>
      <c r="AE337" s="67">
        <f>SUM(Start:End!AE337)</f>
        <v>54129963.818507202</v>
      </c>
      <c r="AF337" s="67">
        <f>SUM(Start:End!AF337)</f>
        <v>50917593.01167924</v>
      </c>
      <c r="AG337" s="67">
        <f>SUM(Start:End!AG337)</f>
        <v>57661811.694155648</v>
      </c>
      <c r="AH337" s="67">
        <f>SUM(Start:End!AH337)</f>
        <v>54482003.919239268</v>
      </c>
      <c r="AI337" s="67">
        <f>SUM(Start:End!AI337)</f>
        <v>61225029.971608236</v>
      </c>
      <c r="AJ337" s="67">
        <f>SUM(Start:End!AJ337)</f>
        <v>64309041.100945503</v>
      </c>
      <c r="AK337" s="67">
        <f>SUM(Start:End!AK337)</f>
        <v>64688334.491063662</v>
      </c>
      <c r="AL337" s="67">
        <f>SUM(Start:End!AL337)</f>
        <v>67822714.634910956</v>
      </c>
      <c r="AM337" s="67">
        <f>SUM(Start:End!AM337)</f>
        <v>68206635.189785838</v>
      </c>
      <c r="AN337" s="67">
        <f>SUM(Start:End!AN337)</f>
        <v>71854900.16825676</v>
      </c>
      <c r="AO337" s="67">
        <f>SUM(Start:End!AO337)</f>
        <v>73446308.338654026</v>
      </c>
      <c r="AP337" s="67">
        <f>SUM(Start:End!AP337)</f>
        <v>43020949.542819776</v>
      </c>
      <c r="AQ337" s="67">
        <f>SUM(Start:End!AQ337)</f>
        <v>60456673.30270993</v>
      </c>
      <c r="AR337" s="67">
        <f>SUM(Start:End!AR337)</f>
        <v>46474786.174293652</v>
      </c>
      <c r="AS337" s="67">
        <f>SUM(Start:End!AS337)</f>
        <v>63964479.320950501</v>
      </c>
      <c r="AT337" s="67">
        <f>SUM(Start:End!AT337)</f>
        <v>49967759.987969793</v>
      </c>
      <c r="AU337" s="67">
        <f>SUM(Start:End!AU337)</f>
        <v>67451087.352940634</v>
      </c>
      <c r="AV337" s="67">
        <f>SUM(Start:End!AV337)</f>
        <v>79411540.054837286</v>
      </c>
      <c r="AW337" s="67">
        <f>SUM(Start:End!AW337)</f>
        <v>70905796.125455007</v>
      </c>
      <c r="AX337" s="67">
        <f>SUM(Start:End!AX337)</f>
        <v>82951195.273009241</v>
      </c>
      <c r="AY337" s="67">
        <f>SUM(Start:End!AY337)</f>
        <v>74388786.975377902</v>
      </c>
      <c r="BA337" s="37">
        <f>SUM(Start:End!BA337)</f>
        <v>204604256.7494016</v>
      </c>
      <c r="BB337" s="37">
        <f>SUM(Start:End!BB337)</f>
        <v>396100049.16266716</v>
      </c>
      <c r="BC337" s="37">
        <f>SUM(Start:End!BC337)</f>
        <v>692806411.00664461</v>
      </c>
      <c r="BD337" s="37">
        <f>SUM(Start:End!BD337)</f>
        <v>784294262.61727452</v>
      </c>
      <c r="BF337" s="77" t="s">
        <v>247</v>
      </c>
      <c r="BG337" s="32" t="str">
        <f t="shared" si="183"/>
        <v>Total Contra RevenueWeak  Case Scenario</v>
      </c>
    </row>
    <row r="338" spans="2:59" x14ac:dyDescent="0.25">
      <c r="B338" s="54" t="s">
        <v>48</v>
      </c>
      <c r="C338" s="78" t="s">
        <v>26</v>
      </c>
      <c r="D338" s="64">
        <f>SUM(Start:End!D338)</f>
        <v>-795138.62117897731</v>
      </c>
      <c r="E338" s="64">
        <f>SUM(Start:End!E338)</f>
        <v>-1028118.9456392044</v>
      </c>
      <c r="F338" s="64">
        <f>SUM(Start:End!F338)</f>
        <v>-1407404.1752281818</v>
      </c>
      <c r="G338" s="64">
        <f>SUM(Start:End!G338)</f>
        <v>-1930675.4230965907</v>
      </c>
      <c r="H338" s="64">
        <f>SUM(Start:End!H338)</f>
        <v>-2654889.808642677</v>
      </c>
      <c r="I338" s="64">
        <f>SUM(Start:End!I338)</f>
        <v>-2995165.7932957634</v>
      </c>
      <c r="J338" s="64">
        <f>SUM(Start:End!J338)</f>
        <v>-3913664.0724691665</v>
      </c>
      <c r="K338" s="64">
        <f>SUM(Start:End!K338)</f>
        <v>-3244041.0892550508</v>
      </c>
      <c r="L338" s="64">
        <f>SUM(Start:End!L338)</f>
        <v>-5824881.4136261838</v>
      </c>
      <c r="M338" s="64">
        <f>SUM(Start:End!M338)</f>
        <v>-5901037.9920012625</v>
      </c>
      <c r="N338" s="64">
        <f>SUM(Start:End!N338)</f>
        <v>-6232968.2046548482</v>
      </c>
      <c r="O338" s="64">
        <f>SUM(Start:End!O338)</f>
        <v>-6729582.5529568186</v>
      </c>
      <c r="P338" s="67">
        <f>SUM(Start:End!P338)</f>
        <v>-5233609.5967326807</v>
      </c>
      <c r="Q338" s="67">
        <f>SUM(Start:End!Q338)</f>
        <v>-5787159.9467830732</v>
      </c>
      <c r="R338" s="67">
        <f>SUM(Start:End!R338)</f>
        <v>-4537523.1708553853</v>
      </c>
      <c r="S338" s="67">
        <f>SUM(Start:End!S338)</f>
        <v>-6080759.5138812866</v>
      </c>
      <c r="T338" s="67">
        <f>SUM(Start:End!T338)</f>
        <v>-5304035.1484658225</v>
      </c>
      <c r="U338" s="67">
        <f>SUM(Start:End!U338)</f>
        <v>-6849405.855901802</v>
      </c>
      <c r="V338" s="67">
        <f>SUM(Start:End!V338)</f>
        <v>-6078098.8163904771</v>
      </c>
      <c r="W338" s="67">
        <f>SUM(Start:End!W338)</f>
        <v>-7629197.1816137386</v>
      </c>
      <c r="X338" s="67">
        <f>SUM(Start:End!X338)</f>
        <v>-8345187.8899655798</v>
      </c>
      <c r="Y338" s="67">
        <f>SUM(Start:End!Y338)</f>
        <v>-8391856.5097136274</v>
      </c>
      <c r="Z338" s="67">
        <f>SUM(Start:End!Z338)</f>
        <v>-9114871.5059138034</v>
      </c>
      <c r="AA338" s="67">
        <f>SUM(Start:End!AA338)</f>
        <v>-9172400.8573577832</v>
      </c>
      <c r="AB338" s="67">
        <f>SUM(Start:End!AB338)</f>
        <v>-10356364.341271536</v>
      </c>
      <c r="AC338" s="67">
        <f>SUM(Start:End!AC338)</f>
        <v>-10742709.461811941</v>
      </c>
      <c r="AD338" s="67">
        <f>SUM(Start:End!AD338)</f>
        <v>-9604585.2949894164</v>
      </c>
      <c r="AE338" s="67">
        <f>SUM(Start:End!AE338)</f>
        <v>-11210442.899360897</v>
      </c>
      <c r="AF338" s="67">
        <f>SUM(Start:End!AF338)</f>
        <v>-10407563.322126091</v>
      </c>
      <c r="AG338" s="67">
        <f>SUM(Start:End!AG338)</f>
        <v>-12009418.869529547</v>
      </c>
      <c r="AH338" s="67">
        <f>SUM(Start:End!AH338)</f>
        <v>-11217765.907377226</v>
      </c>
      <c r="AI338" s="67">
        <f>SUM(Start:End!AI338)</f>
        <v>-12821303.979699766</v>
      </c>
      <c r="AJ338" s="67">
        <f>SUM(Start:End!AJ338)</f>
        <v>-13550915.568664407</v>
      </c>
      <c r="AK338" s="67">
        <f>SUM(Start:End!AK338)</f>
        <v>-13604388.690039078</v>
      </c>
      <c r="AL338" s="67">
        <f>SUM(Start:End!AL338)</f>
        <v>-14352042.008565938</v>
      </c>
      <c r="AM338" s="67">
        <f>SUM(Start:End!AM338)</f>
        <v>-14404801.166654995</v>
      </c>
      <c r="AN338" s="67">
        <f>SUM(Start:End!AN338)</f>
        <v>-15178610.520598162</v>
      </c>
      <c r="AO338" s="67">
        <f>SUM(Start:End!AO338)</f>
        <v>-15546458.104461385</v>
      </c>
      <c r="AP338" s="67">
        <f>SUM(Start:End!AP338)</f>
        <v>-8267589.3109184168</v>
      </c>
      <c r="AQ338" s="67">
        <f>SUM(Start:End!AQ338)</f>
        <v>-12371283.831387676</v>
      </c>
      <c r="AR338" s="67">
        <f>SUM(Start:End!AR338)</f>
        <v>-9057598.7407634091</v>
      </c>
      <c r="AS338" s="67">
        <f>SUM(Start:End!AS338)</f>
        <v>-13167299.835679922</v>
      </c>
      <c r="AT338" s="67">
        <f>SUM(Start:End!AT338)</f>
        <v>-9851634.851710951</v>
      </c>
      <c r="AU338" s="67">
        <f>SUM(Start:End!AU338)</f>
        <v>-13962333.656109195</v>
      </c>
      <c r="AV338" s="67">
        <f>SUM(Start:End!AV338)</f>
        <v>-16798091.879031237</v>
      </c>
      <c r="AW338" s="67">
        <f>SUM(Start:End!AW338)</f>
        <v>-14753599.764982235</v>
      </c>
      <c r="AX338" s="67">
        <f>SUM(Start:End!AX338)</f>
        <v>-17607757.690801308</v>
      </c>
      <c r="AY338" s="67">
        <f>SUM(Start:End!AY338)</f>
        <v>-15551590.53863566</v>
      </c>
      <c r="BA338" s="37">
        <f>SUM(Start:End!BA338)</f>
        <v>-42657568.092044726</v>
      </c>
      <c r="BB338" s="37">
        <f>SUM(Start:End!BB338)</f>
        <v>-82524105.993575051</v>
      </c>
      <c r="BC338" s="37">
        <f>SUM(Start:End!BC338)</f>
        <v>-144282301.51009086</v>
      </c>
      <c r="BD338" s="37">
        <f>SUM(Start:End!BD338)</f>
        <v>-162113848.72507957</v>
      </c>
      <c r="BF338" s="77" t="s">
        <v>247</v>
      </c>
      <c r="BG338" s="32" t="str">
        <f t="shared" si="183"/>
        <v>Total Other RevenueWeak  Case Scenario</v>
      </c>
    </row>
    <row r="339" spans="2:59" x14ac:dyDescent="0.25">
      <c r="B339" s="55" t="s">
        <v>49</v>
      </c>
      <c r="C339" s="79" t="s">
        <v>26</v>
      </c>
      <c r="D339" s="68">
        <f>SUM(Start:End!D339)</f>
        <v>1516784.5345241455</v>
      </c>
      <c r="E339" s="68">
        <f>SUM(Start:End!E339)</f>
        <v>1424634.2244886374</v>
      </c>
      <c r="F339" s="68">
        <f>SUM(Start:End!F339)</f>
        <v>1982441.8806240917</v>
      </c>
      <c r="G339" s="68">
        <f>SUM(Start:End!G339)</f>
        <v>2163130.8337571006</v>
      </c>
      <c r="H339" s="68">
        <f>SUM(Start:End!H339)</f>
        <v>2049819.6468781561</v>
      </c>
      <c r="I339" s="68">
        <f>SUM(Start:End!I339)</f>
        <v>2152551.1501955558</v>
      </c>
      <c r="J339" s="68">
        <f>SUM(Start:End!J339)</f>
        <v>2139826.1357189594</v>
      </c>
      <c r="K339" s="68">
        <f>SUM(Start:End!K339)</f>
        <v>3123869.7525126263</v>
      </c>
      <c r="L339" s="68">
        <f>SUM(Start:End!L339)</f>
        <v>1511329.1932118759</v>
      </c>
      <c r="M339" s="68">
        <f>SUM(Start:End!M339)</f>
        <v>2304408.88303346</v>
      </c>
      <c r="N339" s="68">
        <f>SUM(Start:End!N339)</f>
        <v>2712653.9241709029</v>
      </c>
      <c r="O339" s="68">
        <f>SUM(Start:End!O339)</f>
        <v>4232343.0932994923</v>
      </c>
      <c r="P339" s="68">
        <f>SUM(Start:End!P339)</f>
        <v>3233951.7255140832</v>
      </c>
      <c r="Q339" s="68">
        <f>SUM(Start:End!Q339)</f>
        <v>3509183.8257196611</v>
      </c>
      <c r="R339" s="68">
        <f>SUM(Start:End!R339)</f>
        <v>3129660.9007671643</v>
      </c>
      <c r="S339" s="68">
        <f>SUM(Start:End!S339)</f>
        <v>3750750.5515646143</v>
      </c>
      <c r="T339" s="68">
        <f>SUM(Start:End!T339)</f>
        <v>3514886.7117548012</v>
      </c>
      <c r="U339" s="68">
        <f>SUM(Start:End!U339)</f>
        <v>4120821.539461208</v>
      </c>
      <c r="V339" s="68">
        <f>SUM(Start:End!V339)</f>
        <v>3882398.5594496187</v>
      </c>
      <c r="W339" s="68">
        <f>SUM(Start:End!W339)</f>
        <v>4483849.5409907205</v>
      </c>
      <c r="X339" s="68">
        <f>SUM(Start:End!X339)</f>
        <v>4763647.8852758817</v>
      </c>
      <c r="Y339" s="68">
        <f>SUM(Start:End!Y339)</f>
        <v>4819465.9565739855</v>
      </c>
      <c r="Z339" s="68">
        <f>SUM(Start:End!Z339)</f>
        <v>5099680.3593651149</v>
      </c>
      <c r="AA339" s="68">
        <f>SUM(Start:End!AA339)</f>
        <v>5164284.5076849926</v>
      </c>
      <c r="AB339" s="68">
        <f>SUM(Start:End!AB339)</f>
        <v>6379610.2065021601</v>
      </c>
      <c r="AC339" s="68">
        <f>SUM(Start:End!AC339)</f>
        <v>6559298.5542714279</v>
      </c>
      <c r="AD339" s="68">
        <f>SUM(Start:End!AD339)</f>
        <v>6247905.6195922885</v>
      </c>
      <c r="AE339" s="68">
        <f>SUM(Start:End!AE339)</f>
        <v>6846708.352085392</v>
      </c>
      <c r="AF339" s="68">
        <f>SUM(Start:End!AF339)</f>
        <v>6616621.1251414698</v>
      </c>
      <c r="AG339" s="68">
        <f>SUM(Start:End!AG339)</f>
        <v>7206952.828083884</v>
      </c>
      <c r="AH339" s="68">
        <f>SUM(Start:End!AH339)</f>
        <v>6975242.6068284912</v>
      </c>
      <c r="AI339" s="68">
        <f>SUM(Start:End!AI339)</f>
        <v>7562952.0018738275</v>
      </c>
      <c r="AJ339" s="68">
        <f>SUM(Start:End!AJ339)</f>
        <v>7836599.8724045986</v>
      </c>
      <c r="AK339" s="68">
        <f>SUM(Start:End!AK339)</f>
        <v>7916698.7219296321</v>
      </c>
      <c r="AL339" s="68">
        <f>SUM(Start:End!AL339)</f>
        <v>8186969.9685288491</v>
      </c>
      <c r="AM339" s="68">
        <f>SUM(Start:End!AM339)</f>
        <v>8269796.0309980512</v>
      </c>
      <c r="AN339" s="68">
        <f>SUM(Start:End!AN339)</f>
        <v>8707882.7134545781</v>
      </c>
      <c r="AO339" s="68">
        <f>SUM(Start:End!AO339)</f>
        <v>8860164.3250683434</v>
      </c>
      <c r="AP339" s="68">
        <f>SUM(Start:End!AP339)</f>
        <v>6264076.4545333553</v>
      </c>
      <c r="AQ339" s="68">
        <f>SUM(Start:End!AQ339)</f>
        <v>7838358.2179696597</v>
      </c>
      <c r="AR339" s="68">
        <f>SUM(Start:End!AR339)</f>
        <v>6605244.4364663661</v>
      </c>
      <c r="AS339" s="68">
        <f>SUM(Start:End!AS339)</f>
        <v>8192975.4537273943</v>
      </c>
      <c r="AT339" s="68">
        <f>SUM(Start:End!AT339)</f>
        <v>6956587.0338906534</v>
      </c>
      <c r="AU339" s="68">
        <f>SUM(Start:End!AU339)</f>
        <v>8540546.2829698324</v>
      </c>
      <c r="AV339" s="68">
        <f>SUM(Start:End!AV339)</f>
        <v>9593909.5156449154</v>
      </c>
      <c r="AW339" s="68">
        <f>SUM(Start:End!AW339)</f>
        <v>8880446.2958323713</v>
      </c>
      <c r="AX339" s="68">
        <f>SUM(Start:End!AX339)</f>
        <v>9943520.3265342545</v>
      </c>
      <c r="AY339" s="68">
        <f>SUM(Start:End!AY339)</f>
        <v>9222812.612383958</v>
      </c>
      <c r="BA339" s="134">
        <f>SUM(Start:End!BA339)</f>
        <v>27313793.252415001</v>
      </c>
      <c r="BB339" s="134">
        <f>SUM(Start:End!BB339)</f>
        <v>49472582.064121842</v>
      </c>
      <c r="BC339" s="134">
        <f>SUM(Start:End!BC339)</f>
        <v>86605355.888240069</v>
      </c>
      <c r="BD339" s="134">
        <f>SUM(Start:End!BD339)</f>
        <v>99606523.668475688</v>
      </c>
      <c r="BF339" s="77" t="s">
        <v>247</v>
      </c>
      <c r="BG339" s="32" t="str">
        <f t="shared" si="183"/>
        <v>Adjusted Net RevenueWeak  Case Scenario</v>
      </c>
    </row>
    <row r="340" spans="2:59" x14ac:dyDescent="0.25">
      <c r="B340" s="40" t="s">
        <v>50</v>
      </c>
      <c r="C340" s="78" t="s">
        <v>26</v>
      </c>
      <c r="D340" s="63">
        <f>SUM(Start:End!D340)</f>
        <v>17345.691484374998</v>
      </c>
      <c r="E340" s="63">
        <f>SUM(Start:End!E340)</f>
        <v>18282.856519886362</v>
      </c>
      <c r="F340" s="63">
        <f>SUM(Start:End!F340)</f>
        <v>-4417.9392187500007</v>
      </c>
      <c r="G340" s="63">
        <f>SUM(Start:End!G340)</f>
        <v>12935.490298295454</v>
      </c>
      <c r="H340" s="63">
        <f>SUM(Start:End!H340)</f>
        <v>17239.994987373735</v>
      </c>
      <c r="I340" s="63">
        <f>SUM(Start:End!I340)</f>
        <v>65553.311190972221</v>
      </c>
      <c r="J340" s="63">
        <f>SUM(Start:End!J340)</f>
        <v>9129.0616145833337</v>
      </c>
      <c r="K340" s="63">
        <f>SUM(Start:End!K340)</f>
        <v>9854.6370959595952</v>
      </c>
      <c r="L340" s="63">
        <f>SUM(Start:End!L340)</f>
        <v>55965.022215672347</v>
      </c>
      <c r="M340" s="63">
        <f>SUM(Start:End!M340)</f>
        <v>10832.417558396464</v>
      </c>
      <c r="N340" s="63">
        <f>SUM(Start:End!N340)</f>
        <v>14635.74143939394</v>
      </c>
      <c r="O340" s="63">
        <f>SUM(Start:End!O340)</f>
        <v>-146289.10995896466</v>
      </c>
      <c r="P340" s="37">
        <f>SUM(Start:End!P340)</f>
        <v>36882.994806552422</v>
      </c>
      <c r="Q340" s="37">
        <f>SUM(Start:End!Q340)</f>
        <v>39890.524176550869</v>
      </c>
      <c r="R340" s="37">
        <f>SUM(Start:End!R340)</f>
        <v>36334.693035401775</v>
      </c>
      <c r="S340" s="37">
        <f>SUM(Start:End!S340)</f>
        <v>42763.921384976216</v>
      </c>
      <c r="T340" s="37">
        <f>SUM(Start:End!T340)</f>
        <v>40554.192805091807</v>
      </c>
      <c r="U340" s="37">
        <f>SUM(Start:End!U340)</f>
        <v>46778.167051369281</v>
      </c>
      <c r="V340" s="37">
        <f>SUM(Start:End!V340)</f>
        <v>44527.629526631034</v>
      </c>
      <c r="W340" s="37">
        <f>SUM(Start:End!W340)</f>
        <v>50684.679232713315</v>
      </c>
      <c r="X340" s="37">
        <f>SUM(Start:End!X340)</f>
        <v>53555.768260482291</v>
      </c>
      <c r="Y340" s="37">
        <f>SUM(Start:End!Y340)</f>
        <v>54245.457773016868</v>
      </c>
      <c r="Z340" s="37">
        <f>SUM(Start:End!Z340)</f>
        <v>57113.570108540269</v>
      </c>
      <c r="AA340" s="37">
        <f>SUM(Start:End!AA340)</f>
        <v>57907.547114124369</v>
      </c>
      <c r="AB340" s="37">
        <f>SUM(Start:End!AB340)</f>
        <v>72720.064047909109</v>
      </c>
      <c r="AC340" s="37">
        <f>SUM(Start:End!AC340)</f>
        <v>74653.223373069777</v>
      </c>
      <c r="AD340" s="37">
        <f>SUM(Start:End!AD340)</f>
        <v>71872.883392225689</v>
      </c>
      <c r="AE340" s="37">
        <f>SUM(Start:End!AE340)</f>
        <v>77927.940269401966</v>
      </c>
      <c r="AF340" s="37">
        <f>SUM(Start:End!AF340)</f>
        <v>75827.260653902384</v>
      </c>
      <c r="AG340" s="37">
        <f>SUM(Start:End!AG340)</f>
        <v>81773.903928319822</v>
      </c>
      <c r="AH340" s="37">
        <f>SUM(Start:End!AH340)</f>
        <v>79637.870838142611</v>
      </c>
      <c r="AI340" s="37">
        <f>SUM(Start:End!AI340)</f>
        <v>85547.401403334356</v>
      </c>
      <c r="AJ340" s="37">
        <f>SUM(Start:End!AJ340)</f>
        <v>88319.681825345222</v>
      </c>
      <c r="AK340" s="37">
        <f>SUM(Start:End!AK340)</f>
        <v>89325.794677137121</v>
      </c>
      <c r="AL340" s="37">
        <f>SUM(Start:End!AL340)</f>
        <v>92030.984933471351</v>
      </c>
      <c r="AM340" s="37">
        <f>SUM(Start:End!AM340)</f>
        <v>93074.43572154516</v>
      </c>
      <c r="AN340" s="37">
        <f>SUM(Start:End!AN340)</f>
        <v>97991.949070640927</v>
      </c>
      <c r="AO340" s="37">
        <f>SUM(Start:End!AO340)</f>
        <v>99581.099896975124</v>
      </c>
      <c r="AP340" s="37">
        <f>SUM(Start:End!AP340)</f>
        <v>73714.713093226019</v>
      </c>
      <c r="AQ340" s="37">
        <f>SUM(Start:End!AQ340)</f>
        <v>89777.448387682278</v>
      </c>
      <c r="AR340" s="37">
        <f>SUM(Start:End!AR340)</f>
        <v>77316.47681471589</v>
      </c>
      <c r="AS340" s="37">
        <f>SUM(Start:End!AS340)</f>
        <v>93551.760211269444</v>
      </c>
      <c r="AT340" s="37">
        <f>SUM(Start:End!AT340)</f>
        <v>81049.405534125253</v>
      </c>
      <c r="AU340" s="37">
        <f>SUM(Start:End!AU340)</f>
        <v>97233.037606667611</v>
      </c>
      <c r="AV340" s="37">
        <f>SUM(Start:End!AV340)</f>
        <v>107871.3675549652</v>
      </c>
      <c r="AW340" s="37">
        <f>SUM(Start:End!AW340)</f>
        <v>100816.31738323104</v>
      </c>
      <c r="AX340" s="37">
        <f>SUM(Start:End!AX340)</f>
        <v>111562.13448407577</v>
      </c>
      <c r="AY340" s="37">
        <f>SUM(Start:End!AY340)</f>
        <v>104424.40182549285</v>
      </c>
      <c r="BA340" s="37">
        <f>SUM(Start:End!BA340)</f>
        <v>81067.175227193788</v>
      </c>
      <c r="BB340" s="37">
        <f>SUM(Start:End!BB340)</f>
        <v>561239.14527545054</v>
      </c>
      <c r="BC340" s="37">
        <f>SUM(Start:End!BC340)</f>
        <v>982711.44506380451</v>
      </c>
      <c r="BD340" s="37">
        <f>SUM(Start:End!BD340)</f>
        <v>1134890.1118630676</v>
      </c>
      <c r="BF340" s="77" t="s">
        <v>247</v>
      </c>
      <c r="BG340" s="32" t="str">
        <f t="shared" si="183"/>
        <v>Chargebacks and FraudWeak  Case Scenario</v>
      </c>
    </row>
    <row r="341" spans="2:59" x14ac:dyDescent="0.25">
      <c r="B341" s="40" t="s">
        <v>51</v>
      </c>
      <c r="C341" s="78" t="s">
        <v>26</v>
      </c>
      <c r="D341" s="63">
        <f>SUM(Start:End!D341)</f>
        <v>20658.067748579546</v>
      </c>
      <c r="E341" s="63">
        <f>SUM(Start:End!E341)</f>
        <v>22778.777499999997</v>
      </c>
      <c r="F341" s="63">
        <f>SUM(Start:End!F341)</f>
        <v>33650.291889204535</v>
      </c>
      <c r="G341" s="63">
        <f>SUM(Start:End!G341)</f>
        <v>38139.393664772724</v>
      </c>
      <c r="H341" s="63">
        <f>SUM(Start:End!H341)</f>
        <v>52542.762525252518</v>
      </c>
      <c r="I341" s="63">
        <f>SUM(Start:End!I341)</f>
        <v>56682.577447916665</v>
      </c>
      <c r="J341" s="63">
        <f>SUM(Start:End!J341)</f>
        <v>43073.815860164141</v>
      </c>
      <c r="K341" s="63">
        <f>SUM(Start:End!K341)</f>
        <v>47249.925681818175</v>
      </c>
      <c r="L341" s="63">
        <f>SUM(Start:End!L341)</f>
        <v>70334.864837042303</v>
      </c>
      <c r="M341" s="63">
        <f>SUM(Start:End!M341)</f>
        <v>74591.018636363631</v>
      </c>
      <c r="N341" s="63">
        <f>SUM(Start:End!N341)</f>
        <v>64433.178636363642</v>
      </c>
      <c r="O341" s="63">
        <f>SUM(Start:End!O341)</f>
        <v>72178.155789141412</v>
      </c>
      <c r="P341" s="37">
        <f>SUM(Start:End!P341)</f>
        <v>159350.7641597426</v>
      </c>
      <c r="Q341" s="37">
        <f>SUM(Start:End!Q341)</f>
        <v>175821.37180910469</v>
      </c>
      <c r="R341" s="37">
        <f>SUM(Start:End!R341)</f>
        <v>140027.53662537379</v>
      </c>
      <c r="S341" s="37">
        <f>SUM(Start:End!S341)</f>
        <v>185106.1216564269</v>
      </c>
      <c r="T341" s="37">
        <f>SUM(Start:End!T341)</f>
        <v>162858.28814417569</v>
      </c>
      <c r="U341" s="37">
        <f>SUM(Start:End!U341)</f>
        <v>207907.26859342956</v>
      </c>
      <c r="V341" s="37">
        <f>SUM(Start:End!V341)</f>
        <v>185790.46418199377</v>
      </c>
      <c r="W341" s="37">
        <f>SUM(Start:End!W341)</f>
        <v>230967.76998080182</v>
      </c>
      <c r="X341" s="37">
        <f>SUM(Start:End!X341)</f>
        <v>251834.16573598486</v>
      </c>
      <c r="Y341" s="37">
        <f>SUM(Start:End!Y341)</f>
        <v>253410.03322273999</v>
      </c>
      <c r="Z341" s="37">
        <f>SUM(Start:End!Z341)</f>
        <v>274467.76798873651</v>
      </c>
      <c r="AA341" s="37">
        <f>SUM(Start:End!AA341)</f>
        <v>276386.2331017587</v>
      </c>
      <c r="AB341" s="37">
        <f>SUM(Start:End!AB341)</f>
        <v>315212.61118037126</v>
      </c>
      <c r="AC341" s="37">
        <f>SUM(Start:End!AC341)</f>
        <v>326636.87118297204</v>
      </c>
      <c r="AD341" s="37">
        <f>SUM(Start:End!AD341)</f>
        <v>294233.8704352621</v>
      </c>
      <c r="AE341" s="37">
        <f>SUM(Start:End!AE341)</f>
        <v>340868.96787663508</v>
      </c>
      <c r="AF341" s="37">
        <f>SUM(Start:End!AF341)</f>
        <v>317950.74042381777</v>
      </c>
      <c r="AG341" s="37">
        <f>SUM(Start:End!AG341)</f>
        <v>364429.54433630494</v>
      </c>
      <c r="AH341" s="37">
        <f>SUM(Start:End!AH341)</f>
        <v>341803.98841072002</v>
      </c>
      <c r="AI341" s="37">
        <f>SUM(Start:End!AI341)</f>
        <v>388312.99433402374</v>
      </c>
      <c r="AJ341" s="37">
        <f>SUM(Start:End!AJ341)</f>
        <v>409510.46974680957</v>
      </c>
      <c r="AK341" s="37">
        <f>SUM(Start:End!AK341)</f>
        <v>411408.79371900571</v>
      </c>
      <c r="AL341" s="37">
        <f>SUM(Start:End!AL341)</f>
        <v>433072.19480113155</v>
      </c>
      <c r="AM341" s="37">
        <f>SUM(Start:End!AM341)</f>
        <v>434966.97297146631</v>
      </c>
      <c r="AN341" s="37">
        <f>SUM(Start:End!AN341)</f>
        <v>458297.54405179509</v>
      </c>
      <c r="AO341" s="37">
        <f>SUM(Start:End!AO341)</f>
        <v>469066.86139921105</v>
      </c>
      <c r="AP341" s="37">
        <f>SUM(Start:End!AP341)</f>
        <v>258362.16078268184</v>
      </c>
      <c r="AQ341" s="37">
        <f>SUM(Start:End!AQ341)</f>
        <v>377789.02857932833</v>
      </c>
      <c r="AR341" s="37">
        <f>SUM(Start:End!AR341)</f>
        <v>281572.00558615779</v>
      </c>
      <c r="AS341" s="37">
        <f>SUM(Start:End!AS341)</f>
        <v>401237.67211659596</v>
      </c>
      <c r="AT341" s="37">
        <f>SUM(Start:End!AT341)</f>
        <v>304948.58817235922</v>
      </c>
      <c r="AU341" s="37">
        <f>SUM(Start:End!AU341)</f>
        <v>424619.43537740182</v>
      </c>
      <c r="AV341" s="37">
        <f>SUM(Start:End!AV341)</f>
        <v>506948.33540097211</v>
      </c>
      <c r="AW341" s="37">
        <f>SUM(Start:End!AW341)</f>
        <v>447855.80366076028</v>
      </c>
      <c r="AX341" s="37">
        <f>SUM(Start:End!AX341)</f>
        <v>530735.40576685837</v>
      </c>
      <c r="AY341" s="37">
        <f>SUM(Start:End!AY341)</f>
        <v>471287.22360605228</v>
      </c>
      <c r="BA341" s="37">
        <f>SUM(Start:End!BA341)</f>
        <v>596312.8302166193</v>
      </c>
      <c r="BB341" s="37">
        <f>SUM(Start:End!BB341)</f>
        <v>2503927.785200269</v>
      </c>
      <c r="BC341" s="37">
        <f>SUM(Start:End!BC341)</f>
        <v>4378408.0194185199</v>
      </c>
      <c r="BD341" s="37">
        <f>SUM(Start:End!BD341)</f>
        <v>4932720.0645001736</v>
      </c>
      <c r="BF341" s="77" t="s">
        <v>247</v>
      </c>
      <c r="BG341" s="32" t="str">
        <f t="shared" si="183"/>
        <v>Fees and OtherWeak  Case Scenario</v>
      </c>
    </row>
    <row r="342" spans="2:59" x14ac:dyDescent="0.25">
      <c r="B342" s="40" t="s">
        <v>52</v>
      </c>
      <c r="C342" s="78" t="s">
        <v>26</v>
      </c>
      <c r="D342" s="63">
        <f>SUM(Start:End!D342)</f>
        <v>23656.172982954544</v>
      </c>
      <c r="E342" s="63">
        <f>SUM(Start:End!E342)</f>
        <v>29917.669076704544</v>
      </c>
      <c r="F342" s="63">
        <f>SUM(Start:End!F342)</f>
        <v>23696.900213068177</v>
      </c>
      <c r="G342" s="63">
        <f>SUM(Start:End!G342)</f>
        <v>18977.870362215908</v>
      </c>
      <c r="H342" s="63">
        <f>SUM(Start:End!H342)</f>
        <v>5882.5596338383839</v>
      </c>
      <c r="I342" s="63">
        <f>SUM(Start:End!I342)</f>
        <v>30826.450673611111</v>
      </c>
      <c r="J342" s="63">
        <f>SUM(Start:End!J342)</f>
        <v>46086.440307765144</v>
      </c>
      <c r="K342" s="63">
        <f>SUM(Start:End!K342)</f>
        <v>57960.030202020207</v>
      </c>
      <c r="L342" s="63">
        <f>SUM(Start:End!L342)</f>
        <v>86249.058778251259</v>
      </c>
      <c r="M342" s="63">
        <f>SUM(Start:End!M342)</f>
        <v>47324.37430397726</v>
      </c>
      <c r="N342" s="63">
        <f>SUM(Start:End!N342)</f>
        <v>110417.66412878787</v>
      </c>
      <c r="O342" s="63">
        <f>SUM(Start:End!O342)</f>
        <v>90074.237316919171</v>
      </c>
      <c r="P342" s="37">
        <f>SUM(Start:End!P342)</f>
        <v>156842.68028444989</v>
      </c>
      <c r="Q342" s="37">
        <f>SUM(Start:End!Q342)</f>
        <v>173059.71296208902</v>
      </c>
      <c r="R342" s="37">
        <f>SUM(Start:End!R342)</f>
        <v>137795.97625609775</v>
      </c>
      <c r="S342" s="37">
        <f>SUM(Start:End!S342)</f>
        <v>182193.22956372061</v>
      </c>
      <c r="T342" s="37">
        <f>SUM(Start:End!T342)</f>
        <v>160274.87843091594</v>
      </c>
      <c r="U342" s="37">
        <f>SUM(Start:End!U342)</f>
        <v>204644.38914927671</v>
      </c>
      <c r="V342" s="37">
        <f>SUM(Start:End!V342)</f>
        <v>182855.50534495924</v>
      </c>
      <c r="W342" s="37">
        <f>SUM(Start:End!W342)</f>
        <v>227352.00155223129</v>
      </c>
      <c r="X342" s="37">
        <f>SUM(Start:End!X342)</f>
        <v>247903.75447067001</v>
      </c>
      <c r="Y342" s="37">
        <f>SUM(Start:End!Y342)</f>
        <v>249452.53233937293</v>
      </c>
      <c r="Z342" s="37">
        <f>SUM(Start:End!Z342)</f>
        <v>270192.94527484581</v>
      </c>
      <c r="AA342" s="37">
        <f>SUM(Start:End!AA342)</f>
        <v>272078.75264853117</v>
      </c>
      <c r="AB342" s="37">
        <f>SUM(Start:End!AB342)</f>
        <v>310253.03425174585</v>
      </c>
      <c r="AC342" s="37">
        <f>SUM(Start:End!AC342)</f>
        <v>321502.48678022355</v>
      </c>
      <c r="AD342" s="37">
        <f>SUM(Start:End!AD342)</f>
        <v>289576.2805936872</v>
      </c>
      <c r="AE342" s="37">
        <f>SUM(Start:End!AE342)</f>
        <v>335510.71555674839</v>
      </c>
      <c r="AF342" s="37">
        <f>SUM(Start:End!AF342)</f>
        <v>312930.6629399418</v>
      </c>
      <c r="AG342" s="37">
        <f>SUM(Start:End!AG342)</f>
        <v>358711.77263583784</v>
      </c>
      <c r="AH342" s="37">
        <f>SUM(Start:End!AH342)</f>
        <v>336420.51048950513</v>
      </c>
      <c r="AI342" s="37">
        <f>SUM(Start:End!AI342)</f>
        <v>382231.65716263326</v>
      </c>
      <c r="AJ342" s="37">
        <f>SUM(Start:End!AJ342)</f>
        <v>403110.51320948359</v>
      </c>
      <c r="AK342" s="37">
        <f>SUM(Start:End!AK342)</f>
        <v>404974.97097711108</v>
      </c>
      <c r="AL342" s="37">
        <f>SUM(Start:End!AL342)</f>
        <v>426313.65020078671</v>
      </c>
      <c r="AM342" s="37">
        <f>SUM(Start:End!AM342)</f>
        <v>428174.34947596828</v>
      </c>
      <c r="AN342" s="37">
        <f>SUM(Start:End!AN342)</f>
        <v>451141.10687744844</v>
      </c>
      <c r="AO342" s="37">
        <f>SUM(Start:End!AO342)</f>
        <v>461747.2790701256</v>
      </c>
      <c r="AP342" s="37">
        <f>SUM(Start:End!AP342)</f>
        <v>254197.78820187537</v>
      </c>
      <c r="AQ342" s="37">
        <f>SUM(Start:End!AQ342)</f>
        <v>371826.42827865109</v>
      </c>
      <c r="AR342" s="37">
        <f>SUM(Start:End!AR342)</f>
        <v>277054.78100291855</v>
      </c>
      <c r="AS342" s="37">
        <f>SUM(Start:End!AS342)</f>
        <v>394917.63606476999</v>
      </c>
      <c r="AT342" s="37">
        <f>SUM(Start:End!AT342)</f>
        <v>300075.23586075084</v>
      </c>
      <c r="AU342" s="37">
        <f>SUM(Start:End!AU342)</f>
        <v>417943.56193317292</v>
      </c>
      <c r="AV342" s="37">
        <f>SUM(Start:End!AV342)</f>
        <v>499035.88304739085</v>
      </c>
      <c r="AW342" s="37">
        <f>SUM(Start:End!AW342)</f>
        <v>440826.83400800062</v>
      </c>
      <c r="AX342" s="37">
        <f>SUM(Start:End!AX342)</f>
        <v>522461.33005723264</v>
      </c>
      <c r="AY342" s="37">
        <f>SUM(Start:End!AY342)</f>
        <v>463902.23088198592</v>
      </c>
      <c r="BA342" s="37">
        <f>SUM(Start:End!BA342)</f>
        <v>571069.42798011366</v>
      </c>
      <c r="BB342" s="37">
        <f>SUM(Start:End!BB342)</f>
        <v>2464646.3582771602</v>
      </c>
      <c r="BC342" s="37">
        <f>SUM(Start:End!BC342)</f>
        <v>4309710.6042736731</v>
      </c>
      <c r="BD342" s="37">
        <f>SUM(Start:End!BD342)</f>
        <v>4855130.0952843232</v>
      </c>
      <c r="BF342" s="77" t="s">
        <v>247</v>
      </c>
      <c r="BG342" s="32" t="str">
        <f t="shared" si="183"/>
        <v>MobileWeak  Case Scenario</v>
      </c>
    </row>
    <row r="343" spans="2:59" x14ac:dyDescent="0.25">
      <c r="B343" s="40" t="s">
        <v>53</v>
      </c>
      <c r="C343" s="78" t="s">
        <v>26</v>
      </c>
      <c r="D343" s="63">
        <f>SUM(Start:End!D343)</f>
        <v>49545.086583806813</v>
      </c>
      <c r="E343" s="63">
        <f>SUM(Start:End!E343)</f>
        <v>39296.193224431816</v>
      </c>
      <c r="F343" s="63">
        <f>SUM(Start:End!F343)</f>
        <v>71325.203551136365</v>
      </c>
      <c r="G343" s="63">
        <f>SUM(Start:End!G343)</f>
        <v>68205.896938920443</v>
      </c>
      <c r="H343" s="63">
        <f>SUM(Start:End!H343)</f>
        <v>124053.86930555555</v>
      </c>
      <c r="I343" s="63">
        <f>SUM(Start:End!I343)</f>
        <v>99626.087991319422</v>
      </c>
      <c r="J343" s="63">
        <f>SUM(Start:End!J343)</f>
        <v>141432.14450757572</v>
      </c>
      <c r="K343" s="63">
        <f>SUM(Start:End!K343)</f>
        <v>130570.14706439394</v>
      </c>
      <c r="L343" s="63">
        <f>SUM(Start:End!L343)</f>
        <v>278044.808653488</v>
      </c>
      <c r="M343" s="63">
        <f>SUM(Start:End!M343)</f>
        <v>350994.75813762634</v>
      </c>
      <c r="N343" s="63">
        <f>SUM(Start:End!N343)</f>
        <v>223246.51125000001</v>
      </c>
      <c r="O343" s="63">
        <f>SUM(Start:End!O343)</f>
        <v>234844.5889457071</v>
      </c>
      <c r="P343" s="37">
        <f>SUM(Start:End!P343)</f>
        <v>503979.41745247325</v>
      </c>
      <c r="Q343" s="37">
        <f>SUM(Start:End!Q343)</f>
        <v>555472.74026773695</v>
      </c>
      <c r="R343" s="37">
        <f>SUM(Start:End!R343)</f>
        <v>445783.57408683718</v>
      </c>
      <c r="S343" s="37">
        <f>SUM(Start:End!S343)</f>
        <v>585376.26162196824</v>
      </c>
      <c r="T343" s="37">
        <f>SUM(Start:End!T343)</f>
        <v>517198.73239495436</v>
      </c>
      <c r="U343" s="37">
        <f>SUM(Start:End!U343)</f>
        <v>656550.26906549791</v>
      </c>
      <c r="V343" s="37">
        <f>SUM(Start:End!V343)</f>
        <v>588734.25303438422</v>
      </c>
      <c r="W343" s="37">
        <f>SUM(Start:End!W343)</f>
        <v>728419.79898127483</v>
      </c>
      <c r="X343" s="37">
        <f>SUM(Start:End!X343)</f>
        <v>792957.74221549474</v>
      </c>
      <c r="Y343" s="37">
        <f>SUM(Start:End!Y343)</f>
        <v>798183.35448689258</v>
      </c>
      <c r="Z343" s="37">
        <f>SUM(Start:End!Z343)</f>
        <v>863291.3039895962</v>
      </c>
      <c r="AA343" s="37">
        <f>SUM(Start:End!AA343)</f>
        <v>869619.03295325313</v>
      </c>
      <c r="AB343" s="37">
        <f>SUM(Start:End!AB343)</f>
        <v>996747.16835074243</v>
      </c>
      <c r="AC343" s="37">
        <f>SUM(Start:End!AC343)</f>
        <v>1032350.0141197758</v>
      </c>
      <c r="AD343" s="37">
        <f>SUM(Start:End!AD343)</f>
        <v>933378.10820801754</v>
      </c>
      <c r="AE343" s="37">
        <f>SUM(Start:End!AE343)</f>
        <v>1077347.4983400749</v>
      </c>
      <c r="AF343" s="37">
        <f>SUM(Start:End!AF343)</f>
        <v>1007246.1676483714</v>
      </c>
      <c r="AG343" s="37">
        <f>SUM(Start:End!AG343)</f>
        <v>1150667.5352738611</v>
      </c>
      <c r="AH343" s="37">
        <f>SUM(Start:End!AH343)</f>
        <v>1081415.1829416491</v>
      </c>
      <c r="AI343" s="37">
        <f>SUM(Start:End!AI343)</f>
        <v>1224899.2779866366</v>
      </c>
      <c r="AJ343" s="37">
        <f>SUM(Start:End!AJ343)</f>
        <v>1290353.8815486338</v>
      </c>
      <c r="AK343" s="37">
        <f>SUM(Start:End!AK343)</f>
        <v>1296779.108398325</v>
      </c>
      <c r="AL343" s="37">
        <f>SUM(Start:End!AL343)</f>
        <v>1363577.2275814419</v>
      </c>
      <c r="AM343" s="37">
        <f>SUM(Start:End!AM343)</f>
        <v>1370019.612692297</v>
      </c>
      <c r="AN343" s="37">
        <f>SUM(Start:End!AN343)</f>
        <v>1443448.5373425612</v>
      </c>
      <c r="AO343" s="37">
        <f>SUM(Start:End!AO343)</f>
        <v>1476836.9226967406</v>
      </c>
      <c r="AP343" s="37">
        <f>SUM(Start:End!AP343)</f>
        <v>827469.44251689164</v>
      </c>
      <c r="AQ343" s="37">
        <f>SUM(Start:End!AQ343)</f>
        <v>1196571.4656909152</v>
      </c>
      <c r="AR343" s="37">
        <f>SUM(Start:End!AR343)</f>
        <v>899559.0061778595</v>
      </c>
      <c r="AS343" s="37">
        <f>SUM(Start:End!AS343)</f>
        <v>1269503.4791585344</v>
      </c>
      <c r="AT343" s="37">
        <f>SUM(Start:End!AT343)</f>
        <v>972244.74363019306</v>
      </c>
      <c r="AU343" s="37">
        <f>SUM(Start:End!AU343)</f>
        <v>1342166.3049920551</v>
      </c>
      <c r="AV343" s="37">
        <f>SUM(Start:End!AV343)</f>
        <v>1596289.6503609188</v>
      </c>
      <c r="AW343" s="37">
        <f>SUM(Start:End!AW343)</f>
        <v>1414321.4463215685</v>
      </c>
      <c r="AX343" s="37">
        <f>SUM(Start:End!AX343)</f>
        <v>1670171.6458729759</v>
      </c>
      <c r="AY343" s="37">
        <f>SUM(Start:End!AY343)</f>
        <v>1487078.3536268845</v>
      </c>
      <c r="BA343" s="37">
        <f>SUM(Start:End!BA343)</f>
        <v>1811185.2961539612</v>
      </c>
      <c r="BB343" s="37">
        <f>SUM(Start:End!BB343)</f>
        <v>7905566.4805503637</v>
      </c>
      <c r="BC343" s="37">
        <f>SUM(Start:End!BC343)</f>
        <v>13824780.783089826</v>
      </c>
      <c r="BD343" s="37">
        <f>SUM(Start:End!BD343)</f>
        <v>15595660.9983881</v>
      </c>
      <c r="BF343" s="77" t="s">
        <v>247</v>
      </c>
      <c r="BG343" s="32" t="str">
        <f t="shared" si="183"/>
        <v>Network (ex-Depr.)Weak  Case Scenario</v>
      </c>
    </row>
    <row r="344" spans="2:59" x14ac:dyDescent="0.25">
      <c r="B344" s="40" t="s">
        <v>54</v>
      </c>
      <c r="C344" s="78" t="s">
        <v>26</v>
      </c>
      <c r="D344" s="63">
        <f>SUM(Start:End!D344)</f>
        <v>80648.098295454562</v>
      </c>
      <c r="E344" s="63">
        <f>SUM(Start:End!E344)</f>
        <v>80992.088849431821</v>
      </c>
      <c r="F344" s="63">
        <f>SUM(Start:End!F344)</f>
        <v>65660.956235795456</v>
      </c>
      <c r="G344" s="63">
        <f>SUM(Start:End!G344)</f>
        <v>114205.76360085225</v>
      </c>
      <c r="H344" s="63">
        <f>SUM(Start:End!H344)</f>
        <v>120572.58001578283</v>
      </c>
      <c r="I344" s="63">
        <f>SUM(Start:End!I344)</f>
        <v>88883.878163194458</v>
      </c>
      <c r="J344" s="63">
        <f>SUM(Start:End!J344)</f>
        <v>148982.8629971591</v>
      </c>
      <c r="K344" s="63">
        <f>SUM(Start:End!K344)</f>
        <v>130351.45306186867</v>
      </c>
      <c r="L344" s="63">
        <f>SUM(Start:End!L344)</f>
        <v>92399.247989188763</v>
      </c>
      <c r="M344" s="63">
        <f>SUM(Start:End!M344)</f>
        <v>139021.92869160356</v>
      </c>
      <c r="N344" s="63">
        <f>SUM(Start:End!N344)</f>
        <v>165851.55075757578</v>
      </c>
      <c r="O344" s="63">
        <f>SUM(Start:End!O344)</f>
        <v>-80178.780527146446</v>
      </c>
      <c r="P344" s="37">
        <f>SUM(Start:End!P344)</f>
        <v>50276.663793041691</v>
      </c>
      <c r="Q344" s="37">
        <f>SUM(Start:End!Q344)</f>
        <v>49407.85311612473</v>
      </c>
      <c r="R344" s="37">
        <f>SUM(Start:End!R344)</f>
        <v>73757.982978193526</v>
      </c>
      <c r="S344" s="37">
        <f>SUM(Start:End!S344)</f>
        <v>57797.063844593125</v>
      </c>
      <c r="T344" s="37">
        <f>SUM(Start:End!T344)</f>
        <v>72935.139359523804</v>
      </c>
      <c r="U344" s="37">
        <f>SUM(Start:End!U344)</f>
        <v>55469.464371393224</v>
      </c>
      <c r="V344" s="37">
        <f>SUM(Start:End!V344)</f>
        <v>70112.702123572293</v>
      </c>
      <c r="W344" s="37">
        <f>SUM(Start:End!W344)</f>
        <v>51959.2120145191</v>
      </c>
      <c r="X344" s="37">
        <f>SUM(Start:End!X344)</f>
        <v>43780.167536885609</v>
      </c>
      <c r="Y344" s="37">
        <f>SUM(Start:End!Y344)</f>
        <v>46726.55904956194</v>
      </c>
      <c r="Z344" s="37">
        <f>SUM(Start:End!Z344)</f>
        <v>38251.643562274709</v>
      </c>
      <c r="AA344" s="37">
        <f>SUM(Start:End!AA344)</f>
        <v>41494.489310803561</v>
      </c>
      <c r="AB344" s="37">
        <f>SUM(Start:End!AB344)</f>
        <v>97655.737905852133</v>
      </c>
      <c r="AC344" s="37">
        <f>SUM(Start:End!AC344)</f>
        <v>95900.603271427753</v>
      </c>
      <c r="AD344" s="37">
        <f>SUM(Start:End!AD344)</f>
        <v>121250.14250719882</v>
      </c>
      <c r="AE344" s="37">
        <f>SUM(Start:End!AE344)</f>
        <v>100244.63087780841</v>
      </c>
      <c r="AF344" s="37">
        <f>SUM(Start:End!AF344)</f>
        <v>117162.67421292829</v>
      </c>
      <c r="AG344" s="37">
        <f>SUM(Start:End!AG344)</f>
        <v>95563.369018701153</v>
      </c>
      <c r="AH344" s="37">
        <f>SUM(Start:End!AH344)</f>
        <v>111796.69752961108</v>
      </c>
      <c r="AI344" s="37">
        <f>SUM(Start:End!AI344)</f>
        <v>89874.502105415624</v>
      </c>
      <c r="AJ344" s="37">
        <f>SUM(Start:End!AJ344)</f>
        <v>80477.574703703067</v>
      </c>
      <c r="AK344" s="37">
        <f>SUM(Start:End!AK344)</f>
        <v>85348.135677549843</v>
      </c>
      <c r="AL344" s="37">
        <f>SUM(Start:End!AL344)</f>
        <v>74779.693939170509</v>
      </c>
      <c r="AM344" s="37">
        <f>SUM(Start:End!AM344)</f>
        <v>79936.749446856003</v>
      </c>
      <c r="AN344" s="37">
        <f>SUM(Start:End!AN344)</f>
        <v>83660.774560140824</v>
      </c>
      <c r="AO344" s="37">
        <f>SUM(Start:End!AO344)</f>
        <v>80248.695156477042</v>
      </c>
      <c r="AP344" s="37">
        <f>SUM(Start:End!AP344)</f>
        <v>186395.36975269817</v>
      </c>
      <c r="AQ344" s="37">
        <f>SUM(Start:End!AQ344)</f>
        <v>136797.0219524877</v>
      </c>
      <c r="AR344" s="37">
        <f>SUM(Start:End!AR344)</f>
        <v>180374.71505440434</v>
      </c>
      <c r="AS344" s="37">
        <f>SUM(Start:End!AS344)</f>
        <v>131735.65720858463</v>
      </c>
      <c r="AT344" s="37">
        <f>SUM(Start:End!AT344)</f>
        <v>175104.41264345415</v>
      </c>
      <c r="AU344" s="37">
        <f>SUM(Start:End!AU344)</f>
        <v>126068.63958058547</v>
      </c>
      <c r="AV344" s="37">
        <f>SUM(Start:End!AV344)</f>
        <v>88600.09267304861</v>
      </c>
      <c r="AW344" s="37">
        <f>SUM(Start:End!AW344)</f>
        <v>119870.76214877586</v>
      </c>
      <c r="AX344" s="37">
        <f>SUM(Start:End!AX344)</f>
        <v>82425.392693345813</v>
      </c>
      <c r="AY344" s="37">
        <f>SUM(Start:End!AY344)</f>
        <v>113581.10464682218</v>
      </c>
      <c r="BA344" s="37">
        <f>SUM(Start:End!BA344)</f>
        <v>1147391.6281307605</v>
      </c>
      <c r="BB344" s="37">
        <f>SUM(Start:End!BB344)</f>
        <v>651968.9410604873</v>
      </c>
      <c r="BC344" s="37">
        <f>SUM(Start:End!BC344)</f>
        <v>1149990.5111962226</v>
      </c>
      <c r="BD344" s="37">
        <f>SUM(Start:End!BD344)</f>
        <v>1504862.6380708243</v>
      </c>
      <c r="BF344" s="77" t="s">
        <v>247</v>
      </c>
      <c r="BG344" s="32" t="str">
        <f t="shared" si="183"/>
        <v>Payment Card FeesWeak  Case Scenario</v>
      </c>
    </row>
    <row r="345" spans="2:59" x14ac:dyDescent="0.25">
      <c r="B345" s="40" t="s">
        <v>55</v>
      </c>
      <c r="C345" s="78" t="s">
        <v>26</v>
      </c>
      <c r="D345" s="63">
        <f>SUM(Start:End!D345)</f>
        <v>43620.372923352261</v>
      </c>
      <c r="E345" s="63">
        <f>SUM(Start:End!E345)</f>
        <v>177269.04546875</v>
      </c>
      <c r="F345" s="63">
        <f>SUM(Start:End!F345)</f>
        <v>199883.77592329544</v>
      </c>
      <c r="G345" s="63">
        <f>SUM(Start:End!G345)</f>
        <v>203308.22864346587</v>
      </c>
      <c r="H345" s="63">
        <f>SUM(Start:End!H345)</f>
        <v>210469.29734848486</v>
      </c>
      <c r="I345" s="63">
        <f>SUM(Start:End!I345)</f>
        <v>203927.85011104165</v>
      </c>
      <c r="J345" s="63">
        <f>SUM(Start:End!J345)</f>
        <v>236322.71323232324</v>
      </c>
      <c r="K345" s="63">
        <f>SUM(Start:End!K345)</f>
        <v>242158.46747474748</v>
      </c>
      <c r="L345" s="63">
        <f>SUM(Start:End!L345)</f>
        <v>252353.34555326705</v>
      </c>
      <c r="M345" s="63">
        <f>SUM(Start:End!M345)</f>
        <v>285551.58549084596</v>
      </c>
      <c r="N345" s="63">
        <f>SUM(Start:End!N345)</f>
        <v>264776.03761363635</v>
      </c>
      <c r="O345" s="63">
        <f>SUM(Start:End!O345)</f>
        <v>261315.29044823232</v>
      </c>
      <c r="P345" s="37">
        <f>SUM(Start:End!P345)</f>
        <v>371082.45083937829</v>
      </c>
      <c r="Q345" s="37">
        <f>SUM(Start:End!Q345)</f>
        <v>400432.95375757618</v>
      </c>
      <c r="R345" s="37">
        <f>SUM(Start:End!R345)</f>
        <v>369996.05633292138</v>
      </c>
      <c r="S345" s="37">
        <f>SUM(Start:End!S345)</f>
        <v>430160.16040655761</v>
      </c>
      <c r="T345" s="37">
        <f>SUM(Start:End!T345)</f>
        <v>411246.60919625545</v>
      </c>
      <c r="U345" s="37">
        <f>SUM(Start:End!U345)</f>
        <v>469121.65782375797</v>
      </c>
      <c r="V345" s="37">
        <f>SUM(Start:End!V345)</f>
        <v>449717.21752170805</v>
      </c>
      <c r="W345" s="37">
        <f>SUM(Start:End!W345)</f>
        <v>506809.85033097857</v>
      </c>
      <c r="X345" s="37">
        <f>SUM(Start:End!X345)</f>
        <v>533484.98240465135</v>
      </c>
      <c r="Y345" s="37">
        <f>SUM(Start:End!Y345)</f>
        <v>540790.83101834706</v>
      </c>
      <c r="Z345" s="37">
        <f>SUM(Start:End!Z345)</f>
        <v>567382.65768496564</v>
      </c>
      <c r="AA345" s="37">
        <f>SUM(Start:End!AA345)</f>
        <v>575765.96249648335</v>
      </c>
      <c r="AB345" s="37">
        <f>SUM(Start:End!AB345)</f>
        <v>731372.64937817631</v>
      </c>
      <c r="AC345" s="37">
        <f>SUM(Start:End!AC345)</f>
        <v>750019.55807937635</v>
      </c>
      <c r="AD345" s="37">
        <f>SUM(Start:End!AD345)</f>
        <v>727374.38380153198</v>
      </c>
      <c r="AE345" s="37">
        <f>SUM(Start:End!AE345)</f>
        <v>782944.80187160335</v>
      </c>
      <c r="AF345" s="37">
        <f>SUM(Start:End!AF345)</f>
        <v>765426.67903934338</v>
      </c>
      <c r="AG345" s="37">
        <f>SUM(Start:End!AG345)</f>
        <v>819824.78914285544</v>
      </c>
      <c r="AH345" s="37">
        <f>SUM(Start:End!AH345)</f>
        <v>801834.58723114827</v>
      </c>
      <c r="AI345" s="37">
        <f>SUM(Start:End!AI345)</f>
        <v>855809.51486422354</v>
      </c>
      <c r="AJ345" s="37">
        <f>SUM(Start:End!AJ345)</f>
        <v>881292.46976204985</v>
      </c>
      <c r="AK345" s="37">
        <f>SUM(Start:End!AK345)</f>
        <v>892054.83503679011</v>
      </c>
      <c r="AL345" s="37">
        <f>SUM(Start:End!AL345)</f>
        <v>916665.30691373977</v>
      </c>
      <c r="AM345" s="37">
        <f>SUM(Start:End!AM345)</f>
        <v>927846.40976714902</v>
      </c>
      <c r="AN345" s="37">
        <f>SUM(Start:End!AN345)</f>
        <v>976777.12524644192</v>
      </c>
      <c r="AO345" s="37">
        <f>SUM(Start:End!AO345)</f>
        <v>991745.71721699985</v>
      </c>
      <c r="AP345" s="37">
        <f>SUM(Start:End!AP345)</f>
        <v>757357.59670038149</v>
      </c>
      <c r="AQ345" s="37">
        <f>SUM(Start:End!AQ345)</f>
        <v>905893.56907828525</v>
      </c>
      <c r="AR345" s="37">
        <f>SUM(Start:End!AR345)</f>
        <v>791596.63454549387</v>
      </c>
      <c r="AS345" s="37">
        <f>SUM(Start:End!AS345)</f>
        <v>942001.02085162629</v>
      </c>
      <c r="AT345" s="37">
        <f>SUM(Start:End!AT345)</f>
        <v>827259.83915487933</v>
      </c>
      <c r="AU345" s="37">
        <f>SUM(Start:End!AU345)</f>
        <v>977084.89405341703</v>
      </c>
      <c r="AV345" s="37">
        <f>SUM(Start:End!AV345)</f>
        <v>1074615.4109727917</v>
      </c>
      <c r="AW345" s="37">
        <f>SUM(Start:End!AW345)</f>
        <v>1011110.1662717713</v>
      </c>
      <c r="AX345" s="37">
        <f>SUM(Start:End!AX345)</f>
        <v>1109699.5665301452</v>
      </c>
      <c r="AY345" s="37">
        <f>SUM(Start:End!AY345)</f>
        <v>1045362.0360514633</v>
      </c>
      <c r="BA345" s="37">
        <f>SUM(Start:End!BA345)</f>
        <v>2580956.0102314423</v>
      </c>
      <c r="BB345" s="37">
        <f>SUM(Start:End!BB345)</f>
        <v>5625991.3898135806</v>
      </c>
      <c r="BC345" s="37">
        <f>SUM(Start:End!BC345)</f>
        <v>9852465.9848879874</v>
      </c>
      <c r="BD345" s="37">
        <f>SUM(Start:End!BD345)</f>
        <v>11410503.576673698</v>
      </c>
      <c r="BF345" s="77" t="s">
        <v>247</v>
      </c>
      <c r="BG345" s="32" t="str">
        <f t="shared" si="183"/>
        <v>Ride InsuranceWeak  Case Scenario</v>
      </c>
    </row>
    <row r="346" spans="2:59" x14ac:dyDescent="0.25">
      <c r="B346" s="55" t="s">
        <v>56</v>
      </c>
      <c r="C346" s="79" t="s">
        <v>26</v>
      </c>
      <c r="D346" s="68">
        <f>SUM(Start:End!D346)</f>
        <v>235473.49001852272</v>
      </c>
      <c r="E346" s="68">
        <f>SUM(Start:End!E346)</f>
        <v>368536.63063920452</v>
      </c>
      <c r="F346" s="68">
        <f>SUM(Start:End!F346)</f>
        <v>389799.18859375</v>
      </c>
      <c r="G346" s="68">
        <f>SUM(Start:End!G346)</f>
        <v>455772.64350852265</v>
      </c>
      <c r="H346" s="68">
        <f>SUM(Start:End!H346)</f>
        <v>530761.0638162879</v>
      </c>
      <c r="I346" s="68">
        <f>SUM(Start:End!I346)</f>
        <v>545500.15557805554</v>
      </c>
      <c r="J346" s="68">
        <f>SUM(Start:End!J346)</f>
        <v>625027.0385195706</v>
      </c>
      <c r="K346" s="68">
        <f>SUM(Start:End!K346)</f>
        <v>618144.66058080806</v>
      </c>
      <c r="L346" s="68">
        <f>SUM(Start:End!L346)</f>
        <v>835346.34802690975</v>
      </c>
      <c r="M346" s="68">
        <f>SUM(Start:End!M346)</f>
        <v>908316.08281881316</v>
      </c>
      <c r="N346" s="68">
        <f>SUM(Start:End!N346)</f>
        <v>843360.68382575759</v>
      </c>
      <c r="O346" s="68">
        <f>SUM(Start:End!O346)</f>
        <v>431944.38201388891</v>
      </c>
      <c r="P346" s="68">
        <f>SUM(Start:End!P346)</f>
        <v>1278414.9713356381</v>
      </c>
      <c r="Q346" s="68">
        <f>SUM(Start:End!Q346)</f>
        <v>1394085.1560891825</v>
      </c>
      <c r="R346" s="68">
        <f>SUM(Start:End!R346)</f>
        <v>1203695.8193148253</v>
      </c>
      <c r="S346" s="68">
        <f>SUM(Start:End!S346)</f>
        <v>1483396.7584782427</v>
      </c>
      <c r="T346" s="68">
        <f>SUM(Start:End!T346)</f>
        <v>1365067.8403309172</v>
      </c>
      <c r="U346" s="68">
        <f>SUM(Start:End!U346)</f>
        <v>1640471.216054725</v>
      </c>
      <c r="V346" s="68">
        <f>SUM(Start:End!V346)</f>
        <v>1521737.7717332486</v>
      </c>
      <c r="W346" s="68">
        <f>SUM(Start:End!W346)</f>
        <v>1796193.3120925191</v>
      </c>
      <c r="X346" s="68">
        <f>SUM(Start:End!X346)</f>
        <v>1923516.580624169</v>
      </c>
      <c r="Y346" s="68">
        <f>SUM(Start:End!Y346)</f>
        <v>1942808.7678899313</v>
      </c>
      <c r="Z346" s="68">
        <f>SUM(Start:End!Z346)</f>
        <v>2070699.888608959</v>
      </c>
      <c r="AA346" s="68">
        <f>SUM(Start:End!AA346)</f>
        <v>2093252.0176249542</v>
      </c>
      <c r="AB346" s="68">
        <f>SUM(Start:End!AB346)</f>
        <v>2523961.2651147973</v>
      </c>
      <c r="AC346" s="68">
        <f>SUM(Start:End!AC346)</f>
        <v>2601062.7568068448</v>
      </c>
      <c r="AD346" s="68">
        <f>SUM(Start:End!AD346)</f>
        <v>2437685.6689379234</v>
      </c>
      <c r="AE346" s="68">
        <f>SUM(Start:End!AE346)</f>
        <v>2714844.5547922719</v>
      </c>
      <c r="AF346" s="68">
        <f>SUM(Start:End!AF346)</f>
        <v>2596544.1849183049</v>
      </c>
      <c r="AG346" s="68">
        <f>SUM(Start:End!AG346)</f>
        <v>2870970.9143358804</v>
      </c>
      <c r="AH346" s="68">
        <f>SUM(Start:End!AH346)</f>
        <v>2752908.8374407762</v>
      </c>
      <c r="AI346" s="68">
        <f>SUM(Start:End!AI346)</f>
        <v>3026675.3478562674</v>
      </c>
      <c r="AJ346" s="68">
        <f>SUM(Start:End!AJ346)</f>
        <v>3153064.5907960245</v>
      </c>
      <c r="AK346" s="68">
        <f>SUM(Start:End!AK346)</f>
        <v>3179891.6384859188</v>
      </c>
      <c r="AL346" s="68">
        <f>SUM(Start:End!AL346)</f>
        <v>3306439.0583697413</v>
      </c>
      <c r="AM346" s="68">
        <f>SUM(Start:End!AM346)</f>
        <v>3334018.5300752819</v>
      </c>
      <c r="AN346" s="68">
        <f>SUM(Start:End!AN346)</f>
        <v>3511317.0371490289</v>
      </c>
      <c r="AO346" s="68">
        <f>SUM(Start:End!AO346)</f>
        <v>3579226.5754365297</v>
      </c>
      <c r="AP346" s="68">
        <f>SUM(Start:End!AP346)</f>
        <v>2357497.0710477545</v>
      </c>
      <c r="AQ346" s="68">
        <f>SUM(Start:End!AQ346)</f>
        <v>3078654.96196735</v>
      </c>
      <c r="AR346" s="68">
        <f>SUM(Start:End!AR346)</f>
        <v>2507473.6191815501</v>
      </c>
      <c r="AS346" s="68">
        <f>SUM(Start:End!AS346)</f>
        <v>3232947.2256113808</v>
      </c>
      <c r="AT346" s="68">
        <f>SUM(Start:End!AT346)</f>
        <v>2660682.2249957616</v>
      </c>
      <c r="AU346" s="68">
        <f>SUM(Start:End!AU346)</f>
        <v>3385115.8735432997</v>
      </c>
      <c r="AV346" s="68">
        <f>SUM(Start:End!AV346)</f>
        <v>3873360.7400100874</v>
      </c>
      <c r="AW346" s="68">
        <f>SUM(Start:End!AW346)</f>
        <v>3534801.3297941079</v>
      </c>
      <c r="AX346" s="68">
        <f>SUM(Start:End!AX346)</f>
        <v>4027055.4754046332</v>
      </c>
      <c r="AY346" s="68">
        <f>SUM(Start:End!AY346)</f>
        <v>3685635.3506387011</v>
      </c>
      <c r="BA346" s="174">
        <f>SUM(Start:End!BA346)</f>
        <v>6787982.3679400906</v>
      </c>
      <c r="BB346" s="174">
        <f>SUM(Start:End!BB346)</f>
        <v>19713340.10017731</v>
      </c>
      <c r="BC346" s="174">
        <f>SUM(Start:End!BC346)</f>
        <v>34498067.347930036</v>
      </c>
      <c r="BD346" s="174">
        <f>SUM(Start:End!BD346)</f>
        <v>39433767.484780185</v>
      </c>
      <c r="BF346" s="77" t="s">
        <v>247</v>
      </c>
      <c r="BG346" s="32" t="str">
        <f t="shared" si="183"/>
        <v>Total Cost of SalesWeak  Case Scenario</v>
      </c>
    </row>
    <row r="347" spans="2:59" x14ac:dyDescent="0.25">
      <c r="B347" s="56" t="s">
        <v>57</v>
      </c>
      <c r="C347" s="79" t="s">
        <v>26</v>
      </c>
      <c r="D347" s="68">
        <f>SUM(Start:End!D347)</f>
        <v>1281311.0445056227</v>
      </c>
      <c r="E347" s="68">
        <f>SUM(Start:End!E347)</f>
        <v>1056097.5938494327</v>
      </c>
      <c r="F347" s="68">
        <f>SUM(Start:End!F347)</f>
        <v>1592642.6920303418</v>
      </c>
      <c r="G347" s="68">
        <f>SUM(Start:End!G347)</f>
        <v>1707358.1902485779</v>
      </c>
      <c r="H347" s="68">
        <f>SUM(Start:End!H347)</f>
        <v>1519058.5830618683</v>
      </c>
      <c r="I347" s="68">
        <f>SUM(Start:End!I347)</f>
        <v>1607050.9946174999</v>
      </c>
      <c r="J347" s="68">
        <f>SUM(Start:End!J347)</f>
        <v>1514799.0971993888</v>
      </c>
      <c r="K347" s="68">
        <f>SUM(Start:End!K347)</f>
        <v>2505725.0919318181</v>
      </c>
      <c r="L347" s="68">
        <f>SUM(Start:End!L347)</f>
        <v>675982.84518496622</v>
      </c>
      <c r="M347" s="68">
        <f>SUM(Start:End!M347)</f>
        <v>1396092.8002146468</v>
      </c>
      <c r="N347" s="68">
        <f>SUM(Start:End!N347)</f>
        <v>1869293.2403451456</v>
      </c>
      <c r="O347" s="68">
        <f>SUM(Start:End!O347)</f>
        <v>3800398.7112856032</v>
      </c>
      <c r="P347" s="68">
        <f>SUM(Start:End!P347)</f>
        <v>1955536.7541784453</v>
      </c>
      <c r="Q347" s="68">
        <f>SUM(Start:End!Q347)</f>
        <v>2115098.6696304786</v>
      </c>
      <c r="R347" s="68">
        <f>SUM(Start:End!R347)</f>
        <v>1925965.081452339</v>
      </c>
      <c r="S347" s="68">
        <f>SUM(Start:End!S347)</f>
        <v>2267353.7930863714</v>
      </c>
      <c r="T347" s="68">
        <f>SUM(Start:End!T347)</f>
        <v>2149818.8714238838</v>
      </c>
      <c r="U347" s="68">
        <f>SUM(Start:End!U347)</f>
        <v>2480350.323406483</v>
      </c>
      <c r="V347" s="68">
        <f>SUM(Start:End!V347)</f>
        <v>2360660.7877163701</v>
      </c>
      <c r="W347" s="68">
        <f>SUM(Start:End!W347)</f>
        <v>2687656.2288982011</v>
      </c>
      <c r="X347" s="68">
        <f>SUM(Start:End!X347)</f>
        <v>2840131.3046517125</v>
      </c>
      <c r="Y347" s="68">
        <f>SUM(Start:End!Y347)</f>
        <v>2876657.1886840547</v>
      </c>
      <c r="Z347" s="68">
        <f>SUM(Start:End!Z347)</f>
        <v>3028980.4707561554</v>
      </c>
      <c r="AA347" s="68">
        <f>SUM(Start:End!AA347)</f>
        <v>3071032.4900600379</v>
      </c>
      <c r="AB347" s="68">
        <f>SUM(Start:End!AB347)</f>
        <v>3855648.9413873632</v>
      </c>
      <c r="AC347" s="68">
        <f>SUM(Start:End!AC347)</f>
        <v>3958235.7974645831</v>
      </c>
      <c r="AD347" s="68">
        <f>SUM(Start:End!AD347)</f>
        <v>3810219.9506543651</v>
      </c>
      <c r="AE347" s="68">
        <f>SUM(Start:End!AE347)</f>
        <v>4131863.7972931201</v>
      </c>
      <c r="AF347" s="68">
        <f>SUM(Start:End!AF347)</f>
        <v>4020076.9402231644</v>
      </c>
      <c r="AG347" s="68">
        <f>SUM(Start:End!AG347)</f>
        <v>4335981.9137480035</v>
      </c>
      <c r="AH347" s="68">
        <f>SUM(Start:End!AH347)</f>
        <v>4222333.7693877146</v>
      </c>
      <c r="AI347" s="68">
        <f>SUM(Start:End!AI347)</f>
        <v>4536276.6540175602</v>
      </c>
      <c r="AJ347" s="68">
        <f>SUM(Start:End!AJ347)</f>
        <v>4683535.2816085741</v>
      </c>
      <c r="AK347" s="68">
        <f>SUM(Start:End!AK347)</f>
        <v>4736807.0834437134</v>
      </c>
      <c r="AL347" s="68">
        <f>SUM(Start:End!AL347)</f>
        <v>4880530.9101591073</v>
      </c>
      <c r="AM347" s="68">
        <f>SUM(Start:End!AM347)</f>
        <v>4935777.5009227693</v>
      </c>
      <c r="AN347" s="68">
        <f>SUM(Start:End!AN347)</f>
        <v>5196565.6763055492</v>
      </c>
      <c r="AO347" s="68">
        <f>SUM(Start:End!AO347)</f>
        <v>5280937.7496318147</v>
      </c>
      <c r="AP347" s="68">
        <f>SUM(Start:End!AP347)</f>
        <v>3906579.3834856013</v>
      </c>
      <c r="AQ347" s="68">
        <f>SUM(Start:End!AQ347)</f>
        <v>4759703.2560023088</v>
      </c>
      <c r="AR347" s="68">
        <f>SUM(Start:End!AR347)</f>
        <v>4097770.8172848159</v>
      </c>
      <c r="AS347" s="68">
        <f>SUM(Start:End!AS347)</f>
        <v>4960028.2281160131</v>
      </c>
      <c r="AT347" s="68">
        <f>SUM(Start:End!AT347)</f>
        <v>4295904.8088948913</v>
      </c>
      <c r="AU347" s="68">
        <f>SUM(Start:End!AU347)</f>
        <v>5155430.4094265327</v>
      </c>
      <c r="AV347" s="68">
        <f>SUM(Start:End!AV347)</f>
        <v>5720548.775634828</v>
      </c>
      <c r="AW347" s="68">
        <f>SUM(Start:End!AW347)</f>
        <v>5345644.9660382643</v>
      </c>
      <c r="AX347" s="68">
        <f>SUM(Start:End!AX347)</f>
        <v>5916464.8511296213</v>
      </c>
      <c r="AY347" s="68">
        <f>SUM(Start:End!AY347)</f>
        <v>5537177.2617452554</v>
      </c>
      <c r="BA347" s="134">
        <f>SUM(Start:End!BA347)</f>
        <v>20525810.884474911</v>
      </c>
      <c r="BB347" s="134">
        <f>SUM(Start:End!BB347)</f>
        <v>29759241.963944536</v>
      </c>
      <c r="BC347" s="134">
        <f>SUM(Start:End!BC347)</f>
        <v>52107288.54031004</v>
      </c>
      <c r="BD347" s="134">
        <f>SUM(Start:End!BD347)</f>
        <v>60172756.18369551</v>
      </c>
      <c r="BF347" s="77" t="s">
        <v>247</v>
      </c>
      <c r="BG347" s="32" t="str">
        <f t="shared" si="183"/>
        <v>Gross ProfitWeak  Case Scenario</v>
      </c>
    </row>
    <row r="348" spans="2:59" x14ac:dyDescent="0.25">
      <c r="B348" s="40" t="s">
        <v>58</v>
      </c>
      <c r="C348" s="78" t="s">
        <v>26</v>
      </c>
      <c r="D348" s="63">
        <f>SUM(Start:End!D348)</f>
        <v>40613.735704573861</v>
      </c>
      <c r="E348" s="63">
        <f>SUM(Start:End!E348)</f>
        <v>24277.502215355114</v>
      </c>
      <c r="F348" s="63">
        <f>SUM(Start:End!F348)</f>
        <v>96942.440877059649</v>
      </c>
      <c r="G348" s="63">
        <f>SUM(Start:End!G348)</f>
        <v>146072.5998025568</v>
      </c>
      <c r="H348" s="63">
        <f>SUM(Start:End!H348)</f>
        <v>177318.82435481378</v>
      </c>
      <c r="I348" s="63">
        <f>SUM(Start:End!I348)</f>
        <v>138627.45187161458</v>
      </c>
      <c r="J348" s="63">
        <f>SUM(Start:End!J348)</f>
        <v>64930.66041772411</v>
      </c>
      <c r="K348" s="63">
        <f>SUM(Start:End!K348)</f>
        <v>57349.04869656566</v>
      </c>
      <c r="L348" s="63">
        <f>SUM(Start:End!L348)</f>
        <v>58358.659931661539</v>
      </c>
      <c r="M348" s="63">
        <f>SUM(Start:End!M348)</f>
        <v>523091.95664769574</v>
      </c>
      <c r="N348" s="63">
        <f>SUM(Start:End!N348)</f>
        <v>1036454.3522162499</v>
      </c>
      <c r="O348" s="63">
        <f>SUM(Start:End!O348)</f>
        <v>12930.559284965278</v>
      </c>
      <c r="P348" s="37">
        <f>SUM(Start:End!P348)</f>
        <v>244487.66480612109</v>
      </c>
      <c r="Q348" s="37">
        <f>SUM(Start:End!Q348)</f>
        <v>268265.43286316725</v>
      </c>
      <c r="R348" s="37">
        <f>SUM(Start:End!R348)</f>
        <v>222119.41771003057</v>
      </c>
      <c r="S348" s="37">
        <f>SUM(Start:End!S348)</f>
        <v>283854.38221420749</v>
      </c>
      <c r="T348" s="37">
        <f>SUM(Start:End!T348)</f>
        <v>255172.87157697213</v>
      </c>
      <c r="U348" s="37">
        <f>SUM(Start:End!U348)</f>
        <v>316494.40652102663</v>
      </c>
      <c r="V348" s="37">
        <f>SUM(Start:End!V348)</f>
        <v>287881.9817021272</v>
      </c>
      <c r="W348" s="37">
        <f>SUM(Start:End!W348)</f>
        <v>349221.17413793656</v>
      </c>
      <c r="X348" s="37">
        <f>SUM(Start:End!X348)</f>
        <v>377602.99554311653</v>
      </c>
      <c r="Y348" s="37">
        <f>SUM(Start:End!Y348)</f>
        <v>380623.53074722731</v>
      </c>
      <c r="Z348" s="37">
        <f>SUM(Start:End!Z348)</f>
        <v>409211.25106783042</v>
      </c>
      <c r="AA348" s="37">
        <f>SUM(Start:End!AA348)</f>
        <v>412803.7787862682</v>
      </c>
      <c r="AB348" s="37">
        <f>SUM(Start:End!AB348)</f>
        <v>483180.1993677651</v>
      </c>
      <c r="AC348" s="37">
        <f>SUM(Start:End!AC348)</f>
        <v>499389.19191870466</v>
      </c>
      <c r="AD348" s="37">
        <f>SUM(Start:End!AD348)</f>
        <v>458428.31203378004</v>
      </c>
      <c r="AE348" s="37">
        <f>SUM(Start:End!AE348)</f>
        <v>521189.11050173279</v>
      </c>
      <c r="AF348" s="37">
        <f>SUM(Start:End!AF348)</f>
        <v>491969.1180132571</v>
      </c>
      <c r="AG348" s="37">
        <f>SUM(Start:End!AG348)</f>
        <v>554356.12753847777</v>
      </c>
      <c r="AH348" s="37">
        <f>SUM(Start:End!AH348)</f>
        <v>525393.94700132171</v>
      </c>
      <c r="AI348" s="37">
        <f>SUM(Start:End!AI348)</f>
        <v>587745.48933727178</v>
      </c>
      <c r="AJ348" s="37">
        <f>SUM(Start:End!AJ348)</f>
        <v>616309.86132086639</v>
      </c>
      <c r="AK348" s="37">
        <f>SUM(Start:End!AK348)</f>
        <v>620273.6166843517</v>
      </c>
      <c r="AL348" s="37">
        <f>SUM(Start:End!AL348)</f>
        <v>649228.37082192127</v>
      </c>
      <c r="AM348" s="37">
        <f>SUM(Start:End!AM348)</f>
        <v>653257.4649494451</v>
      </c>
      <c r="AN348" s="37">
        <f>SUM(Start:End!AN348)</f>
        <v>688157.91357822903</v>
      </c>
      <c r="AO348" s="37">
        <f>SUM(Start:End!AO348)</f>
        <v>703005.13832982525</v>
      </c>
      <c r="AP348" s="37">
        <f>SUM(Start:End!AP348)</f>
        <v>422208.16289970343</v>
      </c>
      <c r="AQ348" s="37">
        <f>SUM(Start:End!AQ348)</f>
        <v>583963.17233651702</v>
      </c>
      <c r="AR348" s="37">
        <f>SUM(Start:End!AR348)</f>
        <v>454534.68150394119</v>
      </c>
      <c r="AS348" s="37">
        <f>SUM(Start:End!AS348)</f>
        <v>616873.60472395411</v>
      </c>
      <c r="AT348" s="37">
        <f>SUM(Start:End!AT348)</f>
        <v>487288.73012948432</v>
      </c>
      <c r="AU348" s="37">
        <f>SUM(Start:End!AU348)</f>
        <v>649537.57168762258</v>
      </c>
      <c r="AV348" s="37">
        <f>SUM(Start:End!AV348)</f>
        <v>760239.61668799771</v>
      </c>
      <c r="AW348" s="37">
        <f>SUM(Start:End!AW348)</f>
        <v>681859.11228391225</v>
      </c>
      <c r="AX348" s="37">
        <f>SUM(Start:End!AX348)</f>
        <v>793369.02999021951</v>
      </c>
      <c r="AY348" s="37">
        <f>SUM(Start:End!AY348)</f>
        <v>714442.18466629204</v>
      </c>
      <c r="BA348" s="37">
        <f>SUM(Start:End!BA348)</f>
        <v>2376967.7920208359</v>
      </c>
      <c r="BB348" s="37">
        <f>SUM(Start:End!BB348)</f>
        <v>3807738.8876760313</v>
      </c>
      <c r="BC348" s="37">
        <f>SUM(Start:End!BC348)</f>
        <v>6660720.8094888963</v>
      </c>
      <c r="BD348" s="37">
        <f>SUM(Start:End!BD348)</f>
        <v>7555478.918817699</v>
      </c>
      <c r="BF348" s="77" t="s">
        <v>247</v>
      </c>
      <c r="BG348" s="32" t="str">
        <f t="shared" si="183"/>
        <v>Brand MarketingWeak  Case Scenario</v>
      </c>
    </row>
    <row r="349" spans="2:59" x14ac:dyDescent="0.25">
      <c r="B349" s="40" t="s">
        <v>59</v>
      </c>
      <c r="C349" s="78" t="s">
        <v>26</v>
      </c>
      <c r="D349" s="63">
        <f>SUM(Start:End!D349)</f>
        <v>25188.550568181818</v>
      </c>
      <c r="E349" s="63">
        <f>SUM(Start:End!E349)</f>
        <v>39192.950923295452</v>
      </c>
      <c r="F349" s="63">
        <f>SUM(Start:End!F349)</f>
        <v>33138.551576704544</v>
      </c>
      <c r="G349" s="63">
        <f>SUM(Start:End!G349)</f>
        <v>53312.279659090906</v>
      </c>
      <c r="H349" s="63">
        <f>SUM(Start:End!H349)</f>
        <v>20531.419668560608</v>
      </c>
      <c r="I349" s="63">
        <f>SUM(Start:End!I349)</f>
        <v>45945.176248263888</v>
      </c>
      <c r="J349" s="63">
        <f>SUM(Start:End!J349)</f>
        <v>6654.5859895833328</v>
      </c>
      <c r="K349" s="63">
        <f>SUM(Start:End!K349)</f>
        <v>11831.254867424244</v>
      </c>
      <c r="L349" s="63">
        <f>SUM(Start:End!L349)</f>
        <v>13651.953496054291</v>
      </c>
      <c r="M349" s="63">
        <f>SUM(Start:End!M349)</f>
        <v>16821.750400883837</v>
      </c>
      <c r="N349" s="63">
        <f>SUM(Start:End!N349)</f>
        <v>40825.928471212123</v>
      </c>
      <c r="O349" s="63">
        <f>SUM(Start:End!O349)</f>
        <v>-264.39332000000002</v>
      </c>
      <c r="P349" s="37">
        <f>SUM(Start:End!P349)</f>
        <v>29182.894708997053</v>
      </c>
      <c r="Q349" s="37">
        <f>SUM(Start:End!Q349)</f>
        <v>31703.466953747818</v>
      </c>
      <c r="R349" s="37">
        <f>SUM(Start:End!R349)</f>
        <v>28061.83141558828</v>
      </c>
      <c r="S349" s="37">
        <f>SUM(Start:End!S349)</f>
        <v>33850.126477775659</v>
      </c>
      <c r="T349" s="37">
        <f>SUM(Start:End!T349)</f>
        <v>31586.906178111451</v>
      </c>
      <c r="U349" s="37">
        <f>SUM(Start:End!U349)</f>
        <v>37247.543545994813</v>
      </c>
      <c r="V349" s="37">
        <f>SUM(Start:End!V349)</f>
        <v>34964.49189643596</v>
      </c>
      <c r="W349" s="37">
        <f>SUM(Start:End!W349)</f>
        <v>40589.098419970644</v>
      </c>
      <c r="X349" s="37">
        <f>SUM(Start:End!X349)</f>
        <v>43203.789391240149</v>
      </c>
      <c r="Y349" s="37">
        <f>SUM(Start:End!Y349)</f>
        <v>43692.585887675312</v>
      </c>
      <c r="Z349" s="37">
        <f>SUM(Start:End!Z349)</f>
        <v>46313.198696055348</v>
      </c>
      <c r="AA349" s="37">
        <f>SUM(Start:End!AA349)</f>
        <v>46880.133986338151</v>
      </c>
      <c r="AB349" s="37">
        <f>SUM(Start:End!AB349)</f>
        <v>57579.970711673108</v>
      </c>
      <c r="AC349" s="37">
        <f>SUM(Start:End!AC349)</f>
        <v>59234.07021369916</v>
      </c>
      <c r="AD349" s="37">
        <f>SUM(Start:End!AD349)</f>
        <v>56207.662189676223</v>
      </c>
      <c r="AE349" s="37">
        <f>SUM(Start:End!AE349)</f>
        <v>61828.521127975502</v>
      </c>
      <c r="AF349" s="37">
        <f>SUM(Start:End!AF349)</f>
        <v>59605.312309145578</v>
      </c>
      <c r="AG349" s="37">
        <f>SUM(Start:End!AG349)</f>
        <v>65153.042044493275</v>
      </c>
      <c r="AH349" s="37">
        <f>SUM(Start:End!AH349)</f>
        <v>62919.915065217428</v>
      </c>
      <c r="AI349" s="37">
        <f>SUM(Start:End!AI349)</f>
        <v>68446.003760827647</v>
      </c>
      <c r="AJ349" s="37">
        <f>SUM(Start:End!AJ349)</f>
        <v>71013.238512549942</v>
      </c>
      <c r="AK349" s="37">
        <f>SUM(Start:End!AK349)</f>
        <v>71710.054954053572</v>
      </c>
      <c r="AL349" s="37">
        <f>SUM(Start:End!AL349)</f>
        <v>74254.841200465424</v>
      </c>
      <c r="AM349" s="37">
        <f>SUM(Start:End!AM349)</f>
        <v>74974.517934683681</v>
      </c>
      <c r="AN349" s="37">
        <f>SUM(Start:End!AN349)</f>
        <v>78949.900863617338</v>
      </c>
      <c r="AO349" s="37">
        <f>SUM(Start:End!AO349)</f>
        <v>80365.50803449098</v>
      </c>
      <c r="AP349" s="37">
        <f>SUM(Start:End!AP349)</f>
        <v>55888.385775044328</v>
      </c>
      <c r="AQ349" s="37">
        <f>SUM(Start:End!AQ349)</f>
        <v>70625.567688142895</v>
      </c>
      <c r="AR349" s="37">
        <f>SUM(Start:End!AR349)</f>
        <v>59048.237696684839</v>
      </c>
      <c r="AS349" s="37">
        <f>SUM(Start:End!AS349)</f>
        <v>73901.406566127422</v>
      </c>
      <c r="AT349" s="37">
        <f>SUM(Start:End!AT349)</f>
        <v>62295.659377085554</v>
      </c>
      <c r="AU349" s="37">
        <f>SUM(Start:End!AU349)</f>
        <v>77117.215699284017</v>
      </c>
      <c r="AV349" s="37">
        <f>SUM(Start:End!AV349)</f>
        <v>87008.665610541182</v>
      </c>
      <c r="AW349" s="37">
        <f>SUM(Start:End!AW349)</f>
        <v>80266.754714516996</v>
      </c>
      <c r="AX349" s="37">
        <f>SUM(Start:End!AX349)</f>
        <v>90246.750101375103</v>
      </c>
      <c r="AY349" s="37">
        <f>SUM(Start:End!AY349)</f>
        <v>83439.482237874123</v>
      </c>
      <c r="BA349" s="37">
        <f>SUM(Start:End!BA349)</f>
        <v>306830.00854925509</v>
      </c>
      <c r="BB349" s="37">
        <f>SUM(Start:End!BB349)</f>
        <v>447276.0675579306</v>
      </c>
      <c r="BC349" s="37">
        <f>SUM(Start:End!BC349)</f>
        <v>782927.15002446063</v>
      </c>
      <c r="BD349" s="37">
        <f>SUM(Start:End!BD349)</f>
        <v>899153.53436478472</v>
      </c>
      <c r="BF349" s="77" t="s">
        <v>247</v>
      </c>
      <c r="BG349" s="32" t="str">
        <f t="shared" si="183"/>
        <v>Non-Media MarketingWeak  Case Scenario</v>
      </c>
    </row>
    <row r="350" spans="2:59" x14ac:dyDescent="0.25">
      <c r="B350" s="40" t="s">
        <v>60</v>
      </c>
      <c r="C350" s="78" t="s">
        <v>26</v>
      </c>
      <c r="D350" s="63">
        <f>SUM(Start:End!D350)</f>
        <v>139658.35748855822</v>
      </c>
      <c r="E350" s="63">
        <f>SUM(Start:End!E350)</f>
        <v>141048.02082805394</v>
      </c>
      <c r="F350" s="63">
        <f>SUM(Start:End!F350)</f>
        <v>170033.31850474433</v>
      </c>
      <c r="G350" s="63">
        <f>SUM(Start:End!G350)</f>
        <v>186739.27734374997</v>
      </c>
      <c r="H350" s="63">
        <f>SUM(Start:End!H350)</f>
        <v>282703.34782646777</v>
      </c>
      <c r="I350" s="63">
        <f>SUM(Start:End!I350)</f>
        <v>286933.94191123085</v>
      </c>
      <c r="J350" s="63">
        <f>SUM(Start:End!J350)</f>
        <v>244978.39841066915</v>
      </c>
      <c r="K350" s="63">
        <f>SUM(Start:End!K350)</f>
        <v>361127.62037042936</v>
      </c>
      <c r="L350" s="63">
        <f>SUM(Start:End!L350)</f>
        <v>421597.16230908263</v>
      </c>
      <c r="M350" s="63">
        <f>SUM(Start:End!M350)</f>
        <v>192854.60098169197</v>
      </c>
      <c r="N350" s="63">
        <f>SUM(Start:End!N350)</f>
        <v>210688.07015151513</v>
      </c>
      <c r="O350" s="63">
        <f>SUM(Start:End!O350)</f>
        <v>126483.17784130051</v>
      </c>
      <c r="P350" s="37">
        <f>SUM(Start:End!P350)</f>
        <v>128848.08448890303</v>
      </c>
      <c r="Q350" s="37">
        <f>SUM(Start:End!Q350)</f>
        <v>142107.03950495424</v>
      </c>
      <c r="R350" s="37">
        <f>SUM(Start:End!R350)</f>
        <v>113510.77770557441</v>
      </c>
      <c r="S350" s="37">
        <f>SUM(Start:End!S350)</f>
        <v>149667.51202578581</v>
      </c>
      <c r="T350" s="37">
        <f>SUM(Start:End!T350)</f>
        <v>131893.39590248367</v>
      </c>
      <c r="U350" s="37">
        <f>SUM(Start:End!U350)</f>
        <v>168011.67728497909</v>
      </c>
      <c r="V350" s="37">
        <f>SUM(Start:End!V350)</f>
        <v>150338.30446447802</v>
      </c>
      <c r="W350" s="37">
        <f>SUM(Start:End!W350)</f>
        <v>186553.2780956873</v>
      </c>
      <c r="X350" s="37">
        <f>SUM(Start:End!X350)</f>
        <v>203282.16749794828</v>
      </c>
      <c r="Y350" s="37">
        <f>SUM(Start:End!Y350)</f>
        <v>204580.15785932296</v>
      </c>
      <c r="Z350" s="37">
        <f>SUM(Start:End!Z350)</f>
        <v>221460.3026122686</v>
      </c>
      <c r="AA350" s="37">
        <f>SUM(Start:End!AA350)</f>
        <v>223037.13941290995</v>
      </c>
      <c r="AB350" s="37">
        <f>SUM(Start:End!AB350)</f>
        <v>254857.65438545062</v>
      </c>
      <c r="AC350" s="37">
        <f>SUM(Start:End!AC350)</f>
        <v>264043.077188686</v>
      </c>
      <c r="AD350" s="37">
        <f>SUM(Start:End!AD350)</f>
        <v>238187.89784645944</v>
      </c>
      <c r="AE350" s="37">
        <f>SUM(Start:End!AE350)</f>
        <v>275549.4673151584</v>
      </c>
      <c r="AF350" s="37">
        <f>SUM(Start:End!AF350)</f>
        <v>257252.61332936629</v>
      </c>
      <c r="AG350" s="37">
        <f>SUM(Start:End!AG350)</f>
        <v>294482.52173862117</v>
      </c>
      <c r="AH350" s="37">
        <f>SUM(Start:End!AH350)</f>
        <v>276414.77407026233</v>
      </c>
      <c r="AI350" s="37">
        <f>SUM(Start:End!AI350)</f>
        <v>313665.876646652</v>
      </c>
      <c r="AJ350" s="37">
        <f>SUM(Start:End!AJ350)</f>
        <v>330649.63566101209</v>
      </c>
      <c r="AK350" s="37">
        <f>SUM(Start:End!AK350)</f>
        <v>332226.04777522286</v>
      </c>
      <c r="AL350" s="37">
        <f>SUM(Start:End!AL350)</f>
        <v>349573.74750778527</v>
      </c>
      <c r="AM350" s="37">
        <f>SUM(Start:End!AM350)</f>
        <v>351150.08426467271</v>
      </c>
      <c r="AN350" s="37">
        <f>SUM(Start:End!AN350)</f>
        <v>369979.4507289746</v>
      </c>
      <c r="AO350" s="37">
        <f>SUM(Start:End!AO350)</f>
        <v>378621.22164939402</v>
      </c>
      <c r="AP350" s="37">
        <f>SUM(Start:End!AP350)</f>
        <v>209924.88349562761</v>
      </c>
      <c r="AQ350" s="37">
        <f>SUM(Start:End!AQ350)</f>
        <v>305644.07434693142</v>
      </c>
      <c r="AR350" s="37">
        <f>SUM(Start:End!AR350)</f>
        <v>228562.41610063374</v>
      </c>
      <c r="AS350" s="37">
        <f>SUM(Start:End!AS350)</f>
        <v>324483.27520864108</v>
      </c>
      <c r="AT350" s="37">
        <f>SUM(Start:End!AT350)</f>
        <v>247341.54244462374</v>
      </c>
      <c r="AU350" s="37">
        <f>SUM(Start:End!AU350)</f>
        <v>343262.72397617233</v>
      </c>
      <c r="AV350" s="37">
        <f>SUM(Start:End!AV350)</f>
        <v>409216.53300837433</v>
      </c>
      <c r="AW350" s="37">
        <f>SUM(Start:End!AW350)</f>
        <v>361919.90154030581</v>
      </c>
      <c r="AX350" s="37">
        <f>SUM(Start:End!AX350)</f>
        <v>428317.53655844257</v>
      </c>
      <c r="AY350" s="37">
        <f>SUM(Start:End!AY350)</f>
        <v>380733.30607102008</v>
      </c>
      <c r="BA350" s="37">
        <f>SUM(Start:End!BA350)</f>
        <v>2764845.2939674938</v>
      </c>
      <c r="BB350" s="37">
        <f>SUM(Start:End!BB350)</f>
        <v>2023289.8368552953</v>
      </c>
      <c r="BC350" s="37">
        <f>SUM(Start:End!BC350)</f>
        <v>3538053.3977293493</v>
      </c>
      <c r="BD350" s="37">
        <f>SUM(Start:End!BD350)</f>
        <v>3988006.8651291411</v>
      </c>
      <c r="BF350" s="77" t="s">
        <v>247</v>
      </c>
      <c r="BG350" s="32" t="str">
        <f t="shared" si="183"/>
        <v>Partner MarketingWeak  Case Scenario</v>
      </c>
    </row>
    <row r="351" spans="2:59" x14ac:dyDescent="0.25">
      <c r="B351" s="54" t="s">
        <v>61</v>
      </c>
      <c r="C351" s="80" t="s">
        <v>26</v>
      </c>
      <c r="D351" s="64">
        <f>SUM(Start:End!D351)</f>
        <v>29759.421306818178</v>
      </c>
      <c r="E351" s="64">
        <f>SUM(Start:End!E351)</f>
        <v>65003.636174545449</v>
      </c>
      <c r="F351" s="64">
        <f>SUM(Start:End!F351)</f>
        <v>62143.032116477276</v>
      </c>
      <c r="G351" s="64">
        <f>SUM(Start:End!G351)</f>
        <v>91052.909460227253</v>
      </c>
      <c r="H351" s="64">
        <f>SUM(Start:End!H351)</f>
        <v>6144.3887847222213</v>
      </c>
      <c r="I351" s="64">
        <f>SUM(Start:End!I351)</f>
        <v>70149.245291666652</v>
      </c>
      <c r="J351" s="64">
        <f>SUM(Start:End!J351)</f>
        <v>64771.36565498737</v>
      </c>
      <c r="K351" s="64">
        <f>SUM(Start:End!K351)</f>
        <v>52260.534614898992</v>
      </c>
      <c r="L351" s="64">
        <f>SUM(Start:End!L351)</f>
        <v>605.95505452966518</v>
      </c>
      <c r="M351" s="64">
        <f>SUM(Start:End!M351)</f>
        <v>82824.073732638877</v>
      </c>
      <c r="N351" s="64">
        <f>SUM(Start:End!N351)</f>
        <v>52554.177159090905</v>
      </c>
      <c r="O351" s="64">
        <f>SUM(Start:End!O351)</f>
        <v>57167.592310606065</v>
      </c>
      <c r="P351" s="37">
        <f>SUM(Start:End!P351)</f>
        <v>68373.407392637047</v>
      </c>
      <c r="Q351" s="37">
        <f>SUM(Start:End!Q351)</f>
        <v>74346.485730833039</v>
      </c>
      <c r="R351" s="37">
        <f>SUM(Start:End!R351)</f>
        <v>65417.381513749177</v>
      </c>
      <c r="S351" s="37">
        <f>SUM(Start:End!S351)</f>
        <v>79315.13933318638</v>
      </c>
      <c r="T351" s="37">
        <f>SUM(Start:End!T351)</f>
        <v>73765.776012444694</v>
      </c>
      <c r="U351" s="37">
        <f>SUM(Start:End!U351)</f>
        <v>87381.097865439602</v>
      </c>
      <c r="V351" s="37">
        <f>SUM(Start:End!V351)</f>
        <v>81791.243382583649</v>
      </c>
      <c r="W351" s="37">
        <f>SUM(Start:End!W351)</f>
        <v>95330.259818245133</v>
      </c>
      <c r="X351" s="37">
        <f>SUM(Start:End!X351)</f>
        <v>101620.72511852921</v>
      </c>
      <c r="Y351" s="37">
        <f>SUM(Start:End!Y351)</f>
        <v>102738.65945289482</v>
      </c>
      <c r="Z351" s="37">
        <f>SUM(Start:End!Z351)</f>
        <v>109046.96718871839</v>
      </c>
      <c r="AA351" s="37">
        <f>SUM(Start:End!AA351)</f>
        <v>110345.87698050925</v>
      </c>
      <c r="AB351" s="37">
        <f>SUM(Start:End!AB351)</f>
        <v>134925.71229302109</v>
      </c>
      <c r="AC351" s="37">
        <f>SUM(Start:End!AC351)</f>
        <v>138860.84568571878</v>
      </c>
      <c r="AD351" s="37">
        <f>SUM(Start:End!AD351)</f>
        <v>131373.95944478159</v>
      </c>
      <c r="AE351" s="37">
        <f>SUM(Start:End!AE351)</f>
        <v>144941.08608952427</v>
      </c>
      <c r="AF351" s="37">
        <f>SUM(Start:End!AF351)</f>
        <v>139463.28452929959</v>
      </c>
      <c r="AG351" s="37">
        <f>SUM(Start:End!AG351)</f>
        <v>152865.13948605253</v>
      </c>
      <c r="AH351" s="37">
        <f>SUM(Start:End!AH351)</f>
        <v>147372.7556663063</v>
      </c>
      <c r="AI351" s="37">
        <f>SUM(Start:End!AI351)</f>
        <v>160727.60990403136</v>
      </c>
      <c r="AJ351" s="37">
        <f>SUM(Start:End!AJ351)</f>
        <v>166921.61769114382</v>
      </c>
      <c r="AK351" s="37">
        <f>SUM(Start:End!AK351)</f>
        <v>168506.62843631738</v>
      </c>
      <c r="AL351" s="37">
        <f>SUM(Start:End!AL351)</f>
        <v>174662.72738521086</v>
      </c>
      <c r="AM351" s="37">
        <f>SUM(Start:End!AM351)</f>
        <v>176298.09454447476</v>
      </c>
      <c r="AN351" s="37">
        <f>SUM(Start:End!AN351)</f>
        <v>185652.63943846241</v>
      </c>
      <c r="AO351" s="37">
        <f>SUM(Start:End!AO351)</f>
        <v>189045.15687030525</v>
      </c>
      <c r="AP351" s="37">
        <f>SUM(Start:End!AP351)</f>
        <v>129774.22993367803</v>
      </c>
      <c r="AQ351" s="37">
        <f>SUM(Start:End!AQ351)</f>
        <v>165274.53679587477</v>
      </c>
      <c r="AR351" s="37">
        <f>SUM(Start:End!AR351)</f>
        <v>137326.16212189134</v>
      </c>
      <c r="AS351" s="37">
        <f>SUM(Start:End!AS351)</f>
        <v>173088.37213166774</v>
      </c>
      <c r="AT351" s="37">
        <f>SUM(Start:End!AT351)</f>
        <v>145075.49204095162</v>
      </c>
      <c r="AU351" s="37">
        <f>SUM(Start:End!AU351)</f>
        <v>180768.07318271577</v>
      </c>
      <c r="AV351" s="37">
        <f>SUM(Start:End!AV351)</f>
        <v>204649.69869616022</v>
      </c>
      <c r="AW351" s="37">
        <f>SUM(Start:End!AW351)</f>
        <v>188297.91019497739</v>
      </c>
      <c r="AX351" s="37">
        <f>SUM(Start:End!AX351)</f>
        <v>212388.66851952608</v>
      </c>
      <c r="AY351" s="37">
        <f>SUM(Start:End!AY351)</f>
        <v>195883.78397174011</v>
      </c>
      <c r="BA351" s="175">
        <f>SUM(Start:End!BA351)</f>
        <v>634436.33166120888</v>
      </c>
      <c r="BB351" s="175">
        <f>SUM(Start:End!BB351)</f>
        <v>1049473.0197897705</v>
      </c>
      <c r="BC351" s="175">
        <f>SUM(Start:End!BC351)</f>
        <v>1836919.4611558823</v>
      </c>
      <c r="BD351" s="175">
        <f>SUM(Start:End!BD351)</f>
        <v>2107224.7238979507</v>
      </c>
      <c r="BF351" s="77" t="s">
        <v>247</v>
      </c>
      <c r="BG351" s="32" t="str">
        <f t="shared" si="183"/>
        <v>Rider MarketingWeak  Case Scenario</v>
      </c>
    </row>
    <row r="352" spans="2:59" x14ac:dyDescent="0.25">
      <c r="B352" s="41" t="s">
        <v>62</v>
      </c>
      <c r="C352" s="78" t="s">
        <v>26</v>
      </c>
      <c r="D352" s="67">
        <f>SUM(Start:End!D352)</f>
        <v>235220.0650681321</v>
      </c>
      <c r="E352" s="67">
        <f>SUM(Start:End!E352)</f>
        <v>269522.11014124996</v>
      </c>
      <c r="F352" s="67">
        <f>SUM(Start:End!F352)</f>
        <v>362257.34307498578</v>
      </c>
      <c r="G352" s="67">
        <f>SUM(Start:End!G352)</f>
        <v>477177.06626562489</v>
      </c>
      <c r="H352" s="67">
        <f>SUM(Start:End!H352)</f>
        <v>486697.98063456442</v>
      </c>
      <c r="I352" s="67">
        <f>SUM(Start:End!I352)</f>
        <v>541655.81532277598</v>
      </c>
      <c r="J352" s="67">
        <f>SUM(Start:End!J352)</f>
        <v>381335.01047296391</v>
      </c>
      <c r="K352" s="67">
        <f>SUM(Start:End!K352)</f>
        <v>482568.45854931825</v>
      </c>
      <c r="L352" s="67">
        <f>SUM(Start:End!L352)</f>
        <v>494213.73079132813</v>
      </c>
      <c r="M352" s="67">
        <f>SUM(Start:End!M352)</f>
        <v>815592.3817629104</v>
      </c>
      <c r="N352" s="67">
        <f>SUM(Start:End!N352)</f>
        <v>1340522.5279980681</v>
      </c>
      <c r="O352" s="67">
        <f>SUM(Start:End!O352)</f>
        <v>196316.93611687186</v>
      </c>
      <c r="P352" s="151">
        <f>SUM(Start:End!P352)</f>
        <v>470892.05139665818</v>
      </c>
      <c r="Q352" s="151">
        <f>SUM(Start:End!Q352)</f>
        <v>516422.42505270231</v>
      </c>
      <c r="R352" s="151">
        <f>SUM(Start:End!R352)</f>
        <v>429109.40834494238</v>
      </c>
      <c r="S352" s="151">
        <f>SUM(Start:End!S352)</f>
        <v>546687.16005095537</v>
      </c>
      <c r="T352" s="151">
        <f>SUM(Start:End!T352)</f>
        <v>492418.94967001193</v>
      </c>
      <c r="U352" s="151">
        <f>SUM(Start:End!U352)</f>
        <v>609134.72521744017</v>
      </c>
      <c r="V352" s="151">
        <f>SUM(Start:End!V352)</f>
        <v>554976.02144562488</v>
      </c>
      <c r="W352" s="151">
        <f>SUM(Start:End!W352)</f>
        <v>671693.81047183974</v>
      </c>
      <c r="X352" s="151">
        <f>SUM(Start:End!X352)</f>
        <v>725709.67755083402</v>
      </c>
      <c r="Y352" s="151">
        <f>SUM(Start:End!Y352)</f>
        <v>731634.93394712044</v>
      </c>
      <c r="Z352" s="151">
        <f>SUM(Start:End!Z352)</f>
        <v>786031.71956487279</v>
      </c>
      <c r="AA352" s="151">
        <f>SUM(Start:End!AA352)</f>
        <v>793066.92916602548</v>
      </c>
      <c r="AB352" s="151">
        <f>SUM(Start:End!AB352)</f>
        <v>930543.53675790993</v>
      </c>
      <c r="AC352" s="151">
        <f>SUM(Start:End!AC352)</f>
        <v>961527.18500680872</v>
      </c>
      <c r="AD352" s="151">
        <f>SUM(Start:End!AD352)</f>
        <v>884197.83151469741</v>
      </c>
      <c r="AE352" s="151">
        <f>SUM(Start:End!AE352)</f>
        <v>1003508.185034391</v>
      </c>
      <c r="AF352" s="151">
        <f>SUM(Start:End!AF352)</f>
        <v>948290.32818106841</v>
      </c>
      <c r="AG352" s="151">
        <f>SUM(Start:End!AG352)</f>
        <v>1066856.8308076446</v>
      </c>
      <c r="AH352" s="151">
        <f>SUM(Start:End!AH352)</f>
        <v>1012101.3918031077</v>
      </c>
      <c r="AI352" s="151">
        <f>SUM(Start:End!AI352)</f>
        <v>1130584.9796487829</v>
      </c>
      <c r="AJ352" s="151">
        <f>SUM(Start:End!AJ352)</f>
        <v>1184894.3531855722</v>
      </c>
      <c r="AK352" s="151">
        <f>SUM(Start:End!AK352)</f>
        <v>1192716.3478499455</v>
      </c>
      <c r="AL352" s="151">
        <f>SUM(Start:End!AL352)</f>
        <v>1247719.686915383</v>
      </c>
      <c r="AM352" s="151">
        <f>SUM(Start:End!AM352)</f>
        <v>1255680.1616932761</v>
      </c>
      <c r="AN352" s="151">
        <f>SUM(Start:End!AN352)</f>
        <v>1322739.9046092832</v>
      </c>
      <c r="AO352" s="151">
        <f>SUM(Start:End!AO352)</f>
        <v>1351037.0248840158</v>
      </c>
      <c r="AP352" s="151">
        <f>SUM(Start:End!AP352)</f>
        <v>817795.66210405342</v>
      </c>
      <c r="AQ352" s="151">
        <f>SUM(Start:End!AQ352)</f>
        <v>1125507.351167466</v>
      </c>
      <c r="AR352" s="151">
        <f>SUM(Start:End!AR352)</f>
        <v>879471.49742315104</v>
      </c>
      <c r="AS352" s="151">
        <f>SUM(Start:End!AS352)</f>
        <v>1188346.6586303904</v>
      </c>
      <c r="AT352" s="151">
        <f>SUM(Start:End!AT352)</f>
        <v>942001.42399214522</v>
      </c>
      <c r="AU352" s="151">
        <f>SUM(Start:End!AU352)</f>
        <v>1250685.5845457946</v>
      </c>
      <c r="AV352" s="151">
        <f>SUM(Start:End!AV352)</f>
        <v>1461114.5140030733</v>
      </c>
      <c r="AW352" s="151">
        <f>SUM(Start:End!AW352)</f>
        <v>1312343.6787337125</v>
      </c>
      <c r="AX352" s="151">
        <f>SUM(Start:End!AX352)</f>
        <v>1524321.985169563</v>
      </c>
      <c r="AY352" s="151">
        <f>SUM(Start:End!AY352)</f>
        <v>1374498.7569469265</v>
      </c>
      <c r="BA352" s="37">
        <f>SUM(Start:End!BA352)</f>
        <v>6083079.4261987936</v>
      </c>
      <c r="BB352" s="37">
        <f>SUM(Start:End!BB352)</f>
        <v>7327777.8118790276</v>
      </c>
      <c r="BC352" s="37">
        <f>SUM(Start:End!BC352)</f>
        <v>12818620.818398587</v>
      </c>
      <c r="BD352" s="37">
        <f>SUM(Start:End!BD352)</f>
        <v>14549864.042209575</v>
      </c>
      <c r="BF352" s="77" t="s">
        <v>247</v>
      </c>
      <c r="BG352" s="32" t="str">
        <f t="shared" si="183"/>
        <v>Indirect Advertising &amp; MarketingWeak  Case Scenario</v>
      </c>
    </row>
    <row r="353" spans="2:59" x14ac:dyDescent="0.25">
      <c r="B353" s="41" t="s">
        <v>63</v>
      </c>
      <c r="C353" s="78" t="s">
        <v>26</v>
      </c>
      <c r="D353" s="63">
        <f>SUM(Start:End!D353)</f>
        <v>3026.5537286931813</v>
      </c>
      <c r="E353" s="63">
        <f>SUM(Start:End!E353)</f>
        <v>5223.422940340909</v>
      </c>
      <c r="F353" s="63">
        <f>SUM(Start:End!F353)</f>
        <v>7655.9963636363627</v>
      </c>
      <c r="G353" s="63">
        <f>SUM(Start:End!G353)</f>
        <v>5241.502663352273</v>
      </c>
      <c r="H353" s="63">
        <f>SUM(Start:End!H353)</f>
        <v>2304.1043402777773</v>
      </c>
      <c r="I353" s="63">
        <f>SUM(Start:End!I353)</f>
        <v>6264.3749548611113</v>
      </c>
      <c r="J353" s="63">
        <f>SUM(Start:End!J353)</f>
        <v>74.516403093434349</v>
      </c>
      <c r="K353" s="63">
        <f>SUM(Start:End!K353)</f>
        <v>9.0739457070707061</v>
      </c>
      <c r="L353" s="63">
        <f>SUM(Start:End!L353)</f>
        <v>-86.847395359848491</v>
      </c>
      <c r="M353" s="63">
        <f>SUM(Start:End!M353)</f>
        <v>0</v>
      </c>
      <c r="N353" s="63">
        <f>SUM(Start:End!N353)</f>
        <v>0</v>
      </c>
      <c r="O353" s="63">
        <f>SUM(Start:End!O353)</f>
        <v>0</v>
      </c>
      <c r="P353" s="37">
        <f>SUM(Start:End!P353)</f>
        <v>3645.3021446219191</v>
      </c>
      <c r="Q353" s="37">
        <f>SUM(Start:End!Q353)</f>
        <v>3984.1745581534083</v>
      </c>
      <c r="R353" s="37">
        <f>SUM(Start:End!R353)</f>
        <v>3388.1250314206709</v>
      </c>
      <c r="S353" s="37">
        <f>SUM(Start:End!S353)</f>
        <v>4230.6954270431206</v>
      </c>
      <c r="T353" s="37">
        <f>SUM(Start:End!T353)</f>
        <v>3860.2375068323995</v>
      </c>
      <c r="U353" s="37">
        <f>SUM(Start:End!U353)</f>
        <v>4692.7844269350298</v>
      </c>
      <c r="V353" s="37">
        <f>SUM(Start:End!V353)</f>
        <v>4321.9728439793489</v>
      </c>
      <c r="W353" s="37">
        <f>SUM(Start:End!W353)</f>
        <v>5152.9034868647041</v>
      </c>
      <c r="X353" s="37">
        <f>SUM(Start:End!X353)</f>
        <v>5537.9772237729558</v>
      </c>
      <c r="Y353" s="37">
        <f>SUM(Start:End!Y353)</f>
        <v>5589.3339806893937</v>
      </c>
      <c r="Z353" s="37">
        <f>SUM(Start:End!Z353)</f>
        <v>5976.5583047006521</v>
      </c>
      <c r="AA353" s="37">
        <f>SUM(Start:End!AA353)</f>
        <v>6036.9295582572531</v>
      </c>
      <c r="AB353" s="37">
        <f>SUM(Start:End!AB353)</f>
        <v>7199.5620531602062</v>
      </c>
      <c r="AC353" s="37">
        <f>SUM(Start:End!AC353)</f>
        <v>7427.4058954781176</v>
      </c>
      <c r="AD353" s="37">
        <f>SUM(Start:End!AD353)</f>
        <v>6908.484783611405</v>
      </c>
      <c r="AE353" s="37">
        <f>SUM(Start:End!AE353)</f>
        <v>7752.0642402383774</v>
      </c>
      <c r="AF353" s="37">
        <f>SUM(Start:End!AF353)</f>
        <v>7378.7170465487479</v>
      </c>
      <c r="AG353" s="37">
        <f>SUM(Start:End!AG353)</f>
        <v>8215.3181666579931</v>
      </c>
      <c r="AH353" s="37">
        <f>SUM(Start:End!AH353)</f>
        <v>7843.8095732482807</v>
      </c>
      <c r="AI353" s="37">
        <f>SUM(Start:End!AI353)</f>
        <v>8679.0239961615007</v>
      </c>
      <c r="AJ353" s="37">
        <f>SUM(Start:End!AJ353)</f>
        <v>9063.4069551761004</v>
      </c>
      <c r="AK353" s="37">
        <f>SUM(Start:End!AK353)</f>
        <v>9133.5302846848517</v>
      </c>
      <c r="AL353" s="37">
        <f>SUM(Start:End!AL353)</f>
        <v>9520.3310941527488</v>
      </c>
      <c r="AM353" s="37">
        <f>SUM(Start:End!AM353)</f>
        <v>9592.1708730261817</v>
      </c>
      <c r="AN353" s="37">
        <f>SUM(Start:End!AN353)</f>
        <v>10103.149216526805</v>
      </c>
      <c r="AO353" s="37">
        <f>SUM(Start:End!AO353)</f>
        <v>10306.946314258717</v>
      </c>
      <c r="AP353" s="37">
        <f>SUM(Start:End!AP353)</f>
        <v>6565.7738972404186</v>
      </c>
      <c r="AQ353" s="37">
        <f>SUM(Start:End!AQ353)</f>
        <v>8752.292978819467</v>
      </c>
      <c r="AR353" s="37">
        <f>SUM(Start:End!AR353)</f>
        <v>7013.3249988321404</v>
      </c>
      <c r="AS353" s="37">
        <f>SUM(Start:End!AS353)</f>
        <v>9210.8314370406806</v>
      </c>
      <c r="AT353" s="37">
        <f>SUM(Start:End!AT353)</f>
        <v>7469.0512453238234</v>
      </c>
      <c r="AU353" s="37">
        <f>SUM(Start:End!AU353)</f>
        <v>9664.1865379970677</v>
      </c>
      <c r="AV353" s="37">
        <f>SUM(Start:End!AV353)</f>
        <v>11151.018229470283</v>
      </c>
      <c r="AW353" s="37">
        <f>SUM(Start:End!AW353)</f>
        <v>10111.184457955485</v>
      </c>
      <c r="AX353" s="37">
        <f>SUM(Start:End!AX353)</f>
        <v>11609.672911242786</v>
      </c>
      <c r="AY353" s="37">
        <f>SUM(Start:End!AY353)</f>
        <v>10561.68612869657</v>
      </c>
      <c r="BA353" s="37">
        <f>SUM(Start:End!BA353)</f>
        <v>29712.697944602271</v>
      </c>
      <c r="BB353" s="37">
        <f>SUM(Start:End!BB353)</f>
        <v>56416.994493270853</v>
      </c>
      <c r="BC353" s="37">
        <f>SUM(Start:End!BC353)</f>
        <v>98713.824962144514</v>
      </c>
      <c r="BD353" s="37">
        <f>SUM(Start:End!BD353)</f>
        <v>112519.11835340425</v>
      </c>
      <c r="BF353" s="77" t="s">
        <v>247</v>
      </c>
      <c r="BG353" s="32" t="str">
        <f t="shared" si="183"/>
        <v>General InsuranceWeak  Case Scenario</v>
      </c>
    </row>
    <row r="354" spans="2:59" x14ac:dyDescent="0.25">
      <c r="B354" s="41" t="s">
        <v>64</v>
      </c>
      <c r="C354" s="78" t="s">
        <v>26</v>
      </c>
      <c r="D354" s="63">
        <f>SUM(Start:End!D354)</f>
        <v>166588.53192528407</v>
      </c>
      <c r="E354" s="63">
        <f>SUM(Start:End!E354)</f>
        <v>97511.861096235778</v>
      </c>
      <c r="F354" s="63">
        <f>SUM(Start:End!F354)</f>
        <v>-21294.213525710227</v>
      </c>
      <c r="G354" s="63">
        <f>SUM(Start:End!G354)</f>
        <v>110236.99785078125</v>
      </c>
      <c r="H354" s="63">
        <f>SUM(Start:End!H354)</f>
        <v>85881.083068181819</v>
      </c>
      <c r="I354" s="63">
        <f>SUM(Start:End!I354)</f>
        <v>70817.280442083327</v>
      </c>
      <c r="J354" s="63">
        <f>SUM(Start:End!J354)</f>
        <v>447766.07522236428</v>
      </c>
      <c r="K354" s="63">
        <f>SUM(Start:End!K354)</f>
        <v>94938.502299968444</v>
      </c>
      <c r="L354" s="63">
        <f>SUM(Start:End!L354)</f>
        <v>411491.96061603539</v>
      </c>
      <c r="M354" s="63">
        <f>SUM(Start:End!M354)</f>
        <v>720354.7646831834</v>
      </c>
      <c r="N354" s="63">
        <f>SUM(Start:End!N354)</f>
        <v>405489.84688246204</v>
      </c>
      <c r="O354" s="63">
        <f>SUM(Start:End!O354)</f>
        <v>242657.53466866477</v>
      </c>
      <c r="P354" s="37">
        <f>SUM(Start:End!P354)</f>
        <v>163846.61825551448</v>
      </c>
      <c r="Q354" s="37">
        <f>SUM(Start:End!Q354)</f>
        <v>180492.27842152052</v>
      </c>
      <c r="R354" s="37">
        <f>SUM(Start:End!R354)</f>
        <v>145390.64622004537</v>
      </c>
      <c r="S354" s="37">
        <f>SUM(Start:End!S354)</f>
        <v>190299.70449755699</v>
      </c>
      <c r="T354" s="37">
        <f>SUM(Start:End!T354)</f>
        <v>168482.26275139651</v>
      </c>
      <c r="U354" s="37">
        <f>SUM(Start:End!U354)</f>
        <v>213289.47085459376</v>
      </c>
      <c r="V354" s="37">
        <f>SUM(Start:End!V354)</f>
        <v>191581.15094908918</v>
      </c>
      <c r="W354" s="37">
        <f>SUM(Start:End!W354)</f>
        <v>236485.52637667241</v>
      </c>
      <c r="X354" s="37">
        <f>SUM(Start:End!X354)</f>
        <v>257235.68202145514</v>
      </c>
      <c r="Y354" s="37">
        <f>SUM(Start:End!Y354)</f>
        <v>258972.9661804428</v>
      </c>
      <c r="Z354" s="37">
        <f>SUM(Start:End!Z354)</f>
        <v>279902.84770539921</v>
      </c>
      <c r="AA354" s="37">
        <f>SUM(Start:End!AA354)</f>
        <v>282001.39018956776</v>
      </c>
      <c r="AB354" s="37">
        <f>SUM(Start:End!AB354)</f>
        <v>324020.08207396767</v>
      </c>
      <c r="AC354" s="37">
        <f>SUM(Start:End!AC354)</f>
        <v>335510.7252700681</v>
      </c>
      <c r="AD354" s="37">
        <f>SUM(Start:End!AD354)</f>
        <v>303892.23178323702</v>
      </c>
      <c r="AE354" s="37">
        <f>SUM(Start:End!AE354)</f>
        <v>350137.37243248464</v>
      </c>
      <c r="AF354" s="37">
        <f>SUM(Start:End!AF354)</f>
        <v>327725.72154401499</v>
      </c>
      <c r="AG354" s="37">
        <f>SUM(Start:End!AG354)</f>
        <v>373784.15852388972</v>
      </c>
      <c r="AH354" s="37">
        <f>SUM(Start:End!AH354)</f>
        <v>351636.32986086968</v>
      </c>
      <c r="AI354" s="37">
        <f>SUM(Start:End!AI354)</f>
        <v>397709.94699217885</v>
      </c>
      <c r="AJ354" s="37">
        <f>SUM(Start:End!AJ354)</f>
        <v>418737.37765282375</v>
      </c>
      <c r="AK354" s="37">
        <f>SUM(Start:End!AK354)</f>
        <v>420893.24223695556</v>
      </c>
      <c r="AL354" s="37">
        <f>SUM(Start:End!AL354)</f>
        <v>442336.78099112253</v>
      </c>
      <c r="AM354" s="37">
        <f>SUM(Start:End!AM354)</f>
        <v>444502.73408642103</v>
      </c>
      <c r="AN354" s="37">
        <f>SUM(Start:End!AN354)</f>
        <v>468317.8672894442</v>
      </c>
      <c r="AO354" s="37">
        <f>SUM(Start:End!AO354)</f>
        <v>479065.83340242802</v>
      </c>
      <c r="AP354" s="37">
        <f>SUM(Start:End!AP354)</f>
        <v>270659.78338937653</v>
      </c>
      <c r="AQ354" s="37">
        <f>SUM(Start:End!AQ354)</f>
        <v>389288.30559867783</v>
      </c>
      <c r="AR354" s="37">
        <f>SUM(Start:End!AR354)</f>
        <v>293887.26689779217</v>
      </c>
      <c r="AS354" s="37">
        <f>SUM(Start:End!AS354)</f>
        <v>412803.53617909987</v>
      </c>
      <c r="AT354" s="37">
        <f>SUM(Start:End!AT354)</f>
        <v>317319.51176599186</v>
      </c>
      <c r="AU354" s="37">
        <f>SUM(Start:End!AU354)</f>
        <v>436222.08555113582</v>
      </c>
      <c r="AV354" s="37">
        <f>SUM(Start:End!AV354)</f>
        <v>517844.14189364103</v>
      </c>
      <c r="AW354" s="37">
        <f>SUM(Start:End!AW354)</f>
        <v>459467.97835591435</v>
      </c>
      <c r="AX354" s="37">
        <f>SUM(Start:End!AX354)</f>
        <v>541649.08370482828</v>
      </c>
      <c r="AY354" s="37">
        <f>SUM(Start:End!AY354)</f>
        <v>482907.10442626569</v>
      </c>
      <c r="BA354" s="37">
        <f>SUM(Start:End!BA354)</f>
        <v>2832440.2252295343</v>
      </c>
      <c r="BB354" s="37">
        <f>SUM(Start:End!BB354)</f>
        <v>2567980.5444232537</v>
      </c>
      <c r="BC354" s="37">
        <f>SUM(Start:End!BC354)</f>
        <v>4490886.703448033</v>
      </c>
      <c r="BD354" s="37">
        <f>SUM(Start:End!BD354)</f>
        <v>5069432.498454595</v>
      </c>
      <c r="BF354" s="77" t="s">
        <v>247</v>
      </c>
      <c r="BG354" s="32" t="str">
        <f t="shared" si="183"/>
        <v>Legal ServicesWeak  Case Scenario</v>
      </c>
    </row>
    <row r="355" spans="2:59" x14ac:dyDescent="0.25">
      <c r="B355" s="41" t="s">
        <v>65</v>
      </c>
      <c r="C355" s="78" t="s">
        <v>26</v>
      </c>
      <c r="D355" s="63">
        <f>SUM(Start:End!D355)</f>
        <v>184258.75977272727</v>
      </c>
      <c r="E355" s="63">
        <f>SUM(Start:End!E355)</f>
        <v>216369.46776988637</v>
      </c>
      <c r="F355" s="63">
        <f>SUM(Start:End!F355)</f>
        <v>256969.26727272727</v>
      </c>
      <c r="G355" s="63">
        <f>SUM(Start:End!G355)</f>
        <v>267335.73421875003</v>
      </c>
      <c r="H355" s="63">
        <f>SUM(Start:End!H355)</f>
        <v>323619.91470643936</v>
      </c>
      <c r="I355" s="63">
        <f>SUM(Start:End!I355)</f>
        <v>389690.98755555553</v>
      </c>
      <c r="J355" s="63">
        <f>SUM(Start:End!J355)</f>
        <v>409360.72763731069</v>
      </c>
      <c r="K355" s="63">
        <f>SUM(Start:End!K355)</f>
        <v>474733.41005681816</v>
      </c>
      <c r="L355" s="63">
        <f>SUM(Start:End!L355)</f>
        <v>459418.25478795765</v>
      </c>
      <c r="M355" s="63">
        <f>SUM(Start:End!M355)</f>
        <v>647583.84711489896</v>
      </c>
      <c r="N355" s="63">
        <f>SUM(Start:End!N355)</f>
        <v>726066.01803030306</v>
      </c>
      <c r="O355" s="63">
        <f>SUM(Start:End!O355)</f>
        <v>923761.83836805541</v>
      </c>
      <c r="P355" s="37">
        <f>SUM(Start:End!P355)</f>
        <v>357174.53102036868</v>
      </c>
      <c r="Q355" s="37">
        <f>SUM(Start:End!Q355)</f>
        <v>387875.77973420144</v>
      </c>
      <c r="R355" s="37">
        <f>SUM(Start:End!R355)</f>
        <v>344177.67185926298</v>
      </c>
      <c r="S355" s="37">
        <f>SUM(Start:End!S355)</f>
        <v>414282.76782455476</v>
      </c>
      <c r="T355" s="37">
        <f>SUM(Start:End!T355)</f>
        <v>387125.20605714497</v>
      </c>
      <c r="U355" s="37">
        <f>SUM(Start:End!U355)</f>
        <v>455631.2714822517</v>
      </c>
      <c r="V355" s="37">
        <f>SUM(Start:End!V355)</f>
        <v>428217.86542596616</v>
      </c>
      <c r="W355" s="37">
        <f>SUM(Start:End!W355)</f>
        <v>496265.11517988011</v>
      </c>
      <c r="X355" s="37">
        <f>SUM(Start:End!X355)</f>
        <v>527905.40476274537</v>
      </c>
      <c r="Y355" s="37">
        <f>SUM(Start:End!Y355)</f>
        <v>533947.82315308345</v>
      </c>
      <c r="Z355" s="37">
        <f>SUM(Start:End!Z355)</f>
        <v>565651.87084202364</v>
      </c>
      <c r="AA355" s="37">
        <f>SUM(Start:End!AA355)</f>
        <v>572655.25437849399</v>
      </c>
      <c r="AB355" s="37">
        <f>SUM(Start:End!AB355)</f>
        <v>704687.30666118162</v>
      </c>
      <c r="AC355" s="37">
        <f>SUM(Start:End!AC355)</f>
        <v>724800.92274509347</v>
      </c>
      <c r="AD355" s="37">
        <f>SUM(Start:End!AD355)</f>
        <v>688630.9675158764</v>
      </c>
      <c r="AE355" s="37">
        <f>SUM(Start:End!AE355)</f>
        <v>756551.2773211071</v>
      </c>
      <c r="AF355" s="37">
        <f>SUM(Start:End!AF355)</f>
        <v>729932.17191150202</v>
      </c>
      <c r="AG355" s="37">
        <f>SUM(Start:End!AG355)</f>
        <v>796944.11247976776</v>
      </c>
      <c r="AH355" s="37">
        <f>SUM(Start:End!AH355)</f>
        <v>770184.59568940848</v>
      </c>
      <c r="AI355" s="37">
        <f>SUM(Start:End!AI355)</f>
        <v>836923.53062043292</v>
      </c>
      <c r="AJ355" s="37">
        <f>SUM(Start:End!AJ355)</f>
        <v>867950.6260950088</v>
      </c>
      <c r="AK355" s="37">
        <f>SUM(Start:End!AK355)</f>
        <v>876583.6475293549</v>
      </c>
      <c r="AL355" s="37">
        <f>SUM(Start:End!AL355)</f>
        <v>907303.71625753422</v>
      </c>
      <c r="AM355" s="37">
        <f>SUM(Start:End!AM355)</f>
        <v>916223.56918762275</v>
      </c>
      <c r="AN355" s="37">
        <f>SUM(Start:End!AN355)</f>
        <v>964789.94455239689</v>
      </c>
      <c r="AO355" s="37">
        <f>SUM(Start:End!AO355)</f>
        <v>981949.10993264278</v>
      </c>
      <c r="AP355" s="37">
        <f>SUM(Start:End!AP355)</f>
        <v>686595.0029729926</v>
      </c>
      <c r="AQ355" s="37">
        <f>SUM(Start:End!AQ355)</f>
        <v>864829.47348881816</v>
      </c>
      <c r="AR355" s="37">
        <f>SUM(Start:End!AR355)</f>
        <v>724942.34785048058</v>
      </c>
      <c r="AS355" s="37">
        <f>SUM(Start:End!AS355)</f>
        <v>904618.04077027296</v>
      </c>
      <c r="AT355" s="37">
        <f>SUM(Start:End!AT355)</f>
        <v>764378.55412902148</v>
      </c>
      <c r="AU355" s="37">
        <f>SUM(Start:End!AU355)</f>
        <v>943657.58450271562</v>
      </c>
      <c r="AV355" s="37">
        <f>SUM(Start:End!AV355)</f>
        <v>1063167.7354945426</v>
      </c>
      <c r="AW355" s="37">
        <f>SUM(Start:End!AW355)</f>
        <v>981874.16489729751</v>
      </c>
      <c r="AX355" s="37">
        <f>SUM(Start:End!AX355)</f>
        <v>1102464.3535289764</v>
      </c>
      <c r="AY355" s="37">
        <f>SUM(Start:End!AY355)</f>
        <v>1020370.8003938089</v>
      </c>
      <c r="BA355" s="37">
        <f>SUM(Start:End!BA355)</f>
        <v>5279168.2272914294</v>
      </c>
      <c r="BB355" s="37">
        <f>SUM(Start:End!BB355)</f>
        <v>5470910.5617199773</v>
      </c>
      <c r="BC355" s="37">
        <f>SUM(Start:End!BC355)</f>
        <v>9576716.4440138899</v>
      </c>
      <c r="BD355" s="37">
        <f>SUM(Start:End!BD355)</f>
        <v>11003637.112513967</v>
      </c>
      <c r="BF355" s="77" t="s">
        <v>247</v>
      </c>
      <c r="BG355" s="32" t="str">
        <f t="shared" si="183"/>
        <v>Support ServicesWeak  Case Scenario</v>
      </c>
    </row>
    <row r="356" spans="2:59" x14ac:dyDescent="0.25">
      <c r="B356" s="41" t="s">
        <v>66</v>
      </c>
      <c r="C356" s="78" t="s">
        <v>26</v>
      </c>
      <c r="D356" s="63">
        <f>SUM(Start:End!D356)</f>
        <v>32252.30987215909</v>
      </c>
      <c r="E356" s="63">
        <f>SUM(Start:End!E356)</f>
        <v>33120.937357954543</v>
      </c>
      <c r="F356" s="63">
        <f>SUM(Start:End!F356)</f>
        <v>41746.238011363632</v>
      </c>
      <c r="G356" s="63">
        <f>SUM(Start:End!G356)</f>
        <v>85958.113664772725</v>
      </c>
      <c r="H356" s="63">
        <f>SUM(Start:End!H356)</f>
        <v>75162.354409722204</v>
      </c>
      <c r="I356" s="63">
        <f>SUM(Start:End!I356)</f>
        <v>79786.661633951386</v>
      </c>
      <c r="J356" s="63">
        <f>SUM(Start:End!J356)</f>
        <v>59083.86732450757</v>
      </c>
      <c r="K356" s="63">
        <f>SUM(Start:End!K356)</f>
        <v>82323.682933686854</v>
      </c>
      <c r="L356" s="63">
        <f>SUM(Start:End!L356)</f>
        <v>62661.023331808719</v>
      </c>
      <c r="M356" s="63">
        <f>SUM(Start:End!M356)</f>
        <v>151131.56363636363</v>
      </c>
      <c r="N356" s="63">
        <f>SUM(Start:End!N356)</f>
        <v>65203.135558181842</v>
      </c>
      <c r="O356" s="63">
        <f>SUM(Start:End!O356)</f>
        <v>289261.15767618688</v>
      </c>
      <c r="P356" s="37">
        <f>SUM(Start:End!P356)</f>
        <v>76082.352484561474</v>
      </c>
      <c r="Q356" s="37">
        <f>SUM(Start:End!Q356)</f>
        <v>82862.844495756479</v>
      </c>
      <c r="R356" s="37">
        <f>SUM(Start:End!R356)</f>
        <v>72139.775317039792</v>
      </c>
      <c r="S356" s="37">
        <f>SUM(Start:End!S356)</f>
        <v>88271.116330670193</v>
      </c>
      <c r="T356" s="37">
        <f>SUM(Start:End!T356)</f>
        <v>81606.699823010349</v>
      </c>
      <c r="U356" s="37">
        <f>SUM(Start:End!U356)</f>
        <v>97456.78895340758</v>
      </c>
      <c r="V356" s="37">
        <f>SUM(Start:End!V356)</f>
        <v>90759.158165052708</v>
      </c>
      <c r="W356" s="37">
        <f>SUM(Start:End!W356)</f>
        <v>106540.42408634056</v>
      </c>
      <c r="X356" s="37">
        <f>SUM(Start:End!X356)</f>
        <v>113866.17491239677</v>
      </c>
      <c r="Y356" s="37">
        <f>SUM(Start:End!Y356)</f>
        <v>115056.06039012068</v>
      </c>
      <c r="Z356" s="37">
        <f>SUM(Start:End!Z356)</f>
        <v>122409.53335101341</v>
      </c>
      <c r="AA356" s="37">
        <f>SUM(Start:End!AA356)</f>
        <v>123796.63865929142</v>
      </c>
      <c r="AB356" s="37">
        <f>SUM(Start:End!AB356)</f>
        <v>150177.96196326398</v>
      </c>
      <c r="AC356" s="37">
        <f>SUM(Start:End!AC356)</f>
        <v>154675.14592103893</v>
      </c>
      <c r="AD356" s="37">
        <f>SUM(Start:End!AD356)</f>
        <v>145558.45704244691</v>
      </c>
      <c r="AE356" s="37">
        <f>SUM(Start:End!AE356)</f>
        <v>161444.15144249771</v>
      </c>
      <c r="AF356" s="37">
        <f>SUM(Start:End!AF356)</f>
        <v>154815.38075316226</v>
      </c>
      <c r="AG356" s="37">
        <f>SUM(Start:End!AG356)</f>
        <v>170529.19500596743</v>
      </c>
      <c r="AH356" s="37">
        <f>SUM(Start:End!AH356)</f>
        <v>163901.36016836722</v>
      </c>
      <c r="AI356" s="37">
        <f>SUM(Start:End!AI356)</f>
        <v>179570.21636772141</v>
      </c>
      <c r="AJ356" s="37">
        <f>SUM(Start:End!AJ356)</f>
        <v>186817.83986322253</v>
      </c>
      <c r="AK356" s="37">
        <f>SUM(Start:End!AK356)</f>
        <v>188487.21290243632</v>
      </c>
      <c r="AL356" s="37">
        <f>SUM(Start:End!AL356)</f>
        <v>195721.77452676819</v>
      </c>
      <c r="AM356" s="37">
        <f>SUM(Start:End!AM356)</f>
        <v>197440.82925676007</v>
      </c>
      <c r="AN356" s="37">
        <f>SUM(Start:End!AN356)</f>
        <v>207930.40505775943</v>
      </c>
      <c r="AO356" s="37">
        <f>SUM(Start:End!AO356)</f>
        <v>211855.8261045746</v>
      </c>
      <c r="AP356" s="37">
        <f>SUM(Start:End!AP356)</f>
        <v>142089.58008998825</v>
      </c>
      <c r="AQ356" s="37">
        <f>SUM(Start:End!AQ356)</f>
        <v>183520.1217903386</v>
      </c>
      <c r="AR356" s="37">
        <f>SUM(Start:End!AR356)</f>
        <v>150787.68473018659</v>
      </c>
      <c r="AS356" s="37">
        <f>SUM(Start:End!AS356)</f>
        <v>192490.13550510968</v>
      </c>
      <c r="AT356" s="37">
        <f>SUM(Start:End!AT356)</f>
        <v>159690.03268569018</v>
      </c>
      <c r="AU356" s="37">
        <f>SUM(Start:End!AU356)</f>
        <v>201323.80214304454</v>
      </c>
      <c r="AV356" s="37">
        <f>SUM(Start:End!AV356)</f>
        <v>229299.26716943874</v>
      </c>
      <c r="AW356" s="37">
        <f>SUM(Start:End!AW356)</f>
        <v>210001.41943600131</v>
      </c>
      <c r="AX356" s="37">
        <f>SUM(Start:End!AX356)</f>
        <v>238212.92213654896</v>
      </c>
      <c r="AY356" s="37">
        <f>SUM(Start:End!AY356)</f>
        <v>218744.77778709884</v>
      </c>
      <c r="BA356" s="37">
        <f>SUM(Start:End!BA356)</f>
        <v>1057691.0454106592</v>
      </c>
      <c r="BB356" s="37">
        <f>SUM(Start:End!BB356)</f>
        <v>1170847.5669686615</v>
      </c>
      <c r="BC356" s="37">
        <f>SUM(Start:End!BC356)</f>
        <v>2049139.525213653</v>
      </c>
      <c r="BD356" s="37">
        <f>SUM(Start:End!BD356)</f>
        <v>2345945.9746357799</v>
      </c>
      <c r="BF356" s="77" t="s">
        <v>247</v>
      </c>
      <c r="BG356" s="32" t="str">
        <f t="shared" si="183"/>
        <v>Total Other Operating ExpensesWeak  Case Scenario</v>
      </c>
    </row>
    <row r="357" spans="2:59" x14ac:dyDescent="0.25">
      <c r="B357" s="41" t="s">
        <v>67</v>
      </c>
      <c r="C357" s="78" t="s">
        <v>26</v>
      </c>
      <c r="D357" s="63">
        <f>SUM(Start:End!D357)</f>
        <v>39493.326654829543</v>
      </c>
      <c r="E357" s="63">
        <f>SUM(Start:End!E357)</f>
        <v>104787.54275568183</v>
      </c>
      <c r="F357" s="63">
        <f>SUM(Start:End!F357)</f>
        <v>90266.383508522704</v>
      </c>
      <c r="G357" s="63">
        <f>SUM(Start:End!G357)</f>
        <v>82013.457634943174</v>
      </c>
      <c r="H357" s="63">
        <f>SUM(Start:End!H357)</f>
        <v>64703.492392676766</v>
      </c>
      <c r="I357" s="63">
        <f>SUM(Start:End!I357)</f>
        <v>58937.282420138894</v>
      </c>
      <c r="J357" s="63">
        <f>SUM(Start:End!J357)</f>
        <v>68700.419409722221</v>
      </c>
      <c r="K357" s="63">
        <f>SUM(Start:End!K357)</f>
        <v>41939.234722222216</v>
      </c>
      <c r="L357" s="63">
        <f>SUM(Start:End!L357)</f>
        <v>37288.914991003789</v>
      </c>
      <c r="M357" s="63">
        <f>SUM(Start:End!M357)</f>
        <v>59899.199853614264</v>
      </c>
      <c r="N357" s="63">
        <f>SUM(Start:End!N357)</f>
        <v>58851.09437765152</v>
      </c>
      <c r="O357" s="63">
        <f>SUM(Start:End!O357)</f>
        <v>161328.05647197916</v>
      </c>
      <c r="P357" s="37">
        <f>SUM(Start:End!P357)</f>
        <v>83957.913695881231</v>
      </c>
      <c r="Q357" s="37">
        <f>SUM(Start:End!Q357)</f>
        <v>91034.894773721477</v>
      </c>
      <c r="R357" s="37">
        <f>SUM(Start:End!R357)</f>
        <v>81584.072737599286</v>
      </c>
      <c r="S357" s="37">
        <f>SUM(Start:End!S357)</f>
        <v>97367.901692242798</v>
      </c>
      <c r="T357" s="37">
        <f>SUM(Start:End!T357)</f>
        <v>91494.523955290293</v>
      </c>
      <c r="U357" s="37">
        <f>SUM(Start:End!U357)</f>
        <v>106868.04141117766</v>
      </c>
      <c r="V357" s="37">
        <f>SUM(Start:End!V357)</f>
        <v>100922.1757155525</v>
      </c>
      <c r="W357" s="37">
        <f>SUM(Start:End!W357)</f>
        <v>116171.06963086664</v>
      </c>
      <c r="X357" s="37">
        <f>SUM(Start:End!X357)</f>
        <v>123268.47674568855</v>
      </c>
      <c r="Y357" s="37">
        <f>SUM(Start:End!Y357)</f>
        <v>124745.22345364041</v>
      </c>
      <c r="Z357" s="37">
        <f>SUM(Start:End!Z357)</f>
        <v>131849.41297422402</v>
      </c>
      <c r="AA357" s="37">
        <f>SUM(Start:End!AA357)</f>
        <v>133556.3836095297</v>
      </c>
      <c r="AB357" s="37">
        <f>SUM(Start:End!AB357)</f>
        <v>165603.33987130789</v>
      </c>
      <c r="AC357" s="37">
        <f>SUM(Start:End!AC357)</f>
        <v>170207.83465602904</v>
      </c>
      <c r="AD357" s="37">
        <f>SUM(Start:End!AD357)</f>
        <v>162524.96794559536</v>
      </c>
      <c r="AE357" s="37">
        <f>SUM(Start:End!AE357)</f>
        <v>177667.74441920524</v>
      </c>
      <c r="AF357" s="37">
        <f>SUM(Start:End!AF357)</f>
        <v>171966.80329019894</v>
      </c>
      <c r="AG357" s="37">
        <f>SUM(Start:End!AG357)</f>
        <v>186883.5172109229</v>
      </c>
      <c r="AH357" s="37">
        <f>SUM(Start:End!AH357)</f>
        <v>181131.67424123379</v>
      </c>
      <c r="AI357" s="37">
        <f>SUM(Start:End!AI357)</f>
        <v>195976.55906833973</v>
      </c>
      <c r="AJ357" s="37">
        <f>SUM(Start:End!AJ357)</f>
        <v>202899.37279163866</v>
      </c>
      <c r="AK357" s="37">
        <f>SUM(Start:End!AK357)</f>
        <v>205027.04292027792</v>
      </c>
      <c r="AL357" s="37">
        <f>SUM(Start:End!AL357)</f>
        <v>211847.31941143272</v>
      </c>
      <c r="AM357" s="37">
        <f>SUM(Start:End!AM357)</f>
        <v>214049.03662042593</v>
      </c>
      <c r="AN357" s="37">
        <f>SUM(Start:End!AN357)</f>
        <v>225381.34810129297</v>
      </c>
      <c r="AO357" s="37">
        <f>SUM(Start:End!AO357)</f>
        <v>229257.96351154672</v>
      </c>
      <c r="AP357" s="37">
        <f>SUM(Start:End!AP357)</f>
        <v>163807.43188784347</v>
      </c>
      <c r="AQ357" s="37">
        <f>SUM(Start:End!AQ357)</f>
        <v>203693.32402830158</v>
      </c>
      <c r="AR357" s="37">
        <f>SUM(Start:End!AR357)</f>
        <v>172514.08977947981</v>
      </c>
      <c r="AS357" s="37">
        <f>SUM(Start:End!AS357)</f>
        <v>212759.11594515241</v>
      </c>
      <c r="AT357" s="37">
        <f>SUM(Start:End!AT357)</f>
        <v>181492.76679777095</v>
      </c>
      <c r="AU357" s="37">
        <f>SUM(Start:End!AU357)</f>
        <v>221635.37845242253</v>
      </c>
      <c r="AV357" s="37">
        <f>SUM(Start:End!AV357)</f>
        <v>248266.39467816422</v>
      </c>
      <c r="AW357" s="37">
        <f>SUM(Start:End!AW357)</f>
        <v>230307.0242774341</v>
      </c>
      <c r="AX357" s="37">
        <f>SUM(Start:End!AX357)</f>
        <v>257188.44765466332</v>
      </c>
      <c r="AY357" s="37">
        <f>SUM(Start:End!AY357)</f>
        <v>239040.96905471463</v>
      </c>
      <c r="BA357" s="37">
        <f>SUM(Start:End!BA357)</f>
        <v>868208.40519298613</v>
      </c>
      <c r="BB357" s="37">
        <f>SUM(Start:End!BB357)</f>
        <v>1282820.0903954147</v>
      </c>
      <c r="BC357" s="37">
        <f>SUM(Start:End!BC357)</f>
        <v>2245785.2124466086</v>
      </c>
      <c r="BD357" s="37">
        <f>SUM(Start:End!BD357)</f>
        <v>2585344.2541687866</v>
      </c>
      <c r="BF357" s="77" t="s">
        <v>247</v>
      </c>
      <c r="BG357" s="32" t="str">
        <f t="shared" si="183"/>
        <v>PromosWeak  Case Scenario</v>
      </c>
    </row>
    <row r="358" spans="2:59" x14ac:dyDescent="0.25">
      <c r="B358" s="41" t="s">
        <v>68</v>
      </c>
      <c r="C358" s="78" t="s">
        <v>26</v>
      </c>
      <c r="D358" s="63">
        <f>SUM(Start:End!D358)</f>
        <v>39020.219190340904</v>
      </c>
      <c r="E358" s="63">
        <f>SUM(Start:End!E358)</f>
        <v>51917.036960227269</v>
      </c>
      <c r="F358" s="63">
        <f>SUM(Start:End!F358)</f>
        <v>60688.898210227271</v>
      </c>
      <c r="G358" s="63">
        <f>SUM(Start:End!G358)</f>
        <v>48879.252755681824</v>
      </c>
      <c r="H358" s="63">
        <f>SUM(Start:End!H358)</f>
        <v>45206.26902777778</v>
      </c>
      <c r="I358" s="63">
        <f>SUM(Start:End!I358)</f>
        <v>47040.661723958328</v>
      </c>
      <c r="J358" s="63">
        <f>SUM(Start:End!J358)</f>
        <v>57095.318661616162</v>
      </c>
      <c r="K358" s="63">
        <f>SUM(Start:End!K358)</f>
        <v>76339.689154040403</v>
      </c>
      <c r="L358" s="63">
        <f>SUM(Start:End!L358)</f>
        <v>73368.102053740527</v>
      </c>
      <c r="M358" s="63">
        <f>SUM(Start:End!M358)</f>
        <v>91580.012428977265</v>
      </c>
      <c r="N358" s="63">
        <f>SUM(Start:End!N358)</f>
        <v>113019.80106060607</v>
      </c>
      <c r="O358" s="63">
        <f>SUM(Start:End!O358)</f>
        <v>127664.35458964645</v>
      </c>
      <c r="P358" s="37">
        <f>SUM(Start:End!P358)</f>
        <v>57045.120512100184</v>
      </c>
      <c r="Q358" s="37">
        <f>SUM(Start:End!Q358)</f>
        <v>62209.358609401897</v>
      </c>
      <c r="R358" s="37">
        <f>SUM(Start:End!R358)</f>
        <v>53697.213643084215</v>
      </c>
      <c r="S358" s="37">
        <f>SUM(Start:End!S358)</f>
        <v>66192.050460720493</v>
      </c>
      <c r="T358" s="37">
        <f>SUM(Start:End!T358)</f>
        <v>60901.66318365273</v>
      </c>
      <c r="U358" s="37">
        <f>SUM(Start:End!U358)</f>
        <v>73205.43324150439</v>
      </c>
      <c r="V358" s="37">
        <f>SUM(Start:End!V358)</f>
        <v>67897.245586745295</v>
      </c>
      <c r="W358" s="37">
        <f>SUM(Start:End!W358)</f>
        <v>80159.061541367832</v>
      </c>
      <c r="X358" s="37">
        <f>SUM(Start:End!X358)</f>
        <v>85847.340559739998</v>
      </c>
      <c r="Y358" s="37">
        <f>SUM(Start:End!Y358)</f>
        <v>86707.048534259724</v>
      </c>
      <c r="Z358" s="37">
        <f>SUM(Start:End!Z358)</f>
        <v>92420.832408627481</v>
      </c>
      <c r="AA358" s="37">
        <f>SUM(Start:End!AA358)</f>
        <v>93425.916779556821</v>
      </c>
      <c r="AB358" s="37">
        <f>SUM(Start:End!AB358)</f>
        <v>112624.42167996506</v>
      </c>
      <c r="AC358" s="37">
        <f>SUM(Start:End!AC358)</f>
        <v>116067.32748657567</v>
      </c>
      <c r="AD358" s="37">
        <f>SUM(Start:End!AD358)</f>
        <v>108760.54936872746</v>
      </c>
      <c r="AE358" s="37">
        <f>SUM(Start:End!AE358)</f>
        <v>121144.53938611648</v>
      </c>
      <c r="AF358" s="37">
        <f>SUM(Start:End!AF358)</f>
        <v>115854.49635045235</v>
      </c>
      <c r="AG358" s="37">
        <f>SUM(Start:End!AG358)</f>
        <v>128116.82691703834</v>
      </c>
      <c r="AH358" s="37">
        <f>SUM(Start:End!AH358)</f>
        <v>122837.77966514547</v>
      </c>
      <c r="AI358" s="37">
        <f>SUM(Start:End!AI358)</f>
        <v>135070.80527540049</v>
      </c>
      <c r="AJ358" s="37">
        <f>SUM(Start:End!AJ358)</f>
        <v>140718.02370655839</v>
      </c>
      <c r="AK358" s="37">
        <f>SUM(Start:End!AK358)</f>
        <v>141913.09966352326</v>
      </c>
      <c r="AL358" s="37">
        <f>SUM(Start:End!AL358)</f>
        <v>147567.99171740189</v>
      </c>
      <c r="AM358" s="37">
        <f>SUM(Start:End!AM358)</f>
        <v>148796.50789590226</v>
      </c>
      <c r="AN358" s="37">
        <f>SUM(Start:End!AN358)</f>
        <v>156709.57632309836</v>
      </c>
      <c r="AO358" s="37">
        <f>SUM(Start:End!AO358)</f>
        <v>159742.99803863355</v>
      </c>
      <c r="AP358" s="37">
        <f>SUM(Start:End!AP358)</f>
        <v>105146.70005967989</v>
      </c>
      <c r="AQ358" s="37">
        <f>SUM(Start:End!AQ358)</f>
        <v>137366.77330966666</v>
      </c>
      <c r="AR358" s="37">
        <f>SUM(Start:End!AR358)</f>
        <v>111845.14578634335</v>
      </c>
      <c r="AS358" s="37">
        <f>SUM(Start:End!AS358)</f>
        <v>144257.38120945159</v>
      </c>
      <c r="AT358" s="37">
        <f>SUM(Start:End!AT358)</f>
        <v>118687.48589095238</v>
      </c>
      <c r="AU358" s="37">
        <f>SUM(Start:End!AU358)</f>
        <v>151053.5025188328</v>
      </c>
      <c r="AV358" s="37">
        <f>SUM(Start:End!AV358)</f>
        <v>172869.46162611863</v>
      </c>
      <c r="AW358" s="37">
        <f>SUM(Start:End!AW358)</f>
        <v>157739.04584932287</v>
      </c>
      <c r="AX358" s="37">
        <f>SUM(Start:End!AX358)</f>
        <v>179733.97631969702</v>
      </c>
      <c r="AY358" s="37">
        <f>SUM(Start:End!AY358)</f>
        <v>164475.91171923955</v>
      </c>
      <c r="BA358" s="37">
        <f>SUM(Start:End!BA358)</f>
        <v>831819.6158168402</v>
      </c>
      <c r="BB358" s="37">
        <f>SUM(Start:End!BB358)</f>
        <v>879708.28506076103</v>
      </c>
      <c r="BC358" s="37">
        <f>SUM(Start:End!BC358)</f>
        <v>1539472.3691128071</v>
      </c>
      <c r="BD358" s="37">
        <f>SUM(Start:End!BD358)</f>
        <v>1759627.9586510365</v>
      </c>
      <c r="BF358" s="77" t="s">
        <v>247</v>
      </c>
      <c r="BG358" s="32" t="str">
        <f t="shared" si="183"/>
        <v>Total Marketing CreditsWeak  Case Scenario</v>
      </c>
    </row>
    <row r="359" spans="2:59" x14ac:dyDescent="0.25">
      <c r="B359" s="41" t="s">
        <v>69</v>
      </c>
      <c r="C359" s="78" t="s">
        <v>26</v>
      </c>
      <c r="D359" s="63">
        <f>SUM(Start:End!D359)</f>
        <v>6226.9102202201702</v>
      </c>
      <c r="E359" s="63">
        <f>SUM(Start:End!E359)</f>
        <v>6884.7402057954523</v>
      </c>
      <c r="F359" s="63">
        <f>SUM(Start:End!F359)</f>
        <v>-88994.134036761345</v>
      </c>
      <c r="G359" s="63">
        <f>SUM(Start:End!G359)</f>
        <v>42304.326481669035</v>
      </c>
      <c r="H359" s="63">
        <f>SUM(Start:End!H359)</f>
        <v>9654.0475586458342</v>
      </c>
      <c r="I359" s="63">
        <f>SUM(Start:End!I359)</f>
        <v>13944.112779645833</v>
      </c>
      <c r="J359" s="63">
        <f>SUM(Start:End!J359)</f>
        <v>-106.75802869317653</v>
      </c>
      <c r="K359" s="63">
        <f>SUM(Start:End!K359)</f>
        <v>27993.855764696968</v>
      </c>
      <c r="L359" s="63">
        <f>SUM(Start:End!L359)</f>
        <v>9520.2933476640646</v>
      </c>
      <c r="M359" s="63">
        <f>SUM(Start:End!M359)</f>
        <v>87558.011578716847</v>
      </c>
      <c r="N359" s="63">
        <f>SUM(Start:End!N359)</f>
        <v>74420.336863371194</v>
      </c>
      <c r="O359" s="63">
        <f>SUM(Start:End!O359)</f>
        <v>53485.305905965921</v>
      </c>
      <c r="P359" s="37">
        <f>SUM(Start:End!P359)</f>
        <v>20736.243520830067</v>
      </c>
      <c r="Q359" s="37">
        <f>SUM(Start:End!Q359)</f>
        <v>22967.463561660581</v>
      </c>
      <c r="R359" s="37">
        <f>SUM(Start:End!R359)</f>
        <v>17793.043051356846</v>
      </c>
      <c r="S359" s="37">
        <f>SUM(Start:End!S359)</f>
        <v>24096.554519405709</v>
      </c>
      <c r="T359" s="37">
        <f>SUM(Start:End!T359)</f>
        <v>20880.322708142747</v>
      </c>
      <c r="U359" s="37">
        <f>SUM(Start:End!U359)</f>
        <v>27201.654995784407</v>
      </c>
      <c r="V359" s="37">
        <f>SUM(Start:End!V359)</f>
        <v>24010.244850564664</v>
      </c>
      <c r="W359" s="37">
        <f>SUM(Start:End!W359)</f>
        <v>30358.831448981029</v>
      </c>
      <c r="X359" s="37">
        <f>SUM(Start:End!X359)</f>
        <v>33288.122307543323</v>
      </c>
      <c r="Y359" s="37">
        <f>SUM(Start:End!Y359)</f>
        <v>33457.692797975433</v>
      </c>
      <c r="Z359" s="37">
        <f>SUM(Start:End!Z359)</f>
        <v>36417.045553163654</v>
      </c>
      <c r="AA359" s="37">
        <f>SUM(Start:End!AA359)</f>
        <v>36628.468171735549</v>
      </c>
      <c r="AB359" s="37">
        <f>SUM(Start:End!AB359)</f>
        <v>41044.517127322571</v>
      </c>
      <c r="AC359" s="37">
        <f>SUM(Start:End!AC359)</f>
        <v>42608.828289689547</v>
      </c>
      <c r="AD359" s="37">
        <f>SUM(Start:End!AD359)</f>
        <v>37876.676307061382</v>
      </c>
      <c r="AE359" s="37">
        <f>SUM(Start:End!AE359)</f>
        <v>44462.965472269214</v>
      </c>
      <c r="AF359" s="37">
        <f>SUM(Start:End!AF359)</f>
        <v>41130.632767693547</v>
      </c>
      <c r="AG359" s="37">
        <f>SUM(Start:End!AG359)</f>
        <v>47704.474767658969</v>
      </c>
      <c r="AH359" s="37">
        <f>SUM(Start:End!AH359)</f>
        <v>44421.489244200529</v>
      </c>
      <c r="AI359" s="37">
        <f>SUM(Start:End!AI359)</f>
        <v>51004.079214068188</v>
      </c>
      <c r="AJ359" s="37">
        <f>SUM(Start:End!AJ359)</f>
        <v>53995.618191341593</v>
      </c>
      <c r="AK359" s="37">
        <f>SUM(Start:End!AK359)</f>
        <v>54180.737062224362</v>
      </c>
      <c r="AL359" s="37">
        <f>SUM(Start:End!AL359)</f>
        <v>57252.01619619377</v>
      </c>
      <c r="AM359" s="37">
        <f>SUM(Start:End!AM359)</f>
        <v>57432.505236652862</v>
      </c>
      <c r="AN359" s="37">
        <f>SUM(Start:End!AN359)</f>
        <v>60521.213358442641</v>
      </c>
      <c r="AO359" s="37">
        <f>SUM(Start:End!AO359)</f>
        <v>62021.316575732424</v>
      </c>
      <c r="AP359" s="37">
        <f>SUM(Start:End!AP359)</f>
        <v>32100.517231157868</v>
      </c>
      <c r="AQ359" s="37">
        <f>SUM(Start:End!AQ359)</f>
        <v>48906.422892529372</v>
      </c>
      <c r="AR359" s="37">
        <f>SUM(Start:End!AR359)</f>
        <v>35314.194172093761</v>
      </c>
      <c r="AS359" s="37">
        <f>SUM(Start:End!AS359)</f>
        <v>52138.363450051889</v>
      </c>
      <c r="AT359" s="37">
        <f>SUM(Start:End!AT359)</f>
        <v>38539.456116879905</v>
      </c>
      <c r="AU359" s="37">
        <f>SUM(Start:End!AU359)</f>
        <v>55370.072889153154</v>
      </c>
      <c r="AV359" s="37">
        <f>SUM(Start:End!AV359)</f>
        <v>67002.99924965408</v>
      </c>
      <c r="AW359" s="37">
        <f>SUM(Start:End!AW359)</f>
        <v>58589.891115386359</v>
      </c>
      <c r="AX359" s="37">
        <f>SUM(Start:End!AX359)</f>
        <v>70296.662383147734</v>
      </c>
      <c r="AY359" s="37">
        <f>SUM(Start:End!AY359)</f>
        <v>61837.313424023923</v>
      </c>
      <c r="BA359" s="37">
        <f>SUM(Start:End!BA359)</f>
        <v>242891.04864093679</v>
      </c>
      <c r="BB359" s="37">
        <f>SUM(Start:End!BB359)</f>
        <v>327835.68748714396</v>
      </c>
      <c r="BC359" s="37">
        <f>SUM(Start:End!BC359)</f>
        <v>573114.53987637651</v>
      </c>
      <c r="BD359" s="37">
        <f>SUM(Start:End!BD359)</f>
        <v>642638.42285825312</v>
      </c>
      <c r="BF359" s="77" t="s">
        <v>247</v>
      </c>
      <c r="BG359" s="32" t="str">
        <f t="shared" si="183"/>
        <v>Fully Loaded HeadcountWeak  Case Scenario</v>
      </c>
    </row>
    <row r="360" spans="2:59" x14ac:dyDescent="0.25">
      <c r="B360" s="41" t="s">
        <v>70</v>
      </c>
      <c r="C360" s="78" t="s">
        <v>26</v>
      </c>
      <c r="D360" s="63">
        <f>SUM(Start:End!D360)</f>
        <v>150154.47440034803</v>
      </c>
      <c r="E360" s="63">
        <f>SUM(Start:End!E360)</f>
        <v>108375.99744211648</v>
      </c>
      <c r="F360" s="63">
        <f>SUM(Start:End!F360)</f>
        <v>109371.83505715907</v>
      </c>
      <c r="G360" s="63">
        <f>SUM(Start:End!G360)</f>
        <v>381965.0410425142</v>
      </c>
      <c r="H360" s="63">
        <f>SUM(Start:End!H360)</f>
        <v>181388.47354856372</v>
      </c>
      <c r="I360" s="63">
        <f>SUM(Start:End!I360)</f>
        <v>124309.43460564237</v>
      </c>
      <c r="J360" s="63">
        <f>SUM(Start:End!J360)</f>
        <v>149306.66067498736</v>
      </c>
      <c r="K360" s="63">
        <f>SUM(Start:End!K360)</f>
        <v>241492.1776277652</v>
      </c>
      <c r="L360" s="63">
        <f>SUM(Start:End!L360)</f>
        <v>259819.35768090445</v>
      </c>
      <c r="M360" s="63">
        <f>SUM(Start:End!M360)</f>
        <v>25907.323782488951</v>
      </c>
      <c r="N360" s="63">
        <f>SUM(Start:End!N360)</f>
        <v>53364.239609393946</v>
      </c>
      <c r="O360" s="63">
        <f>SUM(Start:End!O360)</f>
        <v>-764.40866467487035</v>
      </c>
      <c r="P360" s="37">
        <f>SUM(Start:End!P360)</f>
        <v>91964.572673497853</v>
      </c>
      <c r="Q360" s="37">
        <f>SUM(Start:End!Q360)</f>
        <v>101765.56974051743</v>
      </c>
      <c r="R360" s="37">
        <f>SUM(Start:End!R360)</f>
        <v>79371.873607380374</v>
      </c>
      <c r="S360" s="37">
        <f>SUM(Start:End!S360)</f>
        <v>106858.01841096916</v>
      </c>
      <c r="T360" s="37">
        <f>SUM(Start:End!T360)</f>
        <v>92938.954309757362</v>
      </c>
      <c r="U360" s="37">
        <f>SUM(Start:End!U360)</f>
        <v>120480.8618276848</v>
      </c>
      <c r="V360" s="37">
        <f>SUM(Start:End!V360)</f>
        <v>106663.53686285848</v>
      </c>
      <c r="W360" s="37">
        <f>SUM(Start:End!W360)</f>
        <v>134314.9823293465</v>
      </c>
      <c r="X360" s="37">
        <f>SUM(Start:End!X360)</f>
        <v>147076.55372779825</v>
      </c>
      <c r="Y360" s="37">
        <f>SUM(Start:End!Y360)</f>
        <v>147866.70834313252</v>
      </c>
      <c r="Z360" s="37">
        <f>SUM(Start:End!Z360)</f>
        <v>160756.05938086016</v>
      </c>
      <c r="AA360" s="37">
        <f>SUM(Start:End!AA360)</f>
        <v>161734.75816829407</v>
      </c>
      <c r="AB360" s="37">
        <f>SUM(Start:End!AB360)</f>
        <v>182003.15022043683</v>
      </c>
      <c r="AC360" s="37">
        <f>SUM(Start:End!AC360)</f>
        <v>188857.41243784394</v>
      </c>
      <c r="AD360" s="37">
        <f>SUM(Start:End!AD360)</f>
        <v>168424.06692966443</v>
      </c>
      <c r="AE360" s="37">
        <f>SUM(Start:End!AE360)</f>
        <v>197078.17390461444</v>
      </c>
      <c r="AF360" s="37">
        <f>SUM(Start:End!AF360)</f>
        <v>182675.19806702863</v>
      </c>
      <c r="AG360" s="37">
        <f>SUM(Start:End!AG360)</f>
        <v>211265.62890046649</v>
      </c>
      <c r="AH360" s="37">
        <f>SUM(Start:End!AH360)</f>
        <v>197069.41348168426</v>
      </c>
      <c r="AI360" s="37">
        <f>SUM(Start:End!AI360)</f>
        <v>225693.4680842589</v>
      </c>
      <c r="AJ360" s="37">
        <f>SUM(Start:End!AJ360)</f>
        <v>238710.52925676692</v>
      </c>
      <c r="AK360" s="37">
        <f>SUM(Start:End!AK360)</f>
        <v>239598.00159635631</v>
      </c>
      <c r="AL360" s="37">
        <f>SUM(Start:End!AL360)</f>
        <v>252948.18866925751</v>
      </c>
      <c r="AM360" s="37">
        <f>SUM(Start:End!AM360)</f>
        <v>253819.60377330112</v>
      </c>
      <c r="AN360" s="37">
        <f>SUM(Start:End!AN360)</f>
        <v>267461.32510595192</v>
      </c>
      <c r="AO360" s="37">
        <f>SUM(Start:End!AO360)</f>
        <v>274008.25713746622</v>
      </c>
      <c r="AP360" s="37">
        <f>SUM(Start:End!AP360)</f>
        <v>143996.92603488357</v>
      </c>
      <c r="AQ360" s="37">
        <f>SUM(Start:End!AQ360)</f>
        <v>217172.32350800172</v>
      </c>
      <c r="AR360" s="37">
        <f>SUM(Start:End!AR360)</f>
        <v>158041.8235570637</v>
      </c>
      <c r="AS360" s="37">
        <f>SUM(Start:End!AS360)</f>
        <v>231311.97579336551</v>
      </c>
      <c r="AT360" s="37">
        <f>SUM(Start:End!AT360)</f>
        <v>172148.95868907383</v>
      </c>
      <c r="AU360" s="37">
        <f>SUM(Start:End!AU360)</f>
        <v>245441.50613120483</v>
      </c>
      <c r="AV360" s="37">
        <f>SUM(Start:End!AV360)</f>
        <v>296045.82655585941</v>
      </c>
      <c r="AW360" s="37">
        <f>SUM(Start:End!AW360)</f>
        <v>259510.75183784959</v>
      </c>
      <c r="AX360" s="37">
        <f>SUM(Start:End!AX360)</f>
        <v>310440.22877388174</v>
      </c>
      <c r="AY360" s="37">
        <f>SUM(Start:End!AY360)</f>
        <v>273700.034744456</v>
      </c>
      <c r="BA360" s="37">
        <f>SUM(Start:End!BA360)</f>
        <v>1784690.6068072089</v>
      </c>
      <c r="BB360" s="37">
        <f>SUM(Start:End!BB360)</f>
        <v>1451792.4493820968</v>
      </c>
      <c r="BC360" s="37">
        <f>SUM(Start:End!BC360)</f>
        <v>2538142.8353216797</v>
      </c>
      <c r="BD360" s="37">
        <f>SUM(Start:End!BD360)</f>
        <v>2849279.9378690575</v>
      </c>
      <c r="BF360" s="77" t="s">
        <v>247</v>
      </c>
      <c r="BG360" s="32" t="str">
        <f t="shared" si="183"/>
        <v>Total Contractors &amp; Outside ServicesWeak  Case Scenario</v>
      </c>
    </row>
    <row r="361" spans="2:59" x14ac:dyDescent="0.25">
      <c r="B361" s="41" t="s">
        <v>71</v>
      </c>
      <c r="C361" s="78" t="s">
        <v>26</v>
      </c>
      <c r="D361" s="63">
        <f>SUM(Start:End!D361)</f>
        <v>2416.0529148508526</v>
      </c>
      <c r="E361" s="63">
        <f>SUM(Start:End!E361)</f>
        <v>134.61208558238636</v>
      </c>
      <c r="F361" s="63">
        <f>SUM(Start:End!F361)</f>
        <v>1311.5488521732955</v>
      </c>
      <c r="G361" s="63">
        <f>SUM(Start:End!G361)</f>
        <v>-5.2400000000005775E-3</v>
      </c>
      <c r="H361" s="63">
        <f>SUM(Start:End!H361)</f>
        <v>101.73941162878789</v>
      </c>
      <c r="I361" s="63">
        <f>SUM(Start:End!I361)</f>
        <v>67854.440181921891</v>
      </c>
      <c r="J361" s="63">
        <f>SUM(Start:End!J361)</f>
        <v>23490.044949319759</v>
      </c>
      <c r="K361" s="63">
        <f>SUM(Start:End!K361)</f>
        <v>13582.409705246211</v>
      </c>
      <c r="L361" s="63">
        <f>SUM(Start:End!L361)</f>
        <v>-92655.95618387888</v>
      </c>
      <c r="M361" s="63">
        <f>SUM(Start:End!M361)</f>
        <v>179572.51712862062</v>
      </c>
      <c r="N361" s="63">
        <f>SUM(Start:End!N361)</f>
        <v>29166.522875871215</v>
      </c>
      <c r="O361" s="63">
        <f>SUM(Start:End!O361)</f>
        <v>-183605.77907714961</v>
      </c>
      <c r="P361" s="37">
        <f>SUM(Start:End!P361)</f>
        <v>69049.483646980196</v>
      </c>
      <c r="Q361" s="37">
        <f>SUM(Start:End!Q361)</f>
        <v>76462.624749317751</v>
      </c>
      <c r="R361" s="37">
        <f>SUM(Start:End!R361)</f>
        <v>59329.811476889845</v>
      </c>
      <c r="S361" s="37">
        <f>SUM(Start:End!S361)</f>
        <v>80237.30559458505</v>
      </c>
      <c r="T361" s="37">
        <f>SUM(Start:End!T361)</f>
        <v>69588.178981790144</v>
      </c>
      <c r="U361" s="37">
        <f>SUM(Start:End!U361)</f>
        <v>90550.92576755544</v>
      </c>
      <c r="V361" s="37">
        <f>SUM(Start:End!V361)</f>
        <v>79982.986640929666</v>
      </c>
      <c r="W361" s="37">
        <f>SUM(Start:End!W361)</f>
        <v>101034.49605466434</v>
      </c>
      <c r="X361" s="37">
        <f>SUM(Start:End!X361)</f>
        <v>110748.35893845675</v>
      </c>
      <c r="Y361" s="37">
        <f>SUM(Start:End!Y361)</f>
        <v>111319.7071976891</v>
      </c>
      <c r="Z361" s="37">
        <f>SUM(Start:End!Z361)</f>
        <v>121132.69896524817</v>
      </c>
      <c r="AA361" s="37">
        <f>SUM(Start:End!AA361)</f>
        <v>121843.92537409093</v>
      </c>
      <c r="AB361" s="37">
        <f>SUM(Start:End!AB361)</f>
        <v>136668.96021486371</v>
      </c>
      <c r="AC361" s="37">
        <f>SUM(Start:End!AC361)</f>
        <v>141863.29566567094</v>
      </c>
      <c r="AD361" s="37">
        <f>SUM(Start:End!AD361)</f>
        <v>126202.99694119176</v>
      </c>
      <c r="AE361" s="37">
        <f>SUM(Start:End!AE361)</f>
        <v>148036.97501658299</v>
      </c>
      <c r="AF361" s="37">
        <f>SUM(Start:End!AF361)</f>
        <v>137006.68990090943</v>
      </c>
      <c r="AG361" s="37">
        <f>SUM(Start:End!AG361)</f>
        <v>158797.73151983734</v>
      </c>
      <c r="AH361" s="37">
        <f>SUM(Start:End!AH361)</f>
        <v>147929.64263970644</v>
      </c>
      <c r="AI361" s="37">
        <f>SUM(Start:End!AI361)</f>
        <v>169748.90516660089</v>
      </c>
      <c r="AJ361" s="37">
        <f>SUM(Start:End!AJ361)</f>
        <v>179666.43211341315</v>
      </c>
      <c r="AK361" s="37">
        <f>SUM(Start:End!AK361)</f>
        <v>180294.53771600465</v>
      </c>
      <c r="AL361" s="37">
        <f>SUM(Start:End!AL361)</f>
        <v>190473.98580432823</v>
      </c>
      <c r="AM361" s="37">
        <f>SUM(Start:End!AM361)</f>
        <v>191087.4609565587</v>
      </c>
      <c r="AN361" s="37">
        <f>SUM(Start:End!AN361)</f>
        <v>201362.58596803635</v>
      </c>
      <c r="AO361" s="37">
        <f>SUM(Start:End!AO361)</f>
        <v>206339.15037497235</v>
      </c>
      <c r="AP361" s="37">
        <f>SUM(Start:End!AP361)</f>
        <v>107178.06742248934</v>
      </c>
      <c r="AQ361" s="37">
        <f>SUM(Start:End!AQ361)</f>
        <v>162901.30710844966</v>
      </c>
      <c r="AR361" s="37">
        <f>SUM(Start:End!AR361)</f>
        <v>117842.78554464296</v>
      </c>
      <c r="AS361" s="37">
        <f>SUM(Start:End!AS361)</f>
        <v>173629.25801663499</v>
      </c>
      <c r="AT361" s="37">
        <f>SUM(Start:End!AT361)</f>
        <v>128547.98827051801</v>
      </c>
      <c r="AU361" s="37">
        <f>SUM(Start:End!AU361)</f>
        <v>184354.84104443397</v>
      </c>
      <c r="AV361" s="37">
        <f>SUM(Start:End!AV361)</f>
        <v>222917.7787419821</v>
      </c>
      <c r="AW361" s="37">
        <f>SUM(Start:End!AW361)</f>
        <v>195039.50154966483</v>
      </c>
      <c r="AX361" s="37">
        <f>SUM(Start:End!AX361)</f>
        <v>233847.92322791577</v>
      </c>
      <c r="AY361" s="37">
        <f>SUM(Start:End!AY361)</f>
        <v>205815.66150154738</v>
      </c>
      <c r="BA361" s="37">
        <f>SUM(Start:End!BA361)</f>
        <v>41368.147604186532</v>
      </c>
      <c r="BB361" s="37">
        <f>SUM(Start:End!BB361)</f>
        <v>1091280.5033881974</v>
      </c>
      <c r="BC361" s="37">
        <f>SUM(Start:End!BC361)</f>
        <v>1907777.6136556685</v>
      </c>
      <c r="BD361" s="37">
        <f>SUM(Start:End!BD361)</f>
        <v>2139776.8487712876</v>
      </c>
      <c r="BF361" s="77" t="s">
        <v>247</v>
      </c>
      <c r="BG361" s="32" t="str">
        <f t="shared" si="183"/>
        <v>Travel &amp; EntertainmentWeak  Case Scenario</v>
      </c>
    </row>
    <row r="362" spans="2:59" x14ac:dyDescent="0.25">
      <c r="B362" s="41" t="s">
        <v>72</v>
      </c>
      <c r="C362" s="78" t="s">
        <v>26</v>
      </c>
      <c r="D362" s="63">
        <f>SUM(Start:End!D362)</f>
        <v>20155.607814545456</v>
      </c>
      <c r="E362" s="63">
        <f>SUM(Start:End!E362)</f>
        <v>10797.120946250001</v>
      </c>
      <c r="F362" s="63">
        <f>SUM(Start:End!F362)</f>
        <v>10772.098593750001</v>
      </c>
      <c r="G362" s="63">
        <f>SUM(Start:End!G362)</f>
        <v>14379.978179999998</v>
      </c>
      <c r="H362" s="63">
        <f>SUM(Start:End!H362)</f>
        <v>5619.26</v>
      </c>
      <c r="I362" s="63">
        <f>SUM(Start:End!I362)</f>
        <v>2039.5099999999993</v>
      </c>
      <c r="J362" s="63">
        <f>SUM(Start:End!J362)</f>
        <v>6145.21</v>
      </c>
      <c r="K362" s="63">
        <f>SUM(Start:End!K362)</f>
        <v>7357.25</v>
      </c>
      <c r="L362" s="63">
        <f>SUM(Start:End!L362)</f>
        <v>8273.3799999999992</v>
      </c>
      <c r="M362" s="63">
        <f>SUM(Start:End!M362)</f>
        <v>10106.120000000001</v>
      </c>
      <c r="N362" s="63">
        <f>SUM(Start:End!N362)</f>
        <v>10268.959999999999</v>
      </c>
      <c r="O362" s="63">
        <f>SUM(Start:End!O362)</f>
        <v>1873.61</v>
      </c>
      <c r="P362" s="37">
        <f>SUM(Start:End!P362)</f>
        <v>11074.650307718784</v>
      </c>
      <c r="Q362" s="37">
        <f>SUM(Start:End!Q362)</f>
        <v>11777.93801449507</v>
      </c>
      <c r="R362" s="37">
        <f>SUM(Start:End!R362)</f>
        <v>11884.17021091099</v>
      </c>
      <c r="S362" s="37">
        <f>SUM(Start:End!S362)</f>
        <v>12820.535779616415</v>
      </c>
      <c r="T362" s="37">
        <f>SUM(Start:End!T362)</f>
        <v>12886.792922478991</v>
      </c>
      <c r="U362" s="37">
        <f>SUM(Start:End!U362)</f>
        <v>13712.276251261053</v>
      </c>
      <c r="V362" s="37">
        <f>SUM(Start:End!V362)</f>
        <v>13748.620791547117</v>
      </c>
      <c r="W362" s="37">
        <f>SUM(Start:End!W362)</f>
        <v>14530.022290092889</v>
      </c>
      <c r="X362" s="37">
        <f>SUM(Start:End!X362)</f>
        <v>14905.899935685757</v>
      </c>
      <c r="Y362" s="37">
        <f>SUM(Start:End!Y362)</f>
        <v>15193.653619043977</v>
      </c>
      <c r="Z362" s="37">
        <f>SUM(Start:End!Z362)</f>
        <v>15556.904640589932</v>
      </c>
      <c r="AA362" s="37">
        <f>SUM(Start:End!AA362)</f>
        <v>15882.17586002769</v>
      </c>
      <c r="AB362" s="37">
        <f>SUM(Start:End!AB362)</f>
        <v>21776.068395451744</v>
      </c>
      <c r="AC362" s="37">
        <f>SUM(Start:End!AC362)</f>
        <v>22180.00817968804</v>
      </c>
      <c r="AD362" s="37">
        <f>SUM(Start:End!AD362)</f>
        <v>22516.773115894241</v>
      </c>
      <c r="AE362" s="37">
        <f>SUM(Start:End!AE362)</f>
        <v>23158.469594520579</v>
      </c>
      <c r="AF362" s="37">
        <f>SUM(Start:End!AF362)</f>
        <v>23323.060079385425</v>
      </c>
      <c r="AG362" s="37">
        <f>SUM(Start:End!AG362)</f>
        <v>23914.271228968231</v>
      </c>
      <c r="AH362" s="37">
        <f>SUM(Start:End!AH362)</f>
        <v>24042.653880454825</v>
      </c>
      <c r="AI362" s="37">
        <f>SUM(Start:End!AI362)</f>
        <v>24611.773124305579</v>
      </c>
      <c r="AJ362" s="37">
        <f>SUM(Start:End!AJ362)</f>
        <v>24914.430531813588</v>
      </c>
      <c r="AK362" s="37">
        <f>SUM(Start:End!AK362)</f>
        <v>25357.216945152741</v>
      </c>
      <c r="AL362" s="37">
        <f>SUM(Start:End!AL362)</f>
        <v>25596.303957348922</v>
      </c>
      <c r="AM362" s="37">
        <f>SUM(Start:End!AM362)</f>
        <v>26059.774212050572</v>
      </c>
      <c r="AN362" s="37">
        <f>SUM(Start:End!AN362)</f>
        <v>27416.543590075729</v>
      </c>
      <c r="AO362" s="37">
        <f>SUM(Start:End!AO362)</f>
        <v>27669.423871071187</v>
      </c>
      <c r="AP362" s="37">
        <f>SUM(Start:End!AP362)</f>
        <v>25588.132893317186</v>
      </c>
      <c r="AQ362" s="37">
        <f>SUM(Start:End!AQ362)</f>
        <v>27536.664465435184</v>
      </c>
      <c r="AR362" s="37">
        <f>SUM(Start:End!AR362)</f>
        <v>26230.141441712542</v>
      </c>
      <c r="AS362" s="37">
        <f>SUM(Start:End!AS362)</f>
        <v>28259.595990458154</v>
      </c>
      <c r="AT362" s="37">
        <f>SUM(Start:End!AT362)</f>
        <v>26934.51450946819</v>
      </c>
      <c r="AU362" s="37">
        <f>SUM(Start:End!AU362)</f>
        <v>28935.340291951332</v>
      </c>
      <c r="AV362" s="37">
        <f>SUM(Start:End!AV362)</f>
        <v>30040.110986693267</v>
      </c>
      <c r="AW362" s="37">
        <f>SUM(Start:End!AW362)</f>
        <v>29565.68629622657</v>
      </c>
      <c r="AX362" s="37">
        <f>SUM(Start:End!AX362)</f>
        <v>30697.772370303344</v>
      </c>
      <c r="AY362" s="37">
        <f>SUM(Start:End!AY362)</f>
        <v>30198.430617043774</v>
      </c>
      <c r="BA362" s="37">
        <f>SUM(Start:End!BA362)</f>
        <v>107788.10553454547</v>
      </c>
      <c r="BB362" s="37">
        <f>SUM(Start:End!BB362)</f>
        <v>163973.64062346867</v>
      </c>
      <c r="BC362" s="37">
        <f>SUM(Start:End!BC362)</f>
        <v>287450.80324503448</v>
      </c>
      <c r="BD362" s="37">
        <f>SUM(Start:End!BD362)</f>
        <v>339072.35732375644</v>
      </c>
      <c r="BF362" s="77" t="s">
        <v>247</v>
      </c>
      <c r="BG362" s="32" t="str">
        <f t="shared" si="183"/>
        <v>Driver Background CheckWeak  Case Scenario</v>
      </c>
    </row>
    <row r="363" spans="2:59" x14ac:dyDescent="0.25">
      <c r="B363" s="41" t="s">
        <v>73</v>
      </c>
      <c r="C363" s="78" t="s">
        <v>26</v>
      </c>
      <c r="D363" s="63">
        <f>SUM(Start:End!D363)</f>
        <v>10911.990626427552</v>
      </c>
      <c r="E363" s="63">
        <f>SUM(Start:End!E363)</f>
        <v>21829.825916534093</v>
      </c>
      <c r="F363" s="63">
        <f>SUM(Start:End!F363)</f>
        <v>2426.6682794460226</v>
      </c>
      <c r="G363" s="63">
        <f>SUM(Start:End!G363)</f>
        <v>8839.755965163351</v>
      </c>
      <c r="H363" s="63">
        <f>SUM(Start:End!H363)</f>
        <v>11844.133139273987</v>
      </c>
      <c r="I363" s="63">
        <f>SUM(Start:End!I363)</f>
        <v>9267.3517726493046</v>
      </c>
      <c r="J363" s="63">
        <f>SUM(Start:End!J363)</f>
        <v>23094.184298570075</v>
      </c>
      <c r="K363" s="63">
        <f>SUM(Start:End!K363)</f>
        <v>-39.37692214015096</v>
      </c>
      <c r="L363" s="63">
        <f>SUM(Start:End!L363)</f>
        <v>12554.3855755363</v>
      </c>
      <c r="M363" s="63">
        <f>SUM(Start:End!M363)</f>
        <v>18287.490623374364</v>
      </c>
      <c r="N363" s="63">
        <f>SUM(Start:End!N363)</f>
        <v>12108.001180946971</v>
      </c>
      <c r="O363" s="63">
        <f>SUM(Start:End!O363)</f>
        <v>15547.669507556824</v>
      </c>
      <c r="P363" s="37">
        <f>SUM(Start:End!P363)</f>
        <v>13151.197690728421</v>
      </c>
      <c r="Q363" s="37">
        <f>SUM(Start:End!Q363)</f>
        <v>14563.92615767017</v>
      </c>
      <c r="R363" s="37">
        <f>SUM(Start:End!R363)</f>
        <v>11295.995000756808</v>
      </c>
      <c r="S363" s="37">
        <f>SUM(Start:End!S363)</f>
        <v>15282.117298427309</v>
      </c>
      <c r="T363" s="37">
        <f>SUM(Start:End!T363)</f>
        <v>13250.891098002528</v>
      </c>
      <c r="U363" s="37">
        <f>SUM(Start:End!U363)</f>
        <v>17247.738536799414</v>
      </c>
      <c r="V363" s="37">
        <f>SUM(Start:End!V363)</f>
        <v>15232.047659995431</v>
      </c>
      <c r="W363" s="37">
        <f>SUM(Start:End!W363)</f>
        <v>19245.899099973907</v>
      </c>
      <c r="X363" s="37">
        <f>SUM(Start:End!X363)</f>
        <v>21097.997150559306</v>
      </c>
      <c r="Y363" s="37">
        <f>SUM(Start:End!Y363)</f>
        <v>21206.486083069838</v>
      </c>
      <c r="Z363" s="37">
        <f>SUM(Start:End!Z363)</f>
        <v>23077.512315567386</v>
      </c>
      <c r="AA363" s="37">
        <f>SUM(Start:End!AA363)</f>
        <v>23212.617102450964</v>
      </c>
      <c r="AB363" s="37">
        <f>SUM(Start:End!AB363)</f>
        <v>26030.27788975268</v>
      </c>
      <c r="AC363" s="37">
        <f>SUM(Start:End!AC363)</f>
        <v>27020.316370993973</v>
      </c>
      <c r="AD363" s="37">
        <f>SUM(Start:End!AD363)</f>
        <v>24032.850538603463</v>
      </c>
      <c r="AE363" s="37">
        <f>SUM(Start:End!AE363)</f>
        <v>28196.178030202907</v>
      </c>
      <c r="AF363" s="37">
        <f>SUM(Start:End!AF363)</f>
        <v>26092.08760111528</v>
      </c>
      <c r="AG363" s="37">
        <f>SUM(Start:End!AG363)</f>
        <v>30247.310830664421</v>
      </c>
      <c r="AH363" s="37">
        <f>SUM(Start:End!AH363)</f>
        <v>28174.217178193456</v>
      </c>
      <c r="AI363" s="37">
        <f>SUM(Start:End!AI363)</f>
        <v>32334.860209841223</v>
      </c>
      <c r="AJ363" s="37">
        <f>SUM(Start:End!AJ363)</f>
        <v>34225.926563831512</v>
      </c>
      <c r="AK363" s="37">
        <f>SUM(Start:End!AK363)</f>
        <v>34344.979729858867</v>
      </c>
      <c r="AL363" s="37">
        <f>SUM(Start:End!AL363)</f>
        <v>36286.109542620608</v>
      </c>
      <c r="AM363" s="37">
        <f>SUM(Start:End!AM363)</f>
        <v>36402.337394735361</v>
      </c>
      <c r="AN363" s="37">
        <f>SUM(Start:End!AN363)</f>
        <v>38359.833152932471</v>
      </c>
      <c r="AO363" s="37">
        <f>SUM(Start:End!AO363)</f>
        <v>39308.590464216955</v>
      </c>
      <c r="AP363" s="37">
        <f>SUM(Start:End!AP363)</f>
        <v>20399.04053480941</v>
      </c>
      <c r="AQ363" s="37">
        <f>SUM(Start:End!AQ363)</f>
        <v>31023.886980154712</v>
      </c>
      <c r="AR363" s="37">
        <f>SUM(Start:End!AR363)</f>
        <v>22432.047542571574</v>
      </c>
      <c r="AS363" s="37">
        <f>SUM(Start:End!AS363)</f>
        <v>33068.818113828143</v>
      </c>
      <c r="AT363" s="37">
        <f>SUM(Start:End!AT363)</f>
        <v>24472.671160195954</v>
      </c>
      <c r="AU363" s="37">
        <f>SUM(Start:End!AU363)</f>
        <v>35113.377100236881</v>
      </c>
      <c r="AV363" s="37">
        <f>SUM(Start:End!AV363)</f>
        <v>42466.649574429757</v>
      </c>
      <c r="AW363" s="37">
        <f>SUM(Start:End!AW363)</f>
        <v>37150.207375101963</v>
      </c>
      <c r="AX363" s="37">
        <f>SUM(Start:End!AX363)</f>
        <v>44550.255154142767</v>
      </c>
      <c r="AY363" s="37">
        <f>SUM(Start:End!AY363)</f>
        <v>39204.485357214406</v>
      </c>
      <c r="BA363" s="37">
        <f>SUM(Start:End!BA363)</f>
        <v>146672.07996333868</v>
      </c>
      <c r="BB363" s="37">
        <f>SUM(Start:End!BB363)</f>
        <v>207864.42519400149</v>
      </c>
      <c r="BC363" s="37">
        <f>SUM(Start:End!BC363)</f>
        <v>363387.45188041381</v>
      </c>
      <c r="BD363" s="37">
        <f>SUM(Start:End!BD363)</f>
        <v>407549.86250983505</v>
      </c>
      <c r="BF363" s="77" t="s">
        <v>247</v>
      </c>
      <c r="BG363" s="32" t="str">
        <f t="shared" si="183"/>
        <v>Facilities &amp; Technology ExpensesWeak  Case Scenario</v>
      </c>
    </row>
    <row r="364" spans="2:59" x14ac:dyDescent="0.25">
      <c r="B364" s="56" t="s">
        <v>74</v>
      </c>
      <c r="C364" s="79" t="s">
        <v>26</v>
      </c>
      <c r="D364" s="68">
        <f>SUM(Start:End!D364)</f>
        <v>889724.80218855815</v>
      </c>
      <c r="E364" s="68">
        <f>SUM(Start:End!E364)</f>
        <v>926474.67561785504</v>
      </c>
      <c r="F364" s="68">
        <f>SUM(Start:End!F364)</f>
        <v>833177.92966151971</v>
      </c>
      <c r="G364" s="68">
        <f>SUM(Start:End!G364)</f>
        <v>1524331.2214832525</v>
      </c>
      <c r="H364" s="68">
        <f>SUM(Start:End!H364)</f>
        <v>1292182.8522377526</v>
      </c>
      <c r="I364" s="68">
        <f>SUM(Start:End!I364)</f>
        <v>1411607.9133931841</v>
      </c>
      <c r="J364" s="68">
        <f>SUM(Start:End!J364)</f>
        <v>1625345.277025762</v>
      </c>
      <c r="K364" s="68">
        <f>SUM(Start:End!K364)</f>
        <v>1543238.3678373296</v>
      </c>
      <c r="L364" s="68">
        <f>SUM(Start:End!L364)</f>
        <v>1735866.5995967407</v>
      </c>
      <c r="M364" s="68">
        <f>SUM(Start:End!M364)</f>
        <v>2807573.2325931489</v>
      </c>
      <c r="N364" s="68">
        <f>SUM(Start:End!N364)</f>
        <v>2888480.4844368561</v>
      </c>
      <c r="O364" s="68">
        <f>SUM(Start:End!O364)</f>
        <v>1827526.2755631027</v>
      </c>
      <c r="P364" s="68">
        <f>SUM(Start:End!P364)</f>
        <v>1418620.0373494616</v>
      </c>
      <c r="Q364" s="68">
        <f>SUM(Start:End!Q364)</f>
        <v>1552419.2778691188</v>
      </c>
      <c r="R364" s="68">
        <f>SUM(Start:End!R364)</f>
        <v>1309161.8065006896</v>
      </c>
      <c r="S364" s="68">
        <f>SUM(Start:End!S364)</f>
        <v>1646625.9278867473</v>
      </c>
      <c r="T364" s="68">
        <f>SUM(Start:End!T364)</f>
        <v>1495434.6829675108</v>
      </c>
      <c r="U364" s="68">
        <f>SUM(Start:End!U364)</f>
        <v>1829471.9729663953</v>
      </c>
      <c r="V364" s="68">
        <f>SUM(Start:End!V364)</f>
        <v>1678313.0269379052</v>
      </c>
      <c r="W364" s="68">
        <f>SUM(Start:End!W364)</f>
        <v>2011952.1419968908</v>
      </c>
      <c r="X364" s="68">
        <f>SUM(Start:End!X364)</f>
        <v>2166487.6658366756</v>
      </c>
      <c r="Y364" s="68">
        <f>SUM(Start:End!Y364)</f>
        <v>2185697.6376802674</v>
      </c>
      <c r="Z364" s="68">
        <f>SUM(Start:End!Z364)</f>
        <v>2341182.9960062904</v>
      </c>
      <c r="AA364" s="68">
        <f>SUM(Start:End!AA364)</f>
        <v>2363841.3870173218</v>
      </c>
      <c r="AB364" s="68">
        <f>SUM(Start:End!AB364)</f>
        <v>2802379.1849085838</v>
      </c>
      <c r="AC364" s="68">
        <f>SUM(Start:End!AC364)</f>
        <v>2892746.407924979</v>
      </c>
      <c r="AD364" s="68">
        <f>SUM(Start:End!AD364)</f>
        <v>2679526.8537866068</v>
      </c>
      <c r="AE364" s="68">
        <f>SUM(Start:End!AE364)</f>
        <v>3019138.0962942308</v>
      </c>
      <c r="AF364" s="68">
        <f>SUM(Start:End!AF364)</f>
        <v>2866191.2874930804</v>
      </c>
      <c r="AG364" s="68">
        <f>SUM(Start:End!AG364)</f>
        <v>3203259.3763594842</v>
      </c>
      <c r="AH364" s="68">
        <f>SUM(Start:End!AH364)</f>
        <v>3051274.3574256208</v>
      </c>
      <c r="AI364" s="68">
        <f>SUM(Start:End!AI364)</f>
        <v>3387908.1477680928</v>
      </c>
      <c r="AJ364" s="68">
        <f>SUM(Start:End!AJ364)</f>
        <v>3542593.9369071666</v>
      </c>
      <c r="AK364" s="68">
        <f>SUM(Start:End!AK364)</f>
        <v>3568529.5964367748</v>
      </c>
      <c r="AL364" s="68">
        <f>SUM(Start:End!AL364)</f>
        <v>3724574.2050835439</v>
      </c>
      <c r="AM364" s="68">
        <f>SUM(Start:End!AM364)</f>
        <v>3751086.691186734</v>
      </c>
      <c r="AN364" s="68">
        <f>SUM(Start:End!AN364)</f>
        <v>3951093.6963252402</v>
      </c>
      <c r="AO364" s="68">
        <f>SUM(Start:End!AO364)</f>
        <v>4032562.4406115585</v>
      </c>
      <c r="AP364" s="68">
        <f>SUM(Start:End!AP364)</f>
        <v>2521922.6185178319</v>
      </c>
      <c r="AQ364" s="68">
        <f>SUM(Start:End!AQ364)</f>
        <v>3400498.2473166594</v>
      </c>
      <c r="AR364" s="68">
        <f>SUM(Start:End!AR364)</f>
        <v>2700322.34972435</v>
      </c>
      <c r="AS364" s="68">
        <f>SUM(Start:End!AS364)</f>
        <v>3582893.7110408568</v>
      </c>
      <c r="AT364" s="68">
        <f>SUM(Start:End!AT364)</f>
        <v>2881682.415253032</v>
      </c>
      <c r="AU364" s="68">
        <f>SUM(Start:End!AU364)</f>
        <v>3763457.2617089236</v>
      </c>
      <c r="AV364" s="68">
        <f>SUM(Start:End!AV364)</f>
        <v>4362185.8982030675</v>
      </c>
      <c r="AW364" s="68">
        <f>SUM(Start:End!AW364)</f>
        <v>3941700.5341818673</v>
      </c>
      <c r="AX364" s="68">
        <f>SUM(Start:End!AX364)</f>
        <v>4545013.2833349109</v>
      </c>
      <c r="AY364" s="68">
        <f>SUM(Start:End!AY364)</f>
        <v>4121355.9321010364</v>
      </c>
      <c r="BA364" s="134">
        <f>SUM(Start:End!BA364)</f>
        <v>19305529.631635062</v>
      </c>
      <c r="BB364" s="134">
        <f>SUM(Start:End!BB364)</f>
        <v>21999208.561015274</v>
      </c>
      <c r="BC364" s="134">
        <f>SUM(Start:End!BC364)</f>
        <v>38489208.141574904</v>
      </c>
      <c r="BD364" s="134">
        <f>SUM(Start:End!BD364)</f>
        <v>43804688.388319336</v>
      </c>
      <c r="BF364" s="77" t="s">
        <v>247</v>
      </c>
      <c r="BG364" s="32" t="str">
        <f t="shared" si="183"/>
        <v>Total Operating ExpensesWeak  Case Scenario</v>
      </c>
    </row>
    <row r="365" spans="2:59" x14ac:dyDescent="0.25">
      <c r="B365" s="60" t="s">
        <v>75</v>
      </c>
      <c r="C365" s="81" t="s">
        <v>26</v>
      </c>
      <c r="D365" s="63">
        <f>SUM(Start:End!D365)</f>
        <v>391586.24231706513</v>
      </c>
      <c r="E365" s="63">
        <f>SUM(Start:End!E365)</f>
        <v>129622.9182315775</v>
      </c>
      <c r="F365" s="63">
        <f>SUM(Start:End!F365)</f>
        <v>759464.76236881828</v>
      </c>
      <c r="G365" s="63">
        <f>SUM(Start:End!G365)</f>
        <v>183026.96876532934</v>
      </c>
      <c r="H365" s="63">
        <f>SUM(Start:End!H365)</f>
        <v>226875.73082411691</v>
      </c>
      <c r="I365" s="63">
        <f>SUM(Start:End!I365)</f>
        <v>195443.08122431015</v>
      </c>
      <c r="J365" s="63">
        <f>SUM(Start:End!J365)</f>
        <v>-110546.17982638028</v>
      </c>
      <c r="K365" s="63">
        <f>SUM(Start:End!K365)</f>
        <v>962486.72409448947</v>
      </c>
      <c r="L365" s="63">
        <f>SUM(Start:End!L365)</f>
        <v>-1059883.7544117672</v>
      </c>
      <c r="M365" s="63">
        <f>SUM(Start:End!M365)</f>
        <v>-1411480.4323785091</v>
      </c>
      <c r="N365" s="63">
        <f>SUM(Start:End!N365)</f>
        <v>-1019187.2440917088</v>
      </c>
      <c r="O365" s="63">
        <f>SUM(Start:End!O365)</f>
        <v>1972872.4357224971</v>
      </c>
      <c r="P365" s="37">
        <f>SUM(Start:End!P365)</f>
        <v>267366.88245585316</v>
      </c>
      <c r="Q365" s="37">
        <f>SUM(Start:End!Q365)</f>
        <v>281921.0118843317</v>
      </c>
      <c r="R365" s="37">
        <f>SUM(Start:End!R365)</f>
        <v>323481.4208316307</v>
      </c>
      <c r="S365" s="37">
        <f>SUM(Start:End!S365)</f>
        <v>316967.31178140303</v>
      </c>
      <c r="T365" s="37">
        <f>SUM(Start:End!T365)</f>
        <v>343055.64083970175</v>
      </c>
      <c r="U365" s="37">
        <f>SUM(Start:End!U365)</f>
        <v>334792.69641284377</v>
      </c>
      <c r="V365" s="37">
        <f>SUM(Start:End!V365)</f>
        <v>370321.19959524635</v>
      </c>
      <c r="W365" s="37">
        <f>SUM(Start:End!W365)</f>
        <v>376627.58707249956</v>
      </c>
      <c r="X365" s="37">
        <f>SUM(Start:End!X365)</f>
        <v>388345.0571936015</v>
      </c>
      <c r="Y365" s="37">
        <f>SUM(Start:End!Y365)</f>
        <v>432090.54559160338</v>
      </c>
      <c r="Z365" s="37">
        <f>SUM(Start:End!Z365)</f>
        <v>454019.35725617595</v>
      </c>
      <c r="AA365" s="37">
        <f>SUM(Start:End!AA365)</f>
        <v>518877.86665880779</v>
      </c>
      <c r="AB365" s="37">
        <f>SUM(Start:End!AB365)</f>
        <v>773922.5210324832</v>
      </c>
      <c r="AC365" s="37">
        <f>SUM(Start:End!AC365)</f>
        <v>785325.70400387712</v>
      </c>
      <c r="AD365" s="37">
        <f>SUM(Start:End!AD365)</f>
        <v>850578.96919380617</v>
      </c>
      <c r="AE365" s="37">
        <f>SUM(Start:End!AE365)</f>
        <v>833712.21719544311</v>
      </c>
      <c r="AF365" s="37">
        <f>SUM(Start:End!AF365)</f>
        <v>876934.42472786875</v>
      </c>
      <c r="AG365" s="37">
        <f>SUM(Start:End!AG365)</f>
        <v>858636.08602084161</v>
      </c>
      <c r="AH365" s="37">
        <f>SUM(Start:End!AH365)</f>
        <v>900472.89414938074</v>
      </c>
      <c r="AI365" s="37">
        <f>SUM(Start:End!AI365)</f>
        <v>881235.32538429601</v>
      </c>
      <c r="AJ365" s="37">
        <f>SUM(Start:End!AJ365)</f>
        <v>876470.10708320595</v>
      </c>
      <c r="AK365" s="37">
        <f>SUM(Start:End!AK365)</f>
        <v>905541.86138900672</v>
      </c>
      <c r="AL365" s="37">
        <f>SUM(Start:End!AL365)</f>
        <v>892898.861107153</v>
      </c>
      <c r="AM365" s="37">
        <f>SUM(Start:End!AM365)</f>
        <v>919192.98856139812</v>
      </c>
      <c r="AN365" s="37">
        <f>SUM(Start:End!AN365)</f>
        <v>973542.11007311055</v>
      </c>
      <c r="AO365" s="37">
        <f>SUM(Start:End!AO365)</f>
        <v>977063.55290798272</v>
      </c>
      <c r="AP365" s="37">
        <f>SUM(Start:End!AP365)</f>
        <v>1114082.6696407832</v>
      </c>
      <c r="AQ365" s="37">
        <f>SUM(Start:End!AQ365)</f>
        <v>1089425.9160542446</v>
      </c>
      <c r="AR365" s="37">
        <f>SUM(Start:End!AR365)</f>
        <v>1128438.9075267306</v>
      </c>
      <c r="AS365" s="37">
        <f>SUM(Start:End!AS365)</f>
        <v>1108786.7627054616</v>
      </c>
      <c r="AT365" s="37">
        <f>SUM(Start:End!AT365)</f>
        <v>1146352.8640219958</v>
      </c>
      <c r="AU365" s="37">
        <f>SUM(Start:End!AU365)</f>
        <v>1124330.0337804833</v>
      </c>
      <c r="AV365" s="37">
        <f>SUM(Start:End!AV365)</f>
        <v>1090677.2690719715</v>
      </c>
      <c r="AW365" s="37">
        <f>SUM(Start:End!AW365)</f>
        <v>1135990.9592681425</v>
      </c>
      <c r="AX365" s="37">
        <f>SUM(Start:End!AX365)</f>
        <v>1103063.2746255952</v>
      </c>
      <c r="AY365" s="37">
        <f>SUM(Start:End!AY365)</f>
        <v>1146988.8323750466</v>
      </c>
      <c r="BA365" s="174">
        <f>SUM(Start:End!BA365)</f>
        <v>1220281.2528398391</v>
      </c>
      <c r="BB365" s="174">
        <f>SUM(Start:End!BB365)</f>
        <v>4407866.5775736989</v>
      </c>
      <c r="BC365" s="174">
        <f>SUM(Start:End!BC365)</f>
        <v>10354921.959848758</v>
      </c>
      <c r="BD365" s="174">
        <f>SUM(Start:End!BD365)</f>
        <v>13138743.152051549</v>
      </c>
      <c r="BF365" s="77" t="s">
        <v>247</v>
      </c>
      <c r="BG365" s="32" t="str">
        <f t="shared" si="183"/>
        <v>Contribution excl. D&amp;A and SBCWeak  Case Scenario</v>
      </c>
    </row>
    <row r="366" spans="2:59" x14ac:dyDescent="0.25">
      <c r="B366" s="61" t="s">
        <v>76</v>
      </c>
      <c r="C366" s="80" t="s">
        <v>26</v>
      </c>
      <c r="D366" s="64">
        <f>SUM(Start:End!D366)</f>
        <v>67523.644163181816</v>
      </c>
      <c r="E366" s="64">
        <f>SUM(Start:End!E366)</f>
        <v>64998.344480568172</v>
      </c>
      <c r="F366" s="64">
        <f>SUM(Start:End!F366)</f>
        <v>84028.731270795455</v>
      </c>
      <c r="G366" s="64">
        <f>SUM(Start:End!G366)</f>
        <v>106472.31151840909</v>
      </c>
      <c r="H366" s="64">
        <f>SUM(Start:End!H366)</f>
        <v>127121.63534489897</v>
      </c>
      <c r="I366" s="64">
        <f>SUM(Start:End!I366)</f>
        <v>182397.38407777777</v>
      </c>
      <c r="J366" s="64">
        <f>SUM(Start:End!J366)</f>
        <v>233713.6487180508</v>
      </c>
      <c r="K366" s="64">
        <f>SUM(Start:End!K366)</f>
        <v>232205.75915866162</v>
      </c>
      <c r="L366" s="64">
        <f>SUM(Start:End!L366)</f>
        <v>301226.74806622503</v>
      </c>
      <c r="M366" s="64">
        <f>SUM(Start:End!M366)</f>
        <v>279979.83021706122</v>
      </c>
      <c r="N366" s="64">
        <f>SUM(Start:End!N366)</f>
        <v>389678.34540553024</v>
      </c>
      <c r="O366" s="64">
        <f>SUM(Start:End!O366)</f>
        <v>-452047.37618237687</v>
      </c>
      <c r="P366" s="152">
        <f>SUM(Start:End!P366)</f>
        <v>134774.91718656529</v>
      </c>
      <c r="Q366" s="152">
        <f>SUM(Start:End!Q366)</f>
        <v>140379.18993851391</v>
      </c>
      <c r="R366" s="152">
        <f>SUM(Start:End!R366)</f>
        <v>146660.92706000939</v>
      </c>
      <c r="S366" s="152">
        <f>SUM(Start:End!S366)</f>
        <v>151880.27670911053</v>
      </c>
      <c r="T366" s="152">
        <f>SUM(Start:End!T366)</f>
        <v>155664.27380833568</v>
      </c>
      <c r="U366" s="152">
        <f>SUM(Start:End!U366)</f>
        <v>158042.82701362207</v>
      </c>
      <c r="V366" s="152">
        <f>SUM(Start:End!V366)</f>
        <v>156013.28059160907</v>
      </c>
      <c r="W366" s="152">
        <f>SUM(Start:End!W366)</f>
        <v>149538.24991440561</v>
      </c>
      <c r="X366" s="152">
        <f>SUM(Start:End!X366)</f>
        <v>142649.29081071759</v>
      </c>
      <c r="Y366" s="152">
        <f>SUM(Start:End!Y366)</f>
        <v>129434.50270609197</v>
      </c>
      <c r="Z366" s="152">
        <f>SUM(Start:End!Z366)</f>
        <v>116889.05874684453</v>
      </c>
      <c r="AA366" s="152">
        <f>SUM(Start:End!AA366)</f>
        <v>94156.618191954069</v>
      </c>
      <c r="AB366" s="152">
        <f>SUM(Start:End!AB366)</f>
        <v>139673.61772314832</v>
      </c>
      <c r="AC366" s="152">
        <f>SUM(Start:End!AC366)</f>
        <v>140081.84276786353</v>
      </c>
      <c r="AD366" s="152">
        <f>SUM(Start:End!AD366)</f>
        <v>140057.06383697604</v>
      </c>
      <c r="AE366" s="152">
        <f>SUM(Start:End!AE366)</f>
        <v>139506.74190172326</v>
      </c>
      <c r="AF366" s="152">
        <f>SUM(Start:End!AF366)</f>
        <v>138475.61400110766</v>
      </c>
      <c r="AG366" s="152">
        <f>SUM(Start:End!AG366)</f>
        <v>137043.22568383862</v>
      </c>
      <c r="AH366" s="152">
        <f>SUM(Start:End!AH366)</f>
        <v>135293.2589063567</v>
      </c>
      <c r="AI366" s="152">
        <f>SUM(Start:End!AI366)</f>
        <v>133566.59043258565</v>
      </c>
      <c r="AJ366" s="152">
        <f>SUM(Start:End!AJ366)</f>
        <v>132235.61880910065</v>
      </c>
      <c r="AK366" s="152">
        <f>SUM(Start:End!AK366)</f>
        <v>131367.81280896591</v>
      </c>
      <c r="AL366" s="152">
        <f>SUM(Start:End!AL366)</f>
        <v>131528.9219842054</v>
      </c>
      <c r="AM366" s="152">
        <f>SUM(Start:End!AM366)</f>
        <v>132748.91058731882</v>
      </c>
      <c r="AN366" s="152">
        <f>SUM(Start:End!AN366)</f>
        <v>135964.93495359921</v>
      </c>
      <c r="AO366" s="152">
        <f>SUM(Start:End!AO366)</f>
        <v>135655.87805613677</v>
      </c>
      <c r="AP366" s="152">
        <f>SUM(Start:End!AP366)</f>
        <v>135287.04766349291</v>
      </c>
      <c r="AQ366" s="152">
        <f>SUM(Start:End!AQ366)</f>
        <v>134889.54631570264</v>
      </c>
      <c r="AR366" s="152">
        <f>SUM(Start:End!AR366)</f>
        <v>134504.78001686759</v>
      </c>
      <c r="AS366" s="152">
        <f>SUM(Start:End!AS366)</f>
        <v>134173.87718484757</v>
      </c>
      <c r="AT366" s="152">
        <f>SUM(Start:End!AT366)</f>
        <v>133934.76480993166</v>
      </c>
      <c r="AU366" s="152">
        <f>SUM(Start:End!AU366)</f>
        <v>133821.55696856289</v>
      </c>
      <c r="AV366" s="152">
        <f>SUM(Start:End!AV366)</f>
        <v>133842.80417989433</v>
      </c>
      <c r="AW366" s="152">
        <f>SUM(Start:End!AW366)</f>
        <v>133976.73629412713</v>
      </c>
      <c r="AX366" s="152">
        <f>SUM(Start:End!AX366)</f>
        <v>134194.14658455725</v>
      </c>
      <c r="AY366" s="152">
        <f>SUM(Start:End!AY366)</f>
        <v>134416.24863458655</v>
      </c>
      <c r="BA366" s="175">
        <f>SUM(Start:End!BA366)</f>
        <v>1617299.0062387837</v>
      </c>
      <c r="BB366" s="175">
        <f>SUM(Start:End!BB366)</f>
        <v>1676083.4126777796</v>
      </c>
      <c r="BC366" s="175">
        <f>SUM(Start:End!BC366)</f>
        <v>1631579.2194431904</v>
      </c>
      <c r="BD366" s="175">
        <f>SUM(Start:End!BD366)</f>
        <v>1614662.3216623066</v>
      </c>
      <c r="BF366" s="77" t="s">
        <v>247</v>
      </c>
      <c r="BG366" s="32" t="str">
        <f t="shared" si="183"/>
        <v>Depreciation and AmortizationWeak  Case Scenario</v>
      </c>
    </row>
    <row r="367" spans="2:59" x14ac:dyDescent="0.25">
      <c r="B367" s="44" t="s">
        <v>77</v>
      </c>
      <c r="C367" s="81" t="s">
        <v>26</v>
      </c>
      <c r="D367" s="67">
        <f>SUM(Start:End!D367)</f>
        <v>324062.59815388272</v>
      </c>
      <c r="E367" s="67">
        <f>SUM(Start:End!E367)</f>
        <v>64624.573751009506</v>
      </c>
      <c r="F367" s="67">
        <f>SUM(Start:End!F367)</f>
        <v>675436.03109802667</v>
      </c>
      <c r="G367" s="67">
        <f>SUM(Start:End!G367)</f>
        <v>76554.65724691638</v>
      </c>
      <c r="H367" s="67">
        <f>SUM(Start:End!H367)</f>
        <v>99754.095479216543</v>
      </c>
      <c r="I367" s="67">
        <f>SUM(Start:End!I367)</f>
        <v>13045.697146538121</v>
      </c>
      <c r="J367" s="67">
        <f>SUM(Start:End!J367)</f>
        <v>-344259.82854442426</v>
      </c>
      <c r="K367" s="67">
        <f>SUM(Start:End!K367)</f>
        <v>730280.96493582707</v>
      </c>
      <c r="L367" s="67">
        <f>SUM(Start:End!L367)</f>
        <v>-1361110.5024779993</v>
      </c>
      <c r="M367" s="67">
        <f>SUM(Start:End!M367)</f>
        <v>-1691460.2625955634</v>
      </c>
      <c r="N367" s="67">
        <f>SUM(Start:End!N367)</f>
        <v>-1408865.589497241</v>
      </c>
      <c r="O367" s="67">
        <f>SUM(Start:End!O367)</f>
        <v>2424919.8119048774</v>
      </c>
      <c r="P367" s="67">
        <f>SUM(Start:End!P367)</f>
        <v>402141.79964241845</v>
      </c>
      <c r="Q367" s="67">
        <f>SUM(Start:End!Q367)</f>
        <v>422300.20182284561</v>
      </c>
      <c r="R367" s="67">
        <f>SUM(Start:End!R367)</f>
        <v>470142.34789164015</v>
      </c>
      <c r="S367" s="67">
        <f>SUM(Start:End!S367)</f>
        <v>468847.58849051362</v>
      </c>
      <c r="T367" s="67">
        <f>SUM(Start:End!T367)</f>
        <v>498719.9146480374</v>
      </c>
      <c r="U367" s="67">
        <f>SUM(Start:End!U367)</f>
        <v>492835.52342646586</v>
      </c>
      <c r="V367" s="67">
        <f>SUM(Start:End!V367)</f>
        <v>526334.48018685554</v>
      </c>
      <c r="W367" s="67">
        <f>SUM(Start:End!W367)</f>
        <v>526165.8369869052</v>
      </c>
      <c r="X367" s="67">
        <f>SUM(Start:End!X367)</f>
        <v>530994.34800431912</v>
      </c>
      <c r="Y367" s="67">
        <f>SUM(Start:End!Y367)</f>
        <v>561525.04829769523</v>
      </c>
      <c r="Z367" s="67">
        <f>SUM(Start:End!Z367)</f>
        <v>570908.41600302048</v>
      </c>
      <c r="AA367" s="67">
        <f>SUM(Start:End!AA367)</f>
        <v>613034.48485076183</v>
      </c>
      <c r="AB367" s="67">
        <f>SUM(Start:End!AB367)</f>
        <v>913596.1387556314</v>
      </c>
      <c r="AC367" s="67">
        <f>SUM(Start:End!AC367)</f>
        <v>925407.54677174077</v>
      </c>
      <c r="AD367" s="67">
        <f>SUM(Start:End!AD367)</f>
        <v>990636.03303078224</v>
      </c>
      <c r="AE367" s="67">
        <f>SUM(Start:End!AE367)</f>
        <v>973218.95909716631</v>
      </c>
      <c r="AF367" s="67">
        <f>SUM(Start:End!AF367)</f>
        <v>1015410.0387289764</v>
      </c>
      <c r="AG367" s="67">
        <f>SUM(Start:End!AG367)</f>
        <v>995679.31170468021</v>
      </c>
      <c r="AH367" s="67">
        <f>SUM(Start:End!AH367)</f>
        <v>1035766.1530557375</v>
      </c>
      <c r="AI367" s="67">
        <f>SUM(Start:End!AI367)</f>
        <v>1014801.9158168817</v>
      </c>
      <c r="AJ367" s="67">
        <f>SUM(Start:End!AJ367)</f>
        <v>1008705.7258923067</v>
      </c>
      <c r="AK367" s="67">
        <f>SUM(Start:End!AK367)</f>
        <v>1036909.6741979726</v>
      </c>
      <c r="AL367" s="67">
        <f>SUM(Start:End!AL367)</f>
        <v>1024427.7830913584</v>
      </c>
      <c r="AM367" s="67">
        <f>SUM(Start:End!AM367)</f>
        <v>1051941.8991487171</v>
      </c>
      <c r="AN367" s="67">
        <f>SUM(Start:End!AN367)</f>
        <v>1109507.0450267098</v>
      </c>
      <c r="AO367" s="67">
        <f>SUM(Start:End!AO367)</f>
        <v>1112719.4309641195</v>
      </c>
      <c r="AP367" s="67">
        <f>SUM(Start:End!AP367)</f>
        <v>1249369.7173042763</v>
      </c>
      <c r="AQ367" s="67">
        <f>SUM(Start:End!AQ367)</f>
        <v>1224315.4623699472</v>
      </c>
      <c r="AR367" s="67">
        <f>SUM(Start:End!AR367)</f>
        <v>1262943.6875435982</v>
      </c>
      <c r="AS367" s="67">
        <f>SUM(Start:End!AS367)</f>
        <v>1242960.6398903092</v>
      </c>
      <c r="AT367" s="67">
        <f>SUM(Start:End!AT367)</f>
        <v>1280287.6288319277</v>
      </c>
      <c r="AU367" s="67">
        <f>SUM(Start:End!AU367)</f>
        <v>1258151.5907490463</v>
      </c>
      <c r="AV367" s="67">
        <f>SUM(Start:End!AV367)</f>
        <v>1224520.0732518656</v>
      </c>
      <c r="AW367" s="67">
        <f>SUM(Start:End!AW367)</f>
        <v>1269967.6955622695</v>
      </c>
      <c r="AX367" s="67">
        <f>SUM(Start:End!AX367)</f>
        <v>1237257.4212101526</v>
      </c>
      <c r="AY367" s="67">
        <f>SUM(Start:End!AY367)</f>
        <v>1281405.0810096329</v>
      </c>
      <c r="BA367" s="174">
        <f>SUM(Start:End!BA367)</f>
        <v>-397017.75339893345</v>
      </c>
      <c r="BB367" s="174">
        <f>SUM(Start:End!BB367)</f>
        <v>6083949.9902514769</v>
      </c>
      <c r="BC367" s="174">
        <f>SUM(Start:End!BC367)</f>
        <v>11986501.179291951</v>
      </c>
      <c r="BD367" s="174">
        <f>SUM(Start:End!BD367)</f>
        <v>14753405.473713854</v>
      </c>
      <c r="BF367" s="77" t="s">
        <v>247</v>
      </c>
      <c r="BG367" s="32" t="str">
        <f t="shared" si="183"/>
        <v>ContributionWeak  Case Scenario</v>
      </c>
    </row>
    <row r="368" spans="2:59" x14ac:dyDescent="0.25">
      <c r="B368" s="62" t="s">
        <v>78</v>
      </c>
      <c r="C368" s="80" t="s">
        <v>26</v>
      </c>
      <c r="D368" s="64">
        <f>SUM(Start:End!D368)</f>
        <v>308.28223011363639</v>
      </c>
      <c r="E368" s="64">
        <f>SUM(Start:End!E368)</f>
        <v>1440.7305397727273</v>
      </c>
      <c r="F368" s="64">
        <f>SUM(Start:End!F368)</f>
        <v>474.88132102272732</v>
      </c>
      <c r="G368" s="64">
        <f>SUM(Start:End!G368)</f>
        <v>364.60398437499992</v>
      </c>
      <c r="H368" s="64">
        <f>SUM(Start:End!H368)</f>
        <v>432.45720643939387</v>
      </c>
      <c r="I368" s="64">
        <f>SUM(Start:End!I368)</f>
        <v>385.67779687500001</v>
      </c>
      <c r="J368" s="64">
        <f>SUM(Start:End!J368)</f>
        <v>373.14038510101011</v>
      </c>
      <c r="K368" s="64">
        <f>SUM(Start:End!K368)</f>
        <v>363.24537247474746</v>
      </c>
      <c r="L368" s="64">
        <f>SUM(Start:End!L368)</f>
        <v>348.9273841540404</v>
      </c>
      <c r="M368" s="64">
        <f>SUM(Start:End!M368)</f>
        <v>300.5311710858586</v>
      </c>
      <c r="N368" s="64">
        <f>SUM(Start:End!N368)</f>
        <v>278.85625000000005</v>
      </c>
      <c r="O368" s="64">
        <f>SUM(Start:End!O368)</f>
        <v>0</v>
      </c>
      <c r="P368" s="152">
        <f>SUM(Start:End!P368)</f>
        <v>422.6111367845117</v>
      </c>
      <c r="Q368" s="152">
        <f>SUM(Start:End!Q368)</f>
        <v>422.6111367845117</v>
      </c>
      <c r="R368" s="152">
        <f>SUM(Start:End!R368)</f>
        <v>422.6111367845117</v>
      </c>
      <c r="S368" s="152">
        <f>SUM(Start:End!S368)</f>
        <v>422.6111367845117</v>
      </c>
      <c r="T368" s="152">
        <f>SUM(Start:End!T368)</f>
        <v>422.6111367845117</v>
      </c>
      <c r="U368" s="152">
        <f>SUM(Start:End!U368)</f>
        <v>422.6111367845117</v>
      </c>
      <c r="V368" s="152">
        <f>SUM(Start:End!V368)</f>
        <v>422.6111367845117</v>
      </c>
      <c r="W368" s="152">
        <f>SUM(Start:End!W368)</f>
        <v>422.6111367845117</v>
      </c>
      <c r="X368" s="152">
        <f>SUM(Start:End!X368)</f>
        <v>422.6111367845117</v>
      </c>
      <c r="Y368" s="152">
        <f>SUM(Start:End!Y368)</f>
        <v>422.6111367845117</v>
      </c>
      <c r="Z368" s="152">
        <f>SUM(Start:End!Z368)</f>
        <v>422.6111367845117</v>
      </c>
      <c r="AA368" s="152">
        <f>SUM(Start:End!AA368)</f>
        <v>422.6111367845117</v>
      </c>
      <c r="AB368" s="152">
        <f>SUM(Start:End!AB368)</f>
        <v>422.6111367845117</v>
      </c>
      <c r="AC368" s="152">
        <f>SUM(Start:End!AC368)</f>
        <v>422.6111367845117</v>
      </c>
      <c r="AD368" s="152">
        <f>SUM(Start:End!AD368)</f>
        <v>422.6111367845117</v>
      </c>
      <c r="AE368" s="152">
        <f>SUM(Start:End!AE368)</f>
        <v>422.6111367845117</v>
      </c>
      <c r="AF368" s="152">
        <f>SUM(Start:End!AF368)</f>
        <v>422.6111367845117</v>
      </c>
      <c r="AG368" s="152">
        <f>SUM(Start:End!AG368)</f>
        <v>422.6111367845117</v>
      </c>
      <c r="AH368" s="152">
        <f>SUM(Start:End!AH368)</f>
        <v>422.6111367845117</v>
      </c>
      <c r="AI368" s="152">
        <f>SUM(Start:End!AI368)</f>
        <v>422.6111367845117</v>
      </c>
      <c r="AJ368" s="152">
        <f>SUM(Start:End!AJ368)</f>
        <v>422.6111367845117</v>
      </c>
      <c r="AK368" s="152">
        <f>SUM(Start:End!AK368)</f>
        <v>422.6111367845117</v>
      </c>
      <c r="AL368" s="152">
        <f>SUM(Start:End!AL368)</f>
        <v>422.6111367845117</v>
      </c>
      <c r="AM368" s="152">
        <f>SUM(Start:End!AM368)</f>
        <v>422.6111367845117</v>
      </c>
      <c r="AN368" s="152">
        <f>SUM(Start:End!AN368)</f>
        <v>422.6111367845117</v>
      </c>
      <c r="AO368" s="152">
        <f>SUM(Start:End!AO368)</f>
        <v>422.6111367845117</v>
      </c>
      <c r="AP368" s="152">
        <f>SUM(Start:End!AP368)</f>
        <v>422.6111367845117</v>
      </c>
      <c r="AQ368" s="152">
        <f>SUM(Start:End!AQ368)</f>
        <v>422.6111367845117</v>
      </c>
      <c r="AR368" s="152">
        <f>SUM(Start:End!AR368)</f>
        <v>422.6111367845117</v>
      </c>
      <c r="AS368" s="152">
        <f>SUM(Start:End!AS368)</f>
        <v>422.6111367845117</v>
      </c>
      <c r="AT368" s="152">
        <f>SUM(Start:End!AT368)</f>
        <v>422.6111367845117</v>
      </c>
      <c r="AU368" s="152">
        <f>SUM(Start:End!AU368)</f>
        <v>422.6111367845117</v>
      </c>
      <c r="AV368" s="152">
        <f>SUM(Start:End!AV368)</f>
        <v>422.6111367845117</v>
      </c>
      <c r="AW368" s="152">
        <f>SUM(Start:End!AW368)</f>
        <v>422.6111367845117</v>
      </c>
      <c r="AX368" s="152">
        <f>SUM(Start:End!AX368)</f>
        <v>422.6111367845117</v>
      </c>
      <c r="AY368" s="152">
        <f>SUM(Start:End!AY368)</f>
        <v>422.6111367845117</v>
      </c>
      <c r="BA368" s="175">
        <f>SUM(Start:End!BA368)</f>
        <v>5071.3336414141413</v>
      </c>
      <c r="BB368" s="175">
        <f>SUM(Start:End!BB368)</f>
        <v>5071.3336414141404</v>
      </c>
      <c r="BC368" s="175">
        <f>SUM(Start:End!BC368)</f>
        <v>5071.3336414141404</v>
      </c>
      <c r="BD368" s="175">
        <f>SUM(Start:End!BD368)</f>
        <v>5071.3336414141404</v>
      </c>
      <c r="BF368" s="77" t="s">
        <v>247</v>
      </c>
      <c r="BG368" s="32" t="str">
        <f t="shared" si="183"/>
        <v>Stock CompensationWeak  Case Scenario</v>
      </c>
    </row>
    <row r="369" spans="2:59" x14ac:dyDescent="0.25">
      <c r="B369" s="57" t="s">
        <v>79</v>
      </c>
      <c r="C369" s="81" t="s">
        <v>26</v>
      </c>
      <c r="D369" s="67">
        <f>SUM(Start:End!D369)</f>
        <v>323754.31592376903</v>
      </c>
      <c r="E369" s="67">
        <f>SUM(Start:End!E369)</f>
        <v>63183.843211236788</v>
      </c>
      <c r="F369" s="67">
        <f>SUM(Start:End!F369)</f>
        <v>674961.14977700391</v>
      </c>
      <c r="G369" s="67">
        <f>SUM(Start:End!G369)</f>
        <v>76190.053262541362</v>
      </c>
      <c r="H369" s="67">
        <f>SUM(Start:End!H369)</f>
        <v>99321.638272777142</v>
      </c>
      <c r="I369" s="67">
        <f>SUM(Start:End!I369)</f>
        <v>12660.019349663111</v>
      </c>
      <c r="J369" s="67">
        <f>SUM(Start:End!J369)</f>
        <v>-344632.96892952529</v>
      </c>
      <c r="K369" s="67">
        <f>SUM(Start:End!K369)</f>
        <v>729917.71956335229</v>
      </c>
      <c r="L369" s="67">
        <f>SUM(Start:End!L369)</f>
        <v>-1361459.4298621535</v>
      </c>
      <c r="M369" s="67">
        <f>SUM(Start:End!M369)</f>
        <v>-1691760.7937666494</v>
      </c>
      <c r="N369" s="67">
        <f>SUM(Start:End!N369)</f>
        <v>-1409144.4457472409</v>
      </c>
      <c r="O369" s="67">
        <f>SUM(Start:End!O369)</f>
        <v>2424919.8119048774</v>
      </c>
      <c r="P369" s="67">
        <f>SUM(Start:End!P369)</f>
        <v>401719.18850563397</v>
      </c>
      <c r="Q369" s="67">
        <f>SUM(Start:End!Q369)</f>
        <v>421877.59068606107</v>
      </c>
      <c r="R369" s="67">
        <f>SUM(Start:End!R369)</f>
        <v>469719.73675485566</v>
      </c>
      <c r="S369" s="67">
        <f>SUM(Start:End!S369)</f>
        <v>468424.97735372913</v>
      </c>
      <c r="T369" s="67">
        <f>SUM(Start:End!T369)</f>
        <v>498297.30351125298</v>
      </c>
      <c r="U369" s="67">
        <f>SUM(Start:End!U369)</f>
        <v>492412.91228968138</v>
      </c>
      <c r="V369" s="67">
        <f>SUM(Start:End!V369)</f>
        <v>525911.86905007099</v>
      </c>
      <c r="W369" s="67">
        <f>SUM(Start:End!W369)</f>
        <v>525743.22585012065</v>
      </c>
      <c r="X369" s="67">
        <f>SUM(Start:End!X369)</f>
        <v>530571.7368675347</v>
      </c>
      <c r="Y369" s="67">
        <f>SUM(Start:End!Y369)</f>
        <v>561102.43716091081</v>
      </c>
      <c r="Z369" s="67">
        <f>SUM(Start:End!Z369)</f>
        <v>570485.80486623605</v>
      </c>
      <c r="AA369" s="67">
        <f>SUM(Start:End!AA369)</f>
        <v>612611.8737139774</v>
      </c>
      <c r="AB369" s="67">
        <f>SUM(Start:End!AB369)</f>
        <v>913173.52761884697</v>
      </c>
      <c r="AC369" s="67">
        <f>SUM(Start:End!AC369)</f>
        <v>924984.93563495623</v>
      </c>
      <c r="AD369" s="67">
        <f>SUM(Start:End!AD369)</f>
        <v>990213.42189399782</v>
      </c>
      <c r="AE369" s="67">
        <f>SUM(Start:End!AE369)</f>
        <v>972796.34796038189</v>
      </c>
      <c r="AF369" s="67">
        <f>SUM(Start:End!AF369)</f>
        <v>1014987.427592192</v>
      </c>
      <c r="AG369" s="67">
        <f>SUM(Start:End!AG369)</f>
        <v>995256.70056789578</v>
      </c>
      <c r="AH369" s="67">
        <f>SUM(Start:End!AH369)</f>
        <v>1035343.5419189531</v>
      </c>
      <c r="AI369" s="67">
        <f>SUM(Start:End!AI369)</f>
        <v>1014379.3046800973</v>
      </c>
      <c r="AJ369" s="67">
        <f>SUM(Start:End!AJ369)</f>
        <v>1008283.1147555221</v>
      </c>
      <c r="AK369" s="67">
        <f>SUM(Start:End!AK369)</f>
        <v>1036487.0630611882</v>
      </c>
      <c r="AL369" s="67">
        <f>SUM(Start:End!AL369)</f>
        <v>1024005.1719545739</v>
      </c>
      <c r="AM369" s="67">
        <f>SUM(Start:End!AM369)</f>
        <v>1051519.2880119325</v>
      </c>
      <c r="AN369" s="67">
        <f>SUM(Start:End!AN369)</f>
        <v>1109084.4338899252</v>
      </c>
      <c r="AO369" s="67">
        <f>SUM(Start:End!AO369)</f>
        <v>1112296.819827335</v>
      </c>
      <c r="AP369" s="67">
        <f>SUM(Start:End!AP369)</f>
        <v>1248947.1061674915</v>
      </c>
      <c r="AQ369" s="67">
        <f>SUM(Start:End!AQ369)</f>
        <v>1223892.8512331627</v>
      </c>
      <c r="AR369" s="67">
        <f>SUM(Start:End!AR369)</f>
        <v>1262521.0764068137</v>
      </c>
      <c r="AS369" s="67">
        <f>SUM(Start:End!AS369)</f>
        <v>1242538.0287535246</v>
      </c>
      <c r="AT369" s="67">
        <f>SUM(Start:End!AT369)</f>
        <v>1279865.0176951429</v>
      </c>
      <c r="AU369" s="67">
        <f>SUM(Start:End!AU369)</f>
        <v>1257728.9796122615</v>
      </c>
      <c r="AV369" s="67">
        <f>SUM(Start:End!AV369)</f>
        <v>1224097.462115081</v>
      </c>
      <c r="AW369" s="67">
        <f>SUM(Start:End!AW369)</f>
        <v>1269545.084425485</v>
      </c>
      <c r="AX369" s="67">
        <f>SUM(Start:End!AX369)</f>
        <v>1236834.810073368</v>
      </c>
      <c r="AY369" s="67">
        <f>SUM(Start:End!AY369)</f>
        <v>1280982.4698728484</v>
      </c>
      <c r="BA369" s="174">
        <f>SUM(Start:End!BA369)</f>
        <v>-402089.08704034798</v>
      </c>
      <c r="BB369" s="174">
        <f>SUM(Start:End!BB369)</f>
        <v>6078878.6566100642</v>
      </c>
      <c r="BC369" s="174">
        <f>SUM(Start:End!BC369)</f>
        <v>11981429.845650537</v>
      </c>
      <c r="BD369" s="174">
        <f>SUM(Start:End!BD369)</f>
        <v>14748334.140072439</v>
      </c>
      <c r="BF369" s="77" t="s">
        <v>247</v>
      </c>
      <c r="BG369" s="32" t="str">
        <f t="shared" si="183"/>
        <v>Contribution incl. Stock CompWeak  Case Scenario</v>
      </c>
    </row>
    <row r="370" spans="2:59" x14ac:dyDescent="0.25">
      <c r="B370" s="58" t="s">
        <v>80</v>
      </c>
      <c r="C370" s="80" t="s">
        <v>26</v>
      </c>
      <c r="D370" s="64">
        <f>SUM(Start:End!D370)</f>
        <v>0</v>
      </c>
      <c r="E370" s="64">
        <f>SUM(Start:End!E370)</f>
        <v>0</v>
      </c>
      <c r="F370" s="64">
        <f>SUM(Start:End!F370)</f>
        <v>0</v>
      </c>
      <c r="G370" s="64">
        <f>SUM(Start:End!G370)</f>
        <v>0</v>
      </c>
      <c r="H370" s="64">
        <f>SUM(Start:End!H370)</f>
        <v>0</v>
      </c>
      <c r="I370" s="64">
        <f>SUM(Start:End!I370)</f>
        <v>0</v>
      </c>
      <c r="J370" s="64">
        <f>SUM(Start:End!J370)</f>
        <v>0</v>
      </c>
      <c r="K370" s="64">
        <f>SUM(Start:End!K370)</f>
        <v>0</v>
      </c>
      <c r="L370" s="64">
        <f>SUM(Start:End!L370)</f>
        <v>0</v>
      </c>
      <c r="M370" s="64">
        <f>SUM(Start:End!M370)</f>
        <v>0</v>
      </c>
      <c r="N370" s="64">
        <f>SUM(Start:End!N370)</f>
        <v>0</v>
      </c>
      <c r="O370" s="64">
        <f>SUM(Start:End!O370)</f>
        <v>0</v>
      </c>
      <c r="P370" s="118">
        <f>SUM(Start:End!P370)</f>
        <v>0</v>
      </c>
      <c r="Q370" s="118">
        <f>SUM(Start:End!Q370)</f>
        <v>0</v>
      </c>
      <c r="R370" s="118">
        <f>SUM(Start:End!R370)</f>
        <v>0</v>
      </c>
      <c r="S370" s="118">
        <f>SUM(Start:End!S370)</f>
        <v>0</v>
      </c>
      <c r="T370" s="118">
        <f>SUM(Start:End!T370)</f>
        <v>0</v>
      </c>
      <c r="U370" s="118">
        <f>SUM(Start:End!U370)</f>
        <v>0</v>
      </c>
      <c r="V370" s="118">
        <f>SUM(Start:End!V370)</f>
        <v>0</v>
      </c>
      <c r="W370" s="118">
        <f>SUM(Start:End!W370)</f>
        <v>0</v>
      </c>
      <c r="X370" s="118">
        <f>SUM(Start:End!X370)</f>
        <v>0</v>
      </c>
      <c r="Y370" s="118">
        <f>SUM(Start:End!Y370)</f>
        <v>0</v>
      </c>
      <c r="Z370" s="118">
        <f>SUM(Start:End!Z370)</f>
        <v>0</v>
      </c>
      <c r="AA370" s="118">
        <f>SUM(Start:End!AA370)</f>
        <v>0</v>
      </c>
      <c r="AB370" s="118">
        <f>SUM(Start:End!AB370)</f>
        <v>0</v>
      </c>
      <c r="AC370" s="118">
        <f>SUM(Start:End!AC370)</f>
        <v>0</v>
      </c>
      <c r="AD370" s="118">
        <f>SUM(Start:End!AD370)</f>
        <v>0</v>
      </c>
      <c r="AE370" s="118">
        <f>SUM(Start:End!AE370)</f>
        <v>0</v>
      </c>
      <c r="AF370" s="118">
        <f>SUM(Start:End!AF370)</f>
        <v>0</v>
      </c>
      <c r="AG370" s="118">
        <f>SUM(Start:End!AG370)</f>
        <v>0</v>
      </c>
      <c r="AH370" s="118">
        <f>SUM(Start:End!AH370)</f>
        <v>0</v>
      </c>
      <c r="AI370" s="118">
        <f>SUM(Start:End!AI370)</f>
        <v>0</v>
      </c>
      <c r="AJ370" s="118">
        <f>SUM(Start:End!AJ370)</f>
        <v>0</v>
      </c>
      <c r="AK370" s="118">
        <f>SUM(Start:End!AK370)</f>
        <v>0</v>
      </c>
      <c r="AL370" s="118">
        <f>SUM(Start:End!AL370)</f>
        <v>0</v>
      </c>
      <c r="AM370" s="118">
        <f>SUM(Start:End!AM370)</f>
        <v>0</v>
      </c>
      <c r="AN370" s="118">
        <f>SUM(Start:End!AN370)</f>
        <v>0</v>
      </c>
      <c r="AO370" s="118">
        <f>SUM(Start:End!AO370)</f>
        <v>0</v>
      </c>
      <c r="AP370" s="118">
        <f>SUM(Start:End!AP370)</f>
        <v>0</v>
      </c>
      <c r="AQ370" s="118">
        <f>SUM(Start:End!AQ370)</f>
        <v>0</v>
      </c>
      <c r="AR370" s="118">
        <f>SUM(Start:End!AR370)</f>
        <v>0</v>
      </c>
      <c r="AS370" s="118">
        <f>SUM(Start:End!AS370)</f>
        <v>0</v>
      </c>
      <c r="AT370" s="118">
        <f>SUM(Start:End!AT370)</f>
        <v>0</v>
      </c>
      <c r="AU370" s="118">
        <f>SUM(Start:End!AU370)</f>
        <v>0</v>
      </c>
      <c r="AV370" s="118">
        <f>SUM(Start:End!AV370)</f>
        <v>0</v>
      </c>
      <c r="AW370" s="118">
        <f>SUM(Start:End!AW370)</f>
        <v>0</v>
      </c>
      <c r="AX370" s="118">
        <f>SUM(Start:End!AX370)</f>
        <v>0</v>
      </c>
      <c r="AY370" s="118">
        <f>SUM(Start:End!AY370)</f>
        <v>0</v>
      </c>
      <c r="BA370" s="175">
        <f>SUM(Start:End!BA370)</f>
        <v>0</v>
      </c>
      <c r="BB370" s="175">
        <f>SUM(Start:End!BB370)</f>
        <v>0</v>
      </c>
      <c r="BC370" s="175">
        <f>SUM(Start:End!BC370)</f>
        <v>0</v>
      </c>
      <c r="BD370" s="175">
        <f>SUM(Start:End!BD370)</f>
        <v>0</v>
      </c>
      <c r="BF370" s="77" t="s">
        <v>247</v>
      </c>
      <c r="BG370" s="32" t="str">
        <f t="shared" si="183"/>
        <v>Corporate AllocationWeak  Case Scenario</v>
      </c>
    </row>
    <row r="371" spans="2:59" x14ac:dyDescent="0.25">
      <c r="B371" s="59" t="s">
        <v>81</v>
      </c>
      <c r="C371" s="79" t="s">
        <v>26</v>
      </c>
      <c r="D371" s="68">
        <f>SUM(Start:End!D371)</f>
        <v>323754.31592376903</v>
      </c>
      <c r="E371" s="68">
        <f>SUM(Start:End!E371)</f>
        <v>63183.843211236788</v>
      </c>
      <c r="F371" s="68">
        <f>SUM(Start:End!F371)</f>
        <v>674961.14977700391</v>
      </c>
      <c r="G371" s="68">
        <f>SUM(Start:End!G371)</f>
        <v>76190.053262541362</v>
      </c>
      <c r="H371" s="68">
        <f>SUM(Start:End!H371)</f>
        <v>99321.638272777142</v>
      </c>
      <c r="I371" s="68">
        <f>SUM(Start:End!I371)</f>
        <v>12660.019349663111</v>
      </c>
      <c r="J371" s="68">
        <f>SUM(Start:End!J371)</f>
        <v>-344632.96892952529</v>
      </c>
      <c r="K371" s="68">
        <f>SUM(Start:End!K371)</f>
        <v>729917.71956335229</v>
      </c>
      <c r="L371" s="68">
        <f>SUM(Start:End!L371)</f>
        <v>-1361459.4298621535</v>
      </c>
      <c r="M371" s="68">
        <f>SUM(Start:End!M371)</f>
        <v>-1691760.7937666494</v>
      </c>
      <c r="N371" s="68">
        <f>SUM(Start:End!N371)</f>
        <v>-1409144.4457472409</v>
      </c>
      <c r="O371" s="68">
        <f>SUM(Start:End!O371)</f>
        <v>2424919.8119048774</v>
      </c>
      <c r="P371" s="68">
        <f>SUM(Start:End!P371)</f>
        <v>401719.18850563397</v>
      </c>
      <c r="Q371" s="68">
        <f>SUM(Start:End!Q371)</f>
        <v>421877.59068606107</v>
      </c>
      <c r="R371" s="68">
        <f>SUM(Start:End!R371)</f>
        <v>469719.73675485566</v>
      </c>
      <c r="S371" s="68">
        <f>SUM(Start:End!S371)</f>
        <v>468424.97735372913</v>
      </c>
      <c r="T371" s="68">
        <f>SUM(Start:End!T371)</f>
        <v>498297.30351125298</v>
      </c>
      <c r="U371" s="68">
        <f>SUM(Start:End!U371)</f>
        <v>492412.91228968138</v>
      </c>
      <c r="V371" s="68">
        <f>SUM(Start:End!V371)</f>
        <v>525911.86905007099</v>
      </c>
      <c r="W371" s="68">
        <f>SUM(Start:End!W371)</f>
        <v>525743.22585012065</v>
      </c>
      <c r="X371" s="68">
        <f>SUM(Start:End!X371)</f>
        <v>530571.7368675347</v>
      </c>
      <c r="Y371" s="68">
        <f>SUM(Start:End!Y371)</f>
        <v>561102.43716091081</v>
      </c>
      <c r="Z371" s="68">
        <f>SUM(Start:End!Z371)</f>
        <v>570485.80486623605</v>
      </c>
      <c r="AA371" s="68">
        <f>SUM(Start:End!AA371)</f>
        <v>612611.8737139774</v>
      </c>
      <c r="AB371" s="68">
        <f>SUM(Start:End!AB371)</f>
        <v>913173.52761884697</v>
      </c>
      <c r="AC371" s="68">
        <f>SUM(Start:End!AC371)</f>
        <v>924984.93563495623</v>
      </c>
      <c r="AD371" s="68">
        <f>SUM(Start:End!AD371)</f>
        <v>990213.42189399782</v>
      </c>
      <c r="AE371" s="68">
        <f>SUM(Start:End!AE371)</f>
        <v>972796.34796038189</v>
      </c>
      <c r="AF371" s="68">
        <f>SUM(Start:End!AF371)</f>
        <v>1014987.427592192</v>
      </c>
      <c r="AG371" s="68">
        <f>SUM(Start:End!AG371)</f>
        <v>995256.70056789578</v>
      </c>
      <c r="AH371" s="68">
        <f>SUM(Start:End!AH371)</f>
        <v>1035343.5419189531</v>
      </c>
      <c r="AI371" s="68">
        <f>SUM(Start:End!AI371)</f>
        <v>1014379.3046800973</v>
      </c>
      <c r="AJ371" s="68">
        <f>SUM(Start:End!AJ371)</f>
        <v>1008283.1147555221</v>
      </c>
      <c r="AK371" s="68">
        <f>SUM(Start:End!AK371)</f>
        <v>1036487.0630611882</v>
      </c>
      <c r="AL371" s="68">
        <f>SUM(Start:End!AL371)</f>
        <v>1024005.1719545739</v>
      </c>
      <c r="AM371" s="68">
        <f>SUM(Start:End!AM371)</f>
        <v>1051519.2880119325</v>
      </c>
      <c r="AN371" s="68">
        <f>SUM(Start:End!AN371)</f>
        <v>1109084.4338899252</v>
      </c>
      <c r="AO371" s="68">
        <f>SUM(Start:End!AO371)</f>
        <v>1112296.819827335</v>
      </c>
      <c r="AP371" s="68">
        <f>SUM(Start:End!AP371)</f>
        <v>1248947.1061674915</v>
      </c>
      <c r="AQ371" s="68">
        <f>SUM(Start:End!AQ371)</f>
        <v>1223892.8512331627</v>
      </c>
      <c r="AR371" s="68">
        <f>SUM(Start:End!AR371)</f>
        <v>1262521.0764068137</v>
      </c>
      <c r="AS371" s="68">
        <f>SUM(Start:End!AS371)</f>
        <v>1242538.0287535246</v>
      </c>
      <c r="AT371" s="68">
        <f>SUM(Start:End!AT371)</f>
        <v>1279865.0176951429</v>
      </c>
      <c r="AU371" s="68">
        <f>SUM(Start:End!AU371)</f>
        <v>1257728.9796122615</v>
      </c>
      <c r="AV371" s="68">
        <f>SUM(Start:End!AV371)</f>
        <v>1224097.462115081</v>
      </c>
      <c r="AW371" s="68">
        <f>SUM(Start:End!AW371)</f>
        <v>1269545.084425485</v>
      </c>
      <c r="AX371" s="68">
        <f>SUM(Start:End!AX371)</f>
        <v>1236834.810073368</v>
      </c>
      <c r="AY371" s="68">
        <f>SUM(Start:End!AY371)</f>
        <v>1280982.4698728484</v>
      </c>
      <c r="BA371" s="176">
        <f>SUM(Start:End!BA371)</f>
        <v>-402089.08704034798</v>
      </c>
      <c r="BB371" s="176">
        <f>SUM(Start:End!BB371)</f>
        <v>6078878.6566100642</v>
      </c>
      <c r="BC371" s="176">
        <f>SUM(Start:End!BC371)</f>
        <v>11981429.845650537</v>
      </c>
      <c r="BD371" s="176">
        <f>SUM(Start:End!BD371)</f>
        <v>14748334.140072439</v>
      </c>
      <c r="BF371" s="77" t="s">
        <v>247</v>
      </c>
      <c r="BG371" s="32" t="str">
        <f t="shared" si="183"/>
        <v>EBITWeak  Case Scenario</v>
      </c>
    </row>
    <row r="372" spans="2:59" x14ac:dyDescent="0.25">
      <c r="B372" s="35"/>
      <c r="C372" s="35"/>
    </row>
    <row r="373" spans="2:59" x14ac:dyDescent="0.25">
      <c r="B373" s="35"/>
      <c r="C373" s="35"/>
    </row>
    <row r="374" spans="2:59" x14ac:dyDescent="0.25">
      <c r="B374" s="69" t="s">
        <v>82</v>
      </c>
      <c r="C374" s="69" t="s">
        <v>113</v>
      </c>
      <c r="D374" s="70">
        <v>44562</v>
      </c>
      <c r="E374" s="70">
        <v>44593</v>
      </c>
      <c r="F374" s="70">
        <v>44621</v>
      </c>
      <c r="G374" s="70">
        <v>44652</v>
      </c>
      <c r="H374" s="70">
        <v>44682</v>
      </c>
      <c r="I374" s="70">
        <v>44713</v>
      </c>
      <c r="J374" s="70">
        <v>44743</v>
      </c>
      <c r="K374" s="70">
        <v>44774</v>
      </c>
      <c r="L374" s="70">
        <v>44805</v>
      </c>
      <c r="M374" s="70">
        <v>44835</v>
      </c>
      <c r="N374" s="70">
        <v>44866</v>
      </c>
      <c r="O374" s="70">
        <v>44896</v>
      </c>
      <c r="P374" s="70">
        <v>44927</v>
      </c>
      <c r="Q374" s="70">
        <v>44958</v>
      </c>
      <c r="R374" s="70">
        <v>44986</v>
      </c>
      <c r="S374" s="70">
        <v>45017</v>
      </c>
      <c r="T374" s="70">
        <v>45047</v>
      </c>
      <c r="U374" s="70">
        <v>45078</v>
      </c>
      <c r="V374" s="70">
        <v>45108</v>
      </c>
      <c r="W374" s="70">
        <v>45139</v>
      </c>
      <c r="X374" s="70">
        <v>45170</v>
      </c>
      <c r="Y374" s="70">
        <v>45200</v>
      </c>
      <c r="Z374" s="70">
        <v>45231</v>
      </c>
      <c r="AA374" s="70">
        <v>45261</v>
      </c>
      <c r="AB374" s="70">
        <v>45292</v>
      </c>
      <c r="AC374" s="70">
        <v>45323</v>
      </c>
      <c r="AD374" s="70">
        <v>45352</v>
      </c>
      <c r="AE374" s="70">
        <v>45383</v>
      </c>
      <c r="AF374" s="70">
        <v>45413</v>
      </c>
      <c r="AG374" s="70">
        <v>45444</v>
      </c>
      <c r="AH374" s="70">
        <v>45474</v>
      </c>
      <c r="AI374" s="70">
        <v>45505</v>
      </c>
      <c r="AJ374" s="70">
        <v>45536</v>
      </c>
      <c r="AK374" s="70">
        <v>45566</v>
      </c>
      <c r="AL374" s="70">
        <v>45597</v>
      </c>
      <c r="AM374" s="70">
        <v>45627</v>
      </c>
      <c r="AN374" s="70">
        <v>45658</v>
      </c>
      <c r="AO374" s="70">
        <v>45689</v>
      </c>
      <c r="AP374" s="70">
        <v>45717</v>
      </c>
      <c r="AQ374" s="70">
        <v>45748</v>
      </c>
      <c r="AR374" s="70">
        <v>45778</v>
      </c>
      <c r="AS374" s="70">
        <v>45809</v>
      </c>
      <c r="AT374" s="70">
        <v>45839</v>
      </c>
      <c r="AU374" s="70">
        <v>45870</v>
      </c>
      <c r="AV374" s="70">
        <v>45901</v>
      </c>
      <c r="AW374" s="70">
        <v>45931</v>
      </c>
      <c r="AX374" s="70">
        <v>45962</v>
      </c>
      <c r="AY374" s="70">
        <v>45992</v>
      </c>
      <c r="BA374" s="49">
        <v>2022</v>
      </c>
      <c r="BB374" s="49">
        <f>BA374+1</f>
        <v>2023</v>
      </c>
      <c r="BC374" s="49">
        <f>BB374+1</f>
        <v>2024</v>
      </c>
      <c r="BD374" s="49">
        <f>BC374+1</f>
        <v>2025</v>
      </c>
    </row>
    <row r="375" spans="2:59" x14ac:dyDescent="0.25">
      <c r="B375" s="48" t="s">
        <v>83</v>
      </c>
      <c r="C375" s="82" t="s">
        <v>118</v>
      </c>
      <c r="D375" s="66">
        <f>SUM(Start:End!D375)</f>
        <v>4496992</v>
      </c>
      <c r="E375" s="66">
        <f>SUM(Start:End!E375)</f>
        <v>5250425</v>
      </c>
      <c r="F375" s="66">
        <f>SUM(Start:End!F375)</f>
        <v>7407365</v>
      </c>
      <c r="G375" s="66">
        <f>SUM(Start:End!G375)</f>
        <v>9210301</v>
      </c>
      <c r="H375" s="66">
        <f>SUM(Start:End!H375)</f>
        <v>11004157</v>
      </c>
      <c r="I375" s="66">
        <f>SUM(Start:End!I375)</f>
        <v>12072501</v>
      </c>
      <c r="J375" s="66">
        <f>SUM(Start:End!J375)</f>
        <v>15544781</v>
      </c>
      <c r="K375" s="66">
        <f>SUM(Start:End!K375)</f>
        <v>16031496</v>
      </c>
      <c r="L375" s="66">
        <f>SUM(Start:End!L375)</f>
        <v>18614185</v>
      </c>
      <c r="M375" s="66">
        <f>SUM(Start:End!M375)</f>
        <v>20331214</v>
      </c>
      <c r="N375" s="66">
        <f>SUM(Start:End!N375)</f>
        <v>21876174</v>
      </c>
      <c r="O375" s="66">
        <f>SUM(Start:End!O375)</f>
        <v>26227648</v>
      </c>
      <c r="P375" s="37">
        <f>SUM(Start:End!P375)</f>
        <v>19795536.586867675</v>
      </c>
      <c r="Q375" s="37">
        <f>SUM(Start:End!Q375)</f>
        <v>21730729.059769616</v>
      </c>
      <c r="R375" s="37">
        <f>SUM(Start:End!R375)</f>
        <v>17935829.355011575</v>
      </c>
      <c r="S375" s="37">
        <f>SUM(Start:End!S375)</f>
        <v>22983953.639065515</v>
      </c>
      <c r="T375" s="37">
        <f>SUM(Start:End!T375)</f>
        <v>20625272.425759949</v>
      </c>
      <c r="U375" s="37">
        <f>SUM(Start:End!U375)</f>
        <v>25642379.919217333</v>
      </c>
      <c r="V375" s="37">
        <f>SUM(Start:End!V375)</f>
        <v>23290173.552206427</v>
      </c>
      <c r="W375" s="37">
        <f>SUM(Start:End!W375)</f>
        <v>28309907.60609825</v>
      </c>
      <c r="X375" s="37">
        <f>SUM(Start:End!X375)</f>
        <v>30632171.141020939</v>
      </c>
      <c r="Y375" s="37">
        <f>SUM(Start:End!Y375)</f>
        <v>30872711.14610501</v>
      </c>
      <c r="Z375" s="37">
        <f>SUM(Start:End!Z375)</f>
        <v>33212231.224209536</v>
      </c>
      <c r="AA375" s="37">
        <f>SUM(Start:End!AA375)</f>
        <v>33498774.440587688</v>
      </c>
      <c r="AB375" s="37">
        <f>SUM(Start:End!AB375)</f>
        <v>35763093.780691877</v>
      </c>
      <c r="AC375" s="37">
        <f>SUM(Start:End!AC375)</f>
        <v>37015613.928731307</v>
      </c>
      <c r="AD375" s="37">
        <f>SUM(Start:End!AD375)</f>
        <v>33630973.044309825</v>
      </c>
      <c r="AE375" s="37">
        <f>SUM(Start:End!AE375)</f>
        <v>38629808.176660471</v>
      </c>
      <c r="AF375" s="37">
        <f>SUM(Start:End!AF375)</f>
        <v>36227558.305550598</v>
      </c>
      <c r="AG375" s="37">
        <f>SUM(Start:End!AG375)</f>
        <v>41204165.292314567</v>
      </c>
      <c r="AH375" s="37">
        <f>SUM(Start:End!AH375)</f>
        <v>38828729.500294685</v>
      </c>
      <c r="AI375" s="37">
        <f>SUM(Start:End!AI375)</f>
        <v>43806024.382454798</v>
      </c>
      <c r="AJ375" s="37">
        <f>SUM(Start:End!AJ375)</f>
        <v>46079434.296486065</v>
      </c>
      <c r="AK375" s="37">
        <f>SUM(Start:End!AK375)</f>
        <v>46330113.012319006</v>
      </c>
      <c r="AL375" s="37">
        <f>SUM(Start:End!AL375)</f>
        <v>48645538.735081404</v>
      </c>
      <c r="AM375" s="37">
        <f>SUM(Start:End!AM375)</f>
        <v>48898185.804138862</v>
      </c>
      <c r="AN375" s="37">
        <f>SUM(Start:End!AN375)</f>
        <v>51244841.576134905</v>
      </c>
      <c r="AO375" s="37">
        <f>SUM(Start:End!AO375)</f>
        <v>52411044.356810234</v>
      </c>
      <c r="AP375" s="37">
        <f>SUM(Start:End!AP375)</f>
        <v>29872094.339694306</v>
      </c>
      <c r="AQ375" s="37">
        <f>SUM(Start:End!AQ375)</f>
        <v>42721716.41616033</v>
      </c>
      <c r="AR375" s="37">
        <f>SUM(Start:End!AR375)</f>
        <v>32394886.919857383</v>
      </c>
      <c r="AS375" s="37">
        <f>SUM(Start:End!AS375)</f>
        <v>45277676.446503937</v>
      </c>
      <c r="AT375" s="37">
        <f>SUM(Start:End!AT375)</f>
        <v>34941406.925061777</v>
      </c>
      <c r="AU375" s="37">
        <f>SUM(Start:End!AU375)</f>
        <v>47821967.731579706</v>
      </c>
      <c r="AV375" s="37">
        <f>SUM(Start:End!AV375)</f>
        <v>56656928.117793858</v>
      </c>
      <c r="AW375" s="37">
        <f>SUM(Start:End!AW375)</f>
        <v>50346440.441105463</v>
      </c>
      <c r="AX375" s="37">
        <f>SUM(Start:End!AX375)</f>
        <v>59242431.741668001</v>
      </c>
      <c r="AY375" s="37">
        <f>SUM(Start:End!AY375)</f>
        <v>52891823.469670855</v>
      </c>
      <c r="BA375" s="37">
        <f>SUM(Start:End!BA375)</f>
        <v>168067239</v>
      </c>
      <c r="BB375" s="37">
        <f>SUM(Start:End!BB375)</f>
        <v>308529670.09591949</v>
      </c>
      <c r="BC375" s="37">
        <f>SUM(Start:End!BC375)</f>
        <v>495059238.25903338</v>
      </c>
      <c r="BD375" s="37">
        <f>SUM(Start:End!BD375)</f>
        <v>555823258.48204076</v>
      </c>
      <c r="BF375" s="77" t="s">
        <v>247</v>
      </c>
      <c r="BG375" s="32" t="str">
        <f t="shared" ref="BG375:BG393" si="184">B375&amp;BF375</f>
        <v>Shopping_SessionsWeak  Case Scenario</v>
      </c>
    </row>
    <row r="376" spans="2:59" x14ac:dyDescent="0.25">
      <c r="B376" s="48" t="s">
        <v>84</v>
      </c>
      <c r="C376" s="82" t="s">
        <v>26</v>
      </c>
      <c r="D376" s="66">
        <f>SUM(Start:End!D376)</f>
        <v>2439955.2581238779</v>
      </c>
      <c r="E376" s="66">
        <f>SUM(Start:End!E376)</f>
        <v>2895765.8769812183</v>
      </c>
      <c r="F376" s="66">
        <f>SUM(Start:End!F376)</f>
        <v>3799078.6696760589</v>
      </c>
      <c r="G376" s="66">
        <f>SUM(Start:End!G376)</f>
        <v>4450086.966122942</v>
      </c>
      <c r="H376" s="66">
        <f>SUM(Start:End!H376)</f>
        <v>4990055.079455195</v>
      </c>
      <c r="I376" s="66">
        <f>SUM(Start:End!I376)</f>
        <v>21477273.977370765</v>
      </c>
      <c r="J376" s="66">
        <f>SUM(Start:End!J376)</f>
        <v>24299171.774680462</v>
      </c>
      <c r="K376" s="66">
        <f>SUM(Start:End!K376)</f>
        <v>25873098.088788647</v>
      </c>
      <c r="L376" s="66">
        <f>SUM(Start:End!L376)</f>
        <v>25833200.339552231</v>
      </c>
      <c r="M376" s="66">
        <f>SUM(Start:End!M376)</f>
        <v>24285422.984056927</v>
      </c>
      <c r="N376" s="66">
        <f>SUM(Start:End!N376)</f>
        <v>27478558.941263035</v>
      </c>
      <c r="O376" s="66">
        <f>SUM(Start:End!O376)</f>
        <v>33842934.882108048</v>
      </c>
      <c r="P376" s="37">
        <f>SUM(Start:End!P376)</f>
        <v>22639988.575905811</v>
      </c>
      <c r="Q376" s="37">
        <f>SUM(Start:End!Q376)</f>
        <v>24934513.472442128</v>
      </c>
      <c r="R376" s="37">
        <f>SUM(Start:End!R376)</f>
        <v>20116787.107668392</v>
      </c>
      <c r="S376" s="37">
        <f>SUM(Start:End!S376)</f>
        <v>26294668.594683964</v>
      </c>
      <c r="T376" s="37">
        <f>SUM(Start:End!T376)</f>
        <v>23300210.718080457</v>
      </c>
      <c r="U376" s="37">
        <f>SUM(Start:End!U376)</f>
        <v>29462653.33835781</v>
      </c>
      <c r="V376" s="37">
        <f>SUM(Start:End!V376)</f>
        <v>26482784.124377549</v>
      </c>
      <c r="W376" s="37">
        <f>SUM(Start:End!W376)</f>
        <v>32657988.133839753</v>
      </c>
      <c r="X376" s="37">
        <f>SUM(Start:End!X376)</f>
        <v>35511722.664783977</v>
      </c>
      <c r="Y376" s="37">
        <f>SUM(Start:End!Y376)</f>
        <v>35754013.298139296</v>
      </c>
      <c r="Z376" s="37">
        <f>SUM(Start:End!Z376)</f>
        <v>38632256.709016055</v>
      </c>
      <c r="AA376" s="37">
        <f>SUM(Start:End!AA376)</f>
        <v>38924637.261657305</v>
      </c>
      <c r="AB376" s="37">
        <f>SUM(Start:End!AB376)</f>
        <v>44770787.621852614</v>
      </c>
      <c r="AC376" s="37">
        <f>SUM(Start:End!AC376)</f>
        <v>46353647.367682055</v>
      </c>
      <c r="AD376" s="37">
        <f>SUM(Start:End!AD376)</f>
        <v>42017149.635279231</v>
      </c>
      <c r="AE376" s="37">
        <f>SUM(Start:End!AE376)</f>
        <v>48374593.764452957</v>
      </c>
      <c r="AF376" s="37">
        <f>SUM(Start:End!AF376)</f>
        <v>45299847.655439414</v>
      </c>
      <c r="AG376" s="37">
        <f>SUM(Start:End!AG376)</f>
        <v>51630996.305907808</v>
      </c>
      <c r="AH376" s="37">
        <f>SUM(Start:End!AH376)</f>
        <v>48591995.102968715</v>
      </c>
      <c r="AI376" s="37">
        <f>SUM(Start:End!AI376)</f>
        <v>54924937.793407582</v>
      </c>
      <c r="AJ376" s="37">
        <f>SUM(Start:End!AJ376)</f>
        <v>57815778.224704623</v>
      </c>
      <c r="AK376" s="37">
        <f>SUM(Start:End!AK376)</f>
        <v>58117571.44779247</v>
      </c>
      <c r="AL376" s="37">
        <f>SUM(Start:End!AL376)</f>
        <v>61064704.939482979</v>
      </c>
      <c r="AM376" s="37">
        <f>SUM(Start:End!AM376)</f>
        <v>61368154.783398099</v>
      </c>
      <c r="AN376" s="37">
        <f>SUM(Start:End!AN376)</f>
        <v>64655560.060119554</v>
      </c>
      <c r="AO376" s="37">
        <f>SUM(Start:End!AO376)</f>
        <v>66134473.985158153</v>
      </c>
      <c r="AP376" s="37">
        <f>SUM(Start:End!AP376)</f>
        <v>37494974.466188788</v>
      </c>
      <c r="AQ376" s="37">
        <f>SUM(Start:End!AQ376)</f>
        <v>53807128.037856407</v>
      </c>
      <c r="AR376" s="37">
        <f>SUM(Start:End!AR376)</f>
        <v>40692316.719325379</v>
      </c>
      <c r="AS376" s="37">
        <f>SUM(Start:End!AS376)</f>
        <v>57045037.694753535</v>
      </c>
      <c r="AT376" s="37">
        <f>SUM(Start:End!AT376)</f>
        <v>43918589.565977432</v>
      </c>
      <c r="AU376" s="37">
        <f>SUM(Start:End!AU376)</f>
        <v>60269054.404610783</v>
      </c>
      <c r="AV376" s="37">
        <f>SUM(Start:End!AV376)</f>
        <v>71489493.293908715</v>
      </c>
      <c r="AW376" s="37">
        <f>SUM(Start:End!AW376)</f>
        <v>63468770.958693787</v>
      </c>
      <c r="AX376" s="37">
        <f>SUM(Start:End!AX376)</f>
        <v>74766320.604537293</v>
      </c>
      <c r="AY376" s="37">
        <f>SUM(Start:End!AY376)</f>
        <v>66695048.095243007</v>
      </c>
      <c r="BA376" s="37">
        <f>SUM(Start:End!BA376)</f>
        <v>201664602.83817941</v>
      </c>
      <c r="BB376" s="37">
        <f>SUM(Start:End!BB376)</f>
        <v>354712223.99895251</v>
      </c>
      <c r="BC376" s="37">
        <f>SUM(Start:End!BC376)</f>
        <v>620330164.64236867</v>
      </c>
      <c r="BD376" s="37">
        <f>SUM(Start:End!BD376)</f>
        <v>700436767.88637292</v>
      </c>
      <c r="BF376" s="77" t="s">
        <v>247</v>
      </c>
      <c r="BG376" s="32" t="str">
        <f t="shared" si="184"/>
        <v>Cash Gross BookingsWeak  Case Scenario</v>
      </c>
    </row>
    <row r="377" spans="2:59" x14ac:dyDescent="0.25">
      <c r="B377" s="48" t="s">
        <v>85</v>
      </c>
      <c r="C377" s="82" t="s">
        <v>115</v>
      </c>
      <c r="D377" s="66">
        <f>SUM(Start:End!D377)</f>
        <v>1407891.7766288724</v>
      </c>
      <c r="E377" s="66">
        <f>SUM(Start:End!E377)</f>
        <v>1481076.5372902309</v>
      </c>
      <c r="F377" s="66">
        <f>SUM(Start:End!F377)</f>
        <v>1916811.5283522757</v>
      </c>
      <c r="G377" s="66">
        <f>SUM(Start:End!G377)</f>
        <v>2213569.8215493774</v>
      </c>
      <c r="H377" s="66">
        <f>SUM(Start:End!H377)</f>
        <v>2528115.362660639</v>
      </c>
      <c r="I377" s="66">
        <f>SUM(Start:End!I377)</f>
        <v>2634650.7888780972</v>
      </c>
      <c r="J377" s="66">
        <f>SUM(Start:End!J377)</f>
        <v>2812527.6060999683</v>
      </c>
      <c r="K377" s="66">
        <f>SUM(Start:End!K377)</f>
        <v>3402680.9809608394</v>
      </c>
      <c r="L377" s="66">
        <f>SUM(Start:End!L377)</f>
        <v>3872290.9213548149</v>
      </c>
      <c r="M377" s="66">
        <f>SUM(Start:End!M377)</f>
        <v>4226760.4272346729</v>
      </c>
      <c r="N377" s="66">
        <f>SUM(Start:End!N377)</f>
        <v>4210104.8009455139</v>
      </c>
      <c r="O377" s="66">
        <f>SUM(Start:End!O377)</f>
        <v>4295299.6729296427</v>
      </c>
      <c r="P377" s="37">
        <f>SUM(Start:End!P377)</f>
        <v>4101366.0751971584</v>
      </c>
      <c r="Q377" s="37">
        <f>SUM(Start:End!Q377)</f>
        <v>4216722.665774418</v>
      </c>
      <c r="R377" s="37">
        <f>SUM(Start:End!R377)</f>
        <v>6155414.98513008</v>
      </c>
      <c r="S377" s="37">
        <f>SUM(Start:End!S377)</f>
        <v>4918389.625584757</v>
      </c>
      <c r="T377" s="37">
        <f>SUM(Start:End!T377)</f>
        <v>6591425.5627145441</v>
      </c>
      <c r="U377" s="37">
        <f>SUM(Start:End!U377)</f>
        <v>5353205.7028965903</v>
      </c>
      <c r="V377" s="37">
        <f>SUM(Start:End!V377)</f>
        <v>7014673.7072044713</v>
      </c>
      <c r="W377" s="37">
        <f>SUM(Start:End!W377)</f>
        <v>5763889.4699491486</v>
      </c>
      <c r="X377" s="37">
        <f>SUM(Start:End!X377)</f>
        <v>5541401.8587399432</v>
      </c>
      <c r="Y377" s="37">
        <f>SUM(Start:End!Y377)</f>
        <v>6172993.8039023448</v>
      </c>
      <c r="Z377" s="37">
        <f>SUM(Start:End!Z377)</f>
        <v>5953537.8150895005</v>
      </c>
      <c r="AA377" s="37">
        <f>SUM(Start:End!AA377)</f>
        <v>6583593.8767552469</v>
      </c>
      <c r="AB377" s="37">
        <f>SUM(Start:End!AB377)</f>
        <v>6351976.057602413</v>
      </c>
      <c r="AC377" s="37">
        <f>SUM(Start:End!AC377)</f>
        <v>6648222.8137094788</v>
      </c>
      <c r="AD377" s="37">
        <f>SUM(Start:End!AD377)</f>
        <v>8684372.7374012582</v>
      </c>
      <c r="AE377" s="37">
        <f>SUM(Start:End!AE377)</f>
        <v>7429017.5113832029</v>
      </c>
      <c r="AF377" s="37">
        <f>SUM(Start:End!AF377)</f>
        <v>9063550.9187902939</v>
      </c>
      <c r="AG377" s="37">
        <f>SUM(Start:End!AG377)</f>
        <v>7842290.1305013411</v>
      </c>
      <c r="AH377" s="37">
        <f>SUM(Start:End!AH377)</f>
        <v>9477559.9398254771</v>
      </c>
      <c r="AI377" s="37">
        <f>SUM(Start:End!AI377)</f>
        <v>8247965.6978897871</v>
      </c>
      <c r="AJ377" s="37">
        <f>SUM(Start:End!AJ377)</f>
        <v>8014286.9360710951</v>
      </c>
      <c r="AK377" s="37">
        <f>SUM(Start:End!AK377)</f>
        <v>8688763.1314936299</v>
      </c>
      <c r="AL377" s="37">
        <f>SUM(Start:End!AL377)</f>
        <v>8435780.7653197721</v>
      </c>
      <c r="AM377" s="37">
        <f>SUM(Start:End!AM377)</f>
        <v>9081185.8305270448</v>
      </c>
      <c r="AN377" s="37">
        <f>SUM(Start:End!AN377)</f>
        <v>8853948.6129973028</v>
      </c>
      <c r="AO377" s="37">
        <f>SUM(Start:End!AO377)</f>
        <v>9135920.4996719193</v>
      </c>
      <c r="AP377" s="37">
        <f>SUM(Start:End!AP377)</f>
        <v>17822724.786932953</v>
      </c>
      <c r="AQ377" s="37">
        <f>SUM(Start:End!AQ377)</f>
        <v>14098719.198736513</v>
      </c>
      <c r="AR377" s="37">
        <f>SUM(Start:End!AR377)</f>
        <v>18225836.921707749</v>
      </c>
      <c r="AS377" s="37">
        <f>SUM(Start:End!AS377)</f>
        <v>14517814.316948798</v>
      </c>
      <c r="AT377" s="37">
        <f>SUM(Start:End!AT377)</f>
        <v>18655160.498446811</v>
      </c>
      <c r="AU377" s="37">
        <f>SUM(Start:End!AU377)</f>
        <v>14940445.279788673</v>
      </c>
      <c r="AV377" s="37">
        <f>SUM(Start:End!AV377)</f>
        <v>12382059.414427942</v>
      </c>
      <c r="AW377" s="37">
        <f>SUM(Start:End!AW377)</f>
        <v>15343183.677259624</v>
      </c>
      <c r="AX377" s="37">
        <f>SUM(Start:End!AX377)</f>
        <v>12821742.185109632</v>
      </c>
      <c r="AY377" s="37">
        <f>SUM(Start:End!AY377)</f>
        <v>15769398.320340721</v>
      </c>
      <c r="BA377" s="37">
        <f>SUM(Start:End!BA377)</f>
        <v>35001780.224884942</v>
      </c>
      <c r="BB377" s="37">
        <f>SUM(Start:End!BB377)</f>
        <v>68366615.148938209</v>
      </c>
      <c r="BC377" s="37">
        <f>SUM(Start:End!BC377)</f>
        <v>97964972.470514819</v>
      </c>
      <c r="BD377" s="37">
        <f>SUM(Start:End!BD377)</f>
        <v>172566953.71236864</v>
      </c>
      <c r="BF377" s="77" t="s">
        <v>247</v>
      </c>
      <c r="BG377" s="32" t="str">
        <f t="shared" si="184"/>
        <v>Supply_HoursWeak  Case Scenario</v>
      </c>
    </row>
    <row r="378" spans="2:59" x14ac:dyDescent="0.25">
      <c r="B378" s="48" t="s">
        <v>86</v>
      </c>
      <c r="C378" s="82" t="s">
        <v>118</v>
      </c>
      <c r="D378" s="66">
        <f>SUM(Start:End!D378)</f>
        <v>2200376</v>
      </c>
      <c r="E378" s="66">
        <f>SUM(Start:End!E378)</f>
        <v>2337465</v>
      </c>
      <c r="F378" s="66">
        <f>SUM(Start:End!F378)</f>
        <v>2980312</v>
      </c>
      <c r="G378" s="66">
        <f>SUM(Start:End!G378)</f>
        <v>3550317</v>
      </c>
      <c r="H378" s="66">
        <f>SUM(Start:End!H378)</f>
        <v>4289823</v>
      </c>
      <c r="I378" s="66">
        <f>SUM(Start:End!I378)</f>
        <v>4789408</v>
      </c>
      <c r="J378" s="66">
        <f>SUM(Start:End!J378)</f>
        <v>5304672</v>
      </c>
      <c r="K378" s="66">
        <f>SUM(Start:End!K378)</f>
        <v>6039433</v>
      </c>
      <c r="L378" s="66">
        <f>SUM(Start:End!L378)</f>
        <v>6978389</v>
      </c>
      <c r="M378" s="66">
        <f>SUM(Start:End!M378)</f>
        <v>7735049</v>
      </c>
      <c r="N378" s="66">
        <f>SUM(Start:End!N378)</f>
        <v>8045721</v>
      </c>
      <c r="O378" s="66">
        <f>SUM(Start:End!O378)</f>
        <v>8198944</v>
      </c>
      <c r="P378" s="37">
        <f>SUM(Start:End!P378)</f>
        <v>6388361.4499312863</v>
      </c>
      <c r="Q378" s="37">
        <f>SUM(Start:End!Q378)</f>
        <v>7008329.5191330519</v>
      </c>
      <c r="R378" s="37">
        <f>SUM(Start:End!R378)</f>
        <v>5810399.3132529948</v>
      </c>
      <c r="S378" s="37">
        <f>SUM(Start:End!S378)</f>
        <v>7416864.1545517556</v>
      </c>
      <c r="T378" s="37">
        <f>SUM(Start:End!T378)</f>
        <v>6672305.605922088</v>
      </c>
      <c r="U378" s="37">
        <f>SUM(Start:End!U378)</f>
        <v>8267638.5233924165</v>
      </c>
      <c r="V378" s="37">
        <f>SUM(Start:End!V378)</f>
        <v>7524767.1314328974</v>
      </c>
      <c r="W378" s="37">
        <f>SUM(Start:End!W378)</f>
        <v>9120401.1130364388</v>
      </c>
      <c r="X378" s="37">
        <f>SUM(Start:End!X378)</f>
        <v>9858756.7171616927</v>
      </c>
      <c r="Y378" s="37">
        <f>SUM(Start:End!Y378)</f>
        <v>9938221.18321288</v>
      </c>
      <c r="Z378" s="37">
        <f>SUM(Start:End!Z378)</f>
        <v>10681878.422806827</v>
      </c>
      <c r="AA378" s="37">
        <f>SUM(Start:End!AA378)</f>
        <v>10776330.279778577</v>
      </c>
      <c r="AB378" s="37">
        <f>SUM(Start:End!AB378)</f>
        <v>12135273.247225748</v>
      </c>
      <c r="AC378" s="37">
        <f>SUM(Start:End!AC378)</f>
        <v>12541281.971229766</v>
      </c>
      <c r="AD378" s="37">
        <f>SUM(Start:End!AD378)</f>
        <v>11519797.26906299</v>
      </c>
      <c r="AE378" s="37">
        <f>SUM(Start:End!AE378)</f>
        <v>13088782.678314002</v>
      </c>
      <c r="AF378" s="37">
        <f>SUM(Start:End!AF378)</f>
        <v>12359841.110693112</v>
      </c>
      <c r="AG378" s="37">
        <f>SUM(Start:End!AG378)</f>
        <v>13919326.692837188</v>
      </c>
      <c r="AH378" s="37">
        <f>SUM(Start:End!AH378)</f>
        <v>13196700.99891147</v>
      </c>
      <c r="AI378" s="37">
        <f>SUM(Start:End!AI378)</f>
        <v>14755227.599735968</v>
      </c>
      <c r="AJ378" s="37">
        <f>SUM(Start:End!AJ378)</f>
        <v>15469356.45847618</v>
      </c>
      <c r="AK378" s="37">
        <f>SUM(Start:End!AK378)</f>
        <v>15569786.991418269</v>
      </c>
      <c r="AL378" s="37">
        <f>SUM(Start:End!AL378)</f>
        <v>16293450.324296542</v>
      </c>
      <c r="AM378" s="37">
        <f>SUM(Start:End!AM378)</f>
        <v>16395580.908520838</v>
      </c>
      <c r="AN378" s="37">
        <f>SUM(Start:End!AN378)</f>
        <v>17271400.959204651</v>
      </c>
      <c r="AO378" s="37">
        <f>SUM(Start:End!AO378)</f>
        <v>17642909.810399029</v>
      </c>
      <c r="AP378" s="37">
        <f>SUM(Start:End!AP378)</f>
        <v>10625768.39775401</v>
      </c>
      <c r="AQ378" s="37">
        <f>SUM(Start:End!AQ378)</f>
        <v>14670535.328000562</v>
      </c>
      <c r="AR378" s="37">
        <f>SUM(Start:End!AR378)</f>
        <v>11434950.280986445</v>
      </c>
      <c r="AS378" s="37">
        <f>SUM(Start:End!AS378)</f>
        <v>15494564.198164802</v>
      </c>
      <c r="AT378" s="37">
        <f>SUM(Start:End!AT378)</f>
        <v>12255013.197176136</v>
      </c>
      <c r="AU378" s="37">
        <f>SUM(Start:End!AU378)</f>
        <v>16312282.903308582</v>
      </c>
      <c r="AV378" s="37">
        <f>SUM(Start:End!AV378)</f>
        <v>19079682.885597195</v>
      </c>
      <c r="AW378" s="37">
        <f>SUM(Start:End!AW378)</f>
        <v>17121301.692265473</v>
      </c>
      <c r="AX378" s="37">
        <f>SUM(Start:End!AX378)</f>
        <v>19908961.46882448</v>
      </c>
      <c r="AY378" s="37">
        <f>SUM(Start:End!AY378)</f>
        <v>17936857.714250974</v>
      </c>
      <c r="BA378" s="37">
        <f>SUM(Start:End!BA378)</f>
        <v>62449909</v>
      </c>
      <c r="BB378" s="37">
        <f>SUM(Start:End!BB378)</f>
        <v>99464253.413612902</v>
      </c>
      <c r="BC378" s="37">
        <f>SUM(Start:End!BC378)</f>
        <v>167244406.25072205</v>
      </c>
      <c r="BD378" s="37">
        <f>SUM(Start:End!BD378)</f>
        <v>189754228.83593234</v>
      </c>
      <c r="BF378" s="77" t="s">
        <v>247</v>
      </c>
      <c r="BG378" s="32" t="str">
        <f t="shared" si="184"/>
        <v>Cash TripsWeak  Case Scenario</v>
      </c>
    </row>
    <row r="379" spans="2:59" x14ac:dyDescent="0.25">
      <c r="B379" s="48" t="s">
        <v>87</v>
      </c>
      <c r="C379" s="82" t="s">
        <v>26</v>
      </c>
      <c r="D379" s="66">
        <f>SUM(Start:End!D379)</f>
        <v>24792.146264780611</v>
      </c>
      <c r="E379" s="66">
        <f>SUM(Start:End!E379)</f>
        <v>27630.159454641715</v>
      </c>
      <c r="F379" s="66">
        <f>SUM(Start:End!F379)</f>
        <v>39879.75116914259</v>
      </c>
      <c r="G379" s="66">
        <f>SUM(Start:End!G379)</f>
        <v>48338.049160489245</v>
      </c>
      <c r="H379" s="66">
        <f>SUM(Start:End!H379)</f>
        <v>49765.850295652708</v>
      </c>
      <c r="I379" s="66">
        <f>SUM(Start:End!I379)</f>
        <v>37734.207541204814</v>
      </c>
      <c r="J379" s="66">
        <f>SUM(Start:End!J379)</f>
        <v>34687.277844648794</v>
      </c>
      <c r="K379" s="66">
        <f>SUM(Start:End!K379)</f>
        <v>43438.637165314198</v>
      </c>
      <c r="L379" s="66">
        <f>SUM(Start:End!L379)</f>
        <v>41425.308253888332</v>
      </c>
      <c r="M379" s="66">
        <f>SUM(Start:End!M379)</f>
        <v>39001.181612953456</v>
      </c>
      <c r="N379" s="66">
        <f>SUM(Start:End!N379)</f>
        <v>46343.814202142246</v>
      </c>
      <c r="O379" s="66">
        <f>SUM(Start:End!O379)</f>
        <v>51654.806170432785</v>
      </c>
      <c r="P379" s="37">
        <f>SUM(Start:End!P379)</f>
        <v>63430.167311874146</v>
      </c>
      <c r="Q379" s="37">
        <f>SUM(Start:End!Q379)</f>
        <v>68851.718820935712</v>
      </c>
      <c r="R379" s="37">
        <f>SUM(Start:End!R379)</f>
        <v>61271.506027401105</v>
      </c>
      <c r="S379" s="37">
        <f>SUM(Start:End!S379)</f>
        <v>73568.886002112238</v>
      </c>
      <c r="T379" s="37">
        <f>SUM(Start:End!T379)</f>
        <v>68857.9537167175</v>
      </c>
      <c r="U379" s="37">
        <f>SUM(Start:End!U379)</f>
        <v>80863.808748340001</v>
      </c>
      <c r="V379" s="37">
        <f>SUM(Start:End!V379)</f>
        <v>76104.732514072937</v>
      </c>
      <c r="W379" s="37">
        <f>SUM(Start:End!W379)</f>
        <v>88025.427516027208</v>
      </c>
      <c r="X379" s="37">
        <f>SUM(Start:End!X379)</f>
        <v>93569.802245446132</v>
      </c>
      <c r="Y379" s="37">
        <f>SUM(Start:End!Y379)</f>
        <v>94655.241419815939</v>
      </c>
      <c r="Z379" s="37">
        <f>SUM(Start:End!Z379)</f>
        <v>100209.13906752935</v>
      </c>
      <c r="AA379" s="37">
        <f>SUM(Start:End!AA379)</f>
        <v>101466.18645333947</v>
      </c>
      <c r="AB379" s="37">
        <f>SUM(Start:End!AB379)</f>
        <v>125135.43802960696</v>
      </c>
      <c r="AC379" s="37">
        <f>SUM(Start:End!AC379)</f>
        <v>128680.31151182676</v>
      </c>
      <c r="AD379" s="37">
        <f>SUM(Start:End!AD379)</f>
        <v>122436.6578694566</v>
      </c>
      <c r="AE379" s="37">
        <f>SUM(Start:End!AE379)</f>
        <v>134318.07699492754</v>
      </c>
      <c r="AF379" s="37">
        <f>SUM(Start:End!AF379)</f>
        <v>129712.82988460531</v>
      </c>
      <c r="AG379" s="37">
        <f>SUM(Start:End!AG379)</f>
        <v>141430.18204417819</v>
      </c>
      <c r="AH379" s="37">
        <f>SUM(Start:End!AH379)</f>
        <v>136796.07360625357</v>
      </c>
      <c r="AI379" s="37">
        <f>SUM(Start:End!AI379)</f>
        <v>148463.26359132424</v>
      </c>
      <c r="AJ379" s="37">
        <f>SUM(Start:End!AJ379)</f>
        <v>153892.06121161886</v>
      </c>
      <c r="AK379" s="37">
        <f>SUM(Start:End!AK379)</f>
        <v>155446.76957473764</v>
      </c>
      <c r="AL379" s="37">
        <f>SUM(Start:End!AL379)</f>
        <v>160814.38127206248</v>
      </c>
      <c r="AM379" s="37">
        <f>SUM(Start:End!AM379)</f>
        <v>162421.48075677556</v>
      </c>
      <c r="AN379" s="37">
        <f>SUM(Start:End!AN379)</f>
        <v>171027.94628054783</v>
      </c>
      <c r="AO379" s="37">
        <f>SUM(Start:End!AO379)</f>
        <v>174040.81540062057</v>
      </c>
      <c r="AP379" s="37">
        <f>SUM(Start:End!AP379)</f>
        <v>122461.40142494233</v>
      </c>
      <c r="AQ379" s="37">
        <f>SUM(Start:End!AQ379)</f>
        <v>153672.88226471667</v>
      </c>
      <c r="AR379" s="37">
        <f>SUM(Start:End!AR379)</f>
        <v>129204.04265040628</v>
      </c>
      <c r="AS379" s="37">
        <f>SUM(Start:End!AS379)</f>
        <v>160675.93421821261</v>
      </c>
      <c r="AT379" s="37">
        <f>SUM(Start:End!AT379)</f>
        <v>136143.57853373661</v>
      </c>
      <c r="AU379" s="37">
        <f>SUM(Start:End!AU379)</f>
        <v>167543.01475994021</v>
      </c>
      <c r="AV379" s="37">
        <f>SUM(Start:End!AV379)</f>
        <v>188446.13622996994</v>
      </c>
      <c r="AW379" s="37">
        <f>SUM(Start:End!AW379)</f>
        <v>174261.4960422701</v>
      </c>
      <c r="AX379" s="37">
        <f>SUM(Start:End!AX379)</f>
        <v>195355.65927965427</v>
      </c>
      <c r="AY379" s="37">
        <f>SUM(Start:End!AY379)</f>
        <v>181028.93734230832</v>
      </c>
      <c r="BA379" s="37">
        <f>SUM(Start:End!BA379)</f>
        <v>484691.1891352915</v>
      </c>
      <c r="BB379" s="37">
        <f>SUM(Start:End!BB379)</f>
        <v>970874.5698436118</v>
      </c>
      <c r="BC379" s="37">
        <f>SUM(Start:End!BC379)</f>
        <v>1699547.5263473736</v>
      </c>
      <c r="BD379" s="37">
        <f>SUM(Start:End!BD379)</f>
        <v>1953861.8444273255</v>
      </c>
      <c r="BF379" s="77" t="s">
        <v>247</v>
      </c>
      <c r="BG379" s="32" t="str">
        <f t="shared" si="184"/>
        <v>U4B Gross BookingsWeak  Case Scenario</v>
      </c>
    </row>
    <row r="380" spans="2:59" x14ac:dyDescent="0.25">
      <c r="B380" s="48" t="s">
        <v>88</v>
      </c>
      <c r="C380" s="82" t="s">
        <v>116</v>
      </c>
      <c r="D380" s="66">
        <f>SUM(Start:End!D380)</f>
        <v>12156594.398393176</v>
      </c>
      <c r="E380" s="66">
        <f>SUM(Start:End!E380)</f>
        <v>12808670.522161465</v>
      </c>
      <c r="F380" s="66">
        <f>SUM(Start:End!F380)</f>
        <v>15810402.156380638</v>
      </c>
      <c r="G380" s="66">
        <f>SUM(Start:End!G380)</f>
        <v>17823802.539676722</v>
      </c>
      <c r="H380" s="66">
        <f>SUM(Start:End!H380)</f>
        <v>20389933.246174742</v>
      </c>
      <c r="I380" s="66">
        <f>SUM(Start:End!I380)</f>
        <v>22278793.618036613</v>
      </c>
      <c r="J380" s="66">
        <f>SUM(Start:End!J380)</f>
        <v>24319320.496420339</v>
      </c>
      <c r="K380" s="66">
        <f>SUM(Start:End!K380)</f>
        <v>27510662.922069717</v>
      </c>
      <c r="L380" s="66">
        <f>SUM(Start:End!L380)</f>
        <v>31742268.031176392</v>
      </c>
      <c r="M380" s="66">
        <f>SUM(Start:End!M380)</f>
        <v>35205149.072384715</v>
      </c>
      <c r="N380" s="66">
        <f>SUM(Start:End!N380)</f>
        <v>36656664.762466319</v>
      </c>
      <c r="O380" s="66">
        <f>SUM(Start:End!O380)</f>
        <v>37690303.95192989</v>
      </c>
      <c r="P380" s="37">
        <f>SUM(Start:End!P380)</f>
        <v>31101668.282812484</v>
      </c>
      <c r="Q380" s="37">
        <f>SUM(Start:End!Q380)</f>
        <v>34112540.646924078</v>
      </c>
      <c r="R380" s="37">
        <f>SUM(Start:End!R380)</f>
        <v>28324124.652942166</v>
      </c>
      <c r="S380" s="37">
        <f>SUM(Start:End!S380)</f>
        <v>36108180.064300686</v>
      </c>
      <c r="T380" s="37">
        <f>SUM(Start:End!T380)</f>
        <v>32510467.043267861</v>
      </c>
      <c r="U380" s="37">
        <f>SUM(Start:End!U380)</f>
        <v>40238493.620006807</v>
      </c>
      <c r="V380" s="37">
        <f>SUM(Start:End!V380)</f>
        <v>36648337.217652008</v>
      </c>
      <c r="W380" s="37">
        <f>SUM(Start:End!W380)</f>
        <v>44376936.717247024</v>
      </c>
      <c r="X380" s="37">
        <f>SUM(Start:End!X380)</f>
        <v>47953515.939623348</v>
      </c>
      <c r="Y380" s="37">
        <f>SUM(Start:End!Y380)</f>
        <v>48343390.217500545</v>
      </c>
      <c r="Z380" s="37">
        <f>SUM(Start:End!Z380)</f>
        <v>51945343.690357044</v>
      </c>
      <c r="AA380" s="37">
        <f>SUM(Start:End!AA380)</f>
        <v>52408414.824657038</v>
      </c>
      <c r="AB380" s="37">
        <f>SUM(Start:End!AB380)</f>
        <v>59078166.418278642</v>
      </c>
      <c r="AC380" s="37">
        <f>SUM(Start:End!AC380)</f>
        <v>61048497.83189036</v>
      </c>
      <c r="AD380" s="37">
        <f>SUM(Start:End!AD380)</f>
        <v>56117319.952491552</v>
      </c>
      <c r="AE380" s="37">
        <f>SUM(Start:End!AE380)</f>
        <v>63713819.363634281</v>
      </c>
      <c r="AF380" s="37">
        <f>SUM(Start:End!AF380)</f>
        <v>60193426.140970267</v>
      </c>
      <c r="AG380" s="37">
        <f>SUM(Start:End!AG380)</f>
        <v>67743034.620260149</v>
      </c>
      <c r="AH380" s="37">
        <f>SUM(Start:End!AH380)</f>
        <v>64252474.909935765</v>
      </c>
      <c r="AI380" s="37">
        <f>SUM(Start:End!AI380)</f>
        <v>71797023.110345885</v>
      </c>
      <c r="AJ380" s="37">
        <f>SUM(Start:End!AJ380)</f>
        <v>75254798.306726366</v>
      </c>
      <c r="AK380" s="37">
        <f>SUM(Start:End!AK380)</f>
        <v>75748772.750069931</v>
      </c>
      <c r="AL380" s="37">
        <f>SUM(Start:End!AL380)</f>
        <v>79251413.437234417</v>
      </c>
      <c r="AM380" s="37">
        <f>SUM(Start:End!AM380)</f>
        <v>79754003.27098763</v>
      </c>
      <c r="AN380" s="37">
        <f>SUM(Start:End!AN380)</f>
        <v>84013628.472461239</v>
      </c>
      <c r="AO380" s="37">
        <f>SUM(Start:End!AO380)</f>
        <v>85814290.021148965</v>
      </c>
      <c r="AP380" s="37">
        <f>SUM(Start:End!AP380)</f>
        <v>51854815.36903923</v>
      </c>
      <c r="AQ380" s="37">
        <f>SUM(Start:End!AQ380)</f>
        <v>71443873.683606699</v>
      </c>
      <c r="AR380" s="37">
        <f>SUM(Start:End!AR380)</f>
        <v>55778582.486958019</v>
      </c>
      <c r="AS380" s="37">
        <f>SUM(Start:End!AS380)</f>
        <v>75440964.050842181</v>
      </c>
      <c r="AT380" s="37">
        <f>SUM(Start:End!AT380)</f>
        <v>59756145.407494619</v>
      </c>
      <c r="AU380" s="37">
        <f>SUM(Start:End!AU380)</f>
        <v>79406645.086620361</v>
      </c>
      <c r="AV380" s="37">
        <f>SUM(Start:End!AV380)</f>
        <v>92804944.275441676</v>
      </c>
      <c r="AW380" s="37">
        <f>SUM(Start:End!AW380)</f>
        <v>83329399.606915653</v>
      </c>
      <c r="AX380" s="37">
        <f>SUM(Start:End!AX380)</f>
        <v>96826155.774776191</v>
      </c>
      <c r="AY380" s="37">
        <f>SUM(Start:End!AY380)</f>
        <v>87283799.916073352</v>
      </c>
      <c r="BA380" s="37">
        <f>SUM(Start:End!BA380)</f>
        <v>294392565.71727073</v>
      </c>
      <c r="BB380" s="37">
        <f>SUM(Start:End!BB380)</f>
        <v>484071412.9172911</v>
      </c>
      <c r="BC380" s="37">
        <f>SUM(Start:End!BC380)</f>
        <v>813952750.11282527</v>
      </c>
      <c r="BD380" s="37">
        <f>SUM(Start:End!BD380)</f>
        <v>923753244.15137804</v>
      </c>
      <c r="BF380" s="77" t="s">
        <v>247</v>
      </c>
      <c r="BG380" s="32" t="str">
        <f t="shared" si="184"/>
        <v>Rider MilesWeak  Case Scenario</v>
      </c>
    </row>
    <row r="381" spans="2:59" x14ac:dyDescent="0.25">
      <c r="B381" s="48" t="s">
        <v>89</v>
      </c>
      <c r="C381" s="82" t="s">
        <v>116</v>
      </c>
      <c r="D381" s="66">
        <f>SUM(Start:End!D381)</f>
        <v>12156590.519999998</v>
      </c>
      <c r="E381" s="66">
        <f>SUM(Start:End!E381)</f>
        <v>12808662.730000008</v>
      </c>
      <c r="F381" s="66">
        <f>SUM(Start:End!F381)</f>
        <v>15810400.239999991</v>
      </c>
      <c r="G381" s="66">
        <f>SUM(Start:End!G381)</f>
        <v>17823800.540000033</v>
      </c>
      <c r="H381" s="66">
        <f>SUM(Start:End!H381)</f>
        <v>20389925.389999915</v>
      </c>
      <c r="I381" s="66">
        <f>SUM(Start:End!I381)</f>
        <v>22278784.209999986</v>
      </c>
      <c r="J381" s="66">
        <f>SUM(Start:End!J381)</f>
        <v>24319315.280000009</v>
      </c>
      <c r="K381" s="66">
        <f>SUM(Start:End!K381)</f>
        <v>27510660.480000049</v>
      </c>
      <c r="L381" s="66">
        <f>SUM(Start:End!L381)</f>
        <v>31742256.930000007</v>
      </c>
      <c r="M381" s="66">
        <f>SUM(Start:End!M381)</f>
        <v>35205137.09000013</v>
      </c>
      <c r="N381" s="66">
        <f>SUM(Start:End!N381)</f>
        <v>36656539.889999963</v>
      </c>
      <c r="O381" s="66">
        <f>SUM(Start:End!O381)</f>
        <v>37687692.359999985</v>
      </c>
      <c r="P381" s="37">
        <f>SUM(Start:End!P381)</f>
        <v>34869942.507652506</v>
      </c>
      <c r="Q381" s="37">
        <f>SUM(Start:End!Q381)</f>
        <v>36018196.031793676</v>
      </c>
      <c r="R381" s="37">
        <f>SUM(Start:End!R381)</f>
        <v>52943303.686372392</v>
      </c>
      <c r="S381" s="37">
        <f>SUM(Start:End!S381)</f>
        <v>42543200.801063381</v>
      </c>
      <c r="T381" s="37">
        <f>SUM(Start:End!T381)</f>
        <v>57580090.864337884</v>
      </c>
      <c r="U381" s="37">
        <f>SUM(Start:End!U381)</f>
        <v>47176407.052095972</v>
      </c>
      <c r="V381" s="37">
        <f>SUM(Start:End!V381)</f>
        <v>62053692.064047895</v>
      </c>
      <c r="W381" s="37">
        <f>SUM(Start:End!W381)</f>
        <v>51195763.345213689</v>
      </c>
      <c r="X381" s="37">
        <f>SUM(Start:End!X381)</f>
        <v>49594054.695564695</v>
      </c>
      <c r="Y381" s="37">
        <f>SUM(Start:End!Y381)</f>
        <v>55415148.413391203</v>
      </c>
      <c r="Z381" s="37">
        <f>SUM(Start:End!Z381)</f>
        <v>53290331.841017097</v>
      </c>
      <c r="AA381" s="37">
        <f>SUM(Start:End!AA381)</f>
        <v>58551143.036188312</v>
      </c>
      <c r="AB381" s="37">
        <f>SUM(Start:End!AB381)</f>
        <v>55829674.053342372</v>
      </c>
      <c r="AC381" s="37">
        <f>SUM(Start:End!AC381)</f>
        <v>58597846.997787192</v>
      </c>
      <c r="AD381" s="37">
        <f>SUM(Start:End!AD381)</f>
        <v>76738616.385947391</v>
      </c>
      <c r="AE381" s="37">
        <f>SUM(Start:End!AE381)</f>
        <v>65793463.212135278</v>
      </c>
      <c r="AF381" s="37">
        <f>SUM(Start:End!AF381)</f>
        <v>80425727.523556411</v>
      </c>
      <c r="AG381" s="37">
        <f>SUM(Start:End!AG381)</f>
        <v>69684055.259390935</v>
      </c>
      <c r="AH381" s="37">
        <f>SUM(Start:End!AH381)</f>
        <v>84260537.899707109</v>
      </c>
      <c r="AI381" s="37">
        <f>SUM(Start:End!AI381)</f>
        <v>73363470.669128522</v>
      </c>
      <c r="AJ381" s="37">
        <f>SUM(Start:End!AJ381)</f>
        <v>71294194.372266173</v>
      </c>
      <c r="AK381" s="37">
        <f>SUM(Start:End!AK381)</f>
        <v>77241816.958077833</v>
      </c>
      <c r="AL381" s="37">
        <f>SUM(Start:End!AL381)</f>
        <v>74929648.715440989</v>
      </c>
      <c r="AM381" s="37">
        <f>SUM(Start:End!AM381)</f>
        <v>80596003.545090094</v>
      </c>
      <c r="AN381" s="37">
        <f>SUM(Start:End!AN381)</f>
        <v>78567298.553483546</v>
      </c>
      <c r="AO381" s="37">
        <f>SUM(Start:End!AO381)</f>
        <v>81135815.081515908</v>
      </c>
      <c r="AP381" s="37">
        <f>SUM(Start:End!AP381)</f>
        <v>158253758.739604</v>
      </c>
      <c r="AQ381" s="37">
        <f>SUM(Start:End!AQ381)</f>
        <v>125263988.28009561</v>
      </c>
      <c r="AR381" s="37">
        <f>SUM(Start:End!AR381)</f>
        <v>161934081.55120012</v>
      </c>
      <c r="AS381" s="37">
        <f>SUM(Start:End!AS381)</f>
        <v>129034143.92555085</v>
      </c>
      <c r="AT381" s="37">
        <f>SUM(Start:End!AT381)</f>
        <v>165765542.38709477</v>
      </c>
      <c r="AU381" s="37">
        <f>SUM(Start:End!AU381)</f>
        <v>132788891.97339866</v>
      </c>
      <c r="AV381" s="37">
        <f>SUM(Start:End!AV381)</f>
        <v>110074781.89022511</v>
      </c>
      <c r="AW381" s="37">
        <f>SUM(Start:End!AW381)</f>
        <v>136347694.14536649</v>
      </c>
      <c r="AX381" s="37">
        <f>SUM(Start:End!AX381)</f>
        <v>113975259.80457391</v>
      </c>
      <c r="AY381" s="37">
        <f>SUM(Start:End!AY381)</f>
        <v>140141732.87842044</v>
      </c>
      <c r="BA381" s="37">
        <f>SUM(Start:End!BA381)</f>
        <v>294389765.66000009</v>
      </c>
      <c r="BB381" s="37">
        <f>SUM(Start:End!BB381)</f>
        <v>601231274.33873868</v>
      </c>
      <c r="BC381" s="37">
        <f>SUM(Start:End!BC381)</f>
        <v>868755055.59187043</v>
      </c>
      <c r="BD381" s="37">
        <f>SUM(Start:End!BD381)</f>
        <v>1533282989.2105298</v>
      </c>
      <c r="BF381" s="77" t="s">
        <v>247</v>
      </c>
      <c r="BG381" s="32" t="str">
        <f t="shared" si="184"/>
        <v>Vehicle MilesWeak  Case Scenario</v>
      </c>
    </row>
    <row r="382" spans="2:59" x14ac:dyDescent="0.25">
      <c r="B382" s="48" t="s">
        <v>90</v>
      </c>
      <c r="C382" s="82" t="s">
        <v>117</v>
      </c>
      <c r="D382" s="66">
        <f>SUM(Start:End!D382)</f>
        <v>42077310.63333331</v>
      </c>
      <c r="E382" s="66">
        <f>SUM(Start:End!E382)</f>
        <v>44947381.000000089</v>
      </c>
      <c r="F382" s="66">
        <f>SUM(Start:End!F382)</f>
        <v>57840356.433333278</v>
      </c>
      <c r="G382" s="66">
        <f>SUM(Start:End!G382)</f>
        <v>66786895.333333343</v>
      </c>
      <c r="H382" s="66">
        <f>SUM(Start:End!H382)</f>
        <v>77714500.033333197</v>
      </c>
      <c r="I382" s="66">
        <f>SUM(Start:End!I382)</f>
        <v>84100917.166666746</v>
      </c>
      <c r="J382" s="66">
        <f>SUM(Start:End!J382)</f>
        <v>91437740.166666672</v>
      </c>
      <c r="K382" s="66">
        <f>SUM(Start:End!K382)</f>
        <v>105730055.95000045</v>
      </c>
      <c r="L382" s="66">
        <f>SUM(Start:End!L382)</f>
        <v>120318851.81666742</v>
      </c>
      <c r="M382" s="66">
        <f>SUM(Start:End!M382)</f>
        <v>134751978.06666785</v>
      </c>
      <c r="N382" s="66">
        <f>SUM(Start:End!N382)</f>
        <v>139416938.80308747</v>
      </c>
      <c r="O382" s="66">
        <f>SUM(Start:End!O382)</f>
        <v>142584627.20722288</v>
      </c>
      <c r="P382" s="37">
        <f>SUM(Start:End!P382)</f>
        <v>131242783.80037136</v>
      </c>
      <c r="Q382" s="37">
        <f>SUM(Start:End!Q382)</f>
        <v>136454645.47627687</v>
      </c>
      <c r="R382" s="37">
        <f>SUM(Start:End!R382)</f>
        <v>201955368.88497391</v>
      </c>
      <c r="S382" s="37">
        <f>SUM(Start:End!S382)</f>
        <v>162423957.34494561</v>
      </c>
      <c r="T382" s="37">
        <f>SUM(Start:End!T382)</f>
        <v>220173378.03063807</v>
      </c>
      <c r="U382" s="37">
        <f>SUM(Start:End!U382)</f>
        <v>180109700.70854455</v>
      </c>
      <c r="V382" s="37">
        <f>SUM(Start:End!V382)</f>
        <v>237169063.66846311</v>
      </c>
      <c r="W382" s="37">
        <f>SUM(Start:End!W382)</f>
        <v>195669947.20656702</v>
      </c>
      <c r="X382" s="37">
        <f>SUM(Start:End!X382)</f>
        <v>189385792.25871685</v>
      </c>
      <c r="Y382" s="37">
        <f>SUM(Start:End!Y382)</f>
        <v>211723946.8446916</v>
      </c>
      <c r="Z382" s="37">
        <f>SUM(Start:End!Z382)</f>
        <v>203540189.70323819</v>
      </c>
      <c r="AA382" s="37">
        <f>SUM(Start:End!AA382)</f>
        <v>223675725.48018712</v>
      </c>
      <c r="AB382" s="37">
        <f>SUM(Start:End!AB382)</f>
        <v>213409008.78691354</v>
      </c>
      <c r="AC382" s="37">
        <f>SUM(Start:End!AC382)</f>
        <v>224269969.92847076</v>
      </c>
      <c r="AD382" s="37">
        <f>SUM(Start:End!AD382)</f>
        <v>293866730.80168116</v>
      </c>
      <c r="AE382" s="37">
        <f>SUM(Start:End!AE382)</f>
        <v>251999511.05088949</v>
      </c>
      <c r="AF382" s="37">
        <f>SUM(Start:End!AF382)</f>
        <v>308060312.03414273</v>
      </c>
      <c r="AG382" s="37">
        <f>SUM(Start:End!AG382)</f>
        <v>266951107.5533019</v>
      </c>
      <c r="AH382" s="37">
        <f>SUM(Start:End!AH382)</f>
        <v>322801445.57857209</v>
      </c>
      <c r="AI382" s="37">
        <f>SUM(Start:End!AI382)</f>
        <v>281129586.02826798</v>
      </c>
      <c r="AJ382" s="37">
        <f>SUM(Start:End!AJ382)</f>
        <v>273268143.76865619</v>
      </c>
      <c r="AK382" s="37">
        <f>SUM(Start:End!AK382)</f>
        <v>296099029.14414829</v>
      </c>
      <c r="AL382" s="37">
        <f>SUM(Start:End!AL382)</f>
        <v>287324233.69239384</v>
      </c>
      <c r="AM382" s="37">
        <f>SUM(Start:End!AM382)</f>
        <v>309088027.05790794</v>
      </c>
      <c r="AN382" s="37">
        <f>SUM(Start:End!AN382)</f>
        <v>301422212.99466723</v>
      </c>
      <c r="AO382" s="37">
        <f>SUM(Start:End!AO382)</f>
        <v>311373123.19205147</v>
      </c>
      <c r="AP382" s="37">
        <f>SUM(Start:End!AP382)</f>
        <v>606710165.58554494</v>
      </c>
      <c r="AQ382" s="37">
        <f>SUM(Start:End!AQ382)</f>
        <v>480424884.67197406</v>
      </c>
      <c r="AR382" s="37">
        <f>SUM(Start:End!AR382)</f>
        <v>620893212.27985013</v>
      </c>
      <c r="AS382" s="37">
        <f>SUM(Start:End!AS382)</f>
        <v>494966902.46623099</v>
      </c>
      <c r="AT382" s="37">
        <f>SUM(Start:End!AT382)</f>
        <v>635682801.69286013</v>
      </c>
      <c r="AU382" s="37">
        <f>SUM(Start:End!AU382)</f>
        <v>509479181.896667</v>
      </c>
      <c r="AV382" s="37">
        <f>SUM(Start:End!AV382)</f>
        <v>422555621.70650423</v>
      </c>
      <c r="AW382" s="37">
        <f>SUM(Start:End!AW382)</f>
        <v>523233150.0630604</v>
      </c>
      <c r="AX382" s="37">
        <f>SUM(Start:End!AX382)</f>
        <v>437635913.64996898</v>
      </c>
      <c r="AY382" s="37">
        <f>SUM(Start:End!AY382)</f>
        <v>537912106.14545286</v>
      </c>
      <c r="BA382" s="37">
        <f>SUM(Start:End!BA382)</f>
        <v>1107707552.6103127</v>
      </c>
      <c r="BB382" s="37">
        <f>SUM(Start:End!BB382)</f>
        <v>2293524499.4076138</v>
      </c>
      <c r="BC382" s="37">
        <f>SUM(Start:End!BC382)</f>
        <v>3328267105.4253459</v>
      </c>
      <c r="BD382" s="37">
        <f>SUM(Start:End!BD382)</f>
        <v>5882289276.3448324</v>
      </c>
      <c r="BF382" s="77" t="s">
        <v>247</v>
      </c>
      <c r="BG382" s="32" t="str">
        <f t="shared" si="184"/>
        <v>Vehicle MinutesWeak  Case Scenario</v>
      </c>
    </row>
    <row r="383" spans="2:59" x14ac:dyDescent="0.25">
      <c r="B383" s="48" t="s">
        <v>91</v>
      </c>
      <c r="C383" s="82" t="s">
        <v>115</v>
      </c>
      <c r="D383" s="66">
        <f>SUM(Start:End!D383)</f>
        <v>1027605.316464095</v>
      </c>
      <c r="E383" s="66">
        <f>SUM(Start:End!E383)</f>
        <v>1107163.3023541316</v>
      </c>
      <c r="F383" s="66">
        <f>SUM(Start:End!F383)</f>
        <v>1411795.9418181633</v>
      </c>
      <c r="G383" s="66">
        <f>SUM(Start:End!G383)</f>
        <v>95388.892985044746</v>
      </c>
      <c r="H383" s="66">
        <f>SUM(Start:End!H383)</f>
        <v>1908255.8220992307</v>
      </c>
      <c r="I383" s="66">
        <f>SUM(Start:End!I383)</f>
        <v>2092375.1555829279</v>
      </c>
      <c r="J383" s="66">
        <f>SUM(Start:End!J383)</f>
        <v>2293738.1934096892</v>
      </c>
      <c r="K383" s="66">
        <f>SUM(Start:End!K383)</f>
        <v>2572525.4610470422</v>
      </c>
      <c r="L383" s="66">
        <f>SUM(Start:End!L383)</f>
        <v>2890677.2882808046</v>
      </c>
      <c r="M383" s="66">
        <f>SUM(Start:End!M383)</f>
        <v>3245929.6981204106</v>
      </c>
      <c r="N383" s="66">
        <f>SUM(Start:End!N383)</f>
        <v>3409500.1553479899</v>
      </c>
      <c r="O383" s="66">
        <f>SUM(Start:End!O383)</f>
        <v>3480270.8939685836</v>
      </c>
      <c r="P383" s="37">
        <f>SUM(Start:End!P383)</f>
        <v>2989386.5616550921</v>
      </c>
      <c r="Q383" s="37">
        <f>SUM(Start:End!Q383)</f>
        <v>3088916.430392792</v>
      </c>
      <c r="R383" s="37">
        <f>SUM(Start:End!R383)</f>
        <v>4537591.0689258398</v>
      </c>
      <c r="S383" s="37">
        <f>SUM(Start:End!S383)</f>
        <v>3623958.3371666707</v>
      </c>
      <c r="T383" s="37">
        <f>SUM(Start:End!T383)</f>
        <v>5250325.3791306261</v>
      </c>
      <c r="U383" s="37">
        <f>SUM(Start:End!U383)</f>
        <v>4284906.3575603236</v>
      </c>
      <c r="V383" s="37">
        <f>SUM(Start:End!V383)</f>
        <v>5620173.3654770888</v>
      </c>
      <c r="W383" s="37">
        <f>SUM(Start:End!W383)</f>
        <v>4614253.8455467252</v>
      </c>
      <c r="X383" s="37">
        <f>SUM(Start:End!X383)</f>
        <v>4454947.8453720286</v>
      </c>
      <c r="Y383" s="37">
        <f>SUM(Start:End!Y383)</f>
        <v>4972553.648526337</v>
      </c>
      <c r="Z383" s="37">
        <f>SUM(Start:End!Z383)</f>
        <v>4770407.0490578637</v>
      </c>
      <c r="AA383" s="37">
        <f>SUM(Start:End!AA383)</f>
        <v>5222540.1342616789</v>
      </c>
      <c r="AB383" s="37">
        <f>SUM(Start:End!AB383)</f>
        <v>4962041.6904110303</v>
      </c>
      <c r="AC383" s="37">
        <f>SUM(Start:End!AC383)</f>
        <v>5222717.534763854</v>
      </c>
      <c r="AD383" s="37">
        <f>SUM(Start:End!AD383)</f>
        <v>6858490.8030491574</v>
      </c>
      <c r="AE383" s="37">
        <f>SUM(Start:End!AE383)</f>
        <v>5899000.585994808</v>
      </c>
      <c r="AF383" s="37">
        <f>SUM(Start:End!AF383)</f>
        <v>7238690.4796218919</v>
      </c>
      <c r="AG383" s="37">
        <f>SUM(Start:End!AG383)</f>
        <v>6265040.2064887816</v>
      </c>
      <c r="AH383" s="37">
        <f>SUM(Start:End!AH383)</f>
        <v>7567231.7455989737</v>
      </c>
      <c r="AI383" s="37">
        <f>SUM(Start:End!AI383)</f>
        <v>6584391.2528563719</v>
      </c>
      <c r="AJ383" s="37">
        <f>SUM(Start:End!AJ383)</f>
        <v>6396665.7793861711</v>
      </c>
      <c r="AK383" s="37">
        <f>SUM(Start:End!AK383)</f>
        <v>6928369.4495368907</v>
      </c>
      <c r="AL383" s="37">
        <f>SUM(Start:End!AL383)</f>
        <v>6720988.493431244</v>
      </c>
      <c r="AM383" s="37">
        <f>SUM(Start:End!AM383)</f>
        <v>7228964.8256668318</v>
      </c>
      <c r="AN383" s="37">
        <f>SUM(Start:End!AN383)</f>
        <v>7050643.2743285252</v>
      </c>
      <c r="AO383" s="37">
        <f>SUM(Start:End!AO383)</f>
        <v>7286954.4433565363</v>
      </c>
      <c r="AP383" s="37">
        <f>SUM(Start:End!AP383)</f>
        <v>14204911.7770404</v>
      </c>
      <c r="AQ383" s="37">
        <f>SUM(Start:End!AQ383)</f>
        <v>11251025.673029218</v>
      </c>
      <c r="AR383" s="37">
        <f>SUM(Start:End!AR383)</f>
        <v>14541346.312891025</v>
      </c>
      <c r="AS383" s="37">
        <f>SUM(Start:End!AS383)</f>
        <v>11588812.864653328</v>
      </c>
      <c r="AT383" s="37">
        <f>SUM(Start:End!AT383)</f>
        <v>14880696.348103782</v>
      </c>
      <c r="AU383" s="37">
        <f>SUM(Start:End!AU383)</f>
        <v>11924822.187138844</v>
      </c>
      <c r="AV383" s="37">
        <f>SUM(Start:End!AV383)</f>
        <v>9889629.2763996311</v>
      </c>
      <c r="AW383" s="37">
        <f>SUM(Start:End!AW383)</f>
        <v>12245944.398911143</v>
      </c>
      <c r="AX383" s="37">
        <f>SUM(Start:End!AX383)</f>
        <v>10242636.484619357</v>
      </c>
      <c r="AY383" s="37">
        <f>SUM(Start:End!AY383)</f>
        <v>12590309.480590113</v>
      </c>
      <c r="BA383" s="37">
        <f>SUM(Start:End!BA383)</f>
        <v>25535226.121478111</v>
      </c>
      <c r="BB383" s="37">
        <f>SUM(Start:End!BB383)</f>
        <v>53429960.023073062</v>
      </c>
      <c r="BC383" s="37">
        <f>SUM(Start:End!BC383)</f>
        <v>77872592.84680599</v>
      </c>
      <c r="BD383" s="37">
        <f>SUM(Start:End!BD383)</f>
        <v>137697732.5210619</v>
      </c>
      <c r="BF383" s="77" t="s">
        <v>247</v>
      </c>
      <c r="BG383" s="32" t="str">
        <f t="shared" si="184"/>
        <v>Active_HoursWeak  Case Scenario</v>
      </c>
    </row>
    <row r="384" spans="2:59" x14ac:dyDescent="0.25">
      <c r="B384" s="48" t="s">
        <v>92</v>
      </c>
      <c r="C384" s="82" t="s">
        <v>26</v>
      </c>
      <c r="D384" s="66">
        <f>SUM(Start:End!D384)</f>
        <v>36562.35995848415</v>
      </c>
      <c r="E384" s="66">
        <f>SUM(Start:End!E384)</f>
        <v>59948.582816555689</v>
      </c>
      <c r="F384" s="66">
        <f>SUM(Start:End!F384)</f>
        <v>55638.314829040639</v>
      </c>
      <c r="G384" s="66">
        <f>SUM(Start:End!G384)</f>
        <v>49484.255345667072</v>
      </c>
      <c r="H384" s="66">
        <f>SUM(Start:End!H384)</f>
        <v>82519.246213212697</v>
      </c>
      <c r="I384" s="66">
        <f>SUM(Start:End!I384)</f>
        <v>79958.201600477158</v>
      </c>
      <c r="J384" s="66">
        <f>SUM(Start:End!J384)</f>
        <v>105024.17076668449</v>
      </c>
      <c r="K384" s="66">
        <f>SUM(Start:End!K384)</f>
        <v>76516.51967901898</v>
      </c>
      <c r="L384" s="66">
        <f>SUM(Start:End!L384)</f>
        <v>60717.927011731939</v>
      </c>
      <c r="M384" s="66">
        <f>SUM(Start:End!M384)</f>
        <v>50601.875486521312</v>
      </c>
      <c r="N384" s="66">
        <f>SUM(Start:End!N384)</f>
        <v>41294.114135510565</v>
      </c>
      <c r="O384" s="66">
        <f>SUM(Start:End!O384)</f>
        <v>40300.778839097009</v>
      </c>
      <c r="P384" s="37">
        <f>SUM(Start:End!P384)</f>
        <v>106550.37483359821</v>
      </c>
      <c r="Q384" s="37">
        <f>SUM(Start:End!Q384)</f>
        <v>116295.42282542281</v>
      </c>
      <c r="R384" s="37">
        <f>SUM(Start:End!R384)</f>
        <v>99813.571728595591</v>
      </c>
      <c r="S384" s="37">
        <f>SUM(Start:End!S384)</f>
        <v>123645.1512496206</v>
      </c>
      <c r="T384" s="37">
        <f>SUM(Start:End!T384)</f>
        <v>113401.43101972403</v>
      </c>
      <c r="U384" s="37">
        <f>SUM(Start:End!U384)</f>
        <v>136900.57574571026</v>
      </c>
      <c r="V384" s="37">
        <f>SUM(Start:End!V384)</f>
        <v>126632.37211588431</v>
      </c>
      <c r="W384" s="37">
        <f>SUM(Start:End!W384)</f>
        <v>150065.05902735307</v>
      </c>
      <c r="X384" s="37">
        <f>SUM(Start:End!X384)</f>
        <v>160931.09180958563</v>
      </c>
      <c r="Y384" s="37">
        <f>SUM(Start:End!Y384)</f>
        <v>162496.84140278306</v>
      </c>
      <c r="Z384" s="37">
        <f>SUM(Start:End!Z384)</f>
        <v>173416.33608568923</v>
      </c>
      <c r="AA384" s="37">
        <f>SUM(Start:End!AA384)</f>
        <v>175250.54449195348</v>
      </c>
      <c r="AB384" s="37">
        <f>SUM(Start:End!AB384)</f>
        <v>210392.2251279637</v>
      </c>
      <c r="AC384" s="37">
        <f>SUM(Start:End!AC384)</f>
        <v>216910.58537017647</v>
      </c>
      <c r="AD384" s="37">
        <f>SUM(Start:End!AD384)</f>
        <v>202681.3014336958</v>
      </c>
      <c r="AE384" s="37">
        <f>SUM(Start:End!AE384)</f>
        <v>226396.32716754754</v>
      </c>
      <c r="AF384" s="37">
        <f>SUM(Start:End!AF384)</f>
        <v>216120.69625434739</v>
      </c>
      <c r="AG384" s="37">
        <f>SUM(Start:End!AG384)</f>
        <v>239617.38360425961</v>
      </c>
      <c r="AH384" s="37">
        <f>SUM(Start:End!AH384)</f>
        <v>229374.99299596343</v>
      </c>
      <c r="AI384" s="37">
        <f>SUM(Start:End!AI384)</f>
        <v>252822.37765020749</v>
      </c>
      <c r="AJ384" s="37">
        <f>SUM(Start:End!AJ384)</f>
        <v>263633.33196917275</v>
      </c>
      <c r="AK384" s="37">
        <f>SUM(Start:End!AK384)</f>
        <v>265795.70042320812</v>
      </c>
      <c r="AL384" s="37">
        <f>SUM(Start:End!AL384)</f>
        <v>276642.54081757442</v>
      </c>
      <c r="AM384" s="37">
        <f>SUM(Start:End!AM384)</f>
        <v>278862.66834259906</v>
      </c>
      <c r="AN384" s="37">
        <f>SUM(Start:End!AN384)</f>
        <v>293702.35728261236</v>
      </c>
      <c r="AO384" s="37">
        <f>SUM(Start:End!AO384)</f>
        <v>299479.57969359384</v>
      </c>
      <c r="AP384" s="37">
        <f>SUM(Start:End!AP384)</f>
        <v>194681.35936341924</v>
      </c>
      <c r="AQ384" s="37">
        <f>SUM(Start:End!AQ384)</f>
        <v>256289.55396638348</v>
      </c>
      <c r="AR384" s="37">
        <f>SUM(Start:End!AR384)</f>
        <v>207411.01230677369</v>
      </c>
      <c r="AS384" s="37">
        <f>SUM(Start:End!AS384)</f>
        <v>269363.68308244715</v>
      </c>
      <c r="AT384" s="37">
        <f>SUM(Start:End!AT384)</f>
        <v>220398.02930298838</v>
      </c>
      <c r="AU384" s="37">
        <f>SUM(Start:End!AU384)</f>
        <v>282270.88299970032</v>
      </c>
      <c r="AV384" s="37">
        <f>SUM(Start:End!AV384)</f>
        <v>324056.38965331251</v>
      </c>
      <c r="AW384" s="37">
        <f>SUM(Start:End!AW384)</f>
        <v>294979.47026316653</v>
      </c>
      <c r="AX384" s="37">
        <f>SUM(Start:End!AX384)</f>
        <v>337101.72568366316</v>
      </c>
      <c r="AY384" s="37">
        <f>SUM(Start:End!AY384)</f>
        <v>307786.42536201741</v>
      </c>
      <c r="BA384" s="37">
        <f>SUM(Start:End!BA384)</f>
        <v>738566.3466820016</v>
      </c>
      <c r="BB384" s="37">
        <f>SUM(Start:End!BB384)</f>
        <v>1645398.7723359205</v>
      </c>
      <c r="BC384" s="37">
        <f>SUM(Start:End!BC384)</f>
        <v>2879250.1311567156</v>
      </c>
      <c r="BD384" s="37">
        <f>SUM(Start:End!BD384)</f>
        <v>3287520.4689600784</v>
      </c>
      <c r="BF384" s="77" t="s">
        <v>247</v>
      </c>
      <c r="BG384" s="32" t="str">
        <f t="shared" si="184"/>
        <v>Rider Paid Acquisition SpendWeak  Case Scenario</v>
      </c>
    </row>
    <row r="385" spans="2:59" x14ac:dyDescent="0.25">
      <c r="B385" s="48" t="s">
        <v>93</v>
      </c>
      <c r="C385" s="82" t="s">
        <v>26</v>
      </c>
      <c r="D385" s="66">
        <f>SUM(Start:End!D385)</f>
        <v>191215.32639960229</v>
      </c>
      <c r="E385" s="66">
        <f>SUM(Start:End!E385)</f>
        <v>223028.5163093688</v>
      </c>
      <c r="F385" s="66">
        <f>SUM(Start:End!F385)</f>
        <v>263333.95571726764</v>
      </c>
      <c r="G385" s="66">
        <f>SUM(Start:End!G385)</f>
        <v>280177.87367304863</v>
      </c>
      <c r="H385" s="66">
        <f>SUM(Start:End!H385)</f>
        <v>259882.76760956564</v>
      </c>
      <c r="I385" s="66">
        <f>SUM(Start:End!I385)</f>
        <v>272271.27880165173</v>
      </c>
      <c r="J385" s="66">
        <f>SUM(Start:End!J385)</f>
        <v>349070.63388374477</v>
      </c>
      <c r="K385" s="66">
        <f>SUM(Start:End!K385)</f>
        <v>390963.64851681737</v>
      </c>
      <c r="L385" s="66">
        <f>SUM(Start:End!L385)</f>
        <v>486360.20150611317</v>
      </c>
      <c r="M385" s="66">
        <f>SUM(Start:End!M385)</f>
        <v>119197.43152228251</v>
      </c>
      <c r="N385" s="66">
        <f>SUM(Start:End!N385)</f>
        <v>106537.31481949017</v>
      </c>
      <c r="O385" s="66">
        <f>SUM(Start:End!O385)</f>
        <v>109183.87408773617</v>
      </c>
      <c r="P385" s="37">
        <f>SUM(Start:End!P385)</f>
        <v>549227.28394220595</v>
      </c>
      <c r="Q385" s="37">
        <f>SUM(Start:End!Q385)</f>
        <v>607755.11085549393</v>
      </c>
      <c r="R385" s="37">
        <f>SUM(Start:End!R385)</f>
        <v>474047.54898890579</v>
      </c>
      <c r="S385" s="37">
        <f>SUM(Start:End!S385)</f>
        <v>638172.81746459939</v>
      </c>
      <c r="T385" s="37">
        <f>SUM(Start:End!T385)</f>
        <v>555065.31896572886</v>
      </c>
      <c r="U385" s="37">
        <f>SUM(Start:End!U385)</f>
        <v>719522.30201326194</v>
      </c>
      <c r="V385" s="37">
        <f>SUM(Start:End!V385)</f>
        <v>637021.9366007722</v>
      </c>
      <c r="W385" s="37">
        <f>SUM(Start:End!W385)</f>
        <v>802132.46027929522</v>
      </c>
      <c r="X385" s="37">
        <f>SUM(Start:End!X385)</f>
        <v>878333.70024298236</v>
      </c>
      <c r="Y385" s="37">
        <f>SUM(Start:End!Y385)</f>
        <v>883054.77572630241</v>
      </c>
      <c r="Z385" s="37">
        <f>SUM(Start:End!Z385)</f>
        <v>960018.82441792672</v>
      </c>
      <c r="AA385" s="37">
        <f>SUM(Start:End!AA385)</f>
        <v>965866.08108124032</v>
      </c>
      <c r="AB385" s="37">
        <f>SUM(Start:End!AB385)</f>
        <v>1086950.6406061396</v>
      </c>
      <c r="AC385" s="37">
        <f>SUM(Start:End!AC385)</f>
        <v>1127880.7090123189</v>
      </c>
      <c r="AD385" s="37">
        <f>SUM(Start:End!AD385)</f>
        <v>1005880.6160843173</v>
      </c>
      <c r="AE385" s="37">
        <f>SUM(Start:End!AE385)</f>
        <v>1176976.2963448367</v>
      </c>
      <c r="AF385" s="37">
        <f>SUM(Start:End!AF385)</f>
        <v>1090980.5425021506</v>
      </c>
      <c r="AG385" s="37">
        <f>SUM(Start:End!AG385)</f>
        <v>1261695.4618184699</v>
      </c>
      <c r="AH385" s="37">
        <f>SUM(Start:End!AH385)</f>
        <v>1176933.8342173377</v>
      </c>
      <c r="AI385" s="37">
        <f>SUM(Start:End!AI385)</f>
        <v>1347849.269052573</v>
      </c>
      <c r="AJ385" s="37">
        <f>SUM(Start:End!AJ385)</f>
        <v>1425575.1773936301</v>
      </c>
      <c r="AK385" s="37">
        <f>SUM(Start:End!AK385)</f>
        <v>1430879.0457439693</v>
      </c>
      <c r="AL385" s="37">
        <f>SUM(Start:End!AL385)</f>
        <v>1510593.2812979256</v>
      </c>
      <c r="AM385" s="37">
        <f>SUM(Start:End!AM385)</f>
        <v>1515801.5050741155</v>
      </c>
      <c r="AN385" s="37">
        <f>SUM(Start:End!AN385)</f>
        <v>1597268.884053</v>
      </c>
      <c r="AO385" s="37">
        <f>SUM(Start:End!AO385)</f>
        <v>1636362.2570756041</v>
      </c>
      <c r="AP385" s="37">
        <f>SUM(Start:End!AP385)</f>
        <v>860064.73478549509</v>
      </c>
      <c r="AQ385" s="37">
        <f>SUM(Start:End!AQ385)</f>
        <v>1297003.6091911572</v>
      </c>
      <c r="AR385" s="37">
        <f>SUM(Start:End!AR385)</f>
        <v>943931.44813450763</v>
      </c>
      <c r="AS385" s="37">
        <f>SUM(Start:End!AS385)</f>
        <v>1381436.9872647333</v>
      </c>
      <c r="AT385" s="37">
        <f>SUM(Start:End!AT385)</f>
        <v>1028170.4654796215</v>
      </c>
      <c r="AU385" s="37">
        <f>SUM(Start:End!AU385)</f>
        <v>1465809.4036069324</v>
      </c>
      <c r="AV385" s="37">
        <f>SUM(Start:End!AV385)</f>
        <v>1767971.0289798535</v>
      </c>
      <c r="AW385" s="37">
        <f>SUM(Start:End!AW385)</f>
        <v>1549821.3657455945</v>
      </c>
      <c r="AX385" s="37">
        <f>SUM(Start:End!AX385)</f>
        <v>1853924.7464893465</v>
      </c>
      <c r="AY385" s="37">
        <f>SUM(Start:End!AY385)</f>
        <v>1634550.0751876107</v>
      </c>
      <c r="BA385" s="37">
        <f>SUM(Start:End!BA385)</f>
        <v>3051222.8228466893</v>
      </c>
      <c r="BB385" s="37">
        <f>SUM(Start:End!BB385)</f>
        <v>8670218.1605787147</v>
      </c>
      <c r="BC385" s="37">
        <f>SUM(Start:End!BC385)</f>
        <v>15157996.379147787</v>
      </c>
      <c r="BD385" s="37">
        <f>SUM(Start:End!BD385)</f>
        <v>17016315.005993452</v>
      </c>
      <c r="BF385" s="77" t="s">
        <v>247</v>
      </c>
      <c r="BG385" s="32" t="str">
        <f t="shared" si="184"/>
        <v>Driver Paid Acquisition SpendWeak  Case Scenario</v>
      </c>
    </row>
    <row r="386" spans="2:59" x14ac:dyDescent="0.25">
      <c r="B386" s="48" t="s">
        <v>94</v>
      </c>
      <c r="C386" s="82" t="s">
        <v>118</v>
      </c>
      <c r="D386" s="66">
        <f>SUM(Start:End!D386)</f>
        <v>492028</v>
      </c>
      <c r="E386" s="66">
        <f>SUM(Start:End!E386)</f>
        <v>704165</v>
      </c>
      <c r="F386" s="66">
        <f>SUM(Start:End!F386)</f>
        <v>671382</v>
      </c>
      <c r="G386" s="66">
        <f>SUM(Start:End!G386)</f>
        <v>993721</v>
      </c>
      <c r="H386" s="66">
        <f>SUM(Start:End!H386)</f>
        <v>962647</v>
      </c>
      <c r="I386" s="66">
        <f>SUM(Start:End!I386)</f>
        <v>1135648</v>
      </c>
      <c r="J386" s="66">
        <f>SUM(Start:End!J386)</f>
        <v>2140204</v>
      </c>
      <c r="K386" s="66">
        <f>SUM(Start:End!K386)</f>
        <v>1480432</v>
      </c>
      <c r="L386" s="66">
        <f>SUM(Start:End!L386)</f>
        <v>1548189</v>
      </c>
      <c r="M386" s="66">
        <f>SUM(Start:End!M386)</f>
        <v>1888346</v>
      </c>
      <c r="N386" s="66">
        <f>SUM(Start:End!N386)</f>
        <v>2649561</v>
      </c>
      <c r="O386" s="66">
        <f>SUM(Start:End!O386)</f>
        <v>3983419</v>
      </c>
      <c r="P386" s="37">
        <f>SUM(Start:End!P386)</f>
        <v>1995478.7405092772</v>
      </c>
      <c r="Q386" s="37">
        <f>SUM(Start:End!Q386)</f>
        <v>2214217.3083638404</v>
      </c>
      <c r="R386" s="37">
        <f>SUM(Start:End!R386)</f>
        <v>1734108.382315411</v>
      </c>
      <c r="S386" s="37">
        <f>SUM(Start:End!S386)</f>
        <v>2295099.3942028424</v>
      </c>
      <c r="T386" s="37">
        <f>SUM(Start:End!T386)</f>
        <v>2030086.2862481223</v>
      </c>
      <c r="U386" s="37">
        <f>SUM(Start:End!U386)</f>
        <v>2613784.5600174572</v>
      </c>
      <c r="V386" s="37">
        <f>SUM(Start:End!V386)</f>
        <v>2388538.1612982219</v>
      </c>
      <c r="W386" s="37">
        <f>SUM(Start:End!W386)</f>
        <v>2865969.3320601257</v>
      </c>
      <c r="X386" s="37">
        <f>SUM(Start:End!X386)</f>
        <v>3163873.1453956952</v>
      </c>
      <c r="Y386" s="37">
        <f>SUM(Start:End!Y386)</f>
        <v>3263446.6371576418</v>
      </c>
      <c r="Z386" s="37">
        <f>SUM(Start:End!Z386)</f>
        <v>3598360.1776368795</v>
      </c>
      <c r="AA386" s="37">
        <f>SUM(Start:End!AA386)</f>
        <v>3624187.2174564223</v>
      </c>
      <c r="AB386" s="37">
        <f>SUM(Start:End!AB386)</f>
        <v>3839672.3617341584</v>
      </c>
      <c r="AC386" s="37">
        <f>SUM(Start:End!AC386)</f>
        <v>3980201.1225706507</v>
      </c>
      <c r="AD386" s="37">
        <f>SUM(Start:End!AD386)</f>
        <v>3604830.1165697575</v>
      </c>
      <c r="AE386" s="37">
        <f>SUM(Start:End!AE386)</f>
        <v>4166596.1125942483</v>
      </c>
      <c r="AF386" s="37">
        <f>SUM(Start:End!AF386)</f>
        <v>3907025.9168991428</v>
      </c>
      <c r="AG386" s="37">
        <f>SUM(Start:End!AG386)</f>
        <v>4468606.6313665975</v>
      </c>
      <c r="AH386" s="37">
        <f>SUM(Start:End!AH386)</f>
        <v>4207707.1595372055</v>
      </c>
      <c r="AI386" s="37">
        <f>SUM(Start:End!AI386)</f>
        <v>4760497.6185963973</v>
      </c>
      <c r="AJ386" s="37">
        <f>SUM(Start:End!AJ386)</f>
        <v>5024269.2757055322</v>
      </c>
      <c r="AK386" s="37">
        <f>SUM(Start:End!AK386)</f>
        <v>5055947.0005747313</v>
      </c>
      <c r="AL386" s="37">
        <f>SUM(Start:End!AL386)</f>
        <v>5310949.2533676699</v>
      </c>
      <c r="AM386" s="37">
        <f>SUM(Start:End!AM386)</f>
        <v>5323699.2022228288</v>
      </c>
      <c r="AN386" s="37">
        <f>SUM(Start:End!AN386)</f>
        <v>5594413.3675828651</v>
      </c>
      <c r="AO386" s="37">
        <f>SUM(Start:End!AO386)</f>
        <v>5726465.9847594313</v>
      </c>
      <c r="AP386" s="37">
        <f>SUM(Start:End!AP386)</f>
        <v>3228298.9512066045</v>
      </c>
      <c r="AQ386" s="37">
        <f>SUM(Start:End!AQ386)</f>
        <v>4654163.2521678759</v>
      </c>
      <c r="AR386" s="37">
        <f>SUM(Start:End!AR386)</f>
        <v>3510162.2886043014</v>
      </c>
      <c r="AS386" s="37">
        <f>SUM(Start:End!AS386)</f>
        <v>4939519.7015111437</v>
      </c>
      <c r="AT386" s="37">
        <f>SUM(Start:End!AT386)</f>
        <v>3792539.0540983928</v>
      </c>
      <c r="AU386" s="37">
        <f>SUM(Start:End!AU386)</f>
        <v>5221153.426993805</v>
      </c>
      <c r="AV386" s="37">
        <f>SUM(Start:End!AV386)</f>
        <v>6202273.9846908124</v>
      </c>
      <c r="AW386" s="37">
        <f>SUM(Start:End!AW386)</f>
        <v>5499472.5468656663</v>
      </c>
      <c r="AX386" s="37">
        <f>SUM(Start:End!AX386)</f>
        <v>6485251.1465446753</v>
      </c>
      <c r="AY386" s="37">
        <f>SUM(Start:End!AY386)</f>
        <v>5777902.1228810018</v>
      </c>
      <c r="BA386" s="37">
        <f>SUM(Start:End!BA386)</f>
        <v>18649742</v>
      </c>
      <c r="BB386" s="37">
        <f>SUM(Start:End!BB386)</f>
        <v>31787149.342661936</v>
      </c>
      <c r="BC386" s="37">
        <f>SUM(Start:End!BC386)</f>
        <v>53650001.771738917</v>
      </c>
      <c r="BD386" s="37">
        <f>SUM(Start:End!BD386)</f>
        <v>60631615.827906571</v>
      </c>
      <c r="BF386" s="77" t="s">
        <v>247</v>
      </c>
      <c r="BG386" s="32" t="str">
        <f t="shared" si="184"/>
        <v>Surged TripsWeak  Case Scenario</v>
      </c>
    </row>
    <row r="387" spans="2:59" x14ac:dyDescent="0.25">
      <c r="B387" s="48" t="s">
        <v>95</v>
      </c>
      <c r="C387" s="82" t="s">
        <v>118</v>
      </c>
      <c r="D387" s="66">
        <f>SUM(Start:End!D387)</f>
        <v>329987</v>
      </c>
      <c r="E387" s="66">
        <f>SUM(Start:End!E387)</f>
        <v>323046</v>
      </c>
      <c r="F387" s="66">
        <f>SUM(Start:End!F387)</f>
        <v>510976</v>
      </c>
      <c r="G387" s="66">
        <f>SUM(Start:End!G387)</f>
        <v>572739</v>
      </c>
      <c r="H387" s="66">
        <f>SUM(Start:End!H387)</f>
        <v>612584</v>
      </c>
      <c r="I387" s="66">
        <f>SUM(Start:End!I387)</f>
        <v>612409</v>
      </c>
      <c r="J387" s="66">
        <f>SUM(Start:End!J387)</f>
        <v>774887</v>
      </c>
      <c r="K387" s="66">
        <f>SUM(Start:End!K387)</f>
        <v>1082176</v>
      </c>
      <c r="L387" s="66">
        <f>SUM(Start:End!L387)</f>
        <v>1162569</v>
      </c>
      <c r="M387" s="66">
        <f>SUM(Start:End!M387)</f>
        <v>1107808</v>
      </c>
      <c r="N387" s="66">
        <f>SUM(Start:End!N387)</f>
        <v>983240</v>
      </c>
      <c r="O387" s="66">
        <f>SUM(Start:End!O387)</f>
        <v>842395</v>
      </c>
      <c r="P387" s="37">
        <f>SUM(Start:End!P387)</f>
        <v>86440.310671135667</v>
      </c>
      <c r="Q387" s="37">
        <f>SUM(Start:End!Q387)</f>
        <v>86440.310671135667</v>
      </c>
      <c r="R387" s="37">
        <f>SUM(Start:End!R387)</f>
        <v>86440.310671135667</v>
      </c>
      <c r="S387" s="37">
        <f>SUM(Start:End!S387)</f>
        <v>86440.310671135667</v>
      </c>
      <c r="T387" s="37">
        <f>SUM(Start:End!T387)</f>
        <v>86440.310671135667</v>
      </c>
      <c r="U387" s="37">
        <f>SUM(Start:End!U387)</f>
        <v>86440.310671135667</v>
      </c>
      <c r="V387" s="37">
        <f>SUM(Start:End!V387)</f>
        <v>86440.310671135667</v>
      </c>
      <c r="W387" s="37">
        <f>SUM(Start:End!W387)</f>
        <v>86440.310671135667</v>
      </c>
      <c r="X387" s="37">
        <f>SUM(Start:End!X387)</f>
        <v>86440.310671135667</v>
      </c>
      <c r="Y387" s="37">
        <f>SUM(Start:End!Y387)</f>
        <v>86440.310671135667</v>
      </c>
      <c r="Z387" s="37">
        <f>SUM(Start:End!Z387)</f>
        <v>86440.310671135667</v>
      </c>
      <c r="AA387" s="37">
        <f>SUM(Start:End!AA387)</f>
        <v>86440.310671135667</v>
      </c>
      <c r="AB387" s="37">
        <f>SUM(Start:End!AB387)</f>
        <v>86440.310671135667</v>
      </c>
      <c r="AC387" s="37">
        <f>SUM(Start:End!AC387)</f>
        <v>86440.310671135667</v>
      </c>
      <c r="AD387" s="37">
        <f>SUM(Start:End!AD387)</f>
        <v>86440.310671135667</v>
      </c>
      <c r="AE387" s="37">
        <f>SUM(Start:End!AE387)</f>
        <v>86440.310671135667</v>
      </c>
      <c r="AF387" s="37">
        <f>SUM(Start:End!AF387)</f>
        <v>86440.310671135667</v>
      </c>
      <c r="AG387" s="37">
        <f>SUM(Start:End!AG387)</f>
        <v>86440.310671135667</v>
      </c>
      <c r="AH387" s="37">
        <f>SUM(Start:End!AH387)</f>
        <v>86440.310671135667</v>
      </c>
      <c r="AI387" s="37">
        <f>SUM(Start:End!AI387)</f>
        <v>86440.310671135667</v>
      </c>
      <c r="AJ387" s="37">
        <f>SUM(Start:End!AJ387)</f>
        <v>86440.310671135667</v>
      </c>
      <c r="AK387" s="37">
        <f>SUM(Start:End!AK387)</f>
        <v>86440.310671135667</v>
      </c>
      <c r="AL387" s="37">
        <f>SUM(Start:End!AL387)</f>
        <v>86440.310671135667</v>
      </c>
      <c r="AM387" s="37">
        <f>SUM(Start:End!AM387)</f>
        <v>86440.310671135667</v>
      </c>
      <c r="AN387" s="37">
        <f>SUM(Start:End!AN387)</f>
        <v>86440.310671135667</v>
      </c>
      <c r="AO387" s="37">
        <f>SUM(Start:End!AO387)</f>
        <v>86440.310671135667</v>
      </c>
      <c r="AP387" s="37">
        <f>SUM(Start:End!AP387)</f>
        <v>86440.310671135667</v>
      </c>
      <c r="AQ387" s="37">
        <f>SUM(Start:End!AQ387)</f>
        <v>86440.310671135667</v>
      </c>
      <c r="AR387" s="37">
        <f>SUM(Start:End!AR387)</f>
        <v>86440.310671135667</v>
      </c>
      <c r="AS387" s="37">
        <f>SUM(Start:End!AS387)</f>
        <v>86440.310671135667</v>
      </c>
      <c r="AT387" s="37">
        <f>SUM(Start:End!AT387)</f>
        <v>86440.310671135667</v>
      </c>
      <c r="AU387" s="37">
        <f>SUM(Start:End!AU387)</f>
        <v>86440.310671135667</v>
      </c>
      <c r="AV387" s="37">
        <f>SUM(Start:End!AV387)</f>
        <v>86440.310671135667</v>
      </c>
      <c r="AW387" s="37">
        <f>SUM(Start:End!AW387)</f>
        <v>86440.310671135667</v>
      </c>
      <c r="AX387" s="37">
        <f>SUM(Start:End!AX387)</f>
        <v>86440.310671135667</v>
      </c>
      <c r="AY387" s="37">
        <f>SUM(Start:End!AY387)</f>
        <v>86440.310671135667</v>
      </c>
      <c r="BA387" s="37">
        <f>SUM(Start:End!BA387)</f>
        <v>8914816</v>
      </c>
      <c r="BB387" s="37">
        <f>SUM(Start:End!BB387)</f>
        <v>1037283.7280536281</v>
      </c>
      <c r="BC387" s="37">
        <f>SUM(Start:End!BC387)</f>
        <v>1037283.7280536281</v>
      </c>
      <c r="BD387" s="37">
        <f>SUM(Start:End!BD387)</f>
        <v>1037283.7280536281</v>
      </c>
      <c r="BF387" s="77" t="s">
        <v>247</v>
      </c>
      <c r="BG387" s="32" t="str">
        <f t="shared" si="184"/>
        <v>New Driver TripsWeak  Case Scenario</v>
      </c>
    </row>
    <row r="388" spans="2:59" x14ac:dyDescent="0.25">
      <c r="B388" s="48" t="s">
        <v>96</v>
      </c>
      <c r="C388" s="82" t="s">
        <v>118</v>
      </c>
      <c r="D388" s="66">
        <f>SUM(Start:End!D388)</f>
        <v>284071</v>
      </c>
      <c r="E388" s="66">
        <f>SUM(Start:End!E388)</f>
        <v>293023</v>
      </c>
      <c r="F388" s="66">
        <f>SUM(Start:End!F388)</f>
        <v>398141</v>
      </c>
      <c r="G388" s="66">
        <f>SUM(Start:End!G388)</f>
        <v>503260</v>
      </c>
      <c r="H388" s="66">
        <f>SUM(Start:End!H388)</f>
        <v>545852</v>
      </c>
      <c r="I388" s="66">
        <f>SUM(Start:End!I388)</f>
        <v>600529</v>
      </c>
      <c r="J388" s="66">
        <f>SUM(Start:End!J388)</f>
        <v>643340</v>
      </c>
      <c r="K388" s="66">
        <f>SUM(Start:End!K388)</f>
        <v>641270</v>
      </c>
      <c r="L388" s="66">
        <f>SUM(Start:End!L388)</f>
        <v>724529</v>
      </c>
      <c r="M388" s="66">
        <f>SUM(Start:End!M388)</f>
        <v>758622</v>
      </c>
      <c r="N388" s="66">
        <f>SUM(Start:End!N388)</f>
        <v>695139</v>
      </c>
      <c r="O388" s="66">
        <f>SUM(Start:End!O388)</f>
        <v>665665</v>
      </c>
      <c r="P388" s="37">
        <f>SUM(Start:End!P388)</f>
        <v>284934.36259977124</v>
      </c>
      <c r="Q388" s="37">
        <f>SUM(Start:End!Q388)</f>
        <v>284934.36259977124</v>
      </c>
      <c r="R388" s="37">
        <f>SUM(Start:End!R388)</f>
        <v>284934.36259977124</v>
      </c>
      <c r="S388" s="37">
        <f>SUM(Start:End!S388)</f>
        <v>284934.36259977124</v>
      </c>
      <c r="T388" s="37">
        <f>SUM(Start:End!T388)</f>
        <v>284934.36259977124</v>
      </c>
      <c r="U388" s="37">
        <f>SUM(Start:End!U388)</f>
        <v>284934.36259977124</v>
      </c>
      <c r="V388" s="37">
        <f>SUM(Start:End!V388)</f>
        <v>284934.36259977124</v>
      </c>
      <c r="W388" s="37">
        <f>SUM(Start:End!W388)</f>
        <v>284934.36259977124</v>
      </c>
      <c r="X388" s="37">
        <f>SUM(Start:End!X388)</f>
        <v>284934.36259977124</v>
      </c>
      <c r="Y388" s="37">
        <f>SUM(Start:End!Y388)</f>
        <v>284934.36259977124</v>
      </c>
      <c r="Z388" s="37">
        <f>SUM(Start:End!Z388)</f>
        <v>284934.36259977124</v>
      </c>
      <c r="AA388" s="37">
        <f>SUM(Start:End!AA388)</f>
        <v>284934.36259977124</v>
      </c>
      <c r="AB388" s="37">
        <f>SUM(Start:End!AB388)</f>
        <v>284934.36259977124</v>
      </c>
      <c r="AC388" s="37">
        <f>SUM(Start:End!AC388)</f>
        <v>284934.36259977124</v>
      </c>
      <c r="AD388" s="37">
        <f>SUM(Start:End!AD388)</f>
        <v>284934.36259977124</v>
      </c>
      <c r="AE388" s="37">
        <f>SUM(Start:End!AE388)</f>
        <v>284934.36259977124</v>
      </c>
      <c r="AF388" s="37">
        <f>SUM(Start:End!AF388)</f>
        <v>284934.36259977124</v>
      </c>
      <c r="AG388" s="37">
        <f>SUM(Start:End!AG388)</f>
        <v>284934.36259977124</v>
      </c>
      <c r="AH388" s="37">
        <f>SUM(Start:End!AH388)</f>
        <v>284934.36259977124</v>
      </c>
      <c r="AI388" s="37">
        <f>SUM(Start:End!AI388)</f>
        <v>284934.36259977124</v>
      </c>
      <c r="AJ388" s="37">
        <f>SUM(Start:End!AJ388)</f>
        <v>284934.36259977124</v>
      </c>
      <c r="AK388" s="37">
        <f>SUM(Start:End!AK388)</f>
        <v>284934.36259977124</v>
      </c>
      <c r="AL388" s="37">
        <f>SUM(Start:End!AL388)</f>
        <v>284934.36259977124</v>
      </c>
      <c r="AM388" s="37">
        <f>SUM(Start:End!AM388)</f>
        <v>284934.36259977124</v>
      </c>
      <c r="AN388" s="37">
        <f>SUM(Start:End!AN388)</f>
        <v>284934.36259977124</v>
      </c>
      <c r="AO388" s="37">
        <f>SUM(Start:End!AO388)</f>
        <v>284934.36259977124</v>
      </c>
      <c r="AP388" s="37">
        <f>SUM(Start:End!AP388)</f>
        <v>284934.36259977124</v>
      </c>
      <c r="AQ388" s="37">
        <f>SUM(Start:End!AQ388)</f>
        <v>284934.36259977124</v>
      </c>
      <c r="AR388" s="37">
        <f>SUM(Start:End!AR388)</f>
        <v>284934.36259977124</v>
      </c>
      <c r="AS388" s="37">
        <f>SUM(Start:End!AS388)</f>
        <v>284934.36259977124</v>
      </c>
      <c r="AT388" s="37">
        <f>SUM(Start:End!AT388)</f>
        <v>284934.36259977124</v>
      </c>
      <c r="AU388" s="37">
        <f>SUM(Start:End!AU388)</f>
        <v>284934.36259977124</v>
      </c>
      <c r="AV388" s="37">
        <f>SUM(Start:End!AV388)</f>
        <v>284934.36259977124</v>
      </c>
      <c r="AW388" s="37">
        <f>SUM(Start:End!AW388)</f>
        <v>284934.36259977124</v>
      </c>
      <c r="AX388" s="37">
        <f>SUM(Start:End!AX388)</f>
        <v>284934.36259977124</v>
      </c>
      <c r="AY388" s="37">
        <f>SUM(Start:End!AY388)</f>
        <v>284934.36259977124</v>
      </c>
      <c r="BA388" s="37">
        <f>SUM(Start:End!BA388)</f>
        <v>6753441</v>
      </c>
      <c r="BB388" s="37">
        <f>SUM(Start:End!BB388)</f>
        <v>3419212.3511972558</v>
      </c>
      <c r="BC388" s="37">
        <f>SUM(Start:End!BC388)</f>
        <v>3419212.3511972558</v>
      </c>
      <c r="BD388" s="37">
        <f>SUM(Start:End!BD388)</f>
        <v>3419212.3511972558</v>
      </c>
      <c r="BF388" s="77" t="s">
        <v>247</v>
      </c>
      <c r="BG388" s="32" t="str">
        <f t="shared" si="184"/>
        <v>New Rider TripsWeak  Case Scenario</v>
      </c>
    </row>
    <row r="389" spans="2:59" x14ac:dyDescent="0.25">
      <c r="B389" s="48" t="s">
        <v>97</v>
      </c>
      <c r="C389" s="82" t="s">
        <v>118</v>
      </c>
      <c r="D389" s="66">
        <f>SUM(Start:End!D389)</f>
        <v>91800</v>
      </c>
      <c r="E389" s="66">
        <f>SUM(Start:End!E389)</f>
        <v>106526</v>
      </c>
      <c r="F389" s="66">
        <f>SUM(Start:End!F389)</f>
        <v>140696</v>
      </c>
      <c r="G389" s="66">
        <f>SUM(Start:End!G389)</f>
        <v>171258</v>
      </c>
      <c r="H389" s="66">
        <f>SUM(Start:End!H389)</f>
        <v>175160</v>
      </c>
      <c r="I389" s="66">
        <f>SUM(Start:End!I389)</f>
        <v>200851</v>
      </c>
      <c r="J389" s="66">
        <f>SUM(Start:End!J389)</f>
        <v>224298</v>
      </c>
      <c r="K389" s="66">
        <f>SUM(Start:End!K389)</f>
        <v>213015</v>
      </c>
      <c r="L389" s="66">
        <f>SUM(Start:End!L389)</f>
        <v>243718</v>
      </c>
      <c r="M389" s="66">
        <f>SUM(Start:End!M389)</f>
        <v>257179</v>
      </c>
      <c r="N389" s="66">
        <f>SUM(Start:End!N389)</f>
        <v>250188</v>
      </c>
      <c r="O389" s="66">
        <f>SUM(Start:End!O389)</f>
        <v>268161</v>
      </c>
      <c r="P389" s="37">
        <f>SUM(Start:End!P389)</f>
        <v>96623.345263602998</v>
      </c>
      <c r="Q389" s="37">
        <f>SUM(Start:End!Q389)</f>
        <v>96623.345263602998</v>
      </c>
      <c r="R389" s="37">
        <f>SUM(Start:End!R389)</f>
        <v>96623.345263602998</v>
      </c>
      <c r="S389" s="37">
        <f>SUM(Start:End!S389)</f>
        <v>96623.345263602998</v>
      </c>
      <c r="T389" s="37">
        <f>SUM(Start:End!T389)</f>
        <v>96623.345263602998</v>
      </c>
      <c r="U389" s="37">
        <f>SUM(Start:End!U389)</f>
        <v>96623.345263602998</v>
      </c>
      <c r="V389" s="37">
        <f>SUM(Start:End!V389)</f>
        <v>96623.345263602998</v>
      </c>
      <c r="W389" s="37">
        <f>SUM(Start:End!W389)</f>
        <v>96623.345263602998</v>
      </c>
      <c r="X389" s="37">
        <f>SUM(Start:End!X389)</f>
        <v>96623.345263602998</v>
      </c>
      <c r="Y389" s="37">
        <f>SUM(Start:End!Y389)</f>
        <v>96623.345263602998</v>
      </c>
      <c r="Z389" s="37">
        <f>SUM(Start:End!Z389)</f>
        <v>96623.345263602998</v>
      </c>
      <c r="AA389" s="37">
        <f>SUM(Start:End!AA389)</f>
        <v>96623.345263602998</v>
      </c>
      <c r="AB389" s="37">
        <f>SUM(Start:End!AB389)</f>
        <v>96623.345263602998</v>
      </c>
      <c r="AC389" s="37">
        <f>SUM(Start:End!AC389)</f>
        <v>96623.345263602998</v>
      </c>
      <c r="AD389" s="37">
        <f>SUM(Start:End!AD389)</f>
        <v>96623.345263602998</v>
      </c>
      <c r="AE389" s="37">
        <f>SUM(Start:End!AE389)</f>
        <v>96623.345263602998</v>
      </c>
      <c r="AF389" s="37">
        <f>SUM(Start:End!AF389)</f>
        <v>96623.345263602998</v>
      </c>
      <c r="AG389" s="37">
        <f>SUM(Start:End!AG389)</f>
        <v>96623.345263602998</v>
      </c>
      <c r="AH389" s="37">
        <f>SUM(Start:End!AH389)</f>
        <v>96623.345263602998</v>
      </c>
      <c r="AI389" s="37">
        <f>SUM(Start:End!AI389)</f>
        <v>96623.345263602998</v>
      </c>
      <c r="AJ389" s="37">
        <f>SUM(Start:End!AJ389)</f>
        <v>96623.345263602998</v>
      </c>
      <c r="AK389" s="37">
        <f>SUM(Start:End!AK389)</f>
        <v>96623.345263602998</v>
      </c>
      <c r="AL389" s="37">
        <f>SUM(Start:End!AL389)</f>
        <v>96623.345263602998</v>
      </c>
      <c r="AM389" s="37">
        <f>SUM(Start:End!AM389)</f>
        <v>96623.345263602998</v>
      </c>
      <c r="AN389" s="37">
        <f>SUM(Start:End!AN389)</f>
        <v>96623.345263602998</v>
      </c>
      <c r="AO389" s="37">
        <f>SUM(Start:End!AO389)</f>
        <v>96623.345263602998</v>
      </c>
      <c r="AP389" s="37">
        <f>SUM(Start:End!AP389)</f>
        <v>96623.345263602998</v>
      </c>
      <c r="AQ389" s="37">
        <f>SUM(Start:End!AQ389)</f>
        <v>96623.345263602998</v>
      </c>
      <c r="AR389" s="37">
        <f>SUM(Start:End!AR389)</f>
        <v>96623.345263602998</v>
      </c>
      <c r="AS389" s="37">
        <f>SUM(Start:End!AS389)</f>
        <v>96623.345263602998</v>
      </c>
      <c r="AT389" s="37">
        <f>SUM(Start:End!AT389)</f>
        <v>96623.345263602998</v>
      </c>
      <c r="AU389" s="37">
        <f>SUM(Start:End!AU389)</f>
        <v>96623.345263602998</v>
      </c>
      <c r="AV389" s="37">
        <f>SUM(Start:End!AV389)</f>
        <v>96623.345263602998</v>
      </c>
      <c r="AW389" s="37">
        <f>SUM(Start:End!AW389)</f>
        <v>96623.345263602998</v>
      </c>
      <c r="AX389" s="37">
        <f>SUM(Start:End!AX389)</f>
        <v>96623.345263602998</v>
      </c>
      <c r="AY389" s="37">
        <f>SUM(Start:End!AY389)</f>
        <v>96623.345263602998</v>
      </c>
      <c r="BA389" s="37">
        <f>SUM(Start:End!BA389)</f>
        <v>2342850</v>
      </c>
      <c r="BB389" s="37">
        <f>SUM(Start:End!BB389)</f>
        <v>1159480.1431632356</v>
      </c>
      <c r="BC389" s="37">
        <f>SUM(Start:End!BC389)</f>
        <v>1159480.1431632356</v>
      </c>
      <c r="BD389" s="37">
        <f>SUM(Start:End!BD389)</f>
        <v>1159480.1431632356</v>
      </c>
      <c r="BF389" s="77" t="s">
        <v>247</v>
      </c>
      <c r="BG389" s="32" t="str">
        <f t="shared" si="184"/>
        <v>New RidersWeak  Case Scenario</v>
      </c>
    </row>
    <row r="390" spans="2:59" x14ac:dyDescent="0.25">
      <c r="B390" s="48" t="s">
        <v>98</v>
      </c>
      <c r="C390" s="82" t="s">
        <v>118</v>
      </c>
      <c r="D390" s="66">
        <f>SUM(Start:End!D390)</f>
        <v>5293</v>
      </c>
      <c r="E390" s="66">
        <f>SUM(Start:End!E390)</f>
        <v>5696</v>
      </c>
      <c r="F390" s="66">
        <f>SUM(Start:End!F390)</f>
        <v>8208</v>
      </c>
      <c r="G390" s="66">
        <f>SUM(Start:End!G390)</f>
        <v>9784</v>
      </c>
      <c r="H390" s="66">
        <f>SUM(Start:End!H390)</f>
        <v>10059</v>
      </c>
      <c r="I390" s="66">
        <f>SUM(Start:End!I390)</f>
        <v>8586</v>
      </c>
      <c r="J390" s="66">
        <f>SUM(Start:End!J390)</f>
        <v>10385</v>
      </c>
      <c r="K390" s="66">
        <f>SUM(Start:End!K390)</f>
        <v>15291</v>
      </c>
      <c r="L390" s="66">
        <f>SUM(Start:End!L390)</f>
        <v>16010</v>
      </c>
      <c r="M390" s="66">
        <f>SUM(Start:End!M390)</f>
        <v>14470</v>
      </c>
      <c r="N390" s="66">
        <f>SUM(Start:End!N390)</f>
        <v>11636</v>
      </c>
      <c r="O390" s="66">
        <f>SUM(Start:End!O390)</f>
        <v>9752</v>
      </c>
      <c r="P390" s="37">
        <f>SUM(Start:End!P390)</f>
        <v>850.95185646931236</v>
      </c>
      <c r="Q390" s="37">
        <f>SUM(Start:End!Q390)</f>
        <v>850.95185646931236</v>
      </c>
      <c r="R390" s="37">
        <f>SUM(Start:End!R390)</f>
        <v>850.95185646931236</v>
      </c>
      <c r="S390" s="37">
        <f>SUM(Start:End!S390)</f>
        <v>850.95185646931236</v>
      </c>
      <c r="T390" s="37">
        <f>SUM(Start:End!T390)</f>
        <v>850.95185646931236</v>
      </c>
      <c r="U390" s="37">
        <f>SUM(Start:End!U390)</f>
        <v>850.95185646931236</v>
      </c>
      <c r="V390" s="37">
        <f>SUM(Start:End!V390)</f>
        <v>850.95185646931236</v>
      </c>
      <c r="W390" s="37">
        <f>SUM(Start:End!W390)</f>
        <v>850.95185646931236</v>
      </c>
      <c r="X390" s="37">
        <f>SUM(Start:End!X390)</f>
        <v>850.95185646931236</v>
      </c>
      <c r="Y390" s="37">
        <f>SUM(Start:End!Y390)</f>
        <v>850.95185646931236</v>
      </c>
      <c r="Z390" s="37">
        <f>SUM(Start:End!Z390)</f>
        <v>850.95185646931236</v>
      </c>
      <c r="AA390" s="37">
        <f>SUM(Start:End!AA390)</f>
        <v>850.95185646931236</v>
      </c>
      <c r="AB390" s="37">
        <f>SUM(Start:End!AB390)</f>
        <v>850.95185646931236</v>
      </c>
      <c r="AC390" s="37">
        <f>SUM(Start:End!AC390)</f>
        <v>850.95185646931236</v>
      </c>
      <c r="AD390" s="37">
        <f>SUM(Start:End!AD390)</f>
        <v>850.95185646931236</v>
      </c>
      <c r="AE390" s="37">
        <f>SUM(Start:End!AE390)</f>
        <v>850.95185646931236</v>
      </c>
      <c r="AF390" s="37">
        <f>SUM(Start:End!AF390)</f>
        <v>850.95185646931236</v>
      </c>
      <c r="AG390" s="37">
        <f>SUM(Start:End!AG390)</f>
        <v>850.95185646931236</v>
      </c>
      <c r="AH390" s="37">
        <f>SUM(Start:End!AH390)</f>
        <v>850.95185646931236</v>
      </c>
      <c r="AI390" s="37">
        <f>SUM(Start:End!AI390)</f>
        <v>850.95185646931236</v>
      </c>
      <c r="AJ390" s="37">
        <f>SUM(Start:End!AJ390)</f>
        <v>850.95185646931236</v>
      </c>
      <c r="AK390" s="37">
        <f>SUM(Start:End!AK390)</f>
        <v>850.95185646931236</v>
      </c>
      <c r="AL390" s="37">
        <f>SUM(Start:End!AL390)</f>
        <v>850.95185646931236</v>
      </c>
      <c r="AM390" s="37">
        <f>SUM(Start:End!AM390)</f>
        <v>850.95185646931236</v>
      </c>
      <c r="AN390" s="37">
        <f>SUM(Start:End!AN390)</f>
        <v>850.95185646931236</v>
      </c>
      <c r="AO390" s="37">
        <f>SUM(Start:End!AO390)</f>
        <v>850.95185646931236</v>
      </c>
      <c r="AP390" s="37">
        <f>SUM(Start:End!AP390)</f>
        <v>850.95185646931236</v>
      </c>
      <c r="AQ390" s="37">
        <f>SUM(Start:End!AQ390)</f>
        <v>850.95185646931236</v>
      </c>
      <c r="AR390" s="37">
        <f>SUM(Start:End!AR390)</f>
        <v>850.95185646931236</v>
      </c>
      <c r="AS390" s="37">
        <f>SUM(Start:End!AS390)</f>
        <v>850.95185646931236</v>
      </c>
      <c r="AT390" s="37">
        <f>SUM(Start:End!AT390)</f>
        <v>850.95185646931236</v>
      </c>
      <c r="AU390" s="37">
        <f>SUM(Start:End!AU390)</f>
        <v>850.95185646931236</v>
      </c>
      <c r="AV390" s="37">
        <f>SUM(Start:End!AV390)</f>
        <v>850.95185646931236</v>
      </c>
      <c r="AW390" s="37">
        <f>SUM(Start:End!AW390)</f>
        <v>850.95185646931236</v>
      </c>
      <c r="AX390" s="37">
        <f>SUM(Start:End!AX390)</f>
        <v>850.95185646931236</v>
      </c>
      <c r="AY390" s="37">
        <f>SUM(Start:End!AY390)</f>
        <v>850.95185646931236</v>
      </c>
      <c r="BA390" s="37">
        <f>SUM(Start:End!BA390)</f>
        <v>125170</v>
      </c>
      <c r="BB390" s="37">
        <f>SUM(Start:End!BB390)</f>
        <v>10211.422277631747</v>
      </c>
      <c r="BC390" s="37">
        <f>SUM(Start:End!BC390)</f>
        <v>10211.422277631747</v>
      </c>
      <c r="BD390" s="37">
        <f>SUM(Start:End!BD390)</f>
        <v>10211.422277631747</v>
      </c>
      <c r="BF390" s="77" t="s">
        <v>247</v>
      </c>
      <c r="BG390" s="32" t="str">
        <f t="shared" si="184"/>
        <v>New DriversWeak  Case Scenario</v>
      </c>
    </row>
    <row r="391" spans="2:59" x14ac:dyDescent="0.25">
      <c r="B391" s="48" t="s">
        <v>99</v>
      </c>
      <c r="C391" s="82" t="s">
        <v>118</v>
      </c>
      <c r="D391" s="66">
        <f>SUM(Start:End!D391)</f>
        <v>3124404</v>
      </c>
      <c r="E391" s="66">
        <f>SUM(Start:End!E391)</f>
        <v>3382479</v>
      </c>
      <c r="F391" s="66">
        <f>SUM(Start:End!F391)</f>
        <v>4185104</v>
      </c>
      <c r="G391" s="66">
        <f>SUM(Start:End!G391)</f>
        <v>4799851</v>
      </c>
      <c r="H391" s="66">
        <f>SUM(Start:End!H391)</f>
        <v>5754346</v>
      </c>
      <c r="I391" s="66">
        <f>SUM(Start:End!I391)</f>
        <v>6519874</v>
      </c>
      <c r="J391" s="66">
        <f>SUM(Start:End!J391)</f>
        <v>7294474</v>
      </c>
      <c r="K391" s="66">
        <f>SUM(Start:End!K391)</f>
        <v>7913570</v>
      </c>
      <c r="L391" s="66">
        <f>SUM(Start:End!L391)</f>
        <v>9108706</v>
      </c>
      <c r="M391" s="66">
        <f>SUM(Start:End!M391)</f>
        <v>10491050</v>
      </c>
      <c r="N391" s="66">
        <f>SUM(Start:End!N391)</f>
        <v>11429319</v>
      </c>
      <c r="O391" s="66">
        <f>SUM(Start:End!O391)</f>
        <v>11411732</v>
      </c>
      <c r="P391" s="37">
        <f>SUM(Start:End!P391)</f>
        <v>9063963.4249105696</v>
      </c>
      <c r="Q391" s="37">
        <f>SUM(Start:End!Q391)</f>
        <v>9941560.4296555258</v>
      </c>
      <c r="R391" s="37">
        <f>SUM(Start:End!R391)</f>
        <v>8253830.253076707</v>
      </c>
      <c r="S391" s="37">
        <f>SUM(Start:End!S391)</f>
        <v>10523025.621429866</v>
      </c>
      <c r="T391" s="37">
        <f>SUM(Start:End!T391)</f>
        <v>9474039.2775323708</v>
      </c>
      <c r="U391" s="37">
        <f>SUM(Start:End!U391)</f>
        <v>11726940.193593074</v>
      </c>
      <c r="V391" s="37">
        <f>SUM(Start:End!V391)</f>
        <v>10680168.280594772</v>
      </c>
      <c r="W391" s="37">
        <f>SUM(Start:End!W391)</f>
        <v>12933252.741259305</v>
      </c>
      <c r="X391" s="37">
        <f>SUM(Start:End!X391)</f>
        <v>13975911.73704982</v>
      </c>
      <c r="Y391" s="37">
        <f>SUM(Start:End!Y391)</f>
        <v>14089477.102541856</v>
      </c>
      <c r="Z391" s="37">
        <f>SUM(Start:End!Z391)</f>
        <v>15139539.028340612</v>
      </c>
      <c r="AA391" s="37">
        <f>SUM(Start:End!AA391)</f>
        <v>15274431.876192274</v>
      </c>
      <c r="AB391" s="37">
        <f>SUM(Start:End!AB391)</f>
        <v>17217200.413553853</v>
      </c>
      <c r="AC391" s="37">
        <f>SUM(Start:End!AC391)</f>
        <v>17791531.672068443</v>
      </c>
      <c r="AD391" s="37">
        <f>SUM(Start:End!AD391)</f>
        <v>16353659.658123748</v>
      </c>
      <c r="AE391" s="37">
        <f>SUM(Start:End!AE391)</f>
        <v>18568290.026040807</v>
      </c>
      <c r="AF391" s="37">
        <f>SUM(Start:End!AF391)</f>
        <v>17541813.072975565</v>
      </c>
      <c r="AG391" s="37">
        <f>SUM(Start:End!AG391)</f>
        <v>19742789.914693274</v>
      </c>
      <c r="AH391" s="37">
        <f>SUM(Start:End!AH391)</f>
        <v>18725024.340579942</v>
      </c>
      <c r="AI391" s="37">
        <f>SUM(Start:End!AI391)</f>
        <v>20924533.733707022</v>
      </c>
      <c r="AJ391" s="37">
        <f>SUM(Start:End!AJ391)</f>
        <v>21932585.557289861</v>
      </c>
      <c r="AK391" s="37">
        <f>SUM(Start:End!AK391)</f>
        <v>22076451.209005035</v>
      </c>
      <c r="AL391" s="37">
        <f>SUM(Start:End!AL391)</f>
        <v>23097607.024690274</v>
      </c>
      <c r="AM391" s="37">
        <f>SUM(Start:End!AM391)</f>
        <v>23243977.171645164</v>
      </c>
      <c r="AN391" s="37">
        <f>SUM(Start:End!AN391)</f>
        <v>24485440.077738374</v>
      </c>
      <c r="AO391" s="37">
        <f>SUM(Start:End!AO391)</f>
        <v>25010356.131330952</v>
      </c>
      <c r="AP391" s="37">
        <f>SUM(Start:End!AP391)</f>
        <v>15109765.032704616</v>
      </c>
      <c r="AQ391" s="37">
        <f>SUM(Start:End!AQ391)</f>
        <v>20820516.604288191</v>
      </c>
      <c r="AR391" s="37">
        <f>SUM(Start:End!AR391)</f>
        <v>16253561.020789951</v>
      </c>
      <c r="AS391" s="37">
        <f>SUM(Start:End!AS391)</f>
        <v>21985661.870293595</v>
      </c>
      <c r="AT391" s="37">
        <f>SUM(Start:End!AT391)</f>
        <v>17413019.471250698</v>
      </c>
      <c r="AU391" s="37">
        <f>SUM(Start:End!AU391)</f>
        <v>23141666.292069107</v>
      </c>
      <c r="AV391" s="37">
        <f>SUM(Start:End!AV391)</f>
        <v>27047722.549978197</v>
      </c>
      <c r="AW391" s="37">
        <f>SUM(Start:End!AW391)</f>
        <v>24285171.237195477</v>
      </c>
      <c r="AX391" s="37">
        <f>SUM(Start:End!AX391)</f>
        <v>28219924.123770848</v>
      </c>
      <c r="AY391" s="37">
        <f>SUM(Start:End!AY391)</f>
        <v>25437902.073363699</v>
      </c>
      <c r="BA391" s="37">
        <f>SUM(Start:End!BA391)</f>
        <v>85414909</v>
      </c>
      <c r="BB391" s="37">
        <f>SUM(Start:End!BB391)</f>
        <v>141076139.96617675</v>
      </c>
      <c r="BC391" s="37">
        <f>SUM(Start:End!BC391)</f>
        <v>237215463.79437301</v>
      </c>
      <c r="BD391" s="37">
        <f>SUM(Start:End!BD391)</f>
        <v>269210706.4847737</v>
      </c>
      <c r="BF391" s="77" t="s">
        <v>247</v>
      </c>
      <c r="BG391" s="32" t="str">
        <f t="shared" si="184"/>
        <v>RequestsWeak  Case Scenario</v>
      </c>
    </row>
    <row r="392" spans="2:59" x14ac:dyDescent="0.25">
      <c r="B392" s="48" t="s">
        <v>100</v>
      </c>
      <c r="C392" s="82" t="s">
        <v>118</v>
      </c>
      <c r="D392" s="66">
        <f>SUM(Start:End!D392)</f>
        <v>21484</v>
      </c>
      <c r="E392" s="66">
        <f>SUM(Start:End!E392)</f>
        <v>23557</v>
      </c>
      <c r="F392" s="66">
        <f>SUM(Start:End!F392)</f>
        <v>28791</v>
      </c>
      <c r="G392" s="66">
        <f>SUM(Start:End!G392)</f>
        <v>34214</v>
      </c>
      <c r="H392" s="66">
        <f>SUM(Start:End!H392)</f>
        <v>39026</v>
      </c>
      <c r="I392" s="66">
        <f>SUM(Start:End!I392)</f>
        <v>39859</v>
      </c>
      <c r="J392" s="66">
        <f>SUM(Start:End!J392)</f>
        <v>44683</v>
      </c>
      <c r="K392" s="66">
        <f>SUM(Start:End!K392)</f>
        <v>52998</v>
      </c>
      <c r="L392" s="66">
        <f>SUM(Start:End!L392)</f>
        <v>57889</v>
      </c>
      <c r="M392" s="66">
        <f>SUM(Start:End!M392)</f>
        <v>60131</v>
      </c>
      <c r="N392" s="66">
        <f>SUM(Start:End!N392)</f>
        <v>60565</v>
      </c>
      <c r="O392" s="66">
        <f>SUM(Start:End!O392)</f>
        <v>59506</v>
      </c>
      <c r="P392" s="37">
        <f>SUM(Start:End!P392)</f>
        <v>65320.655273491153</v>
      </c>
      <c r="Q392" s="37">
        <f>SUM(Start:End!Q392)</f>
        <v>67360.573195985082</v>
      </c>
      <c r="R392" s="37">
        <f>SUM(Start:End!R392)</f>
        <v>99156.733156034898</v>
      </c>
      <c r="S392" s="37">
        <f>SUM(Start:End!S392)</f>
        <v>78998.507294091978</v>
      </c>
      <c r="T392" s="37">
        <f>SUM(Start:End!T392)</f>
        <v>106610.19949350132</v>
      </c>
      <c r="U392" s="37">
        <f>SUM(Start:End!U392)</f>
        <v>86436.526842189967</v>
      </c>
      <c r="V392" s="37">
        <f>SUM(Start:End!V392)</f>
        <v>113837.93702924193</v>
      </c>
      <c r="W392" s="37">
        <f>SUM(Start:End!W392)</f>
        <v>93444.038189295534</v>
      </c>
      <c r="X392" s="37">
        <f>SUM(Start:End!X392)</f>
        <v>89978.027758101787</v>
      </c>
      <c r="Y392" s="37">
        <f>SUM(Start:End!Y392)</f>
        <v>100432.84195649791</v>
      </c>
      <c r="Z392" s="37">
        <f>SUM(Start:End!Z392)</f>
        <v>97019.320072555784</v>
      </c>
      <c r="AA392" s="37">
        <f>SUM(Start:End!AA392)</f>
        <v>107457.59625867056</v>
      </c>
      <c r="AB392" s="37">
        <f>SUM(Start:End!AB392)</f>
        <v>103833.506193225</v>
      </c>
      <c r="AC392" s="37">
        <f>SUM(Start:End!AC392)</f>
        <v>108890.90068331336</v>
      </c>
      <c r="AD392" s="37">
        <f>SUM(Start:End!AD392)</f>
        <v>142369.81218410327</v>
      </c>
      <c r="AE392" s="37">
        <f>SUM(Start:End!AE392)</f>
        <v>121900.93565138061</v>
      </c>
      <c r="AF392" s="37">
        <f>SUM(Start:End!AF392)</f>
        <v>148859.61861144227</v>
      </c>
      <c r="AG392" s="37">
        <f>SUM(Start:End!AG392)</f>
        <v>128964.32716650648</v>
      </c>
      <c r="AH392" s="37">
        <f>SUM(Start:End!AH392)</f>
        <v>155922.02622688515</v>
      </c>
      <c r="AI392" s="37">
        <f>SUM(Start:End!AI392)</f>
        <v>135890.1405830376</v>
      </c>
      <c r="AJ392" s="37">
        <f>SUM(Start:End!AJ392)</f>
        <v>132234.68168719689</v>
      </c>
      <c r="AK392" s="37">
        <f>SUM(Start:End!AK392)</f>
        <v>143428.7289535474</v>
      </c>
      <c r="AL392" s="37">
        <f>SUM(Start:End!AL392)</f>
        <v>139436.17520628573</v>
      </c>
      <c r="AM392" s="37">
        <f>SUM(Start:End!AM392)</f>
        <v>150140.23190841364</v>
      </c>
      <c r="AN392" s="37">
        <f>SUM(Start:End!AN392)</f>
        <v>146574.07302539801</v>
      </c>
      <c r="AO392" s="37">
        <f>SUM(Start:End!AO392)</f>
        <v>151406.1718969059</v>
      </c>
      <c r="AP392" s="37">
        <f>SUM(Start:End!AP392)</f>
        <v>294082.30857845745</v>
      </c>
      <c r="AQ392" s="37">
        <f>SUM(Start:End!AQ392)</f>
        <v>233064.44762278552</v>
      </c>
      <c r="AR392" s="37">
        <f>SUM(Start:End!AR392)</f>
        <v>300970.21923272859</v>
      </c>
      <c r="AS392" s="37">
        <f>SUM(Start:End!AS392)</f>
        <v>240219.61128006552</v>
      </c>
      <c r="AT392" s="37">
        <f>SUM(Start:End!AT392)</f>
        <v>308306.42582625861</v>
      </c>
      <c r="AU392" s="37">
        <f>SUM(Start:End!AU392)</f>
        <v>247455.31452719649</v>
      </c>
      <c r="AV392" s="37">
        <f>SUM(Start:End!AV392)</f>
        <v>205550.93199238426</v>
      </c>
      <c r="AW392" s="37">
        <f>SUM(Start:End!AW392)</f>
        <v>254322.4795872067</v>
      </c>
      <c r="AX392" s="37">
        <f>SUM(Start:End!AX392)</f>
        <v>213057.07048233424</v>
      </c>
      <c r="AY392" s="37">
        <f>SUM(Start:End!AY392)</f>
        <v>261615.88115229073</v>
      </c>
      <c r="BA392" s="37">
        <f>SUM(Start:End!BA392)</f>
        <v>522703</v>
      </c>
      <c r="BB392" s="37">
        <f>SUM(Start:End!BB392)</f>
        <v>1106052.9565196577</v>
      </c>
      <c r="BC392" s="37">
        <f>SUM(Start:End!BC392)</f>
        <v>1611871.0850553371</v>
      </c>
      <c r="BD392" s="37">
        <f>SUM(Start:End!BD392)</f>
        <v>2856624.9352040119</v>
      </c>
      <c r="BF392" s="77" t="s">
        <v>247</v>
      </c>
      <c r="BG392" s="32" t="str">
        <f t="shared" si="184"/>
        <v>Active DriversWeak  Case Scenario</v>
      </c>
    </row>
    <row r="393" spans="2:59" x14ac:dyDescent="0.25">
      <c r="B393" s="48" t="s">
        <v>101</v>
      </c>
      <c r="C393" s="82" t="s">
        <v>118</v>
      </c>
      <c r="D393" s="66">
        <f>SUM(Start:End!D393)</f>
        <v>509755</v>
      </c>
      <c r="E393" s="66">
        <f>SUM(Start:End!E393)</f>
        <v>561073</v>
      </c>
      <c r="F393" s="66">
        <f>SUM(Start:End!F393)</f>
        <v>691993</v>
      </c>
      <c r="G393" s="66">
        <f>SUM(Start:End!G393)</f>
        <v>798009</v>
      </c>
      <c r="H393" s="66">
        <f>SUM(Start:End!H393)</f>
        <v>887500</v>
      </c>
      <c r="I393" s="66">
        <f>SUM(Start:End!I393)</f>
        <v>988487</v>
      </c>
      <c r="J393" s="66">
        <f>SUM(Start:End!J393)</f>
        <v>1127021</v>
      </c>
      <c r="K393" s="66">
        <f>SUM(Start:End!K393)</f>
        <v>1219535</v>
      </c>
      <c r="L393" s="66">
        <f>SUM(Start:End!L393)</f>
        <v>1374333</v>
      </c>
      <c r="M393" s="66">
        <f>SUM(Start:End!M393)</f>
        <v>1512651</v>
      </c>
      <c r="N393" s="66">
        <f>SUM(Start:End!N393)</f>
        <v>1635821</v>
      </c>
      <c r="O393" s="66">
        <f>SUM(Start:End!O393)</f>
        <v>1791864</v>
      </c>
      <c r="P393" s="37">
        <f>SUM(Start:End!P393)</f>
        <v>1834841.0726243826</v>
      </c>
      <c r="Q393" s="37">
        <f>SUM(Start:End!Q393)</f>
        <v>2010672.4118969513</v>
      </c>
      <c r="R393" s="37">
        <f>SUM(Start:End!R393)</f>
        <v>1638888.4777695001</v>
      </c>
      <c r="S393" s="37">
        <f>SUM(Start:End!S393)</f>
        <v>2114431.0533361007</v>
      </c>
      <c r="T393" s="37">
        <f>SUM(Start:End!T393)</f>
        <v>1884024.4752319725</v>
      </c>
      <c r="U393" s="37">
        <f>SUM(Start:End!U393)</f>
        <v>2360169.5485972208</v>
      </c>
      <c r="V393" s="37">
        <f>SUM(Start:End!V393)</f>
        <v>2131733.528597435</v>
      </c>
      <c r="W393" s="37">
        <f>SUM(Start:End!W393)</f>
        <v>2609616.622323453</v>
      </c>
      <c r="X393" s="37">
        <f>SUM(Start:End!X393)</f>
        <v>2831048.3590559708</v>
      </c>
      <c r="Y393" s="37">
        <f>SUM(Start:End!Y393)</f>
        <v>2853596.2404727261</v>
      </c>
      <c r="Z393" s="37">
        <f>SUM(Start:End!Z393)</f>
        <v>3077575.2568112421</v>
      </c>
      <c r="AA393" s="37">
        <f>SUM(Start:End!AA393)</f>
        <v>3103263.6228749226</v>
      </c>
      <c r="AB393" s="37">
        <f>SUM(Start:End!AB393)</f>
        <v>3320037.3611320308</v>
      </c>
      <c r="AC393" s="37">
        <f>SUM(Start:End!AC393)</f>
        <v>3436714.939757247</v>
      </c>
      <c r="AD393" s="37">
        <f>SUM(Start:End!AD393)</f>
        <v>3109668.4597657705</v>
      </c>
      <c r="AE393" s="37">
        <f>SUM(Start:End!AE393)</f>
        <v>3585066.8443120737</v>
      </c>
      <c r="AF393" s="37">
        <f>SUM(Start:End!AF393)</f>
        <v>3353754.6181857986</v>
      </c>
      <c r="AG393" s="37">
        <f>SUM(Start:End!AG393)</f>
        <v>3827807.0336653078</v>
      </c>
      <c r="AH393" s="37">
        <f>SUM(Start:End!AH393)</f>
        <v>3599561.5291841035</v>
      </c>
      <c r="AI393" s="37">
        <f>SUM(Start:End!AI393)</f>
        <v>4074003.7851716052</v>
      </c>
      <c r="AJ393" s="37">
        <f>SUM(Start:End!AJ393)</f>
        <v>4290626.1919226786</v>
      </c>
      <c r="AK393" s="37">
        <f>SUM(Start:End!AK393)</f>
        <v>4312636.8968112245</v>
      </c>
      <c r="AL393" s="37">
        <f>SUM(Start:End!AL393)</f>
        <v>4533439.0604351405</v>
      </c>
      <c r="AM393" s="37">
        <f>SUM(Start:End!AM393)</f>
        <v>4555286.6464824686</v>
      </c>
      <c r="AN393" s="37">
        <f>SUM(Start:End!AN393)</f>
        <v>4778707.1621338706</v>
      </c>
      <c r="AO393" s="37">
        <f>SUM(Start:End!AO393)</f>
        <v>4889012.6200987147</v>
      </c>
      <c r="AP393" s="37">
        <f>SUM(Start:End!AP393)</f>
        <v>2739988.673434875</v>
      </c>
      <c r="AQ393" s="37">
        <f>SUM(Start:End!AQ393)</f>
        <v>3961483.0758817382</v>
      </c>
      <c r="AR393" s="37">
        <f>SUM(Start:End!AR393)</f>
        <v>2978590.193267873</v>
      </c>
      <c r="AS393" s="37">
        <f>SUM(Start:End!AS393)</f>
        <v>4202945.0975785702</v>
      </c>
      <c r="AT393" s="37">
        <f>SUM(Start:End!AT393)</f>
        <v>3219264.7935375161</v>
      </c>
      <c r="AU393" s="37">
        <f>SUM(Start:End!AU393)</f>
        <v>4443534.0574133126</v>
      </c>
      <c r="AV393" s="37">
        <f>SUM(Start:End!AV393)</f>
        <v>5284536.1881636251</v>
      </c>
      <c r="AW393" s="37">
        <f>SUM(Start:End!AW393)</f>
        <v>4682375.6284702569</v>
      </c>
      <c r="AX393" s="37">
        <f>SUM(Start:End!AX393)</f>
        <v>5529052.3334313743</v>
      </c>
      <c r="AY393" s="37">
        <f>SUM(Start:End!AY393)</f>
        <v>4923136.2126070131</v>
      </c>
      <c r="BA393" s="37">
        <f>SUM(Start:End!BA393)</f>
        <v>13098042</v>
      </c>
      <c r="BB393" s="37">
        <f>SUM(Start:End!BB393)</f>
        <v>28449860.669591881</v>
      </c>
      <c r="BC393" s="37">
        <f>SUM(Start:End!BC393)</f>
        <v>45998603.366825454</v>
      </c>
      <c r="BD393" s="37">
        <f>SUM(Start:End!BD393)</f>
        <v>51632626.036018737</v>
      </c>
      <c r="BF393" s="77" t="s">
        <v>247</v>
      </c>
      <c r="BG393" s="32" t="str">
        <f t="shared" si="184"/>
        <v>Active RidersWeak  Case Scenario</v>
      </c>
    </row>
    <row r="395" spans="2:59" x14ac:dyDescent="0.25">
      <c r="B395" s="88" t="s">
        <v>112</v>
      </c>
      <c r="C395" s="89"/>
      <c r="D395" s="70">
        <v>44562</v>
      </c>
      <c r="E395" s="70">
        <v>44593</v>
      </c>
      <c r="F395" s="70">
        <v>44621</v>
      </c>
      <c r="G395" s="70">
        <v>44652</v>
      </c>
      <c r="H395" s="70">
        <v>44682</v>
      </c>
      <c r="I395" s="70">
        <v>44713</v>
      </c>
      <c r="J395" s="70">
        <v>44743</v>
      </c>
      <c r="K395" s="70">
        <v>44774</v>
      </c>
      <c r="L395" s="70">
        <v>44805</v>
      </c>
      <c r="M395" s="70">
        <v>44835</v>
      </c>
      <c r="N395" s="70">
        <v>44866</v>
      </c>
      <c r="O395" s="70">
        <v>44896</v>
      </c>
      <c r="P395" s="70">
        <v>44927</v>
      </c>
      <c r="Q395" s="70">
        <v>44958</v>
      </c>
      <c r="R395" s="70">
        <v>44986</v>
      </c>
      <c r="S395" s="70">
        <v>45017</v>
      </c>
      <c r="T395" s="70">
        <v>45047</v>
      </c>
      <c r="U395" s="70">
        <v>45078</v>
      </c>
      <c r="V395" s="70">
        <v>45108</v>
      </c>
      <c r="W395" s="70">
        <v>45139</v>
      </c>
      <c r="X395" s="70">
        <v>45170</v>
      </c>
      <c r="Y395" s="70">
        <v>45200</v>
      </c>
      <c r="Z395" s="70">
        <v>45231</v>
      </c>
      <c r="AA395" s="70">
        <v>45261</v>
      </c>
      <c r="AB395" s="70">
        <v>45292</v>
      </c>
      <c r="AC395" s="70">
        <v>45323</v>
      </c>
      <c r="AD395" s="70">
        <v>45352</v>
      </c>
      <c r="AE395" s="70">
        <v>45383</v>
      </c>
      <c r="AF395" s="70">
        <v>45413</v>
      </c>
      <c r="AG395" s="70">
        <v>45444</v>
      </c>
      <c r="AH395" s="70">
        <v>45474</v>
      </c>
      <c r="AI395" s="70">
        <v>45505</v>
      </c>
      <c r="AJ395" s="70">
        <v>45536</v>
      </c>
      <c r="AK395" s="70">
        <v>45566</v>
      </c>
      <c r="AL395" s="70">
        <v>45597</v>
      </c>
      <c r="AM395" s="70">
        <v>45627</v>
      </c>
      <c r="AN395" s="70">
        <v>45658</v>
      </c>
      <c r="AO395" s="70">
        <v>45689</v>
      </c>
      <c r="AP395" s="70">
        <v>45717</v>
      </c>
      <c r="AQ395" s="70">
        <v>45748</v>
      </c>
      <c r="AR395" s="70">
        <v>45778</v>
      </c>
      <c r="AS395" s="70">
        <v>45809</v>
      </c>
      <c r="AT395" s="70">
        <v>45839</v>
      </c>
      <c r="AU395" s="70">
        <v>45870</v>
      </c>
      <c r="AV395" s="70">
        <v>45901</v>
      </c>
      <c r="AW395" s="70">
        <v>45931</v>
      </c>
      <c r="AX395" s="70">
        <v>45962</v>
      </c>
      <c r="AY395" s="70">
        <v>45992</v>
      </c>
      <c r="BA395" s="140" t="s">
        <v>114</v>
      </c>
      <c r="BB395" s="140" t="s">
        <v>114</v>
      </c>
      <c r="BC395" s="140" t="s">
        <v>114</v>
      </c>
      <c r="BD395" s="140" t="s">
        <v>114</v>
      </c>
      <c r="BF395" s="140" t="s">
        <v>114</v>
      </c>
      <c r="BG395" s="140" t="s">
        <v>114</v>
      </c>
    </row>
    <row r="396" spans="2:59" x14ac:dyDescent="0.25">
      <c r="B396" s="91" t="s">
        <v>153</v>
      </c>
      <c r="C396" s="92" t="s">
        <v>119</v>
      </c>
      <c r="D396" s="93">
        <f>D391/D375</f>
        <v>0.69477641943770418</v>
      </c>
      <c r="E396" s="93">
        <f t="shared" ref="E396:O396" si="185">E391/E375</f>
        <v>0.64422956236876061</v>
      </c>
      <c r="F396" s="93">
        <f t="shared" si="185"/>
        <v>0.56499227458077195</v>
      </c>
      <c r="G396" s="93">
        <f t="shared" si="185"/>
        <v>0.52113942855939233</v>
      </c>
      <c r="H396" s="93">
        <f t="shared" si="185"/>
        <v>0.52292474562113211</v>
      </c>
      <c r="I396" s="93">
        <f t="shared" si="185"/>
        <v>0.54005992627376875</v>
      </c>
      <c r="J396" s="93">
        <f t="shared" si="185"/>
        <v>0.46925550125151327</v>
      </c>
      <c r="K396" s="93">
        <f t="shared" si="185"/>
        <v>0.49362642138949481</v>
      </c>
      <c r="L396" s="93">
        <f t="shared" si="185"/>
        <v>0.48934218715458133</v>
      </c>
      <c r="M396" s="93">
        <f t="shared" si="185"/>
        <v>0.51600706185080736</v>
      </c>
      <c r="N396" s="93">
        <f t="shared" si="185"/>
        <v>0.52245511486606389</v>
      </c>
      <c r="O396" s="93">
        <f t="shared" si="185"/>
        <v>0.43510314001468986</v>
      </c>
      <c r="P396" s="139">
        <f>O396</f>
        <v>0.43510314001468986</v>
      </c>
      <c r="Q396" s="139">
        <f>P396</f>
        <v>0.43510314001468986</v>
      </c>
      <c r="R396" s="139">
        <f t="shared" ref="R396:AG399" si="186">Q396</f>
        <v>0.43510314001468986</v>
      </c>
      <c r="S396" s="139">
        <f t="shared" si="186"/>
        <v>0.43510314001468986</v>
      </c>
      <c r="T396" s="139">
        <f t="shared" si="186"/>
        <v>0.43510314001468986</v>
      </c>
      <c r="U396" s="139">
        <f t="shared" si="186"/>
        <v>0.43510314001468986</v>
      </c>
      <c r="V396" s="139">
        <f t="shared" si="186"/>
        <v>0.43510314001468986</v>
      </c>
      <c r="W396" s="139">
        <f t="shared" si="186"/>
        <v>0.43510314001468986</v>
      </c>
      <c r="X396" s="139">
        <f t="shared" si="186"/>
        <v>0.43510314001468986</v>
      </c>
      <c r="Y396" s="139">
        <f t="shared" si="186"/>
        <v>0.43510314001468986</v>
      </c>
      <c r="Z396" s="139">
        <f t="shared" si="186"/>
        <v>0.43510314001468986</v>
      </c>
      <c r="AA396" s="139">
        <f t="shared" si="186"/>
        <v>0.43510314001468986</v>
      </c>
      <c r="AB396" s="139">
        <v>0.75</v>
      </c>
      <c r="AC396" s="139">
        <f t="shared" ref="AC396:AR399" si="187">AB396</f>
        <v>0.75</v>
      </c>
      <c r="AD396" s="139">
        <f t="shared" si="187"/>
        <v>0.75</v>
      </c>
      <c r="AE396" s="139">
        <f t="shared" si="187"/>
        <v>0.75</v>
      </c>
      <c r="AF396" s="139">
        <f t="shared" si="187"/>
        <v>0.75</v>
      </c>
      <c r="AG396" s="139">
        <f t="shared" si="187"/>
        <v>0.75</v>
      </c>
      <c r="AH396" s="139">
        <f t="shared" si="187"/>
        <v>0.75</v>
      </c>
      <c r="AI396" s="139">
        <f t="shared" si="187"/>
        <v>0.75</v>
      </c>
      <c r="AJ396" s="139">
        <f t="shared" si="187"/>
        <v>0.75</v>
      </c>
      <c r="AK396" s="139">
        <f t="shared" si="187"/>
        <v>0.75</v>
      </c>
      <c r="AL396" s="139">
        <f t="shared" si="187"/>
        <v>0.75</v>
      </c>
      <c r="AM396" s="139">
        <f t="shared" si="187"/>
        <v>0.75</v>
      </c>
      <c r="AN396" s="139">
        <v>0.8</v>
      </c>
      <c r="AO396" s="139">
        <f t="shared" ref="AO396:AY399" si="188">AN396</f>
        <v>0.8</v>
      </c>
      <c r="AP396" s="139">
        <f t="shared" si="188"/>
        <v>0.8</v>
      </c>
      <c r="AQ396" s="139">
        <f t="shared" si="188"/>
        <v>0.8</v>
      </c>
      <c r="AR396" s="139">
        <f t="shared" si="188"/>
        <v>0.8</v>
      </c>
      <c r="AS396" s="139">
        <f t="shared" si="188"/>
        <v>0.8</v>
      </c>
      <c r="AT396" s="139">
        <f t="shared" si="188"/>
        <v>0.8</v>
      </c>
      <c r="AU396" s="139">
        <f t="shared" si="188"/>
        <v>0.8</v>
      </c>
      <c r="AV396" s="139">
        <f t="shared" si="188"/>
        <v>0.8</v>
      </c>
      <c r="AW396" s="139">
        <f t="shared" si="188"/>
        <v>0.8</v>
      </c>
      <c r="AX396" s="139">
        <f t="shared" si="188"/>
        <v>0.8</v>
      </c>
      <c r="AY396" s="139">
        <f t="shared" si="188"/>
        <v>0.8</v>
      </c>
      <c r="BA396" s="140" t="s">
        <v>114</v>
      </c>
      <c r="BB396" s="140" t="s">
        <v>114</v>
      </c>
      <c r="BC396" s="140" t="s">
        <v>114</v>
      </c>
      <c r="BD396" s="140" t="s">
        <v>114</v>
      </c>
      <c r="BF396" s="140" t="s">
        <v>114</v>
      </c>
      <c r="BG396" s="140" t="s">
        <v>114</v>
      </c>
    </row>
    <row r="397" spans="2:59" x14ac:dyDescent="0.25">
      <c r="B397" s="91" t="s">
        <v>154</v>
      </c>
      <c r="C397" s="92" t="s">
        <v>119</v>
      </c>
      <c r="D397" s="93">
        <f>D330/D391</f>
        <v>0.85618249112470735</v>
      </c>
      <c r="E397" s="93">
        <f t="shared" ref="E397:O397" si="189">E330/E391</f>
        <v>0.82762080710626729</v>
      </c>
      <c r="F397" s="93">
        <f t="shared" si="189"/>
        <v>0.84760569868753555</v>
      </c>
      <c r="G397" s="93">
        <f t="shared" si="189"/>
        <v>0.86067296672334204</v>
      </c>
      <c r="H397" s="93">
        <f t="shared" si="189"/>
        <v>0.84685488151042709</v>
      </c>
      <c r="I397" s="93">
        <f t="shared" si="189"/>
        <v>0.82158811658016706</v>
      </c>
      <c r="J397" s="93">
        <f t="shared" si="189"/>
        <v>0.8042157666200469</v>
      </c>
      <c r="K397" s="93">
        <f t="shared" si="189"/>
        <v>0.83960134300953926</v>
      </c>
      <c r="L397" s="93">
        <f t="shared" si="189"/>
        <v>0.83832028391299485</v>
      </c>
      <c r="M397" s="93">
        <f t="shared" si="189"/>
        <v>0.80357018601569907</v>
      </c>
      <c r="N397" s="93">
        <f t="shared" si="189"/>
        <v>0.76616927045259653</v>
      </c>
      <c r="O397" s="93">
        <f t="shared" si="189"/>
        <v>0.78315841977361544</v>
      </c>
      <c r="P397" s="143">
        <f>AVERAGE(D397:O397)</f>
        <v>0.82463001929307822</v>
      </c>
      <c r="Q397" s="139">
        <f>P397</f>
        <v>0.82463001929307822</v>
      </c>
      <c r="R397" s="139">
        <f t="shared" si="186"/>
        <v>0.82463001929307822</v>
      </c>
      <c r="S397" s="139">
        <f t="shared" si="186"/>
        <v>0.82463001929307822</v>
      </c>
      <c r="T397" s="139">
        <f t="shared" si="186"/>
        <v>0.82463001929307822</v>
      </c>
      <c r="U397" s="139">
        <f t="shared" si="186"/>
        <v>0.82463001929307822</v>
      </c>
      <c r="V397" s="139">
        <f t="shared" si="186"/>
        <v>0.82463001929307822</v>
      </c>
      <c r="W397" s="139">
        <f t="shared" si="186"/>
        <v>0.82463001929307822</v>
      </c>
      <c r="X397" s="139">
        <f t="shared" si="186"/>
        <v>0.82463001929307822</v>
      </c>
      <c r="Y397" s="139">
        <f t="shared" si="186"/>
        <v>0.82463001929307822</v>
      </c>
      <c r="Z397" s="139">
        <f t="shared" si="186"/>
        <v>0.82463001929307822</v>
      </c>
      <c r="AA397" s="139">
        <f t="shared" si="186"/>
        <v>0.82463001929307822</v>
      </c>
      <c r="AB397" s="139">
        <f t="shared" si="186"/>
        <v>0.82463001929307822</v>
      </c>
      <c r="AC397" s="139">
        <f t="shared" si="186"/>
        <v>0.82463001929307822</v>
      </c>
      <c r="AD397" s="139">
        <f t="shared" si="186"/>
        <v>0.82463001929307822</v>
      </c>
      <c r="AE397" s="139">
        <f t="shared" si="186"/>
        <v>0.82463001929307822</v>
      </c>
      <c r="AF397" s="139">
        <f t="shared" si="186"/>
        <v>0.82463001929307822</v>
      </c>
      <c r="AG397" s="139">
        <f t="shared" si="186"/>
        <v>0.82463001929307822</v>
      </c>
      <c r="AH397" s="139">
        <f t="shared" si="187"/>
        <v>0.82463001929307822</v>
      </c>
      <c r="AI397" s="139">
        <f t="shared" si="187"/>
        <v>0.82463001929307822</v>
      </c>
      <c r="AJ397" s="139">
        <f t="shared" si="187"/>
        <v>0.82463001929307822</v>
      </c>
      <c r="AK397" s="139">
        <f t="shared" si="187"/>
        <v>0.82463001929307822</v>
      </c>
      <c r="AL397" s="139">
        <f t="shared" si="187"/>
        <v>0.82463001929307822</v>
      </c>
      <c r="AM397" s="139">
        <f t="shared" si="187"/>
        <v>0.82463001929307822</v>
      </c>
      <c r="AN397" s="139">
        <f t="shared" si="187"/>
        <v>0.82463001929307822</v>
      </c>
      <c r="AO397" s="139">
        <f t="shared" si="187"/>
        <v>0.82463001929307822</v>
      </c>
      <c r="AP397" s="139">
        <f t="shared" si="187"/>
        <v>0.82463001929307822</v>
      </c>
      <c r="AQ397" s="139">
        <f t="shared" si="187"/>
        <v>0.82463001929307822</v>
      </c>
      <c r="AR397" s="139">
        <f t="shared" si="187"/>
        <v>0.82463001929307822</v>
      </c>
      <c r="AS397" s="139">
        <f t="shared" si="188"/>
        <v>0.82463001929307822</v>
      </c>
      <c r="AT397" s="139">
        <f t="shared" si="188"/>
        <v>0.82463001929307822</v>
      </c>
      <c r="AU397" s="139">
        <f t="shared" si="188"/>
        <v>0.82463001929307822</v>
      </c>
      <c r="AV397" s="139">
        <f t="shared" si="188"/>
        <v>0.82463001929307822</v>
      </c>
      <c r="AW397" s="139">
        <f t="shared" si="188"/>
        <v>0.82463001929307822</v>
      </c>
      <c r="AX397" s="139">
        <f t="shared" si="188"/>
        <v>0.82463001929307822</v>
      </c>
      <c r="AY397" s="139">
        <f t="shared" si="188"/>
        <v>0.82463001929307822</v>
      </c>
      <c r="BA397" s="140" t="s">
        <v>114</v>
      </c>
      <c r="BB397" s="140" t="s">
        <v>114</v>
      </c>
      <c r="BC397" s="140" t="s">
        <v>114</v>
      </c>
      <c r="BD397" s="140" t="s">
        <v>114</v>
      </c>
      <c r="BF397" s="140" t="s">
        <v>114</v>
      </c>
      <c r="BG397" s="140" t="s">
        <v>114</v>
      </c>
    </row>
    <row r="398" spans="2:59" x14ac:dyDescent="0.25">
      <c r="B398" s="91" t="s">
        <v>110</v>
      </c>
      <c r="C398" s="94" t="s">
        <v>119</v>
      </c>
      <c r="D398" s="93">
        <f>D388/D389</f>
        <v>3.0944553376906319</v>
      </c>
      <c r="E398" s="93">
        <f t="shared" ref="E398:O398" si="190">E388/E389</f>
        <v>2.7507181345399245</v>
      </c>
      <c r="F398" s="93">
        <f t="shared" si="190"/>
        <v>2.8297961562517768</v>
      </c>
      <c r="G398" s="93">
        <f t="shared" si="190"/>
        <v>2.9386072475446401</v>
      </c>
      <c r="H398" s="93">
        <f t="shared" si="190"/>
        <v>3.1163050924868689</v>
      </c>
      <c r="I398" s="93">
        <f t="shared" si="190"/>
        <v>2.989922878153457</v>
      </c>
      <c r="J398" s="93">
        <f t="shared" si="190"/>
        <v>2.8682377907961731</v>
      </c>
      <c r="K398" s="93">
        <f t="shared" si="190"/>
        <v>3.0104452738070089</v>
      </c>
      <c r="L398" s="93">
        <f t="shared" si="190"/>
        <v>2.9728169441731835</v>
      </c>
      <c r="M398" s="93">
        <f t="shared" si="190"/>
        <v>2.9497820584106789</v>
      </c>
      <c r="N398" s="93">
        <f t="shared" si="190"/>
        <v>2.7784665931219723</v>
      </c>
      <c r="O398" s="93">
        <f t="shared" si="190"/>
        <v>2.4823333743534666</v>
      </c>
      <c r="P398" s="139">
        <f>AVERAGE(J398:O398)</f>
        <v>2.843680339110414</v>
      </c>
      <c r="Q398" s="139">
        <f>P398</f>
        <v>2.843680339110414</v>
      </c>
      <c r="R398" s="139">
        <f t="shared" si="186"/>
        <v>2.843680339110414</v>
      </c>
      <c r="S398" s="139">
        <f t="shared" si="186"/>
        <v>2.843680339110414</v>
      </c>
      <c r="T398" s="139">
        <f t="shared" si="186"/>
        <v>2.843680339110414</v>
      </c>
      <c r="U398" s="139">
        <f t="shared" si="186"/>
        <v>2.843680339110414</v>
      </c>
      <c r="V398" s="139">
        <f t="shared" si="186"/>
        <v>2.843680339110414</v>
      </c>
      <c r="W398" s="139">
        <f t="shared" si="186"/>
        <v>2.843680339110414</v>
      </c>
      <c r="X398" s="139">
        <f t="shared" si="186"/>
        <v>2.843680339110414</v>
      </c>
      <c r="Y398" s="139">
        <f t="shared" si="186"/>
        <v>2.843680339110414</v>
      </c>
      <c r="Z398" s="139">
        <f t="shared" si="186"/>
        <v>2.843680339110414</v>
      </c>
      <c r="AA398" s="139">
        <f t="shared" si="186"/>
        <v>2.843680339110414</v>
      </c>
      <c r="AB398" s="139">
        <f t="shared" si="186"/>
        <v>2.843680339110414</v>
      </c>
      <c r="AC398" s="139">
        <f t="shared" si="186"/>
        <v>2.843680339110414</v>
      </c>
      <c r="AD398" s="139">
        <f t="shared" si="186"/>
        <v>2.843680339110414</v>
      </c>
      <c r="AE398" s="139">
        <f t="shared" si="186"/>
        <v>2.843680339110414</v>
      </c>
      <c r="AF398" s="139">
        <f t="shared" si="186"/>
        <v>2.843680339110414</v>
      </c>
      <c r="AG398" s="139">
        <f t="shared" si="186"/>
        <v>2.843680339110414</v>
      </c>
      <c r="AH398" s="139">
        <f t="shared" si="187"/>
        <v>2.843680339110414</v>
      </c>
      <c r="AI398" s="139">
        <f t="shared" si="187"/>
        <v>2.843680339110414</v>
      </c>
      <c r="AJ398" s="139">
        <f t="shared" si="187"/>
        <v>2.843680339110414</v>
      </c>
      <c r="AK398" s="139">
        <f t="shared" si="187"/>
        <v>2.843680339110414</v>
      </c>
      <c r="AL398" s="139">
        <f t="shared" si="187"/>
        <v>2.843680339110414</v>
      </c>
      <c r="AM398" s="139">
        <f t="shared" si="187"/>
        <v>2.843680339110414</v>
      </c>
      <c r="AN398" s="139">
        <f t="shared" si="187"/>
        <v>2.843680339110414</v>
      </c>
      <c r="AO398" s="139">
        <f t="shared" si="187"/>
        <v>2.843680339110414</v>
      </c>
      <c r="AP398" s="139">
        <f t="shared" si="187"/>
        <v>2.843680339110414</v>
      </c>
      <c r="AQ398" s="139">
        <f t="shared" si="187"/>
        <v>2.843680339110414</v>
      </c>
      <c r="AR398" s="139">
        <f t="shared" si="187"/>
        <v>2.843680339110414</v>
      </c>
      <c r="AS398" s="139">
        <f t="shared" si="188"/>
        <v>2.843680339110414</v>
      </c>
      <c r="AT398" s="139">
        <f t="shared" si="188"/>
        <v>2.843680339110414</v>
      </c>
      <c r="AU398" s="139">
        <f t="shared" si="188"/>
        <v>2.843680339110414</v>
      </c>
      <c r="AV398" s="139">
        <f t="shared" si="188"/>
        <v>2.843680339110414</v>
      </c>
      <c r="AW398" s="139">
        <f t="shared" si="188"/>
        <v>2.843680339110414</v>
      </c>
      <c r="AX398" s="139">
        <f t="shared" si="188"/>
        <v>2.843680339110414</v>
      </c>
      <c r="AY398" s="139">
        <f t="shared" si="188"/>
        <v>2.843680339110414</v>
      </c>
      <c r="BA398" s="140" t="s">
        <v>114</v>
      </c>
      <c r="BB398" s="140" t="s">
        <v>114</v>
      </c>
      <c r="BC398" s="140" t="s">
        <v>114</v>
      </c>
      <c r="BD398" s="140" t="s">
        <v>114</v>
      </c>
      <c r="BF398" s="140" t="s">
        <v>114</v>
      </c>
      <c r="BG398" s="140" t="s">
        <v>114</v>
      </c>
    </row>
    <row r="399" spans="2:59" x14ac:dyDescent="0.25">
      <c r="B399" s="91" t="s">
        <v>111</v>
      </c>
      <c r="C399" s="94" t="s">
        <v>119</v>
      </c>
      <c r="D399" s="93">
        <f>D387/D390</f>
        <v>62.344039297184963</v>
      </c>
      <c r="E399" s="93">
        <f t="shared" ref="E399:O399" si="191">E387/E390</f>
        <v>56.714536516853933</v>
      </c>
      <c r="F399" s="93">
        <f t="shared" si="191"/>
        <v>62.253411306042885</v>
      </c>
      <c r="G399" s="93">
        <f t="shared" si="191"/>
        <v>58.538327882256745</v>
      </c>
      <c r="H399" s="93">
        <f t="shared" si="191"/>
        <v>60.899095337508697</v>
      </c>
      <c r="I399" s="93">
        <f t="shared" si="191"/>
        <v>71.326461681807601</v>
      </c>
      <c r="J399" s="93">
        <f t="shared" si="191"/>
        <v>74.615984593163219</v>
      </c>
      <c r="K399" s="93">
        <f t="shared" si="191"/>
        <v>70.772088156431892</v>
      </c>
      <c r="L399" s="93">
        <f t="shared" si="191"/>
        <v>72.615178013741414</v>
      </c>
      <c r="M399" s="93">
        <f t="shared" si="191"/>
        <v>76.55894955079475</v>
      </c>
      <c r="N399" s="93">
        <f t="shared" si="191"/>
        <v>84.499828119628745</v>
      </c>
      <c r="O399" s="93">
        <f t="shared" si="191"/>
        <v>86.381767842493844</v>
      </c>
      <c r="P399" s="139">
        <f>AVERAGE(D399:O399)</f>
        <v>69.793305691492392</v>
      </c>
      <c r="Q399" s="139">
        <f>P399</f>
        <v>69.793305691492392</v>
      </c>
      <c r="R399" s="139">
        <f t="shared" si="186"/>
        <v>69.793305691492392</v>
      </c>
      <c r="S399" s="139">
        <f t="shared" si="186"/>
        <v>69.793305691492392</v>
      </c>
      <c r="T399" s="139">
        <f t="shared" si="186"/>
        <v>69.793305691492392</v>
      </c>
      <c r="U399" s="139">
        <f t="shared" si="186"/>
        <v>69.793305691492392</v>
      </c>
      <c r="V399" s="139">
        <f t="shared" si="186"/>
        <v>69.793305691492392</v>
      </c>
      <c r="W399" s="139">
        <f t="shared" si="186"/>
        <v>69.793305691492392</v>
      </c>
      <c r="X399" s="139">
        <f t="shared" si="186"/>
        <v>69.793305691492392</v>
      </c>
      <c r="Y399" s="139">
        <f t="shared" si="186"/>
        <v>69.793305691492392</v>
      </c>
      <c r="Z399" s="139">
        <f t="shared" si="186"/>
        <v>69.793305691492392</v>
      </c>
      <c r="AA399" s="139">
        <f t="shared" si="186"/>
        <v>69.793305691492392</v>
      </c>
      <c r="AB399" s="139">
        <f t="shared" si="186"/>
        <v>69.793305691492392</v>
      </c>
      <c r="AC399" s="139">
        <f t="shared" si="186"/>
        <v>69.793305691492392</v>
      </c>
      <c r="AD399" s="139">
        <f t="shared" si="186"/>
        <v>69.793305691492392</v>
      </c>
      <c r="AE399" s="139">
        <f t="shared" si="186"/>
        <v>69.793305691492392</v>
      </c>
      <c r="AF399" s="139">
        <f t="shared" si="186"/>
        <v>69.793305691492392</v>
      </c>
      <c r="AG399" s="139">
        <f t="shared" si="186"/>
        <v>69.793305691492392</v>
      </c>
      <c r="AH399" s="139">
        <f t="shared" si="187"/>
        <v>69.793305691492392</v>
      </c>
      <c r="AI399" s="139">
        <f t="shared" si="187"/>
        <v>69.793305691492392</v>
      </c>
      <c r="AJ399" s="139">
        <f t="shared" si="187"/>
        <v>69.793305691492392</v>
      </c>
      <c r="AK399" s="139">
        <f t="shared" si="187"/>
        <v>69.793305691492392</v>
      </c>
      <c r="AL399" s="139">
        <f t="shared" si="187"/>
        <v>69.793305691492392</v>
      </c>
      <c r="AM399" s="139">
        <f t="shared" si="187"/>
        <v>69.793305691492392</v>
      </c>
      <c r="AN399" s="139">
        <f t="shared" si="187"/>
        <v>69.793305691492392</v>
      </c>
      <c r="AO399" s="139">
        <f t="shared" si="187"/>
        <v>69.793305691492392</v>
      </c>
      <c r="AP399" s="139">
        <f t="shared" si="187"/>
        <v>69.793305691492392</v>
      </c>
      <c r="AQ399" s="139">
        <f t="shared" si="187"/>
        <v>69.793305691492392</v>
      </c>
      <c r="AR399" s="139">
        <f t="shared" si="187"/>
        <v>69.793305691492392</v>
      </c>
      <c r="AS399" s="139">
        <f t="shared" si="188"/>
        <v>69.793305691492392</v>
      </c>
      <c r="AT399" s="139">
        <f t="shared" si="188"/>
        <v>69.793305691492392</v>
      </c>
      <c r="AU399" s="139">
        <f t="shared" si="188"/>
        <v>69.793305691492392</v>
      </c>
      <c r="AV399" s="139">
        <f t="shared" si="188"/>
        <v>69.793305691492392</v>
      </c>
      <c r="AW399" s="139">
        <f t="shared" si="188"/>
        <v>69.793305691492392</v>
      </c>
      <c r="AX399" s="139">
        <f t="shared" si="188"/>
        <v>69.793305691492392</v>
      </c>
      <c r="AY399" s="139">
        <f t="shared" si="188"/>
        <v>69.793305691492392</v>
      </c>
      <c r="BA399" s="140" t="s">
        <v>114</v>
      </c>
      <c r="BB399" s="140" t="s">
        <v>114</v>
      </c>
      <c r="BC399" s="140" t="s">
        <v>114</v>
      </c>
      <c r="BD399" s="140" t="s">
        <v>114</v>
      </c>
      <c r="BF399" s="140" t="s">
        <v>114</v>
      </c>
      <c r="BG399" s="140" t="s">
        <v>114</v>
      </c>
    </row>
    <row r="400" spans="2:59" x14ac:dyDescent="0.25">
      <c r="B400" s="91" t="s">
        <v>120</v>
      </c>
      <c r="C400" s="91" t="s">
        <v>121</v>
      </c>
      <c r="D400" s="95">
        <f>D388/D389</f>
        <v>3.0944553376906319</v>
      </c>
      <c r="E400" s="95">
        <f t="shared" ref="E400:AY400" si="192">E388/E389</f>
        <v>2.7507181345399245</v>
      </c>
      <c r="F400" s="95">
        <f t="shared" si="192"/>
        <v>2.8297961562517768</v>
      </c>
      <c r="G400" s="95">
        <f t="shared" si="192"/>
        <v>2.9386072475446401</v>
      </c>
      <c r="H400" s="95">
        <f t="shared" si="192"/>
        <v>3.1163050924868689</v>
      </c>
      <c r="I400" s="95">
        <f t="shared" si="192"/>
        <v>2.989922878153457</v>
      </c>
      <c r="J400" s="95">
        <f t="shared" si="192"/>
        <v>2.8682377907961731</v>
      </c>
      <c r="K400" s="95">
        <f t="shared" si="192"/>
        <v>3.0104452738070089</v>
      </c>
      <c r="L400" s="95">
        <f t="shared" si="192"/>
        <v>2.9728169441731835</v>
      </c>
      <c r="M400" s="95">
        <f t="shared" si="192"/>
        <v>2.9497820584106789</v>
      </c>
      <c r="N400" s="95">
        <f t="shared" si="192"/>
        <v>2.7784665931219723</v>
      </c>
      <c r="O400" s="95">
        <f t="shared" si="192"/>
        <v>2.4823333743534666</v>
      </c>
      <c r="P400" s="95">
        <f t="shared" si="192"/>
        <v>2.9489184194816223</v>
      </c>
      <c r="Q400" s="95">
        <f t="shared" si="192"/>
        <v>2.9489184194816223</v>
      </c>
      <c r="R400" s="95">
        <f t="shared" si="192"/>
        <v>2.9489184194816223</v>
      </c>
      <c r="S400" s="95">
        <f t="shared" si="192"/>
        <v>2.9489184194816223</v>
      </c>
      <c r="T400" s="95">
        <f t="shared" si="192"/>
        <v>2.9489184194816223</v>
      </c>
      <c r="U400" s="95">
        <f t="shared" si="192"/>
        <v>2.9489184194816223</v>
      </c>
      <c r="V400" s="95">
        <f t="shared" si="192"/>
        <v>2.9489184194816223</v>
      </c>
      <c r="W400" s="95">
        <f t="shared" si="192"/>
        <v>2.9489184194816223</v>
      </c>
      <c r="X400" s="95">
        <f t="shared" si="192"/>
        <v>2.9489184194816223</v>
      </c>
      <c r="Y400" s="95">
        <f t="shared" si="192"/>
        <v>2.9489184194816223</v>
      </c>
      <c r="Z400" s="95">
        <f t="shared" si="192"/>
        <v>2.9489184194816223</v>
      </c>
      <c r="AA400" s="95">
        <f t="shared" si="192"/>
        <v>2.9489184194816223</v>
      </c>
      <c r="AB400" s="95">
        <f t="shared" si="192"/>
        <v>2.9489184194816223</v>
      </c>
      <c r="AC400" s="95">
        <f t="shared" si="192"/>
        <v>2.9489184194816223</v>
      </c>
      <c r="AD400" s="95">
        <f t="shared" si="192"/>
        <v>2.9489184194816223</v>
      </c>
      <c r="AE400" s="95">
        <f t="shared" si="192"/>
        <v>2.9489184194816223</v>
      </c>
      <c r="AF400" s="95">
        <f t="shared" si="192"/>
        <v>2.9489184194816223</v>
      </c>
      <c r="AG400" s="95">
        <f t="shared" si="192"/>
        <v>2.9489184194816223</v>
      </c>
      <c r="AH400" s="95">
        <f t="shared" si="192"/>
        <v>2.9489184194816223</v>
      </c>
      <c r="AI400" s="95">
        <f t="shared" si="192"/>
        <v>2.9489184194816223</v>
      </c>
      <c r="AJ400" s="95">
        <f t="shared" si="192"/>
        <v>2.9489184194816223</v>
      </c>
      <c r="AK400" s="95">
        <f t="shared" si="192"/>
        <v>2.9489184194816223</v>
      </c>
      <c r="AL400" s="95">
        <f t="shared" si="192"/>
        <v>2.9489184194816223</v>
      </c>
      <c r="AM400" s="95">
        <f t="shared" si="192"/>
        <v>2.9489184194816223</v>
      </c>
      <c r="AN400" s="95">
        <f t="shared" si="192"/>
        <v>2.9489184194816223</v>
      </c>
      <c r="AO400" s="95">
        <f t="shared" si="192"/>
        <v>2.9489184194816223</v>
      </c>
      <c r="AP400" s="95">
        <f t="shared" si="192"/>
        <v>2.9489184194816223</v>
      </c>
      <c r="AQ400" s="95">
        <f t="shared" si="192"/>
        <v>2.9489184194816223</v>
      </c>
      <c r="AR400" s="95">
        <f t="shared" si="192"/>
        <v>2.9489184194816223</v>
      </c>
      <c r="AS400" s="95">
        <f t="shared" si="192"/>
        <v>2.9489184194816223</v>
      </c>
      <c r="AT400" s="95">
        <f t="shared" si="192"/>
        <v>2.9489184194816223</v>
      </c>
      <c r="AU400" s="95">
        <f t="shared" si="192"/>
        <v>2.9489184194816223</v>
      </c>
      <c r="AV400" s="95">
        <f t="shared" si="192"/>
        <v>2.9489184194816223</v>
      </c>
      <c r="AW400" s="95">
        <f t="shared" si="192"/>
        <v>2.9489184194816223</v>
      </c>
      <c r="AX400" s="95">
        <f t="shared" si="192"/>
        <v>2.9489184194816223</v>
      </c>
      <c r="AY400" s="95">
        <f t="shared" si="192"/>
        <v>2.9489184194816223</v>
      </c>
      <c r="BA400" s="140" t="s">
        <v>114</v>
      </c>
      <c r="BB400" s="140" t="s">
        <v>114</v>
      </c>
      <c r="BC400" s="140" t="s">
        <v>114</v>
      </c>
      <c r="BD400" s="140" t="s">
        <v>114</v>
      </c>
      <c r="BF400" s="140" t="s">
        <v>114</v>
      </c>
      <c r="BG400" s="140" t="s">
        <v>114</v>
      </c>
    </row>
    <row r="401" spans="2:59" x14ac:dyDescent="0.25">
      <c r="B401" s="91" t="s">
        <v>122</v>
      </c>
      <c r="C401" s="91" t="s">
        <v>121</v>
      </c>
      <c r="D401" s="95">
        <f>D387/D390</f>
        <v>62.344039297184963</v>
      </c>
      <c r="E401" s="95">
        <f t="shared" ref="E401:AY401" si="193">E387/E390</f>
        <v>56.714536516853933</v>
      </c>
      <c r="F401" s="95">
        <f t="shared" si="193"/>
        <v>62.253411306042885</v>
      </c>
      <c r="G401" s="95">
        <f t="shared" si="193"/>
        <v>58.538327882256745</v>
      </c>
      <c r="H401" s="95">
        <f t="shared" si="193"/>
        <v>60.899095337508697</v>
      </c>
      <c r="I401" s="95">
        <f t="shared" si="193"/>
        <v>71.326461681807601</v>
      </c>
      <c r="J401" s="95">
        <f t="shared" si="193"/>
        <v>74.615984593163219</v>
      </c>
      <c r="K401" s="95">
        <f t="shared" si="193"/>
        <v>70.772088156431892</v>
      </c>
      <c r="L401" s="95">
        <f t="shared" si="193"/>
        <v>72.615178013741414</v>
      </c>
      <c r="M401" s="95">
        <f t="shared" si="193"/>
        <v>76.55894955079475</v>
      </c>
      <c r="N401" s="95">
        <f t="shared" si="193"/>
        <v>84.499828119628745</v>
      </c>
      <c r="O401" s="95">
        <f t="shared" si="193"/>
        <v>86.381767842493844</v>
      </c>
      <c r="P401" s="95">
        <f t="shared" si="193"/>
        <v>101.58072987793398</v>
      </c>
      <c r="Q401" s="95">
        <f t="shared" si="193"/>
        <v>101.58072987793398</v>
      </c>
      <c r="R401" s="95">
        <f t="shared" si="193"/>
        <v>101.58072987793398</v>
      </c>
      <c r="S401" s="95">
        <f t="shared" si="193"/>
        <v>101.58072987793398</v>
      </c>
      <c r="T401" s="95">
        <f t="shared" si="193"/>
        <v>101.58072987793398</v>
      </c>
      <c r="U401" s="95">
        <f t="shared" si="193"/>
        <v>101.58072987793398</v>
      </c>
      <c r="V401" s="95">
        <f t="shared" si="193"/>
        <v>101.58072987793398</v>
      </c>
      <c r="W401" s="95">
        <f t="shared" si="193"/>
        <v>101.58072987793398</v>
      </c>
      <c r="X401" s="95">
        <f t="shared" si="193"/>
        <v>101.58072987793398</v>
      </c>
      <c r="Y401" s="95">
        <f t="shared" si="193"/>
        <v>101.58072987793398</v>
      </c>
      <c r="Z401" s="95">
        <f t="shared" si="193"/>
        <v>101.58072987793398</v>
      </c>
      <c r="AA401" s="95">
        <f t="shared" si="193"/>
        <v>101.58072987793398</v>
      </c>
      <c r="AB401" s="95">
        <f t="shared" si="193"/>
        <v>101.58072987793398</v>
      </c>
      <c r="AC401" s="95">
        <f t="shared" si="193"/>
        <v>101.58072987793398</v>
      </c>
      <c r="AD401" s="95">
        <f t="shared" si="193"/>
        <v>101.58072987793398</v>
      </c>
      <c r="AE401" s="95">
        <f t="shared" si="193"/>
        <v>101.58072987793398</v>
      </c>
      <c r="AF401" s="95">
        <f t="shared" si="193"/>
        <v>101.58072987793398</v>
      </c>
      <c r="AG401" s="95">
        <f t="shared" si="193"/>
        <v>101.58072987793398</v>
      </c>
      <c r="AH401" s="95">
        <f t="shared" si="193"/>
        <v>101.58072987793398</v>
      </c>
      <c r="AI401" s="95">
        <f t="shared" si="193"/>
        <v>101.58072987793398</v>
      </c>
      <c r="AJ401" s="95">
        <f t="shared" si="193"/>
        <v>101.58072987793398</v>
      </c>
      <c r="AK401" s="95">
        <f t="shared" si="193"/>
        <v>101.58072987793398</v>
      </c>
      <c r="AL401" s="95">
        <f t="shared" si="193"/>
        <v>101.58072987793398</v>
      </c>
      <c r="AM401" s="95">
        <f t="shared" si="193"/>
        <v>101.58072987793398</v>
      </c>
      <c r="AN401" s="95">
        <f t="shared" si="193"/>
        <v>101.58072987793398</v>
      </c>
      <c r="AO401" s="95">
        <f t="shared" si="193"/>
        <v>101.58072987793398</v>
      </c>
      <c r="AP401" s="95">
        <f t="shared" si="193"/>
        <v>101.58072987793398</v>
      </c>
      <c r="AQ401" s="95">
        <f t="shared" si="193"/>
        <v>101.58072987793398</v>
      </c>
      <c r="AR401" s="95">
        <f t="shared" si="193"/>
        <v>101.58072987793398</v>
      </c>
      <c r="AS401" s="95">
        <f t="shared" si="193"/>
        <v>101.58072987793398</v>
      </c>
      <c r="AT401" s="95">
        <f t="shared" si="193"/>
        <v>101.58072987793398</v>
      </c>
      <c r="AU401" s="95">
        <f t="shared" si="193"/>
        <v>101.58072987793398</v>
      </c>
      <c r="AV401" s="95">
        <f t="shared" si="193"/>
        <v>101.58072987793398</v>
      </c>
      <c r="AW401" s="95">
        <f t="shared" si="193"/>
        <v>101.58072987793398</v>
      </c>
      <c r="AX401" s="95">
        <f t="shared" si="193"/>
        <v>101.58072987793398</v>
      </c>
      <c r="AY401" s="95">
        <f t="shared" si="193"/>
        <v>101.58072987793398</v>
      </c>
      <c r="BA401" s="140" t="s">
        <v>114</v>
      </c>
      <c r="BB401" s="140" t="s">
        <v>114</v>
      </c>
      <c r="BC401" s="140" t="s">
        <v>114</v>
      </c>
      <c r="BD401" s="140" t="s">
        <v>114</v>
      </c>
      <c r="BF401" s="140" t="s">
        <v>114</v>
      </c>
      <c r="BG401" s="140" t="s">
        <v>114</v>
      </c>
    </row>
    <row r="402" spans="2:59" x14ac:dyDescent="0.25">
      <c r="B402" s="91" t="s">
        <v>123</v>
      </c>
      <c r="C402" s="94" t="s">
        <v>119</v>
      </c>
      <c r="D402" s="93">
        <f>D383/D377</f>
        <v>0.72988942298153447</v>
      </c>
      <c r="E402" s="93">
        <f t="shared" ref="E402:AY402" si="194">E383/E377</f>
        <v>0.74753955955564</v>
      </c>
      <c r="F402" s="93">
        <f t="shared" si="194"/>
        <v>0.73653351982485593</v>
      </c>
      <c r="G402" s="93">
        <f t="shared" si="194"/>
        <v>4.3092787070198563E-2</v>
      </c>
      <c r="H402" s="93">
        <f t="shared" si="194"/>
        <v>0.75481358575778923</v>
      </c>
      <c r="I402" s="93">
        <f t="shared" si="194"/>
        <v>0.79417551821883603</v>
      </c>
      <c r="J402" s="93">
        <f t="shared" si="194"/>
        <v>0.81554335268919698</v>
      </c>
      <c r="K402" s="93">
        <f t="shared" si="194"/>
        <v>0.75602898874187718</v>
      </c>
      <c r="L402" s="93">
        <f t="shared" si="194"/>
        <v>0.74650312876529201</v>
      </c>
      <c r="M402" s="93">
        <f t="shared" si="194"/>
        <v>0.76794740416457341</v>
      </c>
      <c r="N402" s="93">
        <f t="shared" si="194"/>
        <v>0.80983735953135361</v>
      </c>
      <c r="O402" s="93">
        <f t="shared" si="194"/>
        <v>0.81025100900464941</v>
      </c>
      <c r="P402" s="93">
        <f t="shared" si="194"/>
        <v>0.72887582011595686</v>
      </c>
      <c r="Q402" s="93">
        <f t="shared" si="194"/>
        <v>0.73253962264684536</v>
      </c>
      <c r="R402" s="93">
        <f t="shared" si="194"/>
        <v>0.73717061804728157</v>
      </c>
      <c r="S402" s="93">
        <f t="shared" si="194"/>
        <v>0.73681806709971887</v>
      </c>
      <c r="T402" s="93">
        <f t="shared" si="194"/>
        <v>0.79653867424824365</v>
      </c>
      <c r="U402" s="93">
        <f t="shared" si="194"/>
        <v>0.80043745661441412</v>
      </c>
      <c r="V402" s="93">
        <f t="shared" si="194"/>
        <v>0.80120239373427293</v>
      </c>
      <c r="W402" s="93">
        <f t="shared" si="194"/>
        <v>0.80054516478912185</v>
      </c>
      <c r="X402" s="93">
        <f t="shared" si="194"/>
        <v>0.803938779200005</v>
      </c>
      <c r="Y402" s="93">
        <f t="shared" si="194"/>
        <v>0.8055335557574782</v>
      </c>
      <c r="Z402" s="93">
        <f t="shared" si="194"/>
        <v>0.80127265454954522</v>
      </c>
      <c r="AA402" s="93">
        <f t="shared" si="194"/>
        <v>0.79326584112378917</v>
      </c>
      <c r="AB402" s="93">
        <f t="shared" si="194"/>
        <v>0.78118079246727812</v>
      </c>
      <c r="AC402" s="93">
        <f t="shared" si="194"/>
        <v>0.78558100128562902</v>
      </c>
      <c r="AD402" s="93">
        <f t="shared" si="194"/>
        <v>0.78975085598427641</v>
      </c>
      <c r="AE402" s="93">
        <f t="shared" si="194"/>
        <v>0.7940485504248701</v>
      </c>
      <c r="AF402" s="93">
        <f t="shared" si="194"/>
        <v>0.79865943761785974</v>
      </c>
      <c r="AG402" s="93">
        <f t="shared" si="194"/>
        <v>0.79887891192929772</v>
      </c>
      <c r="AH402" s="93">
        <f t="shared" si="194"/>
        <v>0.79843670666759392</v>
      </c>
      <c r="AI402" s="93">
        <f t="shared" si="194"/>
        <v>0.7983048783218103</v>
      </c>
      <c r="AJ402" s="93">
        <f t="shared" si="194"/>
        <v>0.79815781870695757</v>
      </c>
      <c r="AK402" s="93">
        <f t="shared" si="194"/>
        <v>0.79739421419189715</v>
      </c>
      <c r="AL402" s="93">
        <f t="shared" si="194"/>
        <v>0.79672394060568907</v>
      </c>
      <c r="AM402" s="93">
        <f t="shared" si="194"/>
        <v>0.79603753965326407</v>
      </c>
      <c r="AN402" s="93">
        <f t="shared" si="194"/>
        <v>0.79632755762535312</v>
      </c>
      <c r="AO402" s="93">
        <f t="shared" si="194"/>
        <v>0.79761578963151214</v>
      </c>
      <c r="AP402" s="93">
        <f t="shared" si="194"/>
        <v>0.79701122846574968</v>
      </c>
      <c r="AQ402" s="93">
        <f t="shared" si="194"/>
        <v>0.79801757269110674</v>
      </c>
      <c r="AR402" s="93">
        <f t="shared" si="194"/>
        <v>0.79784244615794087</v>
      </c>
      <c r="AS402" s="93">
        <f t="shared" si="194"/>
        <v>0.79824776730502667</v>
      </c>
      <c r="AT402" s="93">
        <f t="shared" si="194"/>
        <v>0.79767184792340529</v>
      </c>
      <c r="AU402" s="93">
        <f t="shared" si="194"/>
        <v>0.79815708058384705</v>
      </c>
      <c r="AV402" s="93">
        <f t="shared" si="194"/>
        <v>0.79870633352606457</v>
      </c>
      <c r="AW402" s="93">
        <f t="shared" si="194"/>
        <v>0.79813581434608327</v>
      </c>
      <c r="AX402" s="93">
        <f t="shared" si="194"/>
        <v>0.79884904381516209</v>
      </c>
      <c r="AY402" s="93">
        <f t="shared" si="194"/>
        <v>0.79840138633254343</v>
      </c>
      <c r="BA402" s="140" t="s">
        <v>114</v>
      </c>
      <c r="BB402" s="140" t="s">
        <v>114</v>
      </c>
      <c r="BC402" s="140" t="s">
        <v>114</v>
      </c>
      <c r="BD402" s="140" t="s">
        <v>114</v>
      </c>
      <c r="BF402" s="140" t="s">
        <v>114</v>
      </c>
      <c r="BG402" s="140" t="s">
        <v>114</v>
      </c>
    </row>
    <row r="403" spans="2:59" x14ac:dyDescent="0.25">
      <c r="B403" s="91" t="s">
        <v>161</v>
      </c>
      <c r="C403" s="94" t="s">
        <v>162</v>
      </c>
      <c r="D403" s="125">
        <f>D383-D381/60</f>
        <v>824995.47446409508</v>
      </c>
      <c r="E403" s="125">
        <f t="shared" ref="E403:AY403" si="195">E383-E381/60</f>
        <v>893685.59018746484</v>
      </c>
      <c r="F403" s="125">
        <f t="shared" si="195"/>
        <v>1148289.2711514968</v>
      </c>
      <c r="G403" s="125">
        <f t="shared" si="195"/>
        <v>-201674.44934828911</v>
      </c>
      <c r="H403" s="125">
        <f t="shared" si="195"/>
        <v>1568423.7322658987</v>
      </c>
      <c r="I403" s="125">
        <f t="shared" si="195"/>
        <v>1721062.0854162616</v>
      </c>
      <c r="J403" s="125">
        <f t="shared" si="195"/>
        <v>1888416.2720763558</v>
      </c>
      <c r="K403" s="125">
        <f t="shared" si="195"/>
        <v>2114014.4530470413</v>
      </c>
      <c r="L403" s="125">
        <f t="shared" si="195"/>
        <v>2361639.6727808043</v>
      </c>
      <c r="M403" s="125">
        <f t="shared" si="195"/>
        <v>2659177.4132870752</v>
      </c>
      <c r="N403" s="125">
        <f t="shared" si="195"/>
        <v>2798557.8238479905</v>
      </c>
      <c r="O403" s="125">
        <f t="shared" si="195"/>
        <v>2852142.6879685838</v>
      </c>
      <c r="P403" s="125">
        <f t="shared" si="195"/>
        <v>2408220.8531942172</v>
      </c>
      <c r="Q403" s="125">
        <f t="shared" si="195"/>
        <v>2488613.1631962308</v>
      </c>
      <c r="R403" s="125">
        <f t="shared" si="195"/>
        <v>3655202.6741529666</v>
      </c>
      <c r="S403" s="125">
        <f t="shared" si="195"/>
        <v>2914904.990482281</v>
      </c>
      <c r="T403" s="125">
        <f t="shared" si="195"/>
        <v>4290657.1980583277</v>
      </c>
      <c r="U403" s="125">
        <f t="shared" si="195"/>
        <v>3498632.9066920574</v>
      </c>
      <c r="V403" s="125">
        <f t="shared" si="195"/>
        <v>4585945.1644096244</v>
      </c>
      <c r="W403" s="125">
        <f t="shared" si="195"/>
        <v>3760991.123126497</v>
      </c>
      <c r="X403" s="125">
        <f t="shared" si="195"/>
        <v>3628380.2671126169</v>
      </c>
      <c r="Y403" s="125">
        <f t="shared" si="195"/>
        <v>4048967.8416364836</v>
      </c>
      <c r="Z403" s="125">
        <f t="shared" si="195"/>
        <v>3882234.8517075786</v>
      </c>
      <c r="AA403" s="125">
        <f t="shared" si="195"/>
        <v>4246687.7503252067</v>
      </c>
      <c r="AB403" s="125">
        <f t="shared" si="195"/>
        <v>4031547.1228553243</v>
      </c>
      <c r="AC403" s="125">
        <f t="shared" si="195"/>
        <v>4246086.7514674012</v>
      </c>
      <c r="AD403" s="125">
        <f t="shared" si="195"/>
        <v>5579513.8632833678</v>
      </c>
      <c r="AE403" s="125">
        <f t="shared" si="195"/>
        <v>4802442.8657925539</v>
      </c>
      <c r="AF403" s="125">
        <f t="shared" si="195"/>
        <v>5898261.6875626184</v>
      </c>
      <c r="AG403" s="125">
        <f t="shared" si="195"/>
        <v>5103639.2854989329</v>
      </c>
      <c r="AH403" s="125">
        <f t="shared" si="195"/>
        <v>6162889.4472705219</v>
      </c>
      <c r="AI403" s="125">
        <f t="shared" si="195"/>
        <v>5361666.7417042302</v>
      </c>
      <c r="AJ403" s="125">
        <f t="shared" si="195"/>
        <v>5208429.2065150682</v>
      </c>
      <c r="AK403" s="125">
        <f t="shared" si="195"/>
        <v>5641005.8335689269</v>
      </c>
      <c r="AL403" s="125">
        <f t="shared" si="195"/>
        <v>5472161.014840561</v>
      </c>
      <c r="AM403" s="125">
        <f t="shared" si="195"/>
        <v>5885698.0999153303</v>
      </c>
      <c r="AN403" s="125">
        <f t="shared" si="195"/>
        <v>5741188.2984371325</v>
      </c>
      <c r="AO403" s="125">
        <f t="shared" si="195"/>
        <v>5934690.8586646048</v>
      </c>
      <c r="AP403" s="125">
        <f t="shared" si="195"/>
        <v>11567349.131380333</v>
      </c>
      <c r="AQ403" s="125">
        <f t="shared" si="195"/>
        <v>9163292.535027625</v>
      </c>
      <c r="AR403" s="125">
        <f t="shared" si="195"/>
        <v>11842444.953704357</v>
      </c>
      <c r="AS403" s="125">
        <f t="shared" si="195"/>
        <v>9438243.7992274798</v>
      </c>
      <c r="AT403" s="125">
        <f t="shared" si="195"/>
        <v>12117937.308318868</v>
      </c>
      <c r="AU403" s="125">
        <f t="shared" si="195"/>
        <v>9711673.9875821993</v>
      </c>
      <c r="AV403" s="125">
        <f t="shared" si="195"/>
        <v>8055049.5782292122</v>
      </c>
      <c r="AW403" s="125">
        <f t="shared" si="195"/>
        <v>9973482.8298217021</v>
      </c>
      <c r="AX403" s="125">
        <f t="shared" si="195"/>
        <v>8343048.821209792</v>
      </c>
      <c r="AY403" s="125">
        <f t="shared" si="195"/>
        <v>10254613.932616439</v>
      </c>
      <c r="BA403" s="140" t="s">
        <v>114</v>
      </c>
      <c r="BB403" s="140" t="s">
        <v>114</v>
      </c>
      <c r="BC403" s="140" t="s">
        <v>114</v>
      </c>
      <c r="BD403" s="140" t="s">
        <v>114</v>
      </c>
      <c r="BF403" s="140" t="s">
        <v>114</v>
      </c>
      <c r="BG403" s="140" t="s">
        <v>114</v>
      </c>
    </row>
    <row r="404" spans="2:59" x14ac:dyDescent="0.25">
      <c r="B404" s="91" t="s">
        <v>163</v>
      </c>
      <c r="C404" s="94" t="s">
        <v>117</v>
      </c>
      <c r="D404" s="126">
        <f>D403/D391*60</f>
        <v>15.842934674211692</v>
      </c>
      <c r="E404" s="126">
        <f t="shared" ref="E404:AY404" si="196">E403/E391*60</f>
        <v>15.852614431973675</v>
      </c>
      <c r="F404" s="126">
        <f t="shared" si="196"/>
        <v>16.462519514231857</v>
      </c>
      <c r="G404" s="126">
        <f t="shared" si="196"/>
        <v>-2.5210088731707185</v>
      </c>
      <c r="H404" s="126">
        <f t="shared" si="196"/>
        <v>16.353800055810673</v>
      </c>
      <c r="I404" s="126">
        <f t="shared" si="196"/>
        <v>15.838300728660661</v>
      </c>
      <c r="J404" s="126">
        <f t="shared" si="196"/>
        <v>15.532987892558305</v>
      </c>
      <c r="K404" s="126">
        <f t="shared" si="196"/>
        <v>16.028273861584907</v>
      </c>
      <c r="L404" s="126">
        <f t="shared" si="196"/>
        <v>15.556367761441445</v>
      </c>
      <c r="M404" s="126">
        <f t="shared" si="196"/>
        <v>15.208262737974227</v>
      </c>
      <c r="N404" s="126">
        <f t="shared" si="196"/>
        <v>14.691467569579554</v>
      </c>
      <c r="O404" s="126">
        <f t="shared" si="196"/>
        <v>14.995844739266136</v>
      </c>
      <c r="P404" s="126">
        <f t="shared" si="196"/>
        <v>15.941508633468333</v>
      </c>
      <c r="Q404" s="126">
        <f t="shared" si="196"/>
        <v>15.019452011413026</v>
      </c>
      <c r="R404" s="126">
        <f t="shared" si="196"/>
        <v>26.570955995542427</v>
      </c>
      <c r="S404" s="126">
        <f t="shared" si="196"/>
        <v>16.620153340002251</v>
      </c>
      <c r="T404" s="126">
        <f t="shared" si="196"/>
        <v>27.173143824093675</v>
      </c>
      <c r="U404" s="126">
        <f t="shared" si="196"/>
        <v>17.90048989217243</v>
      </c>
      <c r="V404" s="126">
        <f t="shared" si="196"/>
        <v>25.763330935947966</v>
      </c>
      <c r="W404" s="126">
        <f t="shared" si="196"/>
        <v>17.448005687517202</v>
      </c>
      <c r="X404" s="126">
        <f t="shared" si="196"/>
        <v>15.577002783269721</v>
      </c>
      <c r="Y404" s="126">
        <f t="shared" si="196"/>
        <v>17.24251856403961</v>
      </c>
      <c r="Z404" s="126">
        <f t="shared" si="196"/>
        <v>15.385811329288916</v>
      </c>
      <c r="AA404" s="126">
        <f t="shared" si="196"/>
        <v>16.681554318014424</v>
      </c>
      <c r="AB404" s="126">
        <f t="shared" si="196"/>
        <v>14.049486650622642</v>
      </c>
      <c r="AC404" s="126">
        <f t="shared" si="196"/>
        <v>14.319464438691863</v>
      </c>
      <c r="AD404" s="126">
        <f t="shared" si="196"/>
        <v>20.470698228741924</v>
      </c>
      <c r="AE404" s="126">
        <f t="shared" si="196"/>
        <v>15.518207198586762</v>
      </c>
      <c r="AF404" s="126">
        <f t="shared" si="196"/>
        <v>20.174408413857694</v>
      </c>
      <c r="AG404" s="126">
        <f t="shared" si="196"/>
        <v>15.510389284041239</v>
      </c>
      <c r="AH404" s="126">
        <f t="shared" si="196"/>
        <v>19.74755066325211</v>
      </c>
      <c r="AI404" s="126">
        <f t="shared" si="196"/>
        <v>15.374297396363581</v>
      </c>
      <c r="AJ404" s="126">
        <f t="shared" si="196"/>
        <v>14.248468406728032</v>
      </c>
      <c r="AK404" s="126">
        <f t="shared" si="196"/>
        <v>15.331284308778617</v>
      </c>
      <c r="AL404" s="126">
        <f t="shared" si="196"/>
        <v>14.214877781038721</v>
      </c>
      <c r="AM404" s="126">
        <f t="shared" si="196"/>
        <v>15.192833971017237</v>
      </c>
      <c r="AN404" s="126">
        <f t="shared" si="196"/>
        <v>14.068413588343617</v>
      </c>
      <c r="AO404" s="126">
        <f t="shared" si="196"/>
        <v>14.237360301871361</v>
      </c>
      <c r="AP404" s="126">
        <f t="shared" si="196"/>
        <v>45.93327205158981</v>
      </c>
      <c r="AQ404" s="126">
        <f t="shared" si="196"/>
        <v>26.406527875894362</v>
      </c>
      <c r="AR404" s="126">
        <f t="shared" si="196"/>
        <v>43.716370604164851</v>
      </c>
      <c r="AS404" s="126">
        <f t="shared" si="196"/>
        <v>25.757451892717867</v>
      </c>
      <c r="AT404" s="126">
        <f t="shared" si="196"/>
        <v>41.75474791718645</v>
      </c>
      <c r="AU404" s="126">
        <f t="shared" si="196"/>
        <v>25.179709702003159</v>
      </c>
      <c r="AV404" s="126">
        <f t="shared" si="196"/>
        <v>17.868527518378524</v>
      </c>
      <c r="AW404" s="126">
        <f t="shared" si="196"/>
        <v>24.640920335483216</v>
      </c>
      <c r="AX404" s="126">
        <f t="shared" si="196"/>
        <v>17.738634841010263</v>
      </c>
      <c r="AY404" s="126">
        <f t="shared" si="196"/>
        <v>24.187404848973351</v>
      </c>
      <c r="BA404" s="140" t="s">
        <v>114</v>
      </c>
      <c r="BB404" s="140" t="s">
        <v>114</v>
      </c>
      <c r="BC404" s="140" t="s">
        <v>114</v>
      </c>
      <c r="BD404" s="140" t="s">
        <v>114</v>
      </c>
      <c r="BF404" s="140" t="s">
        <v>114</v>
      </c>
      <c r="BG404" s="140" t="s">
        <v>114</v>
      </c>
    </row>
    <row r="405" spans="2:59" x14ac:dyDescent="0.25">
      <c r="B405" s="92"/>
      <c r="C405" s="92"/>
      <c r="D405" s="92"/>
      <c r="E405" s="92"/>
      <c r="F405" s="92"/>
      <c r="G405" s="92"/>
      <c r="H405" s="92"/>
      <c r="I405" s="92"/>
      <c r="J405" s="92"/>
      <c r="K405" s="92"/>
      <c r="L405" s="92"/>
      <c r="M405" s="92"/>
      <c r="N405" s="92"/>
      <c r="O405" s="92"/>
      <c r="BA405" s="140" t="s">
        <v>114</v>
      </c>
      <c r="BB405" s="140" t="s">
        <v>114</v>
      </c>
      <c r="BC405" s="140" t="s">
        <v>114</v>
      </c>
      <c r="BD405" s="140" t="s">
        <v>114</v>
      </c>
      <c r="BF405" s="140" t="s">
        <v>114</v>
      </c>
      <c r="BG405" s="140" t="s">
        <v>114</v>
      </c>
    </row>
    <row r="406" spans="2:59" x14ac:dyDescent="0.25">
      <c r="B406" s="88" t="s">
        <v>124</v>
      </c>
      <c r="C406" s="89"/>
      <c r="D406" s="70">
        <v>44562</v>
      </c>
      <c r="E406" s="70">
        <v>44593</v>
      </c>
      <c r="F406" s="70">
        <v>44621</v>
      </c>
      <c r="G406" s="70">
        <v>44652</v>
      </c>
      <c r="H406" s="70">
        <v>44682</v>
      </c>
      <c r="I406" s="70">
        <v>44713</v>
      </c>
      <c r="J406" s="70">
        <v>44743</v>
      </c>
      <c r="K406" s="70">
        <v>44774</v>
      </c>
      <c r="L406" s="70">
        <v>44805</v>
      </c>
      <c r="M406" s="70">
        <v>44835</v>
      </c>
      <c r="N406" s="70">
        <v>44866</v>
      </c>
      <c r="O406" s="70">
        <v>44896</v>
      </c>
      <c r="P406" s="70">
        <v>44927</v>
      </c>
      <c r="Q406" s="70">
        <v>44958</v>
      </c>
      <c r="R406" s="70">
        <v>44986</v>
      </c>
      <c r="S406" s="70">
        <v>45017</v>
      </c>
      <c r="T406" s="70">
        <v>45047</v>
      </c>
      <c r="U406" s="70">
        <v>45078</v>
      </c>
      <c r="V406" s="70">
        <v>45108</v>
      </c>
      <c r="W406" s="70">
        <v>45139</v>
      </c>
      <c r="X406" s="70">
        <v>45170</v>
      </c>
      <c r="Y406" s="70">
        <v>45200</v>
      </c>
      <c r="Z406" s="70">
        <v>45231</v>
      </c>
      <c r="AA406" s="70">
        <v>45261</v>
      </c>
      <c r="AB406" s="70">
        <v>45292</v>
      </c>
      <c r="AC406" s="70">
        <v>45323</v>
      </c>
      <c r="AD406" s="70">
        <v>45352</v>
      </c>
      <c r="AE406" s="70">
        <v>45383</v>
      </c>
      <c r="AF406" s="70">
        <v>45413</v>
      </c>
      <c r="AG406" s="70">
        <v>45444</v>
      </c>
      <c r="AH406" s="70">
        <v>45474</v>
      </c>
      <c r="AI406" s="70">
        <v>45505</v>
      </c>
      <c r="AJ406" s="70">
        <v>45536</v>
      </c>
      <c r="AK406" s="70">
        <v>45566</v>
      </c>
      <c r="AL406" s="70">
        <v>45597</v>
      </c>
      <c r="AM406" s="70">
        <v>45627</v>
      </c>
      <c r="AN406" s="70">
        <v>45658</v>
      </c>
      <c r="AO406" s="70">
        <v>45689</v>
      </c>
      <c r="AP406" s="70">
        <v>45717</v>
      </c>
      <c r="AQ406" s="70">
        <v>45748</v>
      </c>
      <c r="AR406" s="70">
        <v>45778</v>
      </c>
      <c r="AS406" s="70">
        <v>45809</v>
      </c>
      <c r="AT406" s="70">
        <v>45839</v>
      </c>
      <c r="AU406" s="70">
        <v>45870</v>
      </c>
      <c r="AV406" s="70">
        <v>45901</v>
      </c>
      <c r="AW406" s="70">
        <v>45931</v>
      </c>
      <c r="AX406" s="70">
        <v>45962</v>
      </c>
      <c r="AY406" s="70">
        <v>45992</v>
      </c>
      <c r="BA406" s="140" t="s">
        <v>114</v>
      </c>
      <c r="BB406" s="140" t="s">
        <v>114</v>
      </c>
      <c r="BC406" s="140" t="s">
        <v>114</v>
      </c>
      <c r="BD406" s="140" t="s">
        <v>114</v>
      </c>
      <c r="BF406" s="140" t="s">
        <v>114</v>
      </c>
      <c r="BG406" s="140" t="s">
        <v>114</v>
      </c>
    </row>
    <row r="407" spans="2:59" x14ac:dyDescent="0.25">
      <c r="B407" s="91" t="s">
        <v>125</v>
      </c>
      <c r="C407" s="92" t="s">
        <v>119</v>
      </c>
      <c r="D407" s="96" t="str">
        <f>IFERROR((D393-C393)/C393,"n.a")</f>
        <v>n.a</v>
      </c>
      <c r="E407" s="96">
        <f t="shared" ref="E407:AY407" si="197">IFERROR((E393-D393)/D393,"n.a")</f>
        <v>0.10067189139880924</v>
      </c>
      <c r="F407" s="96">
        <f t="shared" si="197"/>
        <v>0.23333862082117657</v>
      </c>
      <c r="G407" s="96">
        <f t="shared" si="197"/>
        <v>0.15320386188877633</v>
      </c>
      <c r="H407" s="96">
        <f t="shared" si="197"/>
        <v>0.11214284550675493</v>
      </c>
      <c r="I407" s="96">
        <f t="shared" si="197"/>
        <v>0.11378816901408451</v>
      </c>
      <c r="J407" s="96">
        <f t="shared" si="197"/>
        <v>0.14014751837909856</v>
      </c>
      <c r="K407" s="96">
        <f t="shared" si="197"/>
        <v>8.2087201569447238E-2</v>
      </c>
      <c r="L407" s="96">
        <f t="shared" si="197"/>
        <v>0.12693198637185485</v>
      </c>
      <c r="M407" s="96">
        <f t="shared" si="197"/>
        <v>0.10064373044960719</v>
      </c>
      <c r="N407" s="96">
        <f t="shared" si="197"/>
        <v>8.1426581544586291E-2</v>
      </c>
      <c r="O407" s="96">
        <f t="shared" si="197"/>
        <v>9.5391243907493539E-2</v>
      </c>
      <c r="P407" s="168">
        <f t="shared" si="197"/>
        <v>2.3984561676769309E-2</v>
      </c>
      <c r="Q407" s="168">
        <f t="shared" si="197"/>
        <v>9.5829192999847254E-2</v>
      </c>
      <c r="R407" s="168">
        <f t="shared" si="197"/>
        <v>-0.18490527443836308</v>
      </c>
      <c r="S407" s="168">
        <f t="shared" si="197"/>
        <v>0.29016164431993935</v>
      </c>
      <c r="T407" s="168">
        <f t="shared" si="197"/>
        <v>-0.10896859358010182</v>
      </c>
      <c r="U407" s="168">
        <f t="shared" si="197"/>
        <v>0.25272764745087634</v>
      </c>
      <c r="V407" s="168">
        <f t="shared" si="197"/>
        <v>-9.6787970226782205E-2</v>
      </c>
      <c r="W407" s="168">
        <f t="shared" si="197"/>
        <v>0.22417581152389113</v>
      </c>
      <c r="X407" s="168">
        <f t="shared" si="197"/>
        <v>8.4852209645786103E-2</v>
      </c>
      <c r="Y407" s="168">
        <f t="shared" si="197"/>
        <v>7.9644988559199256E-3</v>
      </c>
      <c r="Z407" s="168">
        <f t="shared" si="197"/>
        <v>7.8490086705963608E-2</v>
      </c>
      <c r="AA407" s="168">
        <f t="shared" si="197"/>
        <v>8.3469497640479805E-3</v>
      </c>
      <c r="AB407" s="168">
        <f t="shared" si="197"/>
        <v>6.9853471893014663E-2</v>
      </c>
      <c r="AC407" s="168">
        <f t="shared" si="197"/>
        <v>3.5143453501810196E-2</v>
      </c>
      <c r="AD407" s="168">
        <f t="shared" si="197"/>
        <v>-9.5162527507904826E-2</v>
      </c>
      <c r="AE407" s="168">
        <f t="shared" si="197"/>
        <v>0.15287751433865449</v>
      </c>
      <c r="AF407" s="168">
        <f t="shared" si="197"/>
        <v>-6.4521035777412611E-2</v>
      </c>
      <c r="AG407" s="168">
        <f t="shared" si="197"/>
        <v>0.14134976152070008</v>
      </c>
      <c r="AH407" s="168">
        <f t="shared" si="197"/>
        <v>-5.9628268215665081E-2</v>
      </c>
      <c r="AI407" s="168">
        <f t="shared" si="197"/>
        <v>0.1318055691341499</v>
      </c>
      <c r="AJ407" s="168">
        <f t="shared" si="197"/>
        <v>5.317187174433341E-2</v>
      </c>
      <c r="AK407" s="168">
        <f t="shared" si="197"/>
        <v>5.1299516443502292E-3</v>
      </c>
      <c r="AL407" s="168">
        <f t="shared" si="197"/>
        <v>5.1198876443128725E-2</v>
      </c>
      <c r="AM407" s="168">
        <f t="shared" si="197"/>
        <v>4.8192080573001119E-3</v>
      </c>
      <c r="AN407" s="168">
        <f t="shared" si="197"/>
        <v>4.9046422978436359E-2</v>
      </c>
      <c r="AO407" s="168">
        <f t="shared" si="197"/>
        <v>2.3082698776542853E-2</v>
      </c>
      <c r="AP407" s="168">
        <f t="shared" si="197"/>
        <v>-0.43956195527686087</v>
      </c>
      <c r="AQ407" s="168">
        <f t="shared" si="197"/>
        <v>0.4458027196570804</v>
      </c>
      <c r="AR407" s="168">
        <f t="shared" si="197"/>
        <v>-0.24811235181033686</v>
      </c>
      <c r="AS407" s="168">
        <f t="shared" si="197"/>
        <v>0.41105181474039304</v>
      </c>
      <c r="AT407" s="168">
        <f t="shared" si="197"/>
        <v>-0.23404548030089159</v>
      </c>
      <c r="AU407" s="168">
        <f t="shared" si="197"/>
        <v>0.38029467670178752</v>
      </c>
      <c r="AV407" s="168">
        <f t="shared" si="197"/>
        <v>0.18926424775505826</v>
      </c>
      <c r="AW407" s="168">
        <f t="shared" si="197"/>
        <v>-0.1139476650840419</v>
      </c>
      <c r="AX407" s="168">
        <f t="shared" si="197"/>
        <v>0.18082203824337958</v>
      </c>
      <c r="AY407" s="168">
        <f t="shared" si="197"/>
        <v>-0.10958769862978034</v>
      </c>
      <c r="BA407" s="140" t="s">
        <v>114</v>
      </c>
      <c r="BB407" s="140" t="s">
        <v>114</v>
      </c>
      <c r="BC407" s="140" t="s">
        <v>114</v>
      </c>
      <c r="BD407" s="140" t="s">
        <v>114</v>
      </c>
      <c r="BF407" s="140" t="s">
        <v>114</v>
      </c>
      <c r="BG407" s="140" t="s">
        <v>114</v>
      </c>
    </row>
    <row r="408" spans="2:59" x14ac:dyDescent="0.25">
      <c r="B408" s="91" t="s">
        <v>135</v>
      </c>
      <c r="C408" s="94" t="s">
        <v>119</v>
      </c>
      <c r="D408" s="96" t="str">
        <f>IFERROR((D392-C392)/C392,"n.a")</f>
        <v>n.a</v>
      </c>
      <c r="E408" s="96">
        <f t="shared" ref="E408:AY408" si="198">IFERROR((E392-D392)/D392,"n.a")</f>
        <v>9.6490411469000184E-2</v>
      </c>
      <c r="F408" s="96">
        <f t="shared" si="198"/>
        <v>0.22218448868701449</v>
      </c>
      <c r="G408" s="96">
        <f t="shared" si="198"/>
        <v>0.18835747282136778</v>
      </c>
      <c r="H408" s="96">
        <f t="shared" si="198"/>
        <v>0.14064418074472437</v>
      </c>
      <c r="I408" s="96">
        <f t="shared" si="198"/>
        <v>2.1344744529288168E-2</v>
      </c>
      <c r="J408" s="96">
        <f t="shared" si="198"/>
        <v>0.12102661883138062</v>
      </c>
      <c r="K408" s="96">
        <f t="shared" si="198"/>
        <v>0.18608866906877336</v>
      </c>
      <c r="L408" s="96">
        <f t="shared" si="198"/>
        <v>9.2286501377410471E-2</v>
      </c>
      <c r="M408" s="96">
        <f t="shared" si="198"/>
        <v>3.8729292266233652E-2</v>
      </c>
      <c r="N408" s="96">
        <f t="shared" si="198"/>
        <v>7.2175749613344201E-3</v>
      </c>
      <c r="O408" s="96">
        <f t="shared" si="198"/>
        <v>-1.7485346322133246E-2</v>
      </c>
      <c r="P408" s="169">
        <f t="shared" si="198"/>
        <v>9.7715445055812061E-2</v>
      </c>
      <c r="Q408" s="169">
        <f t="shared" si="198"/>
        <v>3.1229293612456785E-2</v>
      </c>
      <c r="R408" s="169">
        <f t="shared" si="198"/>
        <v>0.47202923685846804</v>
      </c>
      <c r="S408" s="169">
        <f t="shared" si="198"/>
        <v>-0.20329659136935821</v>
      </c>
      <c r="T408" s="169">
        <f t="shared" si="198"/>
        <v>0.34952169534821481</v>
      </c>
      <c r="U408" s="169">
        <f t="shared" si="198"/>
        <v>-0.18922835476488428</v>
      </c>
      <c r="V408" s="169">
        <f t="shared" si="198"/>
        <v>0.31701192988792376</v>
      </c>
      <c r="W408" s="169">
        <f t="shared" si="198"/>
        <v>-0.17914852791743538</v>
      </c>
      <c r="X408" s="169">
        <f t="shared" si="198"/>
        <v>-3.7091830558225972E-2</v>
      </c>
      <c r="Y408" s="169">
        <f t="shared" si="198"/>
        <v>0.11619296909355467</v>
      </c>
      <c r="Z408" s="169">
        <f t="shared" si="198"/>
        <v>-3.3988104064810613E-2</v>
      </c>
      <c r="AA408" s="169">
        <f t="shared" si="198"/>
        <v>0.10758966542239753</v>
      </c>
      <c r="AB408" s="169">
        <f t="shared" si="198"/>
        <v>-3.3725768969572877E-2</v>
      </c>
      <c r="AC408" s="169">
        <f t="shared" si="198"/>
        <v>4.8706767935554444E-2</v>
      </c>
      <c r="AD408" s="169">
        <f t="shared" si="198"/>
        <v>0.30745371092260859</v>
      </c>
      <c r="AE408" s="169">
        <f t="shared" si="198"/>
        <v>-0.14377258927794084</v>
      </c>
      <c r="AF408" s="169">
        <f t="shared" si="198"/>
        <v>0.22115238751866245</v>
      </c>
      <c r="AG408" s="169">
        <f t="shared" si="198"/>
        <v>-0.13365136650569462</v>
      </c>
      <c r="AH408" s="169">
        <f t="shared" si="198"/>
        <v>0.20903221575043346</v>
      </c>
      <c r="AI408" s="169">
        <f t="shared" si="198"/>
        <v>-0.12847373862817024</v>
      </c>
      <c r="AJ408" s="169">
        <f t="shared" si="198"/>
        <v>-2.6900103864466833E-2</v>
      </c>
      <c r="AK408" s="169">
        <f t="shared" si="198"/>
        <v>8.4652884731330855E-2</v>
      </c>
      <c r="AL408" s="169">
        <f t="shared" si="198"/>
        <v>-2.7836499538071963E-2</v>
      </c>
      <c r="AM408" s="169">
        <f t="shared" si="198"/>
        <v>7.6766711983400543E-2</v>
      </c>
      <c r="AN408" s="169">
        <f t="shared" si="198"/>
        <v>-2.3752187123242233E-2</v>
      </c>
      <c r="AO408" s="169">
        <f t="shared" si="198"/>
        <v>3.2966941368072586E-2</v>
      </c>
      <c r="AP408" s="169">
        <f t="shared" si="198"/>
        <v>0.94234029494320271</v>
      </c>
      <c r="AQ408" s="169">
        <f t="shared" si="198"/>
        <v>-0.20748565682383827</v>
      </c>
      <c r="AR408" s="169">
        <f t="shared" si="198"/>
        <v>0.291360489781129</v>
      </c>
      <c r="AS408" s="169">
        <f t="shared" si="198"/>
        <v>-0.20184923314850289</v>
      </c>
      <c r="AT408" s="169">
        <f t="shared" si="198"/>
        <v>0.28343570361877124</v>
      </c>
      <c r="AU408" s="169">
        <f t="shared" si="198"/>
        <v>-0.19737217975908758</v>
      </c>
      <c r="AV408" s="169">
        <f t="shared" si="198"/>
        <v>-0.1693412106136308</v>
      </c>
      <c r="AW408" s="169">
        <f t="shared" si="198"/>
        <v>0.23727232526792655</v>
      </c>
      <c r="AX408" s="169">
        <f t="shared" si="198"/>
        <v>-0.16225623929056823</v>
      </c>
      <c r="AY408" s="169">
        <f t="shared" si="198"/>
        <v>0.22791457030750256</v>
      </c>
      <c r="BA408" s="140" t="s">
        <v>114</v>
      </c>
      <c r="BB408" s="140" t="s">
        <v>114</v>
      </c>
      <c r="BC408" s="140" t="s">
        <v>114</v>
      </c>
      <c r="BD408" s="140" t="s">
        <v>114</v>
      </c>
      <c r="BF408" s="140" t="s">
        <v>114</v>
      </c>
      <c r="BG408" s="140" t="s">
        <v>114</v>
      </c>
    </row>
    <row r="409" spans="2:59" x14ac:dyDescent="0.25">
      <c r="B409" s="91" t="s">
        <v>148</v>
      </c>
      <c r="C409" s="94" t="s">
        <v>119</v>
      </c>
      <c r="D409" s="96" t="str">
        <f>IFERROR((D389-C389)/C389,"n.a")</f>
        <v>n.a</v>
      </c>
      <c r="E409" s="96">
        <f t="shared" ref="E409:AY410" si="199">IFERROR((E389-D389)/D389,"n.a")</f>
        <v>0.16041394335511983</v>
      </c>
      <c r="F409" s="96">
        <f t="shared" si="199"/>
        <v>0.32076676116628805</v>
      </c>
      <c r="G409" s="96">
        <f t="shared" si="199"/>
        <v>0.2172201057599363</v>
      </c>
      <c r="H409" s="96">
        <f t="shared" si="199"/>
        <v>2.278433708206332E-2</v>
      </c>
      <c r="I409" s="96">
        <f t="shared" si="199"/>
        <v>0.1466716145238639</v>
      </c>
      <c r="J409" s="96">
        <f t="shared" si="199"/>
        <v>0.11673827862445295</v>
      </c>
      <c r="K409" s="96">
        <f t="shared" si="199"/>
        <v>-5.0303613942166224E-2</v>
      </c>
      <c r="L409" s="96">
        <f t="shared" si="199"/>
        <v>0.14413538952655916</v>
      </c>
      <c r="M409" s="96">
        <f t="shared" si="199"/>
        <v>5.5231866337324284E-2</v>
      </c>
      <c r="N409" s="96">
        <f t="shared" si="199"/>
        <v>-2.7183401444130353E-2</v>
      </c>
      <c r="O409" s="96">
        <f t="shared" si="199"/>
        <v>7.1837977840663828E-2</v>
      </c>
      <c r="P409" s="169">
        <f t="shared" si="199"/>
        <v>-0.63968158955402543</v>
      </c>
      <c r="Q409" s="169">
        <f t="shared" si="199"/>
        <v>0</v>
      </c>
      <c r="R409" s="169">
        <f t="shared" si="199"/>
        <v>0</v>
      </c>
      <c r="S409" s="169">
        <f t="shared" si="199"/>
        <v>0</v>
      </c>
      <c r="T409" s="169">
        <f t="shared" si="199"/>
        <v>0</v>
      </c>
      <c r="U409" s="169">
        <f t="shared" si="199"/>
        <v>0</v>
      </c>
      <c r="V409" s="169">
        <f t="shared" si="199"/>
        <v>0</v>
      </c>
      <c r="W409" s="169">
        <f t="shared" si="199"/>
        <v>0</v>
      </c>
      <c r="X409" s="169">
        <f t="shared" si="199"/>
        <v>0</v>
      </c>
      <c r="Y409" s="169">
        <f t="shared" si="199"/>
        <v>0</v>
      </c>
      <c r="Z409" s="169">
        <f t="shared" si="199"/>
        <v>0</v>
      </c>
      <c r="AA409" s="169">
        <f t="shared" si="199"/>
        <v>0</v>
      </c>
      <c r="AB409" s="169">
        <f t="shared" si="199"/>
        <v>0</v>
      </c>
      <c r="AC409" s="169">
        <f t="shared" si="199"/>
        <v>0</v>
      </c>
      <c r="AD409" s="169">
        <f t="shared" si="199"/>
        <v>0</v>
      </c>
      <c r="AE409" s="169">
        <f t="shared" si="199"/>
        <v>0</v>
      </c>
      <c r="AF409" s="169">
        <f t="shared" si="199"/>
        <v>0</v>
      </c>
      <c r="AG409" s="169">
        <f t="shared" si="199"/>
        <v>0</v>
      </c>
      <c r="AH409" s="169">
        <f t="shared" si="199"/>
        <v>0</v>
      </c>
      <c r="AI409" s="169">
        <f t="shared" si="199"/>
        <v>0</v>
      </c>
      <c r="AJ409" s="169">
        <f t="shared" si="199"/>
        <v>0</v>
      </c>
      <c r="AK409" s="169">
        <f t="shared" si="199"/>
        <v>0</v>
      </c>
      <c r="AL409" s="169">
        <f t="shared" si="199"/>
        <v>0</v>
      </c>
      <c r="AM409" s="169">
        <f t="shared" si="199"/>
        <v>0</v>
      </c>
      <c r="AN409" s="169">
        <f t="shared" si="199"/>
        <v>0</v>
      </c>
      <c r="AO409" s="169">
        <f t="shared" si="199"/>
        <v>0</v>
      </c>
      <c r="AP409" s="169">
        <f t="shared" si="199"/>
        <v>0</v>
      </c>
      <c r="AQ409" s="169">
        <f t="shared" si="199"/>
        <v>0</v>
      </c>
      <c r="AR409" s="169">
        <f t="shared" si="199"/>
        <v>0</v>
      </c>
      <c r="AS409" s="169">
        <f t="shared" si="199"/>
        <v>0</v>
      </c>
      <c r="AT409" s="169">
        <f t="shared" si="199"/>
        <v>0</v>
      </c>
      <c r="AU409" s="169">
        <f t="shared" si="199"/>
        <v>0</v>
      </c>
      <c r="AV409" s="169">
        <f t="shared" si="199"/>
        <v>0</v>
      </c>
      <c r="AW409" s="169">
        <f t="shared" si="199"/>
        <v>0</v>
      </c>
      <c r="AX409" s="169">
        <f t="shared" si="199"/>
        <v>0</v>
      </c>
      <c r="AY409" s="169">
        <f t="shared" si="199"/>
        <v>0</v>
      </c>
      <c r="BA409" s="140" t="s">
        <v>114</v>
      </c>
      <c r="BB409" s="140" t="s">
        <v>114</v>
      </c>
      <c r="BC409" s="140" t="s">
        <v>114</v>
      </c>
      <c r="BD409" s="140" t="s">
        <v>114</v>
      </c>
      <c r="BF409" s="140" t="s">
        <v>114</v>
      </c>
      <c r="BG409" s="140" t="s">
        <v>114</v>
      </c>
    </row>
    <row r="410" spans="2:59" x14ac:dyDescent="0.25">
      <c r="B410" s="91" t="s">
        <v>149</v>
      </c>
      <c r="C410" s="94" t="s">
        <v>119</v>
      </c>
      <c r="D410" s="96" t="str">
        <f>IFERROR((D390-C390)/C390,"n.a")</f>
        <v>n.a</v>
      </c>
      <c r="E410" s="96">
        <f t="shared" si="199"/>
        <v>7.6138295862459848E-2</v>
      </c>
      <c r="F410" s="96">
        <f t="shared" si="199"/>
        <v>0.4410112359550562</v>
      </c>
      <c r="G410" s="96">
        <f t="shared" si="199"/>
        <v>0.19200779727095516</v>
      </c>
      <c r="H410" s="96">
        <f t="shared" si="199"/>
        <v>2.8107113654946853E-2</v>
      </c>
      <c r="I410" s="96">
        <f t="shared" si="199"/>
        <v>-0.14643602743811512</v>
      </c>
      <c r="J410" s="96">
        <f t="shared" si="199"/>
        <v>0.20952713720009317</v>
      </c>
      <c r="K410" s="96">
        <f t="shared" si="199"/>
        <v>0.47241213288396727</v>
      </c>
      <c r="L410" s="96">
        <f t="shared" si="199"/>
        <v>4.702112353672095E-2</v>
      </c>
      <c r="M410" s="96">
        <f t="shared" si="199"/>
        <v>-9.6189881324172388E-2</v>
      </c>
      <c r="N410" s="96">
        <f t="shared" si="199"/>
        <v>-0.19585348997926744</v>
      </c>
      <c r="O410" s="96">
        <f t="shared" si="199"/>
        <v>-0.16191130972842901</v>
      </c>
      <c r="P410" s="169">
        <f t="shared" si="199"/>
        <v>-0.91274078584194918</v>
      </c>
      <c r="Q410" s="169">
        <f t="shared" si="199"/>
        <v>0</v>
      </c>
      <c r="R410" s="169">
        <f t="shared" si="199"/>
        <v>0</v>
      </c>
      <c r="S410" s="169">
        <f t="shared" si="199"/>
        <v>0</v>
      </c>
      <c r="T410" s="169">
        <f t="shared" si="199"/>
        <v>0</v>
      </c>
      <c r="U410" s="169">
        <f t="shared" si="199"/>
        <v>0</v>
      </c>
      <c r="V410" s="169">
        <f t="shared" si="199"/>
        <v>0</v>
      </c>
      <c r="W410" s="169">
        <f t="shared" si="199"/>
        <v>0</v>
      </c>
      <c r="X410" s="169">
        <f t="shared" si="199"/>
        <v>0</v>
      </c>
      <c r="Y410" s="169">
        <f t="shared" si="199"/>
        <v>0</v>
      </c>
      <c r="Z410" s="169">
        <f t="shared" si="199"/>
        <v>0</v>
      </c>
      <c r="AA410" s="169">
        <f t="shared" si="199"/>
        <v>0</v>
      </c>
      <c r="AB410" s="169">
        <f t="shared" si="199"/>
        <v>0</v>
      </c>
      <c r="AC410" s="169">
        <f t="shared" si="199"/>
        <v>0</v>
      </c>
      <c r="AD410" s="169">
        <f t="shared" si="199"/>
        <v>0</v>
      </c>
      <c r="AE410" s="169">
        <f t="shared" si="199"/>
        <v>0</v>
      </c>
      <c r="AF410" s="169">
        <f t="shared" si="199"/>
        <v>0</v>
      </c>
      <c r="AG410" s="169">
        <f t="shared" si="199"/>
        <v>0</v>
      </c>
      <c r="AH410" s="169">
        <f t="shared" si="199"/>
        <v>0</v>
      </c>
      <c r="AI410" s="169">
        <f t="shared" si="199"/>
        <v>0</v>
      </c>
      <c r="AJ410" s="169">
        <f t="shared" si="199"/>
        <v>0</v>
      </c>
      <c r="AK410" s="169">
        <f t="shared" si="199"/>
        <v>0</v>
      </c>
      <c r="AL410" s="169">
        <f t="shared" si="199"/>
        <v>0</v>
      </c>
      <c r="AM410" s="169">
        <f t="shared" si="199"/>
        <v>0</v>
      </c>
      <c r="AN410" s="169">
        <f t="shared" si="199"/>
        <v>0</v>
      </c>
      <c r="AO410" s="169">
        <f t="shared" si="199"/>
        <v>0</v>
      </c>
      <c r="AP410" s="169">
        <f t="shared" si="199"/>
        <v>0</v>
      </c>
      <c r="AQ410" s="169">
        <f t="shared" si="199"/>
        <v>0</v>
      </c>
      <c r="AR410" s="169">
        <f t="shared" si="199"/>
        <v>0</v>
      </c>
      <c r="AS410" s="169">
        <f t="shared" si="199"/>
        <v>0</v>
      </c>
      <c r="AT410" s="169">
        <f t="shared" si="199"/>
        <v>0</v>
      </c>
      <c r="AU410" s="169">
        <f t="shared" si="199"/>
        <v>0</v>
      </c>
      <c r="AV410" s="169">
        <f t="shared" si="199"/>
        <v>0</v>
      </c>
      <c r="AW410" s="169">
        <f t="shared" si="199"/>
        <v>0</v>
      </c>
      <c r="AX410" s="169">
        <f t="shared" si="199"/>
        <v>0</v>
      </c>
      <c r="AY410" s="169">
        <f t="shared" si="199"/>
        <v>0</v>
      </c>
      <c r="BA410" s="140" t="s">
        <v>114</v>
      </c>
      <c r="BB410" s="140" t="s">
        <v>114</v>
      </c>
      <c r="BC410" s="140" t="s">
        <v>114</v>
      </c>
      <c r="BD410" s="140" t="s">
        <v>114</v>
      </c>
      <c r="BF410" s="140" t="s">
        <v>114</v>
      </c>
      <c r="BG410" s="140" t="s">
        <v>114</v>
      </c>
    </row>
    <row r="411" spans="2:59" x14ac:dyDescent="0.25">
      <c r="B411" s="91" t="s">
        <v>150</v>
      </c>
      <c r="C411" s="94" t="s">
        <v>119</v>
      </c>
      <c r="D411" s="96" t="str">
        <f>IFERROR((D336-C336)/C336,"n.a")</f>
        <v>n.a</v>
      </c>
      <c r="E411" s="96">
        <f t="shared" ref="E411:AY411" si="200">IFERROR((E336-D336)/D336,"n.a")</f>
        <v>0.10390048361917187</v>
      </c>
      <c r="F411" s="96">
        <f t="shared" si="200"/>
        <v>0.34770422876481433</v>
      </c>
      <c r="G411" s="96">
        <f t="shared" si="200"/>
        <v>0.17975941612204718</v>
      </c>
      <c r="H411" s="96">
        <f t="shared" si="200"/>
        <v>0.13016696968325331</v>
      </c>
      <c r="I411" s="96">
        <f t="shared" si="200"/>
        <v>9.2460896693276604E-2</v>
      </c>
      <c r="J411" s="96">
        <f t="shared" si="200"/>
        <v>0.18250136030012667</v>
      </c>
      <c r="K411" s="96">
        <f t="shared" si="200"/>
        <v>6.8560888663974418E-2</v>
      </c>
      <c r="L411" s="96">
        <f t="shared" si="200"/>
        <v>0.1259583986363339</v>
      </c>
      <c r="M411" s="96">
        <f t="shared" si="200"/>
        <v>0.12146142082803758</v>
      </c>
      <c r="N411" s="96">
        <f t="shared" si="200"/>
        <v>8.1479697252362884E-2</v>
      </c>
      <c r="O411" s="96">
        <f t="shared" si="200"/>
        <v>0.28265156949422604</v>
      </c>
      <c r="P411" s="169">
        <f t="shared" si="200"/>
        <v>-0.23247694179864101</v>
      </c>
      <c r="Q411" s="169">
        <f t="shared" si="200"/>
        <v>9.875245591964503E-2</v>
      </c>
      <c r="R411" s="169">
        <f t="shared" si="200"/>
        <v>-0.17978813409414807</v>
      </c>
      <c r="S411" s="169">
        <f t="shared" si="200"/>
        <v>0.28845321864591239</v>
      </c>
      <c r="T411" s="169">
        <f t="shared" si="200"/>
        <v>-0.10573953465764564</v>
      </c>
      <c r="U411" s="169">
        <f t="shared" si="200"/>
        <v>0.24907411486873704</v>
      </c>
      <c r="V411" s="169">
        <f t="shared" si="200"/>
        <v>-9.4344176149452008E-2</v>
      </c>
      <c r="W411" s="169">
        <f t="shared" si="200"/>
        <v>0.22039416820029603</v>
      </c>
      <c r="X411" s="169">
        <f t="shared" si="200"/>
        <v>8.3520713463251281E-2</v>
      </c>
      <c r="Y411" s="169">
        <f t="shared" si="200"/>
        <v>7.5647343526120949E-3</v>
      </c>
      <c r="Z411" s="169">
        <f t="shared" si="200"/>
        <v>7.7098274048383195E-2</v>
      </c>
      <c r="AA411" s="169">
        <f t="shared" si="200"/>
        <v>8.3308440219914803E-3</v>
      </c>
      <c r="AB411" s="169">
        <f t="shared" si="200"/>
        <v>0.16297652304006965</v>
      </c>
      <c r="AC411" s="169">
        <f t="shared" si="200"/>
        <v>3.4208111638473107E-2</v>
      </c>
      <c r="AD411" s="169">
        <f t="shared" si="200"/>
        <v>-8.624558841580704E-2</v>
      </c>
      <c r="AE411" s="169">
        <f t="shared" si="200"/>
        <v>0.14213743123761044</v>
      </c>
      <c r="AF411" s="169">
        <f t="shared" si="200"/>
        <v>-5.8810185264956613E-2</v>
      </c>
      <c r="AG411" s="169">
        <f t="shared" si="200"/>
        <v>0.13153035241419803</v>
      </c>
      <c r="AH411" s="169">
        <f t="shared" si="200"/>
        <v>-5.4673130566897599E-2</v>
      </c>
      <c r="AI411" s="169">
        <f t="shared" si="200"/>
        <v>0.12293459912261803</v>
      </c>
      <c r="AJ411" s="169">
        <f t="shared" si="200"/>
        <v>5.0083400940151464E-2</v>
      </c>
      <c r="AK411" s="169">
        <f t="shared" si="200"/>
        <v>5.9846670824681859E-3</v>
      </c>
      <c r="AL411" s="169">
        <f t="shared" si="200"/>
        <v>4.8165323665478696E-2</v>
      </c>
      <c r="AM411" s="169">
        <f t="shared" si="200"/>
        <v>5.7491793805999466E-3</v>
      </c>
      <c r="AN411" s="169">
        <f t="shared" si="200"/>
        <v>5.3478159210595816E-2</v>
      </c>
      <c r="AO411" s="169">
        <f t="shared" si="200"/>
        <v>2.2054591967358088E-2</v>
      </c>
      <c r="AP411" s="169">
        <f t="shared" si="200"/>
        <v>-0.4118457683744266</v>
      </c>
      <c r="AQ411" s="169">
        <f t="shared" si="200"/>
        <v>0.40160989939363861</v>
      </c>
      <c r="AR411" s="169">
        <f t="shared" si="200"/>
        <v>-0.22969545490798213</v>
      </c>
      <c r="AS411" s="169">
        <f t="shared" si="200"/>
        <v>0.37315754560993586</v>
      </c>
      <c r="AT411" s="169">
        <f t="shared" si="200"/>
        <v>-0.21739028516977107</v>
      </c>
      <c r="AU411" s="169">
        <f t="shared" si="200"/>
        <v>0.34710063061793262</v>
      </c>
      <c r="AV411" s="169">
        <f t="shared" si="200"/>
        <v>0.1761964995500524</v>
      </c>
      <c r="AW411" s="169">
        <f t="shared" si="200"/>
        <v>-0.10645862235734854</v>
      </c>
      <c r="AX411" s="169">
        <f t="shared" si="200"/>
        <v>0.16884554421642042</v>
      </c>
      <c r="AY411" s="169">
        <f t="shared" si="200"/>
        <v>-0.10261565036787333</v>
      </c>
      <c r="BA411" s="140" t="s">
        <v>114</v>
      </c>
      <c r="BB411" s="140" t="s">
        <v>114</v>
      </c>
      <c r="BC411" s="140" t="s">
        <v>114</v>
      </c>
      <c r="BD411" s="140" t="s">
        <v>114</v>
      </c>
      <c r="BF411" s="140" t="s">
        <v>114</v>
      </c>
      <c r="BG411" s="140" t="s">
        <v>114</v>
      </c>
    </row>
    <row r="412" spans="2:59" x14ac:dyDescent="0.25">
      <c r="B412" s="91" t="s">
        <v>151</v>
      </c>
      <c r="C412" s="94" t="s">
        <v>119</v>
      </c>
      <c r="D412" s="96" t="str">
        <f>IFERROR((D334-C334)/C334,"n.a")</f>
        <v>n.a</v>
      </c>
      <c r="E412" s="96">
        <f t="shared" ref="E412:AY412" si="201">IFERROR((E334-D334)/D334,"n.a")</f>
        <v>0.10395392607665202</v>
      </c>
      <c r="F412" s="96">
        <f t="shared" si="201"/>
        <v>0.34831772184628229</v>
      </c>
      <c r="G412" s="96">
        <f t="shared" si="201"/>
        <v>0.18002159851039967</v>
      </c>
      <c r="H412" s="96">
        <f t="shared" si="201"/>
        <v>0.13054145213748183</v>
      </c>
      <c r="I412" s="96">
        <f t="shared" si="201"/>
        <v>9.2213839099985137E-2</v>
      </c>
      <c r="J412" s="96">
        <f t="shared" si="201"/>
        <v>0.1829830339060691</v>
      </c>
      <c r="K412" s="96">
        <f t="shared" si="201"/>
        <v>6.8850524598875223E-2</v>
      </c>
      <c r="L412" s="96">
        <f t="shared" si="201"/>
        <v>0.12610566143369706</v>
      </c>
      <c r="M412" s="96">
        <f t="shared" si="201"/>
        <v>0.12170394531389402</v>
      </c>
      <c r="N412" s="96">
        <f t="shared" si="201"/>
        <v>8.1487189105526076E-2</v>
      </c>
      <c r="O412" s="96">
        <f t="shared" si="201"/>
        <v>0.28675144942058062</v>
      </c>
      <c r="P412" s="169">
        <f t="shared" si="201"/>
        <v>-0.23507714132346472</v>
      </c>
      <c r="Q412" s="169">
        <f t="shared" si="201"/>
        <v>9.8780778418321752E-2</v>
      </c>
      <c r="R412" s="169">
        <f t="shared" si="201"/>
        <v>-0.17993497358943322</v>
      </c>
      <c r="S412" s="169">
        <f t="shared" si="201"/>
        <v>0.28865384806769367</v>
      </c>
      <c r="T412" s="169">
        <f t="shared" si="201"/>
        <v>-0.10582838041730792</v>
      </c>
      <c r="U412" s="169">
        <f t="shared" si="201"/>
        <v>0.2492407268582354</v>
      </c>
      <c r="V412" s="169">
        <f t="shared" si="201"/>
        <v>-9.4418573895120761E-2</v>
      </c>
      <c r="W412" s="169">
        <f t="shared" si="201"/>
        <v>0.22053307037940018</v>
      </c>
      <c r="X412" s="169">
        <f t="shared" si="201"/>
        <v>8.3563107371826956E-2</v>
      </c>
      <c r="Y412" s="169">
        <f t="shared" si="201"/>
        <v>7.5565610904044875E-3</v>
      </c>
      <c r="Z412" s="169">
        <f t="shared" si="201"/>
        <v>7.7135736431668753E-2</v>
      </c>
      <c r="AA412" s="169">
        <f t="shared" si="201"/>
        <v>8.322423222513196E-3</v>
      </c>
      <c r="AB412" s="169">
        <f t="shared" si="201"/>
        <v>0.16283544317725376</v>
      </c>
      <c r="AC412" s="169">
        <f t="shared" si="201"/>
        <v>3.4220626911059357E-2</v>
      </c>
      <c r="AD412" s="169">
        <f t="shared" si="201"/>
        <v>-8.632542895721515E-2</v>
      </c>
      <c r="AE412" s="169">
        <f t="shared" si="201"/>
        <v>0.14223682099577578</v>
      </c>
      <c r="AF412" s="169">
        <f t="shared" si="201"/>
        <v>-5.8862096575707859E-2</v>
      </c>
      <c r="AG412" s="169">
        <f t="shared" si="201"/>
        <v>0.13161983406258418</v>
      </c>
      <c r="AH412" s="169">
        <f t="shared" si="201"/>
        <v>-5.4718977262435263E-2</v>
      </c>
      <c r="AI412" s="169">
        <f t="shared" si="201"/>
        <v>0.12301521288928557</v>
      </c>
      <c r="AJ412" s="169">
        <f t="shared" si="201"/>
        <v>5.0111373202676543E-2</v>
      </c>
      <c r="AK412" s="169">
        <f t="shared" si="201"/>
        <v>5.976255186358503E-3</v>
      </c>
      <c r="AL412" s="169">
        <f t="shared" si="201"/>
        <v>4.8193291046480534E-2</v>
      </c>
      <c r="AM412" s="169">
        <f t="shared" si="201"/>
        <v>5.740587186653049E-3</v>
      </c>
      <c r="AN412" s="169">
        <f t="shared" si="201"/>
        <v>5.3479154729946264E-2</v>
      </c>
      <c r="AO412" s="169">
        <f t="shared" si="201"/>
        <v>2.2063610739551359E-2</v>
      </c>
      <c r="AP412" s="169">
        <f t="shared" si="201"/>
        <v>-0.41207940744473132</v>
      </c>
      <c r="AQ412" s="169">
        <f t="shared" si="201"/>
        <v>0.40196521600395724</v>
      </c>
      <c r="AR412" s="169">
        <f t="shared" si="201"/>
        <v>-0.22984818264459347</v>
      </c>
      <c r="AS412" s="169">
        <f t="shared" si="201"/>
        <v>0.37346412610185975</v>
      </c>
      <c r="AT412" s="169">
        <f t="shared" si="201"/>
        <v>-0.21752890977532813</v>
      </c>
      <c r="AU412" s="169">
        <f t="shared" si="201"/>
        <v>0.34737081400976322</v>
      </c>
      <c r="AV412" s="169">
        <f t="shared" si="201"/>
        <v>0.17630548043545582</v>
      </c>
      <c r="AW412" s="169">
        <f t="shared" si="201"/>
        <v>-0.10652180775233112</v>
      </c>
      <c r="AX412" s="169">
        <f t="shared" si="201"/>
        <v>0.1689457678749392</v>
      </c>
      <c r="AY412" s="169">
        <f t="shared" si="201"/>
        <v>-0.10267452929836574</v>
      </c>
      <c r="BA412" s="140" t="s">
        <v>114</v>
      </c>
      <c r="BB412" s="140" t="s">
        <v>114</v>
      </c>
      <c r="BC412" s="140" t="s">
        <v>114</v>
      </c>
      <c r="BD412" s="140" t="s">
        <v>114</v>
      </c>
      <c r="BF412" s="140" t="s">
        <v>114</v>
      </c>
      <c r="BG412" s="140" t="s">
        <v>114</v>
      </c>
    </row>
    <row r="413" spans="2:59" x14ac:dyDescent="0.25">
      <c r="B413" s="91" t="s">
        <v>152</v>
      </c>
      <c r="C413" s="94" t="s">
        <v>119</v>
      </c>
      <c r="D413" s="96" t="str">
        <f>IFERROR((D330-C330)/C330,"n.a")</f>
        <v>n.a</v>
      </c>
      <c r="E413" s="96">
        <f t="shared" ref="E413:AY413" si="202">IFERROR((E330-D330)/D330,"n.a")</f>
        <v>4.6484938655581558E-2</v>
      </c>
      <c r="F413" s="96">
        <f t="shared" si="202"/>
        <v>0.26716629575517697</v>
      </c>
      <c r="G413" s="96">
        <f t="shared" si="202"/>
        <v>0.16457052905885516</v>
      </c>
      <c r="H413" s="96">
        <f t="shared" si="202"/>
        <v>0.17961163873465241</v>
      </c>
      <c r="I413" s="96">
        <f t="shared" si="202"/>
        <v>9.9229524721039769E-2</v>
      </c>
      <c r="J413" s="96">
        <f t="shared" si="202"/>
        <v>9.5149002613759984E-2</v>
      </c>
      <c r="K413" s="96">
        <f t="shared" si="202"/>
        <v>0.13260639401356658</v>
      </c>
      <c r="L413" s="96">
        <f t="shared" si="202"/>
        <v>0.14926739595957042</v>
      </c>
      <c r="M413" s="96">
        <f t="shared" si="202"/>
        <v>0.10401789520264043</v>
      </c>
      <c r="N413" s="96">
        <f t="shared" si="202"/>
        <v>3.8729131068367124E-2</v>
      </c>
      <c r="O413" s="96">
        <f t="shared" si="202"/>
        <v>2.0601263499091506E-2</v>
      </c>
      <c r="P413" s="169">
        <f t="shared" si="202"/>
        <v>-0.20835023672619432</v>
      </c>
      <c r="Q413" s="169">
        <f t="shared" si="202"/>
        <v>9.4727714143994918E-2</v>
      </c>
      <c r="R413" s="169">
        <f t="shared" si="202"/>
        <v>-0.15884439205355144</v>
      </c>
      <c r="S413" s="169">
        <f t="shared" si="202"/>
        <v>0.26055490421990612</v>
      </c>
      <c r="T413" s="169">
        <f t="shared" si="202"/>
        <v>-9.3109790392230676E-2</v>
      </c>
      <c r="U413" s="169">
        <f t="shared" si="202"/>
        <v>0.22572178213369162</v>
      </c>
      <c r="V413" s="169">
        <f t="shared" si="202"/>
        <v>-8.3716506989699305E-2</v>
      </c>
      <c r="W413" s="169">
        <f t="shared" si="202"/>
        <v>0.20078383590583881</v>
      </c>
      <c r="X413" s="169">
        <f t="shared" si="202"/>
        <v>7.7437065563094057E-2</v>
      </c>
      <c r="Y413" s="169">
        <f t="shared" si="202"/>
        <v>8.7442897486012198E-3</v>
      </c>
      <c r="Z413" s="169">
        <f t="shared" si="202"/>
        <v>7.1698113659364904E-2</v>
      </c>
      <c r="AA413" s="169">
        <f t="shared" si="202"/>
        <v>9.5508516618875022E-3</v>
      </c>
      <c r="AB413" s="169">
        <f t="shared" si="202"/>
        <v>0.13746573361717632</v>
      </c>
      <c r="AC413" s="169">
        <f t="shared" si="202"/>
        <v>3.2431880633351756E-2</v>
      </c>
      <c r="AD413" s="169">
        <f t="shared" si="202"/>
        <v>-7.4894581314482289E-2</v>
      </c>
      <c r="AE413" s="169">
        <f t="shared" si="202"/>
        <v>0.12818169125770495</v>
      </c>
      <c r="AF413" s="169">
        <f t="shared" si="202"/>
        <v>-5.1430287617249965E-2</v>
      </c>
      <c r="AG413" s="169">
        <f t="shared" si="202"/>
        <v>0.11890898729329227</v>
      </c>
      <c r="AH413" s="169">
        <f t="shared" si="202"/>
        <v>-4.8133003562997635E-2</v>
      </c>
      <c r="AI413" s="169">
        <f t="shared" si="202"/>
        <v>0.11151444336021828</v>
      </c>
      <c r="AJ413" s="169">
        <f t="shared" si="202"/>
        <v>4.6079706379838013E-2</v>
      </c>
      <c r="AK413" s="169">
        <f t="shared" si="202"/>
        <v>7.1933094890719602E-3</v>
      </c>
      <c r="AL413" s="169">
        <f t="shared" si="202"/>
        <v>4.4151755677657376E-2</v>
      </c>
      <c r="AM413" s="169">
        <f t="shared" si="202"/>
        <v>6.9870083698383434E-3</v>
      </c>
      <c r="AN413" s="169">
        <f t="shared" si="202"/>
        <v>5.3334917864691966E-2</v>
      </c>
      <c r="AO413" s="169">
        <f t="shared" si="202"/>
        <v>2.0756738775552164E-2</v>
      </c>
      <c r="AP413" s="169">
        <f t="shared" si="202"/>
        <v>-0.37818071617832577</v>
      </c>
      <c r="AQ413" s="169">
        <f t="shared" si="202"/>
        <v>0.35320338417667574</v>
      </c>
      <c r="AR413" s="169">
        <f t="shared" si="202"/>
        <v>-0.2081388487311347</v>
      </c>
      <c r="AS413" s="169">
        <f t="shared" si="202"/>
        <v>0.3310718706950731</v>
      </c>
      <c r="AT413" s="169">
        <f t="shared" si="202"/>
        <v>-0.1977546064434037</v>
      </c>
      <c r="AU413" s="169">
        <f t="shared" si="202"/>
        <v>0.3097734393298352</v>
      </c>
      <c r="AV413" s="169">
        <f t="shared" si="202"/>
        <v>0.16070804979058589</v>
      </c>
      <c r="AW413" s="169">
        <f t="shared" si="202"/>
        <v>-9.7357992561016848E-2</v>
      </c>
      <c r="AX413" s="169">
        <f t="shared" si="202"/>
        <v>0.15455682140929103</v>
      </c>
      <c r="AY413" s="169">
        <f t="shared" si="202"/>
        <v>-9.4116762029970893E-2</v>
      </c>
      <c r="BA413" s="140" t="s">
        <v>114</v>
      </c>
      <c r="BB413" s="140" t="s">
        <v>114</v>
      </c>
      <c r="BC413" s="140" t="s">
        <v>114</v>
      </c>
      <c r="BD413" s="140" t="s">
        <v>114</v>
      </c>
      <c r="BF413" s="140" t="s">
        <v>114</v>
      </c>
      <c r="BG413" s="140" t="s">
        <v>114</v>
      </c>
    </row>
    <row r="414" spans="2:59" x14ac:dyDescent="0.25">
      <c r="B414" s="91" t="s">
        <v>155</v>
      </c>
      <c r="C414" s="94" t="s">
        <v>119</v>
      </c>
      <c r="D414" s="96" t="str">
        <f>IFERROR((D391-C391)/C391,"n.a")</f>
        <v>n.a</v>
      </c>
      <c r="E414" s="96">
        <f t="shared" ref="E414:AY414" si="203">IFERROR((E391-D391)/D391,"n.a")</f>
        <v>8.2599753424973207E-2</v>
      </c>
      <c r="F414" s="96">
        <f t="shared" si="203"/>
        <v>0.23728898242975049</v>
      </c>
      <c r="G414" s="96">
        <f t="shared" si="203"/>
        <v>0.14688930071988654</v>
      </c>
      <c r="H414" s="96">
        <f t="shared" si="203"/>
        <v>0.19885929792403972</v>
      </c>
      <c r="I414" s="96">
        <f t="shared" si="203"/>
        <v>0.13303475321087749</v>
      </c>
      <c r="J414" s="96">
        <f t="shared" si="203"/>
        <v>0.11880597692532095</v>
      </c>
      <c r="K414" s="96">
        <f t="shared" si="203"/>
        <v>8.4871918112258679E-2</v>
      </c>
      <c r="L414" s="96">
        <f t="shared" si="203"/>
        <v>0.15102362145024306</v>
      </c>
      <c r="M414" s="96">
        <f t="shared" si="203"/>
        <v>0.15176074406178003</v>
      </c>
      <c r="N414" s="96">
        <f t="shared" si="203"/>
        <v>8.9435185229314512E-2</v>
      </c>
      <c r="O414" s="96">
        <f t="shared" si="203"/>
        <v>-1.5387618457407654E-3</v>
      </c>
      <c r="P414" s="169">
        <f t="shared" si="203"/>
        <v>-0.20573288744332854</v>
      </c>
      <c r="Q414" s="169">
        <f t="shared" si="203"/>
        <v>9.6822655123811371E-2</v>
      </c>
      <c r="R414" s="169">
        <f t="shared" si="203"/>
        <v>-0.16976511771173719</v>
      </c>
      <c r="S414" s="169">
        <f t="shared" si="203"/>
        <v>0.27492634313715036</v>
      </c>
      <c r="T414" s="169">
        <f t="shared" si="203"/>
        <v>-9.9684860764879465E-2</v>
      </c>
      <c r="U414" s="169">
        <f t="shared" si="203"/>
        <v>0.23779729533140573</v>
      </c>
      <c r="V414" s="169">
        <f t="shared" si="203"/>
        <v>-8.9262151568761133E-2</v>
      </c>
      <c r="W414" s="169">
        <f t="shared" si="203"/>
        <v>0.21095964047291774</v>
      </c>
      <c r="X414" s="169">
        <f t="shared" si="203"/>
        <v>8.0618465953599838E-2</v>
      </c>
      <c r="Y414" s="169">
        <f t="shared" si="203"/>
        <v>8.1257929807167714E-3</v>
      </c>
      <c r="Z414" s="169">
        <f t="shared" si="203"/>
        <v>7.4528097682866834E-2</v>
      </c>
      <c r="AA414" s="169">
        <f t="shared" si="203"/>
        <v>8.9099706139762879E-3</v>
      </c>
      <c r="AB414" s="169">
        <f t="shared" si="203"/>
        <v>0.12719088690884175</v>
      </c>
      <c r="AC414" s="169">
        <f t="shared" si="203"/>
        <v>3.3357993443722783E-2</v>
      </c>
      <c r="AD414" s="169">
        <f t="shared" si="203"/>
        <v>-8.0817775582641999E-2</v>
      </c>
      <c r="AE414" s="169">
        <f t="shared" si="203"/>
        <v>0.13542108703582639</v>
      </c>
      <c r="AF414" s="169">
        <f t="shared" si="203"/>
        <v>-5.5281178375912704E-2</v>
      </c>
      <c r="AG414" s="169">
        <f t="shared" si="203"/>
        <v>0.1254703166976778</v>
      </c>
      <c r="AH414" s="169">
        <f t="shared" si="203"/>
        <v>-5.1551253825371207E-2</v>
      </c>
      <c r="AI414" s="169">
        <f t="shared" si="203"/>
        <v>0.11746363332411872</v>
      </c>
      <c r="AJ414" s="169">
        <f t="shared" si="203"/>
        <v>4.8175593129656386E-2</v>
      </c>
      <c r="AK414" s="169">
        <f t="shared" si="203"/>
        <v>6.5594478744598747E-3</v>
      </c>
      <c r="AL414" s="169">
        <f t="shared" si="203"/>
        <v>4.6255433267676054E-2</v>
      </c>
      <c r="AM414" s="169">
        <f t="shared" si="203"/>
        <v>6.3370264633226909E-3</v>
      </c>
      <c r="AN414" s="169">
        <f t="shared" si="203"/>
        <v>5.3410089715956365E-2</v>
      </c>
      <c r="AO414" s="169">
        <f t="shared" si="203"/>
        <v>2.1437885205494826E-2</v>
      </c>
      <c r="AP414" s="169">
        <f t="shared" si="203"/>
        <v>-0.3958596609595525</v>
      </c>
      <c r="AQ414" s="169">
        <f t="shared" si="203"/>
        <v>0.37795105080872077</v>
      </c>
      <c r="AR414" s="169">
        <f t="shared" si="203"/>
        <v>-0.21934881205385798</v>
      </c>
      <c r="AS414" s="169">
        <f t="shared" si="203"/>
        <v>0.35266738422255323</v>
      </c>
      <c r="AT414" s="169">
        <f t="shared" si="203"/>
        <v>-0.2079829311493834</v>
      </c>
      <c r="AU414" s="169">
        <f t="shared" si="203"/>
        <v>0.32898641331427553</v>
      </c>
      <c r="AV414" s="169">
        <f t="shared" si="203"/>
        <v>0.16878889396342803</v>
      </c>
      <c r="AW414" s="169">
        <f t="shared" si="203"/>
        <v>-0.10213618938445325</v>
      </c>
      <c r="AX414" s="169">
        <f t="shared" si="203"/>
        <v>0.16202285947026199</v>
      </c>
      <c r="AY414" s="169">
        <f t="shared" si="203"/>
        <v>-9.8583611997160994E-2</v>
      </c>
      <c r="BA414" s="140" t="s">
        <v>114</v>
      </c>
      <c r="BB414" s="140" t="s">
        <v>114</v>
      </c>
      <c r="BC414" s="140" t="s">
        <v>114</v>
      </c>
      <c r="BD414" s="140" t="s">
        <v>114</v>
      </c>
      <c r="BF414" s="140" t="s">
        <v>114</v>
      </c>
      <c r="BG414" s="140" t="s">
        <v>114</v>
      </c>
    </row>
    <row r="415" spans="2:59" x14ac:dyDescent="0.25">
      <c r="B415" s="91"/>
      <c r="C415" s="94"/>
      <c r="BA415" s="140" t="s">
        <v>114</v>
      </c>
      <c r="BB415" s="140" t="s">
        <v>114</v>
      </c>
      <c r="BC415" s="140" t="s">
        <v>114</v>
      </c>
      <c r="BD415" s="140" t="s">
        <v>114</v>
      </c>
      <c r="BF415" s="140" t="s">
        <v>114</v>
      </c>
      <c r="BG415" s="140" t="s">
        <v>114</v>
      </c>
    </row>
    <row r="416" spans="2:59" x14ac:dyDescent="0.25">
      <c r="B416" s="88" t="s">
        <v>126</v>
      </c>
      <c r="C416" s="89"/>
      <c r="D416" s="70">
        <v>44562</v>
      </c>
      <c r="E416" s="70">
        <v>44593</v>
      </c>
      <c r="F416" s="70">
        <v>44621</v>
      </c>
      <c r="G416" s="70">
        <v>44652</v>
      </c>
      <c r="H416" s="70">
        <v>44682</v>
      </c>
      <c r="I416" s="70">
        <v>44713</v>
      </c>
      <c r="J416" s="70">
        <v>44743</v>
      </c>
      <c r="K416" s="70">
        <v>44774</v>
      </c>
      <c r="L416" s="70">
        <v>44805</v>
      </c>
      <c r="M416" s="70">
        <v>44835</v>
      </c>
      <c r="N416" s="70">
        <v>44866</v>
      </c>
      <c r="O416" s="70">
        <v>44896</v>
      </c>
      <c r="P416" s="70">
        <v>44927</v>
      </c>
      <c r="Q416" s="70">
        <v>44958</v>
      </c>
      <c r="R416" s="70">
        <v>44986</v>
      </c>
      <c r="S416" s="70">
        <v>45017</v>
      </c>
      <c r="T416" s="70">
        <v>45047</v>
      </c>
      <c r="U416" s="70">
        <v>45078</v>
      </c>
      <c r="V416" s="70">
        <v>45108</v>
      </c>
      <c r="W416" s="70">
        <v>45139</v>
      </c>
      <c r="X416" s="70">
        <v>45170</v>
      </c>
      <c r="Y416" s="70">
        <v>45200</v>
      </c>
      <c r="Z416" s="70">
        <v>45231</v>
      </c>
      <c r="AA416" s="70">
        <v>45261</v>
      </c>
      <c r="AB416" s="70">
        <v>45292</v>
      </c>
      <c r="AC416" s="70">
        <v>45323</v>
      </c>
      <c r="AD416" s="70">
        <v>45352</v>
      </c>
      <c r="AE416" s="70">
        <v>45383</v>
      </c>
      <c r="AF416" s="70">
        <v>45413</v>
      </c>
      <c r="AG416" s="70">
        <v>45444</v>
      </c>
      <c r="AH416" s="70">
        <v>45474</v>
      </c>
      <c r="AI416" s="70">
        <v>45505</v>
      </c>
      <c r="AJ416" s="70">
        <v>45536</v>
      </c>
      <c r="AK416" s="70">
        <v>45566</v>
      </c>
      <c r="AL416" s="70">
        <v>45597</v>
      </c>
      <c r="AM416" s="70">
        <v>45627</v>
      </c>
      <c r="AN416" s="70">
        <v>45658</v>
      </c>
      <c r="AO416" s="70">
        <v>45689</v>
      </c>
      <c r="AP416" s="70">
        <v>45717</v>
      </c>
      <c r="AQ416" s="70">
        <v>45748</v>
      </c>
      <c r="AR416" s="70">
        <v>45778</v>
      </c>
      <c r="AS416" s="70">
        <v>45809</v>
      </c>
      <c r="AT416" s="70">
        <v>45839</v>
      </c>
      <c r="AU416" s="70">
        <v>45870</v>
      </c>
      <c r="AV416" s="70">
        <v>45901</v>
      </c>
      <c r="AW416" s="70">
        <v>45931</v>
      </c>
      <c r="AX416" s="70">
        <v>45962</v>
      </c>
      <c r="AY416" s="70">
        <v>45992</v>
      </c>
      <c r="BA416" s="140" t="s">
        <v>114</v>
      </c>
      <c r="BB416" s="140" t="s">
        <v>114</v>
      </c>
      <c r="BC416" s="140" t="s">
        <v>114</v>
      </c>
      <c r="BD416" s="140" t="s">
        <v>114</v>
      </c>
      <c r="BF416" s="140" t="s">
        <v>114</v>
      </c>
      <c r="BG416" s="140" t="s">
        <v>114</v>
      </c>
    </row>
    <row r="417" spans="2:59" x14ac:dyDescent="0.25">
      <c r="B417" s="91" t="s">
        <v>213</v>
      </c>
      <c r="C417" s="91" t="s">
        <v>119</v>
      </c>
      <c r="D417" s="128">
        <f t="shared" ref="D417:O417" si="204">D384/D336</f>
        <v>3.9780709481104367E-3</v>
      </c>
      <c r="E417" s="128">
        <f t="shared" si="204"/>
        <v>5.9086368905117339E-3</v>
      </c>
      <c r="F417" s="128">
        <f t="shared" si="204"/>
        <v>4.069000632506899E-3</v>
      </c>
      <c r="G417" s="128">
        <f t="shared" si="204"/>
        <v>3.0675198143099301E-3</v>
      </c>
      <c r="H417" s="128">
        <f t="shared" si="204"/>
        <v>4.526192067717723E-3</v>
      </c>
      <c r="I417" s="128">
        <f t="shared" si="204"/>
        <v>4.0145312567029046E-3</v>
      </c>
      <c r="J417" s="128">
        <f t="shared" si="204"/>
        <v>4.4592255351468399E-3</v>
      </c>
      <c r="K417" s="128">
        <f t="shared" si="204"/>
        <v>3.0403677070972163E-3</v>
      </c>
      <c r="L417" s="128">
        <f t="shared" si="204"/>
        <v>2.1427203489324934E-3</v>
      </c>
      <c r="M417" s="128">
        <f t="shared" si="204"/>
        <v>1.5923217738513719E-3</v>
      </c>
      <c r="N417" s="128">
        <f t="shared" si="204"/>
        <v>1.2015282968173403E-3</v>
      </c>
      <c r="O417" s="128">
        <f t="shared" si="204"/>
        <v>9.142197343063814E-4</v>
      </c>
      <c r="P417" s="141">
        <f>AVERAGE(D417:O417)</f>
        <v>3.2428612505009391E-3</v>
      </c>
      <c r="Q417" s="141">
        <f>P417</f>
        <v>3.2428612505009391E-3</v>
      </c>
      <c r="R417" s="141">
        <f t="shared" ref="R417:AY420" si="205">Q417</f>
        <v>3.2428612505009391E-3</v>
      </c>
      <c r="S417" s="141">
        <f t="shared" si="205"/>
        <v>3.2428612505009391E-3</v>
      </c>
      <c r="T417" s="141">
        <f t="shared" si="205"/>
        <v>3.2428612505009391E-3</v>
      </c>
      <c r="U417" s="141">
        <f t="shared" si="205"/>
        <v>3.2428612505009391E-3</v>
      </c>
      <c r="V417" s="141">
        <f t="shared" si="205"/>
        <v>3.2428612505009391E-3</v>
      </c>
      <c r="W417" s="141">
        <f t="shared" si="205"/>
        <v>3.2428612505009391E-3</v>
      </c>
      <c r="X417" s="141">
        <f t="shared" si="205"/>
        <v>3.2428612505009391E-3</v>
      </c>
      <c r="Y417" s="141">
        <f t="shared" si="205"/>
        <v>3.2428612505009391E-3</v>
      </c>
      <c r="Z417" s="141">
        <f t="shared" si="205"/>
        <v>3.2428612505009391E-3</v>
      </c>
      <c r="AA417" s="141">
        <f t="shared" si="205"/>
        <v>3.2428612505009391E-3</v>
      </c>
      <c r="AB417" s="141">
        <f t="shared" si="205"/>
        <v>3.2428612505009391E-3</v>
      </c>
      <c r="AC417" s="141">
        <f t="shared" si="205"/>
        <v>3.2428612505009391E-3</v>
      </c>
      <c r="AD417" s="141">
        <f t="shared" si="205"/>
        <v>3.2428612505009391E-3</v>
      </c>
      <c r="AE417" s="141">
        <f t="shared" si="205"/>
        <v>3.2428612505009391E-3</v>
      </c>
      <c r="AF417" s="141">
        <f t="shared" si="205"/>
        <v>3.2428612505009391E-3</v>
      </c>
      <c r="AG417" s="141">
        <f t="shared" si="205"/>
        <v>3.2428612505009391E-3</v>
      </c>
      <c r="AH417" s="141">
        <f t="shared" si="205"/>
        <v>3.2428612505009391E-3</v>
      </c>
      <c r="AI417" s="141">
        <f t="shared" si="205"/>
        <v>3.2428612505009391E-3</v>
      </c>
      <c r="AJ417" s="141">
        <f t="shared" si="205"/>
        <v>3.2428612505009391E-3</v>
      </c>
      <c r="AK417" s="141">
        <f t="shared" si="205"/>
        <v>3.2428612505009391E-3</v>
      </c>
      <c r="AL417" s="141">
        <f t="shared" si="205"/>
        <v>3.2428612505009391E-3</v>
      </c>
      <c r="AM417" s="141">
        <f t="shared" si="205"/>
        <v>3.2428612505009391E-3</v>
      </c>
      <c r="AN417" s="141">
        <f t="shared" si="205"/>
        <v>3.2428612505009391E-3</v>
      </c>
      <c r="AO417" s="141">
        <f t="shared" si="205"/>
        <v>3.2428612505009391E-3</v>
      </c>
      <c r="AP417" s="141">
        <f t="shared" si="205"/>
        <v>3.2428612505009391E-3</v>
      </c>
      <c r="AQ417" s="141">
        <f t="shared" si="205"/>
        <v>3.2428612505009391E-3</v>
      </c>
      <c r="AR417" s="141">
        <f t="shared" si="205"/>
        <v>3.2428612505009391E-3</v>
      </c>
      <c r="AS417" s="141">
        <f t="shared" si="205"/>
        <v>3.2428612505009391E-3</v>
      </c>
      <c r="AT417" s="141">
        <f t="shared" si="205"/>
        <v>3.2428612505009391E-3</v>
      </c>
      <c r="AU417" s="141">
        <f t="shared" si="205"/>
        <v>3.2428612505009391E-3</v>
      </c>
      <c r="AV417" s="141">
        <f t="shared" si="205"/>
        <v>3.2428612505009391E-3</v>
      </c>
      <c r="AW417" s="141">
        <f t="shared" si="205"/>
        <v>3.2428612505009391E-3</v>
      </c>
      <c r="AX417" s="141">
        <f t="shared" si="205"/>
        <v>3.2428612505009391E-3</v>
      </c>
      <c r="AY417" s="141">
        <f t="shared" si="205"/>
        <v>3.2428612505009391E-3</v>
      </c>
      <c r="BA417" s="140" t="s">
        <v>114</v>
      </c>
      <c r="BB417" s="140" t="s">
        <v>114</v>
      </c>
      <c r="BC417" s="140" t="s">
        <v>114</v>
      </c>
      <c r="BD417" s="140" t="s">
        <v>114</v>
      </c>
      <c r="BF417" s="140" t="s">
        <v>114</v>
      </c>
      <c r="BG417" s="140" t="s">
        <v>114</v>
      </c>
    </row>
    <row r="418" spans="2:59" x14ac:dyDescent="0.25">
      <c r="B418" s="91" t="s">
        <v>214</v>
      </c>
      <c r="C418" s="91" t="s">
        <v>119</v>
      </c>
      <c r="D418" s="128">
        <f t="shared" ref="D418:O418" si="206">D385/D336</f>
        <v>2.0804678244167946E-2</v>
      </c>
      <c r="E418" s="128">
        <f t="shared" si="206"/>
        <v>2.1982079595344595E-2</v>
      </c>
      <c r="F418" s="128">
        <f t="shared" si="206"/>
        <v>1.9258419951548009E-2</v>
      </c>
      <c r="G418" s="128">
        <f t="shared" si="206"/>
        <v>1.7368174442955547E-2</v>
      </c>
      <c r="H418" s="128">
        <f t="shared" si="206"/>
        <v>1.4254605746781562E-2</v>
      </c>
      <c r="I418" s="128">
        <f t="shared" si="206"/>
        <v>1.3670161874240791E-2</v>
      </c>
      <c r="J418" s="128">
        <f t="shared" si="206"/>
        <v>1.4821204231569751E-2</v>
      </c>
      <c r="K418" s="128">
        <f t="shared" si="206"/>
        <v>1.5534857787388036E-2</v>
      </c>
      <c r="L418" s="128">
        <f t="shared" si="206"/>
        <v>1.7163528993285545E-2</v>
      </c>
      <c r="M418" s="128">
        <f t="shared" si="206"/>
        <v>3.7508622709181011E-3</v>
      </c>
      <c r="N418" s="128">
        <f t="shared" si="206"/>
        <v>3.0998993707065784E-3</v>
      </c>
      <c r="O418" s="128">
        <f t="shared" si="206"/>
        <v>2.4768268811270477E-3</v>
      </c>
      <c r="P418" s="141">
        <f>AVERAGE(D418:O418)</f>
        <v>1.368210828250279E-2</v>
      </c>
      <c r="Q418" s="141">
        <f>P418</f>
        <v>1.368210828250279E-2</v>
      </c>
      <c r="R418" s="141">
        <f t="shared" si="205"/>
        <v>1.368210828250279E-2</v>
      </c>
      <c r="S418" s="141">
        <f t="shared" si="205"/>
        <v>1.368210828250279E-2</v>
      </c>
      <c r="T418" s="141">
        <f t="shared" si="205"/>
        <v>1.368210828250279E-2</v>
      </c>
      <c r="U418" s="141">
        <f t="shared" si="205"/>
        <v>1.368210828250279E-2</v>
      </c>
      <c r="V418" s="141">
        <f t="shared" si="205"/>
        <v>1.368210828250279E-2</v>
      </c>
      <c r="W418" s="141">
        <f t="shared" si="205"/>
        <v>1.368210828250279E-2</v>
      </c>
      <c r="X418" s="141">
        <f t="shared" si="205"/>
        <v>1.368210828250279E-2</v>
      </c>
      <c r="Y418" s="141">
        <f t="shared" si="205"/>
        <v>1.368210828250279E-2</v>
      </c>
      <c r="Z418" s="141">
        <f t="shared" si="205"/>
        <v>1.368210828250279E-2</v>
      </c>
      <c r="AA418" s="141">
        <f t="shared" si="205"/>
        <v>1.368210828250279E-2</v>
      </c>
      <c r="AB418" s="141">
        <f t="shared" si="205"/>
        <v>1.368210828250279E-2</v>
      </c>
      <c r="AC418" s="141">
        <f t="shared" si="205"/>
        <v>1.368210828250279E-2</v>
      </c>
      <c r="AD418" s="141">
        <f t="shared" si="205"/>
        <v>1.368210828250279E-2</v>
      </c>
      <c r="AE418" s="141">
        <f t="shared" si="205"/>
        <v>1.368210828250279E-2</v>
      </c>
      <c r="AF418" s="141">
        <f t="shared" si="205"/>
        <v>1.368210828250279E-2</v>
      </c>
      <c r="AG418" s="141">
        <f t="shared" si="205"/>
        <v>1.368210828250279E-2</v>
      </c>
      <c r="AH418" s="141">
        <f t="shared" si="205"/>
        <v>1.368210828250279E-2</v>
      </c>
      <c r="AI418" s="141">
        <f t="shared" si="205"/>
        <v>1.368210828250279E-2</v>
      </c>
      <c r="AJ418" s="141">
        <f t="shared" si="205"/>
        <v>1.368210828250279E-2</v>
      </c>
      <c r="AK418" s="141">
        <f t="shared" si="205"/>
        <v>1.368210828250279E-2</v>
      </c>
      <c r="AL418" s="141">
        <f t="shared" si="205"/>
        <v>1.368210828250279E-2</v>
      </c>
      <c r="AM418" s="141">
        <f t="shared" si="205"/>
        <v>1.368210828250279E-2</v>
      </c>
      <c r="AN418" s="141">
        <f t="shared" si="205"/>
        <v>1.368210828250279E-2</v>
      </c>
      <c r="AO418" s="141">
        <f t="shared" si="205"/>
        <v>1.368210828250279E-2</v>
      </c>
      <c r="AP418" s="141">
        <f t="shared" si="205"/>
        <v>1.368210828250279E-2</v>
      </c>
      <c r="AQ418" s="141">
        <f t="shared" si="205"/>
        <v>1.368210828250279E-2</v>
      </c>
      <c r="AR418" s="141">
        <f t="shared" si="205"/>
        <v>1.368210828250279E-2</v>
      </c>
      <c r="AS418" s="141">
        <f t="shared" si="205"/>
        <v>1.368210828250279E-2</v>
      </c>
      <c r="AT418" s="141">
        <f t="shared" si="205"/>
        <v>1.368210828250279E-2</v>
      </c>
      <c r="AU418" s="141">
        <f t="shared" si="205"/>
        <v>1.368210828250279E-2</v>
      </c>
      <c r="AV418" s="141">
        <f t="shared" si="205"/>
        <v>1.368210828250279E-2</v>
      </c>
      <c r="AW418" s="141">
        <f t="shared" si="205"/>
        <v>1.368210828250279E-2</v>
      </c>
      <c r="AX418" s="141">
        <f t="shared" si="205"/>
        <v>1.368210828250279E-2</v>
      </c>
      <c r="AY418" s="141">
        <f t="shared" si="205"/>
        <v>1.368210828250279E-2</v>
      </c>
      <c r="BA418" s="140" t="s">
        <v>114</v>
      </c>
      <c r="BB418" s="140" t="s">
        <v>114</v>
      </c>
      <c r="BC418" s="140" t="s">
        <v>114</v>
      </c>
      <c r="BD418" s="140" t="s">
        <v>114</v>
      </c>
      <c r="BF418" s="140" t="s">
        <v>114</v>
      </c>
      <c r="BG418" s="140" t="s">
        <v>114</v>
      </c>
    </row>
    <row r="419" spans="2:59" x14ac:dyDescent="0.25">
      <c r="B419" s="91" t="s">
        <v>226</v>
      </c>
      <c r="C419" s="91" t="s">
        <v>26</v>
      </c>
      <c r="D419" s="97">
        <f t="shared" ref="D419:O419" si="207">D331/$D$12</f>
        <v>0.20607839407319156</v>
      </c>
      <c r="E419" s="97">
        <f t="shared" si="207"/>
        <v>0.21678140230117185</v>
      </c>
      <c r="F419" s="97">
        <f t="shared" si="207"/>
        <v>0.28607126367344016</v>
      </c>
      <c r="G419" s="97">
        <f t="shared" si="207"/>
        <v>0.31248686654883018</v>
      </c>
      <c r="H419" s="97">
        <f t="shared" si="207"/>
        <v>0.34450251867639597</v>
      </c>
      <c r="I419" s="97">
        <f t="shared" si="207"/>
        <v>0.35410581521159545</v>
      </c>
      <c r="J419" s="97">
        <f t="shared" si="207"/>
        <v>0.36550121552132936</v>
      </c>
      <c r="K419" s="97">
        <f t="shared" si="207"/>
        <v>0.41327351444236465</v>
      </c>
      <c r="L419" s="97">
        <f t="shared" si="207"/>
        <v>0.45285982358603349</v>
      </c>
      <c r="M419" s="97">
        <f t="shared" si="207"/>
        <v>0.47110516030174754</v>
      </c>
      <c r="N419" s="97">
        <f t="shared" si="207"/>
        <v>0.49633760488861317</v>
      </c>
      <c r="O419" s="97">
        <f t="shared" si="207"/>
        <v>0.56459777855827575</v>
      </c>
      <c r="P419" s="142">
        <f>O419*(1+$P$156)</f>
        <v>0.58774628747916502</v>
      </c>
      <c r="Q419" s="142">
        <f>P419</f>
        <v>0.58774628747916502</v>
      </c>
      <c r="R419" s="142">
        <f t="shared" si="205"/>
        <v>0.58774628747916502</v>
      </c>
      <c r="S419" s="142">
        <f t="shared" si="205"/>
        <v>0.58774628747916502</v>
      </c>
      <c r="T419" s="142">
        <f t="shared" si="205"/>
        <v>0.58774628747916502</v>
      </c>
      <c r="U419" s="142">
        <f t="shared" si="205"/>
        <v>0.58774628747916502</v>
      </c>
      <c r="V419" s="142">
        <f t="shared" si="205"/>
        <v>0.58774628747916502</v>
      </c>
      <c r="W419" s="142">
        <f t="shared" si="205"/>
        <v>0.58774628747916502</v>
      </c>
      <c r="X419" s="142">
        <f t="shared" si="205"/>
        <v>0.58774628747916502</v>
      </c>
      <c r="Y419" s="142">
        <f t="shared" si="205"/>
        <v>0.58774628747916502</v>
      </c>
      <c r="Z419" s="142">
        <f t="shared" si="205"/>
        <v>0.58774628747916502</v>
      </c>
      <c r="AA419" s="142">
        <f t="shared" si="205"/>
        <v>0.58774628747916502</v>
      </c>
      <c r="AB419" s="142">
        <f>AA419*(1+$AB$156)</f>
        <v>0.61184388526581079</v>
      </c>
      <c r="AC419" s="142">
        <f>AB419</f>
        <v>0.61184388526581079</v>
      </c>
      <c r="AD419" s="142">
        <f t="shared" si="205"/>
        <v>0.61184388526581079</v>
      </c>
      <c r="AE419" s="142">
        <f t="shared" si="205"/>
        <v>0.61184388526581079</v>
      </c>
      <c r="AF419" s="142">
        <f t="shared" si="205"/>
        <v>0.61184388526581079</v>
      </c>
      <c r="AG419" s="142">
        <f t="shared" si="205"/>
        <v>0.61184388526581079</v>
      </c>
      <c r="AH419" s="142">
        <f t="shared" si="205"/>
        <v>0.61184388526581079</v>
      </c>
      <c r="AI419" s="142">
        <f t="shared" si="205"/>
        <v>0.61184388526581079</v>
      </c>
      <c r="AJ419" s="142">
        <f t="shared" si="205"/>
        <v>0.61184388526581079</v>
      </c>
      <c r="AK419" s="142">
        <f t="shared" si="205"/>
        <v>0.61184388526581079</v>
      </c>
      <c r="AL419" s="142">
        <f t="shared" si="205"/>
        <v>0.61184388526581079</v>
      </c>
      <c r="AM419" s="142">
        <f t="shared" si="205"/>
        <v>0.61184388526581079</v>
      </c>
      <c r="AN419" s="142">
        <f t="shared" si="205"/>
        <v>0.61184388526581079</v>
      </c>
      <c r="AO419" s="142">
        <f t="shared" si="205"/>
        <v>0.61184388526581079</v>
      </c>
      <c r="AP419" s="142">
        <f t="shared" si="205"/>
        <v>0.61184388526581079</v>
      </c>
      <c r="AQ419" s="142">
        <f t="shared" si="205"/>
        <v>0.61184388526581079</v>
      </c>
      <c r="AR419" s="142">
        <f t="shared" si="205"/>
        <v>0.61184388526581079</v>
      </c>
      <c r="AS419" s="142">
        <f t="shared" si="205"/>
        <v>0.61184388526581079</v>
      </c>
      <c r="AT419" s="142">
        <f t="shared" si="205"/>
        <v>0.61184388526581079</v>
      </c>
      <c r="AU419" s="142">
        <f t="shared" si="205"/>
        <v>0.61184388526581079</v>
      </c>
      <c r="AV419" s="142">
        <f t="shared" si="205"/>
        <v>0.61184388526581079</v>
      </c>
      <c r="AW419" s="142">
        <f t="shared" si="205"/>
        <v>0.61184388526581079</v>
      </c>
      <c r="AX419" s="142">
        <f t="shared" si="205"/>
        <v>0.61184388526581079</v>
      </c>
      <c r="AY419" s="142">
        <f t="shared" si="205"/>
        <v>0.61184388526581079</v>
      </c>
      <c r="BA419" s="140" t="s">
        <v>114</v>
      </c>
      <c r="BB419" s="140" t="s">
        <v>114</v>
      </c>
      <c r="BC419" s="140" t="s">
        <v>114</v>
      </c>
      <c r="BD419" s="140" t="s">
        <v>114</v>
      </c>
      <c r="BF419" s="140" t="s">
        <v>114</v>
      </c>
      <c r="BG419" s="140" t="s">
        <v>114</v>
      </c>
    </row>
    <row r="420" spans="2:59" x14ac:dyDescent="0.25">
      <c r="B420" s="91" t="s">
        <v>249</v>
      </c>
      <c r="C420" s="91" t="s">
        <v>250</v>
      </c>
      <c r="D420" s="97">
        <f t="shared" ref="D420:O420" si="208">D332/D380</f>
        <v>0.6973399914989612</v>
      </c>
      <c r="E420" s="97">
        <f t="shared" si="208"/>
        <v>0.7337397623849391</v>
      </c>
      <c r="F420" s="97">
        <f t="shared" si="208"/>
        <v>0.80265245999879686</v>
      </c>
      <c r="G420" s="97">
        <f t="shared" si="208"/>
        <v>0.84420877271794614</v>
      </c>
      <c r="H420" s="97">
        <f t="shared" si="208"/>
        <v>0.8360533471489453</v>
      </c>
      <c r="I420" s="97">
        <f t="shared" si="208"/>
        <v>0.83883118394423928</v>
      </c>
      <c r="J420" s="97">
        <f t="shared" si="208"/>
        <v>0.9159698320499039</v>
      </c>
      <c r="K420" s="97">
        <f t="shared" si="208"/>
        <v>0.86209364096281815</v>
      </c>
      <c r="L420" s="97">
        <f t="shared" si="208"/>
        <v>0.84207500452126693</v>
      </c>
      <c r="M420" s="97">
        <f t="shared" si="208"/>
        <v>0.85417204369297106</v>
      </c>
      <c r="N420" s="97">
        <f t="shared" si="208"/>
        <v>0.88881407478121499</v>
      </c>
      <c r="O420" s="97">
        <f t="shared" si="208"/>
        <v>1.1209484244591197</v>
      </c>
      <c r="P420" s="142">
        <f>O420*(1+$P$156)</f>
        <v>1.1669073098619436</v>
      </c>
      <c r="Q420" s="142">
        <f>P420</f>
        <v>1.1669073098619436</v>
      </c>
      <c r="R420" s="142">
        <f t="shared" si="205"/>
        <v>1.1669073098619436</v>
      </c>
      <c r="S420" s="142">
        <f t="shared" si="205"/>
        <v>1.1669073098619436</v>
      </c>
      <c r="T420" s="142">
        <f t="shared" si="205"/>
        <v>1.1669073098619436</v>
      </c>
      <c r="U420" s="142">
        <f t="shared" si="205"/>
        <v>1.1669073098619436</v>
      </c>
      <c r="V420" s="142">
        <f t="shared" si="205"/>
        <v>1.1669073098619436</v>
      </c>
      <c r="W420" s="142">
        <f t="shared" si="205"/>
        <v>1.1669073098619436</v>
      </c>
      <c r="X420" s="142">
        <f t="shared" si="205"/>
        <v>1.1669073098619436</v>
      </c>
      <c r="Y420" s="142">
        <f t="shared" si="205"/>
        <v>1.1669073098619436</v>
      </c>
      <c r="Z420" s="142">
        <f t="shared" si="205"/>
        <v>1.1669073098619436</v>
      </c>
      <c r="AA420" s="142">
        <f t="shared" si="205"/>
        <v>1.1669073098619436</v>
      </c>
      <c r="AB420" s="142">
        <f>AA420*(1+$AB$156)</f>
        <v>1.2147505095662832</v>
      </c>
      <c r="AC420" s="142">
        <f>AB420</f>
        <v>1.2147505095662832</v>
      </c>
      <c r="AD420" s="142">
        <f t="shared" si="205"/>
        <v>1.2147505095662832</v>
      </c>
      <c r="AE420" s="142">
        <f t="shared" si="205"/>
        <v>1.2147505095662832</v>
      </c>
      <c r="AF420" s="142">
        <f t="shared" si="205"/>
        <v>1.2147505095662832</v>
      </c>
      <c r="AG420" s="142">
        <f t="shared" si="205"/>
        <v>1.2147505095662832</v>
      </c>
      <c r="AH420" s="142">
        <f t="shared" si="205"/>
        <v>1.2147505095662832</v>
      </c>
      <c r="AI420" s="142">
        <f t="shared" si="205"/>
        <v>1.2147505095662832</v>
      </c>
      <c r="AJ420" s="142">
        <f t="shared" si="205"/>
        <v>1.2147505095662832</v>
      </c>
      <c r="AK420" s="142">
        <f t="shared" si="205"/>
        <v>1.2147505095662832</v>
      </c>
      <c r="AL420" s="142">
        <f t="shared" si="205"/>
        <v>1.2147505095662832</v>
      </c>
      <c r="AM420" s="142">
        <f t="shared" si="205"/>
        <v>1.2147505095662832</v>
      </c>
      <c r="AN420" s="142">
        <f t="shared" si="205"/>
        <v>1.2147505095662832</v>
      </c>
      <c r="AO420" s="142">
        <f t="shared" si="205"/>
        <v>1.2147505095662832</v>
      </c>
      <c r="AP420" s="142">
        <f t="shared" si="205"/>
        <v>1.2147505095662832</v>
      </c>
      <c r="AQ420" s="142">
        <f t="shared" si="205"/>
        <v>1.2147505095662832</v>
      </c>
      <c r="AR420" s="142">
        <f t="shared" si="205"/>
        <v>1.2147505095662832</v>
      </c>
      <c r="AS420" s="142">
        <f t="shared" si="205"/>
        <v>1.2147505095662832</v>
      </c>
      <c r="AT420" s="142">
        <f t="shared" si="205"/>
        <v>1.2147505095662832</v>
      </c>
      <c r="AU420" s="142">
        <f t="shared" si="205"/>
        <v>1.2147505095662832</v>
      </c>
      <c r="AV420" s="142">
        <f t="shared" si="205"/>
        <v>1.2147505095662832</v>
      </c>
      <c r="AW420" s="142">
        <f t="shared" si="205"/>
        <v>1.2147505095662832</v>
      </c>
      <c r="AX420" s="142">
        <f t="shared" si="205"/>
        <v>1.2147505095662832</v>
      </c>
      <c r="AY420" s="142">
        <f t="shared" si="205"/>
        <v>1.2147505095662832</v>
      </c>
      <c r="BA420" s="140" t="s">
        <v>114</v>
      </c>
      <c r="BB420" s="140" t="s">
        <v>114</v>
      </c>
      <c r="BC420" s="140" t="s">
        <v>114</v>
      </c>
      <c r="BD420" s="140" t="s">
        <v>114</v>
      </c>
      <c r="BF420" s="140" t="s">
        <v>114</v>
      </c>
      <c r="BG420" s="140" t="s">
        <v>114</v>
      </c>
    </row>
    <row r="421" spans="2:59" x14ac:dyDescent="0.25">
      <c r="B421" s="92" t="s">
        <v>252</v>
      </c>
      <c r="C421" s="91" t="s">
        <v>253</v>
      </c>
      <c r="D421" s="147">
        <f t="shared" ref="D421:O421" si="209">D333/D330</f>
        <v>6.671900307949763E-2</v>
      </c>
      <c r="E421" s="147">
        <f t="shared" si="209"/>
        <v>6.6443111800384216E-2</v>
      </c>
      <c r="F421" s="147">
        <f t="shared" si="209"/>
        <v>7.0184918573918495E-2</v>
      </c>
      <c r="G421" s="147">
        <f t="shared" si="209"/>
        <v>6.9873794624332783E-2</v>
      </c>
      <c r="H421" s="147">
        <f t="shared" si="209"/>
        <v>6.4438091900561267E-2</v>
      </c>
      <c r="I421" s="147">
        <f t="shared" si="209"/>
        <v>6.2195960977802785E-2</v>
      </c>
      <c r="J421" s="147">
        <f t="shared" si="209"/>
        <v>6.2896189857207963E-2</v>
      </c>
      <c r="K421" s="147">
        <f t="shared" si="209"/>
        <v>6.420474649340896E-2</v>
      </c>
      <c r="L421" s="147">
        <f t="shared" si="209"/>
        <v>6.4447430760395885E-2</v>
      </c>
      <c r="M421" s="147">
        <f t="shared" si="209"/>
        <v>6.664403154408409E-2</v>
      </c>
      <c r="N421" s="147">
        <f t="shared" si="209"/>
        <v>6.6636484059756917E-2</v>
      </c>
      <c r="O421" s="147">
        <f t="shared" si="209"/>
        <v>6.9785554337594799E-2</v>
      </c>
      <c r="P421" s="148">
        <f>AVERAGE(D421:O421)</f>
        <v>6.6205776500745481E-2</v>
      </c>
      <c r="Q421" s="148">
        <f>$P$103</f>
        <v>6.6205776500745481E-2</v>
      </c>
      <c r="R421" s="148">
        <f t="shared" ref="R421:AY421" si="210">$P$103</f>
        <v>6.6205776500745481E-2</v>
      </c>
      <c r="S421" s="148">
        <f t="shared" si="210"/>
        <v>6.6205776500745481E-2</v>
      </c>
      <c r="T421" s="148">
        <f t="shared" si="210"/>
        <v>6.6205776500745481E-2</v>
      </c>
      <c r="U421" s="148">
        <f t="shared" si="210"/>
        <v>6.6205776500745481E-2</v>
      </c>
      <c r="V421" s="148">
        <f t="shared" si="210"/>
        <v>6.6205776500745481E-2</v>
      </c>
      <c r="W421" s="148">
        <f t="shared" si="210"/>
        <v>6.6205776500745481E-2</v>
      </c>
      <c r="X421" s="148">
        <f t="shared" si="210"/>
        <v>6.6205776500745481E-2</v>
      </c>
      <c r="Y421" s="148">
        <f t="shared" si="210"/>
        <v>6.6205776500745481E-2</v>
      </c>
      <c r="Z421" s="148">
        <f t="shared" si="210"/>
        <v>6.6205776500745481E-2</v>
      </c>
      <c r="AA421" s="148">
        <f t="shared" si="210"/>
        <v>6.6205776500745481E-2</v>
      </c>
      <c r="AB421" s="148">
        <f t="shared" si="210"/>
        <v>6.6205776500745481E-2</v>
      </c>
      <c r="AC421" s="148">
        <f t="shared" si="210"/>
        <v>6.6205776500745481E-2</v>
      </c>
      <c r="AD421" s="148">
        <f t="shared" si="210"/>
        <v>6.6205776500745481E-2</v>
      </c>
      <c r="AE421" s="148">
        <f t="shared" si="210"/>
        <v>6.6205776500745481E-2</v>
      </c>
      <c r="AF421" s="148">
        <f t="shared" si="210"/>
        <v>6.6205776500745481E-2</v>
      </c>
      <c r="AG421" s="148">
        <f t="shared" si="210"/>
        <v>6.6205776500745481E-2</v>
      </c>
      <c r="AH421" s="148">
        <f t="shared" si="210"/>
        <v>6.6205776500745481E-2</v>
      </c>
      <c r="AI421" s="148">
        <f t="shared" si="210"/>
        <v>6.6205776500745481E-2</v>
      </c>
      <c r="AJ421" s="148">
        <f t="shared" si="210"/>
        <v>6.6205776500745481E-2</v>
      </c>
      <c r="AK421" s="148">
        <f t="shared" si="210"/>
        <v>6.6205776500745481E-2</v>
      </c>
      <c r="AL421" s="148">
        <f t="shared" si="210"/>
        <v>6.6205776500745481E-2</v>
      </c>
      <c r="AM421" s="148">
        <f t="shared" si="210"/>
        <v>6.6205776500745481E-2</v>
      </c>
      <c r="AN421" s="148">
        <f t="shared" si="210"/>
        <v>6.6205776500745481E-2</v>
      </c>
      <c r="AO421" s="148">
        <f t="shared" si="210"/>
        <v>6.6205776500745481E-2</v>
      </c>
      <c r="AP421" s="148">
        <f t="shared" si="210"/>
        <v>6.6205776500745481E-2</v>
      </c>
      <c r="AQ421" s="148">
        <f t="shared" si="210"/>
        <v>6.6205776500745481E-2</v>
      </c>
      <c r="AR421" s="148">
        <f t="shared" si="210"/>
        <v>6.6205776500745481E-2</v>
      </c>
      <c r="AS421" s="148">
        <f t="shared" si="210"/>
        <v>6.6205776500745481E-2</v>
      </c>
      <c r="AT421" s="148">
        <f t="shared" si="210"/>
        <v>6.6205776500745481E-2</v>
      </c>
      <c r="AU421" s="148">
        <f t="shared" si="210"/>
        <v>6.6205776500745481E-2</v>
      </c>
      <c r="AV421" s="148">
        <f t="shared" si="210"/>
        <v>6.6205776500745481E-2</v>
      </c>
      <c r="AW421" s="148">
        <f t="shared" si="210"/>
        <v>6.6205776500745481E-2</v>
      </c>
      <c r="AX421" s="148">
        <f t="shared" si="210"/>
        <v>6.6205776500745481E-2</v>
      </c>
      <c r="AY421" s="148">
        <f t="shared" si="210"/>
        <v>6.6205776500745481E-2</v>
      </c>
      <c r="BA421" s="140" t="s">
        <v>114</v>
      </c>
      <c r="BB421" s="140" t="s">
        <v>114</v>
      </c>
      <c r="BC421" s="140" t="s">
        <v>114</v>
      </c>
      <c r="BD421" s="140" t="s">
        <v>114</v>
      </c>
      <c r="BF421" s="140" t="s">
        <v>114</v>
      </c>
      <c r="BG421" s="140" t="s">
        <v>114</v>
      </c>
    </row>
    <row r="422" spans="2:59" x14ac:dyDescent="0.25">
      <c r="B422" s="92" t="s">
        <v>254</v>
      </c>
      <c r="C422" s="91" t="s">
        <v>119</v>
      </c>
      <c r="D422" s="146">
        <f t="shared" ref="D422:O422" si="211">D335/D334</f>
        <v>-1.7433957840603911E-3</v>
      </c>
      <c r="E422" s="146">
        <f t="shared" si="211"/>
        <v>-1.791721429601472E-3</v>
      </c>
      <c r="F422" s="146">
        <f t="shared" si="211"/>
        <v>-2.2459125025544651E-3</v>
      </c>
      <c r="G422" s="146">
        <f t="shared" si="211"/>
        <v>-2.4675978937191349E-3</v>
      </c>
      <c r="H422" s="146">
        <f t="shared" si="211"/>
        <v>-2.7980222062527617E-3</v>
      </c>
      <c r="I422" s="146">
        <f t="shared" si="211"/>
        <v>-2.5724561935913958E-3</v>
      </c>
      <c r="J422" s="146">
        <f t="shared" si="211"/>
        <v>-2.9785774209647249E-3</v>
      </c>
      <c r="K422" s="146">
        <f t="shared" si="211"/>
        <v>-3.2487491851157426E-3</v>
      </c>
      <c r="L422" s="146">
        <f t="shared" si="211"/>
        <v>-3.3790960810573794E-3</v>
      </c>
      <c r="M422" s="146">
        <f t="shared" si="211"/>
        <v>-3.5945762648675332E-3</v>
      </c>
      <c r="N422" s="146">
        <f t="shared" si="211"/>
        <v>-3.6014787258497874E-3</v>
      </c>
      <c r="O422" s="146">
        <f t="shared" si="211"/>
        <v>-6.7762288284128605E-3</v>
      </c>
      <c r="P422" s="141">
        <f>AVERAGE(D422:O422)</f>
        <v>-3.0998177096706377E-3</v>
      </c>
      <c r="Q422" s="141">
        <f>P422</f>
        <v>-3.0998177096706377E-3</v>
      </c>
      <c r="R422" s="141">
        <f t="shared" ref="R422:AY425" si="212">Q422</f>
        <v>-3.0998177096706377E-3</v>
      </c>
      <c r="S422" s="141">
        <f t="shared" si="212"/>
        <v>-3.0998177096706377E-3</v>
      </c>
      <c r="T422" s="141">
        <f t="shared" si="212"/>
        <v>-3.0998177096706377E-3</v>
      </c>
      <c r="U422" s="141">
        <f t="shared" si="212"/>
        <v>-3.0998177096706377E-3</v>
      </c>
      <c r="V422" s="141">
        <f t="shared" si="212"/>
        <v>-3.0998177096706377E-3</v>
      </c>
      <c r="W422" s="141">
        <f t="shared" si="212"/>
        <v>-3.0998177096706377E-3</v>
      </c>
      <c r="X422" s="141">
        <f t="shared" si="212"/>
        <v>-3.0998177096706377E-3</v>
      </c>
      <c r="Y422" s="141">
        <f t="shared" si="212"/>
        <v>-3.0998177096706377E-3</v>
      </c>
      <c r="Z422" s="141">
        <f t="shared" si="212"/>
        <v>-3.0998177096706377E-3</v>
      </c>
      <c r="AA422" s="141">
        <f t="shared" si="212"/>
        <v>-3.0998177096706377E-3</v>
      </c>
      <c r="AB422" s="141">
        <f t="shared" si="212"/>
        <v>-3.0998177096706377E-3</v>
      </c>
      <c r="AC422" s="141">
        <f t="shared" si="212"/>
        <v>-3.0998177096706377E-3</v>
      </c>
      <c r="AD422" s="141">
        <f t="shared" si="212"/>
        <v>-3.0998177096706377E-3</v>
      </c>
      <c r="AE422" s="141">
        <f t="shared" si="212"/>
        <v>-3.0998177096706377E-3</v>
      </c>
      <c r="AF422" s="141">
        <f t="shared" si="212"/>
        <v>-3.0998177096706377E-3</v>
      </c>
      <c r="AG422" s="141">
        <f t="shared" si="212"/>
        <v>-3.0998177096706377E-3</v>
      </c>
      <c r="AH422" s="141">
        <f t="shared" si="212"/>
        <v>-3.0998177096706377E-3</v>
      </c>
      <c r="AI422" s="141">
        <f t="shared" si="212"/>
        <v>-3.0998177096706377E-3</v>
      </c>
      <c r="AJ422" s="141">
        <f t="shared" si="212"/>
        <v>-3.0998177096706377E-3</v>
      </c>
      <c r="AK422" s="141">
        <f t="shared" si="212"/>
        <v>-3.0998177096706377E-3</v>
      </c>
      <c r="AL422" s="141">
        <f t="shared" si="212"/>
        <v>-3.0998177096706377E-3</v>
      </c>
      <c r="AM422" s="141">
        <f t="shared" si="212"/>
        <v>-3.0998177096706377E-3</v>
      </c>
      <c r="AN422" s="141">
        <f t="shared" si="212"/>
        <v>-3.0998177096706377E-3</v>
      </c>
      <c r="AO422" s="141">
        <f t="shared" si="212"/>
        <v>-3.0998177096706377E-3</v>
      </c>
      <c r="AP422" s="141">
        <f t="shared" si="212"/>
        <v>-3.0998177096706377E-3</v>
      </c>
      <c r="AQ422" s="141">
        <f t="shared" si="212"/>
        <v>-3.0998177096706377E-3</v>
      </c>
      <c r="AR422" s="141">
        <f t="shared" si="212"/>
        <v>-3.0998177096706377E-3</v>
      </c>
      <c r="AS422" s="141">
        <f t="shared" si="212"/>
        <v>-3.0998177096706377E-3</v>
      </c>
      <c r="AT422" s="141">
        <f t="shared" si="212"/>
        <v>-3.0998177096706377E-3</v>
      </c>
      <c r="AU422" s="141">
        <f t="shared" si="212"/>
        <v>-3.0998177096706377E-3</v>
      </c>
      <c r="AV422" s="141">
        <f t="shared" si="212"/>
        <v>-3.0998177096706377E-3</v>
      </c>
      <c r="AW422" s="141">
        <f t="shared" si="212"/>
        <v>-3.0998177096706377E-3</v>
      </c>
      <c r="AX422" s="141">
        <f t="shared" si="212"/>
        <v>-3.0998177096706377E-3</v>
      </c>
      <c r="AY422" s="141">
        <f t="shared" si="212"/>
        <v>-3.0998177096706377E-3</v>
      </c>
      <c r="BA422" s="140" t="s">
        <v>114</v>
      </c>
      <c r="BB422" s="140" t="s">
        <v>114</v>
      </c>
      <c r="BC422" s="140" t="s">
        <v>114</v>
      </c>
      <c r="BD422" s="140" t="s">
        <v>114</v>
      </c>
      <c r="BF422" s="140" t="s">
        <v>114</v>
      </c>
      <c r="BG422" s="140" t="s">
        <v>114</v>
      </c>
    </row>
    <row r="423" spans="2:59" x14ac:dyDescent="0.25">
      <c r="B423" s="92" t="s">
        <v>255</v>
      </c>
      <c r="C423" s="91" t="s">
        <v>119</v>
      </c>
      <c r="D423" s="146">
        <f t="shared" ref="D423:O423" si="213">D337/D$18</f>
        <v>0.74845731100483126</v>
      </c>
      <c r="E423" s="146">
        <f t="shared" si="213"/>
        <v>0.75825236922306904</v>
      </c>
      <c r="F423" s="146">
        <f t="shared" si="213"/>
        <v>0.75209015967240511</v>
      </c>
      <c r="G423" s="146">
        <f t="shared" si="213"/>
        <v>0.74622570914479258</v>
      </c>
      <c r="H423" s="146">
        <f t="shared" si="213"/>
        <v>0.74194603567421602</v>
      </c>
      <c r="I423" s="146">
        <f t="shared" si="213"/>
        <v>0.74154407982355486</v>
      </c>
      <c r="J423" s="146">
        <f t="shared" si="213"/>
        <v>0.74297461321468683</v>
      </c>
      <c r="K423" s="146">
        <f t="shared" si="213"/>
        <v>0.74697241110544821</v>
      </c>
      <c r="L423" s="146">
        <f t="shared" si="213"/>
        <v>0.74110697573240625</v>
      </c>
      <c r="M423" s="146">
        <f t="shared" si="213"/>
        <v>0.74179392369006625</v>
      </c>
      <c r="N423" s="146">
        <f t="shared" si="213"/>
        <v>0.73971065016317916</v>
      </c>
      <c r="O423" s="146">
        <f t="shared" si="213"/>
        <v>0.75132965067949298</v>
      </c>
      <c r="P423" s="141">
        <f>AVERAGE(D423:O423)</f>
        <v>0.74603365742734573</v>
      </c>
      <c r="Q423" s="141">
        <f>P423</f>
        <v>0.74603365742734573</v>
      </c>
      <c r="R423" s="141">
        <f t="shared" si="212"/>
        <v>0.74603365742734573</v>
      </c>
      <c r="S423" s="141">
        <f t="shared" si="212"/>
        <v>0.74603365742734573</v>
      </c>
      <c r="T423" s="141">
        <f t="shared" si="212"/>
        <v>0.74603365742734573</v>
      </c>
      <c r="U423" s="141">
        <f t="shared" si="212"/>
        <v>0.74603365742734573</v>
      </c>
      <c r="V423" s="141">
        <f t="shared" si="212"/>
        <v>0.74603365742734573</v>
      </c>
      <c r="W423" s="141">
        <f t="shared" si="212"/>
        <v>0.74603365742734573</v>
      </c>
      <c r="X423" s="141">
        <f t="shared" si="212"/>
        <v>0.74603365742734573</v>
      </c>
      <c r="Y423" s="141">
        <f t="shared" si="212"/>
        <v>0.74603365742734573</v>
      </c>
      <c r="Z423" s="141">
        <f t="shared" si="212"/>
        <v>0.74603365742734573</v>
      </c>
      <c r="AA423" s="141">
        <f t="shared" si="212"/>
        <v>0.74603365742734573</v>
      </c>
      <c r="AB423" s="141">
        <f t="shared" si="212"/>
        <v>0.74603365742734573</v>
      </c>
      <c r="AC423" s="141">
        <f t="shared" si="212"/>
        <v>0.74603365742734573</v>
      </c>
      <c r="AD423" s="141">
        <f t="shared" si="212"/>
        <v>0.74603365742734573</v>
      </c>
      <c r="AE423" s="141">
        <f t="shared" si="212"/>
        <v>0.74603365742734573</v>
      </c>
      <c r="AF423" s="141">
        <f t="shared" si="212"/>
        <v>0.74603365742734573</v>
      </c>
      <c r="AG423" s="141">
        <f t="shared" si="212"/>
        <v>0.74603365742734573</v>
      </c>
      <c r="AH423" s="141">
        <f t="shared" si="212"/>
        <v>0.74603365742734573</v>
      </c>
      <c r="AI423" s="141">
        <f t="shared" si="212"/>
        <v>0.74603365742734573</v>
      </c>
      <c r="AJ423" s="141">
        <f t="shared" si="212"/>
        <v>0.74603365742734573</v>
      </c>
      <c r="AK423" s="141">
        <f t="shared" si="212"/>
        <v>0.74603365742734573</v>
      </c>
      <c r="AL423" s="141">
        <f t="shared" si="212"/>
        <v>0.74603365742734573</v>
      </c>
      <c r="AM423" s="141">
        <f t="shared" si="212"/>
        <v>0.74603365742734573</v>
      </c>
      <c r="AN423" s="141">
        <f t="shared" si="212"/>
        <v>0.74603365742734573</v>
      </c>
      <c r="AO423" s="141">
        <f t="shared" si="212"/>
        <v>0.74603365742734573</v>
      </c>
      <c r="AP423" s="141">
        <f t="shared" si="212"/>
        <v>0.74603365742734573</v>
      </c>
      <c r="AQ423" s="141">
        <f t="shared" si="212"/>
        <v>0.74603365742734573</v>
      </c>
      <c r="AR423" s="141">
        <f t="shared" si="212"/>
        <v>0.74603365742734573</v>
      </c>
      <c r="AS423" s="141">
        <f t="shared" si="212"/>
        <v>0.74603365742734573</v>
      </c>
      <c r="AT423" s="141">
        <f t="shared" si="212"/>
        <v>0.74603365742734573</v>
      </c>
      <c r="AU423" s="141">
        <f t="shared" si="212"/>
        <v>0.74603365742734573</v>
      </c>
      <c r="AV423" s="141">
        <f t="shared" si="212"/>
        <v>0.74603365742734573</v>
      </c>
      <c r="AW423" s="141">
        <f t="shared" si="212"/>
        <v>0.74603365742734573</v>
      </c>
      <c r="AX423" s="141">
        <f t="shared" si="212"/>
        <v>0.74603365742734573</v>
      </c>
      <c r="AY423" s="141">
        <f t="shared" si="212"/>
        <v>0.74603365742734573</v>
      </c>
      <c r="BA423" s="140" t="s">
        <v>114</v>
      </c>
      <c r="BB423" s="140" t="s">
        <v>114</v>
      </c>
      <c r="BC423" s="140" t="s">
        <v>114</v>
      </c>
      <c r="BD423" s="140" t="s">
        <v>114</v>
      </c>
      <c r="BF423" s="140" t="s">
        <v>114</v>
      </c>
      <c r="BG423" s="140" t="s">
        <v>114</v>
      </c>
    </row>
    <row r="424" spans="2:59" x14ac:dyDescent="0.25">
      <c r="B424" s="92" t="s">
        <v>256</v>
      </c>
      <c r="C424" s="91" t="s">
        <v>119</v>
      </c>
      <c r="D424" s="146">
        <f t="shared" ref="D424:O424" si="214">D338/D$18</f>
        <v>-8.6512956281387152E-2</v>
      </c>
      <c r="E424" s="146">
        <f t="shared" si="214"/>
        <v>-0.10133319662662968</v>
      </c>
      <c r="F424" s="146">
        <f t="shared" si="214"/>
        <v>-0.10292778450951992</v>
      </c>
      <c r="G424" s="146">
        <f t="shared" si="214"/>
        <v>-0.11968221152323703</v>
      </c>
      <c r="H424" s="146">
        <f t="shared" si="214"/>
        <v>-0.14562107319175999</v>
      </c>
      <c r="I424" s="146">
        <f t="shared" si="214"/>
        <v>-0.15038090471661431</v>
      </c>
      <c r="J424" s="146">
        <f t="shared" si="214"/>
        <v>-0.16617042191850689</v>
      </c>
      <c r="K424" s="146">
        <f t="shared" si="214"/>
        <v>-0.12890128575688492</v>
      </c>
      <c r="L424" s="146">
        <f t="shared" si="214"/>
        <v>-0.20555859775456253</v>
      </c>
      <c r="M424" s="146">
        <f t="shared" si="214"/>
        <v>-0.18569175930031823</v>
      </c>
      <c r="N424" s="146">
        <f t="shared" si="214"/>
        <v>-0.1813596883681636</v>
      </c>
      <c r="O424" s="146">
        <f t="shared" si="214"/>
        <v>-0.15266000684801884</v>
      </c>
      <c r="P424" s="141">
        <f>AVERAGE(D424:O424)</f>
        <v>-0.14389999056630026</v>
      </c>
      <c r="Q424" s="141">
        <f>P424</f>
        <v>-0.14389999056630026</v>
      </c>
      <c r="R424" s="141">
        <f t="shared" si="212"/>
        <v>-0.14389999056630026</v>
      </c>
      <c r="S424" s="141">
        <f t="shared" si="212"/>
        <v>-0.14389999056630026</v>
      </c>
      <c r="T424" s="141">
        <f t="shared" si="212"/>
        <v>-0.14389999056630026</v>
      </c>
      <c r="U424" s="141">
        <f t="shared" si="212"/>
        <v>-0.14389999056630026</v>
      </c>
      <c r="V424" s="141">
        <f t="shared" si="212"/>
        <v>-0.14389999056630026</v>
      </c>
      <c r="W424" s="141">
        <f t="shared" si="212"/>
        <v>-0.14389999056630026</v>
      </c>
      <c r="X424" s="141">
        <f t="shared" si="212"/>
        <v>-0.14389999056630026</v>
      </c>
      <c r="Y424" s="141">
        <f t="shared" si="212"/>
        <v>-0.14389999056630026</v>
      </c>
      <c r="Z424" s="141">
        <f t="shared" si="212"/>
        <v>-0.14389999056630026</v>
      </c>
      <c r="AA424" s="141">
        <f t="shared" si="212"/>
        <v>-0.14389999056630026</v>
      </c>
      <c r="AB424" s="141">
        <f t="shared" si="212"/>
        <v>-0.14389999056630026</v>
      </c>
      <c r="AC424" s="141">
        <f t="shared" si="212"/>
        <v>-0.14389999056630026</v>
      </c>
      <c r="AD424" s="141">
        <f t="shared" si="212"/>
        <v>-0.14389999056630026</v>
      </c>
      <c r="AE424" s="141">
        <f t="shared" si="212"/>
        <v>-0.14389999056630026</v>
      </c>
      <c r="AF424" s="141">
        <f t="shared" si="212"/>
        <v>-0.14389999056630026</v>
      </c>
      <c r="AG424" s="141">
        <f t="shared" si="212"/>
        <v>-0.14389999056630026</v>
      </c>
      <c r="AH424" s="141">
        <f t="shared" si="212"/>
        <v>-0.14389999056630026</v>
      </c>
      <c r="AI424" s="141">
        <f t="shared" si="212"/>
        <v>-0.14389999056630026</v>
      </c>
      <c r="AJ424" s="141">
        <f t="shared" si="212"/>
        <v>-0.14389999056630026</v>
      </c>
      <c r="AK424" s="141">
        <f t="shared" si="212"/>
        <v>-0.14389999056630026</v>
      </c>
      <c r="AL424" s="141">
        <f t="shared" si="212"/>
        <v>-0.14389999056630026</v>
      </c>
      <c r="AM424" s="141">
        <f t="shared" si="212"/>
        <v>-0.14389999056630026</v>
      </c>
      <c r="AN424" s="141">
        <f t="shared" si="212"/>
        <v>-0.14389999056630026</v>
      </c>
      <c r="AO424" s="141">
        <f t="shared" si="212"/>
        <v>-0.14389999056630026</v>
      </c>
      <c r="AP424" s="141">
        <f t="shared" si="212"/>
        <v>-0.14389999056630026</v>
      </c>
      <c r="AQ424" s="141">
        <f t="shared" si="212"/>
        <v>-0.14389999056630026</v>
      </c>
      <c r="AR424" s="141">
        <f t="shared" si="212"/>
        <v>-0.14389999056630026</v>
      </c>
      <c r="AS424" s="141">
        <f t="shared" si="212"/>
        <v>-0.14389999056630026</v>
      </c>
      <c r="AT424" s="141">
        <f t="shared" si="212"/>
        <v>-0.14389999056630026</v>
      </c>
      <c r="AU424" s="141">
        <f t="shared" si="212"/>
        <v>-0.14389999056630026</v>
      </c>
      <c r="AV424" s="141">
        <f t="shared" si="212"/>
        <v>-0.14389999056630026</v>
      </c>
      <c r="AW424" s="141">
        <f t="shared" si="212"/>
        <v>-0.14389999056630026</v>
      </c>
      <c r="AX424" s="141">
        <f t="shared" si="212"/>
        <v>-0.14389999056630026</v>
      </c>
      <c r="AY424" s="141">
        <f t="shared" si="212"/>
        <v>-0.14389999056630026</v>
      </c>
      <c r="BA424" s="140" t="s">
        <v>114</v>
      </c>
      <c r="BB424" s="140" t="s">
        <v>114</v>
      </c>
      <c r="BC424" s="140" t="s">
        <v>114</v>
      </c>
      <c r="BD424" s="140" t="s">
        <v>114</v>
      </c>
      <c r="BF424" s="140" t="s">
        <v>114</v>
      </c>
      <c r="BG424" s="140" t="s">
        <v>114</v>
      </c>
    </row>
    <row r="425" spans="2:59" x14ac:dyDescent="0.25">
      <c r="B425" s="92" t="s">
        <v>257</v>
      </c>
      <c r="C425" s="91" t="s">
        <v>119</v>
      </c>
      <c r="D425" s="146">
        <f t="shared" ref="D425:O425" si="215">D340/D$21</f>
        <v>1.143583092361684E-2</v>
      </c>
      <c r="E425" s="146">
        <f t="shared" si="215"/>
        <v>1.28333688785617E-2</v>
      </c>
      <c r="F425" s="146">
        <f t="shared" si="215"/>
        <v>-2.2285340427529664E-3</v>
      </c>
      <c r="G425" s="146">
        <f t="shared" si="215"/>
        <v>5.979985166143671E-3</v>
      </c>
      <c r="H425" s="146">
        <f t="shared" si="215"/>
        <v>8.4104935834867153E-3</v>
      </c>
      <c r="I425" s="146">
        <f t="shared" si="215"/>
        <v>3.0453776294708169E-2</v>
      </c>
      <c r="J425" s="146">
        <f t="shared" si="215"/>
        <v>4.2662632548490041E-3</v>
      </c>
      <c r="K425" s="146">
        <f t="shared" si="215"/>
        <v>3.1546248328801806E-3</v>
      </c>
      <c r="L425" s="146">
        <f t="shared" si="215"/>
        <v>3.7030332284348662E-2</v>
      </c>
      <c r="M425" s="146">
        <f t="shared" si="215"/>
        <v>4.7007358972410186E-3</v>
      </c>
      <c r="N425" s="146">
        <f t="shared" si="215"/>
        <v>5.3953588804613976E-3</v>
      </c>
      <c r="O425" s="146">
        <f t="shared" si="215"/>
        <v>-3.4564567837273123E-2</v>
      </c>
      <c r="P425" s="141">
        <f>AVERAGE(D425:O425)</f>
        <v>7.2389723430226066E-3</v>
      </c>
      <c r="Q425" s="141">
        <f>P425</f>
        <v>7.2389723430226066E-3</v>
      </c>
      <c r="R425" s="141">
        <f t="shared" si="212"/>
        <v>7.2389723430226066E-3</v>
      </c>
      <c r="S425" s="141">
        <f t="shared" si="212"/>
        <v>7.2389723430226066E-3</v>
      </c>
      <c r="T425" s="141">
        <f t="shared" si="212"/>
        <v>7.2389723430226066E-3</v>
      </c>
      <c r="U425" s="141">
        <f t="shared" si="212"/>
        <v>7.2389723430226066E-3</v>
      </c>
      <c r="V425" s="141">
        <f t="shared" si="212"/>
        <v>7.2389723430226066E-3</v>
      </c>
      <c r="W425" s="141">
        <f t="shared" si="212"/>
        <v>7.2389723430226066E-3</v>
      </c>
      <c r="X425" s="141">
        <f t="shared" si="212"/>
        <v>7.2389723430226066E-3</v>
      </c>
      <c r="Y425" s="141">
        <f t="shared" si="212"/>
        <v>7.2389723430226066E-3</v>
      </c>
      <c r="Z425" s="141">
        <f t="shared" si="212"/>
        <v>7.2389723430226066E-3</v>
      </c>
      <c r="AA425" s="141">
        <f t="shared" si="212"/>
        <v>7.2389723430226066E-3</v>
      </c>
      <c r="AB425" s="141">
        <f t="shared" si="212"/>
        <v>7.2389723430226066E-3</v>
      </c>
      <c r="AC425" s="141">
        <f t="shared" si="212"/>
        <v>7.2389723430226066E-3</v>
      </c>
      <c r="AD425" s="141">
        <f t="shared" si="212"/>
        <v>7.2389723430226066E-3</v>
      </c>
      <c r="AE425" s="141">
        <f t="shared" si="212"/>
        <v>7.2389723430226066E-3</v>
      </c>
      <c r="AF425" s="141">
        <f t="shared" si="212"/>
        <v>7.2389723430226066E-3</v>
      </c>
      <c r="AG425" s="141">
        <f t="shared" si="212"/>
        <v>7.2389723430226066E-3</v>
      </c>
      <c r="AH425" s="141">
        <f t="shared" si="212"/>
        <v>7.2389723430226066E-3</v>
      </c>
      <c r="AI425" s="141">
        <f t="shared" si="212"/>
        <v>7.2389723430226066E-3</v>
      </c>
      <c r="AJ425" s="141">
        <f t="shared" si="212"/>
        <v>7.2389723430226066E-3</v>
      </c>
      <c r="AK425" s="141">
        <f t="shared" si="212"/>
        <v>7.2389723430226066E-3</v>
      </c>
      <c r="AL425" s="141">
        <f t="shared" si="212"/>
        <v>7.2389723430226066E-3</v>
      </c>
      <c r="AM425" s="141">
        <f t="shared" si="212"/>
        <v>7.2389723430226066E-3</v>
      </c>
      <c r="AN425" s="141">
        <f t="shared" si="212"/>
        <v>7.2389723430226066E-3</v>
      </c>
      <c r="AO425" s="141">
        <f t="shared" si="212"/>
        <v>7.2389723430226066E-3</v>
      </c>
      <c r="AP425" s="141">
        <f t="shared" si="212"/>
        <v>7.2389723430226066E-3</v>
      </c>
      <c r="AQ425" s="141">
        <f t="shared" si="212"/>
        <v>7.2389723430226066E-3</v>
      </c>
      <c r="AR425" s="141">
        <f t="shared" si="212"/>
        <v>7.2389723430226066E-3</v>
      </c>
      <c r="AS425" s="141">
        <f t="shared" si="212"/>
        <v>7.2389723430226066E-3</v>
      </c>
      <c r="AT425" s="141">
        <f t="shared" si="212"/>
        <v>7.2389723430226066E-3</v>
      </c>
      <c r="AU425" s="141">
        <f t="shared" si="212"/>
        <v>7.2389723430226066E-3</v>
      </c>
      <c r="AV425" s="141">
        <f t="shared" si="212"/>
        <v>7.2389723430226066E-3</v>
      </c>
      <c r="AW425" s="141">
        <f t="shared" si="212"/>
        <v>7.2389723430226066E-3</v>
      </c>
      <c r="AX425" s="141">
        <f t="shared" si="212"/>
        <v>7.2389723430226066E-3</v>
      </c>
      <c r="AY425" s="141">
        <f t="shared" si="212"/>
        <v>7.2389723430226066E-3</v>
      </c>
      <c r="BA425" s="140" t="s">
        <v>114</v>
      </c>
      <c r="BB425" s="140" t="s">
        <v>114</v>
      </c>
      <c r="BC425" s="140" t="s">
        <v>114</v>
      </c>
      <c r="BD425" s="140" t="s">
        <v>114</v>
      </c>
      <c r="BF425" s="140" t="s">
        <v>114</v>
      </c>
      <c r="BG425" s="140" t="s">
        <v>114</v>
      </c>
    </row>
    <row r="426" spans="2:59" x14ac:dyDescent="0.25">
      <c r="B426" s="92" t="s">
        <v>258</v>
      </c>
      <c r="C426" s="91" t="s">
        <v>119</v>
      </c>
      <c r="D426" s="146">
        <f t="shared" ref="D426:O426" si="216">D341/D$21</f>
        <v>1.3619645558332723E-2</v>
      </c>
      <c r="E426" s="146">
        <f t="shared" si="216"/>
        <v>1.5989211201335753E-2</v>
      </c>
      <c r="F426" s="146">
        <f t="shared" si="216"/>
        <v>1.6974163135925629E-2</v>
      </c>
      <c r="G426" s="146">
        <f t="shared" si="216"/>
        <v>1.7631570439282741E-2</v>
      </c>
      <c r="H426" s="146">
        <f t="shared" si="216"/>
        <v>2.5632870972465475E-2</v>
      </c>
      <c r="I426" s="146">
        <f t="shared" si="216"/>
        <v>2.6332743564661469E-2</v>
      </c>
      <c r="J426" s="146">
        <f t="shared" si="216"/>
        <v>2.0129586764623654E-2</v>
      </c>
      <c r="K426" s="146">
        <f t="shared" si="216"/>
        <v>1.5125446777610872E-2</v>
      </c>
      <c r="L426" s="146">
        <f t="shared" si="216"/>
        <v>4.6538414762945651E-2</v>
      </c>
      <c r="M426" s="146">
        <f t="shared" si="216"/>
        <v>3.2368829674955114E-2</v>
      </c>
      <c r="N426" s="146">
        <f t="shared" si="216"/>
        <v>2.3752819356069179E-2</v>
      </c>
      <c r="O426" s="146">
        <f t="shared" si="216"/>
        <v>1.7053947233959251E-2</v>
      </c>
      <c r="P426" s="141">
        <f t="shared" ref="P426:P429" si="217">AVERAGE(D426:O426)</f>
        <v>2.2595770786847293E-2</v>
      </c>
      <c r="Q426" s="141">
        <f t="shared" ref="Q426:AY433" si="218">P426</f>
        <v>2.2595770786847293E-2</v>
      </c>
      <c r="R426" s="141">
        <f t="shared" si="218"/>
        <v>2.2595770786847293E-2</v>
      </c>
      <c r="S426" s="141">
        <f t="shared" si="218"/>
        <v>2.2595770786847293E-2</v>
      </c>
      <c r="T426" s="141">
        <f t="shared" si="218"/>
        <v>2.2595770786847293E-2</v>
      </c>
      <c r="U426" s="141">
        <f t="shared" si="218"/>
        <v>2.2595770786847293E-2</v>
      </c>
      <c r="V426" s="141">
        <f t="shared" si="218"/>
        <v>2.2595770786847293E-2</v>
      </c>
      <c r="W426" s="141">
        <f t="shared" si="218"/>
        <v>2.2595770786847293E-2</v>
      </c>
      <c r="X426" s="141">
        <f t="shared" si="218"/>
        <v>2.2595770786847293E-2</v>
      </c>
      <c r="Y426" s="141">
        <f t="shared" si="218"/>
        <v>2.2595770786847293E-2</v>
      </c>
      <c r="Z426" s="141">
        <f t="shared" si="218"/>
        <v>2.2595770786847293E-2</v>
      </c>
      <c r="AA426" s="141">
        <f t="shared" si="218"/>
        <v>2.2595770786847293E-2</v>
      </c>
      <c r="AB426" s="141">
        <f t="shared" si="218"/>
        <v>2.2595770786847293E-2</v>
      </c>
      <c r="AC426" s="141">
        <f t="shared" si="218"/>
        <v>2.2595770786847293E-2</v>
      </c>
      <c r="AD426" s="141">
        <f t="shared" si="218"/>
        <v>2.2595770786847293E-2</v>
      </c>
      <c r="AE426" s="141">
        <f t="shared" si="218"/>
        <v>2.2595770786847293E-2</v>
      </c>
      <c r="AF426" s="141">
        <f t="shared" si="218"/>
        <v>2.2595770786847293E-2</v>
      </c>
      <c r="AG426" s="141">
        <f t="shared" si="218"/>
        <v>2.2595770786847293E-2</v>
      </c>
      <c r="AH426" s="141">
        <f t="shared" si="218"/>
        <v>2.2595770786847293E-2</v>
      </c>
      <c r="AI426" s="141">
        <f t="shared" si="218"/>
        <v>2.2595770786847293E-2</v>
      </c>
      <c r="AJ426" s="141">
        <f t="shared" si="218"/>
        <v>2.2595770786847293E-2</v>
      </c>
      <c r="AK426" s="141">
        <f t="shared" si="218"/>
        <v>2.2595770786847293E-2</v>
      </c>
      <c r="AL426" s="141">
        <f t="shared" si="218"/>
        <v>2.2595770786847293E-2</v>
      </c>
      <c r="AM426" s="141">
        <f t="shared" si="218"/>
        <v>2.2595770786847293E-2</v>
      </c>
      <c r="AN426" s="141">
        <f t="shared" si="218"/>
        <v>2.2595770786847293E-2</v>
      </c>
      <c r="AO426" s="141">
        <f t="shared" si="218"/>
        <v>2.2595770786847293E-2</v>
      </c>
      <c r="AP426" s="141">
        <f t="shared" si="218"/>
        <v>2.2595770786847293E-2</v>
      </c>
      <c r="AQ426" s="141">
        <f t="shared" si="218"/>
        <v>2.2595770786847293E-2</v>
      </c>
      <c r="AR426" s="141">
        <f t="shared" si="218"/>
        <v>2.2595770786847293E-2</v>
      </c>
      <c r="AS426" s="141">
        <f t="shared" si="218"/>
        <v>2.2595770786847293E-2</v>
      </c>
      <c r="AT426" s="141">
        <f t="shared" si="218"/>
        <v>2.2595770786847293E-2</v>
      </c>
      <c r="AU426" s="141">
        <f t="shared" si="218"/>
        <v>2.2595770786847293E-2</v>
      </c>
      <c r="AV426" s="141">
        <f t="shared" si="218"/>
        <v>2.2595770786847293E-2</v>
      </c>
      <c r="AW426" s="141">
        <f t="shared" si="218"/>
        <v>2.2595770786847293E-2</v>
      </c>
      <c r="AX426" s="141">
        <f t="shared" si="218"/>
        <v>2.2595770786847293E-2</v>
      </c>
      <c r="AY426" s="141">
        <f t="shared" si="218"/>
        <v>2.2595770786847293E-2</v>
      </c>
      <c r="BA426" s="140" t="s">
        <v>114</v>
      </c>
      <c r="BB426" s="140" t="s">
        <v>114</v>
      </c>
      <c r="BC426" s="140" t="s">
        <v>114</v>
      </c>
      <c r="BD426" s="140" t="s">
        <v>114</v>
      </c>
      <c r="BF426" s="140" t="s">
        <v>114</v>
      </c>
      <c r="BG426" s="140" t="s">
        <v>114</v>
      </c>
    </row>
    <row r="427" spans="2:59" x14ac:dyDescent="0.25">
      <c r="B427" s="92" t="s">
        <v>259</v>
      </c>
      <c r="C427" s="91" t="s">
        <v>119</v>
      </c>
      <c r="D427" s="146">
        <f t="shared" ref="D427:O427" si="219">D342/D$21</f>
        <v>1.5596264627247202E-2</v>
      </c>
      <c r="E427" s="146">
        <f t="shared" si="219"/>
        <v>2.1000245931507986E-2</v>
      </c>
      <c r="F427" s="146">
        <f t="shared" si="219"/>
        <v>1.1953389627547701E-2</v>
      </c>
      <c r="G427" s="146">
        <f t="shared" si="219"/>
        <v>8.7733344955624373E-3</v>
      </c>
      <c r="H427" s="146">
        <f t="shared" si="219"/>
        <v>2.8697937610254794E-3</v>
      </c>
      <c r="I427" s="146">
        <f t="shared" si="219"/>
        <v>1.4320891129955531E-2</v>
      </c>
      <c r="J427" s="146">
        <f t="shared" si="219"/>
        <v>2.1537469581509049E-2</v>
      </c>
      <c r="K427" s="146">
        <f t="shared" si="219"/>
        <v>1.8553920231597729E-2</v>
      </c>
      <c r="L427" s="146">
        <f t="shared" si="219"/>
        <v>5.7068346966126428E-2</v>
      </c>
      <c r="M427" s="146">
        <f t="shared" si="219"/>
        <v>2.0536448480306484E-2</v>
      </c>
      <c r="N427" s="146">
        <f t="shared" si="219"/>
        <v>4.0704663114199499E-2</v>
      </c>
      <c r="O427" s="146">
        <f t="shared" si="219"/>
        <v>2.1282357155666745E-2</v>
      </c>
      <c r="P427" s="141">
        <f t="shared" si="217"/>
        <v>2.118309375852102E-2</v>
      </c>
      <c r="Q427" s="141">
        <f t="shared" si="218"/>
        <v>2.118309375852102E-2</v>
      </c>
      <c r="R427" s="141">
        <f t="shared" si="218"/>
        <v>2.118309375852102E-2</v>
      </c>
      <c r="S427" s="141">
        <f t="shared" si="218"/>
        <v>2.118309375852102E-2</v>
      </c>
      <c r="T427" s="141">
        <f t="shared" si="218"/>
        <v>2.118309375852102E-2</v>
      </c>
      <c r="U427" s="141">
        <f t="shared" si="218"/>
        <v>2.118309375852102E-2</v>
      </c>
      <c r="V427" s="141">
        <f t="shared" si="218"/>
        <v>2.118309375852102E-2</v>
      </c>
      <c r="W427" s="141">
        <f t="shared" si="218"/>
        <v>2.118309375852102E-2</v>
      </c>
      <c r="X427" s="141">
        <f t="shared" si="218"/>
        <v>2.118309375852102E-2</v>
      </c>
      <c r="Y427" s="141">
        <f t="shared" si="218"/>
        <v>2.118309375852102E-2</v>
      </c>
      <c r="Z427" s="141">
        <f t="shared" si="218"/>
        <v>2.118309375852102E-2</v>
      </c>
      <c r="AA427" s="141">
        <f t="shared" si="218"/>
        <v>2.118309375852102E-2</v>
      </c>
      <c r="AB427" s="141">
        <f t="shared" si="218"/>
        <v>2.118309375852102E-2</v>
      </c>
      <c r="AC427" s="141">
        <f t="shared" si="218"/>
        <v>2.118309375852102E-2</v>
      </c>
      <c r="AD427" s="141">
        <f t="shared" si="218"/>
        <v>2.118309375852102E-2</v>
      </c>
      <c r="AE427" s="141">
        <f t="shared" si="218"/>
        <v>2.118309375852102E-2</v>
      </c>
      <c r="AF427" s="141">
        <f t="shared" si="218"/>
        <v>2.118309375852102E-2</v>
      </c>
      <c r="AG427" s="141">
        <f t="shared" si="218"/>
        <v>2.118309375852102E-2</v>
      </c>
      <c r="AH427" s="141">
        <f t="shared" si="218"/>
        <v>2.118309375852102E-2</v>
      </c>
      <c r="AI427" s="141">
        <f t="shared" si="218"/>
        <v>2.118309375852102E-2</v>
      </c>
      <c r="AJ427" s="141">
        <f t="shared" si="218"/>
        <v>2.118309375852102E-2</v>
      </c>
      <c r="AK427" s="141">
        <f t="shared" si="218"/>
        <v>2.118309375852102E-2</v>
      </c>
      <c r="AL427" s="141">
        <f t="shared" si="218"/>
        <v>2.118309375852102E-2</v>
      </c>
      <c r="AM427" s="141">
        <f t="shared" si="218"/>
        <v>2.118309375852102E-2</v>
      </c>
      <c r="AN427" s="141">
        <f t="shared" si="218"/>
        <v>2.118309375852102E-2</v>
      </c>
      <c r="AO427" s="141">
        <f t="shared" si="218"/>
        <v>2.118309375852102E-2</v>
      </c>
      <c r="AP427" s="141">
        <f t="shared" si="218"/>
        <v>2.118309375852102E-2</v>
      </c>
      <c r="AQ427" s="141">
        <f t="shared" si="218"/>
        <v>2.118309375852102E-2</v>
      </c>
      <c r="AR427" s="141">
        <f t="shared" si="218"/>
        <v>2.118309375852102E-2</v>
      </c>
      <c r="AS427" s="141">
        <f t="shared" si="218"/>
        <v>2.118309375852102E-2</v>
      </c>
      <c r="AT427" s="141">
        <f t="shared" si="218"/>
        <v>2.118309375852102E-2</v>
      </c>
      <c r="AU427" s="141">
        <f t="shared" si="218"/>
        <v>2.118309375852102E-2</v>
      </c>
      <c r="AV427" s="141">
        <f t="shared" si="218"/>
        <v>2.118309375852102E-2</v>
      </c>
      <c r="AW427" s="141">
        <f t="shared" si="218"/>
        <v>2.118309375852102E-2</v>
      </c>
      <c r="AX427" s="141">
        <f t="shared" si="218"/>
        <v>2.118309375852102E-2</v>
      </c>
      <c r="AY427" s="141">
        <f t="shared" si="218"/>
        <v>2.118309375852102E-2</v>
      </c>
      <c r="BA427" s="140" t="s">
        <v>114</v>
      </c>
      <c r="BB427" s="140" t="s">
        <v>114</v>
      </c>
      <c r="BC427" s="140" t="s">
        <v>114</v>
      </c>
      <c r="BD427" s="140" t="s">
        <v>114</v>
      </c>
      <c r="BF427" s="140" t="s">
        <v>114</v>
      </c>
      <c r="BG427" s="140" t="s">
        <v>114</v>
      </c>
    </row>
    <row r="428" spans="2:59" x14ac:dyDescent="0.25">
      <c r="B428" s="92" t="s">
        <v>260</v>
      </c>
      <c r="C428" s="91" t="s">
        <v>119</v>
      </c>
      <c r="D428" s="146">
        <f t="shared" ref="D428:O428" si="220">D343/D$21</f>
        <v>3.2664551527320514E-2</v>
      </c>
      <c r="E428" s="146">
        <f t="shared" si="220"/>
        <v>2.758335616886988E-2</v>
      </c>
      <c r="F428" s="146">
        <f t="shared" si="220"/>
        <v>3.597845881296783E-2</v>
      </c>
      <c r="G428" s="146">
        <f t="shared" si="220"/>
        <v>3.1531101066344158E-2</v>
      </c>
      <c r="H428" s="146">
        <f t="shared" si="220"/>
        <v>6.0519406911963051E-2</v>
      </c>
      <c r="I428" s="146">
        <f t="shared" si="220"/>
        <v>4.6282797034703942E-2</v>
      </c>
      <c r="J428" s="146">
        <f t="shared" si="220"/>
        <v>6.6095157053522008E-2</v>
      </c>
      <c r="K428" s="146">
        <f t="shared" si="220"/>
        <v>4.1797564370080496E-2</v>
      </c>
      <c r="L428" s="146">
        <f t="shared" si="220"/>
        <v>0.18397369011485007</v>
      </c>
      <c r="M428" s="146">
        <f t="shared" si="220"/>
        <v>0.15231444416044196</v>
      </c>
      <c r="N428" s="146">
        <f t="shared" si="220"/>
        <v>8.2298191177569105E-2</v>
      </c>
      <c r="O428" s="146">
        <f t="shared" si="220"/>
        <v>5.5488079243269622E-2</v>
      </c>
      <c r="P428" s="141">
        <f t="shared" si="217"/>
        <v>6.8043899803491875E-2</v>
      </c>
      <c r="Q428" s="141">
        <f t="shared" si="218"/>
        <v>6.8043899803491875E-2</v>
      </c>
      <c r="R428" s="141">
        <f t="shared" si="218"/>
        <v>6.8043899803491875E-2</v>
      </c>
      <c r="S428" s="141">
        <f t="shared" si="218"/>
        <v>6.8043899803491875E-2</v>
      </c>
      <c r="T428" s="141">
        <f t="shared" si="218"/>
        <v>6.8043899803491875E-2</v>
      </c>
      <c r="U428" s="141">
        <f t="shared" si="218"/>
        <v>6.8043899803491875E-2</v>
      </c>
      <c r="V428" s="141">
        <f t="shared" si="218"/>
        <v>6.8043899803491875E-2</v>
      </c>
      <c r="W428" s="141">
        <f t="shared" si="218"/>
        <v>6.8043899803491875E-2</v>
      </c>
      <c r="X428" s="141">
        <f t="shared" si="218"/>
        <v>6.8043899803491875E-2</v>
      </c>
      <c r="Y428" s="141">
        <f t="shared" si="218"/>
        <v>6.8043899803491875E-2</v>
      </c>
      <c r="Z428" s="141">
        <f t="shared" si="218"/>
        <v>6.8043899803491875E-2</v>
      </c>
      <c r="AA428" s="141">
        <f t="shared" si="218"/>
        <v>6.8043899803491875E-2</v>
      </c>
      <c r="AB428" s="141">
        <f t="shared" si="218"/>
        <v>6.8043899803491875E-2</v>
      </c>
      <c r="AC428" s="141">
        <f t="shared" si="218"/>
        <v>6.8043899803491875E-2</v>
      </c>
      <c r="AD428" s="141">
        <f t="shared" si="218"/>
        <v>6.8043899803491875E-2</v>
      </c>
      <c r="AE428" s="141">
        <f t="shared" si="218"/>
        <v>6.8043899803491875E-2</v>
      </c>
      <c r="AF428" s="141">
        <f t="shared" si="218"/>
        <v>6.8043899803491875E-2</v>
      </c>
      <c r="AG428" s="141">
        <f t="shared" si="218"/>
        <v>6.8043899803491875E-2</v>
      </c>
      <c r="AH428" s="141">
        <f t="shared" si="218"/>
        <v>6.8043899803491875E-2</v>
      </c>
      <c r="AI428" s="141">
        <f t="shared" si="218"/>
        <v>6.8043899803491875E-2</v>
      </c>
      <c r="AJ428" s="141">
        <f t="shared" si="218"/>
        <v>6.8043899803491875E-2</v>
      </c>
      <c r="AK428" s="141">
        <f t="shared" si="218"/>
        <v>6.8043899803491875E-2</v>
      </c>
      <c r="AL428" s="141">
        <f t="shared" si="218"/>
        <v>6.8043899803491875E-2</v>
      </c>
      <c r="AM428" s="141">
        <f t="shared" si="218"/>
        <v>6.8043899803491875E-2</v>
      </c>
      <c r="AN428" s="141">
        <f t="shared" si="218"/>
        <v>6.8043899803491875E-2</v>
      </c>
      <c r="AO428" s="141">
        <f t="shared" si="218"/>
        <v>6.8043899803491875E-2</v>
      </c>
      <c r="AP428" s="141">
        <f t="shared" si="218"/>
        <v>6.8043899803491875E-2</v>
      </c>
      <c r="AQ428" s="141">
        <f t="shared" si="218"/>
        <v>6.8043899803491875E-2</v>
      </c>
      <c r="AR428" s="141">
        <f t="shared" si="218"/>
        <v>6.8043899803491875E-2</v>
      </c>
      <c r="AS428" s="141">
        <f t="shared" si="218"/>
        <v>6.8043899803491875E-2</v>
      </c>
      <c r="AT428" s="141">
        <f t="shared" si="218"/>
        <v>6.8043899803491875E-2</v>
      </c>
      <c r="AU428" s="141">
        <f t="shared" si="218"/>
        <v>6.8043899803491875E-2</v>
      </c>
      <c r="AV428" s="141">
        <f t="shared" si="218"/>
        <v>6.8043899803491875E-2</v>
      </c>
      <c r="AW428" s="141">
        <f t="shared" si="218"/>
        <v>6.8043899803491875E-2</v>
      </c>
      <c r="AX428" s="141">
        <f t="shared" si="218"/>
        <v>6.8043899803491875E-2</v>
      </c>
      <c r="AY428" s="141">
        <f t="shared" si="218"/>
        <v>6.8043899803491875E-2</v>
      </c>
      <c r="BA428" s="140" t="s">
        <v>114</v>
      </c>
      <c r="BB428" s="140" t="s">
        <v>114</v>
      </c>
      <c r="BC428" s="140" t="s">
        <v>114</v>
      </c>
      <c r="BD428" s="140" t="s">
        <v>114</v>
      </c>
      <c r="BF428" s="140" t="s">
        <v>114</v>
      </c>
      <c r="BG428" s="140" t="s">
        <v>114</v>
      </c>
    </row>
    <row r="429" spans="2:59" x14ac:dyDescent="0.25">
      <c r="B429" s="92" t="s">
        <v>261</v>
      </c>
      <c r="C429" s="91" t="s">
        <v>119</v>
      </c>
      <c r="D429" s="146">
        <f t="shared" ref="D429:O429" si="221">D344/D$21</f>
        <v>5.3170438160325753E-2</v>
      </c>
      <c r="E429" s="146">
        <f t="shared" si="221"/>
        <v>5.6851146390578512E-2</v>
      </c>
      <c r="F429" s="146">
        <f t="shared" si="221"/>
        <v>3.3121251562302931E-2</v>
      </c>
      <c r="G429" s="146">
        <f t="shared" si="221"/>
        <v>5.2796512267586908E-2</v>
      </c>
      <c r="H429" s="146">
        <f t="shared" si="221"/>
        <v>5.8821067599490046E-2</v>
      </c>
      <c r="I429" s="146">
        <f t="shared" si="221"/>
        <v>4.1292341952069059E-2</v>
      </c>
      <c r="J429" s="146">
        <f t="shared" si="221"/>
        <v>6.9623816865430704E-2</v>
      </c>
      <c r="K429" s="146">
        <f t="shared" si="221"/>
        <v>4.17275569690519E-2</v>
      </c>
      <c r="L429" s="146">
        <f t="shared" si="221"/>
        <v>6.1137737829851574E-2</v>
      </c>
      <c r="M429" s="146">
        <f t="shared" si="221"/>
        <v>6.0328672448354284E-2</v>
      </c>
      <c r="N429" s="146">
        <f t="shared" si="221"/>
        <v>6.113995938802505E-2</v>
      </c>
      <c r="O429" s="146">
        <f t="shared" si="221"/>
        <v>-1.8944300771381904E-2</v>
      </c>
      <c r="P429" s="141">
        <f t="shared" si="217"/>
        <v>4.7588850055140408E-2</v>
      </c>
      <c r="Q429" s="141">
        <f t="shared" si="218"/>
        <v>4.7588850055140408E-2</v>
      </c>
      <c r="R429" s="141">
        <f t="shared" si="218"/>
        <v>4.7588850055140408E-2</v>
      </c>
      <c r="S429" s="141">
        <f t="shared" si="218"/>
        <v>4.7588850055140408E-2</v>
      </c>
      <c r="T429" s="141">
        <f t="shared" si="218"/>
        <v>4.7588850055140408E-2</v>
      </c>
      <c r="U429" s="141">
        <f t="shared" si="218"/>
        <v>4.7588850055140408E-2</v>
      </c>
      <c r="V429" s="141">
        <f t="shared" si="218"/>
        <v>4.7588850055140408E-2</v>
      </c>
      <c r="W429" s="141">
        <f t="shared" si="218"/>
        <v>4.7588850055140408E-2</v>
      </c>
      <c r="X429" s="141">
        <f t="shared" si="218"/>
        <v>4.7588850055140408E-2</v>
      </c>
      <c r="Y429" s="141">
        <f t="shared" si="218"/>
        <v>4.7588850055140408E-2</v>
      </c>
      <c r="Z429" s="141">
        <f t="shared" si="218"/>
        <v>4.7588850055140408E-2</v>
      </c>
      <c r="AA429" s="141">
        <f t="shared" si="218"/>
        <v>4.7588850055140408E-2</v>
      </c>
      <c r="AB429" s="141">
        <f t="shared" si="218"/>
        <v>4.7588850055140408E-2</v>
      </c>
      <c r="AC429" s="141">
        <f t="shared" si="218"/>
        <v>4.7588850055140408E-2</v>
      </c>
      <c r="AD429" s="141">
        <f t="shared" si="218"/>
        <v>4.7588850055140408E-2</v>
      </c>
      <c r="AE429" s="141">
        <f t="shared" si="218"/>
        <v>4.7588850055140408E-2</v>
      </c>
      <c r="AF429" s="141">
        <f t="shared" si="218"/>
        <v>4.7588850055140408E-2</v>
      </c>
      <c r="AG429" s="141">
        <f t="shared" si="218"/>
        <v>4.7588850055140408E-2</v>
      </c>
      <c r="AH429" s="141">
        <f t="shared" si="218"/>
        <v>4.7588850055140408E-2</v>
      </c>
      <c r="AI429" s="141">
        <f t="shared" si="218"/>
        <v>4.7588850055140408E-2</v>
      </c>
      <c r="AJ429" s="141">
        <f t="shared" si="218"/>
        <v>4.7588850055140408E-2</v>
      </c>
      <c r="AK429" s="141">
        <f t="shared" si="218"/>
        <v>4.7588850055140408E-2</v>
      </c>
      <c r="AL429" s="141">
        <f t="shared" si="218"/>
        <v>4.7588850055140408E-2</v>
      </c>
      <c r="AM429" s="141">
        <f t="shared" si="218"/>
        <v>4.7588850055140408E-2</v>
      </c>
      <c r="AN429" s="141">
        <f t="shared" si="218"/>
        <v>4.7588850055140408E-2</v>
      </c>
      <c r="AO429" s="141">
        <f t="shared" si="218"/>
        <v>4.7588850055140408E-2</v>
      </c>
      <c r="AP429" s="141">
        <f t="shared" si="218"/>
        <v>4.7588850055140408E-2</v>
      </c>
      <c r="AQ429" s="141">
        <f t="shared" si="218"/>
        <v>4.7588850055140408E-2</v>
      </c>
      <c r="AR429" s="141">
        <f t="shared" si="218"/>
        <v>4.7588850055140408E-2</v>
      </c>
      <c r="AS429" s="141">
        <f t="shared" si="218"/>
        <v>4.7588850055140408E-2</v>
      </c>
      <c r="AT429" s="141">
        <f t="shared" si="218"/>
        <v>4.7588850055140408E-2</v>
      </c>
      <c r="AU429" s="141">
        <f t="shared" si="218"/>
        <v>4.7588850055140408E-2</v>
      </c>
      <c r="AV429" s="141">
        <f t="shared" si="218"/>
        <v>4.7588850055140408E-2</v>
      </c>
      <c r="AW429" s="141">
        <f t="shared" si="218"/>
        <v>4.7588850055140408E-2</v>
      </c>
      <c r="AX429" s="141">
        <f t="shared" si="218"/>
        <v>4.7588850055140408E-2</v>
      </c>
      <c r="AY429" s="141">
        <f t="shared" si="218"/>
        <v>4.7588850055140408E-2</v>
      </c>
      <c r="BA429" s="140" t="s">
        <v>114</v>
      </c>
      <c r="BB429" s="140" t="s">
        <v>114</v>
      </c>
      <c r="BC429" s="140" t="s">
        <v>114</v>
      </c>
      <c r="BD429" s="140" t="s">
        <v>114</v>
      </c>
      <c r="BF429" s="140" t="s">
        <v>114</v>
      </c>
      <c r="BG429" s="140" t="s">
        <v>114</v>
      </c>
    </row>
    <row r="430" spans="2:59" x14ac:dyDescent="0.25">
      <c r="B430" s="92" t="s">
        <v>262</v>
      </c>
      <c r="C430" s="91" t="s">
        <v>119</v>
      </c>
      <c r="D430" s="146">
        <f t="shared" ref="D430:O430" si="222">D345/D$21</f>
        <v>2.8758450478951578E-2</v>
      </c>
      <c r="E430" s="146">
        <f t="shared" si="222"/>
        <v>0.12443126974039916</v>
      </c>
      <c r="F430" s="146">
        <f t="shared" si="222"/>
        <v>0.10082705469295782</v>
      </c>
      <c r="G430" s="146">
        <f t="shared" si="222"/>
        <v>9.3987948149370004E-2</v>
      </c>
      <c r="H430" s="146">
        <f t="shared" si="222"/>
        <v>0.10267698315265267</v>
      </c>
      <c r="I430" s="146">
        <f t="shared" si="222"/>
        <v>9.4737748783584139E-2</v>
      </c>
      <c r="J430" s="146">
        <f t="shared" si="222"/>
        <v>0.11044014711640171</v>
      </c>
      <c r="K430" s="146">
        <f t="shared" si="222"/>
        <v>7.7518746509828665E-2</v>
      </c>
      <c r="L430" s="146">
        <f t="shared" si="222"/>
        <v>0.16697443990806918</v>
      </c>
      <c r="M430" s="146">
        <f t="shared" si="222"/>
        <v>0.12391532926003729</v>
      </c>
      <c r="N430" s="146">
        <f t="shared" si="222"/>
        <v>9.7607746883732194E-2</v>
      </c>
      <c r="O430" s="146">
        <f t="shared" si="222"/>
        <v>6.1742463852218925E-2</v>
      </c>
      <c r="P430" s="141">
        <f>AVERAGE(D430:O430)</f>
        <v>9.86348607106836E-2</v>
      </c>
      <c r="Q430" s="141">
        <f t="shared" si="218"/>
        <v>9.86348607106836E-2</v>
      </c>
      <c r="R430" s="141">
        <f t="shared" si="218"/>
        <v>9.86348607106836E-2</v>
      </c>
      <c r="S430" s="141">
        <f t="shared" si="218"/>
        <v>9.86348607106836E-2</v>
      </c>
      <c r="T430" s="141">
        <f t="shared" si="218"/>
        <v>9.86348607106836E-2</v>
      </c>
      <c r="U430" s="141">
        <f t="shared" si="218"/>
        <v>9.86348607106836E-2</v>
      </c>
      <c r="V430" s="141">
        <f t="shared" si="218"/>
        <v>9.86348607106836E-2</v>
      </c>
      <c r="W430" s="141">
        <f t="shared" si="218"/>
        <v>9.86348607106836E-2</v>
      </c>
      <c r="X430" s="141">
        <f t="shared" si="218"/>
        <v>9.86348607106836E-2</v>
      </c>
      <c r="Y430" s="141">
        <f t="shared" si="218"/>
        <v>9.86348607106836E-2</v>
      </c>
      <c r="Z430" s="141">
        <f t="shared" si="218"/>
        <v>9.86348607106836E-2</v>
      </c>
      <c r="AA430" s="141">
        <f t="shared" si="218"/>
        <v>9.86348607106836E-2</v>
      </c>
      <c r="AB430" s="141">
        <f t="shared" si="218"/>
        <v>9.86348607106836E-2</v>
      </c>
      <c r="AC430" s="141">
        <f t="shared" si="218"/>
        <v>9.86348607106836E-2</v>
      </c>
      <c r="AD430" s="141">
        <f t="shared" si="218"/>
        <v>9.86348607106836E-2</v>
      </c>
      <c r="AE430" s="141">
        <f t="shared" si="218"/>
        <v>9.86348607106836E-2</v>
      </c>
      <c r="AF430" s="141">
        <f t="shared" si="218"/>
        <v>9.86348607106836E-2</v>
      </c>
      <c r="AG430" s="141">
        <f t="shared" si="218"/>
        <v>9.86348607106836E-2</v>
      </c>
      <c r="AH430" s="141">
        <f t="shared" si="218"/>
        <v>9.86348607106836E-2</v>
      </c>
      <c r="AI430" s="141">
        <f t="shared" si="218"/>
        <v>9.86348607106836E-2</v>
      </c>
      <c r="AJ430" s="141">
        <f t="shared" si="218"/>
        <v>9.86348607106836E-2</v>
      </c>
      <c r="AK430" s="141">
        <f t="shared" si="218"/>
        <v>9.86348607106836E-2</v>
      </c>
      <c r="AL430" s="141">
        <f t="shared" si="218"/>
        <v>9.86348607106836E-2</v>
      </c>
      <c r="AM430" s="141">
        <f t="shared" si="218"/>
        <v>9.86348607106836E-2</v>
      </c>
      <c r="AN430" s="141">
        <f t="shared" si="218"/>
        <v>9.86348607106836E-2</v>
      </c>
      <c r="AO430" s="141">
        <f t="shared" si="218"/>
        <v>9.86348607106836E-2</v>
      </c>
      <c r="AP430" s="141">
        <f t="shared" si="218"/>
        <v>9.86348607106836E-2</v>
      </c>
      <c r="AQ430" s="141">
        <f t="shared" si="218"/>
        <v>9.86348607106836E-2</v>
      </c>
      <c r="AR430" s="141">
        <f t="shared" si="218"/>
        <v>9.86348607106836E-2</v>
      </c>
      <c r="AS430" s="141">
        <f t="shared" si="218"/>
        <v>9.86348607106836E-2</v>
      </c>
      <c r="AT430" s="141">
        <f t="shared" si="218"/>
        <v>9.86348607106836E-2</v>
      </c>
      <c r="AU430" s="141">
        <f t="shared" si="218"/>
        <v>9.86348607106836E-2</v>
      </c>
      <c r="AV430" s="141">
        <f t="shared" si="218"/>
        <v>9.86348607106836E-2</v>
      </c>
      <c r="AW430" s="141">
        <f t="shared" si="218"/>
        <v>9.86348607106836E-2</v>
      </c>
      <c r="AX430" s="141">
        <f t="shared" si="218"/>
        <v>9.86348607106836E-2</v>
      </c>
      <c r="AY430" s="141">
        <f t="shared" si="218"/>
        <v>9.86348607106836E-2</v>
      </c>
      <c r="BA430" s="140" t="s">
        <v>114</v>
      </c>
      <c r="BB430" s="140" t="s">
        <v>114</v>
      </c>
      <c r="BC430" s="140" t="s">
        <v>114</v>
      </c>
      <c r="BD430" s="140" t="s">
        <v>114</v>
      </c>
      <c r="BF430" s="140" t="s">
        <v>114</v>
      </c>
      <c r="BG430" s="140" t="s">
        <v>114</v>
      </c>
    </row>
    <row r="431" spans="2:59" x14ac:dyDescent="0.25">
      <c r="B431" s="92" t="s">
        <v>263</v>
      </c>
      <c r="C431" s="91" t="s">
        <v>119</v>
      </c>
      <c r="D431" s="146">
        <f t="shared" ref="D431:O431" si="223">D348/D$29</f>
        <v>3.1697015239764946E-2</v>
      </c>
      <c r="E431" s="146">
        <f t="shared" si="223"/>
        <v>2.2987934407524412E-2</v>
      </c>
      <c r="F431" s="146">
        <f t="shared" si="223"/>
        <v>6.0868920167821784E-2</v>
      </c>
      <c r="G431" s="146">
        <f t="shared" si="223"/>
        <v>8.555474805277373E-2</v>
      </c>
      <c r="H431" s="146">
        <f t="shared" si="223"/>
        <v>0.11672941803034592</v>
      </c>
      <c r="I431" s="146">
        <f t="shared" si="223"/>
        <v>8.6262011806669397E-2</v>
      </c>
      <c r="J431" s="146">
        <f t="shared" si="223"/>
        <v>4.2864205912038163E-2</v>
      </c>
      <c r="K431" s="146">
        <f t="shared" si="223"/>
        <v>2.288720693312439E-2</v>
      </c>
      <c r="L431" s="146">
        <f t="shared" si="223"/>
        <v>8.6331569428648905E-2</v>
      </c>
      <c r="M431" s="146">
        <f t="shared" si="223"/>
        <v>0.37468279799686044</v>
      </c>
      <c r="N431" s="146">
        <f t="shared" si="223"/>
        <v>0.55446322163176465</v>
      </c>
      <c r="O431" s="146">
        <f t="shared" si="223"/>
        <v>3.4024217634236369E-3</v>
      </c>
      <c r="P431" s="141">
        <f>AVERAGE(D431:O431)</f>
        <v>0.12406095594756335</v>
      </c>
      <c r="Q431" s="141">
        <f t="shared" si="218"/>
        <v>0.12406095594756335</v>
      </c>
      <c r="R431" s="141">
        <f t="shared" si="218"/>
        <v>0.12406095594756335</v>
      </c>
      <c r="S431" s="141">
        <f t="shared" si="218"/>
        <v>0.12406095594756335</v>
      </c>
      <c r="T431" s="141">
        <f t="shared" si="218"/>
        <v>0.12406095594756335</v>
      </c>
      <c r="U431" s="141">
        <f t="shared" si="218"/>
        <v>0.12406095594756335</v>
      </c>
      <c r="V431" s="141">
        <f t="shared" si="218"/>
        <v>0.12406095594756335</v>
      </c>
      <c r="W431" s="141">
        <f t="shared" si="218"/>
        <v>0.12406095594756335</v>
      </c>
      <c r="X431" s="141">
        <f t="shared" si="218"/>
        <v>0.12406095594756335</v>
      </c>
      <c r="Y431" s="141">
        <f t="shared" si="218"/>
        <v>0.12406095594756335</v>
      </c>
      <c r="Z431" s="141">
        <f t="shared" si="218"/>
        <v>0.12406095594756335</v>
      </c>
      <c r="AA431" s="141">
        <f t="shared" si="218"/>
        <v>0.12406095594756335</v>
      </c>
      <c r="AB431" s="141">
        <f t="shared" si="218"/>
        <v>0.12406095594756335</v>
      </c>
      <c r="AC431" s="141">
        <f t="shared" si="218"/>
        <v>0.12406095594756335</v>
      </c>
      <c r="AD431" s="141">
        <f t="shared" si="218"/>
        <v>0.12406095594756335</v>
      </c>
      <c r="AE431" s="141">
        <f t="shared" si="218"/>
        <v>0.12406095594756335</v>
      </c>
      <c r="AF431" s="141">
        <f t="shared" si="218"/>
        <v>0.12406095594756335</v>
      </c>
      <c r="AG431" s="141">
        <f t="shared" si="218"/>
        <v>0.12406095594756335</v>
      </c>
      <c r="AH431" s="141">
        <f t="shared" si="218"/>
        <v>0.12406095594756335</v>
      </c>
      <c r="AI431" s="141">
        <f t="shared" si="218"/>
        <v>0.12406095594756335</v>
      </c>
      <c r="AJ431" s="141">
        <f t="shared" si="218"/>
        <v>0.12406095594756335</v>
      </c>
      <c r="AK431" s="141">
        <f t="shared" si="218"/>
        <v>0.12406095594756335</v>
      </c>
      <c r="AL431" s="141">
        <f t="shared" si="218"/>
        <v>0.12406095594756335</v>
      </c>
      <c r="AM431" s="141">
        <f t="shared" si="218"/>
        <v>0.12406095594756335</v>
      </c>
      <c r="AN431" s="141">
        <f t="shared" si="218"/>
        <v>0.12406095594756335</v>
      </c>
      <c r="AO431" s="141">
        <f t="shared" si="218"/>
        <v>0.12406095594756335</v>
      </c>
      <c r="AP431" s="141">
        <f t="shared" si="218"/>
        <v>0.12406095594756335</v>
      </c>
      <c r="AQ431" s="141">
        <f t="shared" si="218"/>
        <v>0.12406095594756335</v>
      </c>
      <c r="AR431" s="141">
        <f t="shared" si="218"/>
        <v>0.12406095594756335</v>
      </c>
      <c r="AS431" s="141">
        <f t="shared" si="218"/>
        <v>0.12406095594756335</v>
      </c>
      <c r="AT431" s="141">
        <f t="shared" si="218"/>
        <v>0.12406095594756335</v>
      </c>
      <c r="AU431" s="141">
        <f t="shared" si="218"/>
        <v>0.12406095594756335</v>
      </c>
      <c r="AV431" s="141">
        <f t="shared" si="218"/>
        <v>0.12406095594756335</v>
      </c>
      <c r="AW431" s="141">
        <f t="shared" si="218"/>
        <v>0.12406095594756335</v>
      </c>
      <c r="AX431" s="141">
        <f t="shared" si="218"/>
        <v>0.12406095594756335</v>
      </c>
      <c r="AY431" s="141">
        <f t="shared" si="218"/>
        <v>0.12406095594756335</v>
      </c>
      <c r="BA431" s="140" t="s">
        <v>114</v>
      </c>
      <c r="BB431" s="140" t="s">
        <v>114</v>
      </c>
      <c r="BC431" s="140" t="s">
        <v>114</v>
      </c>
      <c r="BD431" s="140" t="s">
        <v>114</v>
      </c>
      <c r="BF431" s="140" t="s">
        <v>114</v>
      </c>
      <c r="BG431" s="140" t="s">
        <v>114</v>
      </c>
    </row>
    <row r="432" spans="2:59" x14ac:dyDescent="0.25">
      <c r="B432" s="92" t="s">
        <v>264</v>
      </c>
      <c r="C432" s="91" t="s">
        <v>119</v>
      </c>
      <c r="D432" s="146">
        <f t="shared" ref="D432:O432" si="224">D349/D$29</f>
        <v>1.9658419925585278E-2</v>
      </c>
      <c r="E432" s="146">
        <f t="shared" si="224"/>
        <v>3.7111107109371155E-2</v>
      </c>
      <c r="F432" s="146">
        <f t="shared" si="224"/>
        <v>2.0807273183452508E-2</v>
      </c>
      <c r="G432" s="146">
        <f t="shared" si="224"/>
        <v>3.1225011812740396E-2</v>
      </c>
      <c r="H432" s="146">
        <f t="shared" si="224"/>
        <v>1.3515884046536737E-2</v>
      </c>
      <c r="I432" s="146">
        <f t="shared" si="224"/>
        <v>2.8589743824028103E-2</v>
      </c>
      <c r="J432" s="146">
        <f t="shared" si="224"/>
        <v>4.3930485579814207E-3</v>
      </c>
      <c r="K432" s="146">
        <f t="shared" si="224"/>
        <v>4.7216891052892004E-3</v>
      </c>
      <c r="L432" s="146">
        <f t="shared" si="224"/>
        <v>2.0195709984798159E-2</v>
      </c>
      <c r="M432" s="146">
        <f t="shared" si="224"/>
        <v>1.2049163492783233E-2</v>
      </c>
      <c r="N432" s="146">
        <f t="shared" si="224"/>
        <v>2.1840301772917146E-2</v>
      </c>
      <c r="O432" s="146">
        <f t="shared" si="224"/>
        <v>-6.9569889920986929E-5</v>
      </c>
      <c r="P432" s="141">
        <f>AVERAGE(D432:O432)</f>
        <v>1.7836481910463529E-2</v>
      </c>
      <c r="Q432" s="141">
        <f t="shared" si="218"/>
        <v>1.7836481910463529E-2</v>
      </c>
      <c r="R432" s="141">
        <f t="shared" si="218"/>
        <v>1.7836481910463529E-2</v>
      </c>
      <c r="S432" s="141">
        <f t="shared" si="218"/>
        <v>1.7836481910463529E-2</v>
      </c>
      <c r="T432" s="141">
        <f t="shared" si="218"/>
        <v>1.7836481910463529E-2</v>
      </c>
      <c r="U432" s="141">
        <f t="shared" si="218"/>
        <v>1.7836481910463529E-2</v>
      </c>
      <c r="V432" s="141">
        <f t="shared" si="218"/>
        <v>1.7836481910463529E-2</v>
      </c>
      <c r="W432" s="141">
        <f t="shared" si="218"/>
        <v>1.7836481910463529E-2</v>
      </c>
      <c r="X432" s="141">
        <f t="shared" si="218"/>
        <v>1.7836481910463529E-2</v>
      </c>
      <c r="Y432" s="141">
        <f t="shared" si="218"/>
        <v>1.7836481910463529E-2</v>
      </c>
      <c r="Z432" s="141">
        <f t="shared" si="218"/>
        <v>1.7836481910463529E-2</v>
      </c>
      <c r="AA432" s="141">
        <f t="shared" si="218"/>
        <v>1.7836481910463529E-2</v>
      </c>
      <c r="AB432" s="141">
        <f t="shared" si="218"/>
        <v>1.7836481910463529E-2</v>
      </c>
      <c r="AC432" s="141">
        <f t="shared" si="218"/>
        <v>1.7836481910463529E-2</v>
      </c>
      <c r="AD432" s="141">
        <f t="shared" si="218"/>
        <v>1.7836481910463529E-2</v>
      </c>
      <c r="AE432" s="141">
        <f t="shared" si="218"/>
        <v>1.7836481910463529E-2</v>
      </c>
      <c r="AF432" s="141">
        <f t="shared" si="218"/>
        <v>1.7836481910463529E-2</v>
      </c>
      <c r="AG432" s="141">
        <f t="shared" si="218"/>
        <v>1.7836481910463529E-2</v>
      </c>
      <c r="AH432" s="141">
        <f t="shared" si="218"/>
        <v>1.7836481910463529E-2</v>
      </c>
      <c r="AI432" s="141">
        <f t="shared" si="218"/>
        <v>1.7836481910463529E-2</v>
      </c>
      <c r="AJ432" s="141">
        <f t="shared" si="218"/>
        <v>1.7836481910463529E-2</v>
      </c>
      <c r="AK432" s="141">
        <f t="shared" si="218"/>
        <v>1.7836481910463529E-2</v>
      </c>
      <c r="AL432" s="141">
        <f t="shared" si="218"/>
        <v>1.7836481910463529E-2</v>
      </c>
      <c r="AM432" s="141">
        <f t="shared" si="218"/>
        <v>1.7836481910463529E-2</v>
      </c>
      <c r="AN432" s="141">
        <f t="shared" si="218"/>
        <v>1.7836481910463529E-2</v>
      </c>
      <c r="AO432" s="141">
        <f t="shared" si="218"/>
        <v>1.7836481910463529E-2</v>
      </c>
      <c r="AP432" s="141">
        <f t="shared" si="218"/>
        <v>1.7836481910463529E-2</v>
      </c>
      <c r="AQ432" s="141">
        <f t="shared" si="218"/>
        <v>1.7836481910463529E-2</v>
      </c>
      <c r="AR432" s="141">
        <f t="shared" si="218"/>
        <v>1.7836481910463529E-2</v>
      </c>
      <c r="AS432" s="141">
        <f t="shared" si="218"/>
        <v>1.7836481910463529E-2</v>
      </c>
      <c r="AT432" s="141">
        <f t="shared" si="218"/>
        <v>1.7836481910463529E-2</v>
      </c>
      <c r="AU432" s="141">
        <f t="shared" si="218"/>
        <v>1.7836481910463529E-2</v>
      </c>
      <c r="AV432" s="141">
        <f t="shared" si="218"/>
        <v>1.7836481910463529E-2</v>
      </c>
      <c r="AW432" s="141">
        <f t="shared" si="218"/>
        <v>1.7836481910463529E-2</v>
      </c>
      <c r="AX432" s="141">
        <f t="shared" si="218"/>
        <v>1.7836481910463529E-2</v>
      </c>
      <c r="AY432" s="141">
        <f t="shared" si="218"/>
        <v>1.7836481910463529E-2</v>
      </c>
      <c r="BA432" s="140" t="s">
        <v>114</v>
      </c>
      <c r="BB432" s="140" t="s">
        <v>114</v>
      </c>
      <c r="BC432" s="140" t="s">
        <v>114</v>
      </c>
      <c r="BD432" s="140" t="s">
        <v>114</v>
      </c>
      <c r="BF432" s="140" t="s">
        <v>114</v>
      </c>
      <c r="BG432" s="140" t="s">
        <v>114</v>
      </c>
    </row>
    <row r="433" spans="2:59" x14ac:dyDescent="0.25">
      <c r="B433" s="92" t="s">
        <v>265</v>
      </c>
      <c r="C433" s="91" t="s">
        <v>119</v>
      </c>
      <c r="D433" s="146">
        <f t="shared" ref="D433:O433" si="225">D350/D$29</f>
        <v>0.10899645178852227</v>
      </c>
      <c r="E433" s="146">
        <f t="shared" si="225"/>
        <v>0.13355585852055551</v>
      </c>
      <c r="F433" s="146">
        <f t="shared" si="225"/>
        <v>0.10676174847980591</v>
      </c>
      <c r="G433" s="146">
        <f t="shared" si="225"/>
        <v>0.10937322842406151</v>
      </c>
      <c r="H433" s="146">
        <f t="shared" si="225"/>
        <v>0.18610430893102284</v>
      </c>
      <c r="I433" s="146">
        <f t="shared" si="225"/>
        <v>0.17854688051110976</v>
      </c>
      <c r="J433" s="146">
        <f t="shared" si="225"/>
        <v>0.16172335913296582</v>
      </c>
      <c r="K433" s="146">
        <f t="shared" si="225"/>
        <v>0.1441210057452926</v>
      </c>
      <c r="L433" s="146">
        <f t="shared" si="225"/>
        <v>0.62368026838569079</v>
      </c>
      <c r="M433" s="146">
        <f t="shared" si="225"/>
        <v>0.13813881208472739</v>
      </c>
      <c r="N433" s="146">
        <f t="shared" si="225"/>
        <v>0.11271001553111794</v>
      </c>
      <c r="O433" s="146">
        <f t="shared" si="225"/>
        <v>3.3281554765740261E-2</v>
      </c>
      <c r="P433" s="141">
        <f t="shared" ref="P433:P445" si="226">AVERAGE(D433:O433)</f>
        <v>0.1697494576917177</v>
      </c>
      <c r="Q433" s="141">
        <f t="shared" si="218"/>
        <v>0.1697494576917177</v>
      </c>
      <c r="R433" s="141">
        <f t="shared" si="218"/>
        <v>0.1697494576917177</v>
      </c>
      <c r="S433" s="141">
        <f t="shared" si="218"/>
        <v>0.1697494576917177</v>
      </c>
      <c r="T433" s="141">
        <f t="shared" si="218"/>
        <v>0.1697494576917177</v>
      </c>
      <c r="U433" s="141">
        <f t="shared" si="218"/>
        <v>0.1697494576917177</v>
      </c>
      <c r="V433" s="141">
        <f t="shared" si="218"/>
        <v>0.1697494576917177</v>
      </c>
      <c r="W433" s="141">
        <f t="shared" si="218"/>
        <v>0.1697494576917177</v>
      </c>
      <c r="X433" s="141">
        <f t="shared" si="218"/>
        <v>0.1697494576917177</v>
      </c>
      <c r="Y433" s="141">
        <f t="shared" si="218"/>
        <v>0.1697494576917177</v>
      </c>
      <c r="Z433" s="141">
        <f t="shared" si="218"/>
        <v>0.1697494576917177</v>
      </c>
      <c r="AA433" s="141">
        <f t="shared" ref="AA433:AY433" si="227">Z433</f>
        <v>0.1697494576917177</v>
      </c>
      <c r="AB433" s="141">
        <f t="shared" si="227"/>
        <v>0.1697494576917177</v>
      </c>
      <c r="AC433" s="141">
        <f t="shared" si="227"/>
        <v>0.1697494576917177</v>
      </c>
      <c r="AD433" s="141">
        <f t="shared" si="227"/>
        <v>0.1697494576917177</v>
      </c>
      <c r="AE433" s="141">
        <f t="shared" si="227"/>
        <v>0.1697494576917177</v>
      </c>
      <c r="AF433" s="141">
        <f t="shared" si="227"/>
        <v>0.1697494576917177</v>
      </c>
      <c r="AG433" s="141">
        <f t="shared" si="227"/>
        <v>0.1697494576917177</v>
      </c>
      <c r="AH433" s="141">
        <f t="shared" si="227"/>
        <v>0.1697494576917177</v>
      </c>
      <c r="AI433" s="141">
        <f t="shared" si="227"/>
        <v>0.1697494576917177</v>
      </c>
      <c r="AJ433" s="141">
        <f t="shared" si="227"/>
        <v>0.1697494576917177</v>
      </c>
      <c r="AK433" s="141">
        <f t="shared" si="227"/>
        <v>0.1697494576917177</v>
      </c>
      <c r="AL433" s="141">
        <f t="shared" si="227"/>
        <v>0.1697494576917177</v>
      </c>
      <c r="AM433" s="141">
        <f t="shared" si="227"/>
        <v>0.1697494576917177</v>
      </c>
      <c r="AN433" s="141">
        <f t="shared" si="227"/>
        <v>0.1697494576917177</v>
      </c>
      <c r="AO433" s="141">
        <f t="shared" si="227"/>
        <v>0.1697494576917177</v>
      </c>
      <c r="AP433" s="141">
        <f t="shared" si="227"/>
        <v>0.1697494576917177</v>
      </c>
      <c r="AQ433" s="141">
        <f t="shared" si="227"/>
        <v>0.1697494576917177</v>
      </c>
      <c r="AR433" s="141">
        <f t="shared" si="227"/>
        <v>0.1697494576917177</v>
      </c>
      <c r="AS433" s="141">
        <f t="shared" si="227"/>
        <v>0.1697494576917177</v>
      </c>
      <c r="AT433" s="141">
        <f t="shared" si="227"/>
        <v>0.1697494576917177</v>
      </c>
      <c r="AU433" s="141">
        <f t="shared" si="227"/>
        <v>0.1697494576917177</v>
      </c>
      <c r="AV433" s="141">
        <f t="shared" si="227"/>
        <v>0.1697494576917177</v>
      </c>
      <c r="AW433" s="141">
        <f t="shared" si="227"/>
        <v>0.1697494576917177</v>
      </c>
      <c r="AX433" s="141">
        <f t="shared" si="227"/>
        <v>0.1697494576917177</v>
      </c>
      <c r="AY433" s="141">
        <f t="shared" si="227"/>
        <v>0.1697494576917177</v>
      </c>
      <c r="BA433" s="140" t="s">
        <v>114</v>
      </c>
      <c r="BB433" s="140" t="s">
        <v>114</v>
      </c>
      <c r="BC433" s="140" t="s">
        <v>114</v>
      </c>
      <c r="BD433" s="140" t="s">
        <v>114</v>
      </c>
      <c r="BF433" s="140" t="s">
        <v>114</v>
      </c>
      <c r="BG433" s="140" t="s">
        <v>114</v>
      </c>
    </row>
    <row r="434" spans="2:59" x14ac:dyDescent="0.25">
      <c r="B434" s="92" t="s">
        <v>266</v>
      </c>
      <c r="C434" s="91" t="s">
        <v>119</v>
      </c>
      <c r="D434" s="146">
        <f t="shared" ref="D434:O434" si="228">D351/D$29</f>
        <v>2.322575883071426E-2</v>
      </c>
      <c r="E434" s="146">
        <f t="shared" si="228"/>
        <v>6.1550785223939246E-2</v>
      </c>
      <c r="F434" s="146">
        <f t="shared" si="228"/>
        <v>3.9018815976391882E-2</v>
      </c>
      <c r="G434" s="146">
        <f t="shared" si="228"/>
        <v>5.3329705494879587E-2</v>
      </c>
      <c r="H434" s="146">
        <f t="shared" si="228"/>
        <v>4.0448662436292438E-3</v>
      </c>
      <c r="I434" s="146">
        <f t="shared" si="228"/>
        <v>4.3650914331043449E-2</v>
      </c>
      <c r="J434" s="146">
        <f t="shared" si="228"/>
        <v>4.2759046909084407E-2</v>
      </c>
      <c r="K434" s="146">
        <f t="shared" si="228"/>
        <v>2.0856451804378957E-2</v>
      </c>
      <c r="L434" s="146">
        <f t="shared" si="228"/>
        <v>8.9640596480500972E-4</v>
      </c>
      <c r="M434" s="146">
        <f t="shared" si="228"/>
        <v>5.932562199296839E-2</v>
      </c>
      <c r="N434" s="146">
        <f t="shared" si="228"/>
        <v>2.8114463811674258E-2</v>
      </c>
      <c r="O434" s="146">
        <f t="shared" si="228"/>
        <v>1.5042524917409875E-2</v>
      </c>
      <c r="P434" s="141">
        <f t="shared" si="226"/>
        <v>3.2651280125076544E-2</v>
      </c>
      <c r="Q434" s="141">
        <f t="shared" ref="Q434:AY441" si="229">P434</f>
        <v>3.2651280125076544E-2</v>
      </c>
      <c r="R434" s="141">
        <f t="shared" si="229"/>
        <v>3.2651280125076544E-2</v>
      </c>
      <c r="S434" s="141">
        <f t="shared" si="229"/>
        <v>3.2651280125076544E-2</v>
      </c>
      <c r="T434" s="141">
        <f t="shared" si="229"/>
        <v>3.2651280125076544E-2</v>
      </c>
      <c r="U434" s="141">
        <f t="shared" si="229"/>
        <v>3.2651280125076544E-2</v>
      </c>
      <c r="V434" s="141">
        <f t="shared" si="229"/>
        <v>3.2651280125076544E-2</v>
      </c>
      <c r="W434" s="141">
        <f t="shared" si="229"/>
        <v>3.2651280125076544E-2</v>
      </c>
      <c r="X434" s="141">
        <f t="shared" si="229"/>
        <v>3.2651280125076544E-2</v>
      </c>
      <c r="Y434" s="141">
        <f t="shared" si="229"/>
        <v>3.2651280125076544E-2</v>
      </c>
      <c r="Z434" s="141">
        <f t="shared" si="229"/>
        <v>3.2651280125076544E-2</v>
      </c>
      <c r="AA434" s="141">
        <f t="shared" si="229"/>
        <v>3.2651280125076544E-2</v>
      </c>
      <c r="AB434" s="141">
        <f t="shared" si="229"/>
        <v>3.2651280125076544E-2</v>
      </c>
      <c r="AC434" s="141">
        <f t="shared" si="229"/>
        <v>3.2651280125076544E-2</v>
      </c>
      <c r="AD434" s="141">
        <f t="shared" si="229"/>
        <v>3.2651280125076544E-2</v>
      </c>
      <c r="AE434" s="141">
        <f t="shared" si="229"/>
        <v>3.2651280125076544E-2</v>
      </c>
      <c r="AF434" s="141">
        <f t="shared" si="229"/>
        <v>3.2651280125076544E-2</v>
      </c>
      <c r="AG434" s="141">
        <f t="shared" si="229"/>
        <v>3.2651280125076544E-2</v>
      </c>
      <c r="AH434" s="141">
        <f t="shared" si="229"/>
        <v>3.2651280125076544E-2</v>
      </c>
      <c r="AI434" s="141">
        <f t="shared" si="229"/>
        <v>3.2651280125076544E-2</v>
      </c>
      <c r="AJ434" s="141">
        <f t="shared" si="229"/>
        <v>3.2651280125076544E-2</v>
      </c>
      <c r="AK434" s="141">
        <f t="shared" si="229"/>
        <v>3.2651280125076544E-2</v>
      </c>
      <c r="AL434" s="141">
        <f t="shared" si="229"/>
        <v>3.2651280125076544E-2</v>
      </c>
      <c r="AM434" s="141">
        <f t="shared" si="229"/>
        <v>3.2651280125076544E-2</v>
      </c>
      <c r="AN434" s="141">
        <f t="shared" si="229"/>
        <v>3.2651280125076544E-2</v>
      </c>
      <c r="AO434" s="141">
        <f t="shared" si="229"/>
        <v>3.2651280125076544E-2</v>
      </c>
      <c r="AP434" s="141">
        <f t="shared" si="229"/>
        <v>3.2651280125076544E-2</v>
      </c>
      <c r="AQ434" s="141">
        <f t="shared" si="229"/>
        <v>3.2651280125076544E-2</v>
      </c>
      <c r="AR434" s="141">
        <f t="shared" si="229"/>
        <v>3.2651280125076544E-2</v>
      </c>
      <c r="AS434" s="141">
        <f t="shared" si="229"/>
        <v>3.2651280125076544E-2</v>
      </c>
      <c r="AT434" s="141">
        <f t="shared" si="229"/>
        <v>3.2651280125076544E-2</v>
      </c>
      <c r="AU434" s="141">
        <f t="shared" si="229"/>
        <v>3.2651280125076544E-2</v>
      </c>
      <c r="AV434" s="141">
        <f t="shared" si="229"/>
        <v>3.2651280125076544E-2</v>
      </c>
      <c r="AW434" s="141">
        <f t="shared" si="229"/>
        <v>3.2651280125076544E-2</v>
      </c>
      <c r="AX434" s="141">
        <f t="shared" si="229"/>
        <v>3.2651280125076544E-2</v>
      </c>
      <c r="AY434" s="141">
        <f t="shared" si="229"/>
        <v>3.2651280125076544E-2</v>
      </c>
      <c r="BA434" s="140" t="s">
        <v>114</v>
      </c>
      <c r="BB434" s="140" t="s">
        <v>114</v>
      </c>
      <c r="BC434" s="140" t="s">
        <v>114</v>
      </c>
      <c r="BD434" s="140" t="s">
        <v>114</v>
      </c>
      <c r="BF434" s="140" t="s">
        <v>114</v>
      </c>
      <c r="BG434" s="140" t="s">
        <v>114</v>
      </c>
    </row>
    <row r="435" spans="2:59" x14ac:dyDescent="0.25">
      <c r="B435" s="92" t="s">
        <v>267</v>
      </c>
      <c r="C435" s="91" t="s">
        <v>119</v>
      </c>
      <c r="D435" s="146">
        <f t="shared" ref="D435:O435" si="230">D353/D$29</f>
        <v>2.3620757361542434E-3</v>
      </c>
      <c r="E435" s="146">
        <f t="shared" si="230"/>
        <v>4.9459661405928832E-3</v>
      </c>
      <c r="F435" s="146">
        <f t="shared" si="230"/>
        <v>4.8071023098572732E-3</v>
      </c>
      <c r="G435" s="146">
        <f t="shared" si="230"/>
        <v>3.0699490553819592E-3</v>
      </c>
      <c r="H435" s="146">
        <f t="shared" si="230"/>
        <v>1.5167975520954187E-3</v>
      </c>
      <c r="I435" s="146">
        <f t="shared" si="230"/>
        <v>3.8980561138647115E-3</v>
      </c>
      <c r="J435" s="146">
        <f t="shared" si="230"/>
        <v>4.9192267958967473E-5</v>
      </c>
      <c r="K435" s="146">
        <f t="shared" si="230"/>
        <v>3.6212854060838103E-6</v>
      </c>
      <c r="L435" s="146">
        <f t="shared" si="230"/>
        <v>-1.2847573866476571E-4</v>
      </c>
      <c r="M435" s="146">
        <f t="shared" si="230"/>
        <v>0</v>
      </c>
      <c r="N435" s="146">
        <f t="shared" si="230"/>
        <v>0</v>
      </c>
      <c r="O435" s="146">
        <f t="shared" si="230"/>
        <v>0</v>
      </c>
      <c r="P435" s="141">
        <f t="shared" si="226"/>
        <v>1.7103570602205647E-3</v>
      </c>
      <c r="Q435" s="141">
        <f t="shared" si="229"/>
        <v>1.7103570602205647E-3</v>
      </c>
      <c r="R435" s="141">
        <f t="shared" si="229"/>
        <v>1.7103570602205647E-3</v>
      </c>
      <c r="S435" s="141">
        <f t="shared" si="229"/>
        <v>1.7103570602205647E-3</v>
      </c>
      <c r="T435" s="141">
        <f t="shared" si="229"/>
        <v>1.7103570602205647E-3</v>
      </c>
      <c r="U435" s="141">
        <f t="shared" si="229"/>
        <v>1.7103570602205647E-3</v>
      </c>
      <c r="V435" s="141">
        <f t="shared" si="229"/>
        <v>1.7103570602205647E-3</v>
      </c>
      <c r="W435" s="141">
        <f t="shared" si="229"/>
        <v>1.7103570602205647E-3</v>
      </c>
      <c r="X435" s="141">
        <f t="shared" si="229"/>
        <v>1.7103570602205647E-3</v>
      </c>
      <c r="Y435" s="141">
        <f t="shared" si="229"/>
        <v>1.7103570602205647E-3</v>
      </c>
      <c r="Z435" s="141">
        <f t="shared" si="229"/>
        <v>1.7103570602205647E-3</v>
      </c>
      <c r="AA435" s="141">
        <f t="shared" si="229"/>
        <v>1.7103570602205647E-3</v>
      </c>
      <c r="AB435" s="141">
        <f t="shared" si="229"/>
        <v>1.7103570602205647E-3</v>
      </c>
      <c r="AC435" s="141">
        <f t="shared" si="229"/>
        <v>1.7103570602205647E-3</v>
      </c>
      <c r="AD435" s="141">
        <f t="shared" si="229"/>
        <v>1.7103570602205647E-3</v>
      </c>
      <c r="AE435" s="141">
        <f t="shared" si="229"/>
        <v>1.7103570602205647E-3</v>
      </c>
      <c r="AF435" s="141">
        <f t="shared" si="229"/>
        <v>1.7103570602205647E-3</v>
      </c>
      <c r="AG435" s="141">
        <f t="shared" si="229"/>
        <v>1.7103570602205647E-3</v>
      </c>
      <c r="AH435" s="141">
        <f t="shared" si="229"/>
        <v>1.7103570602205647E-3</v>
      </c>
      <c r="AI435" s="141">
        <f t="shared" si="229"/>
        <v>1.7103570602205647E-3</v>
      </c>
      <c r="AJ435" s="141">
        <f t="shared" si="229"/>
        <v>1.7103570602205647E-3</v>
      </c>
      <c r="AK435" s="141">
        <f t="shared" si="229"/>
        <v>1.7103570602205647E-3</v>
      </c>
      <c r="AL435" s="141">
        <f t="shared" si="229"/>
        <v>1.7103570602205647E-3</v>
      </c>
      <c r="AM435" s="141">
        <f t="shared" si="229"/>
        <v>1.7103570602205647E-3</v>
      </c>
      <c r="AN435" s="141">
        <f t="shared" si="229"/>
        <v>1.7103570602205647E-3</v>
      </c>
      <c r="AO435" s="141">
        <f t="shared" si="229"/>
        <v>1.7103570602205647E-3</v>
      </c>
      <c r="AP435" s="141">
        <f t="shared" si="229"/>
        <v>1.7103570602205647E-3</v>
      </c>
      <c r="AQ435" s="141">
        <f t="shared" si="229"/>
        <v>1.7103570602205647E-3</v>
      </c>
      <c r="AR435" s="141">
        <f t="shared" si="229"/>
        <v>1.7103570602205647E-3</v>
      </c>
      <c r="AS435" s="141">
        <f t="shared" si="229"/>
        <v>1.7103570602205647E-3</v>
      </c>
      <c r="AT435" s="141">
        <f t="shared" si="229"/>
        <v>1.7103570602205647E-3</v>
      </c>
      <c r="AU435" s="141">
        <f t="shared" si="229"/>
        <v>1.7103570602205647E-3</v>
      </c>
      <c r="AV435" s="141">
        <f t="shared" si="229"/>
        <v>1.7103570602205647E-3</v>
      </c>
      <c r="AW435" s="141">
        <f t="shared" si="229"/>
        <v>1.7103570602205647E-3</v>
      </c>
      <c r="AX435" s="141">
        <f t="shared" si="229"/>
        <v>1.7103570602205647E-3</v>
      </c>
      <c r="AY435" s="141">
        <f t="shared" si="229"/>
        <v>1.7103570602205647E-3</v>
      </c>
      <c r="BA435" s="140" t="s">
        <v>114</v>
      </c>
      <c r="BB435" s="140" t="s">
        <v>114</v>
      </c>
      <c r="BC435" s="140" t="s">
        <v>114</v>
      </c>
      <c r="BD435" s="140" t="s">
        <v>114</v>
      </c>
      <c r="BF435" s="140" t="s">
        <v>114</v>
      </c>
      <c r="BG435" s="140" t="s">
        <v>114</v>
      </c>
    </row>
    <row r="436" spans="2:59" x14ac:dyDescent="0.25">
      <c r="B436" s="92" t="s">
        <v>268</v>
      </c>
      <c r="C436" s="91" t="s">
        <v>119</v>
      </c>
      <c r="D436" s="146">
        <f t="shared" ref="D436:O436" si="231">D354/D$29</f>
        <v>0.13001412314334659</v>
      </c>
      <c r="E436" s="146">
        <f t="shared" si="231"/>
        <v>9.2332244353297899E-2</v>
      </c>
      <c r="F436" s="146">
        <f t="shared" si="231"/>
        <v>-1.3370364634997833E-2</v>
      </c>
      <c r="G436" s="146">
        <f t="shared" si="231"/>
        <v>6.4565829525632001E-2</v>
      </c>
      <c r="H436" s="146">
        <f t="shared" si="231"/>
        <v>5.6535728131746482E-2</v>
      </c>
      <c r="I436" s="146">
        <f t="shared" si="231"/>
        <v>4.4066604407247703E-2</v>
      </c>
      <c r="J436" s="146">
        <f t="shared" si="231"/>
        <v>0.29559436366856118</v>
      </c>
      <c r="K436" s="146">
        <f t="shared" si="231"/>
        <v>3.7888634553591233E-2</v>
      </c>
      <c r="L436" s="146">
        <f t="shared" si="231"/>
        <v>0.60873136581364085</v>
      </c>
      <c r="M436" s="146">
        <f t="shared" si="231"/>
        <v>0.51597914162470437</v>
      </c>
      <c r="N436" s="146">
        <f t="shared" si="231"/>
        <v>0.21692147498890679</v>
      </c>
      <c r="O436" s="146">
        <f t="shared" si="231"/>
        <v>6.3850546509257783E-2</v>
      </c>
      <c r="P436" s="141">
        <f t="shared" si="226"/>
        <v>0.17609247434041128</v>
      </c>
      <c r="Q436" s="141">
        <f t="shared" si="229"/>
        <v>0.17609247434041128</v>
      </c>
      <c r="R436" s="141">
        <f t="shared" si="229"/>
        <v>0.17609247434041128</v>
      </c>
      <c r="S436" s="141">
        <f t="shared" si="229"/>
        <v>0.17609247434041128</v>
      </c>
      <c r="T436" s="141">
        <f t="shared" si="229"/>
        <v>0.17609247434041128</v>
      </c>
      <c r="U436" s="141">
        <f t="shared" si="229"/>
        <v>0.17609247434041128</v>
      </c>
      <c r="V436" s="141">
        <f t="shared" si="229"/>
        <v>0.17609247434041128</v>
      </c>
      <c r="W436" s="141">
        <f t="shared" si="229"/>
        <v>0.17609247434041128</v>
      </c>
      <c r="X436" s="141">
        <f t="shared" si="229"/>
        <v>0.17609247434041128</v>
      </c>
      <c r="Y436" s="141">
        <f t="shared" si="229"/>
        <v>0.17609247434041128</v>
      </c>
      <c r="Z436" s="141">
        <f t="shared" si="229"/>
        <v>0.17609247434041128</v>
      </c>
      <c r="AA436" s="141">
        <f t="shared" si="229"/>
        <v>0.17609247434041128</v>
      </c>
      <c r="AB436" s="141">
        <f t="shared" si="229"/>
        <v>0.17609247434041128</v>
      </c>
      <c r="AC436" s="141">
        <f t="shared" si="229"/>
        <v>0.17609247434041128</v>
      </c>
      <c r="AD436" s="141">
        <f t="shared" si="229"/>
        <v>0.17609247434041128</v>
      </c>
      <c r="AE436" s="141">
        <f t="shared" si="229"/>
        <v>0.17609247434041128</v>
      </c>
      <c r="AF436" s="141">
        <f t="shared" si="229"/>
        <v>0.17609247434041128</v>
      </c>
      <c r="AG436" s="141">
        <f t="shared" si="229"/>
        <v>0.17609247434041128</v>
      </c>
      <c r="AH436" s="141">
        <f t="shared" si="229"/>
        <v>0.17609247434041128</v>
      </c>
      <c r="AI436" s="141">
        <f t="shared" si="229"/>
        <v>0.17609247434041128</v>
      </c>
      <c r="AJ436" s="141">
        <f t="shared" si="229"/>
        <v>0.17609247434041128</v>
      </c>
      <c r="AK436" s="141">
        <f t="shared" si="229"/>
        <v>0.17609247434041128</v>
      </c>
      <c r="AL436" s="141">
        <f t="shared" si="229"/>
        <v>0.17609247434041128</v>
      </c>
      <c r="AM436" s="141">
        <f t="shared" si="229"/>
        <v>0.17609247434041128</v>
      </c>
      <c r="AN436" s="141">
        <f t="shared" si="229"/>
        <v>0.17609247434041128</v>
      </c>
      <c r="AO436" s="141">
        <f t="shared" si="229"/>
        <v>0.17609247434041128</v>
      </c>
      <c r="AP436" s="141">
        <f t="shared" si="229"/>
        <v>0.17609247434041128</v>
      </c>
      <c r="AQ436" s="141">
        <f t="shared" si="229"/>
        <v>0.17609247434041128</v>
      </c>
      <c r="AR436" s="141">
        <f t="shared" si="229"/>
        <v>0.17609247434041128</v>
      </c>
      <c r="AS436" s="141">
        <f t="shared" si="229"/>
        <v>0.17609247434041128</v>
      </c>
      <c r="AT436" s="141">
        <f t="shared" si="229"/>
        <v>0.17609247434041128</v>
      </c>
      <c r="AU436" s="141">
        <f t="shared" si="229"/>
        <v>0.17609247434041128</v>
      </c>
      <c r="AV436" s="141">
        <f t="shared" si="229"/>
        <v>0.17609247434041128</v>
      </c>
      <c r="AW436" s="141">
        <f t="shared" si="229"/>
        <v>0.17609247434041128</v>
      </c>
      <c r="AX436" s="141">
        <f t="shared" si="229"/>
        <v>0.17609247434041128</v>
      </c>
      <c r="AY436" s="141">
        <f t="shared" si="229"/>
        <v>0.17609247434041128</v>
      </c>
      <c r="BA436" s="140" t="s">
        <v>114</v>
      </c>
      <c r="BB436" s="140" t="s">
        <v>114</v>
      </c>
      <c r="BC436" s="140" t="s">
        <v>114</v>
      </c>
      <c r="BD436" s="140" t="s">
        <v>114</v>
      </c>
      <c r="BF436" s="140" t="s">
        <v>114</v>
      </c>
      <c r="BG436" s="140" t="s">
        <v>114</v>
      </c>
    </row>
    <row r="437" spans="2:59" x14ac:dyDescent="0.25">
      <c r="B437" s="92" t="s">
        <v>269</v>
      </c>
      <c r="C437" s="91" t="s">
        <v>119</v>
      </c>
      <c r="D437" s="146">
        <f t="shared" ref="D437:O437" si="232">D355/D$29</f>
        <v>0.14380486343487434</v>
      </c>
      <c r="E437" s="146">
        <f t="shared" si="232"/>
        <v>0.20487639497522997</v>
      </c>
      <c r="F437" s="146">
        <f t="shared" si="232"/>
        <v>0.16134772008725715</v>
      </c>
      <c r="G437" s="146">
        <f t="shared" si="232"/>
        <v>0.15657858775365002</v>
      </c>
      <c r="H437" s="146">
        <f t="shared" si="232"/>
        <v>0.213039785505928</v>
      </c>
      <c r="I437" s="146">
        <f t="shared" si="232"/>
        <v>0.24248825261970441</v>
      </c>
      <c r="J437" s="146">
        <f t="shared" si="232"/>
        <v>0.27024093716067726</v>
      </c>
      <c r="K437" s="146">
        <f t="shared" si="232"/>
        <v>0.18945949481266394</v>
      </c>
      <c r="L437" s="146">
        <f t="shared" si="232"/>
        <v>0.67963004987537667</v>
      </c>
      <c r="M437" s="146">
        <f t="shared" si="232"/>
        <v>0.46385444220852229</v>
      </c>
      <c r="N437" s="146">
        <f t="shared" si="232"/>
        <v>0.38841739881124404</v>
      </c>
      <c r="O437" s="146">
        <f t="shared" si="232"/>
        <v>0.24306971677073436</v>
      </c>
      <c r="P437" s="141">
        <f t="shared" si="226"/>
        <v>0.27973397033465525</v>
      </c>
      <c r="Q437" s="141">
        <f t="shared" si="229"/>
        <v>0.27973397033465525</v>
      </c>
      <c r="R437" s="141">
        <f t="shared" si="229"/>
        <v>0.27973397033465525</v>
      </c>
      <c r="S437" s="141">
        <f t="shared" si="229"/>
        <v>0.27973397033465525</v>
      </c>
      <c r="T437" s="141">
        <f t="shared" si="229"/>
        <v>0.27973397033465525</v>
      </c>
      <c r="U437" s="141">
        <f t="shared" si="229"/>
        <v>0.27973397033465525</v>
      </c>
      <c r="V437" s="141">
        <f t="shared" si="229"/>
        <v>0.27973397033465525</v>
      </c>
      <c r="W437" s="141">
        <f t="shared" si="229"/>
        <v>0.27973397033465525</v>
      </c>
      <c r="X437" s="141">
        <f t="shared" si="229"/>
        <v>0.27973397033465525</v>
      </c>
      <c r="Y437" s="141">
        <f t="shared" si="229"/>
        <v>0.27973397033465525</v>
      </c>
      <c r="Z437" s="141">
        <f t="shared" si="229"/>
        <v>0.27973397033465525</v>
      </c>
      <c r="AA437" s="141">
        <f t="shared" si="229"/>
        <v>0.27973397033465525</v>
      </c>
      <c r="AB437" s="141">
        <f t="shared" si="229"/>
        <v>0.27973397033465525</v>
      </c>
      <c r="AC437" s="141">
        <f t="shared" si="229"/>
        <v>0.27973397033465525</v>
      </c>
      <c r="AD437" s="141">
        <f t="shared" si="229"/>
        <v>0.27973397033465525</v>
      </c>
      <c r="AE437" s="141">
        <f t="shared" si="229"/>
        <v>0.27973397033465525</v>
      </c>
      <c r="AF437" s="141">
        <f t="shared" si="229"/>
        <v>0.27973397033465525</v>
      </c>
      <c r="AG437" s="141">
        <f t="shared" si="229"/>
        <v>0.27973397033465525</v>
      </c>
      <c r="AH437" s="141">
        <f t="shared" si="229"/>
        <v>0.27973397033465525</v>
      </c>
      <c r="AI437" s="141">
        <f t="shared" si="229"/>
        <v>0.27973397033465525</v>
      </c>
      <c r="AJ437" s="141">
        <f t="shared" si="229"/>
        <v>0.27973397033465525</v>
      </c>
      <c r="AK437" s="141">
        <f t="shared" si="229"/>
        <v>0.27973397033465525</v>
      </c>
      <c r="AL437" s="141">
        <f t="shared" si="229"/>
        <v>0.27973397033465525</v>
      </c>
      <c r="AM437" s="141">
        <f t="shared" si="229"/>
        <v>0.27973397033465525</v>
      </c>
      <c r="AN437" s="141">
        <f t="shared" si="229"/>
        <v>0.27973397033465525</v>
      </c>
      <c r="AO437" s="141">
        <f t="shared" si="229"/>
        <v>0.27973397033465525</v>
      </c>
      <c r="AP437" s="141">
        <f t="shared" si="229"/>
        <v>0.27973397033465525</v>
      </c>
      <c r="AQ437" s="141">
        <f t="shared" si="229"/>
        <v>0.27973397033465525</v>
      </c>
      <c r="AR437" s="141">
        <f t="shared" si="229"/>
        <v>0.27973397033465525</v>
      </c>
      <c r="AS437" s="141">
        <f t="shared" si="229"/>
        <v>0.27973397033465525</v>
      </c>
      <c r="AT437" s="141">
        <f t="shared" si="229"/>
        <v>0.27973397033465525</v>
      </c>
      <c r="AU437" s="141">
        <f t="shared" si="229"/>
        <v>0.27973397033465525</v>
      </c>
      <c r="AV437" s="141">
        <f t="shared" si="229"/>
        <v>0.27973397033465525</v>
      </c>
      <c r="AW437" s="141">
        <f t="shared" si="229"/>
        <v>0.27973397033465525</v>
      </c>
      <c r="AX437" s="141">
        <f t="shared" si="229"/>
        <v>0.27973397033465525</v>
      </c>
      <c r="AY437" s="141">
        <f t="shared" si="229"/>
        <v>0.27973397033465525</v>
      </c>
      <c r="BA437" s="140" t="s">
        <v>114</v>
      </c>
      <c r="BB437" s="140" t="s">
        <v>114</v>
      </c>
      <c r="BC437" s="140" t="s">
        <v>114</v>
      </c>
      <c r="BD437" s="140" t="s">
        <v>114</v>
      </c>
      <c r="BF437" s="140" t="s">
        <v>114</v>
      </c>
      <c r="BG437" s="140" t="s">
        <v>114</v>
      </c>
    </row>
    <row r="438" spans="2:59" x14ac:dyDescent="0.25">
      <c r="B438" s="92" t="s">
        <v>270</v>
      </c>
      <c r="C438" s="91" t="s">
        <v>119</v>
      </c>
      <c r="D438" s="146">
        <f t="shared" ref="D438:O438" si="233">D356/D$29</f>
        <v>2.5171335258881832E-2</v>
      </c>
      <c r="E438" s="146">
        <f t="shared" si="233"/>
        <v>3.1361625621387959E-2</v>
      </c>
      <c r="F438" s="146">
        <f t="shared" si="233"/>
        <v>2.621192953087579E-2</v>
      </c>
      <c r="G438" s="146">
        <f t="shared" si="233"/>
        <v>5.0345682678488164E-2</v>
      </c>
      <c r="H438" s="146">
        <f t="shared" si="233"/>
        <v>4.9479562702724932E-2</v>
      </c>
      <c r="I438" s="146">
        <f t="shared" si="233"/>
        <v>4.9647871723536505E-2</v>
      </c>
      <c r="J438" s="146">
        <f t="shared" si="233"/>
        <v>3.900442470142991E-2</v>
      </c>
      <c r="K438" s="146">
        <f t="shared" si="233"/>
        <v>3.2854235765432054E-2</v>
      </c>
      <c r="L438" s="146">
        <f t="shared" si="233"/>
        <v>9.2696173842493082E-2</v>
      </c>
      <c r="M438" s="146">
        <f t="shared" si="233"/>
        <v>0.10825323618396099</v>
      </c>
      <c r="N438" s="146">
        <f t="shared" si="233"/>
        <v>3.4881170140080728E-2</v>
      </c>
      <c r="O438" s="146">
        <f t="shared" si="233"/>
        <v>7.6113371162136637E-2</v>
      </c>
      <c r="P438" s="141">
        <f t="shared" si="226"/>
        <v>5.1335051609285719E-2</v>
      </c>
      <c r="Q438" s="141">
        <f t="shared" si="229"/>
        <v>5.1335051609285719E-2</v>
      </c>
      <c r="R438" s="141">
        <f t="shared" si="229"/>
        <v>5.1335051609285719E-2</v>
      </c>
      <c r="S438" s="141">
        <f t="shared" si="229"/>
        <v>5.1335051609285719E-2</v>
      </c>
      <c r="T438" s="141">
        <f t="shared" si="229"/>
        <v>5.1335051609285719E-2</v>
      </c>
      <c r="U438" s="141">
        <f t="shared" si="229"/>
        <v>5.1335051609285719E-2</v>
      </c>
      <c r="V438" s="141">
        <f t="shared" si="229"/>
        <v>5.1335051609285719E-2</v>
      </c>
      <c r="W438" s="141">
        <f t="shared" si="229"/>
        <v>5.1335051609285719E-2</v>
      </c>
      <c r="X438" s="141">
        <f t="shared" si="229"/>
        <v>5.1335051609285719E-2</v>
      </c>
      <c r="Y438" s="141">
        <f t="shared" si="229"/>
        <v>5.1335051609285719E-2</v>
      </c>
      <c r="Z438" s="141">
        <f t="shared" si="229"/>
        <v>5.1335051609285719E-2</v>
      </c>
      <c r="AA438" s="141">
        <f t="shared" si="229"/>
        <v>5.1335051609285719E-2</v>
      </c>
      <c r="AB438" s="141">
        <f t="shared" si="229"/>
        <v>5.1335051609285719E-2</v>
      </c>
      <c r="AC438" s="141">
        <f t="shared" si="229"/>
        <v>5.1335051609285719E-2</v>
      </c>
      <c r="AD438" s="141">
        <f t="shared" si="229"/>
        <v>5.1335051609285719E-2</v>
      </c>
      <c r="AE438" s="141">
        <f t="shared" si="229"/>
        <v>5.1335051609285719E-2</v>
      </c>
      <c r="AF438" s="141">
        <f t="shared" si="229"/>
        <v>5.1335051609285719E-2</v>
      </c>
      <c r="AG438" s="141">
        <f t="shared" si="229"/>
        <v>5.1335051609285719E-2</v>
      </c>
      <c r="AH438" s="141">
        <f t="shared" si="229"/>
        <v>5.1335051609285719E-2</v>
      </c>
      <c r="AI438" s="141">
        <f t="shared" si="229"/>
        <v>5.1335051609285719E-2</v>
      </c>
      <c r="AJ438" s="141">
        <f t="shared" si="229"/>
        <v>5.1335051609285719E-2</v>
      </c>
      <c r="AK438" s="141">
        <f t="shared" si="229"/>
        <v>5.1335051609285719E-2</v>
      </c>
      <c r="AL438" s="141">
        <f t="shared" si="229"/>
        <v>5.1335051609285719E-2</v>
      </c>
      <c r="AM438" s="141">
        <f t="shared" si="229"/>
        <v>5.1335051609285719E-2</v>
      </c>
      <c r="AN438" s="141">
        <f t="shared" si="229"/>
        <v>5.1335051609285719E-2</v>
      </c>
      <c r="AO438" s="141">
        <f t="shared" si="229"/>
        <v>5.1335051609285719E-2</v>
      </c>
      <c r="AP438" s="141">
        <f t="shared" si="229"/>
        <v>5.1335051609285719E-2</v>
      </c>
      <c r="AQ438" s="141">
        <f t="shared" si="229"/>
        <v>5.1335051609285719E-2</v>
      </c>
      <c r="AR438" s="141">
        <f t="shared" si="229"/>
        <v>5.1335051609285719E-2</v>
      </c>
      <c r="AS438" s="141">
        <f t="shared" si="229"/>
        <v>5.1335051609285719E-2</v>
      </c>
      <c r="AT438" s="141">
        <f t="shared" si="229"/>
        <v>5.1335051609285719E-2</v>
      </c>
      <c r="AU438" s="141">
        <f t="shared" si="229"/>
        <v>5.1335051609285719E-2</v>
      </c>
      <c r="AV438" s="141">
        <f t="shared" si="229"/>
        <v>5.1335051609285719E-2</v>
      </c>
      <c r="AW438" s="141">
        <f t="shared" si="229"/>
        <v>5.1335051609285719E-2</v>
      </c>
      <c r="AX438" s="141">
        <f t="shared" si="229"/>
        <v>5.1335051609285719E-2</v>
      </c>
      <c r="AY438" s="141">
        <f t="shared" si="229"/>
        <v>5.1335051609285719E-2</v>
      </c>
      <c r="BA438" s="140" t="s">
        <v>114</v>
      </c>
      <c r="BB438" s="140" t="s">
        <v>114</v>
      </c>
      <c r="BC438" s="140" t="s">
        <v>114</v>
      </c>
      <c r="BD438" s="140" t="s">
        <v>114</v>
      </c>
      <c r="BF438" s="140" t="s">
        <v>114</v>
      </c>
      <c r="BG438" s="140" t="s">
        <v>114</v>
      </c>
    </row>
    <row r="439" spans="2:59" x14ac:dyDescent="0.25">
      <c r="B439" s="92" t="s">
        <v>271</v>
      </c>
      <c r="C439" s="91" t="s">
        <v>119</v>
      </c>
      <c r="D439" s="146">
        <f t="shared" ref="D439:O439" si="234">D357/D$29</f>
        <v>3.0822591301449005E-2</v>
      </c>
      <c r="E439" s="146">
        <f t="shared" si="234"/>
        <v>9.9221457719390796E-2</v>
      </c>
      <c r="F439" s="146">
        <f t="shared" si="234"/>
        <v>5.6677109034072672E-2</v>
      </c>
      <c r="G439" s="146">
        <f t="shared" si="234"/>
        <v>4.8035296930284244E-2</v>
      </c>
      <c r="H439" s="146">
        <f t="shared" si="234"/>
        <v>4.2594468122656673E-2</v>
      </c>
      <c r="I439" s="146">
        <f t="shared" si="234"/>
        <v>3.667418309533281E-2</v>
      </c>
      <c r="J439" s="146">
        <f t="shared" si="234"/>
        <v>4.5352825689385382E-2</v>
      </c>
      <c r="K439" s="146">
        <f t="shared" si="234"/>
        <v>1.6737364708228498E-2</v>
      </c>
      <c r="L439" s="146">
        <f t="shared" si="234"/>
        <v>5.5162516706767292E-2</v>
      </c>
      <c r="M439" s="146">
        <f t="shared" si="234"/>
        <v>4.2904884148392476E-2</v>
      </c>
      <c r="N439" s="146">
        <f t="shared" si="234"/>
        <v>3.1483072375945297E-2</v>
      </c>
      <c r="O439" s="146">
        <f t="shared" si="234"/>
        <v>4.2450297647165791E-2</v>
      </c>
      <c r="P439" s="141">
        <f t="shared" si="226"/>
        <v>4.5676338956589242E-2</v>
      </c>
      <c r="Q439" s="141">
        <f t="shared" si="229"/>
        <v>4.5676338956589242E-2</v>
      </c>
      <c r="R439" s="141">
        <f t="shared" si="229"/>
        <v>4.5676338956589242E-2</v>
      </c>
      <c r="S439" s="141">
        <f t="shared" si="229"/>
        <v>4.5676338956589242E-2</v>
      </c>
      <c r="T439" s="141">
        <f t="shared" si="229"/>
        <v>4.5676338956589242E-2</v>
      </c>
      <c r="U439" s="141">
        <f t="shared" si="229"/>
        <v>4.5676338956589242E-2</v>
      </c>
      <c r="V439" s="141">
        <f t="shared" si="229"/>
        <v>4.5676338956589242E-2</v>
      </c>
      <c r="W439" s="141">
        <f t="shared" si="229"/>
        <v>4.5676338956589242E-2</v>
      </c>
      <c r="X439" s="141">
        <f t="shared" si="229"/>
        <v>4.5676338956589242E-2</v>
      </c>
      <c r="Y439" s="141">
        <f t="shared" si="229"/>
        <v>4.5676338956589242E-2</v>
      </c>
      <c r="Z439" s="141">
        <f t="shared" si="229"/>
        <v>4.5676338956589242E-2</v>
      </c>
      <c r="AA439" s="141">
        <f t="shared" si="229"/>
        <v>4.5676338956589242E-2</v>
      </c>
      <c r="AB439" s="141">
        <f t="shared" si="229"/>
        <v>4.5676338956589242E-2</v>
      </c>
      <c r="AC439" s="141">
        <f t="shared" si="229"/>
        <v>4.5676338956589242E-2</v>
      </c>
      <c r="AD439" s="141">
        <f t="shared" si="229"/>
        <v>4.5676338956589242E-2</v>
      </c>
      <c r="AE439" s="141">
        <f t="shared" si="229"/>
        <v>4.5676338956589242E-2</v>
      </c>
      <c r="AF439" s="141">
        <f t="shared" si="229"/>
        <v>4.5676338956589242E-2</v>
      </c>
      <c r="AG439" s="141">
        <f t="shared" si="229"/>
        <v>4.5676338956589242E-2</v>
      </c>
      <c r="AH439" s="141">
        <f t="shared" si="229"/>
        <v>4.5676338956589242E-2</v>
      </c>
      <c r="AI439" s="141">
        <f t="shared" si="229"/>
        <v>4.5676338956589242E-2</v>
      </c>
      <c r="AJ439" s="141">
        <f t="shared" si="229"/>
        <v>4.5676338956589242E-2</v>
      </c>
      <c r="AK439" s="141">
        <f t="shared" si="229"/>
        <v>4.5676338956589242E-2</v>
      </c>
      <c r="AL439" s="141">
        <f t="shared" si="229"/>
        <v>4.5676338956589242E-2</v>
      </c>
      <c r="AM439" s="141">
        <f t="shared" si="229"/>
        <v>4.5676338956589242E-2</v>
      </c>
      <c r="AN439" s="141">
        <f t="shared" si="229"/>
        <v>4.5676338956589242E-2</v>
      </c>
      <c r="AO439" s="141">
        <f t="shared" si="229"/>
        <v>4.5676338956589242E-2</v>
      </c>
      <c r="AP439" s="141">
        <f t="shared" si="229"/>
        <v>4.5676338956589242E-2</v>
      </c>
      <c r="AQ439" s="141">
        <f t="shared" si="229"/>
        <v>4.5676338956589242E-2</v>
      </c>
      <c r="AR439" s="141">
        <f t="shared" si="229"/>
        <v>4.5676338956589242E-2</v>
      </c>
      <c r="AS439" s="141">
        <f t="shared" si="229"/>
        <v>4.5676338956589242E-2</v>
      </c>
      <c r="AT439" s="141">
        <f t="shared" si="229"/>
        <v>4.5676338956589242E-2</v>
      </c>
      <c r="AU439" s="141">
        <f t="shared" si="229"/>
        <v>4.5676338956589242E-2</v>
      </c>
      <c r="AV439" s="141">
        <f t="shared" si="229"/>
        <v>4.5676338956589242E-2</v>
      </c>
      <c r="AW439" s="141">
        <f t="shared" si="229"/>
        <v>4.5676338956589242E-2</v>
      </c>
      <c r="AX439" s="141">
        <f t="shared" si="229"/>
        <v>4.5676338956589242E-2</v>
      </c>
      <c r="AY439" s="141">
        <f t="shared" si="229"/>
        <v>4.5676338956589242E-2</v>
      </c>
      <c r="BA439" s="140" t="s">
        <v>114</v>
      </c>
      <c r="BB439" s="140" t="s">
        <v>114</v>
      </c>
      <c r="BC439" s="140" t="s">
        <v>114</v>
      </c>
      <c r="BD439" s="140" t="s">
        <v>114</v>
      </c>
      <c r="BF439" s="140" t="s">
        <v>114</v>
      </c>
      <c r="BG439" s="140" t="s">
        <v>114</v>
      </c>
    </row>
    <row r="440" spans="2:59" x14ac:dyDescent="0.25">
      <c r="B440" s="92" t="s">
        <v>272</v>
      </c>
      <c r="C440" s="91" t="s">
        <v>119</v>
      </c>
      <c r="D440" s="146">
        <f t="shared" ref="D440:O440" si="235">D358/D$29</f>
        <v>3.0453354287128892E-2</v>
      </c>
      <c r="E440" s="146">
        <f t="shared" si="235"/>
        <v>4.9159317531433613E-2</v>
      </c>
      <c r="F440" s="146">
        <f t="shared" si="235"/>
        <v>3.8105783873506181E-2</v>
      </c>
      <c r="G440" s="146">
        <f t="shared" si="235"/>
        <v>2.8628587155789139E-2</v>
      </c>
      <c r="H440" s="146">
        <f t="shared" si="235"/>
        <v>2.9759398045504225E-2</v>
      </c>
      <c r="I440" s="146">
        <f t="shared" si="235"/>
        <v>2.9271418194887246E-2</v>
      </c>
      <c r="J440" s="146">
        <f t="shared" si="235"/>
        <v>3.7691677244313056E-2</v>
      </c>
      <c r="K440" s="146">
        <f t="shared" si="235"/>
        <v>3.0466107155907286E-2</v>
      </c>
      <c r="L440" s="146">
        <f t="shared" si="235"/>
        <v>0.1085354496439405</v>
      </c>
      <c r="M440" s="146">
        <f t="shared" si="235"/>
        <v>6.5597367463607711E-2</v>
      </c>
      <c r="N440" s="146">
        <f t="shared" si="235"/>
        <v>6.0461247396228823E-2</v>
      </c>
      <c r="O440" s="146">
        <f t="shared" si="235"/>
        <v>3.3592358141406695E-2</v>
      </c>
      <c r="P440" s="141">
        <f t="shared" si="226"/>
        <v>4.5143505511137778E-2</v>
      </c>
      <c r="Q440" s="141">
        <f t="shared" si="229"/>
        <v>4.5143505511137778E-2</v>
      </c>
      <c r="R440" s="141">
        <f t="shared" si="229"/>
        <v>4.5143505511137778E-2</v>
      </c>
      <c r="S440" s="141">
        <f t="shared" si="229"/>
        <v>4.5143505511137778E-2</v>
      </c>
      <c r="T440" s="141">
        <f t="shared" si="229"/>
        <v>4.5143505511137778E-2</v>
      </c>
      <c r="U440" s="141">
        <f t="shared" si="229"/>
        <v>4.5143505511137778E-2</v>
      </c>
      <c r="V440" s="141">
        <f t="shared" si="229"/>
        <v>4.5143505511137778E-2</v>
      </c>
      <c r="W440" s="141">
        <f t="shared" si="229"/>
        <v>4.5143505511137778E-2</v>
      </c>
      <c r="X440" s="141">
        <f t="shared" si="229"/>
        <v>4.5143505511137778E-2</v>
      </c>
      <c r="Y440" s="141">
        <f t="shared" si="229"/>
        <v>4.5143505511137778E-2</v>
      </c>
      <c r="Z440" s="141">
        <f t="shared" si="229"/>
        <v>4.5143505511137778E-2</v>
      </c>
      <c r="AA440" s="141">
        <f t="shared" si="229"/>
        <v>4.5143505511137778E-2</v>
      </c>
      <c r="AB440" s="141">
        <f t="shared" si="229"/>
        <v>4.5143505511137778E-2</v>
      </c>
      <c r="AC440" s="141">
        <f t="shared" si="229"/>
        <v>4.5143505511137778E-2</v>
      </c>
      <c r="AD440" s="141">
        <f t="shared" si="229"/>
        <v>4.5143505511137778E-2</v>
      </c>
      <c r="AE440" s="141">
        <f t="shared" si="229"/>
        <v>4.5143505511137778E-2</v>
      </c>
      <c r="AF440" s="141">
        <f t="shared" si="229"/>
        <v>4.5143505511137778E-2</v>
      </c>
      <c r="AG440" s="141">
        <f t="shared" si="229"/>
        <v>4.5143505511137778E-2</v>
      </c>
      <c r="AH440" s="141">
        <f t="shared" si="229"/>
        <v>4.5143505511137778E-2</v>
      </c>
      <c r="AI440" s="141">
        <f t="shared" si="229"/>
        <v>4.5143505511137778E-2</v>
      </c>
      <c r="AJ440" s="141">
        <f t="shared" si="229"/>
        <v>4.5143505511137778E-2</v>
      </c>
      <c r="AK440" s="141">
        <f t="shared" si="229"/>
        <v>4.5143505511137778E-2</v>
      </c>
      <c r="AL440" s="141">
        <f t="shared" si="229"/>
        <v>4.5143505511137778E-2</v>
      </c>
      <c r="AM440" s="141">
        <f t="shared" si="229"/>
        <v>4.5143505511137778E-2</v>
      </c>
      <c r="AN440" s="141">
        <f t="shared" si="229"/>
        <v>4.5143505511137778E-2</v>
      </c>
      <c r="AO440" s="141">
        <f t="shared" si="229"/>
        <v>4.5143505511137778E-2</v>
      </c>
      <c r="AP440" s="141">
        <f t="shared" si="229"/>
        <v>4.5143505511137778E-2</v>
      </c>
      <c r="AQ440" s="141">
        <f t="shared" si="229"/>
        <v>4.5143505511137778E-2</v>
      </c>
      <c r="AR440" s="141">
        <f t="shared" si="229"/>
        <v>4.5143505511137778E-2</v>
      </c>
      <c r="AS440" s="141">
        <f t="shared" si="229"/>
        <v>4.5143505511137778E-2</v>
      </c>
      <c r="AT440" s="141">
        <f t="shared" si="229"/>
        <v>4.5143505511137778E-2</v>
      </c>
      <c r="AU440" s="141">
        <f t="shared" si="229"/>
        <v>4.5143505511137778E-2</v>
      </c>
      <c r="AV440" s="141">
        <f t="shared" si="229"/>
        <v>4.5143505511137778E-2</v>
      </c>
      <c r="AW440" s="141">
        <f t="shared" si="229"/>
        <v>4.5143505511137778E-2</v>
      </c>
      <c r="AX440" s="141">
        <f t="shared" si="229"/>
        <v>4.5143505511137778E-2</v>
      </c>
      <c r="AY440" s="141">
        <f t="shared" si="229"/>
        <v>4.5143505511137778E-2</v>
      </c>
      <c r="BA440" s="140" t="s">
        <v>114</v>
      </c>
      <c r="BB440" s="140" t="s">
        <v>114</v>
      </c>
      <c r="BC440" s="140" t="s">
        <v>114</v>
      </c>
      <c r="BD440" s="140" t="s">
        <v>114</v>
      </c>
      <c r="BF440" s="140" t="s">
        <v>114</v>
      </c>
      <c r="BG440" s="140" t="s">
        <v>114</v>
      </c>
    </row>
    <row r="441" spans="2:59" x14ac:dyDescent="0.25">
      <c r="B441" s="92" t="s">
        <v>273</v>
      </c>
      <c r="C441" s="91" t="s">
        <v>119</v>
      </c>
      <c r="D441" s="146">
        <f t="shared" ref="D441:O441" si="236">D359/D$29</f>
        <v>4.8597959464422961E-3</v>
      </c>
      <c r="E441" s="146">
        <f t="shared" si="236"/>
        <v>6.5190378672304846E-3</v>
      </c>
      <c r="F441" s="146">
        <f t="shared" si="236"/>
        <v>-5.5878279843992712E-2</v>
      </c>
      <c r="G441" s="146">
        <f t="shared" si="236"/>
        <v>2.4777651651121817E-2</v>
      </c>
      <c r="H441" s="146">
        <f t="shared" si="236"/>
        <v>6.3552832433801162E-3</v>
      </c>
      <c r="I441" s="146">
        <f t="shared" si="236"/>
        <v>8.6768327989272809E-3</v>
      </c>
      <c r="J441" s="146">
        <f t="shared" si="236"/>
        <v>-7.0476691523354049E-5</v>
      </c>
      <c r="K441" s="146">
        <f t="shared" si="236"/>
        <v>1.1171958110981272E-2</v>
      </c>
      <c r="L441" s="146">
        <f t="shared" si="236"/>
        <v>1.4083631582483529E-2</v>
      </c>
      <c r="M441" s="146">
        <f t="shared" si="236"/>
        <v>6.2716469539313549E-2</v>
      </c>
      <c r="N441" s="146">
        <f t="shared" si="236"/>
        <v>3.9812018391309358E-2</v>
      </c>
      <c r="O441" s="146">
        <f t="shared" si="236"/>
        <v>1.4073603842443376E-2</v>
      </c>
      <c r="P441" s="141">
        <f t="shared" si="226"/>
        <v>1.1424793869843084E-2</v>
      </c>
      <c r="Q441" s="141">
        <f t="shared" si="229"/>
        <v>1.1424793869843084E-2</v>
      </c>
      <c r="R441" s="141">
        <f t="shared" si="229"/>
        <v>1.1424793869843084E-2</v>
      </c>
      <c r="S441" s="141">
        <f t="shared" si="229"/>
        <v>1.1424793869843084E-2</v>
      </c>
      <c r="T441" s="141">
        <f t="shared" si="229"/>
        <v>1.1424793869843084E-2</v>
      </c>
      <c r="U441" s="141">
        <f t="shared" si="229"/>
        <v>1.1424793869843084E-2</v>
      </c>
      <c r="V441" s="141">
        <f t="shared" si="229"/>
        <v>1.1424793869843084E-2</v>
      </c>
      <c r="W441" s="141">
        <f t="shared" si="229"/>
        <v>1.1424793869843084E-2</v>
      </c>
      <c r="X441" s="141">
        <f t="shared" si="229"/>
        <v>1.1424793869843084E-2</v>
      </c>
      <c r="Y441" s="141">
        <f t="shared" si="229"/>
        <v>1.1424793869843084E-2</v>
      </c>
      <c r="Z441" s="141">
        <f t="shared" si="229"/>
        <v>1.1424793869843084E-2</v>
      </c>
      <c r="AA441" s="141">
        <f t="shared" ref="AA441:AY441" si="237">Z441</f>
        <v>1.1424793869843084E-2</v>
      </c>
      <c r="AB441" s="141">
        <f t="shared" si="237"/>
        <v>1.1424793869843084E-2</v>
      </c>
      <c r="AC441" s="141">
        <f t="shared" si="237"/>
        <v>1.1424793869843084E-2</v>
      </c>
      <c r="AD441" s="141">
        <f t="shared" si="237"/>
        <v>1.1424793869843084E-2</v>
      </c>
      <c r="AE441" s="141">
        <f t="shared" si="237"/>
        <v>1.1424793869843084E-2</v>
      </c>
      <c r="AF441" s="141">
        <f t="shared" si="237"/>
        <v>1.1424793869843084E-2</v>
      </c>
      <c r="AG441" s="141">
        <f t="shared" si="237"/>
        <v>1.1424793869843084E-2</v>
      </c>
      <c r="AH441" s="141">
        <f t="shared" si="237"/>
        <v>1.1424793869843084E-2</v>
      </c>
      <c r="AI441" s="141">
        <f t="shared" si="237"/>
        <v>1.1424793869843084E-2</v>
      </c>
      <c r="AJ441" s="141">
        <f t="shared" si="237"/>
        <v>1.1424793869843084E-2</v>
      </c>
      <c r="AK441" s="141">
        <f t="shared" si="237"/>
        <v>1.1424793869843084E-2</v>
      </c>
      <c r="AL441" s="141">
        <f t="shared" si="237"/>
        <v>1.1424793869843084E-2</v>
      </c>
      <c r="AM441" s="141">
        <f t="shared" si="237"/>
        <v>1.1424793869843084E-2</v>
      </c>
      <c r="AN441" s="141">
        <f t="shared" si="237"/>
        <v>1.1424793869843084E-2</v>
      </c>
      <c r="AO441" s="141">
        <f t="shared" si="237"/>
        <v>1.1424793869843084E-2</v>
      </c>
      <c r="AP441" s="141">
        <f t="shared" si="237"/>
        <v>1.1424793869843084E-2</v>
      </c>
      <c r="AQ441" s="141">
        <f t="shared" si="237"/>
        <v>1.1424793869843084E-2</v>
      </c>
      <c r="AR441" s="141">
        <f t="shared" si="237"/>
        <v>1.1424793869843084E-2</v>
      </c>
      <c r="AS441" s="141">
        <f t="shared" si="237"/>
        <v>1.1424793869843084E-2</v>
      </c>
      <c r="AT441" s="141">
        <f t="shared" si="237"/>
        <v>1.1424793869843084E-2</v>
      </c>
      <c r="AU441" s="141">
        <f t="shared" si="237"/>
        <v>1.1424793869843084E-2</v>
      </c>
      <c r="AV441" s="141">
        <f t="shared" si="237"/>
        <v>1.1424793869843084E-2</v>
      </c>
      <c r="AW441" s="141">
        <f t="shared" si="237"/>
        <v>1.1424793869843084E-2</v>
      </c>
      <c r="AX441" s="141">
        <f t="shared" si="237"/>
        <v>1.1424793869843084E-2</v>
      </c>
      <c r="AY441" s="141">
        <f t="shared" si="237"/>
        <v>1.1424793869843084E-2</v>
      </c>
      <c r="BA441" s="140" t="s">
        <v>114</v>
      </c>
      <c r="BB441" s="140" t="s">
        <v>114</v>
      </c>
      <c r="BC441" s="140" t="s">
        <v>114</v>
      </c>
      <c r="BD441" s="140" t="s">
        <v>114</v>
      </c>
      <c r="BF441" s="140" t="s">
        <v>114</v>
      </c>
      <c r="BG441" s="140" t="s">
        <v>114</v>
      </c>
    </row>
    <row r="442" spans="2:59" x14ac:dyDescent="0.25">
      <c r="B442" s="92" t="s">
        <v>274</v>
      </c>
      <c r="C442" s="91" t="s">
        <v>119</v>
      </c>
      <c r="D442" s="146">
        <f t="shared" ref="D442:O442" si="238">D360/D$29</f>
        <v>0.11718815274731609</v>
      </c>
      <c r="E442" s="146">
        <f t="shared" si="238"/>
        <v>0.10261930154304243</v>
      </c>
      <c r="F442" s="146">
        <f t="shared" si="238"/>
        <v>6.8673177985533615E-2</v>
      </c>
      <c r="G442" s="146">
        <f t="shared" si="238"/>
        <v>0.22371699343703802</v>
      </c>
      <c r="H442" s="146">
        <f t="shared" si="238"/>
        <v>0.11940847810026568</v>
      </c>
      <c r="I442" s="146">
        <f t="shared" si="238"/>
        <v>7.7352514028485891E-2</v>
      </c>
      <c r="J442" s="146">
        <f t="shared" si="238"/>
        <v>9.8565321930169161E-2</v>
      </c>
      <c r="K442" s="146">
        <f t="shared" si="238"/>
        <v>9.6376166086752951E-2</v>
      </c>
      <c r="L442" s="146">
        <f t="shared" si="238"/>
        <v>0.38435791607967684</v>
      </c>
      <c r="M442" s="146">
        <f t="shared" si="238"/>
        <v>1.8557021265710807E-2</v>
      </c>
      <c r="N442" s="146">
        <f t="shared" si="238"/>
        <v>2.8547816071672519E-2</v>
      </c>
      <c r="O442" s="146">
        <f t="shared" si="238"/>
        <v>-2.0113907059406545E-4</v>
      </c>
      <c r="P442" s="141">
        <f t="shared" si="226"/>
        <v>0.11126347668375584</v>
      </c>
      <c r="Q442" s="141">
        <f t="shared" ref="Q442:AY445" si="239">P442</f>
        <v>0.11126347668375584</v>
      </c>
      <c r="R442" s="141">
        <f t="shared" si="239"/>
        <v>0.11126347668375584</v>
      </c>
      <c r="S442" s="141">
        <f t="shared" si="239"/>
        <v>0.11126347668375584</v>
      </c>
      <c r="T442" s="141">
        <f t="shared" si="239"/>
        <v>0.11126347668375584</v>
      </c>
      <c r="U442" s="141">
        <f t="shared" si="239"/>
        <v>0.11126347668375584</v>
      </c>
      <c r="V442" s="141">
        <f t="shared" si="239"/>
        <v>0.11126347668375584</v>
      </c>
      <c r="W442" s="141">
        <f t="shared" si="239"/>
        <v>0.11126347668375584</v>
      </c>
      <c r="X442" s="141">
        <f t="shared" si="239"/>
        <v>0.11126347668375584</v>
      </c>
      <c r="Y442" s="141">
        <f t="shared" si="239"/>
        <v>0.11126347668375584</v>
      </c>
      <c r="Z442" s="141">
        <f t="shared" si="239"/>
        <v>0.11126347668375584</v>
      </c>
      <c r="AA442" s="141">
        <f t="shared" si="239"/>
        <v>0.11126347668375584</v>
      </c>
      <c r="AB442" s="141">
        <f t="shared" si="239"/>
        <v>0.11126347668375584</v>
      </c>
      <c r="AC442" s="141">
        <f t="shared" si="239"/>
        <v>0.11126347668375584</v>
      </c>
      <c r="AD442" s="141">
        <f t="shared" si="239"/>
        <v>0.11126347668375584</v>
      </c>
      <c r="AE442" s="141">
        <f t="shared" si="239"/>
        <v>0.11126347668375584</v>
      </c>
      <c r="AF442" s="141">
        <f t="shared" si="239"/>
        <v>0.11126347668375584</v>
      </c>
      <c r="AG442" s="141">
        <f t="shared" si="239"/>
        <v>0.11126347668375584</v>
      </c>
      <c r="AH442" s="141">
        <f t="shared" si="239"/>
        <v>0.11126347668375584</v>
      </c>
      <c r="AI442" s="141">
        <f t="shared" si="239"/>
        <v>0.11126347668375584</v>
      </c>
      <c r="AJ442" s="141">
        <f t="shared" si="239"/>
        <v>0.11126347668375584</v>
      </c>
      <c r="AK442" s="141">
        <f t="shared" si="239"/>
        <v>0.11126347668375584</v>
      </c>
      <c r="AL442" s="141">
        <f t="shared" si="239"/>
        <v>0.11126347668375584</v>
      </c>
      <c r="AM442" s="141">
        <f t="shared" si="239"/>
        <v>0.11126347668375584</v>
      </c>
      <c r="AN442" s="141">
        <f t="shared" si="239"/>
        <v>0.11126347668375584</v>
      </c>
      <c r="AO442" s="141">
        <f t="shared" si="239"/>
        <v>0.11126347668375584</v>
      </c>
      <c r="AP442" s="141">
        <f t="shared" si="239"/>
        <v>0.11126347668375584</v>
      </c>
      <c r="AQ442" s="141">
        <f t="shared" si="239"/>
        <v>0.11126347668375584</v>
      </c>
      <c r="AR442" s="141">
        <f t="shared" si="239"/>
        <v>0.11126347668375584</v>
      </c>
      <c r="AS442" s="141">
        <f t="shared" si="239"/>
        <v>0.11126347668375584</v>
      </c>
      <c r="AT442" s="141">
        <f t="shared" si="239"/>
        <v>0.11126347668375584</v>
      </c>
      <c r="AU442" s="141">
        <f t="shared" si="239"/>
        <v>0.11126347668375584</v>
      </c>
      <c r="AV442" s="141">
        <f t="shared" si="239"/>
        <v>0.11126347668375584</v>
      </c>
      <c r="AW442" s="141">
        <f t="shared" si="239"/>
        <v>0.11126347668375584</v>
      </c>
      <c r="AX442" s="141">
        <f t="shared" si="239"/>
        <v>0.11126347668375584</v>
      </c>
      <c r="AY442" s="141">
        <f t="shared" si="239"/>
        <v>0.11126347668375584</v>
      </c>
      <c r="BA442" s="140" t="s">
        <v>114</v>
      </c>
      <c r="BB442" s="140" t="s">
        <v>114</v>
      </c>
      <c r="BC442" s="140" t="s">
        <v>114</v>
      </c>
      <c r="BD442" s="140" t="s">
        <v>114</v>
      </c>
      <c r="BF442" s="140" t="s">
        <v>114</v>
      </c>
      <c r="BG442" s="140" t="s">
        <v>114</v>
      </c>
    </row>
    <row r="443" spans="2:59" x14ac:dyDescent="0.25">
      <c r="B443" s="92" t="s">
        <v>275</v>
      </c>
      <c r="C443" s="91" t="s">
        <v>119</v>
      </c>
      <c r="D443" s="146">
        <f t="shared" ref="D443:O443" si="240">D361/D$29</f>
        <v>1.8856099970503692E-3</v>
      </c>
      <c r="E443" s="146">
        <f t="shared" si="240"/>
        <v>1.2746178607578378E-4</v>
      </c>
      <c r="F443" s="146">
        <f t="shared" si="240"/>
        <v>8.2350476898324207E-4</v>
      </c>
      <c r="G443" s="146">
        <f t="shared" si="240"/>
        <v>-3.0690689451858226E-9</v>
      </c>
      <c r="H443" s="146">
        <f t="shared" si="240"/>
        <v>6.6975304812615146E-5</v>
      </c>
      <c r="I443" s="146">
        <f t="shared" si="240"/>
        <v>4.2222953975441319E-2</v>
      </c>
      <c r="J443" s="146">
        <f t="shared" si="240"/>
        <v>1.5507036538871023E-2</v>
      </c>
      <c r="K443" s="146">
        <f t="shared" si="240"/>
        <v>5.4205506218460275E-3</v>
      </c>
      <c r="L443" s="146">
        <f t="shared" si="240"/>
        <v>-0.13706850232053719</v>
      </c>
      <c r="M443" s="146">
        <f t="shared" si="240"/>
        <v>0.12862505780490499</v>
      </c>
      <c r="N443" s="146">
        <f t="shared" si="240"/>
        <v>1.5602968141309877E-2</v>
      </c>
      <c r="O443" s="146">
        <f t="shared" si="240"/>
        <v>-4.831224116877969E-2</v>
      </c>
      <c r="P443" s="141">
        <f t="shared" si="226"/>
        <v>2.075114365075785E-3</v>
      </c>
      <c r="Q443" s="141">
        <f t="shared" si="239"/>
        <v>2.075114365075785E-3</v>
      </c>
      <c r="R443" s="141">
        <f t="shared" si="239"/>
        <v>2.075114365075785E-3</v>
      </c>
      <c r="S443" s="141">
        <f t="shared" si="239"/>
        <v>2.075114365075785E-3</v>
      </c>
      <c r="T443" s="141">
        <f t="shared" si="239"/>
        <v>2.075114365075785E-3</v>
      </c>
      <c r="U443" s="141">
        <f t="shared" si="239"/>
        <v>2.075114365075785E-3</v>
      </c>
      <c r="V443" s="141">
        <f t="shared" si="239"/>
        <v>2.075114365075785E-3</v>
      </c>
      <c r="W443" s="141">
        <f t="shared" si="239"/>
        <v>2.075114365075785E-3</v>
      </c>
      <c r="X443" s="141">
        <f t="shared" si="239"/>
        <v>2.075114365075785E-3</v>
      </c>
      <c r="Y443" s="141">
        <f t="shared" si="239"/>
        <v>2.075114365075785E-3</v>
      </c>
      <c r="Z443" s="141">
        <f t="shared" si="239"/>
        <v>2.075114365075785E-3</v>
      </c>
      <c r="AA443" s="141">
        <f t="shared" si="239"/>
        <v>2.075114365075785E-3</v>
      </c>
      <c r="AB443" s="141">
        <f t="shared" si="239"/>
        <v>2.075114365075785E-3</v>
      </c>
      <c r="AC443" s="141">
        <f t="shared" si="239"/>
        <v>2.075114365075785E-3</v>
      </c>
      <c r="AD443" s="141">
        <f t="shared" si="239"/>
        <v>2.075114365075785E-3</v>
      </c>
      <c r="AE443" s="141">
        <f t="shared" si="239"/>
        <v>2.075114365075785E-3</v>
      </c>
      <c r="AF443" s="141">
        <f t="shared" si="239"/>
        <v>2.075114365075785E-3</v>
      </c>
      <c r="AG443" s="141">
        <f t="shared" si="239"/>
        <v>2.075114365075785E-3</v>
      </c>
      <c r="AH443" s="141">
        <f t="shared" si="239"/>
        <v>2.075114365075785E-3</v>
      </c>
      <c r="AI443" s="141">
        <f t="shared" si="239"/>
        <v>2.075114365075785E-3</v>
      </c>
      <c r="AJ443" s="141">
        <f t="shared" si="239"/>
        <v>2.075114365075785E-3</v>
      </c>
      <c r="AK443" s="141">
        <f t="shared" si="239"/>
        <v>2.075114365075785E-3</v>
      </c>
      <c r="AL443" s="141">
        <f t="shared" si="239"/>
        <v>2.075114365075785E-3</v>
      </c>
      <c r="AM443" s="141">
        <f t="shared" si="239"/>
        <v>2.075114365075785E-3</v>
      </c>
      <c r="AN443" s="141">
        <f t="shared" si="239"/>
        <v>2.075114365075785E-3</v>
      </c>
      <c r="AO443" s="141">
        <f t="shared" si="239"/>
        <v>2.075114365075785E-3</v>
      </c>
      <c r="AP443" s="141">
        <f t="shared" si="239"/>
        <v>2.075114365075785E-3</v>
      </c>
      <c r="AQ443" s="141">
        <f t="shared" si="239"/>
        <v>2.075114365075785E-3</v>
      </c>
      <c r="AR443" s="141">
        <f t="shared" si="239"/>
        <v>2.075114365075785E-3</v>
      </c>
      <c r="AS443" s="141">
        <f t="shared" si="239"/>
        <v>2.075114365075785E-3</v>
      </c>
      <c r="AT443" s="141">
        <f t="shared" si="239"/>
        <v>2.075114365075785E-3</v>
      </c>
      <c r="AU443" s="141">
        <f t="shared" si="239"/>
        <v>2.075114365075785E-3</v>
      </c>
      <c r="AV443" s="141">
        <f t="shared" si="239"/>
        <v>2.075114365075785E-3</v>
      </c>
      <c r="AW443" s="141">
        <f t="shared" si="239"/>
        <v>2.075114365075785E-3</v>
      </c>
      <c r="AX443" s="141">
        <f t="shared" si="239"/>
        <v>2.075114365075785E-3</v>
      </c>
      <c r="AY443" s="141">
        <f t="shared" si="239"/>
        <v>2.075114365075785E-3</v>
      </c>
      <c r="BA443" s="140" t="s">
        <v>114</v>
      </c>
      <c r="BB443" s="140" t="s">
        <v>114</v>
      </c>
      <c r="BC443" s="140" t="s">
        <v>114</v>
      </c>
      <c r="BD443" s="140" t="s">
        <v>114</v>
      </c>
      <c r="BF443" s="140" t="s">
        <v>114</v>
      </c>
      <c r="BG443" s="140" t="s">
        <v>114</v>
      </c>
    </row>
    <row r="444" spans="2:59" x14ac:dyDescent="0.25">
      <c r="B444" s="92" t="s">
        <v>276</v>
      </c>
      <c r="C444" s="91" t="s">
        <v>119</v>
      </c>
      <c r="D444" s="146">
        <f t="shared" ref="D444:O444" si="241">D362/D$29</f>
        <v>1.5730456629539345E-2</v>
      </c>
      <c r="E444" s="146">
        <f t="shared" si="241"/>
        <v>1.0223601501538258E-2</v>
      </c>
      <c r="F444" s="146">
        <f t="shared" si="241"/>
        <v>6.7636630913224189E-3</v>
      </c>
      <c r="G444" s="146">
        <f t="shared" si="241"/>
        <v>8.4223558138707775E-3</v>
      </c>
      <c r="H444" s="146">
        <f t="shared" si="241"/>
        <v>3.6991726735605026E-3</v>
      </c>
      <c r="I444" s="146">
        <f t="shared" si="241"/>
        <v>1.2691009848666505E-3</v>
      </c>
      <c r="J444" s="146">
        <f t="shared" si="241"/>
        <v>4.0567821906954326E-3</v>
      </c>
      <c r="K444" s="146">
        <f t="shared" si="241"/>
        <v>2.9361760488768708E-3</v>
      </c>
      <c r="L444" s="146">
        <f t="shared" si="241"/>
        <v>1.2239038400059087E-2</v>
      </c>
      <c r="M444" s="146">
        <f t="shared" si="241"/>
        <v>7.2388597652292188E-3</v>
      </c>
      <c r="N444" s="146">
        <f t="shared" si="241"/>
        <v>5.49349870762061E-3</v>
      </c>
      <c r="O444" s="146">
        <f t="shared" si="241"/>
        <v>4.9300353524385683E-4</v>
      </c>
      <c r="P444" s="141">
        <f t="shared" si="226"/>
        <v>6.5471424452019185E-3</v>
      </c>
      <c r="Q444" s="141">
        <f t="shared" si="239"/>
        <v>6.5471424452019185E-3</v>
      </c>
      <c r="R444" s="141">
        <f t="shared" si="239"/>
        <v>6.5471424452019185E-3</v>
      </c>
      <c r="S444" s="141">
        <f t="shared" si="239"/>
        <v>6.5471424452019185E-3</v>
      </c>
      <c r="T444" s="141">
        <f t="shared" si="239"/>
        <v>6.5471424452019185E-3</v>
      </c>
      <c r="U444" s="141">
        <f t="shared" si="239"/>
        <v>6.5471424452019185E-3</v>
      </c>
      <c r="V444" s="141">
        <f t="shared" si="239"/>
        <v>6.5471424452019185E-3</v>
      </c>
      <c r="W444" s="141">
        <f t="shared" si="239"/>
        <v>6.5471424452019185E-3</v>
      </c>
      <c r="X444" s="141">
        <f t="shared" si="239"/>
        <v>6.5471424452019185E-3</v>
      </c>
      <c r="Y444" s="141">
        <f t="shared" si="239"/>
        <v>6.5471424452019185E-3</v>
      </c>
      <c r="Z444" s="141">
        <f t="shared" si="239"/>
        <v>6.5471424452019185E-3</v>
      </c>
      <c r="AA444" s="141">
        <f t="shared" si="239"/>
        <v>6.5471424452019185E-3</v>
      </c>
      <c r="AB444" s="141">
        <f t="shared" si="239"/>
        <v>6.5471424452019185E-3</v>
      </c>
      <c r="AC444" s="141">
        <f t="shared" si="239"/>
        <v>6.5471424452019185E-3</v>
      </c>
      <c r="AD444" s="141">
        <f t="shared" si="239"/>
        <v>6.5471424452019185E-3</v>
      </c>
      <c r="AE444" s="141">
        <f t="shared" si="239"/>
        <v>6.5471424452019185E-3</v>
      </c>
      <c r="AF444" s="141">
        <f t="shared" si="239"/>
        <v>6.5471424452019185E-3</v>
      </c>
      <c r="AG444" s="141">
        <f t="shared" si="239"/>
        <v>6.5471424452019185E-3</v>
      </c>
      <c r="AH444" s="141">
        <f t="shared" si="239"/>
        <v>6.5471424452019185E-3</v>
      </c>
      <c r="AI444" s="141">
        <f t="shared" si="239"/>
        <v>6.5471424452019185E-3</v>
      </c>
      <c r="AJ444" s="141">
        <f t="shared" si="239"/>
        <v>6.5471424452019185E-3</v>
      </c>
      <c r="AK444" s="141">
        <f t="shared" si="239"/>
        <v>6.5471424452019185E-3</v>
      </c>
      <c r="AL444" s="141">
        <f t="shared" si="239"/>
        <v>6.5471424452019185E-3</v>
      </c>
      <c r="AM444" s="141">
        <f t="shared" si="239"/>
        <v>6.5471424452019185E-3</v>
      </c>
      <c r="AN444" s="141">
        <f t="shared" si="239"/>
        <v>6.5471424452019185E-3</v>
      </c>
      <c r="AO444" s="141">
        <f t="shared" si="239"/>
        <v>6.5471424452019185E-3</v>
      </c>
      <c r="AP444" s="141">
        <f t="shared" si="239"/>
        <v>6.5471424452019185E-3</v>
      </c>
      <c r="AQ444" s="141">
        <f t="shared" si="239"/>
        <v>6.5471424452019185E-3</v>
      </c>
      <c r="AR444" s="141">
        <f t="shared" si="239"/>
        <v>6.5471424452019185E-3</v>
      </c>
      <c r="AS444" s="141">
        <f t="shared" si="239"/>
        <v>6.5471424452019185E-3</v>
      </c>
      <c r="AT444" s="141">
        <f t="shared" si="239"/>
        <v>6.5471424452019185E-3</v>
      </c>
      <c r="AU444" s="141">
        <f t="shared" si="239"/>
        <v>6.5471424452019185E-3</v>
      </c>
      <c r="AV444" s="141">
        <f t="shared" si="239"/>
        <v>6.5471424452019185E-3</v>
      </c>
      <c r="AW444" s="141">
        <f t="shared" si="239"/>
        <v>6.5471424452019185E-3</v>
      </c>
      <c r="AX444" s="141">
        <f t="shared" si="239"/>
        <v>6.5471424452019185E-3</v>
      </c>
      <c r="AY444" s="141">
        <f t="shared" si="239"/>
        <v>6.5471424452019185E-3</v>
      </c>
      <c r="BA444" s="140" t="s">
        <v>114</v>
      </c>
      <c r="BB444" s="140" t="s">
        <v>114</v>
      </c>
      <c r="BC444" s="140" t="s">
        <v>114</v>
      </c>
      <c r="BD444" s="140" t="s">
        <v>114</v>
      </c>
      <c r="BF444" s="140" t="s">
        <v>114</v>
      </c>
      <c r="BG444" s="140" t="s">
        <v>114</v>
      </c>
    </row>
    <row r="445" spans="2:59" x14ac:dyDescent="0.25">
      <c r="B445" s="92" t="s">
        <v>277</v>
      </c>
      <c r="C445" s="91" t="s">
        <v>119</v>
      </c>
      <c r="D445" s="146">
        <f t="shared" ref="D445:O445" si="242">D363/D$29</f>
        <v>8.5162698575175413E-3</v>
      </c>
      <c r="E445" s="146">
        <f t="shared" si="242"/>
        <v>2.0670273319121264E-2</v>
      </c>
      <c r="F445" s="146">
        <f t="shared" si="242"/>
        <v>1.523674011496228E-3</v>
      </c>
      <c r="G445" s="146">
        <f t="shared" si="242"/>
        <v>5.1774466633017135E-3</v>
      </c>
      <c r="H445" s="146">
        <f t="shared" si="242"/>
        <v>7.797021965670693E-3</v>
      </c>
      <c r="I445" s="146">
        <f t="shared" si="242"/>
        <v>5.7666818313099402E-3</v>
      </c>
      <c r="J445" s="146">
        <f t="shared" si="242"/>
        <v>1.5245707725379145E-2</v>
      </c>
      <c r="K445" s="146">
        <f t="shared" si="242"/>
        <v>-1.571478142871326E-5</v>
      </c>
      <c r="L445" s="146">
        <f t="shared" si="242"/>
        <v>1.8572047597008323E-2</v>
      </c>
      <c r="M445" s="146">
        <f t="shared" si="242"/>
        <v>1.3099050880115343E-2</v>
      </c>
      <c r="N445" s="146">
        <f t="shared" si="242"/>
        <v>6.4773150191841248E-3</v>
      </c>
      <c r="O445" s="146">
        <f t="shared" si="242"/>
        <v>4.091062724915339E-3</v>
      </c>
      <c r="P445" s="141">
        <f t="shared" si="226"/>
        <v>8.9100697344659113E-3</v>
      </c>
      <c r="Q445" s="141">
        <f t="shared" si="239"/>
        <v>8.9100697344659113E-3</v>
      </c>
      <c r="R445" s="141">
        <f t="shared" si="239"/>
        <v>8.9100697344659113E-3</v>
      </c>
      <c r="S445" s="141">
        <f t="shared" si="239"/>
        <v>8.9100697344659113E-3</v>
      </c>
      <c r="T445" s="141">
        <f t="shared" si="239"/>
        <v>8.9100697344659113E-3</v>
      </c>
      <c r="U445" s="141">
        <f t="shared" si="239"/>
        <v>8.9100697344659113E-3</v>
      </c>
      <c r="V445" s="141">
        <f t="shared" si="239"/>
        <v>8.9100697344659113E-3</v>
      </c>
      <c r="W445" s="141">
        <f t="shared" si="239"/>
        <v>8.9100697344659113E-3</v>
      </c>
      <c r="X445" s="141">
        <f t="shared" si="239"/>
        <v>8.9100697344659113E-3</v>
      </c>
      <c r="Y445" s="141">
        <f t="shared" si="239"/>
        <v>8.9100697344659113E-3</v>
      </c>
      <c r="Z445" s="141">
        <f t="shared" si="239"/>
        <v>8.9100697344659113E-3</v>
      </c>
      <c r="AA445" s="141">
        <f t="shared" si="239"/>
        <v>8.9100697344659113E-3</v>
      </c>
      <c r="AB445" s="141">
        <f t="shared" si="239"/>
        <v>8.9100697344659113E-3</v>
      </c>
      <c r="AC445" s="141">
        <f t="shared" si="239"/>
        <v>8.9100697344659113E-3</v>
      </c>
      <c r="AD445" s="141">
        <f t="shared" si="239"/>
        <v>8.9100697344659113E-3</v>
      </c>
      <c r="AE445" s="141">
        <f t="shared" si="239"/>
        <v>8.9100697344659113E-3</v>
      </c>
      <c r="AF445" s="141">
        <f t="shared" si="239"/>
        <v>8.9100697344659113E-3</v>
      </c>
      <c r="AG445" s="141">
        <f t="shared" si="239"/>
        <v>8.9100697344659113E-3</v>
      </c>
      <c r="AH445" s="141">
        <f t="shared" si="239"/>
        <v>8.9100697344659113E-3</v>
      </c>
      <c r="AI445" s="141">
        <f t="shared" si="239"/>
        <v>8.9100697344659113E-3</v>
      </c>
      <c r="AJ445" s="141">
        <f t="shared" si="239"/>
        <v>8.9100697344659113E-3</v>
      </c>
      <c r="AK445" s="141">
        <f t="shared" si="239"/>
        <v>8.9100697344659113E-3</v>
      </c>
      <c r="AL445" s="141">
        <f t="shared" si="239"/>
        <v>8.9100697344659113E-3</v>
      </c>
      <c r="AM445" s="141">
        <f t="shared" si="239"/>
        <v>8.9100697344659113E-3</v>
      </c>
      <c r="AN445" s="141">
        <f t="shared" si="239"/>
        <v>8.9100697344659113E-3</v>
      </c>
      <c r="AO445" s="141">
        <f t="shared" si="239"/>
        <v>8.9100697344659113E-3</v>
      </c>
      <c r="AP445" s="141">
        <f t="shared" si="239"/>
        <v>8.9100697344659113E-3</v>
      </c>
      <c r="AQ445" s="141">
        <f t="shared" si="239"/>
        <v>8.9100697344659113E-3</v>
      </c>
      <c r="AR445" s="141">
        <f t="shared" si="239"/>
        <v>8.9100697344659113E-3</v>
      </c>
      <c r="AS445" s="141">
        <f t="shared" si="239"/>
        <v>8.9100697344659113E-3</v>
      </c>
      <c r="AT445" s="141">
        <f t="shared" si="239"/>
        <v>8.9100697344659113E-3</v>
      </c>
      <c r="AU445" s="141">
        <f t="shared" si="239"/>
        <v>8.9100697344659113E-3</v>
      </c>
      <c r="AV445" s="141">
        <f t="shared" si="239"/>
        <v>8.9100697344659113E-3</v>
      </c>
      <c r="AW445" s="141">
        <f t="shared" si="239"/>
        <v>8.9100697344659113E-3</v>
      </c>
      <c r="AX445" s="141">
        <f t="shared" si="239"/>
        <v>8.9100697344659113E-3</v>
      </c>
      <c r="AY445" s="141">
        <f t="shared" si="239"/>
        <v>8.9100697344659113E-3</v>
      </c>
      <c r="BA445" s="140" t="s">
        <v>114</v>
      </c>
      <c r="BB445" s="140" t="s">
        <v>114</v>
      </c>
      <c r="BC445" s="140" t="s">
        <v>114</v>
      </c>
      <c r="BD445" s="140" t="s">
        <v>114</v>
      </c>
      <c r="BF445" s="140" t="s">
        <v>114</v>
      </c>
      <c r="BG445" s="140" t="s">
        <v>114</v>
      </c>
    </row>
    <row r="446" spans="2:59" x14ac:dyDescent="0.25">
      <c r="B446" s="92"/>
      <c r="C446" s="91"/>
      <c r="D446" s="146"/>
      <c r="E446" s="146"/>
      <c r="F446" s="146"/>
      <c r="G446" s="146"/>
      <c r="H446" s="146"/>
      <c r="I446" s="146"/>
      <c r="J446" s="146"/>
      <c r="K446" s="146"/>
      <c r="L446" s="146"/>
      <c r="M446" s="146"/>
      <c r="N446" s="146"/>
      <c r="O446" s="146"/>
      <c r="BA446" s="140" t="s">
        <v>114</v>
      </c>
      <c r="BB446" s="140" t="s">
        <v>114</v>
      </c>
      <c r="BC446" s="140" t="s">
        <v>114</v>
      </c>
      <c r="BD446" s="140" t="s">
        <v>114</v>
      </c>
      <c r="BF446" s="140" t="s">
        <v>114</v>
      </c>
      <c r="BG446" s="140" t="s">
        <v>114</v>
      </c>
    </row>
    <row r="447" spans="2:59" x14ac:dyDescent="0.25">
      <c r="B447" s="163" t="s">
        <v>131</v>
      </c>
      <c r="C447" s="164"/>
      <c r="D447" s="70">
        <v>44562</v>
      </c>
      <c r="E447" s="70">
        <v>44593</v>
      </c>
      <c r="F447" s="70">
        <v>44621</v>
      </c>
      <c r="G447" s="70">
        <v>44652</v>
      </c>
      <c r="H447" s="70">
        <v>44682</v>
      </c>
      <c r="I447" s="70">
        <v>44713</v>
      </c>
      <c r="J447" s="70">
        <v>44743</v>
      </c>
      <c r="K447" s="70">
        <v>44774</v>
      </c>
      <c r="L447" s="70">
        <v>44805</v>
      </c>
      <c r="M447" s="70">
        <v>44835</v>
      </c>
      <c r="N447" s="70">
        <v>44866</v>
      </c>
      <c r="O447" s="70">
        <v>44896</v>
      </c>
      <c r="P447" s="70">
        <v>44927</v>
      </c>
      <c r="Q447" s="70">
        <v>44958</v>
      </c>
      <c r="R447" s="70">
        <v>44986</v>
      </c>
      <c r="S447" s="70">
        <v>45017</v>
      </c>
      <c r="T447" s="70">
        <v>45047</v>
      </c>
      <c r="U447" s="70">
        <v>45078</v>
      </c>
      <c r="V447" s="70">
        <v>45108</v>
      </c>
      <c r="W447" s="70">
        <v>45139</v>
      </c>
      <c r="X447" s="70">
        <v>45170</v>
      </c>
      <c r="Y447" s="70">
        <v>45200</v>
      </c>
      <c r="Z447" s="70">
        <v>45231</v>
      </c>
      <c r="AA447" s="70">
        <v>45261</v>
      </c>
      <c r="AB447" s="70">
        <v>45292</v>
      </c>
      <c r="AC447" s="70">
        <v>45323</v>
      </c>
      <c r="AD447" s="70">
        <v>45352</v>
      </c>
      <c r="AE447" s="70">
        <v>45383</v>
      </c>
      <c r="AF447" s="70">
        <v>45413</v>
      </c>
      <c r="AG447" s="70">
        <v>45444</v>
      </c>
      <c r="AH447" s="70">
        <v>45474</v>
      </c>
      <c r="AI447" s="70">
        <v>45505</v>
      </c>
      <c r="AJ447" s="70">
        <v>45536</v>
      </c>
      <c r="AK447" s="70">
        <v>45566</v>
      </c>
      <c r="AL447" s="70">
        <v>45597</v>
      </c>
      <c r="AM447" s="70">
        <v>45627</v>
      </c>
      <c r="AN447" s="70">
        <v>45658</v>
      </c>
      <c r="AO447" s="70">
        <v>45689</v>
      </c>
      <c r="AP447" s="70">
        <v>45717</v>
      </c>
      <c r="AQ447" s="70">
        <v>45748</v>
      </c>
      <c r="AR447" s="70">
        <v>45778</v>
      </c>
      <c r="AS447" s="70">
        <v>45809</v>
      </c>
      <c r="AT447" s="70">
        <v>45839</v>
      </c>
      <c r="AU447" s="70">
        <v>45870</v>
      </c>
      <c r="AV447" s="70">
        <v>45901</v>
      </c>
      <c r="AW447" s="70">
        <v>45931</v>
      </c>
      <c r="AX447" s="70">
        <v>45962</v>
      </c>
      <c r="AY447" s="70">
        <v>45992</v>
      </c>
      <c r="BA447" s="140" t="s">
        <v>114</v>
      </c>
      <c r="BB447" s="140" t="s">
        <v>114</v>
      </c>
      <c r="BC447" s="140" t="s">
        <v>114</v>
      </c>
      <c r="BD447" s="140" t="s">
        <v>114</v>
      </c>
      <c r="BF447" s="140" t="s">
        <v>114</v>
      </c>
      <c r="BG447" s="140" t="s">
        <v>114</v>
      </c>
    </row>
    <row r="448" spans="2:59" x14ac:dyDescent="0.25">
      <c r="B448" s="166" t="s">
        <v>132</v>
      </c>
      <c r="C448" s="166" t="s">
        <v>113</v>
      </c>
      <c r="D448" s="170">
        <f t="shared" ref="D448:AY448" si="243">D330/D392</f>
        <v>124.5140569726308</v>
      </c>
      <c r="E448" s="170">
        <f t="shared" si="243"/>
        <v>118.83559027040795</v>
      </c>
      <c r="F448" s="170">
        <f t="shared" si="243"/>
        <v>123.20926678475912</v>
      </c>
      <c r="G448" s="170">
        <f t="shared" si="243"/>
        <v>120.74302916934589</v>
      </c>
      <c r="H448" s="170">
        <f t="shared" si="243"/>
        <v>124.86793419771435</v>
      </c>
      <c r="I448" s="170">
        <f t="shared" si="243"/>
        <v>134.38999974911565</v>
      </c>
      <c r="J448" s="170">
        <f t="shared" si="243"/>
        <v>131.28776044580712</v>
      </c>
      <c r="K448" s="170">
        <f t="shared" si="243"/>
        <v>125.36782520095097</v>
      </c>
      <c r="L448" s="170">
        <f t="shared" si="243"/>
        <v>131.9078408678678</v>
      </c>
      <c r="M448" s="170">
        <f t="shared" si="243"/>
        <v>140.19881591857776</v>
      </c>
      <c r="N448" s="170">
        <f t="shared" si="243"/>
        <v>144.58504086518616</v>
      </c>
      <c r="O448" s="170">
        <f t="shared" si="243"/>
        <v>150.1897959869593</v>
      </c>
      <c r="P448" s="170">
        <f t="shared" si="243"/>
        <v>108.31378657806194</v>
      </c>
      <c r="Q448" s="170">
        <f t="shared" si="243"/>
        <v>114.98325806427609</v>
      </c>
      <c r="R448" s="170">
        <f t="shared" si="243"/>
        <v>65.704409884637911</v>
      </c>
      <c r="S448" s="170">
        <f t="shared" si="243"/>
        <v>103.95840561459565</v>
      </c>
      <c r="T448" s="170">
        <f t="shared" si="243"/>
        <v>69.860944498549571</v>
      </c>
      <c r="U448" s="170">
        <f t="shared" si="243"/>
        <v>105.61553539217965</v>
      </c>
      <c r="V448" s="170">
        <f t="shared" si="243"/>
        <v>73.47979884550837</v>
      </c>
      <c r="W448" s="170">
        <f t="shared" si="243"/>
        <v>107.49003652931756</v>
      </c>
      <c r="X448" s="170">
        <f t="shared" si="243"/>
        <v>120.2749682792268</v>
      </c>
      <c r="Y448" s="170">
        <f t="shared" si="243"/>
        <v>108.69687483329334</v>
      </c>
      <c r="Z448" s="170">
        <f t="shared" si="243"/>
        <v>120.58882112081568</v>
      </c>
      <c r="AA448" s="170">
        <f t="shared" si="243"/>
        <v>109.91484560032863</v>
      </c>
      <c r="AB448" s="170">
        <f t="shared" si="243"/>
        <v>129.388083083693</v>
      </c>
      <c r="AC448" s="170">
        <f t="shared" si="243"/>
        <v>127.38010856229224</v>
      </c>
      <c r="AD448" s="170">
        <f t="shared" si="243"/>
        <v>90.129407778858877</v>
      </c>
      <c r="AE448" s="170">
        <f t="shared" si="243"/>
        <v>118.75623978711371</v>
      </c>
      <c r="AF448" s="170">
        <f t="shared" si="243"/>
        <v>92.247759878205841</v>
      </c>
      <c r="AG448" s="170">
        <f t="shared" si="243"/>
        <v>119.14008240433908</v>
      </c>
      <c r="AH448" s="170">
        <f t="shared" si="243"/>
        <v>93.798586105570067</v>
      </c>
      <c r="AI448" s="170">
        <f t="shared" si="243"/>
        <v>119.62747176315685</v>
      </c>
      <c r="AJ448" s="170">
        <f t="shared" si="243"/>
        <v>128.59920243947494</v>
      </c>
      <c r="AK448" s="170">
        <f t="shared" si="243"/>
        <v>119.41539835092325</v>
      </c>
      <c r="AL448" s="170">
        <f t="shared" si="243"/>
        <v>128.25805307833235</v>
      </c>
      <c r="AM448" s="170">
        <f t="shared" si="243"/>
        <v>119.94630938282653</v>
      </c>
      <c r="AN448" s="170">
        <f t="shared" si="243"/>
        <v>129.41758667774062</v>
      </c>
      <c r="AO448" s="170">
        <f t="shared" si="243"/>
        <v>127.88780398181288</v>
      </c>
      <c r="AP448" s="170">
        <f t="shared" si="243"/>
        <v>40.941900288292658</v>
      </c>
      <c r="AQ448" s="170">
        <f t="shared" si="243"/>
        <v>69.907527228723737</v>
      </c>
      <c r="AR448" s="170">
        <f t="shared" si="243"/>
        <v>42.867236090736462</v>
      </c>
      <c r="AS448" s="170">
        <f t="shared" si="243"/>
        <v>71.489466031472631</v>
      </c>
      <c r="AT448" s="170">
        <f t="shared" si="243"/>
        <v>44.686379418820827</v>
      </c>
      <c r="AU448" s="170">
        <f t="shared" si="243"/>
        <v>72.921759483765669</v>
      </c>
      <c r="AV448" s="170">
        <f t="shared" si="243"/>
        <v>101.89607853331255</v>
      </c>
      <c r="AW448" s="170">
        <f t="shared" si="243"/>
        <v>74.337459101861455</v>
      </c>
      <c r="AX448" s="170">
        <f t="shared" si="243"/>
        <v>102.44996682470912</v>
      </c>
      <c r="AY448" s="170">
        <f t="shared" si="243"/>
        <v>75.581567253370096</v>
      </c>
      <c r="BA448" s="140" t="s">
        <v>114</v>
      </c>
      <c r="BB448" s="140" t="s">
        <v>114</v>
      </c>
      <c r="BC448" s="140" t="s">
        <v>114</v>
      </c>
      <c r="BD448" s="140" t="s">
        <v>114</v>
      </c>
      <c r="BF448" s="140" t="s">
        <v>114</v>
      </c>
      <c r="BG448" s="140" t="s">
        <v>114</v>
      </c>
    </row>
    <row r="449" spans="2:59" x14ac:dyDescent="0.25">
      <c r="B449" s="91" t="s">
        <v>133</v>
      </c>
      <c r="C449" s="91" t="s">
        <v>113</v>
      </c>
      <c r="D449" s="98">
        <f t="shared" ref="D449:AY449" si="244">D330/D393</f>
        <v>5.2477366578062012</v>
      </c>
      <c r="E449" s="98">
        <f t="shared" si="244"/>
        <v>4.9893864078292847</v>
      </c>
      <c r="F449" s="98">
        <f t="shared" si="244"/>
        <v>5.1262339358924152</v>
      </c>
      <c r="G449" s="98">
        <f t="shared" si="244"/>
        <v>5.1767611643477709</v>
      </c>
      <c r="H449" s="98">
        <f t="shared" si="244"/>
        <v>5.4908123943661975</v>
      </c>
      <c r="I449" s="98">
        <f t="shared" si="244"/>
        <v>5.4190404122664235</v>
      </c>
      <c r="J449" s="98">
        <f t="shared" si="244"/>
        <v>5.2051656535237587</v>
      </c>
      <c r="K449" s="98">
        <f t="shared" si="244"/>
        <v>5.4481781990676774</v>
      </c>
      <c r="L449" s="98">
        <f t="shared" si="244"/>
        <v>5.5561592423379196</v>
      </c>
      <c r="M449" s="98">
        <f t="shared" si="244"/>
        <v>5.5731923622831703</v>
      </c>
      <c r="N449" s="98">
        <f t="shared" si="244"/>
        <v>5.3531486635762713</v>
      </c>
      <c r="O449" s="98">
        <f t="shared" si="244"/>
        <v>4.9876519646580322</v>
      </c>
      <c r="P449" s="98">
        <f t="shared" si="244"/>
        <v>3.8559892842994219</v>
      </c>
      <c r="Q449" s="98">
        <f t="shared" si="244"/>
        <v>3.8521134150561305</v>
      </c>
      <c r="R449" s="98">
        <f t="shared" si="244"/>
        <v>3.9752763696115778</v>
      </c>
      <c r="S449" s="98">
        <f t="shared" si="244"/>
        <v>3.8840513864328754</v>
      </c>
      <c r="T449" s="98">
        <f t="shared" si="244"/>
        <v>3.9531807190974861</v>
      </c>
      <c r="U449" s="98">
        <f t="shared" si="244"/>
        <v>3.8679594291453743</v>
      </c>
      <c r="V449" s="98">
        <f t="shared" si="244"/>
        <v>3.9239373034583376</v>
      </c>
      <c r="W449" s="98">
        <f t="shared" si="244"/>
        <v>3.8489573497088823</v>
      </c>
      <c r="X449" s="98">
        <f t="shared" si="244"/>
        <v>3.8226490903326611</v>
      </c>
      <c r="Y449" s="98">
        <f t="shared" si="244"/>
        <v>3.8256064037598119</v>
      </c>
      <c r="Z449" s="98">
        <f t="shared" si="244"/>
        <v>3.801514002817497</v>
      </c>
      <c r="AA449" s="98">
        <f t="shared" si="244"/>
        <v>3.806052767896051</v>
      </c>
      <c r="AB449" s="98">
        <f t="shared" si="244"/>
        <v>4.0465864882976161</v>
      </c>
      <c r="AC449" s="98">
        <f t="shared" si="244"/>
        <v>4.0359863979483812</v>
      </c>
      <c r="AD449" s="98">
        <f t="shared" si="244"/>
        <v>4.1263906502454342</v>
      </c>
      <c r="AE449" s="98">
        <f t="shared" si="244"/>
        <v>4.0379991149835091</v>
      </c>
      <c r="AF449" s="98">
        <f t="shared" si="244"/>
        <v>4.0945053877131556</v>
      </c>
      <c r="AG449" s="98">
        <f t="shared" si="244"/>
        <v>4.0140008184072906</v>
      </c>
      <c r="AH449" s="98">
        <f t="shared" si="244"/>
        <v>4.0630686499509521</v>
      </c>
      <c r="AI449" s="98">
        <f t="shared" si="244"/>
        <v>3.9902255404517257</v>
      </c>
      <c r="AJ449" s="98">
        <f t="shared" si="244"/>
        <v>3.9633549601278841</v>
      </c>
      <c r="AK449" s="98">
        <f t="shared" si="244"/>
        <v>3.9714910419698572</v>
      </c>
      <c r="AL449" s="98">
        <f t="shared" si="244"/>
        <v>3.9448666061766522</v>
      </c>
      <c r="AM449" s="98">
        <f t="shared" si="244"/>
        <v>3.953377274556813</v>
      </c>
      <c r="AN449" s="98">
        <f t="shared" si="244"/>
        <v>3.9695386548866178</v>
      </c>
      <c r="AO449" s="98">
        <f t="shared" si="244"/>
        <v>3.9605139805912808</v>
      </c>
      <c r="AP449" s="98">
        <f t="shared" si="244"/>
        <v>4.3942840607717919</v>
      </c>
      <c r="AQ449" s="98">
        <f t="shared" si="244"/>
        <v>4.1128433231059267</v>
      </c>
      <c r="AR449" s="98">
        <f t="shared" si="244"/>
        <v>4.3314993359241871</v>
      </c>
      <c r="AS449" s="98">
        <f t="shared" si="244"/>
        <v>4.0859852655685964</v>
      </c>
      <c r="AT449" s="98">
        <f t="shared" si="244"/>
        <v>4.2795789738667791</v>
      </c>
      <c r="AU449" s="98">
        <f t="shared" si="244"/>
        <v>4.0609291378844885</v>
      </c>
      <c r="AV449" s="98">
        <f t="shared" si="244"/>
        <v>3.9634195250292907</v>
      </c>
      <c r="AW449" s="98">
        <f t="shared" si="244"/>
        <v>4.0376271416683647</v>
      </c>
      <c r="AX449" s="98">
        <f t="shared" si="244"/>
        <v>3.9478175438318588</v>
      </c>
      <c r="AY449" s="98">
        <f t="shared" si="244"/>
        <v>4.0164109750257566</v>
      </c>
      <c r="BA449" s="140" t="s">
        <v>114</v>
      </c>
      <c r="BB449" s="140" t="s">
        <v>114</v>
      </c>
      <c r="BC449" s="140" t="s">
        <v>114</v>
      </c>
      <c r="BD449" s="140" t="s">
        <v>114</v>
      </c>
      <c r="BF449" s="140" t="s">
        <v>114</v>
      </c>
      <c r="BG449" s="140" t="s">
        <v>114</v>
      </c>
    </row>
    <row r="450" spans="2:59" x14ac:dyDescent="0.25">
      <c r="B450" s="91" t="s">
        <v>134</v>
      </c>
      <c r="C450" s="94" t="s">
        <v>119</v>
      </c>
      <c r="D450" s="96">
        <f t="shared" ref="D450:O450" si="245">D386/D330</f>
        <v>0.18393157536653384</v>
      </c>
      <c r="E450" s="96">
        <f t="shared" si="245"/>
        <v>0.25154050317745524</v>
      </c>
      <c r="F450" s="96">
        <f t="shared" si="245"/>
        <v>0.18926467827243004</v>
      </c>
      <c r="G450" s="96">
        <f t="shared" si="245"/>
        <v>0.24054622713261498</v>
      </c>
      <c r="H450" s="96">
        <f t="shared" si="245"/>
        <v>0.19754320456646041</v>
      </c>
      <c r="I450" s="96">
        <f t="shared" si="245"/>
        <v>0.21200709174445004</v>
      </c>
      <c r="J450" s="96">
        <f t="shared" si="245"/>
        <v>0.36482837398707985</v>
      </c>
      <c r="K450" s="96">
        <f t="shared" si="245"/>
        <v>0.22281421332509763</v>
      </c>
      <c r="L450" s="96">
        <f t="shared" si="245"/>
        <v>0.20274834524247143</v>
      </c>
      <c r="M450" s="96">
        <f t="shared" si="245"/>
        <v>0.22399524571797311</v>
      </c>
      <c r="N450" s="96">
        <f t="shared" si="245"/>
        <v>0.30257207176188816</v>
      </c>
      <c r="O450" s="96">
        <f t="shared" si="245"/>
        <v>0.44571249096752291</v>
      </c>
      <c r="P450" s="139">
        <f>AVERAGE(D450:O450)</f>
        <v>0.25312533510516477</v>
      </c>
      <c r="Q450" s="139">
        <f>AVERAGE(E450:P450)</f>
        <v>0.25889148175005072</v>
      </c>
      <c r="R450" s="139">
        <f t="shared" ref="R450:AY450" si="246">AVERAGE(F450:Q450)</f>
        <v>0.25950406329776704</v>
      </c>
      <c r="S450" s="139">
        <f t="shared" si="246"/>
        <v>0.26535734538321176</v>
      </c>
      <c r="T450" s="139">
        <f t="shared" si="246"/>
        <v>0.26742493857076149</v>
      </c>
      <c r="U450" s="139">
        <f t="shared" si="246"/>
        <v>0.27324841640445324</v>
      </c>
      <c r="V450" s="139">
        <f t="shared" si="246"/>
        <v>0.27835186012612018</v>
      </c>
      <c r="W450" s="139">
        <f t="shared" si="246"/>
        <v>0.27114548397104027</v>
      </c>
      <c r="X450" s="139">
        <f t="shared" si="246"/>
        <v>0.27517308985820216</v>
      </c>
      <c r="Y450" s="139">
        <f t="shared" si="246"/>
        <v>0.28120848524284636</v>
      </c>
      <c r="Z450" s="139">
        <f t="shared" si="246"/>
        <v>0.28597625520325248</v>
      </c>
      <c r="AA450" s="139">
        <f t="shared" si="246"/>
        <v>0.2845932704900328</v>
      </c>
      <c r="AB450" s="139">
        <f t="shared" si="246"/>
        <v>0.27116666878357526</v>
      </c>
      <c r="AC450" s="139">
        <f t="shared" si="246"/>
        <v>0.27267011325677615</v>
      </c>
      <c r="AD450" s="139">
        <f t="shared" si="246"/>
        <v>0.27381833254900328</v>
      </c>
      <c r="AE450" s="139">
        <f t="shared" si="246"/>
        <v>0.27501118831993959</v>
      </c>
      <c r="AF450" s="139">
        <f t="shared" si="246"/>
        <v>0.2758156752313336</v>
      </c>
      <c r="AG450" s="139">
        <f t="shared" si="246"/>
        <v>0.27651490328638129</v>
      </c>
      <c r="AH450" s="139">
        <f t="shared" si="246"/>
        <v>0.27678711052654198</v>
      </c>
      <c r="AI450" s="139">
        <f t="shared" si="246"/>
        <v>0.2766567147265771</v>
      </c>
      <c r="AJ450" s="139">
        <f t="shared" si="246"/>
        <v>0.27711598395620518</v>
      </c>
      <c r="AK450" s="139">
        <f t="shared" si="246"/>
        <v>0.2772778917977054</v>
      </c>
      <c r="AL450" s="139">
        <f t="shared" si="246"/>
        <v>0.27695034234394361</v>
      </c>
      <c r="AM450" s="139">
        <f t="shared" si="246"/>
        <v>0.27619818293900128</v>
      </c>
      <c r="AN450" s="139">
        <f t="shared" si="246"/>
        <v>0.27549859230974866</v>
      </c>
      <c r="AO450" s="139">
        <f t="shared" si="246"/>
        <v>0.27585958593692972</v>
      </c>
      <c r="AP450" s="139">
        <f t="shared" si="246"/>
        <v>0.27612537532694253</v>
      </c>
      <c r="AQ450" s="139">
        <f t="shared" si="246"/>
        <v>0.27631762889177081</v>
      </c>
      <c r="AR450" s="139">
        <f t="shared" si="246"/>
        <v>0.27642649893942345</v>
      </c>
      <c r="AS450" s="139">
        <f t="shared" si="246"/>
        <v>0.27647740091509759</v>
      </c>
      <c r="AT450" s="139">
        <f t="shared" si="246"/>
        <v>0.27647427571749056</v>
      </c>
      <c r="AU450" s="139">
        <f t="shared" si="246"/>
        <v>0.27644820615006965</v>
      </c>
      <c r="AV450" s="139">
        <f t="shared" si="246"/>
        <v>0.27643083043536071</v>
      </c>
      <c r="AW450" s="139">
        <f t="shared" si="246"/>
        <v>0.27637373430862366</v>
      </c>
      <c r="AX450" s="139">
        <f t="shared" si="246"/>
        <v>0.2762983878512002</v>
      </c>
      <c r="AY450" s="139">
        <f t="shared" si="246"/>
        <v>0.27624405831013826</v>
      </c>
      <c r="BA450" s="140" t="s">
        <v>114</v>
      </c>
      <c r="BB450" s="140" t="s">
        <v>114</v>
      </c>
      <c r="BC450" s="140" t="s">
        <v>114</v>
      </c>
      <c r="BD450" s="140" t="s">
        <v>114</v>
      </c>
      <c r="BF450" s="140" t="s">
        <v>114</v>
      </c>
      <c r="BG450" s="140" t="s">
        <v>114</v>
      </c>
    </row>
    <row r="451" spans="2:59" x14ac:dyDescent="0.25">
      <c r="B451" s="91" t="s">
        <v>158</v>
      </c>
      <c r="C451" s="94" t="s">
        <v>159</v>
      </c>
      <c r="D451" s="98">
        <f t="shared" ref="D451:AY451" si="247">D391/D377</f>
        <v>2.2192075071858377</v>
      </c>
      <c r="E451" s="98">
        <f t="shared" si="247"/>
        <v>2.2837975721285573</v>
      </c>
      <c r="F451" s="98">
        <f t="shared" si="247"/>
        <v>2.1833675028016906</v>
      </c>
      <c r="G451" s="98">
        <f t="shared" si="247"/>
        <v>2.1683756948946691</v>
      </c>
      <c r="H451" s="98">
        <f t="shared" si="247"/>
        <v>2.2761405927077676</v>
      </c>
      <c r="I451" s="98">
        <f t="shared" si="247"/>
        <v>2.4746634459196515</v>
      </c>
      <c r="J451" s="98">
        <f t="shared" si="247"/>
        <v>2.5935652984096347</v>
      </c>
      <c r="K451" s="98">
        <f t="shared" si="247"/>
        <v>2.3256867288703007</v>
      </c>
      <c r="L451" s="98">
        <f t="shared" si="247"/>
        <v>2.352278324380932</v>
      </c>
      <c r="M451" s="98">
        <f t="shared" si="247"/>
        <v>2.4820545617873337</v>
      </c>
      <c r="N451" s="98">
        <f t="shared" si="247"/>
        <v>2.7147350340146357</v>
      </c>
      <c r="O451" s="98">
        <f t="shared" si="247"/>
        <v>2.6567953039273133</v>
      </c>
      <c r="P451" s="98">
        <f t="shared" si="247"/>
        <v>2.2099864432303455</v>
      </c>
      <c r="Q451" s="98">
        <f t="shared" si="247"/>
        <v>2.357651004735859</v>
      </c>
      <c r="R451" s="98">
        <f t="shared" si="247"/>
        <v>1.3409055722507526</v>
      </c>
      <c r="S451" s="98">
        <f t="shared" si="247"/>
        <v>2.1395266382904268</v>
      </c>
      <c r="T451" s="98">
        <f t="shared" si="247"/>
        <v>1.4373278113195715</v>
      </c>
      <c r="U451" s="98">
        <f t="shared" si="247"/>
        <v>2.1906388142805144</v>
      </c>
      <c r="V451" s="98">
        <f t="shared" si="247"/>
        <v>1.5225466965948291</v>
      </c>
      <c r="W451" s="98">
        <f t="shared" si="247"/>
        <v>2.2438412132447443</v>
      </c>
      <c r="X451" s="98">
        <f t="shared" si="247"/>
        <v>2.5220895530265324</v>
      </c>
      <c r="Y451" s="98">
        <f t="shared" si="247"/>
        <v>2.282438238255641</v>
      </c>
      <c r="Z451" s="98">
        <f t="shared" si="247"/>
        <v>2.5429483272901687</v>
      </c>
      <c r="AA451" s="98">
        <f t="shared" si="247"/>
        <v>2.3200750474785279</v>
      </c>
      <c r="AB451" s="98">
        <f t="shared" si="247"/>
        <v>2.7105266546065314</v>
      </c>
      <c r="AC451" s="98">
        <f t="shared" si="247"/>
        <v>2.6761334826775132</v>
      </c>
      <c r="AD451" s="98">
        <f t="shared" si="247"/>
        <v>1.8831135135060397</v>
      </c>
      <c r="AE451" s="98">
        <f t="shared" si="247"/>
        <v>2.4994274138658739</v>
      </c>
      <c r="AF451" s="98">
        <f t="shared" si="247"/>
        <v>1.9354239006489589</v>
      </c>
      <c r="AG451" s="98">
        <f t="shared" si="247"/>
        <v>2.5174776227554791</v>
      </c>
      <c r="AH451" s="98">
        <f t="shared" si="247"/>
        <v>1.975722069759313</v>
      </c>
      <c r="AI451" s="98">
        <f t="shared" si="247"/>
        <v>2.5369326813592945</v>
      </c>
      <c r="AJ451" s="98">
        <f t="shared" si="247"/>
        <v>2.7366858377099783</v>
      </c>
      <c r="AK451" s="98">
        <f t="shared" si="247"/>
        <v>2.540804815933567</v>
      </c>
      <c r="AL451" s="98">
        <f t="shared" si="247"/>
        <v>2.7380520745212515</v>
      </c>
      <c r="AM451" s="98">
        <f t="shared" si="247"/>
        <v>2.5595751045539559</v>
      </c>
      <c r="AN451" s="98">
        <f t="shared" si="247"/>
        <v>2.7654825149758109</v>
      </c>
      <c r="AO451" s="98">
        <f t="shared" si="247"/>
        <v>2.7375846946379516</v>
      </c>
      <c r="AP451" s="98">
        <f t="shared" si="247"/>
        <v>0.84778086478575987</v>
      </c>
      <c r="AQ451" s="98">
        <f t="shared" si="247"/>
        <v>1.4767665282782614</v>
      </c>
      <c r="AR451" s="98">
        <f t="shared" si="247"/>
        <v>0.89178681289698503</v>
      </c>
      <c r="AS451" s="98">
        <f t="shared" si="247"/>
        <v>1.5143920007729037</v>
      </c>
      <c r="AT451" s="98">
        <f t="shared" si="247"/>
        <v>0.93341568799155972</v>
      </c>
      <c r="AU451" s="98">
        <f t="shared" si="247"/>
        <v>1.5489274823271155</v>
      </c>
      <c r="AV451" s="98">
        <f t="shared" si="247"/>
        <v>2.1844284254088935</v>
      </c>
      <c r="AW451" s="98">
        <f t="shared" si="247"/>
        <v>1.5827987038432523</v>
      </c>
      <c r="AX451" s="98">
        <f t="shared" si="247"/>
        <v>2.2009430322615362</v>
      </c>
      <c r="AY451" s="98">
        <f t="shared" si="247"/>
        <v>1.6131181137425969</v>
      </c>
      <c r="BA451" s="140" t="s">
        <v>114</v>
      </c>
      <c r="BB451" s="140" t="s">
        <v>114</v>
      </c>
      <c r="BC451" s="140" t="s">
        <v>114</v>
      </c>
      <c r="BD451" s="140" t="s">
        <v>114</v>
      </c>
      <c r="BF451" s="140" t="s">
        <v>114</v>
      </c>
      <c r="BG451" s="140" t="s">
        <v>114</v>
      </c>
    </row>
    <row r="452" spans="2:59" x14ac:dyDescent="0.25">
      <c r="B452" s="91" t="s">
        <v>156</v>
      </c>
      <c r="C452" s="91" t="s">
        <v>121</v>
      </c>
      <c r="D452" s="127">
        <f t="shared" ref="D452:AY452" si="248">D391/D392</f>
        <v>145.42934276671011</v>
      </c>
      <c r="E452" s="127">
        <f t="shared" si="248"/>
        <v>143.5870017404593</v>
      </c>
      <c r="F452" s="127">
        <f t="shared" si="248"/>
        <v>145.3615365912959</v>
      </c>
      <c r="G452" s="127">
        <f t="shared" si="248"/>
        <v>140.2890921844859</v>
      </c>
      <c r="H452" s="127">
        <f t="shared" si="248"/>
        <v>147.44903397734842</v>
      </c>
      <c r="I452" s="127">
        <f t="shared" si="248"/>
        <v>163.57344639855489</v>
      </c>
      <c r="J452" s="127">
        <f t="shared" si="248"/>
        <v>163.24942371819259</v>
      </c>
      <c r="K452" s="127">
        <f t="shared" si="248"/>
        <v>149.31827616136459</v>
      </c>
      <c r="L452" s="127">
        <f t="shared" si="248"/>
        <v>157.34778628064055</v>
      </c>
      <c r="M452" s="127">
        <f t="shared" si="248"/>
        <v>174.46990736891121</v>
      </c>
      <c r="N452" s="127">
        <f t="shared" si="248"/>
        <v>188.71161561958226</v>
      </c>
      <c r="O452" s="127">
        <f t="shared" si="248"/>
        <v>191.7744765233758</v>
      </c>
      <c r="P452" s="127">
        <f t="shared" si="248"/>
        <v>138.76106090731403</v>
      </c>
      <c r="Q452" s="127">
        <f t="shared" si="248"/>
        <v>147.58723030355799</v>
      </c>
      <c r="R452" s="127">
        <f t="shared" si="248"/>
        <v>83.240239874465459</v>
      </c>
      <c r="S452" s="127">
        <f t="shared" si="248"/>
        <v>133.20537288451837</v>
      </c>
      <c r="T452" s="127">
        <f t="shared" si="248"/>
        <v>88.866162173440856</v>
      </c>
      <c r="U452" s="127">
        <f t="shared" si="248"/>
        <v>135.67111754736902</v>
      </c>
      <c r="V452" s="127">
        <f t="shared" si="248"/>
        <v>93.819060317750854</v>
      </c>
      <c r="W452" s="127">
        <f t="shared" si="248"/>
        <v>138.40639800967924</v>
      </c>
      <c r="X452" s="127">
        <f t="shared" si="248"/>
        <v>155.32582881926308</v>
      </c>
      <c r="Y452" s="127">
        <f t="shared" si="248"/>
        <v>140.28754765940664</v>
      </c>
      <c r="Z452" s="127">
        <f t="shared" si="248"/>
        <v>156.04664119495504</v>
      </c>
      <c r="AA452" s="127">
        <f t="shared" si="248"/>
        <v>142.14380749243503</v>
      </c>
      <c r="AB452" s="127">
        <f t="shared" si="248"/>
        <v>165.81545827330689</v>
      </c>
      <c r="AC452" s="127">
        <f t="shared" si="248"/>
        <v>163.38859868384623</v>
      </c>
      <c r="AD452" s="127">
        <f t="shared" si="248"/>
        <v>114.86746668581871</v>
      </c>
      <c r="AE452" s="127">
        <f t="shared" si="248"/>
        <v>152.32278511088285</v>
      </c>
      <c r="AF452" s="127">
        <f t="shared" si="248"/>
        <v>117.84131409582419</v>
      </c>
      <c r="AG452" s="127">
        <f t="shared" si="248"/>
        <v>153.08721681774261</v>
      </c>
      <c r="AH452" s="127">
        <f t="shared" si="248"/>
        <v>120.09223323799549</v>
      </c>
      <c r="AI452" s="127">
        <f t="shared" si="248"/>
        <v>153.98125017701921</v>
      </c>
      <c r="AJ452" s="127">
        <f t="shared" si="248"/>
        <v>165.8610681967059</v>
      </c>
      <c r="AK452" s="127">
        <f t="shared" si="248"/>
        <v>153.91931149410792</v>
      </c>
      <c r="AL452" s="127">
        <f t="shared" si="248"/>
        <v>165.65003300269129</v>
      </c>
      <c r="AM452" s="127">
        <f t="shared" si="248"/>
        <v>154.8151143513893</v>
      </c>
      <c r="AN452" s="127">
        <f t="shared" si="248"/>
        <v>167.05164544001991</v>
      </c>
      <c r="AO452" s="127">
        <f t="shared" si="248"/>
        <v>165.18716389158016</v>
      </c>
      <c r="AP452" s="127">
        <f t="shared" si="248"/>
        <v>51.379374385839739</v>
      </c>
      <c r="AQ452" s="127">
        <f t="shared" si="248"/>
        <v>89.333730719779993</v>
      </c>
      <c r="AR452" s="127">
        <f t="shared" si="248"/>
        <v>54.003884710671997</v>
      </c>
      <c r="AS452" s="127">
        <f t="shared" si="248"/>
        <v>91.523176451489249</v>
      </c>
      <c r="AT452" s="127">
        <f t="shared" si="248"/>
        <v>56.479586582031018</v>
      </c>
      <c r="AU452" s="127">
        <f t="shared" si="248"/>
        <v>93.518566518908727</v>
      </c>
      <c r="AV452" s="127">
        <f t="shared" si="248"/>
        <v>131.58647488390042</v>
      </c>
      <c r="AW452" s="127">
        <f t="shared" si="248"/>
        <v>95.489676243378</v>
      </c>
      <c r="AX452" s="127">
        <f t="shared" si="248"/>
        <v>132.45241784224532</v>
      </c>
      <c r="AY452" s="127">
        <f t="shared" si="248"/>
        <v>97.233783978717611</v>
      </c>
      <c r="BA452" s="140" t="s">
        <v>114</v>
      </c>
      <c r="BB452" s="140" t="s">
        <v>114</v>
      </c>
      <c r="BC452" s="140" t="s">
        <v>114</v>
      </c>
      <c r="BD452" s="140" t="s">
        <v>114</v>
      </c>
      <c r="BF452" s="140" t="s">
        <v>114</v>
      </c>
      <c r="BG452" s="140" t="s">
        <v>114</v>
      </c>
    </row>
    <row r="453" spans="2:59" x14ac:dyDescent="0.25">
      <c r="B453" s="91" t="s">
        <v>136</v>
      </c>
      <c r="C453" s="91" t="s">
        <v>137</v>
      </c>
      <c r="D453" s="97">
        <f t="shared" ref="D453:AY453" si="249">D381/D382</f>
        <v>0.2889108247894922</v>
      </c>
      <c r="E453" s="97">
        <f t="shared" si="249"/>
        <v>0.28497016833972999</v>
      </c>
      <c r="F453" s="97">
        <f t="shared" si="249"/>
        <v>0.27334548427658878</v>
      </c>
      <c r="G453" s="97">
        <f t="shared" si="249"/>
        <v>0.26687571642672497</v>
      </c>
      <c r="H453" s="97">
        <f t="shared" si="249"/>
        <v>0.2623696399160298</v>
      </c>
      <c r="I453" s="97">
        <f t="shared" si="249"/>
        <v>0.26490536560795253</v>
      </c>
      <c r="J453" s="97">
        <f t="shared" si="249"/>
        <v>0.26596583900337395</v>
      </c>
      <c r="K453" s="97">
        <f t="shared" si="249"/>
        <v>0.26019716184591624</v>
      </c>
      <c r="L453" s="97">
        <f t="shared" si="249"/>
        <v>0.26381781782929914</v>
      </c>
      <c r="M453" s="97">
        <f t="shared" si="249"/>
        <v>0.26125877775673589</v>
      </c>
      <c r="N453" s="97">
        <f t="shared" si="249"/>
        <v>0.26292744773125215</v>
      </c>
      <c r="O453" s="97">
        <f t="shared" si="249"/>
        <v>0.26431806217950293</v>
      </c>
      <c r="P453" s="97">
        <f t="shared" si="249"/>
        <v>0.26569036024633486</v>
      </c>
      <c r="Q453" s="97">
        <f t="shared" si="249"/>
        <v>0.26395727244079475</v>
      </c>
      <c r="R453" s="97">
        <f t="shared" si="249"/>
        <v>0.26215348459751464</v>
      </c>
      <c r="S453" s="97">
        <f t="shared" si="249"/>
        <v>0.26192688256396102</v>
      </c>
      <c r="T453" s="97">
        <f t="shared" si="249"/>
        <v>0.26152158530412956</v>
      </c>
      <c r="U453" s="97">
        <f t="shared" si="249"/>
        <v>0.2619315165507789</v>
      </c>
      <c r="V453" s="97">
        <f t="shared" si="249"/>
        <v>0.26164328139690385</v>
      </c>
      <c r="W453" s="97">
        <f t="shared" si="249"/>
        <v>0.26164346684862533</v>
      </c>
      <c r="X453" s="97">
        <f t="shared" si="249"/>
        <v>0.26186787352989532</v>
      </c>
      <c r="Y453" s="97">
        <f t="shared" si="249"/>
        <v>0.26173302188646869</v>
      </c>
      <c r="Z453" s="97">
        <f t="shared" si="249"/>
        <v>0.26181724561971992</v>
      </c>
      <c r="AA453" s="97">
        <f t="shared" si="249"/>
        <v>0.26176798090401049</v>
      </c>
      <c r="AB453" s="97">
        <f t="shared" si="249"/>
        <v>0.26160879697954864</v>
      </c>
      <c r="AC453" s="97">
        <f t="shared" si="249"/>
        <v>0.2612826274354812</v>
      </c>
      <c r="AD453" s="97">
        <f t="shared" si="249"/>
        <v>0.26113407317868587</v>
      </c>
      <c r="AE453" s="97">
        <f t="shared" si="249"/>
        <v>0.26108567805454497</v>
      </c>
      <c r="AF453" s="97">
        <f t="shared" si="249"/>
        <v>0.2610713694097756</v>
      </c>
      <c r="AG453" s="97">
        <f t="shared" si="249"/>
        <v>0.26103677148249771</v>
      </c>
      <c r="AH453" s="97">
        <f t="shared" si="249"/>
        <v>0.26102899802286517</v>
      </c>
      <c r="AI453" s="97">
        <f t="shared" si="249"/>
        <v>0.26095962259109834</v>
      </c>
      <c r="AJ453" s="97">
        <f t="shared" si="249"/>
        <v>0.26089464139157958</v>
      </c>
      <c r="AK453" s="97">
        <f t="shared" si="249"/>
        <v>0.26086480992977057</v>
      </c>
      <c r="AL453" s="97">
        <f t="shared" si="249"/>
        <v>0.26078429846491769</v>
      </c>
      <c r="AM453" s="97">
        <f t="shared" si="249"/>
        <v>0.26075420750603956</v>
      </c>
      <c r="AN453" s="97">
        <f t="shared" si="249"/>
        <v>0.26065530397679604</v>
      </c>
      <c r="AO453" s="97">
        <f t="shared" si="249"/>
        <v>0.26057424047955557</v>
      </c>
      <c r="AP453" s="97">
        <f t="shared" si="249"/>
        <v>0.26083914151474774</v>
      </c>
      <c r="AQ453" s="97">
        <f t="shared" si="249"/>
        <v>0.26073584503355551</v>
      </c>
      <c r="AR453" s="97">
        <f t="shared" si="249"/>
        <v>0.2608082651710692</v>
      </c>
      <c r="AS453" s="97">
        <f t="shared" si="249"/>
        <v>0.26069246909767702</v>
      </c>
      <c r="AT453" s="97">
        <f t="shared" si="249"/>
        <v>0.26076770040915298</v>
      </c>
      <c r="AU453" s="97">
        <f t="shared" si="249"/>
        <v>0.26063654157380473</v>
      </c>
      <c r="AV453" s="97">
        <f t="shared" si="249"/>
        <v>0.26049773387390901</v>
      </c>
      <c r="AW453" s="97">
        <f t="shared" si="249"/>
        <v>0.26058688011058506</v>
      </c>
      <c r="AX453" s="97">
        <f t="shared" si="249"/>
        <v>0.26043397319474532</v>
      </c>
      <c r="AY453" s="97">
        <f t="shared" si="249"/>
        <v>0.26052905535560811</v>
      </c>
      <c r="BA453" s="140" t="s">
        <v>114</v>
      </c>
      <c r="BB453" s="140" t="s">
        <v>114</v>
      </c>
      <c r="BC453" s="140" t="s">
        <v>114</v>
      </c>
      <c r="BD453" s="140" t="s">
        <v>114</v>
      </c>
      <c r="BF453" s="140" t="s">
        <v>114</v>
      </c>
      <c r="BG453" s="140" t="s">
        <v>114</v>
      </c>
    </row>
    <row r="454" spans="2:59" x14ac:dyDescent="0.25">
      <c r="B454" s="91" t="s">
        <v>138</v>
      </c>
      <c r="C454" s="91" t="s">
        <v>114</v>
      </c>
      <c r="D454" s="98">
        <f t="shared" ref="D454:AY454" si="250">D393/D392</f>
        <v>23.7271923291752</v>
      </c>
      <c r="E454" s="98">
        <f t="shared" si="250"/>
        <v>23.817676274568068</v>
      </c>
      <c r="F454" s="98">
        <f t="shared" si="250"/>
        <v>24.035045673995345</v>
      </c>
      <c r="G454" s="98">
        <f t="shared" si="250"/>
        <v>23.324048635061672</v>
      </c>
      <c r="H454" s="98">
        <f t="shared" si="250"/>
        <v>22.741249423461284</v>
      </c>
      <c r="I454" s="98">
        <f t="shared" si="250"/>
        <v>24.79959356732482</v>
      </c>
      <c r="J454" s="98">
        <f t="shared" si="250"/>
        <v>25.222590246850032</v>
      </c>
      <c r="K454" s="98">
        <f t="shared" si="250"/>
        <v>23.010962677836901</v>
      </c>
      <c r="L454" s="98">
        <f t="shared" si="250"/>
        <v>23.740831591494068</v>
      </c>
      <c r="M454" s="98">
        <f t="shared" si="250"/>
        <v>25.15592622773611</v>
      </c>
      <c r="N454" s="98">
        <f t="shared" si="250"/>
        <v>27.009345331462065</v>
      </c>
      <c r="O454" s="98">
        <f t="shared" si="250"/>
        <v>30.112324807582429</v>
      </c>
      <c r="P454" s="98">
        <f t="shared" si="250"/>
        <v>28.089753002967953</v>
      </c>
      <c r="Q454" s="98">
        <f t="shared" si="250"/>
        <v>29.849395818632882</v>
      </c>
      <c r="R454" s="98">
        <f t="shared" si="250"/>
        <v>16.52826213213897</v>
      </c>
      <c r="S454" s="98">
        <f t="shared" si="250"/>
        <v>26.765455775823646</v>
      </c>
      <c r="T454" s="98">
        <f t="shared" si="250"/>
        <v>17.672084699051872</v>
      </c>
      <c r="U454" s="98">
        <f t="shared" si="250"/>
        <v>27.305233502802128</v>
      </c>
      <c r="V454" s="98">
        <f t="shared" si="250"/>
        <v>18.726037946821272</v>
      </c>
      <c r="W454" s="98">
        <f t="shared" si="250"/>
        <v>27.927053163487933</v>
      </c>
      <c r="X454" s="98">
        <f t="shared" si="250"/>
        <v>31.463774319070446</v>
      </c>
      <c r="Y454" s="98">
        <f t="shared" si="250"/>
        <v>28.412979110047985</v>
      </c>
      <c r="Z454" s="98">
        <f t="shared" si="250"/>
        <v>31.72126185289364</v>
      </c>
      <c r="AA454" s="98">
        <f t="shared" si="250"/>
        <v>28.878959989061972</v>
      </c>
      <c r="AB454" s="98">
        <f t="shared" si="250"/>
        <v>31.974624404512877</v>
      </c>
      <c r="AC454" s="98">
        <f t="shared" si="250"/>
        <v>31.561084702129712</v>
      </c>
      <c r="AD454" s="98">
        <f t="shared" si="250"/>
        <v>21.842189801757637</v>
      </c>
      <c r="AE454" s="98">
        <f t="shared" si="250"/>
        <v>29.409674545606904</v>
      </c>
      <c r="AF454" s="98">
        <f t="shared" si="250"/>
        <v>22.529646719973581</v>
      </c>
      <c r="AG454" s="98">
        <f t="shared" si="250"/>
        <v>29.681130571271908</v>
      </c>
      <c r="AH454" s="98">
        <f t="shared" si="250"/>
        <v>23.085651311036145</v>
      </c>
      <c r="AI454" s="98">
        <f t="shared" si="250"/>
        <v>29.980127827464621</v>
      </c>
      <c r="AJ454" s="98">
        <f t="shared" si="250"/>
        <v>32.447056529936816</v>
      </c>
      <c r="AK454" s="98">
        <f t="shared" si="250"/>
        <v>30.068152512234619</v>
      </c>
      <c r="AL454" s="98">
        <f t="shared" si="250"/>
        <v>32.512646404193497</v>
      </c>
      <c r="AM454" s="98">
        <f t="shared" si="250"/>
        <v>30.340213203222028</v>
      </c>
      <c r="AN454" s="98">
        <f t="shared" si="250"/>
        <v>32.602677018505361</v>
      </c>
      <c r="AO454" s="98">
        <f t="shared" si="250"/>
        <v>32.290708884890748</v>
      </c>
      <c r="AP454" s="98">
        <f t="shared" si="250"/>
        <v>9.3170809447174907</v>
      </c>
      <c r="AQ454" s="98">
        <f t="shared" si="250"/>
        <v>16.997371826926571</v>
      </c>
      <c r="AR454" s="98">
        <f t="shared" si="250"/>
        <v>9.896627649277967</v>
      </c>
      <c r="AS454" s="98">
        <f t="shared" si="250"/>
        <v>17.496261338456961</v>
      </c>
      <c r="AT454" s="98">
        <f t="shared" si="250"/>
        <v>10.441770017961558</v>
      </c>
      <c r="AU454" s="98">
        <f t="shared" si="250"/>
        <v>17.956915032935967</v>
      </c>
      <c r="AV454" s="98">
        <f t="shared" si="250"/>
        <v>25.709132704683718</v>
      </c>
      <c r="AW454" s="98">
        <f t="shared" si="250"/>
        <v>18.411174804800059</v>
      </c>
      <c r="AX454" s="98">
        <f t="shared" si="250"/>
        <v>25.951038944233577</v>
      </c>
      <c r="AY454" s="98">
        <f t="shared" si="250"/>
        <v>18.818185619783449</v>
      </c>
      <c r="BA454" s="140" t="s">
        <v>114</v>
      </c>
      <c r="BB454" s="140" t="s">
        <v>114</v>
      </c>
      <c r="BC454" s="140" t="s">
        <v>114</v>
      </c>
      <c r="BD454" s="140" t="s">
        <v>114</v>
      </c>
      <c r="BF454" s="140" t="s">
        <v>114</v>
      </c>
      <c r="BG454" s="140" t="s">
        <v>114</v>
      </c>
    </row>
    <row r="455" spans="2:59" x14ac:dyDescent="0.25">
      <c r="B455" s="91" t="s">
        <v>251</v>
      </c>
      <c r="C455" s="91" t="s">
        <v>116</v>
      </c>
      <c r="D455" s="98">
        <f t="shared" ref="D455:O455" si="251">D380/D330</f>
        <v>4.5444193395262822</v>
      </c>
      <c r="E455" s="98">
        <f t="shared" si="251"/>
        <v>4.5754893074474499</v>
      </c>
      <c r="F455" s="98">
        <f t="shared" si="251"/>
        <v>4.4570016436024735</v>
      </c>
      <c r="G455" s="98">
        <f t="shared" si="251"/>
        <v>4.3145394472653358</v>
      </c>
      <c r="H455" s="98">
        <f t="shared" si="251"/>
        <v>4.184184601775697</v>
      </c>
      <c r="I455" s="98">
        <f t="shared" si="251"/>
        <v>4.1590900019502133</v>
      </c>
      <c r="J455" s="98">
        <f t="shared" si="251"/>
        <v>4.1455759138753576</v>
      </c>
      <c r="K455" s="98">
        <f t="shared" si="251"/>
        <v>4.14052568239061</v>
      </c>
      <c r="L455" s="98">
        <f t="shared" si="251"/>
        <v>4.1569164472580642</v>
      </c>
      <c r="M455" s="98">
        <f t="shared" si="251"/>
        <v>4.1760281309710647</v>
      </c>
      <c r="N455" s="98">
        <f t="shared" si="251"/>
        <v>4.1860832798567147</v>
      </c>
      <c r="O455" s="98">
        <f t="shared" si="251"/>
        <v>4.21724133457659</v>
      </c>
      <c r="P455" s="144">
        <f>AVERAGE(D455:O455)</f>
        <v>4.2714245942079883</v>
      </c>
      <c r="Q455" s="144">
        <f>P455</f>
        <v>4.2714245942079883</v>
      </c>
      <c r="R455" s="144">
        <f t="shared" ref="R455:AY456" si="252">Q455</f>
        <v>4.2714245942079883</v>
      </c>
      <c r="S455" s="144">
        <f t="shared" si="252"/>
        <v>4.2714245942079883</v>
      </c>
      <c r="T455" s="144">
        <f t="shared" si="252"/>
        <v>4.2714245942079883</v>
      </c>
      <c r="U455" s="144">
        <f t="shared" si="252"/>
        <v>4.2714245942079883</v>
      </c>
      <c r="V455" s="144">
        <f t="shared" si="252"/>
        <v>4.2714245942079883</v>
      </c>
      <c r="W455" s="144">
        <f t="shared" si="252"/>
        <v>4.2714245942079883</v>
      </c>
      <c r="X455" s="144">
        <f t="shared" si="252"/>
        <v>4.2714245942079883</v>
      </c>
      <c r="Y455" s="144">
        <f t="shared" si="252"/>
        <v>4.2714245942079883</v>
      </c>
      <c r="Z455" s="144">
        <f t="shared" si="252"/>
        <v>4.2714245942079883</v>
      </c>
      <c r="AA455" s="144">
        <f t="shared" si="252"/>
        <v>4.2714245942079883</v>
      </c>
      <c r="AB455" s="144">
        <f t="shared" si="252"/>
        <v>4.2714245942079883</v>
      </c>
      <c r="AC455" s="144">
        <f t="shared" si="252"/>
        <v>4.2714245942079883</v>
      </c>
      <c r="AD455" s="144">
        <f t="shared" si="252"/>
        <v>4.2714245942079883</v>
      </c>
      <c r="AE455" s="144">
        <f t="shared" si="252"/>
        <v>4.2714245942079883</v>
      </c>
      <c r="AF455" s="144">
        <f t="shared" si="252"/>
        <v>4.2714245942079883</v>
      </c>
      <c r="AG455" s="144">
        <f t="shared" si="252"/>
        <v>4.2714245942079883</v>
      </c>
      <c r="AH455" s="144">
        <f t="shared" si="252"/>
        <v>4.2714245942079883</v>
      </c>
      <c r="AI455" s="144">
        <f t="shared" si="252"/>
        <v>4.2714245942079883</v>
      </c>
      <c r="AJ455" s="144">
        <f t="shared" si="252"/>
        <v>4.2714245942079883</v>
      </c>
      <c r="AK455" s="144">
        <f t="shared" si="252"/>
        <v>4.2714245942079883</v>
      </c>
      <c r="AL455" s="144">
        <f t="shared" si="252"/>
        <v>4.2714245942079883</v>
      </c>
      <c r="AM455" s="144">
        <f t="shared" si="252"/>
        <v>4.2714245942079883</v>
      </c>
      <c r="AN455" s="144">
        <f t="shared" si="252"/>
        <v>4.2714245942079883</v>
      </c>
      <c r="AO455" s="144">
        <f t="shared" si="252"/>
        <v>4.2714245942079883</v>
      </c>
      <c r="AP455" s="144">
        <f t="shared" si="252"/>
        <v>4.2714245942079883</v>
      </c>
      <c r="AQ455" s="144">
        <f t="shared" si="252"/>
        <v>4.2714245942079883</v>
      </c>
      <c r="AR455" s="144">
        <f t="shared" si="252"/>
        <v>4.2714245942079883</v>
      </c>
      <c r="AS455" s="144">
        <f t="shared" si="252"/>
        <v>4.2714245942079883</v>
      </c>
      <c r="AT455" s="144">
        <f t="shared" si="252"/>
        <v>4.2714245942079883</v>
      </c>
      <c r="AU455" s="144">
        <f t="shared" si="252"/>
        <v>4.2714245942079883</v>
      </c>
      <c r="AV455" s="144">
        <f t="shared" si="252"/>
        <v>4.2714245942079883</v>
      </c>
      <c r="AW455" s="144">
        <f t="shared" si="252"/>
        <v>4.2714245942079883</v>
      </c>
      <c r="AX455" s="144">
        <f t="shared" si="252"/>
        <v>4.2714245942079883</v>
      </c>
      <c r="AY455" s="144">
        <f t="shared" si="252"/>
        <v>4.2714245942079883</v>
      </c>
      <c r="BA455" s="140" t="s">
        <v>114</v>
      </c>
      <c r="BB455" s="140" t="s">
        <v>114</v>
      </c>
      <c r="BC455" s="140" t="s">
        <v>114</v>
      </c>
      <c r="BD455" s="140" t="s">
        <v>114</v>
      </c>
      <c r="BF455" s="140" t="s">
        <v>114</v>
      </c>
      <c r="BG455" s="140" t="s">
        <v>114</v>
      </c>
    </row>
    <row r="456" spans="2:59" x14ac:dyDescent="0.25">
      <c r="B456" s="91" t="s">
        <v>285</v>
      </c>
      <c r="C456" s="91" t="s">
        <v>115</v>
      </c>
      <c r="D456" s="98">
        <f t="shared" ref="D456:O456" si="253">D377/D392</f>
        <v>65.532106527130537</v>
      </c>
      <c r="E456" s="98">
        <f t="shared" si="253"/>
        <v>62.872035373359545</v>
      </c>
      <c r="F456" s="98">
        <f t="shared" si="253"/>
        <v>66.576761083403696</v>
      </c>
      <c r="G456" s="98">
        <f t="shared" si="253"/>
        <v>64.697779316928077</v>
      </c>
      <c r="H456" s="98">
        <f t="shared" si="253"/>
        <v>64.780283981464635</v>
      </c>
      <c r="I456" s="98">
        <f t="shared" si="253"/>
        <v>66.099269647459721</v>
      </c>
      <c r="J456" s="98">
        <f t="shared" si="253"/>
        <v>62.944019114651397</v>
      </c>
      <c r="K456" s="98">
        <f t="shared" si="253"/>
        <v>64.203950733251048</v>
      </c>
      <c r="L456" s="98">
        <f t="shared" si="253"/>
        <v>66.891653359961566</v>
      </c>
      <c r="M456" s="98">
        <f t="shared" si="253"/>
        <v>70.292535085640907</v>
      </c>
      <c r="N456" s="98">
        <f t="shared" si="253"/>
        <v>69.513824831924609</v>
      </c>
      <c r="O456" s="98">
        <f t="shared" si="253"/>
        <v>72.182631548577334</v>
      </c>
      <c r="P456" s="144">
        <f>AVERAGE(J456:O456)</f>
        <v>67.671435779001129</v>
      </c>
      <c r="Q456" s="144">
        <f>P456</f>
        <v>67.671435779001129</v>
      </c>
      <c r="R456" s="144">
        <f t="shared" si="252"/>
        <v>67.671435779001129</v>
      </c>
      <c r="S456" s="144">
        <f t="shared" si="252"/>
        <v>67.671435779001129</v>
      </c>
      <c r="T456" s="144">
        <f t="shared" si="252"/>
        <v>67.671435779001129</v>
      </c>
      <c r="U456" s="144">
        <f t="shared" si="252"/>
        <v>67.671435779001129</v>
      </c>
      <c r="V456" s="144">
        <f t="shared" si="252"/>
        <v>67.671435779001129</v>
      </c>
      <c r="W456" s="144">
        <f t="shared" si="252"/>
        <v>67.671435779001129</v>
      </c>
      <c r="X456" s="144">
        <f t="shared" si="252"/>
        <v>67.671435779001129</v>
      </c>
      <c r="Y456" s="144">
        <f t="shared" si="252"/>
        <v>67.671435779001129</v>
      </c>
      <c r="Z456" s="144">
        <f t="shared" si="252"/>
        <v>67.671435779001129</v>
      </c>
      <c r="AA456" s="144">
        <f t="shared" si="252"/>
        <v>67.671435779001129</v>
      </c>
      <c r="AB456" s="144">
        <f t="shared" si="252"/>
        <v>67.671435779001129</v>
      </c>
      <c r="AC456" s="144">
        <f t="shared" si="252"/>
        <v>67.671435779001129</v>
      </c>
      <c r="AD456" s="144">
        <f t="shared" si="252"/>
        <v>67.671435779001129</v>
      </c>
      <c r="AE456" s="144">
        <f t="shared" si="252"/>
        <v>67.671435779001129</v>
      </c>
      <c r="AF456" s="144">
        <f t="shared" si="252"/>
        <v>67.671435779001129</v>
      </c>
      <c r="AG456" s="144">
        <f t="shared" si="252"/>
        <v>67.671435779001129</v>
      </c>
      <c r="AH456" s="144">
        <f t="shared" si="252"/>
        <v>67.671435779001129</v>
      </c>
      <c r="AI456" s="144">
        <f t="shared" si="252"/>
        <v>67.671435779001129</v>
      </c>
      <c r="AJ456" s="144">
        <f t="shared" si="252"/>
        <v>67.671435779001129</v>
      </c>
      <c r="AK456" s="144">
        <f t="shared" si="252"/>
        <v>67.671435779001129</v>
      </c>
      <c r="AL456" s="144">
        <f t="shared" si="252"/>
        <v>67.671435779001129</v>
      </c>
      <c r="AM456" s="144">
        <f t="shared" si="252"/>
        <v>67.671435779001129</v>
      </c>
      <c r="AN456" s="144">
        <f t="shared" si="252"/>
        <v>67.671435779001129</v>
      </c>
      <c r="AO456" s="144">
        <f t="shared" si="252"/>
        <v>67.671435779001129</v>
      </c>
      <c r="AP456" s="144">
        <f t="shared" si="252"/>
        <v>67.671435779001129</v>
      </c>
      <c r="AQ456" s="144">
        <f t="shared" si="252"/>
        <v>67.671435779001129</v>
      </c>
      <c r="AR456" s="144">
        <f t="shared" si="252"/>
        <v>67.671435779001129</v>
      </c>
      <c r="AS456" s="144">
        <f t="shared" si="252"/>
        <v>67.671435779001129</v>
      </c>
      <c r="AT456" s="144">
        <f t="shared" si="252"/>
        <v>67.671435779001129</v>
      </c>
      <c r="AU456" s="144">
        <f t="shared" si="252"/>
        <v>67.671435779001129</v>
      </c>
      <c r="AV456" s="144">
        <f t="shared" si="252"/>
        <v>67.671435779001129</v>
      </c>
      <c r="AW456" s="144">
        <f t="shared" si="252"/>
        <v>67.671435779001129</v>
      </c>
      <c r="AX456" s="144">
        <f t="shared" si="252"/>
        <v>67.671435779001129</v>
      </c>
      <c r="AY456" s="144">
        <f t="shared" si="252"/>
        <v>67.671435779001129</v>
      </c>
      <c r="BA456" s="140" t="s">
        <v>114</v>
      </c>
      <c r="BB456" s="140" t="s">
        <v>114</v>
      </c>
      <c r="BC456" s="140" t="s">
        <v>114</v>
      </c>
      <c r="BD456" s="140" t="s">
        <v>114</v>
      </c>
      <c r="BF456" s="140" t="s">
        <v>114</v>
      </c>
      <c r="BG456" s="140" t="s">
        <v>114</v>
      </c>
    </row>
    <row r="457" spans="2:59" x14ac:dyDescent="0.25">
      <c r="B457" s="91"/>
      <c r="C457" s="94"/>
      <c r="D457" s="96"/>
      <c r="E457" s="96"/>
      <c r="F457" s="96"/>
      <c r="G457" s="96"/>
      <c r="H457" s="96"/>
      <c r="I457" s="96"/>
      <c r="J457" s="96"/>
      <c r="K457" s="96"/>
      <c r="L457" s="96"/>
      <c r="M457" s="96"/>
      <c r="N457" s="96"/>
      <c r="O457" s="96"/>
      <c r="BA457" s="140" t="s">
        <v>114</v>
      </c>
      <c r="BB457" s="140" t="s">
        <v>114</v>
      </c>
      <c r="BC457" s="140" t="s">
        <v>114</v>
      </c>
      <c r="BD457" s="140" t="s">
        <v>114</v>
      </c>
      <c r="BF457" s="140" t="s">
        <v>114</v>
      </c>
      <c r="BG457" s="140" t="s">
        <v>114</v>
      </c>
    </row>
    <row r="458" spans="2:59" x14ac:dyDescent="0.25">
      <c r="B458" s="88" t="s">
        <v>139</v>
      </c>
      <c r="C458" s="89"/>
      <c r="D458" s="70">
        <v>44562</v>
      </c>
      <c r="E458" s="70">
        <v>44593</v>
      </c>
      <c r="F458" s="70">
        <v>44621</v>
      </c>
      <c r="G458" s="70">
        <v>44652</v>
      </c>
      <c r="H458" s="70">
        <v>44682</v>
      </c>
      <c r="I458" s="70">
        <v>44713</v>
      </c>
      <c r="J458" s="70">
        <v>44743</v>
      </c>
      <c r="K458" s="70">
        <v>44774</v>
      </c>
      <c r="L458" s="70">
        <v>44805</v>
      </c>
      <c r="M458" s="70">
        <v>44835</v>
      </c>
      <c r="N458" s="70">
        <v>44866</v>
      </c>
      <c r="O458" s="70">
        <v>44896</v>
      </c>
      <c r="P458" s="70">
        <v>44927</v>
      </c>
      <c r="Q458" s="70">
        <v>44958</v>
      </c>
      <c r="R458" s="70">
        <v>44986</v>
      </c>
      <c r="S458" s="70">
        <v>45017</v>
      </c>
      <c r="T458" s="70">
        <v>45047</v>
      </c>
      <c r="U458" s="70">
        <v>45078</v>
      </c>
      <c r="V458" s="70">
        <v>45108</v>
      </c>
      <c r="W458" s="70">
        <v>45139</v>
      </c>
      <c r="X458" s="70">
        <v>45170</v>
      </c>
      <c r="Y458" s="70">
        <v>45200</v>
      </c>
      <c r="Z458" s="70">
        <v>45231</v>
      </c>
      <c r="AA458" s="70">
        <v>45261</v>
      </c>
      <c r="AB458" s="70">
        <v>45292</v>
      </c>
      <c r="AC458" s="70">
        <v>45323</v>
      </c>
      <c r="AD458" s="70">
        <v>45352</v>
      </c>
      <c r="AE458" s="70">
        <v>45383</v>
      </c>
      <c r="AF458" s="70">
        <v>45413</v>
      </c>
      <c r="AG458" s="70">
        <v>45444</v>
      </c>
      <c r="AH458" s="70">
        <v>45474</v>
      </c>
      <c r="AI458" s="70">
        <v>45505</v>
      </c>
      <c r="AJ458" s="70">
        <v>45536</v>
      </c>
      <c r="AK458" s="70">
        <v>45566</v>
      </c>
      <c r="AL458" s="70">
        <v>45597</v>
      </c>
      <c r="AM458" s="70">
        <v>45627</v>
      </c>
      <c r="AN458" s="70">
        <v>45658</v>
      </c>
      <c r="AO458" s="70">
        <v>45689</v>
      </c>
      <c r="AP458" s="70">
        <v>45717</v>
      </c>
      <c r="AQ458" s="70">
        <v>45748</v>
      </c>
      <c r="AR458" s="70">
        <v>45778</v>
      </c>
      <c r="AS458" s="70">
        <v>45809</v>
      </c>
      <c r="AT458" s="70">
        <v>45839</v>
      </c>
      <c r="AU458" s="70">
        <v>45870</v>
      </c>
      <c r="AV458" s="70">
        <v>45901</v>
      </c>
      <c r="AW458" s="70">
        <v>45931</v>
      </c>
      <c r="AX458" s="70">
        <v>45962</v>
      </c>
      <c r="AY458" s="70">
        <v>45992</v>
      </c>
      <c r="BA458" s="140" t="s">
        <v>114</v>
      </c>
      <c r="BB458" s="140" t="s">
        <v>114</v>
      </c>
      <c r="BC458" s="140" t="s">
        <v>114</v>
      </c>
      <c r="BD458" s="140" t="s">
        <v>114</v>
      </c>
      <c r="BF458" s="140" t="s">
        <v>114</v>
      </c>
      <c r="BG458" s="140" t="s">
        <v>114</v>
      </c>
    </row>
    <row r="459" spans="2:59" x14ac:dyDescent="0.25">
      <c r="B459" s="91" t="s">
        <v>140</v>
      </c>
      <c r="C459" s="91" t="s">
        <v>119</v>
      </c>
      <c r="D459" s="168">
        <f t="shared" ref="D459:AY459" si="254">D347/D336</f>
        <v>0.13940966194273474</v>
      </c>
      <c r="E459" s="168">
        <f t="shared" si="254"/>
        <v>0.10409082099729204</v>
      </c>
      <c r="F459" s="168">
        <f t="shared" si="254"/>
        <v>0.1164748454575128</v>
      </c>
      <c r="G459" s="168">
        <f t="shared" si="254"/>
        <v>0.10583881766284774</v>
      </c>
      <c r="H459" s="168">
        <f t="shared" si="254"/>
        <v>8.3320573376156976E-2</v>
      </c>
      <c r="I459" s="168">
        <f t="shared" si="254"/>
        <v>8.0686612753543274E-2</v>
      </c>
      <c r="J459" s="168">
        <f t="shared" si="254"/>
        <v>6.4316916434932189E-2</v>
      </c>
      <c r="K459" s="168">
        <f t="shared" si="254"/>
        <v>9.9564455941422894E-2</v>
      </c>
      <c r="L459" s="168">
        <f t="shared" si="254"/>
        <v>2.38552643213139E-2</v>
      </c>
      <c r="M459" s="168">
        <f t="shared" si="254"/>
        <v>4.3931750408955847E-2</v>
      </c>
      <c r="N459" s="168">
        <f t="shared" si="254"/>
        <v>5.4390529264136261E-2</v>
      </c>
      <c r="O459" s="168">
        <f t="shared" si="254"/>
        <v>8.6211720968509375E-2</v>
      </c>
      <c r="P459" s="168">
        <f t="shared" si="254"/>
        <v>5.7797852691491527E-2</v>
      </c>
      <c r="Q459" s="168">
        <f t="shared" si="254"/>
        <v>5.689531341838177E-2</v>
      </c>
      <c r="R459" s="168">
        <f t="shared" si="254"/>
        <v>6.3163796129205363E-2</v>
      </c>
      <c r="S459" s="168">
        <f t="shared" si="254"/>
        <v>5.7712574908838445E-2</v>
      </c>
      <c r="T459" s="168">
        <f t="shared" si="254"/>
        <v>6.1191204075964324E-2</v>
      </c>
      <c r="U459" s="168">
        <f t="shared" si="254"/>
        <v>5.6521274273123784E-2</v>
      </c>
      <c r="V459" s="168">
        <f t="shared" si="254"/>
        <v>5.9397658035478362E-2</v>
      </c>
      <c r="W459" s="168">
        <f t="shared" si="254"/>
        <v>5.5412702370248493E-2</v>
      </c>
      <c r="X459" s="168">
        <f t="shared" si="254"/>
        <v>5.4042671897685274E-2</v>
      </c>
      <c r="Y459" s="168">
        <f t="shared" si="254"/>
        <v>5.4326727560370283E-2</v>
      </c>
      <c r="Z459" s="168">
        <f t="shared" si="254"/>
        <v>5.310881102176751E-2</v>
      </c>
      <c r="AA459" s="168">
        <f t="shared" si="254"/>
        <v>5.3401255101287765E-2</v>
      </c>
      <c r="AB459" s="168">
        <f t="shared" si="254"/>
        <v>5.7649240486882684E-2</v>
      </c>
      <c r="AC459" s="168">
        <f t="shared" si="254"/>
        <v>5.7225530579313087E-2</v>
      </c>
      <c r="AD459" s="168">
        <f t="shared" si="254"/>
        <v>6.0284925123736136E-2</v>
      </c>
      <c r="AE459" s="168">
        <f t="shared" si="254"/>
        <v>5.7238245264256707E-2</v>
      </c>
      <c r="AF459" s="168">
        <f t="shared" si="254"/>
        <v>5.9169440226262249E-2</v>
      </c>
      <c r="AG459" s="168">
        <f t="shared" si="254"/>
        <v>5.6400681213445956E-2</v>
      </c>
      <c r="AH459" s="168">
        <f t="shared" si="254"/>
        <v>5.8098837936278076E-2</v>
      </c>
      <c r="AI459" s="168">
        <f t="shared" si="254"/>
        <v>5.5585300141211408E-2</v>
      </c>
      <c r="AJ459" s="168">
        <f t="shared" si="254"/>
        <v>5.4652549304152892E-2</v>
      </c>
      <c r="AK459" s="168">
        <f t="shared" si="254"/>
        <v>5.4945352594657618E-2</v>
      </c>
      <c r="AL459" s="168">
        <f t="shared" si="254"/>
        <v>5.4011040881446204E-2</v>
      </c>
      <c r="AM459" s="168">
        <f t="shared" si="254"/>
        <v>5.4310195529489382E-2</v>
      </c>
      <c r="AN459" s="168">
        <f t="shared" si="254"/>
        <v>5.4277105143742309E-2</v>
      </c>
      <c r="AO459" s="168">
        <f t="shared" si="254"/>
        <v>5.3968110185095008E-2</v>
      </c>
      <c r="AP459" s="168">
        <f t="shared" si="254"/>
        <v>6.787839896693873E-2</v>
      </c>
      <c r="AQ459" s="168">
        <f t="shared" si="254"/>
        <v>5.9004842792541541E-2</v>
      </c>
      <c r="AR459" s="168">
        <f t="shared" si="254"/>
        <v>6.5946687378480598E-2</v>
      </c>
      <c r="AS459" s="168">
        <f t="shared" si="254"/>
        <v>5.813117483626376E-2</v>
      </c>
      <c r="AT459" s="168">
        <f t="shared" si="254"/>
        <v>6.4333083368634442E-2</v>
      </c>
      <c r="AU459" s="168">
        <f t="shared" si="254"/>
        <v>5.731187366856582E-2</v>
      </c>
      <c r="AV459" s="168">
        <f t="shared" si="254"/>
        <v>5.4067649317433464E-2</v>
      </c>
      <c r="AW459" s="168">
        <f t="shared" si="254"/>
        <v>5.6543832128531236E-2</v>
      </c>
      <c r="AX459" s="168">
        <f t="shared" si="254"/>
        <v>5.3541469932389056E-2</v>
      </c>
      <c r="AY459" s="168">
        <f t="shared" si="254"/>
        <v>5.5839039210894073E-2</v>
      </c>
      <c r="BA459" s="140" t="s">
        <v>114</v>
      </c>
      <c r="BB459" s="140" t="s">
        <v>114</v>
      </c>
      <c r="BC459" s="140" t="s">
        <v>114</v>
      </c>
      <c r="BD459" s="140" t="s">
        <v>114</v>
      </c>
      <c r="BF459" s="140" t="s">
        <v>114</v>
      </c>
      <c r="BG459" s="140" t="s">
        <v>114</v>
      </c>
    </row>
    <row r="460" spans="2:59" x14ac:dyDescent="0.25">
      <c r="B460" s="91" t="s">
        <v>141</v>
      </c>
      <c r="C460" s="91" t="s">
        <v>119</v>
      </c>
      <c r="D460" s="96">
        <f t="shared" ref="D460:AY460" si="255">D367/D336</f>
        <v>3.5258774558013913E-2</v>
      </c>
      <c r="E460" s="96">
        <f t="shared" si="255"/>
        <v>6.3695107133268109E-3</v>
      </c>
      <c r="F460" s="96">
        <f t="shared" si="255"/>
        <v>4.9396708836359438E-2</v>
      </c>
      <c r="G460" s="96">
        <f t="shared" si="255"/>
        <v>4.7456090092135471E-3</v>
      </c>
      <c r="H460" s="96">
        <f t="shared" si="255"/>
        <v>5.4715259336444678E-3</v>
      </c>
      <c r="I460" s="96">
        <f t="shared" si="255"/>
        <v>6.5499670968018173E-4</v>
      </c>
      <c r="J460" s="96">
        <f t="shared" si="255"/>
        <v>-1.4616942052138919E-2</v>
      </c>
      <c r="K460" s="96">
        <f t="shared" si="255"/>
        <v>2.9017559504964013E-2</v>
      </c>
      <c r="L460" s="96">
        <f t="shared" si="255"/>
        <v>-4.8033246758273168E-2</v>
      </c>
      <c r="M460" s="96">
        <f t="shared" si="255"/>
        <v>-5.3226268391034143E-2</v>
      </c>
      <c r="N460" s="96">
        <f t="shared" si="255"/>
        <v>-4.0993538852489256E-2</v>
      </c>
      <c r="O460" s="96">
        <f t="shared" si="255"/>
        <v>5.5009099327958055E-2</v>
      </c>
      <c r="P460" s="96">
        <f t="shared" si="255"/>
        <v>1.1885704754543751E-2</v>
      </c>
      <c r="Q460" s="96">
        <f t="shared" si="255"/>
        <v>1.135970755612755E-2</v>
      </c>
      <c r="R460" s="96">
        <f t="shared" si="255"/>
        <v>1.5418750682406062E-2</v>
      </c>
      <c r="S460" s="96">
        <f t="shared" si="255"/>
        <v>1.1933912411064241E-2</v>
      </c>
      <c r="T460" s="96">
        <f t="shared" si="255"/>
        <v>1.41952759274846E-2</v>
      </c>
      <c r="U460" s="96">
        <f t="shared" si="255"/>
        <v>1.1230547365933829E-2</v>
      </c>
      <c r="V460" s="96">
        <f t="shared" si="255"/>
        <v>1.324334085993905E-2</v>
      </c>
      <c r="W460" s="96">
        <f t="shared" si="255"/>
        <v>1.0848214369402674E-2</v>
      </c>
      <c r="X460" s="96">
        <f t="shared" si="255"/>
        <v>1.0103882620399407E-2</v>
      </c>
      <c r="Y460" s="96">
        <f t="shared" si="255"/>
        <v>1.0604606776641236E-2</v>
      </c>
      <c r="Z460" s="96">
        <f t="shared" si="255"/>
        <v>1.0010057003989823E-2</v>
      </c>
      <c r="AA460" s="96">
        <f t="shared" si="255"/>
        <v>1.0659871237885232E-2</v>
      </c>
      <c r="AB460" s="96">
        <f t="shared" si="255"/>
        <v>1.3659989358901403E-2</v>
      </c>
      <c r="AC460" s="96">
        <f t="shared" si="255"/>
        <v>1.3378924494603001E-2</v>
      </c>
      <c r="AD460" s="96">
        <f t="shared" si="255"/>
        <v>1.5673745833460179E-2</v>
      </c>
      <c r="AE460" s="96">
        <f t="shared" si="255"/>
        <v>1.3481892968766803E-2</v>
      </c>
      <c r="AF460" s="96">
        <f t="shared" si="255"/>
        <v>1.4945296939611696E-2</v>
      </c>
      <c r="AG460" s="96">
        <f t="shared" si="255"/>
        <v>1.2951389689201242E-2</v>
      </c>
      <c r="AH460" s="96">
        <f t="shared" si="255"/>
        <v>1.4252025811543978E-2</v>
      </c>
      <c r="AI460" s="96">
        <f t="shared" si="255"/>
        <v>1.243488291760156E-2</v>
      </c>
      <c r="AJ460" s="96">
        <f t="shared" si="255"/>
        <v>1.1770668117776328E-2</v>
      </c>
      <c r="AK460" s="96">
        <f t="shared" si="255"/>
        <v>1.2027799877422677E-2</v>
      </c>
      <c r="AL460" s="96">
        <f t="shared" si="255"/>
        <v>1.1336965566074627E-2</v>
      </c>
      <c r="AM460" s="96">
        <f t="shared" si="255"/>
        <v>1.1574907948696684E-2</v>
      </c>
      <c r="AN460" s="96">
        <f t="shared" si="255"/>
        <v>1.1588582593158142E-2</v>
      </c>
      <c r="AO460" s="96">
        <f t="shared" si="255"/>
        <v>1.1371344958488591E-2</v>
      </c>
      <c r="AP460" s="96">
        <f t="shared" si="255"/>
        <v>2.1708304837446981E-2</v>
      </c>
      <c r="AQ460" s="96">
        <f t="shared" si="255"/>
        <v>1.5177530509809896E-2</v>
      </c>
      <c r="AR460" s="96">
        <f t="shared" si="255"/>
        <v>2.0324941596965424E-2</v>
      </c>
      <c r="AS460" s="96">
        <f t="shared" si="255"/>
        <v>1.4567409488212259E-2</v>
      </c>
      <c r="AT460" s="96">
        <f t="shared" si="255"/>
        <v>1.9172876128664459E-2</v>
      </c>
      <c r="AU460" s="96">
        <f t="shared" si="255"/>
        <v>1.3986615917279996E-2</v>
      </c>
      <c r="AV460" s="96">
        <f t="shared" si="255"/>
        <v>1.1573526334524192E-2</v>
      </c>
      <c r="AW460" s="96">
        <f t="shared" si="255"/>
        <v>1.3433148037840832E-2</v>
      </c>
      <c r="AX460" s="96">
        <f t="shared" si="255"/>
        <v>1.1196649128017828E-2</v>
      </c>
      <c r="AY460" s="96">
        <f t="shared" si="255"/>
        <v>1.2922184929471317E-2</v>
      </c>
      <c r="BA460" s="140" t="s">
        <v>114</v>
      </c>
      <c r="BB460" s="140" t="s">
        <v>114</v>
      </c>
      <c r="BC460" s="140" t="s">
        <v>114</v>
      </c>
      <c r="BD460" s="140" t="s">
        <v>114</v>
      </c>
      <c r="BF460" s="140" t="s">
        <v>114</v>
      </c>
      <c r="BG460" s="140" t="s">
        <v>114</v>
      </c>
    </row>
    <row r="461" spans="2:59" x14ac:dyDescent="0.25">
      <c r="B461" s="91" t="s">
        <v>142</v>
      </c>
      <c r="C461" s="91" t="s">
        <v>119</v>
      </c>
      <c r="D461" s="96">
        <f t="shared" ref="D461:AY461" si="256">D371/D336</f>
        <v>3.5225232724696083E-2</v>
      </c>
      <c r="E461" s="96">
        <f t="shared" si="256"/>
        <v>6.2275097982653618E-3</v>
      </c>
      <c r="F461" s="96">
        <f t="shared" si="256"/>
        <v>4.9361979308667148E-2</v>
      </c>
      <c r="G461" s="96">
        <f t="shared" si="256"/>
        <v>4.7230072758210964E-3</v>
      </c>
      <c r="H461" s="96">
        <f t="shared" si="256"/>
        <v>5.4478055960597554E-3</v>
      </c>
      <c r="I461" s="96">
        <f t="shared" si="256"/>
        <v>6.3563264771306267E-4</v>
      </c>
      <c r="J461" s="96">
        <f t="shared" si="256"/>
        <v>-1.4632785234915706E-2</v>
      </c>
      <c r="K461" s="96">
        <f t="shared" si="256"/>
        <v>2.9003126027005818E-2</v>
      </c>
      <c r="L461" s="96">
        <f t="shared" si="256"/>
        <v>-4.8045560317762484E-2</v>
      </c>
      <c r="M461" s="96">
        <f t="shared" si="256"/>
        <v>-5.3235725398760446E-2</v>
      </c>
      <c r="N461" s="96">
        <f t="shared" si="256"/>
        <v>-4.1001652688616601E-2</v>
      </c>
      <c r="O461" s="96">
        <f t="shared" si="256"/>
        <v>5.5009099327958055E-2</v>
      </c>
      <c r="P461" s="96">
        <f t="shared" si="256"/>
        <v>1.1873214057972868E-2</v>
      </c>
      <c r="Q461" s="96">
        <f t="shared" si="256"/>
        <v>1.1348339484544556E-2</v>
      </c>
      <c r="R461" s="96">
        <f t="shared" si="256"/>
        <v>1.5404890761505701E-2</v>
      </c>
      <c r="S461" s="96">
        <f t="shared" si="256"/>
        <v>1.1923155388069703E-2</v>
      </c>
      <c r="T461" s="96">
        <f t="shared" si="256"/>
        <v>1.4183246967901309E-2</v>
      </c>
      <c r="U461" s="96">
        <f t="shared" si="256"/>
        <v>1.122091706502526E-2</v>
      </c>
      <c r="V461" s="96">
        <f t="shared" si="256"/>
        <v>1.3232707349222335E-2</v>
      </c>
      <c r="W461" s="96">
        <f t="shared" si="256"/>
        <v>1.0839501192140938E-2</v>
      </c>
      <c r="X461" s="96">
        <f t="shared" si="256"/>
        <v>1.0095841078457969E-2</v>
      </c>
      <c r="Y461" s="96">
        <f t="shared" si="256"/>
        <v>1.0596625610104472E-2</v>
      </c>
      <c r="Z461" s="96">
        <f t="shared" si="256"/>
        <v>1.0002647126238589E-2</v>
      </c>
      <c r="AA461" s="96">
        <f t="shared" si="256"/>
        <v>1.0652522580651186E-2</v>
      </c>
      <c r="AB461" s="96">
        <f t="shared" si="256"/>
        <v>1.3653670523492036E-2</v>
      </c>
      <c r="AC461" s="96">
        <f t="shared" si="256"/>
        <v>1.3372814664929207E-2</v>
      </c>
      <c r="AD461" s="96">
        <f t="shared" si="256"/>
        <v>1.5667059321640007E-2</v>
      </c>
      <c r="AE461" s="96">
        <f t="shared" si="256"/>
        <v>1.3476038584139092E-2</v>
      </c>
      <c r="AF461" s="96">
        <f t="shared" si="256"/>
        <v>1.4939076744135653E-2</v>
      </c>
      <c r="AG461" s="96">
        <f t="shared" si="256"/>
        <v>1.2945892536197108E-2</v>
      </c>
      <c r="AH461" s="96">
        <f t="shared" si="256"/>
        <v>1.4246210729817346E-2</v>
      </c>
      <c r="AI461" s="96">
        <f t="shared" si="256"/>
        <v>1.2429704448854426E-2</v>
      </c>
      <c r="AJ461" s="96">
        <f t="shared" si="256"/>
        <v>1.1765736634484146E-2</v>
      </c>
      <c r="AK461" s="96">
        <f t="shared" si="256"/>
        <v>1.2022897731839798E-2</v>
      </c>
      <c r="AL461" s="96">
        <f t="shared" si="256"/>
        <v>1.1332288684029211E-2</v>
      </c>
      <c r="AM461" s="96">
        <f t="shared" si="256"/>
        <v>1.1570257801183467E-2</v>
      </c>
      <c r="AN461" s="96">
        <f t="shared" si="256"/>
        <v>1.1584168503058068E-2</v>
      </c>
      <c r="AO461" s="96">
        <f t="shared" si="256"/>
        <v>1.1367026118639168E-2</v>
      </c>
      <c r="AP461" s="96">
        <f t="shared" si="256"/>
        <v>2.1700961797786297E-2</v>
      </c>
      <c r="AQ461" s="96">
        <f t="shared" si="256"/>
        <v>1.5172291505958783E-2</v>
      </c>
      <c r="AR461" s="96">
        <f t="shared" si="256"/>
        <v>2.0318140385828229E-2</v>
      </c>
      <c r="AS461" s="96">
        <f t="shared" si="256"/>
        <v>1.456245651602131E-2</v>
      </c>
      <c r="AT461" s="96">
        <f t="shared" si="256"/>
        <v>1.9166547339106787E-2</v>
      </c>
      <c r="AU461" s="96">
        <f t="shared" si="256"/>
        <v>1.3981917835032963E-2</v>
      </c>
      <c r="AV461" s="96">
        <f t="shared" si="256"/>
        <v>1.1569532034040533E-2</v>
      </c>
      <c r="AW461" s="96">
        <f t="shared" si="256"/>
        <v>1.3428677846998416E-2</v>
      </c>
      <c r="AX461" s="96">
        <f t="shared" si="256"/>
        <v>1.1192824678444884E-2</v>
      </c>
      <c r="AY461" s="96">
        <f t="shared" si="256"/>
        <v>1.2917923155155204E-2</v>
      </c>
      <c r="BA461" s="140" t="s">
        <v>114</v>
      </c>
      <c r="BB461" s="140" t="s">
        <v>114</v>
      </c>
      <c r="BC461" s="140" t="s">
        <v>114</v>
      </c>
      <c r="BD461" s="140" t="s">
        <v>114</v>
      </c>
      <c r="BF461" s="140" t="s">
        <v>114</v>
      </c>
      <c r="BG461" s="140" t="s">
        <v>114</v>
      </c>
    </row>
    <row r="462" spans="2:59" x14ac:dyDescent="0.25">
      <c r="B462" s="92"/>
      <c r="C462" s="92"/>
      <c r="BA462" s="140" t="s">
        <v>114</v>
      </c>
      <c r="BB462" s="140" t="s">
        <v>114</v>
      </c>
      <c r="BC462" s="140" t="s">
        <v>114</v>
      </c>
      <c r="BD462" s="140" t="s">
        <v>114</v>
      </c>
      <c r="BF462" s="140" t="s">
        <v>114</v>
      </c>
      <c r="BG462" s="140" t="s">
        <v>114</v>
      </c>
    </row>
    <row r="463" spans="2:59" x14ac:dyDescent="0.25">
      <c r="B463" s="88" t="s">
        <v>143</v>
      </c>
      <c r="C463" s="89"/>
      <c r="D463" s="135"/>
      <c r="E463" s="135"/>
      <c r="F463" s="135"/>
      <c r="G463" s="135"/>
      <c r="H463" s="135"/>
      <c r="I463" s="135"/>
      <c r="J463" s="135"/>
      <c r="K463" s="135"/>
      <c r="L463" s="135"/>
      <c r="M463" s="135"/>
      <c r="N463" s="135"/>
      <c r="O463" s="135"/>
      <c r="BA463" s="140" t="s">
        <v>114</v>
      </c>
      <c r="BB463" s="140" t="s">
        <v>114</v>
      </c>
      <c r="BC463" s="140" t="s">
        <v>114</v>
      </c>
      <c r="BD463" s="140" t="s">
        <v>114</v>
      </c>
      <c r="BF463" s="140" t="s">
        <v>114</v>
      </c>
      <c r="BG463" s="140" t="s">
        <v>114</v>
      </c>
    </row>
    <row r="464" spans="2:59" x14ac:dyDescent="0.25">
      <c r="B464" s="91" t="s">
        <v>144</v>
      </c>
      <c r="C464" s="91" t="s">
        <v>26</v>
      </c>
      <c r="D464" s="97">
        <f t="shared" ref="D464:AY464" si="257">D336/D393</f>
        <v>18.030185764526692</v>
      </c>
      <c r="E464" s="97">
        <f t="shared" si="257"/>
        <v>18.08307356691898</v>
      </c>
      <c r="F464" s="97">
        <f t="shared" si="257"/>
        <v>19.759889379751673</v>
      </c>
      <c r="G464" s="97">
        <f t="shared" si="257"/>
        <v>20.214912842132374</v>
      </c>
      <c r="H464" s="97">
        <f t="shared" si="257"/>
        <v>20.542529119803671</v>
      </c>
      <c r="I464" s="97">
        <f t="shared" si="257"/>
        <v>20.149172353333441</v>
      </c>
      <c r="J464" s="97">
        <f t="shared" si="257"/>
        <v>20.897667479565765</v>
      </c>
      <c r="K464" s="97">
        <f t="shared" si="257"/>
        <v>20.636442331617289</v>
      </c>
      <c r="L464" s="97">
        <f t="shared" si="257"/>
        <v>20.618613937888284</v>
      </c>
      <c r="M464" s="97">
        <f t="shared" si="257"/>
        <v>21.008596553621722</v>
      </c>
      <c r="N464" s="97">
        <f t="shared" si="257"/>
        <v>21.009628418839743</v>
      </c>
      <c r="O464" s="97">
        <f t="shared" si="257"/>
        <v>24.601285628124913</v>
      </c>
      <c r="P464" s="162">
        <f t="shared" si="257"/>
        <v>18.439783847975509</v>
      </c>
      <c r="Q464" s="162">
        <f t="shared" si="257"/>
        <v>18.488974302761907</v>
      </c>
      <c r="R464" s="162">
        <f t="shared" si="257"/>
        <v>18.605047531260137</v>
      </c>
      <c r="S464" s="162">
        <f t="shared" si="257"/>
        <v>18.580410819256773</v>
      </c>
      <c r="T464" s="162">
        <f t="shared" si="257"/>
        <v>18.647745417012295</v>
      </c>
      <c r="U464" s="162">
        <f t="shared" si="257"/>
        <v>18.593359976088141</v>
      </c>
      <c r="V464" s="162">
        <f t="shared" si="257"/>
        <v>18.643667480294702</v>
      </c>
      <c r="W464" s="162">
        <f t="shared" si="257"/>
        <v>18.586074690116618</v>
      </c>
      <c r="X464" s="162">
        <f t="shared" si="257"/>
        <v>18.563263022980614</v>
      </c>
      <c r="Y464" s="162">
        <f t="shared" si="257"/>
        <v>18.555900726361457</v>
      </c>
      <c r="Z464" s="162">
        <f t="shared" si="257"/>
        <v>18.531953971706869</v>
      </c>
      <c r="AA464" s="162">
        <f t="shared" si="257"/>
        <v>18.531657971534962</v>
      </c>
      <c r="AB464" s="162">
        <f t="shared" si="257"/>
        <v>20.144705532215827</v>
      </c>
      <c r="AC464" s="162">
        <f t="shared" si="257"/>
        <v>20.126503044101607</v>
      </c>
      <c r="AD464" s="162">
        <f t="shared" si="257"/>
        <v>20.324844522253354</v>
      </c>
      <c r="AE464" s="162">
        <f t="shared" si="257"/>
        <v>20.13550045363387</v>
      </c>
      <c r="AF464" s="162">
        <f t="shared" si="257"/>
        <v>20.25842233374237</v>
      </c>
      <c r="AG464" s="162">
        <f t="shared" si="257"/>
        <v>20.084132432912781</v>
      </c>
      <c r="AH464" s="162">
        <f t="shared" si="257"/>
        <v>20.189962539664634</v>
      </c>
      <c r="AI464" s="162">
        <f t="shared" si="257"/>
        <v>20.031715790304375</v>
      </c>
      <c r="AJ464" s="162">
        <f t="shared" si="257"/>
        <v>19.972971941331693</v>
      </c>
      <c r="AK464" s="162">
        <f t="shared" si="257"/>
        <v>19.989956021286154</v>
      </c>
      <c r="AL464" s="162">
        <f t="shared" si="257"/>
        <v>19.932268948009728</v>
      </c>
      <c r="AM464" s="162">
        <f t="shared" si="257"/>
        <v>19.95071648402547</v>
      </c>
      <c r="AN464" s="162">
        <f t="shared" si="257"/>
        <v>20.034999039270993</v>
      </c>
      <c r="AO464" s="162">
        <f t="shared" si="257"/>
        <v>20.014865653222223</v>
      </c>
      <c r="AP464" s="162">
        <f t="shared" si="257"/>
        <v>21.004690955938536</v>
      </c>
      <c r="AQ464" s="162">
        <f t="shared" si="257"/>
        <v>20.362655552709317</v>
      </c>
      <c r="AR464" s="162">
        <f t="shared" si="257"/>
        <v>20.861422793899333</v>
      </c>
      <c r="AS464" s="162">
        <f t="shared" si="257"/>
        <v>20.301182297031598</v>
      </c>
      <c r="AT464" s="162">
        <f t="shared" si="257"/>
        <v>20.742618627588584</v>
      </c>
      <c r="AU464" s="162">
        <f t="shared" si="257"/>
        <v>20.243789319437337</v>
      </c>
      <c r="AV464" s="162">
        <f t="shared" si="257"/>
        <v>20.02134864484297</v>
      </c>
      <c r="AW464" s="162">
        <f t="shared" si="257"/>
        <v>20.190571984750399</v>
      </c>
      <c r="AX464" s="162">
        <f t="shared" si="257"/>
        <v>19.985788997183551</v>
      </c>
      <c r="AY464" s="162">
        <f t="shared" si="257"/>
        <v>20.142280417199007</v>
      </c>
      <c r="BA464" s="140" t="s">
        <v>114</v>
      </c>
      <c r="BB464" s="140" t="s">
        <v>114</v>
      </c>
      <c r="BC464" s="140" t="s">
        <v>114</v>
      </c>
      <c r="BD464" s="140" t="s">
        <v>114</v>
      </c>
      <c r="BF464" s="140" t="s">
        <v>114</v>
      </c>
      <c r="BG464" s="140" t="s">
        <v>114</v>
      </c>
    </row>
    <row r="465" spans="2:59" x14ac:dyDescent="0.25">
      <c r="B465" s="91" t="s">
        <v>145</v>
      </c>
      <c r="C465" s="91" t="s">
        <v>116</v>
      </c>
      <c r="D465" s="98">
        <f t="shared" ref="D465:AY465" si="258">D380/D330</f>
        <v>4.5444193395262822</v>
      </c>
      <c r="E465" s="98">
        <f t="shared" si="258"/>
        <v>4.5754893074474499</v>
      </c>
      <c r="F465" s="98">
        <f t="shared" si="258"/>
        <v>4.4570016436024735</v>
      </c>
      <c r="G465" s="98">
        <f t="shared" si="258"/>
        <v>4.3145394472653358</v>
      </c>
      <c r="H465" s="98">
        <f t="shared" si="258"/>
        <v>4.184184601775697</v>
      </c>
      <c r="I465" s="98">
        <f t="shared" si="258"/>
        <v>4.1590900019502133</v>
      </c>
      <c r="J465" s="98">
        <f t="shared" si="258"/>
        <v>4.1455759138753576</v>
      </c>
      <c r="K465" s="98">
        <f t="shared" si="258"/>
        <v>4.14052568239061</v>
      </c>
      <c r="L465" s="98">
        <f t="shared" si="258"/>
        <v>4.1569164472580642</v>
      </c>
      <c r="M465" s="98">
        <f t="shared" si="258"/>
        <v>4.1760281309710647</v>
      </c>
      <c r="N465" s="98">
        <f t="shared" si="258"/>
        <v>4.1860832798567147</v>
      </c>
      <c r="O465" s="98">
        <f t="shared" si="258"/>
        <v>4.21724133457659</v>
      </c>
      <c r="P465" s="98">
        <f t="shared" si="258"/>
        <v>4.395916288345374</v>
      </c>
      <c r="Q465" s="98">
        <f t="shared" si="258"/>
        <v>4.4042674306953487</v>
      </c>
      <c r="R465" s="98">
        <f t="shared" si="258"/>
        <v>4.3475017749371894</v>
      </c>
      <c r="S465" s="98">
        <f t="shared" si="258"/>
        <v>4.3967027404314605</v>
      </c>
      <c r="T465" s="98">
        <f t="shared" si="258"/>
        <v>4.3650578090248535</v>
      </c>
      <c r="U465" s="98">
        <f t="shared" si="258"/>
        <v>4.4077464175946206</v>
      </c>
      <c r="V465" s="98">
        <f t="shared" si="258"/>
        <v>4.3812627516542602</v>
      </c>
      <c r="W465" s="98">
        <f t="shared" si="258"/>
        <v>4.4181200398676879</v>
      </c>
      <c r="X465" s="98">
        <f t="shared" si="258"/>
        <v>4.4310712606919518</v>
      </c>
      <c r="Y465" s="98">
        <f t="shared" si="258"/>
        <v>4.4283740112737489</v>
      </c>
      <c r="Z465" s="98">
        <f t="shared" si="258"/>
        <v>4.4399834150814099</v>
      </c>
      <c r="AA465" s="98">
        <f t="shared" si="258"/>
        <v>4.4371851236712976</v>
      </c>
      <c r="AB465" s="98">
        <f t="shared" si="258"/>
        <v>4.3973922820427216</v>
      </c>
      <c r="AC465" s="98">
        <f t="shared" si="258"/>
        <v>4.4013081636777036</v>
      </c>
      <c r="AD465" s="98">
        <f t="shared" si="258"/>
        <v>4.3733324470890134</v>
      </c>
      <c r="AE465" s="98">
        <f t="shared" si="258"/>
        <v>4.4011904598320584</v>
      </c>
      <c r="AF465" s="98">
        <f t="shared" si="258"/>
        <v>4.3834527840081217</v>
      </c>
      <c r="AG465" s="98">
        <f t="shared" si="258"/>
        <v>4.4089701099979379</v>
      </c>
      <c r="AH465" s="98">
        <f t="shared" si="258"/>
        <v>4.3932518324758423</v>
      </c>
      <c r="AI465" s="98">
        <f t="shared" si="258"/>
        <v>4.4165948872739875</v>
      </c>
      <c r="AJ465" s="98">
        <f t="shared" si="258"/>
        <v>4.4253797764348448</v>
      </c>
      <c r="AK465" s="98">
        <f t="shared" si="258"/>
        <v>4.4226148464549206</v>
      </c>
      <c r="AL465" s="98">
        <f t="shared" si="258"/>
        <v>4.4314608003617693</v>
      </c>
      <c r="AM465" s="98">
        <f t="shared" si="258"/>
        <v>4.4286210470302123</v>
      </c>
      <c r="AN465" s="98">
        <f t="shared" si="258"/>
        <v>4.4289348171380825</v>
      </c>
      <c r="AO465" s="98">
        <f t="shared" si="258"/>
        <v>4.4318688976310714</v>
      </c>
      <c r="AP465" s="98">
        <f t="shared" si="258"/>
        <v>4.3067751354030568</v>
      </c>
      <c r="AQ465" s="98">
        <f t="shared" si="258"/>
        <v>4.3849538151201424</v>
      </c>
      <c r="AR465" s="98">
        <f t="shared" si="258"/>
        <v>4.3233307892493693</v>
      </c>
      <c r="AS465" s="98">
        <f t="shared" si="258"/>
        <v>4.3929546149037675</v>
      </c>
      <c r="AT465" s="98">
        <f t="shared" si="258"/>
        <v>4.3373536100975283</v>
      </c>
      <c r="AU465" s="98">
        <f t="shared" si="258"/>
        <v>4.4005090973663377</v>
      </c>
      <c r="AV465" s="98">
        <f t="shared" si="258"/>
        <v>4.4309229034298427</v>
      </c>
      <c r="AW465" s="98">
        <f t="shared" si="258"/>
        <v>4.4076367041037621</v>
      </c>
      <c r="AX465" s="98">
        <f t="shared" si="258"/>
        <v>4.4359323707663449</v>
      </c>
      <c r="AY465" s="98">
        <f t="shared" si="258"/>
        <v>4.4142166852046962</v>
      </c>
      <c r="BA465" s="140" t="s">
        <v>114</v>
      </c>
      <c r="BB465" s="140" t="s">
        <v>114</v>
      </c>
      <c r="BC465" s="140" t="s">
        <v>114</v>
      </c>
      <c r="BD465" s="140" t="s">
        <v>114</v>
      </c>
      <c r="BF465" s="140" t="s">
        <v>114</v>
      </c>
      <c r="BG465" s="140" t="s">
        <v>114</v>
      </c>
    </row>
    <row r="466" spans="2:59" x14ac:dyDescent="0.25">
      <c r="B466" s="91" t="s">
        <v>146</v>
      </c>
      <c r="C466" s="91" t="s">
        <v>117</v>
      </c>
      <c r="D466" s="98">
        <f t="shared" ref="D466:AY466" si="259">D382/D330</f>
        <v>15.729482939946509</v>
      </c>
      <c r="E466" s="98">
        <f t="shared" si="259"/>
        <v>16.056019304067675</v>
      </c>
      <c r="F466" s="98">
        <f t="shared" si="259"/>
        <v>16.305376747540897</v>
      </c>
      <c r="G466" s="98">
        <f t="shared" si="259"/>
        <v>16.166847328711164</v>
      </c>
      <c r="H466" s="98">
        <f t="shared" si="259"/>
        <v>15.947664489542827</v>
      </c>
      <c r="I466" s="98">
        <f t="shared" si="259"/>
        <v>15.700279366093991</v>
      </c>
      <c r="J466" s="98">
        <f t="shared" si="259"/>
        <v>15.586870254451492</v>
      </c>
      <c r="K466" s="98">
        <f t="shared" si="259"/>
        <v>15.913030278538905</v>
      </c>
      <c r="L466" s="98">
        <f t="shared" si="259"/>
        <v>15.756763616912048</v>
      </c>
      <c r="M466" s="98">
        <f t="shared" si="259"/>
        <v>15.984254176949662</v>
      </c>
      <c r="N466" s="98">
        <f t="shared" si="259"/>
        <v>15.921004276689819</v>
      </c>
      <c r="O466" s="98">
        <f t="shared" si="259"/>
        <v>15.954070954174529</v>
      </c>
      <c r="P466" s="98">
        <f t="shared" si="259"/>
        <v>18.549882462564533</v>
      </c>
      <c r="Q466" s="98">
        <f t="shared" si="259"/>
        <v>17.617648508172234</v>
      </c>
      <c r="R466" s="98">
        <f t="shared" si="259"/>
        <v>30.998356893416535</v>
      </c>
      <c r="S466" s="98">
        <f t="shared" si="259"/>
        <v>19.777509060233378</v>
      </c>
      <c r="T466" s="98">
        <f t="shared" si="259"/>
        <v>29.561849167929203</v>
      </c>
      <c r="U466" s="98">
        <f t="shared" si="259"/>
        <v>19.729314312039904</v>
      </c>
      <c r="V466" s="98">
        <f t="shared" si="259"/>
        <v>28.353264114663929</v>
      </c>
      <c r="W466" s="98">
        <f t="shared" si="259"/>
        <v>19.480689270226314</v>
      </c>
      <c r="X466" s="98">
        <f t="shared" si="259"/>
        <v>17.499904330634738</v>
      </c>
      <c r="Y466" s="98">
        <f t="shared" si="259"/>
        <v>19.394436748292502</v>
      </c>
      <c r="Z466" s="98">
        <f t="shared" si="259"/>
        <v>17.397422028274388</v>
      </c>
      <c r="AA466" s="98">
        <f t="shared" si="259"/>
        <v>18.937619177142629</v>
      </c>
      <c r="AB466" s="98">
        <f t="shared" si="259"/>
        <v>15.884770720771877</v>
      </c>
      <c r="AC466" s="98">
        <f t="shared" si="259"/>
        <v>16.168804877591967</v>
      </c>
      <c r="AD466" s="98">
        <f t="shared" si="259"/>
        <v>22.901608808528003</v>
      </c>
      <c r="AE466" s="98">
        <f t="shared" si="259"/>
        <v>17.40749267579702</v>
      </c>
      <c r="AF466" s="98">
        <f t="shared" si="259"/>
        <v>22.433809121713281</v>
      </c>
      <c r="AG466" s="98">
        <f t="shared" si="259"/>
        <v>17.374176705118394</v>
      </c>
      <c r="AH466" s="98">
        <f t="shared" si="259"/>
        <v>22.071492877150099</v>
      </c>
      <c r="AI466" s="98">
        <f t="shared" si="259"/>
        <v>17.2936904418114</v>
      </c>
      <c r="AJ466" s="98">
        <f t="shared" si="259"/>
        <v>16.069610764867477</v>
      </c>
      <c r="AK466" s="98">
        <f t="shared" si="259"/>
        <v>17.287830743272202</v>
      </c>
      <c r="AL466" s="98">
        <f t="shared" si="259"/>
        <v>16.06616239860794</v>
      </c>
      <c r="AM466" s="98">
        <f t="shared" si="259"/>
        <v>17.163197906977544</v>
      </c>
      <c r="AN466" s="98">
        <f t="shared" si="259"/>
        <v>15.890033058487461</v>
      </c>
      <c r="AO466" s="98">
        <f t="shared" si="259"/>
        <v>16.080828261738322</v>
      </c>
      <c r="AP466" s="98">
        <f t="shared" si="259"/>
        <v>50.390002103839514</v>
      </c>
      <c r="AQ466" s="98">
        <f t="shared" si="259"/>
        <v>29.486656060257978</v>
      </c>
      <c r="AR466" s="98">
        <f t="shared" si="259"/>
        <v>48.124685529845827</v>
      </c>
      <c r="AS466" s="98">
        <f t="shared" si="259"/>
        <v>28.822101702574667</v>
      </c>
      <c r="AT466" s="98">
        <f t="shared" si="259"/>
        <v>46.14054464185088</v>
      </c>
      <c r="AU466" s="98">
        <f t="shared" si="259"/>
        <v>28.234007020563613</v>
      </c>
      <c r="AV466" s="98">
        <f t="shared" si="259"/>
        <v>20.174694320546482</v>
      </c>
      <c r="AW466" s="98">
        <f t="shared" si="259"/>
        <v>27.675966080408184</v>
      </c>
      <c r="AX466" s="98">
        <f t="shared" si="259"/>
        <v>20.04957545237512</v>
      </c>
      <c r="AY466" s="98">
        <f t="shared" si="259"/>
        <v>27.203909504444017</v>
      </c>
      <c r="BA466" s="140" t="s">
        <v>114</v>
      </c>
      <c r="BB466" s="140" t="s">
        <v>114</v>
      </c>
      <c r="BC466" s="140" t="s">
        <v>114</v>
      </c>
      <c r="BD466" s="140" t="s">
        <v>114</v>
      </c>
      <c r="BF466" s="140" t="s">
        <v>114</v>
      </c>
      <c r="BG466" s="140" t="s">
        <v>114</v>
      </c>
    </row>
    <row r="467" spans="2:59" x14ac:dyDescent="0.25">
      <c r="B467" s="91" t="s">
        <v>160</v>
      </c>
      <c r="C467" s="91" t="s">
        <v>119</v>
      </c>
      <c r="D467" s="96" t="str">
        <f t="shared" ref="D467:AY467" si="260">IFERROR((D393-D389)/C393,"n.a")</f>
        <v>n.a</v>
      </c>
      <c r="E467" s="96">
        <f t="shared" si="260"/>
        <v>0.89169699169208738</v>
      </c>
      <c r="F467" s="96">
        <f t="shared" si="260"/>
        <v>0.98257624230715079</v>
      </c>
      <c r="G467" s="96">
        <f t="shared" si="260"/>
        <v>0.9057186994666131</v>
      </c>
      <c r="H467" s="96">
        <f t="shared" si="260"/>
        <v>0.89264657416144433</v>
      </c>
      <c r="I467" s="96">
        <f t="shared" si="260"/>
        <v>0.88747718309859158</v>
      </c>
      <c r="J467" s="96">
        <f t="shared" si="260"/>
        <v>0.913237098717535</v>
      </c>
      <c r="K467" s="96">
        <f t="shared" si="260"/>
        <v>0.89308007570400194</v>
      </c>
      <c r="L467" s="96">
        <f t="shared" si="260"/>
        <v>0.92708696347378305</v>
      </c>
      <c r="M467" s="96">
        <f t="shared" si="260"/>
        <v>0.91351368263732302</v>
      </c>
      <c r="N467" s="96">
        <f t="shared" si="260"/>
        <v>0.9160295401913594</v>
      </c>
      <c r="O467" s="96">
        <f t="shared" si="260"/>
        <v>0.93146071605634118</v>
      </c>
      <c r="P467" s="96">
        <f t="shared" si="260"/>
        <v>0.97006119178731176</v>
      </c>
      <c r="Q467" s="96">
        <f t="shared" si="260"/>
        <v>1.0431688581592924</v>
      </c>
      <c r="R467" s="96">
        <f t="shared" si="260"/>
        <v>0.76703948558724222</v>
      </c>
      <c r="S467" s="96">
        <f t="shared" si="260"/>
        <v>1.2312050120815423</v>
      </c>
      <c r="T467" s="96">
        <f t="shared" si="260"/>
        <v>0.84533431683584537</v>
      </c>
      <c r="U467" s="96">
        <f t="shared" si="260"/>
        <v>1.2014420370281633</v>
      </c>
      <c r="V467" s="96">
        <f t="shared" si="260"/>
        <v>0.86227287549888543</v>
      </c>
      <c r="W467" s="96">
        <f t="shared" si="260"/>
        <v>1.1788496279425988</v>
      </c>
      <c r="X467" s="96">
        <f t="shared" si="260"/>
        <v>1.047826332190432</v>
      </c>
      <c r="Y467" s="96">
        <f t="shared" si="260"/>
        <v>0.9738346172682304</v>
      </c>
      <c r="Z467" s="96">
        <f t="shared" si="260"/>
        <v>1.0446298846587403</v>
      </c>
      <c r="AA467" s="96">
        <f t="shared" si="260"/>
        <v>0.97695101718701094</v>
      </c>
      <c r="AB467" s="96">
        <f t="shared" si="260"/>
        <v>1.0387174302910802</v>
      </c>
      <c r="AC467" s="96">
        <f t="shared" si="260"/>
        <v>1.0060403637610797</v>
      </c>
      <c r="AD467" s="96">
        <f t="shared" si="260"/>
        <v>0.87672244201754901</v>
      </c>
      <c r="AE467" s="96">
        <f t="shared" si="260"/>
        <v>1.1218056021673868</v>
      </c>
      <c r="AF467" s="96">
        <f t="shared" si="260"/>
        <v>0.9085273481273668</v>
      </c>
      <c r="AG467" s="96">
        <f t="shared" si="260"/>
        <v>1.1125392621658394</v>
      </c>
      <c r="AH467" s="96">
        <f t="shared" si="260"/>
        <v>0.91512925106004361</v>
      </c>
      <c r="AI467" s="96">
        <f t="shared" si="260"/>
        <v>1.1049624815857884</v>
      </c>
      <c r="AJ467" s="96">
        <f t="shared" si="260"/>
        <v>1.0294548232685099</v>
      </c>
      <c r="AK467" s="96">
        <f t="shared" si="260"/>
        <v>0.98261031443020619</v>
      </c>
      <c r="AL467" s="96">
        <f t="shared" si="260"/>
        <v>1.0287941742677504</v>
      </c>
      <c r="AM467" s="96">
        <f t="shared" si="260"/>
        <v>0.98350573191357782</v>
      </c>
      <c r="AN467" s="96">
        <f t="shared" si="260"/>
        <v>1.0278351682842417</v>
      </c>
      <c r="AO467" s="96">
        <f t="shared" si="260"/>
        <v>1.0028631410624316</v>
      </c>
      <c r="AP467" s="96">
        <f t="shared" si="260"/>
        <v>0.54067467883073272</v>
      </c>
      <c r="AQ467" s="96">
        <f t="shared" si="260"/>
        <v>1.4105385792610272</v>
      </c>
      <c r="AR467" s="96">
        <f t="shared" si="260"/>
        <v>0.7274969481884781</v>
      </c>
      <c r="AS467" s="96">
        <f t="shared" si="260"/>
        <v>1.3786125266899629</v>
      </c>
      <c r="AT467" s="96">
        <f t="shared" si="260"/>
        <v>0.74296508181202525</v>
      </c>
      <c r="AU467" s="96">
        <f t="shared" si="260"/>
        <v>1.3502805736501937</v>
      </c>
      <c r="AV467" s="96">
        <f t="shared" si="260"/>
        <v>1.1675195409484562</v>
      </c>
      <c r="AW467" s="96">
        <f t="shared" si="260"/>
        <v>0.86776816733280837</v>
      </c>
      <c r="AX467" s="96">
        <f t="shared" si="260"/>
        <v>1.1601864991644335</v>
      </c>
      <c r="AY467" s="96">
        <f t="shared" si="260"/>
        <v>0.87293673061474486</v>
      </c>
      <c r="BA467" s="140" t="s">
        <v>114</v>
      </c>
      <c r="BB467" s="140" t="s">
        <v>114</v>
      </c>
      <c r="BC467" s="140" t="s">
        <v>114</v>
      </c>
      <c r="BD467" s="140" t="s">
        <v>114</v>
      </c>
      <c r="BF467" s="140" t="s">
        <v>114</v>
      </c>
      <c r="BG467" s="140" t="s">
        <v>114</v>
      </c>
    </row>
    <row r="468" spans="2:59" x14ac:dyDescent="0.25">
      <c r="B468" s="91" t="s">
        <v>147</v>
      </c>
      <c r="C468" s="91" t="s">
        <v>119</v>
      </c>
      <c r="D468" s="96" t="str">
        <f>IFERROR(1-D467,"n.a")</f>
        <v>n.a</v>
      </c>
      <c r="E468" s="96">
        <f>IFERROR(1-E467,"n.a")</f>
        <v>0.10830300830791262</v>
      </c>
      <c r="F468" s="96">
        <f t="shared" ref="F468:AY468" si="261">IFERROR(1-F467,"n.a")</f>
        <v>1.7423757692849207E-2</v>
      </c>
      <c r="G468" s="96">
        <f t="shared" si="261"/>
        <v>9.4281300533386903E-2</v>
      </c>
      <c r="H468" s="96">
        <f t="shared" si="261"/>
        <v>0.10735342583855567</v>
      </c>
      <c r="I468" s="96">
        <f t="shared" si="261"/>
        <v>0.11252281690140842</v>
      </c>
      <c r="J468" s="96">
        <f t="shared" si="261"/>
        <v>8.6762901282464999E-2</v>
      </c>
      <c r="K468" s="96">
        <f t="shared" si="261"/>
        <v>0.10691992429599806</v>
      </c>
      <c r="L468" s="96">
        <f t="shared" si="261"/>
        <v>7.2913036526216946E-2</v>
      </c>
      <c r="M468" s="96">
        <f t="shared" si="261"/>
        <v>8.6486317362676979E-2</v>
      </c>
      <c r="N468" s="96">
        <f t="shared" si="261"/>
        <v>8.3970459808640596E-2</v>
      </c>
      <c r="O468" s="96">
        <f t="shared" si="261"/>
        <v>6.8539283943658824E-2</v>
      </c>
      <c r="P468" s="96">
        <f t="shared" si="261"/>
        <v>2.9938808212688239E-2</v>
      </c>
      <c r="Q468" s="96">
        <f t="shared" si="261"/>
        <v>-4.3168858159292389E-2</v>
      </c>
      <c r="R468" s="96">
        <f t="shared" si="261"/>
        <v>0.23296051441275778</v>
      </c>
      <c r="S468" s="96">
        <f t="shared" si="261"/>
        <v>-0.23120501208154232</v>
      </c>
      <c r="T468" s="96">
        <f t="shared" si="261"/>
        <v>0.15466568316415463</v>
      </c>
      <c r="U468" s="96">
        <f t="shared" si="261"/>
        <v>-0.20144203702816332</v>
      </c>
      <c r="V468" s="96">
        <f t="shared" si="261"/>
        <v>0.13772712450111457</v>
      </c>
      <c r="W468" s="96">
        <f t="shared" si="261"/>
        <v>-0.17884962794259884</v>
      </c>
      <c r="X468" s="96">
        <f t="shared" si="261"/>
        <v>-4.7826332190431975E-2</v>
      </c>
      <c r="Y468" s="96">
        <f t="shared" si="261"/>
        <v>2.6165382731769604E-2</v>
      </c>
      <c r="Z468" s="96">
        <f t="shared" si="261"/>
        <v>-4.4629884658740293E-2</v>
      </c>
      <c r="AA468" s="96">
        <f t="shared" si="261"/>
        <v>2.3048982812989061E-2</v>
      </c>
      <c r="AB468" s="96">
        <f t="shared" si="261"/>
        <v>-3.8717430291080213E-2</v>
      </c>
      <c r="AC468" s="96">
        <f t="shared" si="261"/>
        <v>-6.0403637610797478E-3</v>
      </c>
      <c r="AD468" s="96">
        <f t="shared" si="261"/>
        <v>0.12327755798245099</v>
      </c>
      <c r="AE468" s="96">
        <f t="shared" si="261"/>
        <v>-0.12180560216738678</v>
      </c>
      <c r="AF468" s="96">
        <f t="shared" si="261"/>
        <v>9.1472651872633204E-2</v>
      </c>
      <c r="AG468" s="96">
        <f t="shared" si="261"/>
        <v>-0.11253926216583943</v>
      </c>
      <c r="AH468" s="96">
        <f t="shared" si="261"/>
        <v>8.4870748939956386E-2</v>
      </c>
      <c r="AI468" s="96">
        <f t="shared" si="261"/>
        <v>-0.10496248158578836</v>
      </c>
      <c r="AJ468" s="96">
        <f t="shared" si="261"/>
        <v>-2.94548232685099E-2</v>
      </c>
      <c r="AK468" s="96">
        <f t="shared" si="261"/>
        <v>1.7389685569793811E-2</v>
      </c>
      <c r="AL468" s="96">
        <f t="shared" si="261"/>
        <v>-2.8794174267750439E-2</v>
      </c>
      <c r="AM468" s="96">
        <f t="shared" si="261"/>
        <v>1.6494268086422181E-2</v>
      </c>
      <c r="AN468" s="96">
        <f t="shared" si="261"/>
        <v>-2.7835168284241707E-2</v>
      </c>
      <c r="AO468" s="96">
        <f t="shared" si="261"/>
        <v>-2.8631410624315734E-3</v>
      </c>
      <c r="AP468" s="96">
        <f t="shared" si="261"/>
        <v>0.45932532116926728</v>
      </c>
      <c r="AQ468" s="96">
        <f t="shared" si="261"/>
        <v>-0.41053857926102721</v>
      </c>
      <c r="AR468" s="96">
        <f t="shared" si="261"/>
        <v>0.2725030518115219</v>
      </c>
      <c r="AS468" s="96">
        <f t="shared" si="261"/>
        <v>-0.37861252668996292</v>
      </c>
      <c r="AT468" s="96">
        <f t="shared" si="261"/>
        <v>0.25703491818797475</v>
      </c>
      <c r="AU468" s="96">
        <f t="shared" si="261"/>
        <v>-0.35028057365019372</v>
      </c>
      <c r="AV468" s="96">
        <f t="shared" si="261"/>
        <v>-0.16751954094845622</v>
      </c>
      <c r="AW468" s="96">
        <f t="shared" si="261"/>
        <v>0.13223183266719163</v>
      </c>
      <c r="AX468" s="96">
        <f t="shared" si="261"/>
        <v>-0.1601864991644335</v>
      </c>
      <c r="AY468" s="96">
        <f t="shared" si="261"/>
        <v>0.12706326938525514</v>
      </c>
      <c r="BA468" s="140" t="s">
        <v>114</v>
      </c>
      <c r="BB468" s="140" t="s">
        <v>114</v>
      </c>
      <c r="BC468" s="140" t="s">
        <v>114</v>
      </c>
      <c r="BD468" s="140" t="s">
        <v>114</v>
      </c>
      <c r="BF468" s="140" t="s">
        <v>114</v>
      </c>
      <c r="BG468" s="140" t="s">
        <v>114</v>
      </c>
    </row>
    <row r="469" spans="2:59" x14ac:dyDescent="0.25">
      <c r="B469" s="91" t="s">
        <v>281</v>
      </c>
      <c r="C469" s="91" t="s">
        <v>121</v>
      </c>
      <c r="D469" s="98">
        <f t="shared" ref="D469:AY469" si="262">D391/D393</f>
        <v>6.1292267854165239</v>
      </c>
      <c r="E469" s="98">
        <f t="shared" si="262"/>
        <v>6.0285898626381949</v>
      </c>
      <c r="F469" s="98">
        <f t="shared" si="262"/>
        <v>6.0478993284614146</v>
      </c>
      <c r="G469" s="98">
        <f t="shared" si="262"/>
        <v>6.0147830412940202</v>
      </c>
      <c r="H469" s="98">
        <f t="shared" si="262"/>
        <v>6.4837701408450705</v>
      </c>
      <c r="I469" s="98">
        <f t="shared" si="262"/>
        <v>6.5958115787056384</v>
      </c>
      <c r="J469" s="98">
        <f t="shared" si="262"/>
        <v>6.4723496722776241</v>
      </c>
      <c r="K469" s="98">
        <f t="shared" si="262"/>
        <v>6.4890060555867608</v>
      </c>
      <c r="L469" s="98">
        <f t="shared" si="262"/>
        <v>6.6277285053913424</v>
      </c>
      <c r="M469" s="98">
        <f t="shared" si="262"/>
        <v>6.9355389974290169</v>
      </c>
      <c r="N469" s="98">
        <f t="shared" si="262"/>
        <v>6.9869007672599874</v>
      </c>
      <c r="O469" s="98">
        <f t="shared" si="262"/>
        <v>6.3686373519418886</v>
      </c>
      <c r="P469" s="98">
        <f t="shared" si="262"/>
        <v>4.9399174457907336</v>
      </c>
      <c r="Q469" s="98">
        <f t="shared" si="262"/>
        <v>4.944395900014487</v>
      </c>
      <c r="R469" s="98">
        <f t="shared" si="262"/>
        <v>5.0362366720095757</v>
      </c>
      <c r="S469" s="98">
        <f t="shared" si="262"/>
        <v>4.9767646028594212</v>
      </c>
      <c r="T469" s="98">
        <f t="shared" si="262"/>
        <v>5.0286179410518912</v>
      </c>
      <c r="U469" s="98">
        <f t="shared" si="262"/>
        <v>4.9686854914991354</v>
      </c>
      <c r="V469" s="98">
        <f t="shared" si="262"/>
        <v>5.0100859874459749</v>
      </c>
      <c r="W469" s="98">
        <f t="shared" si="262"/>
        <v>4.9559972260386198</v>
      </c>
      <c r="X469" s="98">
        <f t="shared" si="262"/>
        <v>4.9366559537365751</v>
      </c>
      <c r="Y469" s="98">
        <f t="shared" si="262"/>
        <v>4.9374459156870056</v>
      </c>
      <c r="Z469" s="98">
        <f t="shared" si="262"/>
        <v>4.9193074953517444</v>
      </c>
      <c r="AA469" s="98">
        <f t="shared" si="262"/>
        <v>4.9220542410901427</v>
      </c>
      <c r="AB469" s="98">
        <f t="shared" si="262"/>
        <v>5.1858453808734595</v>
      </c>
      <c r="AC469" s="98">
        <f t="shared" si="262"/>
        <v>5.1769006111764249</v>
      </c>
      <c r="AD469" s="98">
        <f t="shared" si="262"/>
        <v>5.2589720961300017</v>
      </c>
      <c r="AE469" s="98">
        <f t="shared" si="262"/>
        <v>5.1793427660911062</v>
      </c>
      <c r="AF469" s="98">
        <f t="shared" si="262"/>
        <v>5.2304998636020503</v>
      </c>
      <c r="AG469" s="98">
        <f t="shared" si="262"/>
        <v>5.157728626614861</v>
      </c>
      <c r="AH469" s="98">
        <f t="shared" si="262"/>
        <v>5.202029244051916</v>
      </c>
      <c r="AI469" s="98">
        <f t="shared" si="262"/>
        <v>5.136110528386669</v>
      </c>
      <c r="AJ469" s="98">
        <f t="shared" si="262"/>
        <v>5.1117446676149658</v>
      </c>
      <c r="AK469" s="98">
        <f t="shared" si="262"/>
        <v>5.1190145929810189</v>
      </c>
      <c r="AL469" s="98">
        <f t="shared" si="262"/>
        <v>5.0949415480779088</v>
      </c>
      <c r="AM469" s="98">
        <f t="shared" si="262"/>
        <v>5.1026376549967178</v>
      </c>
      <c r="AN469" s="98">
        <f t="shared" si="262"/>
        <v>5.1238628455326216</v>
      </c>
      <c r="AO469" s="98">
        <f t="shared" si="262"/>
        <v>5.1156251936256947</v>
      </c>
      <c r="AP469" s="98">
        <f t="shared" si="262"/>
        <v>5.5145355815514652</v>
      </c>
      <c r="AQ469" s="98">
        <f t="shared" si="262"/>
        <v>5.2557378652069602</v>
      </c>
      <c r="AR469" s="98">
        <f t="shared" si="262"/>
        <v>5.4567966608920555</v>
      </c>
      <c r="AS469" s="98">
        <f t="shared" si="262"/>
        <v>5.231013339422427</v>
      </c>
      <c r="AT469" s="98">
        <f t="shared" si="262"/>
        <v>5.4090050331387172</v>
      </c>
      <c r="AU469" s="98">
        <f t="shared" si="262"/>
        <v>5.2079416952956636</v>
      </c>
      <c r="AV469" s="98">
        <f t="shared" si="262"/>
        <v>5.1182774773233737</v>
      </c>
      <c r="AW469" s="98">
        <f t="shared" si="262"/>
        <v>5.1865064155755265</v>
      </c>
      <c r="AX469" s="98">
        <f t="shared" si="262"/>
        <v>5.1039350727681274</v>
      </c>
      <c r="AY469" s="98">
        <f t="shared" si="262"/>
        <v>5.1670116313708965</v>
      </c>
      <c r="BA469" s="140" t="s">
        <v>114</v>
      </c>
      <c r="BB469" s="140" t="s">
        <v>114</v>
      </c>
      <c r="BC469" s="140" t="s">
        <v>114</v>
      </c>
      <c r="BD469" s="140" t="s">
        <v>114</v>
      </c>
      <c r="BF469" s="140" t="s">
        <v>114</v>
      </c>
      <c r="BG469" s="140" t="s">
        <v>114</v>
      </c>
    </row>
    <row r="470" spans="2:59" x14ac:dyDescent="0.25">
      <c r="B470" s="91" t="s">
        <v>157</v>
      </c>
      <c r="C470" s="91" t="s">
        <v>119</v>
      </c>
      <c r="D470" s="96">
        <f t="shared" ref="D470:AY470" si="263">D386/D391</f>
        <v>0.1574789943938108</v>
      </c>
      <c r="E470" s="96">
        <f t="shared" si="263"/>
        <v>0.20818015425964212</v>
      </c>
      <c r="F470" s="96">
        <f t="shared" si="263"/>
        <v>0.16042181986397472</v>
      </c>
      <c r="G470" s="96">
        <f t="shared" si="263"/>
        <v>0.20703163494033461</v>
      </c>
      <c r="H470" s="96">
        <f t="shared" si="263"/>
        <v>0.16729042709631989</v>
      </c>
      <c r="I470" s="96">
        <f t="shared" si="263"/>
        <v>0.17418250720796138</v>
      </c>
      <c r="J470" s="96">
        <f t="shared" si="263"/>
        <v>0.29340073047076459</v>
      </c>
      <c r="K470" s="96">
        <f t="shared" si="263"/>
        <v>0.18707511274936597</v>
      </c>
      <c r="L470" s="96">
        <f t="shared" si="263"/>
        <v>0.16996805034655857</v>
      </c>
      <c r="M470" s="96">
        <f t="shared" si="263"/>
        <v>0.17999590126822387</v>
      </c>
      <c r="N470" s="96">
        <f t="shared" si="263"/>
        <v>0.23182142348113655</v>
      </c>
      <c r="O470" s="96">
        <f t="shared" si="263"/>
        <v>0.34906349009948706</v>
      </c>
      <c r="P470" s="96">
        <f t="shared" si="263"/>
        <v>0.22015520660918442</v>
      </c>
      <c r="Q470" s="96">
        <f t="shared" si="263"/>
        <v>0.22272331632757203</v>
      </c>
      <c r="R470" s="96">
        <f t="shared" si="263"/>
        <v>0.21009741285495942</v>
      </c>
      <c r="S470" s="96">
        <f t="shared" si="263"/>
        <v>0.21810261390307104</v>
      </c>
      <c r="T470" s="96">
        <f t="shared" si="263"/>
        <v>0.21427885475020778</v>
      </c>
      <c r="U470" s="96">
        <f t="shared" si="263"/>
        <v>0.22288717405120553</v>
      </c>
      <c r="V470" s="96">
        <f t="shared" si="263"/>
        <v>0.22364237140701737</v>
      </c>
      <c r="W470" s="96">
        <f t="shared" si="263"/>
        <v>0.22159694775910391</v>
      </c>
      <c r="X470" s="96">
        <f t="shared" si="263"/>
        <v>0.22638044693773648</v>
      </c>
      <c r="Y470" s="96">
        <f t="shared" si="263"/>
        <v>0.23162297744668534</v>
      </c>
      <c r="Z470" s="96">
        <f t="shared" si="263"/>
        <v>0.23767963944614781</v>
      </c>
      <c r="AA470" s="96">
        <f t="shared" si="263"/>
        <v>0.23727149047718868</v>
      </c>
      <c r="AB470" s="96">
        <f t="shared" si="263"/>
        <v>0.22301374610888905</v>
      </c>
      <c r="AC470" s="96">
        <f t="shared" si="263"/>
        <v>0.22371323593343623</v>
      </c>
      <c r="AD470" s="96">
        <f t="shared" si="263"/>
        <v>0.22042956695500526</v>
      </c>
      <c r="AE470" s="96">
        <f t="shared" si="263"/>
        <v>0.22439309741235575</v>
      </c>
      <c r="AF470" s="96">
        <f t="shared" si="263"/>
        <v>0.22272645938282171</v>
      </c>
      <c r="AG470" s="96">
        <f t="shared" si="263"/>
        <v>0.22634119345214246</v>
      </c>
      <c r="AH470" s="96">
        <f t="shared" si="263"/>
        <v>0.2247103706251784</v>
      </c>
      <c r="AI470" s="96">
        <f t="shared" si="263"/>
        <v>0.22750794255108214</v>
      </c>
      <c r="AJ470" s="96">
        <f t="shared" si="263"/>
        <v>0.2290778377488461</v>
      </c>
      <c r="AK470" s="96">
        <f t="shared" si="263"/>
        <v>0.22901991595969912</v>
      </c>
      <c r="AL470" s="96">
        <f t="shared" si="263"/>
        <v>0.22993504252152661</v>
      </c>
      <c r="AM470" s="96">
        <f t="shared" si="263"/>
        <v>0.22903564062681564</v>
      </c>
      <c r="AN470" s="96">
        <f t="shared" si="263"/>
        <v>0.22847918394855329</v>
      </c>
      <c r="AO470" s="96">
        <f t="shared" si="263"/>
        <v>0.22896379222628413</v>
      </c>
      <c r="AP470" s="96">
        <f t="shared" si="263"/>
        <v>0.2136564628383732</v>
      </c>
      <c r="AQ470" s="96">
        <f t="shared" si="263"/>
        <v>0.22353735695536514</v>
      </c>
      <c r="AR470" s="96">
        <f t="shared" si="263"/>
        <v>0.2159626609894563</v>
      </c>
      <c r="AS470" s="96">
        <f t="shared" si="263"/>
        <v>0.22467004771802132</v>
      </c>
      <c r="AT470" s="96">
        <f t="shared" si="263"/>
        <v>0.2177990474518198</v>
      </c>
      <c r="AU470" s="96">
        <f t="shared" si="263"/>
        <v>0.22561700445845376</v>
      </c>
      <c r="AV470" s="96">
        <f t="shared" si="263"/>
        <v>0.22930854800179146</v>
      </c>
      <c r="AW470" s="96">
        <f t="shared" si="263"/>
        <v>0.22645393327277036</v>
      </c>
      <c r="AX470" s="96">
        <f t="shared" si="263"/>
        <v>0.22981107667408188</v>
      </c>
      <c r="AY470" s="96">
        <f t="shared" si="263"/>
        <v>0.22713752518652491</v>
      </c>
      <c r="BA470" s="140" t="s">
        <v>114</v>
      </c>
      <c r="BB470" s="140" t="s">
        <v>114</v>
      </c>
      <c r="BC470" s="140" t="s">
        <v>114</v>
      </c>
      <c r="BD470" s="140" t="s">
        <v>114</v>
      </c>
      <c r="BF470" s="140" t="s">
        <v>114</v>
      </c>
      <c r="BG470" s="140" t="s">
        <v>114</v>
      </c>
    </row>
    <row r="471" spans="2:59" x14ac:dyDescent="0.25">
      <c r="B471" s="91" t="s">
        <v>282</v>
      </c>
      <c r="C471" s="91" t="s">
        <v>118</v>
      </c>
      <c r="D471" s="98">
        <f t="shared" ref="D471:O471" si="264">D375/D393</f>
        <v>8.8218693293837234</v>
      </c>
      <c r="E471" s="98">
        <f t="shared" si="264"/>
        <v>9.3578286604416903</v>
      </c>
      <c r="F471" s="98">
        <f t="shared" si="264"/>
        <v>10.704392963512637</v>
      </c>
      <c r="G471" s="98">
        <f t="shared" si="264"/>
        <v>11.541600408015448</v>
      </c>
      <c r="H471" s="98">
        <f t="shared" si="264"/>
        <v>12.39905014084507</v>
      </c>
      <c r="I471" s="98">
        <f t="shared" si="264"/>
        <v>12.213110541666204</v>
      </c>
      <c r="J471" s="98">
        <f t="shared" si="264"/>
        <v>13.792805103010503</v>
      </c>
      <c r="K471" s="98">
        <f t="shared" si="264"/>
        <v>13.145580897637215</v>
      </c>
      <c r="L471" s="98">
        <f t="shared" si="264"/>
        <v>13.544159239427417</v>
      </c>
      <c r="M471" s="98">
        <f t="shared" si="264"/>
        <v>13.440783101984529</v>
      </c>
      <c r="N471" s="98">
        <f t="shared" si="264"/>
        <v>13.373207704265932</v>
      </c>
      <c r="O471" s="98">
        <f t="shared" si="264"/>
        <v>14.637075135166508</v>
      </c>
      <c r="P471" s="144">
        <f>AVERAGE(D471:O471)</f>
        <v>12.247621935446405</v>
      </c>
      <c r="Q471" s="144">
        <f t="shared" ref="Q471:AY471" si="265">AVERAGE(E471:P471)</f>
        <v>12.533101319284965</v>
      </c>
      <c r="R471" s="144">
        <f t="shared" si="265"/>
        <v>12.797707374188569</v>
      </c>
      <c r="S471" s="144">
        <f t="shared" si="265"/>
        <v>12.972150241744897</v>
      </c>
      <c r="T471" s="144">
        <f t="shared" si="265"/>
        <v>13.091362727889019</v>
      </c>
      <c r="U471" s="144">
        <f t="shared" si="265"/>
        <v>13.149055443476014</v>
      </c>
      <c r="V471" s="144">
        <f t="shared" si="265"/>
        <v>13.227050851960165</v>
      </c>
      <c r="W471" s="144">
        <f t="shared" si="265"/>
        <v>13.179904664372636</v>
      </c>
      <c r="X471" s="144">
        <f t="shared" si="265"/>
        <v>13.182764978267253</v>
      </c>
      <c r="Y471" s="144">
        <f t="shared" si="265"/>
        <v>13.152648789837238</v>
      </c>
      <c r="Z471" s="144">
        <f t="shared" si="265"/>
        <v>13.128637597158297</v>
      </c>
      <c r="AA471" s="144">
        <f t="shared" si="265"/>
        <v>13.10825675489933</v>
      </c>
      <c r="AB471" s="144">
        <f t="shared" si="265"/>
        <v>12.980855223210398</v>
      </c>
      <c r="AC471" s="144">
        <f t="shared" si="265"/>
        <v>13.041957997190734</v>
      </c>
      <c r="AD471" s="144">
        <f t="shared" si="265"/>
        <v>13.084362720349546</v>
      </c>
      <c r="AE471" s="144">
        <f t="shared" si="265"/>
        <v>13.108250665862963</v>
      </c>
      <c r="AF471" s="144">
        <f t="shared" si="265"/>
        <v>13.119592367872798</v>
      </c>
      <c r="AG471" s="144">
        <f t="shared" si="265"/>
        <v>13.121944837871446</v>
      </c>
      <c r="AH471" s="144">
        <f t="shared" si="265"/>
        <v>13.119685620737734</v>
      </c>
      <c r="AI471" s="144">
        <f t="shared" si="265"/>
        <v>13.110738518135863</v>
      </c>
      <c r="AJ471" s="144">
        <f t="shared" si="265"/>
        <v>13.104974672616132</v>
      </c>
      <c r="AK471" s="144">
        <f t="shared" si="265"/>
        <v>13.098492147145206</v>
      </c>
      <c r="AL471" s="144">
        <f t="shared" si="265"/>
        <v>13.093979093587537</v>
      </c>
      <c r="AM471" s="144">
        <f t="shared" si="265"/>
        <v>13.091090884956641</v>
      </c>
      <c r="AN471" s="144">
        <f t="shared" si="265"/>
        <v>13.089660395794747</v>
      </c>
      <c r="AO471" s="144">
        <f t="shared" si="265"/>
        <v>13.098727493510111</v>
      </c>
      <c r="AP471" s="144">
        <f t="shared" si="265"/>
        <v>13.103458284870058</v>
      </c>
      <c r="AQ471" s="144">
        <f t="shared" si="265"/>
        <v>13.105049581913434</v>
      </c>
      <c r="AR471" s="144">
        <f t="shared" si="265"/>
        <v>13.10478282491764</v>
      </c>
      <c r="AS471" s="144">
        <f t="shared" si="265"/>
        <v>13.103548696338045</v>
      </c>
      <c r="AT471" s="144">
        <f t="shared" si="265"/>
        <v>13.102015684543595</v>
      </c>
      <c r="AU471" s="144">
        <f t="shared" si="265"/>
        <v>13.100543189860751</v>
      </c>
      <c r="AV471" s="144">
        <f t="shared" si="265"/>
        <v>13.099693579171159</v>
      </c>
      <c r="AW471" s="144">
        <f t="shared" si="265"/>
        <v>13.099253488050744</v>
      </c>
      <c r="AX471" s="144">
        <f t="shared" si="265"/>
        <v>13.099316933126209</v>
      </c>
      <c r="AY471" s="144">
        <f t="shared" si="265"/>
        <v>13.099761753087762</v>
      </c>
      <c r="BA471" s="140" t="s">
        <v>114</v>
      </c>
      <c r="BB471" s="140" t="s">
        <v>114</v>
      </c>
      <c r="BC471" s="140" t="s">
        <v>114</v>
      </c>
      <c r="BD471" s="140" t="s">
        <v>114</v>
      </c>
      <c r="BF471" s="140" t="s">
        <v>114</v>
      </c>
      <c r="BG471" s="140" t="s">
        <v>114</v>
      </c>
    </row>
    <row r="472" spans="2:59" x14ac:dyDescent="0.25">
      <c r="BA472" s="140" t="s">
        <v>114</v>
      </c>
      <c r="BB472" s="140" t="s">
        <v>114</v>
      </c>
      <c r="BC472" s="140" t="s">
        <v>114</v>
      </c>
      <c r="BD472" s="140" t="s">
        <v>114</v>
      </c>
      <c r="BF472" s="140" t="s">
        <v>114</v>
      </c>
      <c r="BG472" s="140" t="s">
        <v>114</v>
      </c>
    </row>
    <row r="473" spans="2:59" x14ac:dyDescent="0.25">
      <c r="B473" s="154" t="s">
        <v>278</v>
      </c>
      <c r="C473" s="135"/>
      <c r="D473" s="135"/>
      <c r="E473" s="135"/>
      <c r="F473" s="135"/>
      <c r="G473" s="135"/>
      <c r="H473" s="135"/>
      <c r="I473" s="135"/>
      <c r="J473" s="135"/>
      <c r="K473" s="135"/>
      <c r="L473" s="135"/>
      <c r="M473" s="135"/>
      <c r="N473" s="135"/>
      <c r="O473" s="135"/>
      <c r="P473" s="135"/>
      <c r="Q473" s="135"/>
      <c r="R473" s="135"/>
      <c r="S473" s="135"/>
      <c r="T473" s="135"/>
      <c r="U473" s="135"/>
      <c r="V473" s="135"/>
      <c r="W473" s="135"/>
      <c r="X473" s="135"/>
      <c r="Y473" s="135"/>
      <c r="Z473" s="135"/>
      <c r="AA473" s="135"/>
      <c r="AB473" s="135"/>
      <c r="AC473" s="135"/>
      <c r="AD473" s="135"/>
      <c r="AE473" s="135"/>
      <c r="AF473" s="135"/>
      <c r="AG473" s="135"/>
      <c r="AH473" s="135"/>
      <c r="AI473" s="135"/>
      <c r="AJ473" s="135"/>
      <c r="AK473" s="135"/>
      <c r="AL473" s="135"/>
      <c r="AM473" s="135"/>
      <c r="AN473" s="135"/>
      <c r="AO473" s="135"/>
      <c r="AP473" s="135"/>
      <c r="AQ473" s="135"/>
      <c r="AR473" s="135"/>
      <c r="AS473" s="135"/>
      <c r="AT473" s="135"/>
      <c r="AU473" s="135"/>
      <c r="AV473" s="135"/>
      <c r="AW473" s="135"/>
      <c r="AX473" s="135"/>
      <c r="AY473" s="135"/>
      <c r="BA473" s="140" t="s">
        <v>114</v>
      </c>
      <c r="BB473" s="140" t="s">
        <v>114</v>
      </c>
      <c r="BC473" s="140" t="s">
        <v>114</v>
      </c>
      <c r="BD473" s="140" t="s">
        <v>114</v>
      </c>
      <c r="BF473" s="140" t="s">
        <v>114</v>
      </c>
      <c r="BG473" s="140" t="s">
        <v>114</v>
      </c>
    </row>
    <row r="474" spans="2:59" x14ac:dyDescent="0.25">
      <c r="B474" s="91" t="s">
        <v>245</v>
      </c>
      <c r="C474" s="32" t="s">
        <v>114</v>
      </c>
      <c r="D474" s="140" t="s">
        <v>114</v>
      </c>
      <c r="E474" s="140" t="s">
        <v>114</v>
      </c>
      <c r="F474" s="140" t="s">
        <v>114</v>
      </c>
      <c r="G474" s="140" t="s">
        <v>114</v>
      </c>
      <c r="H474" s="140" t="s">
        <v>114</v>
      </c>
      <c r="I474" s="140" t="s">
        <v>114</v>
      </c>
      <c r="J474" s="140" t="s">
        <v>114</v>
      </c>
      <c r="K474" s="140" t="s">
        <v>114</v>
      </c>
      <c r="L474" s="140" t="s">
        <v>114</v>
      </c>
      <c r="M474" s="140" t="s">
        <v>114</v>
      </c>
      <c r="N474" s="140" t="s">
        <v>114</v>
      </c>
      <c r="O474" s="140" t="s">
        <v>114</v>
      </c>
      <c r="P474" s="141">
        <v>4.1000000000000002E-2</v>
      </c>
      <c r="Q474" s="141">
        <v>4.1000000000000002E-2</v>
      </c>
      <c r="R474" s="141">
        <v>4.1000000000000002E-2</v>
      </c>
      <c r="S474" s="141">
        <v>4.1000000000000002E-2</v>
      </c>
      <c r="T474" s="141">
        <v>4.1000000000000002E-2</v>
      </c>
      <c r="U474" s="141">
        <v>4.1000000000000002E-2</v>
      </c>
      <c r="V474" s="141">
        <v>4.1000000000000002E-2</v>
      </c>
      <c r="W474" s="141">
        <v>4.1000000000000002E-2</v>
      </c>
      <c r="X474" s="141">
        <v>4.1000000000000002E-2</v>
      </c>
      <c r="Y474" s="141">
        <v>4.1000000000000002E-2</v>
      </c>
      <c r="Z474" s="141">
        <v>4.1000000000000002E-2</v>
      </c>
      <c r="AA474" s="141">
        <v>4.1000000000000002E-2</v>
      </c>
      <c r="AB474" s="141">
        <v>4.1000000000000002E-2</v>
      </c>
      <c r="AC474" s="141">
        <v>4.1000000000000002E-2</v>
      </c>
      <c r="AD474" s="141">
        <v>4.1000000000000002E-2</v>
      </c>
      <c r="AE474" s="141">
        <v>4.1000000000000002E-2</v>
      </c>
      <c r="AF474" s="141">
        <v>4.1000000000000002E-2</v>
      </c>
      <c r="AG474" s="141">
        <v>4.1000000000000002E-2</v>
      </c>
      <c r="AH474" s="141">
        <v>4.1000000000000002E-2</v>
      </c>
      <c r="AI474" s="141">
        <v>4.1000000000000002E-2</v>
      </c>
      <c r="AJ474" s="141">
        <v>4.1000000000000002E-2</v>
      </c>
      <c r="AK474" s="141">
        <v>4.1000000000000002E-2</v>
      </c>
      <c r="AL474" s="141">
        <v>4.1000000000000002E-2</v>
      </c>
      <c r="AM474" s="141">
        <v>4.1000000000000002E-2</v>
      </c>
      <c r="AN474" s="141">
        <v>4.1000000000000002E-2</v>
      </c>
      <c r="AO474" s="141">
        <v>4.1000000000000002E-2</v>
      </c>
      <c r="AP474" s="141">
        <v>4.1000000000000002E-2</v>
      </c>
      <c r="AQ474" s="141">
        <v>4.1000000000000002E-2</v>
      </c>
      <c r="AR474" s="141">
        <v>4.1000000000000002E-2</v>
      </c>
      <c r="AS474" s="141">
        <v>4.1000000000000002E-2</v>
      </c>
      <c r="AT474" s="141">
        <v>4.1000000000000002E-2</v>
      </c>
      <c r="AU474" s="141">
        <v>4.1000000000000002E-2</v>
      </c>
      <c r="AV474" s="141">
        <v>4.1000000000000002E-2</v>
      </c>
      <c r="AW474" s="141">
        <v>4.1000000000000002E-2</v>
      </c>
      <c r="AX474" s="141">
        <v>4.1000000000000002E-2</v>
      </c>
      <c r="AY474" s="141">
        <v>4.1000000000000002E-2</v>
      </c>
      <c r="BA474" s="140" t="s">
        <v>114</v>
      </c>
      <c r="BB474" s="140" t="s">
        <v>114</v>
      </c>
      <c r="BC474" s="140" t="s">
        <v>114</v>
      </c>
      <c r="BD474" s="140" t="s">
        <v>114</v>
      </c>
      <c r="BF474" s="140" t="s">
        <v>114</v>
      </c>
      <c r="BG474" s="140" t="s">
        <v>114</v>
      </c>
    </row>
    <row r="475" spans="2:59" x14ac:dyDescent="0.25">
      <c r="B475" s="91" t="s">
        <v>279</v>
      </c>
      <c r="C475" s="32" t="s">
        <v>119</v>
      </c>
      <c r="D475" s="155">
        <f t="shared" ref="D475:O475" si="266">D376/D$16</f>
        <v>0.26501005922929449</v>
      </c>
      <c r="E475" s="155">
        <f t="shared" si="266"/>
        <v>0.28490035758648924</v>
      </c>
      <c r="F475" s="155">
        <f t="shared" si="266"/>
        <v>0.27721427622744843</v>
      </c>
      <c r="G475" s="155">
        <f t="shared" si="266"/>
        <v>0.2751793542492767</v>
      </c>
      <c r="H475" s="155">
        <f t="shared" si="266"/>
        <v>0.27293937800456847</v>
      </c>
      <c r="I475" s="155">
        <f t="shared" si="266"/>
        <v>1.0755542988865736</v>
      </c>
      <c r="J475" s="155">
        <f t="shared" si="266"/>
        <v>1.0286464655148926</v>
      </c>
      <c r="K475" s="155">
        <f t="shared" si="266"/>
        <v>1.0247221581128065</v>
      </c>
      <c r="L475" s="155">
        <f t="shared" si="266"/>
        <v>0.90856658914908439</v>
      </c>
      <c r="M475" s="155">
        <f t="shared" si="266"/>
        <v>0.76145803733767881</v>
      </c>
      <c r="N475" s="155">
        <f t="shared" si="266"/>
        <v>0.79665975242097209</v>
      </c>
      <c r="O475" s="155">
        <f t="shared" si="266"/>
        <v>0.76252182021510873</v>
      </c>
      <c r="P475" s="172">
        <f>AVERAGE(B475:O475)</f>
        <v>0.64444771224451614</v>
      </c>
      <c r="Q475" s="139">
        <f>P475</f>
        <v>0.64444771224451614</v>
      </c>
      <c r="R475" s="139">
        <f t="shared" ref="R475:AY475" si="267">Q475</f>
        <v>0.64444771224451614</v>
      </c>
      <c r="S475" s="139">
        <f t="shared" si="267"/>
        <v>0.64444771224451614</v>
      </c>
      <c r="T475" s="139">
        <f t="shared" si="267"/>
        <v>0.64444771224451614</v>
      </c>
      <c r="U475" s="139">
        <f t="shared" si="267"/>
        <v>0.64444771224451614</v>
      </c>
      <c r="V475" s="139">
        <f t="shared" si="267"/>
        <v>0.64444771224451614</v>
      </c>
      <c r="W475" s="139">
        <f t="shared" si="267"/>
        <v>0.64444771224451614</v>
      </c>
      <c r="X475" s="139">
        <f t="shared" si="267"/>
        <v>0.64444771224451614</v>
      </c>
      <c r="Y475" s="139">
        <f t="shared" si="267"/>
        <v>0.64444771224451614</v>
      </c>
      <c r="Z475" s="139">
        <f t="shared" si="267"/>
        <v>0.64444771224451614</v>
      </c>
      <c r="AA475" s="139">
        <f t="shared" si="267"/>
        <v>0.64444771224451614</v>
      </c>
      <c r="AB475" s="139">
        <f t="shared" si="267"/>
        <v>0.64444771224451614</v>
      </c>
      <c r="AC475" s="139">
        <f t="shared" si="267"/>
        <v>0.64444771224451614</v>
      </c>
      <c r="AD475" s="139">
        <f t="shared" si="267"/>
        <v>0.64444771224451614</v>
      </c>
      <c r="AE475" s="139">
        <f t="shared" si="267"/>
        <v>0.64444771224451614</v>
      </c>
      <c r="AF475" s="139">
        <f t="shared" si="267"/>
        <v>0.64444771224451614</v>
      </c>
      <c r="AG475" s="139">
        <f t="shared" si="267"/>
        <v>0.64444771224451614</v>
      </c>
      <c r="AH475" s="139">
        <f t="shared" si="267"/>
        <v>0.64444771224451614</v>
      </c>
      <c r="AI475" s="139">
        <f t="shared" si="267"/>
        <v>0.64444771224451614</v>
      </c>
      <c r="AJ475" s="139">
        <f t="shared" si="267"/>
        <v>0.64444771224451614</v>
      </c>
      <c r="AK475" s="139">
        <f t="shared" si="267"/>
        <v>0.64444771224451614</v>
      </c>
      <c r="AL475" s="139">
        <f t="shared" si="267"/>
        <v>0.64444771224451614</v>
      </c>
      <c r="AM475" s="139">
        <f t="shared" si="267"/>
        <v>0.64444771224451614</v>
      </c>
      <c r="AN475" s="139">
        <f t="shared" si="267"/>
        <v>0.64444771224451614</v>
      </c>
      <c r="AO475" s="139">
        <f t="shared" si="267"/>
        <v>0.64444771224451614</v>
      </c>
      <c r="AP475" s="139">
        <f t="shared" si="267"/>
        <v>0.64444771224451614</v>
      </c>
      <c r="AQ475" s="139">
        <f t="shared" si="267"/>
        <v>0.64444771224451614</v>
      </c>
      <c r="AR475" s="139">
        <f t="shared" si="267"/>
        <v>0.64444771224451614</v>
      </c>
      <c r="AS475" s="139">
        <f t="shared" si="267"/>
        <v>0.64444771224451614</v>
      </c>
      <c r="AT475" s="139">
        <f t="shared" si="267"/>
        <v>0.64444771224451614</v>
      </c>
      <c r="AU475" s="139">
        <f t="shared" si="267"/>
        <v>0.64444771224451614</v>
      </c>
      <c r="AV475" s="139">
        <f t="shared" si="267"/>
        <v>0.64444771224451614</v>
      </c>
      <c r="AW475" s="139">
        <f t="shared" si="267"/>
        <v>0.64444771224451614</v>
      </c>
      <c r="AX475" s="139">
        <f t="shared" si="267"/>
        <v>0.64444771224451614</v>
      </c>
      <c r="AY475" s="139">
        <f t="shared" si="267"/>
        <v>0.64444771224451614</v>
      </c>
      <c r="BA475" s="140" t="s">
        <v>114</v>
      </c>
      <c r="BB475" s="140" t="s">
        <v>114</v>
      </c>
      <c r="BC475" s="140" t="s">
        <v>114</v>
      </c>
      <c r="BD475" s="140" t="s">
        <v>114</v>
      </c>
      <c r="BF475" s="140" t="s">
        <v>114</v>
      </c>
      <c r="BG475" s="140" t="s">
        <v>114</v>
      </c>
    </row>
    <row r="476" spans="2:59" x14ac:dyDescent="0.25">
      <c r="B476" s="91" t="s">
        <v>280</v>
      </c>
      <c r="BA476" s="140" t="s">
        <v>114</v>
      </c>
      <c r="BB476" s="140" t="s">
        <v>114</v>
      </c>
      <c r="BC476" s="140" t="s">
        <v>114</v>
      </c>
      <c r="BD476" s="140" t="s">
        <v>114</v>
      </c>
      <c r="BF476" s="140" t="s">
        <v>114</v>
      </c>
      <c r="BG476" s="140" t="s">
        <v>114</v>
      </c>
    </row>
    <row r="477" spans="2:59" x14ac:dyDescent="0.25">
      <c r="B477" s="156" t="s">
        <v>188</v>
      </c>
      <c r="C477" s="150">
        <f>Data_Analysis_A!U23</f>
        <v>13890.018695152183</v>
      </c>
      <c r="BA477" s="140" t="s">
        <v>114</v>
      </c>
      <c r="BB477" s="140" t="s">
        <v>114</v>
      </c>
      <c r="BC477" s="140" t="s">
        <v>114</v>
      </c>
      <c r="BD477" s="140" t="s">
        <v>114</v>
      </c>
      <c r="BF477" s="140" t="s">
        <v>114</v>
      </c>
      <c r="BG477" s="140" t="s">
        <v>114</v>
      </c>
    </row>
    <row r="478" spans="2:59" x14ac:dyDescent="0.25">
      <c r="B478" s="156" t="s">
        <v>92</v>
      </c>
      <c r="C478" s="157">
        <f>Data_Analysis_A!U24</f>
        <v>-1.2613584985830865E-2</v>
      </c>
      <c r="BA478" s="140" t="s">
        <v>114</v>
      </c>
      <c r="BB478" s="140" t="s">
        <v>114</v>
      </c>
      <c r="BC478" s="140" t="s">
        <v>114</v>
      </c>
      <c r="BD478" s="140" t="s">
        <v>114</v>
      </c>
      <c r="BF478" s="140" t="s">
        <v>114</v>
      </c>
      <c r="BG478" s="140" t="s">
        <v>114</v>
      </c>
    </row>
    <row r="479" spans="2:59" x14ac:dyDescent="0.25">
      <c r="B479" s="91" t="s">
        <v>283</v>
      </c>
      <c r="BA479" s="140" t="s">
        <v>114</v>
      </c>
      <c r="BB479" s="140" t="s">
        <v>114</v>
      </c>
      <c r="BC479" s="140" t="s">
        <v>114</v>
      </c>
      <c r="BD479" s="140" t="s">
        <v>114</v>
      </c>
      <c r="BF479" s="140" t="s">
        <v>114</v>
      </c>
      <c r="BG479" s="140" t="s">
        <v>114</v>
      </c>
    </row>
    <row r="480" spans="2:59" x14ac:dyDescent="0.25">
      <c r="B480" s="156" t="s">
        <v>188</v>
      </c>
      <c r="C480" s="118">
        <f>Data_Analysis_A!U53</f>
        <v>425.47592823465618</v>
      </c>
      <c r="BA480" s="140" t="s">
        <v>114</v>
      </c>
      <c r="BB480" s="140" t="s">
        <v>114</v>
      </c>
      <c r="BC480" s="140" t="s">
        <v>114</v>
      </c>
      <c r="BD480" s="140" t="s">
        <v>114</v>
      </c>
      <c r="BF480" s="140" t="s">
        <v>114</v>
      </c>
      <c r="BG480" s="140" t="s">
        <v>114</v>
      </c>
    </row>
    <row r="481" spans="2:59" x14ac:dyDescent="0.25">
      <c r="B481" s="156" t="s">
        <v>93</v>
      </c>
      <c r="C481" s="118">
        <f>Data_Analysis_A!U54</f>
        <v>-2.2207831419586318E-2</v>
      </c>
      <c r="BA481" s="140" t="s">
        <v>114</v>
      </c>
      <c r="BB481" s="140" t="s">
        <v>114</v>
      </c>
      <c r="BC481" s="140" t="s">
        <v>114</v>
      </c>
      <c r="BD481" s="140" t="s">
        <v>114</v>
      </c>
      <c r="BF481" s="140" t="s">
        <v>114</v>
      </c>
      <c r="BG481" s="140" t="s">
        <v>114</v>
      </c>
    </row>
    <row r="482" spans="2:59" x14ac:dyDescent="0.25">
      <c r="B482" s="156" t="s">
        <v>286</v>
      </c>
      <c r="C482" s="91" t="s">
        <v>119</v>
      </c>
      <c r="D482" s="155">
        <f>D378/$D$12</f>
        <v>0.82255201752484053</v>
      </c>
      <c r="E482" s="155">
        <f t="shared" ref="E482:O482" si="268">E378/E330</f>
        <v>0.83498487181227476</v>
      </c>
      <c r="F482" s="155">
        <f t="shared" si="268"/>
        <v>0.84015924143254139</v>
      </c>
      <c r="G482" s="155">
        <f t="shared" si="268"/>
        <v>0.85941160494221636</v>
      </c>
      <c r="H482" s="155">
        <f t="shared" si="268"/>
        <v>0.88030750881985498</v>
      </c>
      <c r="I482" s="155">
        <f t="shared" si="268"/>
        <v>0.89410491741948472</v>
      </c>
      <c r="J482" s="155">
        <f t="shared" si="268"/>
        <v>0.90425719244277214</v>
      </c>
      <c r="K482" s="155">
        <f t="shared" si="268"/>
        <v>0.90897218705393723</v>
      </c>
      <c r="L482" s="155">
        <f t="shared" si="268"/>
        <v>0.91387861702173634</v>
      </c>
      <c r="M482" s="155">
        <f t="shared" si="268"/>
        <v>0.91753005084638206</v>
      </c>
      <c r="N482" s="155">
        <f t="shared" si="268"/>
        <v>0.91879766942075713</v>
      </c>
      <c r="O482" s="155">
        <f t="shared" si="268"/>
        <v>0.91739577321472487</v>
      </c>
      <c r="P482" s="139">
        <f>AVERAGE(D482:O482)</f>
        <v>0.8843626376626269</v>
      </c>
      <c r="Q482" s="139">
        <f>P482</f>
        <v>0.8843626376626269</v>
      </c>
      <c r="R482" s="139">
        <f>Q482</f>
        <v>0.8843626376626269</v>
      </c>
      <c r="S482" s="139">
        <f t="shared" ref="S482:AY482" si="269">R482</f>
        <v>0.8843626376626269</v>
      </c>
      <c r="T482" s="139">
        <f t="shared" si="269"/>
        <v>0.8843626376626269</v>
      </c>
      <c r="U482" s="139">
        <f t="shared" si="269"/>
        <v>0.8843626376626269</v>
      </c>
      <c r="V482" s="139">
        <f t="shared" si="269"/>
        <v>0.8843626376626269</v>
      </c>
      <c r="W482" s="139">
        <f t="shared" si="269"/>
        <v>0.8843626376626269</v>
      </c>
      <c r="X482" s="139">
        <f t="shared" si="269"/>
        <v>0.8843626376626269</v>
      </c>
      <c r="Y482" s="139">
        <f t="shared" si="269"/>
        <v>0.8843626376626269</v>
      </c>
      <c r="Z482" s="139">
        <f t="shared" si="269"/>
        <v>0.8843626376626269</v>
      </c>
      <c r="AA482" s="139">
        <f t="shared" si="269"/>
        <v>0.8843626376626269</v>
      </c>
      <c r="AB482" s="139">
        <f t="shared" si="269"/>
        <v>0.8843626376626269</v>
      </c>
      <c r="AC482" s="139">
        <f t="shared" si="269"/>
        <v>0.8843626376626269</v>
      </c>
      <c r="AD482" s="139">
        <f t="shared" si="269"/>
        <v>0.8843626376626269</v>
      </c>
      <c r="AE482" s="139">
        <f t="shared" si="269"/>
        <v>0.8843626376626269</v>
      </c>
      <c r="AF482" s="139">
        <f t="shared" si="269"/>
        <v>0.8843626376626269</v>
      </c>
      <c r="AG482" s="139">
        <f t="shared" si="269"/>
        <v>0.8843626376626269</v>
      </c>
      <c r="AH482" s="139">
        <f t="shared" si="269"/>
        <v>0.8843626376626269</v>
      </c>
      <c r="AI482" s="139">
        <f t="shared" si="269"/>
        <v>0.8843626376626269</v>
      </c>
      <c r="AJ482" s="139">
        <f t="shared" si="269"/>
        <v>0.8843626376626269</v>
      </c>
      <c r="AK482" s="139">
        <f t="shared" si="269"/>
        <v>0.8843626376626269</v>
      </c>
      <c r="AL482" s="139">
        <f t="shared" si="269"/>
        <v>0.8843626376626269</v>
      </c>
      <c r="AM482" s="139">
        <f t="shared" si="269"/>
        <v>0.8843626376626269</v>
      </c>
      <c r="AN482" s="139">
        <f t="shared" si="269"/>
        <v>0.8843626376626269</v>
      </c>
      <c r="AO482" s="139">
        <f t="shared" si="269"/>
        <v>0.8843626376626269</v>
      </c>
      <c r="AP482" s="139">
        <f t="shared" si="269"/>
        <v>0.8843626376626269</v>
      </c>
      <c r="AQ482" s="139">
        <f t="shared" si="269"/>
        <v>0.8843626376626269</v>
      </c>
      <c r="AR482" s="139">
        <f t="shared" si="269"/>
        <v>0.8843626376626269</v>
      </c>
      <c r="AS482" s="139">
        <f t="shared" si="269"/>
        <v>0.8843626376626269</v>
      </c>
      <c r="AT482" s="139">
        <f t="shared" si="269"/>
        <v>0.8843626376626269</v>
      </c>
      <c r="AU482" s="139">
        <f t="shared" si="269"/>
        <v>0.8843626376626269</v>
      </c>
      <c r="AV482" s="139">
        <f t="shared" si="269"/>
        <v>0.8843626376626269</v>
      </c>
      <c r="AW482" s="139">
        <f t="shared" si="269"/>
        <v>0.8843626376626269</v>
      </c>
      <c r="AX482" s="139">
        <f t="shared" si="269"/>
        <v>0.8843626376626269</v>
      </c>
      <c r="AY482" s="139">
        <f t="shared" si="269"/>
        <v>0.8843626376626269</v>
      </c>
      <c r="BA482" s="140" t="s">
        <v>114</v>
      </c>
      <c r="BB482" s="140" t="s">
        <v>114</v>
      </c>
      <c r="BC482" s="140" t="s">
        <v>114</v>
      </c>
      <c r="BD482" s="140" t="s">
        <v>114</v>
      </c>
      <c r="BF482" s="140" t="s">
        <v>114</v>
      </c>
      <c r="BG482" s="140" t="s">
        <v>114</v>
      </c>
    </row>
    <row r="483" spans="2:59" x14ac:dyDescent="0.25">
      <c r="B483" s="156" t="s">
        <v>287</v>
      </c>
      <c r="C483" s="91" t="s">
        <v>119</v>
      </c>
      <c r="D483" s="159">
        <f t="shared" ref="D483:O483" si="270">D379/D334</f>
        <v>2.6927412411253612E-3</v>
      </c>
      <c r="E483" s="159">
        <f t="shared" si="270"/>
        <v>2.718397357802071E-3</v>
      </c>
      <c r="F483" s="159">
        <f t="shared" si="270"/>
        <v>2.909978265184823E-3</v>
      </c>
      <c r="G483" s="159">
        <f t="shared" si="270"/>
        <v>2.9890726304708667E-3</v>
      </c>
      <c r="H483" s="159">
        <f t="shared" si="270"/>
        <v>2.7220261117933179E-3</v>
      </c>
      <c r="I483" s="159">
        <f t="shared" si="270"/>
        <v>1.8896806540151709E-3</v>
      </c>
      <c r="J483" s="159">
        <f t="shared" si="270"/>
        <v>1.4684017251324704E-3</v>
      </c>
      <c r="K483" s="159">
        <f t="shared" si="270"/>
        <v>1.7204176271726865E-3</v>
      </c>
      <c r="L483" s="159">
        <f t="shared" si="270"/>
        <v>1.4569488305736227E-3</v>
      </c>
      <c r="M483" s="159">
        <f t="shared" si="270"/>
        <v>1.2228637411152406E-3</v>
      </c>
      <c r="N483" s="159">
        <f t="shared" si="270"/>
        <v>1.3436021746060733E-3</v>
      </c>
      <c r="O483" s="159">
        <f t="shared" si="270"/>
        <v>1.1638445944816829E-3</v>
      </c>
      <c r="P483" s="141">
        <f>AVERAGE(D483:O483)</f>
        <v>2.0248312461227823E-3</v>
      </c>
      <c r="Q483" s="141">
        <f>P483</f>
        <v>2.0248312461227823E-3</v>
      </c>
      <c r="R483" s="141">
        <f t="shared" ref="R483:AY483" si="271">Q483</f>
        <v>2.0248312461227823E-3</v>
      </c>
      <c r="S483" s="141">
        <f t="shared" si="271"/>
        <v>2.0248312461227823E-3</v>
      </c>
      <c r="T483" s="141">
        <f t="shared" si="271"/>
        <v>2.0248312461227823E-3</v>
      </c>
      <c r="U483" s="141">
        <f t="shared" si="271"/>
        <v>2.0248312461227823E-3</v>
      </c>
      <c r="V483" s="141">
        <f t="shared" si="271"/>
        <v>2.0248312461227823E-3</v>
      </c>
      <c r="W483" s="141">
        <f t="shared" si="271"/>
        <v>2.0248312461227823E-3</v>
      </c>
      <c r="X483" s="141">
        <f t="shared" si="271"/>
        <v>2.0248312461227823E-3</v>
      </c>
      <c r="Y483" s="141">
        <f t="shared" si="271"/>
        <v>2.0248312461227823E-3</v>
      </c>
      <c r="Z483" s="141">
        <f t="shared" si="271"/>
        <v>2.0248312461227823E-3</v>
      </c>
      <c r="AA483" s="141">
        <f t="shared" si="271"/>
        <v>2.0248312461227823E-3</v>
      </c>
      <c r="AB483" s="141">
        <f t="shared" si="271"/>
        <v>2.0248312461227823E-3</v>
      </c>
      <c r="AC483" s="141">
        <f t="shared" si="271"/>
        <v>2.0248312461227823E-3</v>
      </c>
      <c r="AD483" s="141">
        <f t="shared" si="271"/>
        <v>2.0248312461227823E-3</v>
      </c>
      <c r="AE483" s="141">
        <f t="shared" si="271"/>
        <v>2.0248312461227823E-3</v>
      </c>
      <c r="AF483" s="141">
        <f t="shared" si="271"/>
        <v>2.0248312461227823E-3</v>
      </c>
      <c r="AG483" s="141">
        <f t="shared" si="271"/>
        <v>2.0248312461227823E-3</v>
      </c>
      <c r="AH483" s="141">
        <f t="shared" si="271"/>
        <v>2.0248312461227823E-3</v>
      </c>
      <c r="AI483" s="141">
        <f t="shared" si="271"/>
        <v>2.0248312461227823E-3</v>
      </c>
      <c r="AJ483" s="141">
        <f t="shared" si="271"/>
        <v>2.0248312461227823E-3</v>
      </c>
      <c r="AK483" s="141">
        <f t="shared" si="271"/>
        <v>2.0248312461227823E-3</v>
      </c>
      <c r="AL483" s="141">
        <f t="shared" si="271"/>
        <v>2.0248312461227823E-3</v>
      </c>
      <c r="AM483" s="141">
        <f t="shared" si="271"/>
        <v>2.0248312461227823E-3</v>
      </c>
      <c r="AN483" s="141">
        <f t="shared" si="271"/>
        <v>2.0248312461227823E-3</v>
      </c>
      <c r="AO483" s="141">
        <f t="shared" si="271"/>
        <v>2.0248312461227823E-3</v>
      </c>
      <c r="AP483" s="141">
        <f t="shared" si="271"/>
        <v>2.0248312461227823E-3</v>
      </c>
      <c r="AQ483" s="141">
        <f t="shared" si="271"/>
        <v>2.0248312461227823E-3</v>
      </c>
      <c r="AR483" s="141">
        <f t="shared" si="271"/>
        <v>2.0248312461227823E-3</v>
      </c>
      <c r="AS483" s="141">
        <f t="shared" si="271"/>
        <v>2.0248312461227823E-3</v>
      </c>
      <c r="AT483" s="141">
        <f t="shared" si="271"/>
        <v>2.0248312461227823E-3</v>
      </c>
      <c r="AU483" s="141">
        <f t="shared" si="271"/>
        <v>2.0248312461227823E-3</v>
      </c>
      <c r="AV483" s="141">
        <f t="shared" si="271"/>
        <v>2.0248312461227823E-3</v>
      </c>
      <c r="AW483" s="141">
        <f t="shared" si="271"/>
        <v>2.0248312461227823E-3</v>
      </c>
      <c r="AX483" s="141">
        <f t="shared" si="271"/>
        <v>2.0248312461227823E-3</v>
      </c>
      <c r="AY483" s="141">
        <f t="shared" si="271"/>
        <v>2.0248312461227823E-3</v>
      </c>
      <c r="BA483" s="140" t="s">
        <v>114</v>
      </c>
      <c r="BB483" s="140" t="s">
        <v>114</v>
      </c>
      <c r="BC483" s="140" t="s">
        <v>114</v>
      </c>
      <c r="BD483" s="140" t="s">
        <v>114</v>
      </c>
      <c r="BF483" s="140" t="s">
        <v>114</v>
      </c>
      <c r="BG483" s="140" t="s">
        <v>114</v>
      </c>
    </row>
    <row r="484" spans="2:59" x14ac:dyDescent="0.25">
      <c r="B484" s="156" t="s">
        <v>288</v>
      </c>
      <c r="C484" s="91" t="s">
        <v>290</v>
      </c>
      <c r="D484" s="37">
        <f t="shared" ref="D484:O484" si="272">D381/D$74</f>
        <v>563.15969869918081</v>
      </c>
      <c r="E484" s="37">
        <f t="shared" si="272"/>
        <v>541.37275059595299</v>
      </c>
      <c r="F484" s="37">
        <f t="shared" si="272"/>
        <v>547.18438158655204</v>
      </c>
      <c r="G484" s="37">
        <f t="shared" si="272"/>
        <v>519.38085461019864</v>
      </c>
      <c r="H484" s="37">
        <f t="shared" si="272"/>
        <v>521.08565590842545</v>
      </c>
      <c r="I484" s="37">
        <f t="shared" si="272"/>
        <v>557.4838841331125</v>
      </c>
      <c r="J484" s="37">
        <f t="shared" si="272"/>
        <v>542.99336377337443</v>
      </c>
      <c r="K484" s="37">
        <f t="shared" si="272"/>
        <v>518.0622654087349</v>
      </c>
      <c r="L484" s="37">
        <f t="shared" si="272"/>
        <v>547.33408162526325</v>
      </c>
      <c r="M484" s="37">
        <f t="shared" si="272"/>
        <v>584.45052385355882</v>
      </c>
      <c r="N484" s="37">
        <f t="shared" si="272"/>
        <v>604.19249435061238</v>
      </c>
      <c r="O484" s="37">
        <f t="shared" si="272"/>
        <v>632.23881200941423</v>
      </c>
      <c r="P484" s="150">
        <f>AVERAGE(D484:O484)</f>
        <v>556.57823054619837</v>
      </c>
      <c r="Q484" s="150">
        <f t="shared" ref="Q484:AY486" si="273">AVERAGE(E484:P484)</f>
        <v>556.0297748667831</v>
      </c>
      <c r="R484" s="150">
        <f t="shared" si="273"/>
        <v>557.25119355601908</v>
      </c>
      <c r="S484" s="150">
        <f t="shared" si="273"/>
        <v>558.09009455347461</v>
      </c>
      <c r="T484" s="150">
        <f t="shared" si="273"/>
        <v>561.31586454874753</v>
      </c>
      <c r="U484" s="150">
        <f t="shared" si="273"/>
        <v>564.66838193544106</v>
      </c>
      <c r="V484" s="150">
        <f t="shared" si="273"/>
        <v>565.26709008563523</v>
      </c>
      <c r="W484" s="150">
        <f t="shared" si="273"/>
        <v>567.12323394499026</v>
      </c>
      <c r="X484" s="150">
        <f t="shared" si="273"/>
        <v>571.21164798967823</v>
      </c>
      <c r="Y484" s="150">
        <f t="shared" si="273"/>
        <v>573.20144518671282</v>
      </c>
      <c r="Z484" s="150">
        <f t="shared" si="273"/>
        <v>572.26402196447566</v>
      </c>
      <c r="AA484" s="150">
        <f t="shared" si="273"/>
        <v>569.60331593229751</v>
      </c>
      <c r="AB484" s="150">
        <f t="shared" si="273"/>
        <v>564.38369125920451</v>
      </c>
      <c r="AC484" s="150">
        <f t="shared" si="273"/>
        <v>565.03414631862154</v>
      </c>
      <c r="AD484" s="150">
        <f t="shared" si="273"/>
        <v>565.78451060627481</v>
      </c>
      <c r="AE484" s="150">
        <f t="shared" si="273"/>
        <v>566.49562036046279</v>
      </c>
      <c r="AF484" s="150">
        <f t="shared" si="273"/>
        <v>567.19608084437846</v>
      </c>
      <c r="AG484" s="150">
        <f t="shared" si="273"/>
        <v>567.68609886901436</v>
      </c>
      <c r="AH484" s="150">
        <f t="shared" si="273"/>
        <v>567.93757528014544</v>
      </c>
      <c r="AI484" s="150">
        <f t="shared" si="273"/>
        <v>568.16011571302124</v>
      </c>
      <c r="AJ484" s="150">
        <f t="shared" si="273"/>
        <v>568.2465225270239</v>
      </c>
      <c r="AK484" s="150">
        <f t="shared" si="273"/>
        <v>567.99942873846942</v>
      </c>
      <c r="AL484" s="150">
        <f t="shared" si="273"/>
        <v>567.56592736778259</v>
      </c>
      <c r="AM484" s="150">
        <f t="shared" si="273"/>
        <v>567.17441948472481</v>
      </c>
      <c r="AN484" s="150">
        <f t="shared" si="273"/>
        <v>566.97201144742701</v>
      </c>
      <c r="AO484" s="150">
        <f t="shared" si="273"/>
        <v>567.18770479644559</v>
      </c>
      <c r="AP484" s="150">
        <f t="shared" si="273"/>
        <v>567.36716800293095</v>
      </c>
      <c r="AQ484" s="150">
        <f t="shared" si="273"/>
        <v>567.49905611931888</v>
      </c>
      <c r="AR484" s="150">
        <f t="shared" si="273"/>
        <v>567.58267576589014</v>
      </c>
      <c r="AS484" s="150">
        <f t="shared" si="273"/>
        <v>567.61489200934955</v>
      </c>
      <c r="AT484" s="150">
        <f t="shared" si="273"/>
        <v>567.60895810437751</v>
      </c>
      <c r="AU484" s="150">
        <f t="shared" si="273"/>
        <v>567.5815733397302</v>
      </c>
      <c r="AV484" s="150">
        <f t="shared" si="273"/>
        <v>567.53336147528933</v>
      </c>
      <c r="AW484" s="150">
        <f t="shared" si="273"/>
        <v>567.47393138764471</v>
      </c>
      <c r="AX484" s="150">
        <f t="shared" si="273"/>
        <v>567.4301399417426</v>
      </c>
      <c r="AY484" s="150">
        <f t="shared" si="273"/>
        <v>567.41882432290595</v>
      </c>
      <c r="BA484" s="140" t="s">
        <v>114</v>
      </c>
      <c r="BB484" s="140" t="s">
        <v>114</v>
      </c>
      <c r="BC484" s="140" t="s">
        <v>114</v>
      </c>
      <c r="BD484" s="140" t="s">
        <v>114</v>
      </c>
      <c r="BF484" s="140" t="s">
        <v>114</v>
      </c>
      <c r="BG484" s="140" t="s">
        <v>114</v>
      </c>
    </row>
    <row r="485" spans="2:59" x14ac:dyDescent="0.25">
      <c r="B485" s="156" t="s">
        <v>289</v>
      </c>
      <c r="C485" s="91" t="s">
        <v>291</v>
      </c>
      <c r="D485" s="37">
        <f t="shared" ref="D485:O485" si="274">D382/D$74</f>
        <v>1949.2509465836501</v>
      </c>
      <c r="E485" s="37">
        <f t="shared" si="274"/>
        <v>1899.7523626773104</v>
      </c>
      <c r="F485" s="37">
        <f t="shared" si="274"/>
        <v>2001.8050893896429</v>
      </c>
      <c r="G485" s="37">
        <f t="shared" si="274"/>
        <v>1946.1525445789407</v>
      </c>
      <c r="H485" s="37">
        <f t="shared" si="274"/>
        <v>1986.0745171400038</v>
      </c>
      <c r="I485" s="37">
        <f t="shared" si="274"/>
        <v>2104.4642974810949</v>
      </c>
      <c r="J485" s="37">
        <f t="shared" si="274"/>
        <v>2041.5906261047539</v>
      </c>
      <c r="K485" s="37">
        <f t="shared" si="274"/>
        <v>1991.0373415814634</v>
      </c>
      <c r="L485" s="37">
        <f t="shared" si="274"/>
        <v>2074.6668520297239</v>
      </c>
      <c r="M485" s="37">
        <f t="shared" si="274"/>
        <v>2237.0560287844346</v>
      </c>
      <c r="N485" s="37">
        <f t="shared" si="274"/>
        <v>2297.943784736312</v>
      </c>
      <c r="O485" s="37">
        <f t="shared" si="274"/>
        <v>2391.9621943204547</v>
      </c>
      <c r="P485" s="150">
        <f>AVERAGE(D485:O485)</f>
        <v>2076.8130487839817</v>
      </c>
      <c r="Q485" s="150">
        <f t="shared" si="273"/>
        <v>2087.4432239673429</v>
      </c>
      <c r="R485" s="150">
        <f t="shared" si="273"/>
        <v>2103.0841290748458</v>
      </c>
      <c r="S485" s="150">
        <f t="shared" si="273"/>
        <v>2111.5240490486126</v>
      </c>
      <c r="T485" s="150">
        <f t="shared" si="273"/>
        <v>2125.305007754419</v>
      </c>
      <c r="U485" s="150">
        <f t="shared" si="273"/>
        <v>2136.9075486389534</v>
      </c>
      <c r="V485" s="150">
        <f t="shared" si="273"/>
        <v>2139.6111529021082</v>
      </c>
      <c r="W485" s="150">
        <f t="shared" si="273"/>
        <v>2147.7795301352207</v>
      </c>
      <c r="X485" s="150">
        <f t="shared" si="273"/>
        <v>2160.8413791813668</v>
      </c>
      <c r="Y485" s="150">
        <f t="shared" si="273"/>
        <v>2168.0225897773371</v>
      </c>
      <c r="Z485" s="150">
        <f t="shared" si="273"/>
        <v>2162.2698031934128</v>
      </c>
      <c r="AA485" s="150">
        <f t="shared" si="273"/>
        <v>2150.9636380648381</v>
      </c>
      <c r="AB485" s="150">
        <f t="shared" si="273"/>
        <v>2130.8804250435364</v>
      </c>
      <c r="AC485" s="150">
        <f t="shared" si="273"/>
        <v>2135.3860397318326</v>
      </c>
      <c r="AD485" s="150">
        <f t="shared" si="273"/>
        <v>2139.3812743788735</v>
      </c>
      <c r="AE485" s="150">
        <f t="shared" si="273"/>
        <v>2142.4060364875422</v>
      </c>
      <c r="AF485" s="150">
        <f t="shared" si="273"/>
        <v>2144.9795354407865</v>
      </c>
      <c r="AG485" s="150">
        <f t="shared" si="273"/>
        <v>2146.6190794146505</v>
      </c>
      <c r="AH485" s="150">
        <f t="shared" si="273"/>
        <v>2147.4283736459588</v>
      </c>
      <c r="AI485" s="150">
        <f t="shared" si="273"/>
        <v>2148.0798087079465</v>
      </c>
      <c r="AJ485" s="150">
        <f t="shared" si="273"/>
        <v>2148.1048319223401</v>
      </c>
      <c r="AK485" s="150">
        <f t="shared" si="273"/>
        <v>2147.0434529840877</v>
      </c>
      <c r="AL485" s="150">
        <f t="shared" si="273"/>
        <v>2145.2951915846502</v>
      </c>
      <c r="AM485" s="150">
        <f t="shared" si="273"/>
        <v>2143.8806406172534</v>
      </c>
      <c r="AN485" s="150">
        <f t="shared" si="273"/>
        <v>2143.2903908299545</v>
      </c>
      <c r="AO485" s="150">
        <f t="shared" si="273"/>
        <v>2144.3245546454896</v>
      </c>
      <c r="AP485" s="150">
        <f t="shared" si="273"/>
        <v>2145.0694308882944</v>
      </c>
      <c r="AQ485" s="150">
        <f t="shared" si="273"/>
        <v>2145.5434439307469</v>
      </c>
      <c r="AR485" s="150">
        <f t="shared" si="273"/>
        <v>2145.8048945510131</v>
      </c>
      <c r="AS485" s="150">
        <f t="shared" si="273"/>
        <v>2145.8736744768653</v>
      </c>
      <c r="AT485" s="150">
        <f t="shared" si="273"/>
        <v>2145.8115573987166</v>
      </c>
      <c r="AU485" s="150">
        <f t="shared" si="273"/>
        <v>2145.6768227114462</v>
      </c>
      <c r="AV485" s="150">
        <f t="shared" si="273"/>
        <v>2145.4765738784045</v>
      </c>
      <c r="AW485" s="150">
        <f t="shared" si="273"/>
        <v>2145.2575523747432</v>
      </c>
      <c r="AX485" s="150">
        <f t="shared" si="273"/>
        <v>2145.1087273239646</v>
      </c>
      <c r="AY485" s="150">
        <f t="shared" si="273"/>
        <v>2145.0931886355743</v>
      </c>
      <c r="BA485" s="140" t="s">
        <v>114</v>
      </c>
      <c r="BB485" s="140" t="s">
        <v>114</v>
      </c>
      <c r="BC485" s="140" t="s">
        <v>114</v>
      </c>
      <c r="BD485" s="140" t="s">
        <v>114</v>
      </c>
      <c r="BF485" s="140" t="s">
        <v>114</v>
      </c>
      <c r="BG485" s="140" t="s">
        <v>114</v>
      </c>
    </row>
    <row r="486" spans="2:59" x14ac:dyDescent="0.25">
      <c r="B486" s="156" t="s">
        <v>292</v>
      </c>
      <c r="C486" s="91" t="s">
        <v>293</v>
      </c>
      <c r="D486" s="37">
        <f t="shared" ref="D486:O486" si="275">D383/D$74</f>
        <v>47.604293280217867</v>
      </c>
      <c r="E486" s="37">
        <f t="shared" si="275"/>
        <v>46.795520733830315</v>
      </c>
      <c r="F486" s="37">
        <f t="shared" si="275"/>
        <v>48.86104574353115</v>
      </c>
      <c r="G486" s="37">
        <f t="shared" si="275"/>
        <v>2.7796072250533181</v>
      </c>
      <c r="H486" s="37">
        <f t="shared" si="275"/>
        <v>48.767453420272346</v>
      </c>
      <c r="I486" s="37">
        <f t="shared" si="275"/>
        <v>52.357678848310762</v>
      </c>
      <c r="J486" s="37">
        <f t="shared" si="275"/>
        <v>51.213802811268529</v>
      </c>
      <c r="K486" s="37">
        <f t="shared" si="275"/>
        <v>48.444070222907222</v>
      </c>
      <c r="L486" s="37">
        <f t="shared" si="275"/>
        <v>49.844162069044792</v>
      </c>
      <c r="M486" s="37">
        <f t="shared" si="275"/>
        <v>53.886604889749378</v>
      </c>
      <c r="N486" s="37">
        <f t="shared" si="275"/>
        <v>56.197186355564249</v>
      </c>
      <c r="O486" s="37">
        <f t="shared" si="275"/>
        <v>58.384108914267323</v>
      </c>
      <c r="P486" s="150">
        <f>AVERAGE(D486:O486)</f>
        <v>47.094627876168111</v>
      </c>
      <c r="Q486" s="150">
        <f t="shared" si="273"/>
        <v>47.052155759163959</v>
      </c>
      <c r="R486" s="150">
        <f t="shared" si="273"/>
        <v>47.073542011275094</v>
      </c>
      <c r="S486" s="150">
        <f t="shared" si="273"/>
        <v>46.924583366920423</v>
      </c>
      <c r="T486" s="150">
        <f t="shared" si="273"/>
        <v>50.603331378742674</v>
      </c>
      <c r="U486" s="150">
        <f t="shared" si="273"/>
        <v>50.756321208615212</v>
      </c>
      <c r="V486" s="150">
        <f t="shared" si="273"/>
        <v>50.622874738640576</v>
      </c>
      <c r="W486" s="150">
        <f t="shared" si="273"/>
        <v>50.573630732588249</v>
      </c>
      <c r="X486" s="150">
        <f t="shared" si="273"/>
        <v>50.751094108395002</v>
      </c>
      <c r="Y486" s="150">
        <f t="shared" si="273"/>
        <v>50.826671778340859</v>
      </c>
      <c r="Z486" s="150">
        <f t="shared" si="273"/>
        <v>50.57167735239014</v>
      </c>
      <c r="AA486" s="150">
        <f t="shared" si="273"/>
        <v>50.102884935458967</v>
      </c>
      <c r="AB486" s="150">
        <f t="shared" si="273"/>
        <v>49.412782937224939</v>
      </c>
      <c r="AC486" s="150">
        <f t="shared" si="273"/>
        <v>49.605962525646341</v>
      </c>
      <c r="AD486" s="150">
        <f t="shared" si="273"/>
        <v>49.818779756186537</v>
      </c>
      <c r="AE486" s="150">
        <f t="shared" si="273"/>
        <v>50.047549568262497</v>
      </c>
      <c r="AF486" s="150">
        <f t="shared" si="273"/>
        <v>50.307796751707677</v>
      </c>
      <c r="AG486" s="150">
        <f t="shared" si="273"/>
        <v>50.283168866121422</v>
      </c>
      <c r="AH486" s="150">
        <f t="shared" si="273"/>
        <v>50.243739504246925</v>
      </c>
      <c r="AI486" s="150">
        <f t="shared" si="273"/>
        <v>50.212144901380803</v>
      </c>
      <c r="AJ486" s="150">
        <f t="shared" si="273"/>
        <v>50.182021082113515</v>
      </c>
      <c r="AK486" s="150">
        <f t="shared" si="273"/>
        <v>50.134598329923385</v>
      </c>
      <c r="AL486" s="150">
        <f t="shared" si="273"/>
        <v>50.076925542555252</v>
      </c>
      <c r="AM486" s="150">
        <f t="shared" si="273"/>
        <v>50.035696225069017</v>
      </c>
      <c r="AN486" s="150">
        <f t="shared" si="273"/>
        <v>50.030097165869869</v>
      </c>
      <c r="AO486" s="150">
        <f t="shared" si="273"/>
        <v>50.081540018256938</v>
      </c>
      <c r="AP486" s="150">
        <f t="shared" si="273"/>
        <v>50.121171475974485</v>
      </c>
      <c r="AQ486" s="150">
        <f t="shared" si="273"/>
        <v>50.146370785956826</v>
      </c>
      <c r="AR486" s="150">
        <f t="shared" si="273"/>
        <v>50.154605887431337</v>
      </c>
      <c r="AS486" s="150">
        <f t="shared" si="273"/>
        <v>50.141839982074977</v>
      </c>
      <c r="AT486" s="150">
        <f t="shared" si="273"/>
        <v>50.130062575071115</v>
      </c>
      <c r="AU486" s="150">
        <f t="shared" si="273"/>
        <v>50.120589497639791</v>
      </c>
      <c r="AV486" s="150">
        <f t="shared" si="273"/>
        <v>50.112959880661379</v>
      </c>
      <c r="AW486" s="150">
        <f t="shared" si="273"/>
        <v>50.107204780540364</v>
      </c>
      <c r="AX486" s="150">
        <f t="shared" si="273"/>
        <v>50.104921984758448</v>
      </c>
      <c r="AY486" s="150">
        <f t="shared" si="273"/>
        <v>50.107255021608715</v>
      </c>
      <c r="BA486" s="140" t="s">
        <v>114</v>
      </c>
      <c r="BB486" s="140" t="s">
        <v>114</v>
      </c>
      <c r="BC486" s="140" t="s">
        <v>114</v>
      </c>
      <c r="BD486" s="140" t="s">
        <v>114</v>
      </c>
      <c r="BF486" s="140" t="s">
        <v>114</v>
      </c>
      <c r="BG486" s="140" t="s">
        <v>114</v>
      </c>
    </row>
    <row r="487" spans="2:59" x14ac:dyDescent="0.25">
      <c r="B487" s="156" t="s">
        <v>298</v>
      </c>
      <c r="C487" s="91" t="s">
        <v>114</v>
      </c>
      <c r="D487" s="118">
        <v>5.28</v>
      </c>
      <c r="E487" s="118">
        <v>5.28</v>
      </c>
      <c r="F487" s="118">
        <v>5.28</v>
      </c>
      <c r="G487" s="118">
        <v>5.28</v>
      </c>
      <c r="H487" s="118">
        <v>5.28</v>
      </c>
      <c r="I487" s="118">
        <v>5.28</v>
      </c>
      <c r="J487" s="118">
        <v>5.28</v>
      </c>
      <c r="K487" s="118">
        <v>5.28</v>
      </c>
      <c r="L487" s="118">
        <v>5.28</v>
      </c>
      <c r="M487" s="118">
        <v>5.28</v>
      </c>
      <c r="N487" s="118">
        <v>5.28</v>
      </c>
      <c r="O487" s="118">
        <v>5.28</v>
      </c>
      <c r="P487" s="118">
        <v>4.8600000000000003</v>
      </c>
      <c r="Q487" s="118">
        <v>4.8600000000000003</v>
      </c>
      <c r="R487" s="118">
        <v>4.8600000000000003</v>
      </c>
      <c r="S487" s="118">
        <v>4.8600000000000003</v>
      </c>
      <c r="T487" s="118">
        <v>4.8600000000000003</v>
      </c>
      <c r="U487" s="118">
        <v>4.8600000000000003</v>
      </c>
      <c r="V487" s="118">
        <v>4.8600000000000003</v>
      </c>
      <c r="W487" s="118">
        <v>4.8600000000000003</v>
      </c>
      <c r="X487" s="118">
        <v>4.8600000000000003</v>
      </c>
      <c r="Y487" s="118">
        <v>4.8600000000000003</v>
      </c>
      <c r="Z487" s="118">
        <v>4.8600000000000003</v>
      </c>
      <c r="AA487" s="118">
        <v>4.8600000000000003</v>
      </c>
      <c r="AB487" s="118">
        <v>5.15</v>
      </c>
      <c r="AC487" s="118">
        <v>5.15</v>
      </c>
      <c r="AD487" s="118">
        <v>5.15</v>
      </c>
      <c r="AE487" s="118">
        <v>5.15</v>
      </c>
      <c r="AF487" s="118">
        <v>5.15</v>
      </c>
      <c r="AG487" s="118">
        <v>5.15</v>
      </c>
      <c r="AH487" s="118">
        <v>5.15</v>
      </c>
      <c r="AI487" s="118">
        <v>5.15</v>
      </c>
      <c r="AJ487" s="118">
        <v>5.15</v>
      </c>
      <c r="AK487" s="118">
        <v>5.15</v>
      </c>
      <c r="AL487" s="118">
        <v>5.15</v>
      </c>
      <c r="AM487" s="118">
        <v>5.15</v>
      </c>
      <c r="AN487" s="118">
        <v>5.25</v>
      </c>
      <c r="AO487" s="118">
        <v>5.25</v>
      </c>
      <c r="AP487" s="118">
        <v>5.25</v>
      </c>
      <c r="AQ487" s="118">
        <v>5.25</v>
      </c>
      <c r="AR487" s="118">
        <v>5.25</v>
      </c>
      <c r="AS487" s="118">
        <v>5.25</v>
      </c>
      <c r="AT487" s="118">
        <v>5.25</v>
      </c>
      <c r="AU487" s="118">
        <v>5.25</v>
      </c>
      <c r="AV487" s="118">
        <v>5.25</v>
      </c>
      <c r="AW487" s="118">
        <v>5.25</v>
      </c>
      <c r="AX487" s="118">
        <v>5.25</v>
      </c>
      <c r="AY487" s="118">
        <v>5.25</v>
      </c>
      <c r="BA487" s="140" t="s">
        <v>114</v>
      </c>
      <c r="BB487" s="140" t="s">
        <v>114</v>
      </c>
      <c r="BC487" s="140" t="s">
        <v>114</v>
      </c>
      <c r="BD487" s="140" t="s">
        <v>114</v>
      </c>
      <c r="BF487" s="140" t="s">
        <v>114</v>
      </c>
      <c r="BG487" s="140" t="s">
        <v>114</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ED599-9B64-4D7F-A6F4-DC0F68447176}">
  <dimension ref="A1"/>
  <sheetViews>
    <sheetView showGridLines="0" workbookViewId="0">
      <selection sqref="A1:XFD1048576"/>
    </sheetView>
  </sheetViews>
  <sheetFormatPr defaultRowHeight="14.4" x14ac:dyDescent="0.3"/>
  <cols>
    <col min="1" max="16384" width="8.88671875" style="184"/>
  </cols>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1FFE2-6C6E-4C8D-96ED-419F62C74BFB}">
  <sheetPr>
    <tabColor rgb="FFE6E6E6"/>
  </sheetPr>
  <dimension ref="B2:XFB487"/>
  <sheetViews>
    <sheetView showGridLines="0" zoomScale="115" zoomScaleNormal="115" workbookViewId="0">
      <pane xSplit="2" ySplit="11" topLeftCell="C354" activePane="bottomRight" state="frozen"/>
      <selection pane="topRight" activeCell="D1" sqref="D1"/>
      <selection pane="bottomLeft" activeCell="A12" sqref="A12"/>
      <selection pane="bottomRight" activeCell="P164" sqref="P164"/>
    </sheetView>
  </sheetViews>
  <sheetFormatPr defaultColWidth="8.88671875" defaultRowHeight="10.8" x14ac:dyDescent="0.25"/>
  <cols>
    <col min="1" max="1" width="1.6640625" style="32" customWidth="1"/>
    <col min="2" max="2" width="31.44140625" style="32" customWidth="1"/>
    <col min="3" max="3" width="7.109375" style="32" customWidth="1"/>
    <col min="4" max="4" width="12.5546875" style="32" bestFit="1" customWidth="1"/>
    <col min="5" max="14" width="8.44140625" style="32" customWidth="1"/>
    <col min="15" max="51" width="8.88671875" style="32"/>
    <col min="52" max="52" width="2.77734375" style="32" customWidth="1"/>
    <col min="53" max="56" width="8.88671875" style="32"/>
    <col min="57" max="57" width="2.109375" style="32" customWidth="1"/>
    <col min="58" max="58" width="12.77734375" style="32" bestFit="1" customWidth="1"/>
    <col min="59" max="16384" width="8.88671875" style="32"/>
  </cols>
  <sheetData>
    <row r="2" spans="2:59" ht="21.6" customHeight="1" x14ac:dyDescent="0.45">
      <c r="B2" s="52" t="s">
        <v>108</v>
      </c>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row>
    <row r="3" spans="2:59" ht="13.8" x14ac:dyDescent="0.3">
      <c r="B3" s="204" t="s">
        <v>307</v>
      </c>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row>
    <row r="5" spans="2:59" x14ac:dyDescent="0.25">
      <c r="B5" s="35" t="s">
        <v>207</v>
      </c>
      <c r="C5" s="77" t="s">
        <v>114</v>
      </c>
      <c r="D5" s="124" t="str">
        <f>Scenarios_Consol!D5</f>
        <v>Base Case Scenario</v>
      </c>
    </row>
    <row r="6" spans="2:59" x14ac:dyDescent="0.25">
      <c r="B6" s="32" t="s">
        <v>211</v>
      </c>
      <c r="C6" s="78" t="s">
        <v>26</v>
      </c>
      <c r="D6" s="32" t="s">
        <v>26</v>
      </c>
    </row>
    <row r="7" spans="2:59" x14ac:dyDescent="0.25">
      <c r="B7" s="32" t="s">
        <v>212</v>
      </c>
      <c r="C7" s="78" t="s">
        <v>26</v>
      </c>
      <c r="D7" s="118" t="s">
        <v>26</v>
      </c>
      <c r="F7" s="37"/>
    </row>
    <row r="9" spans="2:59" x14ac:dyDescent="0.25">
      <c r="D9" s="53" t="s">
        <v>215</v>
      </c>
      <c r="E9" s="53"/>
      <c r="F9" s="53"/>
      <c r="G9" s="53"/>
      <c r="H9" s="53"/>
      <c r="I9" s="53"/>
      <c r="J9" s="53"/>
      <c r="K9" s="53"/>
      <c r="L9" s="53"/>
      <c r="M9" s="53"/>
      <c r="N9" s="53"/>
      <c r="O9" s="53"/>
      <c r="P9" s="129" t="s">
        <v>294</v>
      </c>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BA9" s="179" t="s">
        <v>295</v>
      </c>
      <c r="BB9" s="178"/>
      <c r="BC9" s="178"/>
      <c r="BD9" s="178"/>
    </row>
    <row r="10" spans="2:59" ht="3.6" customHeight="1" x14ac:dyDescent="0.25">
      <c r="C10" s="34"/>
      <c r="D10" s="180">
        <v>2022</v>
      </c>
      <c r="E10" s="180">
        <v>2022</v>
      </c>
      <c r="F10" s="180">
        <v>2022</v>
      </c>
      <c r="G10" s="180">
        <v>2022</v>
      </c>
      <c r="H10" s="180">
        <v>2022</v>
      </c>
      <c r="I10" s="180">
        <v>2022</v>
      </c>
      <c r="J10" s="180">
        <v>2022</v>
      </c>
      <c r="K10" s="180">
        <v>2022</v>
      </c>
      <c r="L10" s="180">
        <v>2022</v>
      </c>
      <c r="M10" s="180">
        <v>2022</v>
      </c>
      <c r="N10" s="180">
        <v>2022</v>
      </c>
      <c r="O10" s="180">
        <v>2022</v>
      </c>
      <c r="P10" s="180">
        <v>2023</v>
      </c>
      <c r="Q10" s="180">
        <v>2023</v>
      </c>
      <c r="R10" s="180">
        <v>2023</v>
      </c>
      <c r="S10" s="180">
        <v>2023</v>
      </c>
      <c r="T10" s="180">
        <v>2023</v>
      </c>
      <c r="U10" s="180">
        <v>2023</v>
      </c>
      <c r="V10" s="180">
        <v>2023</v>
      </c>
      <c r="W10" s="180">
        <v>2023</v>
      </c>
      <c r="X10" s="180">
        <v>2023</v>
      </c>
      <c r="Y10" s="180">
        <v>2023</v>
      </c>
      <c r="Z10" s="180">
        <v>2023</v>
      </c>
      <c r="AA10" s="180">
        <v>2023</v>
      </c>
      <c r="AB10" s="180">
        <v>2024</v>
      </c>
      <c r="AC10" s="180">
        <v>2024</v>
      </c>
      <c r="AD10" s="180">
        <v>2024</v>
      </c>
      <c r="AE10" s="180">
        <v>2024</v>
      </c>
      <c r="AF10" s="180">
        <v>2024</v>
      </c>
      <c r="AG10" s="180">
        <v>2024</v>
      </c>
      <c r="AH10" s="180">
        <v>2024</v>
      </c>
      <c r="AI10" s="180">
        <v>2024</v>
      </c>
      <c r="AJ10" s="180">
        <v>2024</v>
      </c>
      <c r="AK10" s="180">
        <v>2024</v>
      </c>
      <c r="AL10" s="180">
        <v>2024</v>
      </c>
      <c r="AM10" s="180">
        <v>2024</v>
      </c>
      <c r="AN10" s="180">
        <v>2025</v>
      </c>
      <c r="AO10" s="180">
        <v>2025</v>
      </c>
      <c r="AP10" s="180">
        <v>2025</v>
      </c>
      <c r="AQ10" s="180">
        <v>2025</v>
      </c>
      <c r="AR10" s="180">
        <v>2025</v>
      </c>
      <c r="AS10" s="180">
        <v>2025</v>
      </c>
      <c r="AT10" s="180">
        <v>2025</v>
      </c>
      <c r="AU10" s="180">
        <v>2025</v>
      </c>
      <c r="AV10" s="180">
        <v>2025</v>
      </c>
      <c r="AW10" s="180">
        <v>2025</v>
      </c>
      <c r="AX10" s="180">
        <v>2025</v>
      </c>
      <c r="AY10" s="180">
        <v>2025</v>
      </c>
    </row>
    <row r="11" spans="2:59" x14ac:dyDescent="0.25">
      <c r="B11" s="49" t="s">
        <v>27</v>
      </c>
      <c r="C11" s="75" t="s">
        <v>113</v>
      </c>
      <c r="D11" s="145">
        <f>D56</f>
        <v>44562</v>
      </c>
      <c r="E11" s="145">
        <f>E56</f>
        <v>44593</v>
      </c>
      <c r="F11" s="145">
        <f t="shared" ref="F11:AY11" si="0">F56</f>
        <v>44621</v>
      </c>
      <c r="G11" s="145">
        <f t="shared" si="0"/>
        <v>44652</v>
      </c>
      <c r="H11" s="145">
        <f t="shared" si="0"/>
        <v>44682</v>
      </c>
      <c r="I11" s="145">
        <f t="shared" si="0"/>
        <v>44713</v>
      </c>
      <c r="J11" s="145">
        <f t="shared" si="0"/>
        <v>44743</v>
      </c>
      <c r="K11" s="145">
        <f t="shared" si="0"/>
        <v>44774</v>
      </c>
      <c r="L11" s="145">
        <f t="shared" si="0"/>
        <v>44805</v>
      </c>
      <c r="M11" s="145">
        <f t="shared" si="0"/>
        <v>44835</v>
      </c>
      <c r="N11" s="145">
        <f t="shared" si="0"/>
        <v>44866</v>
      </c>
      <c r="O11" s="145">
        <f t="shared" si="0"/>
        <v>44896</v>
      </c>
      <c r="P11" s="145">
        <f t="shared" si="0"/>
        <v>44927</v>
      </c>
      <c r="Q11" s="145">
        <f t="shared" si="0"/>
        <v>44958</v>
      </c>
      <c r="R11" s="145">
        <f t="shared" si="0"/>
        <v>44986</v>
      </c>
      <c r="S11" s="145">
        <f t="shared" si="0"/>
        <v>45017</v>
      </c>
      <c r="T11" s="145">
        <f t="shared" si="0"/>
        <v>45047</v>
      </c>
      <c r="U11" s="145">
        <f t="shared" si="0"/>
        <v>45078</v>
      </c>
      <c r="V11" s="145">
        <f t="shared" si="0"/>
        <v>45108</v>
      </c>
      <c r="W11" s="145">
        <f t="shared" si="0"/>
        <v>45139</v>
      </c>
      <c r="X11" s="145">
        <f t="shared" si="0"/>
        <v>45170</v>
      </c>
      <c r="Y11" s="145">
        <f t="shared" si="0"/>
        <v>45200</v>
      </c>
      <c r="Z11" s="145">
        <f t="shared" si="0"/>
        <v>45231</v>
      </c>
      <c r="AA11" s="145">
        <f t="shared" si="0"/>
        <v>45261</v>
      </c>
      <c r="AB11" s="145">
        <f t="shared" si="0"/>
        <v>45292</v>
      </c>
      <c r="AC11" s="145">
        <f t="shared" si="0"/>
        <v>45323</v>
      </c>
      <c r="AD11" s="145">
        <f t="shared" si="0"/>
        <v>45352</v>
      </c>
      <c r="AE11" s="145">
        <f t="shared" si="0"/>
        <v>45383</v>
      </c>
      <c r="AF11" s="145">
        <f t="shared" si="0"/>
        <v>45413</v>
      </c>
      <c r="AG11" s="145">
        <f t="shared" si="0"/>
        <v>45444</v>
      </c>
      <c r="AH11" s="145">
        <f t="shared" si="0"/>
        <v>45474</v>
      </c>
      <c r="AI11" s="145">
        <f t="shared" si="0"/>
        <v>45505</v>
      </c>
      <c r="AJ11" s="145">
        <f t="shared" si="0"/>
        <v>45536</v>
      </c>
      <c r="AK11" s="145">
        <f t="shared" si="0"/>
        <v>45566</v>
      </c>
      <c r="AL11" s="145">
        <f t="shared" si="0"/>
        <v>45597</v>
      </c>
      <c r="AM11" s="145">
        <f t="shared" si="0"/>
        <v>45627</v>
      </c>
      <c r="AN11" s="145">
        <f t="shared" si="0"/>
        <v>45658</v>
      </c>
      <c r="AO11" s="145">
        <f t="shared" si="0"/>
        <v>45689</v>
      </c>
      <c r="AP11" s="145">
        <f t="shared" si="0"/>
        <v>45717</v>
      </c>
      <c r="AQ11" s="145">
        <f t="shared" si="0"/>
        <v>45748</v>
      </c>
      <c r="AR11" s="145">
        <f t="shared" si="0"/>
        <v>45778</v>
      </c>
      <c r="AS11" s="145">
        <f t="shared" si="0"/>
        <v>45809</v>
      </c>
      <c r="AT11" s="145">
        <f t="shared" si="0"/>
        <v>45839</v>
      </c>
      <c r="AU11" s="145">
        <f t="shared" si="0"/>
        <v>45870</v>
      </c>
      <c r="AV11" s="145">
        <f t="shared" si="0"/>
        <v>45901</v>
      </c>
      <c r="AW11" s="145">
        <f t="shared" si="0"/>
        <v>45931</v>
      </c>
      <c r="AX11" s="145">
        <f t="shared" si="0"/>
        <v>45962</v>
      </c>
      <c r="AY11" s="145">
        <f t="shared" si="0"/>
        <v>45992</v>
      </c>
      <c r="BA11" s="173">
        <v>2022</v>
      </c>
      <c r="BB11" s="36">
        <f>BA11+1</f>
        <v>2023</v>
      </c>
      <c r="BC11" s="36">
        <f>BB11+1</f>
        <v>2024</v>
      </c>
      <c r="BD11" s="36">
        <f>BC11+1</f>
        <v>2025</v>
      </c>
      <c r="BF11" s="77" t="s">
        <v>210</v>
      </c>
      <c r="BG11" s="77" t="s">
        <v>210</v>
      </c>
    </row>
    <row r="12" spans="2:59" x14ac:dyDescent="0.25">
      <c r="B12" s="59" t="s">
        <v>40</v>
      </c>
      <c r="C12" s="76" t="s">
        <v>114</v>
      </c>
      <c r="D12" s="65">
        <f>City_A!C11</f>
        <v>1350574</v>
      </c>
      <c r="E12" s="65">
        <f>City_A!D11</f>
        <v>1311309</v>
      </c>
      <c r="F12" s="65">
        <f>City_A!E11</f>
        <v>1493527</v>
      </c>
      <c r="G12" s="65">
        <f>City_A!F11</f>
        <v>1500009</v>
      </c>
      <c r="H12" s="65">
        <f>City_A!G11</f>
        <v>1620390</v>
      </c>
      <c r="I12" s="65">
        <f>City_A!H11</f>
        <v>1618794</v>
      </c>
      <c r="J12" s="65">
        <f>City_A!I11</f>
        <v>1548903</v>
      </c>
      <c r="K12" s="65">
        <f>City_A!J11</f>
        <v>1586248</v>
      </c>
      <c r="L12" s="65">
        <f>City_A!K11</f>
        <v>1626935</v>
      </c>
      <c r="M12" s="65">
        <f>City_A!L11</f>
        <v>1652162</v>
      </c>
      <c r="N12" s="65">
        <f>City_A!M11</f>
        <v>1607534</v>
      </c>
      <c r="O12" s="65">
        <f>City_A!N11</f>
        <v>1526882</v>
      </c>
      <c r="P12" s="134">
        <f>P79*P73</f>
        <v>1786773.0277132655</v>
      </c>
      <c r="Q12" s="134">
        <f t="shared" ref="Q12:AY12" si="1">Q79*Q73</f>
        <v>1869781.1817526494</v>
      </c>
      <c r="R12" s="134">
        <f t="shared" si="1"/>
        <v>2105433.6104444824</v>
      </c>
      <c r="S12" s="134">
        <f t="shared" si="1"/>
        <v>2089151.8349170368</v>
      </c>
      <c r="T12" s="134">
        <f t="shared" si="1"/>
        <v>2244357.887488218</v>
      </c>
      <c r="U12" s="134">
        <f t="shared" si="1"/>
        <v>2206811.1910102619</v>
      </c>
      <c r="V12" s="134">
        <f t="shared" si="1"/>
        <v>2353347.7355816034</v>
      </c>
      <c r="W12" s="134">
        <f t="shared" si="1"/>
        <v>2306786.6246935609</v>
      </c>
      <c r="X12" s="134">
        <f t="shared" si="1"/>
        <v>2299354.6414651894</v>
      </c>
      <c r="Y12" s="134">
        <f t="shared" si="1"/>
        <v>2378726.2867179341</v>
      </c>
      <c r="Z12" s="134">
        <f t="shared" si="1"/>
        <v>2364461.0091625149</v>
      </c>
      <c r="AA12" s="134">
        <f t="shared" si="1"/>
        <v>2451909.9127999586</v>
      </c>
      <c r="AB12" s="134">
        <f t="shared" si="1"/>
        <v>2439394.0937979901</v>
      </c>
      <c r="AC12" s="134">
        <f t="shared" si="1"/>
        <v>2482674.6866421457</v>
      </c>
      <c r="AD12" s="134">
        <f t="shared" si="1"/>
        <v>2687920.8232817659</v>
      </c>
      <c r="AE12" s="134">
        <f t="shared" si="1"/>
        <v>2646483.6283315001</v>
      </c>
      <c r="AF12" s="134">
        <f t="shared" si="1"/>
        <v>2784310.6715669828</v>
      </c>
      <c r="AG12" s="134">
        <f t="shared" si="1"/>
        <v>2738281.7105091019</v>
      </c>
      <c r="AH12" s="134">
        <f t="shared" si="1"/>
        <v>2873317.6469084499</v>
      </c>
      <c r="AI12" s="134">
        <f t="shared" si="1"/>
        <v>2825312.8107576203</v>
      </c>
      <c r="AJ12" s="134">
        <f t="shared" si="1"/>
        <v>2819737.0496704704</v>
      </c>
      <c r="AK12" s="134">
        <f t="shared" si="1"/>
        <v>2910958.5899805073</v>
      </c>
      <c r="AL12" s="134">
        <f t="shared" si="1"/>
        <v>2906889.3107790486</v>
      </c>
      <c r="AM12" s="134">
        <f t="shared" si="1"/>
        <v>3000420.713470805</v>
      </c>
      <c r="AN12" s="134">
        <f t="shared" si="1"/>
        <v>2998018.5794468019</v>
      </c>
      <c r="AO12" s="134">
        <f t="shared" si="1"/>
        <v>3031824.5162396329</v>
      </c>
      <c r="AP12" s="134">
        <f t="shared" si="1"/>
        <v>3479828.5682884064</v>
      </c>
      <c r="AQ12" s="134">
        <f t="shared" si="1"/>
        <v>3398491.4256120534</v>
      </c>
      <c r="AR12" s="134">
        <f t="shared" si="1"/>
        <v>3569810.676498164</v>
      </c>
      <c r="AS12" s="134">
        <f t="shared" si="1"/>
        <v>3487805.7202633903</v>
      </c>
      <c r="AT12" s="134">
        <f t="shared" si="1"/>
        <v>3658831.4373923992</v>
      </c>
      <c r="AU12" s="134">
        <f t="shared" si="1"/>
        <v>3576877.3280668831</v>
      </c>
      <c r="AV12" s="134">
        <f t="shared" si="1"/>
        <v>3498475.7341766008</v>
      </c>
      <c r="AW12" s="134">
        <f t="shared" si="1"/>
        <v>3666575.0150061226</v>
      </c>
      <c r="AX12" s="134">
        <f t="shared" si="1"/>
        <v>3588604.6912084338</v>
      </c>
      <c r="AY12" s="134">
        <f t="shared" si="1"/>
        <v>3757027.6825913158</v>
      </c>
      <c r="BA12" s="134">
        <f>SUMIF($D$10:$AY$10,BA$11,$D12:$AY12)</f>
        <v>18443267</v>
      </c>
      <c r="BB12" s="134">
        <f>SUMIF($D$10:$AY$10,BB$11,$D12:$AY12)</f>
        <v>26456894.943746675</v>
      </c>
      <c r="BC12" s="134">
        <f t="shared" ref="BC12:BD29" si="2">SUMIF($D$10:$AY$10,BC$11,$D12:$AY12)</f>
        <v>33115701.735696394</v>
      </c>
      <c r="BD12" s="134">
        <f t="shared" si="2"/>
        <v>41712171.374790207</v>
      </c>
      <c r="BF12" s="77" t="s">
        <v>246</v>
      </c>
      <c r="BG12" s="77" t="str">
        <f>B12&amp;BF12</f>
        <v>Completed TripsBase Case Scenario</v>
      </c>
    </row>
    <row r="13" spans="2:59" x14ac:dyDescent="0.25">
      <c r="B13" s="38" t="s">
        <v>41</v>
      </c>
      <c r="C13" s="77" t="s">
        <v>26</v>
      </c>
      <c r="D13" s="63">
        <f>City_A!C12</f>
        <v>425832.75</v>
      </c>
      <c r="E13" s="63">
        <f>City_A!D12</f>
        <v>439015.94</v>
      </c>
      <c r="F13" s="63">
        <f>City_A!E12</f>
        <v>499729</v>
      </c>
      <c r="G13" s="63">
        <f>City_A!F12</f>
        <v>508711.52</v>
      </c>
      <c r="H13" s="63">
        <f>City_A!G12</f>
        <v>525923.67000000004</v>
      </c>
      <c r="I13" s="63">
        <f>City_A!H12</f>
        <v>498520.07</v>
      </c>
      <c r="J13" s="63">
        <f>City_A!I12</f>
        <v>469702.52</v>
      </c>
      <c r="K13" s="63">
        <f>City_A!J12</f>
        <v>508481.52</v>
      </c>
      <c r="L13" s="63">
        <f>City_A!K12</f>
        <v>505626.98</v>
      </c>
      <c r="M13" s="63">
        <f>City_A!L12</f>
        <v>494674.96</v>
      </c>
      <c r="N13" s="63">
        <f>City_A!M12</f>
        <v>486739.12</v>
      </c>
      <c r="O13" s="63">
        <f>City_A!N12</f>
        <v>512444.95</v>
      </c>
      <c r="P13" s="67">
        <f t="shared" ref="P13:AY13" si="3">P101*P12</f>
        <v>705746.8530096357</v>
      </c>
      <c r="Q13" s="67">
        <f t="shared" si="3"/>
        <v>738533.75015818351</v>
      </c>
      <c r="R13" s="67">
        <f t="shared" si="3"/>
        <v>831612.70163876726</v>
      </c>
      <c r="S13" s="67">
        <f t="shared" si="3"/>
        <v>825181.65994422697</v>
      </c>
      <c r="T13" s="67">
        <f t="shared" si="3"/>
        <v>886485.57570253953</v>
      </c>
      <c r="U13" s="67">
        <f t="shared" si="3"/>
        <v>871655.22933552577</v>
      </c>
      <c r="V13" s="67">
        <f t="shared" si="3"/>
        <v>929534.82768299233</v>
      </c>
      <c r="W13" s="67">
        <f t="shared" si="3"/>
        <v>911143.93137316627</v>
      </c>
      <c r="X13" s="67">
        <f t="shared" si="3"/>
        <v>908208.41651274986</v>
      </c>
      <c r="Y13" s="67">
        <f t="shared" si="3"/>
        <v>939558.95068049023</v>
      </c>
      <c r="Z13" s="67">
        <f t="shared" si="3"/>
        <v>933924.39352863375</v>
      </c>
      <c r="AA13" s="67">
        <f t="shared" si="3"/>
        <v>968465.3159536015</v>
      </c>
      <c r="AB13" s="67">
        <f t="shared" si="3"/>
        <v>1003026.1594807904</v>
      </c>
      <c r="AC13" s="67">
        <f t="shared" si="3"/>
        <v>1020822.204380176</v>
      </c>
      <c r="AD13" s="67">
        <f t="shared" si="3"/>
        <v>1105214.9823676741</v>
      </c>
      <c r="AE13" s="67">
        <f t="shared" si="3"/>
        <v>1088176.9028641235</v>
      </c>
      <c r="AF13" s="67">
        <f t="shared" si="3"/>
        <v>1144848.4059232464</v>
      </c>
      <c r="AG13" s="67">
        <f t="shared" si="3"/>
        <v>1125922.2913802306</v>
      </c>
      <c r="AH13" s="67">
        <f t="shared" si="3"/>
        <v>1181446.1515973597</v>
      </c>
      <c r="AI13" s="67">
        <f t="shared" si="3"/>
        <v>1161707.5998958163</v>
      </c>
      <c r="AJ13" s="67">
        <f t="shared" si="3"/>
        <v>1159414.9673754519</v>
      </c>
      <c r="AK13" s="67">
        <f t="shared" si="3"/>
        <v>1196923.2943291513</v>
      </c>
      <c r="AL13" s="67">
        <f t="shared" si="3"/>
        <v>1195250.0946195712</v>
      </c>
      <c r="AM13" s="67">
        <f t="shared" si="3"/>
        <v>1233708.1870906816</v>
      </c>
      <c r="AN13" s="67">
        <f t="shared" si="3"/>
        <v>1232720.481467068</v>
      </c>
      <c r="AO13" s="67">
        <f t="shared" si="3"/>
        <v>1246620.7524545125</v>
      </c>
      <c r="AP13" s="67">
        <f t="shared" si="3"/>
        <v>1430830.3415901028</v>
      </c>
      <c r="AQ13" s="67">
        <f t="shared" si="3"/>
        <v>1397386.2654364284</v>
      </c>
      <c r="AR13" s="67">
        <f t="shared" si="3"/>
        <v>1467829.0408363969</v>
      </c>
      <c r="AS13" s="67">
        <f t="shared" si="3"/>
        <v>1434110.3741725401</v>
      </c>
      <c r="AT13" s="67">
        <f t="shared" si="3"/>
        <v>1504432.4548320351</v>
      </c>
      <c r="AU13" s="67">
        <f t="shared" si="3"/>
        <v>1470734.6953189515</v>
      </c>
      <c r="AV13" s="67">
        <f t="shared" si="3"/>
        <v>1438497.6534170806</v>
      </c>
      <c r="AW13" s="67">
        <f t="shared" si="3"/>
        <v>1507616.446682422</v>
      </c>
      <c r="AX13" s="67">
        <f t="shared" si="3"/>
        <v>1475556.7337270188</v>
      </c>
      <c r="AY13" s="67">
        <f t="shared" si="3"/>
        <v>1544808.6297796243</v>
      </c>
      <c r="BA13" s="37">
        <f t="shared" ref="BA13:BD30" si="4">SUMIF($D$10:$AY$10,BA$11,$D13:$AY13)</f>
        <v>5875403</v>
      </c>
      <c r="BB13" s="37">
        <f t="shared" si="4"/>
        <v>10450051.605520513</v>
      </c>
      <c r="BC13" s="37">
        <f t="shared" si="2"/>
        <v>13616461.241304273</v>
      </c>
      <c r="BD13" s="37">
        <f t="shared" si="2"/>
        <v>17151143.869714182</v>
      </c>
      <c r="BF13" s="77" t="s">
        <v>246</v>
      </c>
      <c r="BG13" s="77" t="str">
        <f t="shared" ref="BG13:BG53" si="5">B13&amp;BF13</f>
        <v>Booking FeeBase Case Scenario</v>
      </c>
    </row>
    <row r="14" spans="2:59" x14ac:dyDescent="0.25">
      <c r="B14" s="38" t="s">
        <v>42</v>
      </c>
      <c r="C14" s="78" t="s">
        <v>26</v>
      </c>
      <c r="D14" s="63">
        <f>City_A!C13</f>
        <v>3320302</v>
      </c>
      <c r="E14" s="63">
        <f>City_A!D13</f>
        <v>3349458.4600000004</v>
      </c>
      <c r="F14" s="63">
        <f>City_A!E13</f>
        <v>3826575.69</v>
      </c>
      <c r="G14" s="63">
        <f>City_A!F13</f>
        <v>4016974.25</v>
      </c>
      <c r="H14" s="63">
        <f>City_A!G13</f>
        <v>4140114.2199999997</v>
      </c>
      <c r="I14" s="63">
        <f>City_A!H13</f>
        <v>4049503.8</v>
      </c>
      <c r="J14" s="63">
        <f>City_A!I13</f>
        <v>3825692.33</v>
      </c>
      <c r="K14" s="63">
        <f>City_A!J13</f>
        <v>4100736.57</v>
      </c>
      <c r="L14" s="63">
        <f>City_A!K13</f>
        <v>4151979.9</v>
      </c>
      <c r="M14" s="63">
        <f>City_A!L13</f>
        <v>4193123.14</v>
      </c>
      <c r="N14" s="63">
        <f>City_A!M13</f>
        <v>4020146.96</v>
      </c>
      <c r="O14" s="63">
        <f>City_A!N13</f>
        <v>4216790.21</v>
      </c>
      <c r="P14" s="67">
        <f t="shared" ref="P14:AY14" si="6">P62*P102</f>
        <v>5116356.0099532763</v>
      </c>
      <c r="Q14" s="67">
        <f t="shared" si="6"/>
        <v>5354046.6741883764</v>
      </c>
      <c r="R14" s="67">
        <f t="shared" si="6"/>
        <v>6028828.3622355666</v>
      </c>
      <c r="S14" s="67">
        <f t="shared" si="6"/>
        <v>5982206.122711855</v>
      </c>
      <c r="T14" s="67">
        <f t="shared" si="6"/>
        <v>6426632.6993039427</v>
      </c>
      <c r="U14" s="67">
        <f t="shared" si="6"/>
        <v>6319119.1745308843</v>
      </c>
      <c r="V14" s="67">
        <f t="shared" si="6"/>
        <v>6738720.9475970967</v>
      </c>
      <c r="W14" s="67">
        <f t="shared" si="6"/>
        <v>6605394.993025789</v>
      </c>
      <c r="X14" s="67">
        <f t="shared" si="6"/>
        <v>6584113.7942016618</v>
      </c>
      <c r="Y14" s="67">
        <f t="shared" si="6"/>
        <v>6811391.4550517835</v>
      </c>
      <c r="Z14" s="67">
        <f t="shared" si="6"/>
        <v>6770543.3801019797</v>
      </c>
      <c r="AA14" s="67">
        <f t="shared" si="6"/>
        <v>7020949.960428454</v>
      </c>
      <c r="AB14" s="67">
        <f t="shared" si="6"/>
        <v>7271500.9600330852</v>
      </c>
      <c r="AC14" s="67">
        <f t="shared" si="6"/>
        <v>7400514.5020504333</v>
      </c>
      <c r="AD14" s="67">
        <f t="shared" si="6"/>
        <v>8012325.231367413</v>
      </c>
      <c r="AE14" s="67">
        <f t="shared" si="6"/>
        <v>7888806.6069565397</v>
      </c>
      <c r="AF14" s="67">
        <f t="shared" si="6"/>
        <v>8299650.2175700888</v>
      </c>
      <c r="AG14" s="67">
        <f t="shared" si="6"/>
        <v>8162444.164897969</v>
      </c>
      <c r="AH14" s="67">
        <f t="shared" si="6"/>
        <v>8564967.866854649</v>
      </c>
      <c r="AI14" s="67">
        <f t="shared" si="6"/>
        <v>8421872.0001209918</v>
      </c>
      <c r="AJ14" s="67">
        <f t="shared" si="6"/>
        <v>8405251.4170830939</v>
      </c>
      <c r="AK14" s="67">
        <f t="shared" si="6"/>
        <v>8677170.3823813107</v>
      </c>
      <c r="AL14" s="67">
        <f t="shared" si="6"/>
        <v>8665040.4162986334</v>
      </c>
      <c r="AM14" s="67">
        <f t="shared" si="6"/>
        <v>8943844.7661966253</v>
      </c>
      <c r="AN14" s="67">
        <f t="shared" si="6"/>
        <v>8936684.3324208464</v>
      </c>
      <c r="AO14" s="67">
        <f t="shared" si="6"/>
        <v>9037455.2174815536</v>
      </c>
      <c r="AP14" s="67">
        <f t="shared" si="6"/>
        <v>10372894.170479668</v>
      </c>
      <c r="AQ14" s="67">
        <f t="shared" si="6"/>
        <v>10130439.245889518</v>
      </c>
      <c r="AR14" s="67">
        <f t="shared" si="6"/>
        <v>10641118.557796413</v>
      </c>
      <c r="AS14" s="67">
        <f t="shared" si="6"/>
        <v>10396672.972105818</v>
      </c>
      <c r="AT14" s="67">
        <f t="shared" si="6"/>
        <v>10906477.299932858</v>
      </c>
      <c r="AU14" s="67">
        <f t="shared" si="6"/>
        <v>10662183.281941153</v>
      </c>
      <c r="AV14" s="67">
        <f t="shared" si="6"/>
        <v>10428478.827752816</v>
      </c>
      <c r="AW14" s="67">
        <f t="shared" si="6"/>
        <v>10929559.848257231</v>
      </c>
      <c r="AX14" s="67">
        <f t="shared" si="6"/>
        <v>10697140.951371957</v>
      </c>
      <c r="AY14" s="67">
        <f t="shared" si="6"/>
        <v>11199186.908868518</v>
      </c>
      <c r="BA14" s="37">
        <f t="shared" si="4"/>
        <v>47211397.530000001</v>
      </c>
      <c r="BB14" s="37">
        <f t="shared" si="4"/>
        <v>75758303.573330671</v>
      </c>
      <c r="BC14" s="37">
        <f t="shared" si="2"/>
        <v>98713388.53181082</v>
      </c>
      <c r="BD14" s="37">
        <f t="shared" si="2"/>
        <v>124338291.61429836</v>
      </c>
      <c r="BF14" s="77" t="s">
        <v>246</v>
      </c>
      <c r="BG14" s="77" t="str">
        <f t="shared" si="5"/>
        <v>FaresBase Case Scenario</v>
      </c>
    </row>
    <row r="15" spans="2:59" x14ac:dyDescent="0.25">
      <c r="B15" s="38" t="s">
        <v>43</v>
      </c>
      <c r="C15" s="78" t="s">
        <v>26</v>
      </c>
      <c r="D15" s="63">
        <f>City_A!C14</f>
        <v>438.66999999999996</v>
      </c>
      <c r="E15" s="63">
        <f>City_A!D14</f>
        <v>244.57999999999998</v>
      </c>
      <c r="F15" s="63">
        <f>City_A!E14</f>
        <v>489.46</v>
      </c>
      <c r="G15" s="63">
        <f>City_A!F14</f>
        <v>377.08000000000004</v>
      </c>
      <c r="H15" s="63">
        <f>City_A!G14</f>
        <v>291.63</v>
      </c>
      <c r="I15" s="63">
        <f>City_A!H14</f>
        <v>336.72</v>
      </c>
      <c r="J15" s="63">
        <f>City_A!I14</f>
        <v>286.16000000000003</v>
      </c>
      <c r="K15" s="63">
        <f>City_A!J14</f>
        <v>458.74</v>
      </c>
      <c r="L15" s="63">
        <f>City_A!K14</f>
        <v>443.02</v>
      </c>
      <c r="M15" s="63">
        <f>City_A!L14</f>
        <v>377.31</v>
      </c>
      <c r="N15" s="63">
        <f>City_A!M14</f>
        <v>2291.7400000000002</v>
      </c>
      <c r="O15" s="63">
        <f>City_A!N14</f>
        <v>1204.19</v>
      </c>
      <c r="P15" s="37">
        <f t="shared" ref="P15:AY15" si="7">P12*P103</f>
        <v>694.95283060000475</v>
      </c>
      <c r="Q15" s="37">
        <f t="shared" si="7"/>
        <v>727.23826961090094</v>
      </c>
      <c r="R15" s="37">
        <f t="shared" si="7"/>
        <v>818.89362807954012</v>
      </c>
      <c r="S15" s="37">
        <f t="shared" si="7"/>
        <v>812.56094574412714</v>
      </c>
      <c r="T15" s="37">
        <f t="shared" si="7"/>
        <v>872.92725074630039</v>
      </c>
      <c r="U15" s="37">
        <f t="shared" si="7"/>
        <v>858.32372663197611</v>
      </c>
      <c r="V15" s="37">
        <f t="shared" si="7"/>
        <v>915.31808733515311</v>
      </c>
      <c r="W15" s="37">
        <f t="shared" si="7"/>
        <v>897.20846999391881</v>
      </c>
      <c r="X15" s="37">
        <f t="shared" si="7"/>
        <v>894.31785227055934</v>
      </c>
      <c r="Y15" s="37">
        <f t="shared" si="7"/>
        <v>925.18889670778606</v>
      </c>
      <c r="Z15" s="37">
        <f t="shared" si="7"/>
        <v>919.64051710798833</v>
      </c>
      <c r="AA15" s="37">
        <f t="shared" si="7"/>
        <v>953.65315451246397</v>
      </c>
      <c r="AB15" s="37">
        <f t="shared" si="7"/>
        <v>948.78521454035297</v>
      </c>
      <c r="AC15" s="37">
        <f t="shared" si="7"/>
        <v>965.61889740917616</v>
      </c>
      <c r="AD15" s="37">
        <f t="shared" si="7"/>
        <v>1045.447941957698</v>
      </c>
      <c r="AE15" s="37">
        <f t="shared" si="7"/>
        <v>1029.3312357638138</v>
      </c>
      <c r="AF15" s="37">
        <f t="shared" si="7"/>
        <v>1082.9380970405998</v>
      </c>
      <c r="AG15" s="37">
        <f t="shared" si="7"/>
        <v>1065.0354556414902</v>
      </c>
      <c r="AH15" s="37">
        <f t="shared" si="7"/>
        <v>1117.5567355007186</v>
      </c>
      <c r="AI15" s="37">
        <f t="shared" si="7"/>
        <v>1098.8855913497437</v>
      </c>
      <c r="AJ15" s="37">
        <f t="shared" si="7"/>
        <v>1096.7169382023301</v>
      </c>
      <c r="AK15" s="37">
        <f t="shared" si="7"/>
        <v>1132.196916166451</v>
      </c>
      <c r="AL15" s="37">
        <f t="shared" si="7"/>
        <v>1130.6141985768675</v>
      </c>
      <c r="AM15" s="37">
        <f t="shared" si="7"/>
        <v>1166.9925813050938</v>
      </c>
      <c r="AN15" s="37">
        <f t="shared" si="7"/>
        <v>1166.0582881332307</v>
      </c>
      <c r="AO15" s="37">
        <f t="shared" si="7"/>
        <v>1179.2068700184911</v>
      </c>
      <c r="AP15" s="37">
        <f t="shared" si="7"/>
        <v>1353.4549022322001</v>
      </c>
      <c r="AQ15" s="37">
        <f t="shared" si="7"/>
        <v>1321.8193913647733</v>
      </c>
      <c r="AR15" s="37">
        <f t="shared" si="7"/>
        <v>1388.4528117785278</v>
      </c>
      <c r="AS15" s="37">
        <f t="shared" si="7"/>
        <v>1356.5575595138787</v>
      </c>
      <c r="AT15" s="37">
        <f t="shared" si="7"/>
        <v>1423.0768120326568</v>
      </c>
      <c r="AU15" s="37">
        <f t="shared" si="7"/>
        <v>1391.2013363165495</v>
      </c>
      <c r="AV15" s="37">
        <f t="shared" si="7"/>
        <v>1360.7075865494987</v>
      </c>
      <c r="AW15" s="37">
        <f t="shared" si="7"/>
        <v>1426.0886222056115</v>
      </c>
      <c r="AX15" s="37">
        <f t="shared" si="7"/>
        <v>1395.7626119146735</v>
      </c>
      <c r="AY15" s="37">
        <f t="shared" si="7"/>
        <v>1461.269552518904</v>
      </c>
      <c r="BA15" s="37">
        <f t="shared" si="4"/>
        <v>7239.3000000000011</v>
      </c>
      <c r="BB15" s="37">
        <f t="shared" si="4"/>
        <v>10290.223629340719</v>
      </c>
      <c r="BC15" s="37">
        <f t="shared" si="2"/>
        <v>12880.119803454336</v>
      </c>
      <c r="BD15" s="37">
        <f t="shared" si="2"/>
        <v>16223.656344578998</v>
      </c>
      <c r="BF15" s="77" t="s">
        <v>246</v>
      </c>
      <c r="BG15" s="77" t="str">
        <f t="shared" si="5"/>
        <v>Taxes &amp; Fees - collectedBase Case Scenario</v>
      </c>
    </row>
    <row r="16" spans="2:59" x14ac:dyDescent="0.25">
      <c r="B16" s="39" t="s">
        <v>44</v>
      </c>
      <c r="C16" s="78" t="s">
        <v>26</v>
      </c>
      <c r="D16" s="67">
        <f>D13+D14+D15</f>
        <v>3746573.42</v>
      </c>
      <c r="E16" s="67">
        <f t="shared" ref="E16:AY16" si="8">E13+E14+E15</f>
        <v>3788718.9800000004</v>
      </c>
      <c r="F16" s="67">
        <f t="shared" si="8"/>
        <v>4326794.1499999994</v>
      </c>
      <c r="G16" s="67">
        <f t="shared" si="8"/>
        <v>4526062.8499999996</v>
      </c>
      <c r="H16" s="67">
        <f t="shared" si="8"/>
        <v>4666329.5199999996</v>
      </c>
      <c r="I16" s="67">
        <f t="shared" si="8"/>
        <v>4548360.59</v>
      </c>
      <c r="J16" s="67">
        <f t="shared" si="8"/>
        <v>4295681.01</v>
      </c>
      <c r="K16" s="67">
        <f t="shared" si="8"/>
        <v>4609676.83</v>
      </c>
      <c r="L16" s="67">
        <f t="shared" si="8"/>
        <v>4658049.8999999994</v>
      </c>
      <c r="M16" s="67">
        <f t="shared" si="8"/>
        <v>4688175.41</v>
      </c>
      <c r="N16" s="67">
        <f t="shared" si="8"/>
        <v>4509177.82</v>
      </c>
      <c r="O16" s="67">
        <f t="shared" si="8"/>
        <v>4730439.3500000006</v>
      </c>
      <c r="P16" s="67">
        <f t="shared" si="8"/>
        <v>5822797.8157935115</v>
      </c>
      <c r="Q16" s="67">
        <f t="shared" si="8"/>
        <v>6093307.6626161709</v>
      </c>
      <c r="R16" s="67">
        <f t="shared" si="8"/>
        <v>6861259.9575024135</v>
      </c>
      <c r="S16" s="67">
        <f t="shared" si="8"/>
        <v>6808200.3436018256</v>
      </c>
      <c r="T16" s="67">
        <f t="shared" si="8"/>
        <v>7313991.202257229</v>
      </c>
      <c r="U16" s="67">
        <f t="shared" si="8"/>
        <v>7191632.727593042</v>
      </c>
      <c r="V16" s="67">
        <f t="shared" si="8"/>
        <v>7669171.0933674239</v>
      </c>
      <c r="W16" s="67">
        <f t="shared" si="8"/>
        <v>7517436.1328689493</v>
      </c>
      <c r="X16" s="67">
        <f t="shared" si="8"/>
        <v>7493216.5285666827</v>
      </c>
      <c r="Y16" s="67">
        <f t="shared" si="8"/>
        <v>7751875.5946289822</v>
      </c>
      <c r="Z16" s="67">
        <f t="shared" si="8"/>
        <v>7705387.4141477216</v>
      </c>
      <c r="AA16" s="67">
        <f t="shared" si="8"/>
        <v>7990368.929536568</v>
      </c>
      <c r="AB16" s="67">
        <f t="shared" si="8"/>
        <v>8275475.9047284164</v>
      </c>
      <c r="AC16" s="67">
        <f t="shared" si="8"/>
        <v>8422302.3253280185</v>
      </c>
      <c r="AD16" s="67">
        <f t="shared" si="8"/>
        <v>9118585.6616770439</v>
      </c>
      <c r="AE16" s="67">
        <f t="shared" si="8"/>
        <v>8978012.841056427</v>
      </c>
      <c r="AF16" s="67">
        <f t="shared" si="8"/>
        <v>9445581.5615903772</v>
      </c>
      <c r="AG16" s="67">
        <f t="shared" si="8"/>
        <v>9289431.4917338416</v>
      </c>
      <c r="AH16" s="67">
        <f t="shared" si="8"/>
        <v>9747531.5751875099</v>
      </c>
      <c r="AI16" s="67">
        <f t="shared" si="8"/>
        <v>9584678.4856081586</v>
      </c>
      <c r="AJ16" s="67">
        <f t="shared" si="8"/>
        <v>9565763.1013967488</v>
      </c>
      <c r="AK16" s="67">
        <f t="shared" si="8"/>
        <v>9875225.8736266289</v>
      </c>
      <c r="AL16" s="67">
        <f t="shared" si="8"/>
        <v>9861421.1251167804</v>
      </c>
      <c r="AM16" s="67">
        <f t="shared" si="8"/>
        <v>10178719.945868611</v>
      </c>
      <c r="AN16" s="67">
        <f t="shared" si="8"/>
        <v>10170570.872176047</v>
      </c>
      <c r="AO16" s="67">
        <f t="shared" si="8"/>
        <v>10285255.176806083</v>
      </c>
      <c r="AP16" s="67">
        <f t="shared" si="8"/>
        <v>11805077.966972003</v>
      </c>
      <c r="AQ16" s="67">
        <f t="shared" si="8"/>
        <v>11529147.33071731</v>
      </c>
      <c r="AR16" s="67">
        <f t="shared" si="8"/>
        <v>12110336.05144459</v>
      </c>
      <c r="AS16" s="67">
        <f t="shared" si="8"/>
        <v>11832139.903837873</v>
      </c>
      <c r="AT16" s="67">
        <f t="shared" si="8"/>
        <v>12412332.831576925</v>
      </c>
      <c r="AU16" s="67">
        <f t="shared" si="8"/>
        <v>12134309.178596422</v>
      </c>
      <c r="AV16" s="67">
        <f t="shared" si="8"/>
        <v>11868337.188756445</v>
      </c>
      <c r="AW16" s="67">
        <f t="shared" si="8"/>
        <v>12438602.383561857</v>
      </c>
      <c r="AX16" s="67">
        <f t="shared" si="8"/>
        <v>12174093.44771089</v>
      </c>
      <c r="AY16" s="67">
        <f t="shared" si="8"/>
        <v>12745456.808200661</v>
      </c>
      <c r="BA16" s="37">
        <f t="shared" si="4"/>
        <v>53094039.829999998</v>
      </c>
      <c r="BB16" s="37">
        <f t="shared" si="4"/>
        <v>86218645.402480513</v>
      </c>
      <c r="BC16" s="37">
        <f t="shared" si="2"/>
        <v>112342729.89291857</v>
      </c>
      <c r="BD16" s="37">
        <f t="shared" si="2"/>
        <v>141505659.14035711</v>
      </c>
      <c r="BF16" s="77" t="s">
        <v>246</v>
      </c>
      <c r="BG16" s="77" t="str">
        <f t="shared" si="5"/>
        <v>Gross BookingsBase Case Scenario</v>
      </c>
    </row>
    <row r="17" spans="2:59" x14ac:dyDescent="0.25">
      <c r="B17" s="39" t="s">
        <v>45</v>
      </c>
      <c r="C17" s="78" t="s">
        <v>26</v>
      </c>
      <c r="D17" s="63">
        <f>City_A!C16</f>
        <v>-262.26</v>
      </c>
      <c r="E17" s="63">
        <f>City_A!D16</f>
        <v>-309.06</v>
      </c>
      <c r="F17" s="63">
        <f>City_A!E16</f>
        <v>-186.22</v>
      </c>
      <c r="G17" s="63">
        <f>City_A!F16</f>
        <v>54.83</v>
      </c>
      <c r="H17" s="63">
        <f>City_A!G16</f>
        <v>-145.44</v>
      </c>
      <c r="I17" s="63">
        <f>City_A!H16</f>
        <v>42.47</v>
      </c>
      <c r="J17" s="63">
        <f>City_A!I16</f>
        <v>31.73</v>
      </c>
      <c r="K17" s="63">
        <f>City_A!J16</f>
        <v>61.64</v>
      </c>
      <c r="L17" s="63">
        <f>City_A!K16</f>
        <v>43.56</v>
      </c>
      <c r="M17" s="63">
        <f>City_A!L16</f>
        <v>-1848.31</v>
      </c>
      <c r="N17" s="63">
        <f>City_A!M16</f>
        <v>-1577.86</v>
      </c>
      <c r="O17" s="63">
        <f>City_A!N16</f>
        <v>-1890.52</v>
      </c>
      <c r="P17" s="67">
        <f t="shared" ref="P17:AY17" si="9">P104*P16</f>
        <v>-639.55672106442319</v>
      </c>
      <c r="Q17" s="67">
        <f t="shared" si="9"/>
        <v>-669.26862179027091</v>
      </c>
      <c r="R17" s="67">
        <f t="shared" si="9"/>
        <v>-753.61794443361816</v>
      </c>
      <c r="S17" s="67">
        <f t="shared" si="9"/>
        <v>-747.79005314136657</v>
      </c>
      <c r="T17" s="67">
        <f t="shared" si="9"/>
        <v>-803.34443667647929</v>
      </c>
      <c r="U17" s="67">
        <f t="shared" si="9"/>
        <v>-789.90498929631849</v>
      </c>
      <c r="V17" s="67">
        <f t="shared" si="9"/>
        <v>-842.35621309954547</v>
      </c>
      <c r="W17" s="67">
        <f t="shared" si="9"/>
        <v>-825.69015034462234</v>
      </c>
      <c r="X17" s="67">
        <f t="shared" si="9"/>
        <v>-823.02994966394249</v>
      </c>
      <c r="Y17" s="67">
        <f t="shared" si="9"/>
        <v>-851.44020009642225</v>
      </c>
      <c r="Z17" s="67">
        <f t="shared" si="9"/>
        <v>-846.33409316682855</v>
      </c>
      <c r="AA17" s="67">
        <f t="shared" si="9"/>
        <v>-877.63551377458214</v>
      </c>
      <c r="AB17" s="67">
        <f t="shared" si="9"/>
        <v>-908.95071446929239</v>
      </c>
      <c r="AC17" s="67">
        <f t="shared" si="9"/>
        <v>-925.07763954809332</v>
      </c>
      <c r="AD17" s="67">
        <f t="shared" si="9"/>
        <v>-1001.5550824569527</v>
      </c>
      <c r="AE17" s="67">
        <f t="shared" si="9"/>
        <v>-986.11503197416823</v>
      </c>
      <c r="AF17" s="67">
        <f t="shared" si="9"/>
        <v>-1037.4712231449978</v>
      </c>
      <c r="AG17" s="67">
        <f t="shared" si="9"/>
        <v>-1020.3202194813377</v>
      </c>
      <c r="AH17" s="67">
        <f t="shared" si="9"/>
        <v>-1070.6364070876286</v>
      </c>
      <c r="AI17" s="67">
        <f t="shared" si="9"/>
        <v>-1052.7491660599428</v>
      </c>
      <c r="AJ17" s="67">
        <f t="shared" si="9"/>
        <v>-1050.6715632499825</v>
      </c>
      <c r="AK17" s="67">
        <f t="shared" si="9"/>
        <v>-1084.6619235819214</v>
      </c>
      <c r="AL17" s="67">
        <f t="shared" si="9"/>
        <v>-1083.1456559780336</v>
      </c>
      <c r="AM17" s="67">
        <f t="shared" si="9"/>
        <v>-1117.9967017840941</v>
      </c>
      <c r="AN17" s="67">
        <f t="shared" si="9"/>
        <v>-1117.1016346676656</v>
      </c>
      <c r="AO17" s="67">
        <f t="shared" si="9"/>
        <v>-1129.6981767677185</v>
      </c>
      <c r="AP17" s="67">
        <f t="shared" si="9"/>
        <v>-1296.6304507410739</v>
      </c>
      <c r="AQ17" s="67">
        <f t="shared" si="9"/>
        <v>-1266.3231485562699</v>
      </c>
      <c r="AR17" s="67">
        <f t="shared" si="9"/>
        <v>-1330.1589821721604</v>
      </c>
      <c r="AS17" s="67">
        <f t="shared" si="9"/>
        <v>-1299.602843765033</v>
      </c>
      <c r="AT17" s="67">
        <f t="shared" si="9"/>
        <v>-1363.3293027952764</v>
      </c>
      <c r="AU17" s="67">
        <f t="shared" si="9"/>
        <v>-1332.7921106234523</v>
      </c>
      <c r="AV17" s="67">
        <f t="shared" si="9"/>
        <v>-1303.5786329966572</v>
      </c>
      <c r="AW17" s="67">
        <f t="shared" si="9"/>
        <v>-1366.2146629027052</v>
      </c>
      <c r="AX17" s="67">
        <f t="shared" si="9"/>
        <v>-1337.1618822538153</v>
      </c>
      <c r="AY17" s="67">
        <f t="shared" si="9"/>
        <v>-1399.9185310215332</v>
      </c>
      <c r="BA17" s="37">
        <f t="shared" si="4"/>
        <v>-5985.4399999999987</v>
      </c>
      <c r="BB17" s="37">
        <f t="shared" si="4"/>
        <v>-9469.9688865484186</v>
      </c>
      <c r="BC17" s="37">
        <f t="shared" si="2"/>
        <v>-12339.351328816443</v>
      </c>
      <c r="BD17" s="37">
        <f t="shared" si="2"/>
        <v>-15542.51035926336</v>
      </c>
      <c r="BF17" s="77" t="s">
        <v>246</v>
      </c>
      <c r="BG17" s="77" t="str">
        <f t="shared" si="5"/>
        <v>Net Upfront AdjustmentsBase Case Scenario</v>
      </c>
    </row>
    <row r="18" spans="2:59" x14ac:dyDescent="0.25">
      <c r="B18" s="40" t="s">
        <v>46</v>
      </c>
      <c r="C18" s="78" t="s">
        <v>26</v>
      </c>
      <c r="D18" s="67">
        <f>D17+D16</f>
        <v>3746311.16</v>
      </c>
      <c r="E18" s="67">
        <f t="shared" ref="E18:AY18" si="10">E17+E16</f>
        <v>3788409.9200000004</v>
      </c>
      <c r="F18" s="67">
        <f t="shared" si="10"/>
        <v>4326607.93</v>
      </c>
      <c r="G18" s="67">
        <f t="shared" si="10"/>
        <v>4526117.68</v>
      </c>
      <c r="H18" s="67">
        <f t="shared" si="10"/>
        <v>4666184.0799999991</v>
      </c>
      <c r="I18" s="67">
        <f t="shared" si="10"/>
        <v>4548403.0599999996</v>
      </c>
      <c r="J18" s="67">
        <f t="shared" si="10"/>
        <v>4295712.74</v>
      </c>
      <c r="K18" s="67">
        <f t="shared" si="10"/>
        <v>4609738.47</v>
      </c>
      <c r="L18" s="67">
        <f t="shared" si="10"/>
        <v>4658093.459999999</v>
      </c>
      <c r="M18" s="67">
        <f t="shared" si="10"/>
        <v>4686327.1000000006</v>
      </c>
      <c r="N18" s="67">
        <f t="shared" si="10"/>
        <v>4507599.96</v>
      </c>
      <c r="O18" s="67">
        <f t="shared" si="10"/>
        <v>4728548.830000001</v>
      </c>
      <c r="P18" s="67">
        <f t="shared" si="10"/>
        <v>5822158.2590724472</v>
      </c>
      <c r="Q18" s="67">
        <f t="shared" si="10"/>
        <v>6092638.3939943807</v>
      </c>
      <c r="R18" s="67">
        <f t="shared" si="10"/>
        <v>6860506.3395579802</v>
      </c>
      <c r="S18" s="67">
        <f t="shared" si="10"/>
        <v>6807452.5535486843</v>
      </c>
      <c r="T18" s="67">
        <f t="shared" si="10"/>
        <v>7313187.8578205528</v>
      </c>
      <c r="U18" s="67">
        <f t="shared" si="10"/>
        <v>7190842.8226037454</v>
      </c>
      <c r="V18" s="67">
        <f t="shared" si="10"/>
        <v>7668328.7371543245</v>
      </c>
      <c r="W18" s="67">
        <f t="shared" si="10"/>
        <v>7516610.4427186046</v>
      </c>
      <c r="X18" s="67">
        <f t="shared" si="10"/>
        <v>7492393.4986170186</v>
      </c>
      <c r="Y18" s="67">
        <f t="shared" si="10"/>
        <v>7751024.1544288862</v>
      </c>
      <c r="Z18" s="67">
        <f t="shared" si="10"/>
        <v>7704541.0800545551</v>
      </c>
      <c r="AA18" s="67">
        <f t="shared" si="10"/>
        <v>7989491.2940227939</v>
      </c>
      <c r="AB18" s="67">
        <f t="shared" si="10"/>
        <v>8274566.9540139474</v>
      </c>
      <c r="AC18" s="67">
        <f t="shared" si="10"/>
        <v>8421377.2476884704</v>
      </c>
      <c r="AD18" s="67">
        <f t="shared" si="10"/>
        <v>9117584.1065945867</v>
      </c>
      <c r="AE18" s="67">
        <f t="shared" si="10"/>
        <v>8977026.7260244526</v>
      </c>
      <c r="AF18" s="67">
        <f t="shared" si="10"/>
        <v>9444544.0903672315</v>
      </c>
      <c r="AG18" s="67">
        <f t="shared" si="10"/>
        <v>9288411.1715143602</v>
      </c>
      <c r="AH18" s="67">
        <f t="shared" si="10"/>
        <v>9746460.9387804214</v>
      </c>
      <c r="AI18" s="67">
        <f t="shared" si="10"/>
        <v>9583625.7364420984</v>
      </c>
      <c r="AJ18" s="67">
        <f t="shared" si="10"/>
        <v>9564712.4298334997</v>
      </c>
      <c r="AK18" s="67">
        <f t="shared" si="10"/>
        <v>9874141.2117030472</v>
      </c>
      <c r="AL18" s="67">
        <f t="shared" si="10"/>
        <v>9860337.9794608019</v>
      </c>
      <c r="AM18" s="67">
        <f t="shared" si="10"/>
        <v>10177601.949166827</v>
      </c>
      <c r="AN18" s="67">
        <f t="shared" si="10"/>
        <v>10169453.770541379</v>
      </c>
      <c r="AO18" s="67">
        <f t="shared" si="10"/>
        <v>10284125.478629315</v>
      </c>
      <c r="AP18" s="67">
        <f t="shared" si="10"/>
        <v>11803781.336521262</v>
      </c>
      <c r="AQ18" s="67">
        <f t="shared" si="10"/>
        <v>11527881.007568754</v>
      </c>
      <c r="AR18" s="67">
        <f t="shared" si="10"/>
        <v>12109005.892462417</v>
      </c>
      <c r="AS18" s="67">
        <f t="shared" si="10"/>
        <v>11830840.300994107</v>
      </c>
      <c r="AT18" s="67">
        <f t="shared" si="10"/>
        <v>12410969.50227413</v>
      </c>
      <c r="AU18" s="67">
        <f t="shared" si="10"/>
        <v>12132976.386485798</v>
      </c>
      <c r="AV18" s="67">
        <f t="shared" si="10"/>
        <v>11867033.610123448</v>
      </c>
      <c r="AW18" s="67">
        <f t="shared" si="10"/>
        <v>12437236.168898955</v>
      </c>
      <c r="AX18" s="67">
        <f t="shared" si="10"/>
        <v>12172756.285828637</v>
      </c>
      <c r="AY18" s="67">
        <f t="shared" si="10"/>
        <v>12744056.88966964</v>
      </c>
      <c r="BA18" s="37">
        <f t="shared" si="4"/>
        <v>53088054.390000001</v>
      </c>
      <c r="BB18" s="37">
        <f t="shared" si="4"/>
        <v>86209175.433593974</v>
      </c>
      <c r="BC18" s="37">
        <f t="shared" si="2"/>
        <v>112330390.54158974</v>
      </c>
      <c r="BD18" s="37">
        <f t="shared" si="2"/>
        <v>141490116.62999782</v>
      </c>
      <c r="BF18" s="77" t="s">
        <v>246</v>
      </c>
      <c r="BG18" s="77" t="str">
        <f t="shared" si="5"/>
        <v>Net BookingsBase Case Scenario</v>
      </c>
    </row>
    <row r="19" spans="2:59" x14ac:dyDescent="0.25">
      <c r="B19" s="40" t="s">
        <v>47</v>
      </c>
      <c r="C19" s="78" t="s">
        <v>26</v>
      </c>
      <c r="D19" s="63">
        <f>City_A!C18</f>
        <v>2697903.22</v>
      </c>
      <c r="E19" s="63">
        <f>City_A!D18</f>
        <v>2820270.7400000007</v>
      </c>
      <c r="F19" s="63">
        <f>City_A!E18</f>
        <v>3154468.3999999994</v>
      </c>
      <c r="G19" s="63">
        <f>City_A!F18</f>
        <v>3266316.2800000003</v>
      </c>
      <c r="H19" s="63">
        <f>City_A!G18</f>
        <v>3305014.05</v>
      </c>
      <c r="I19" s="63">
        <f>City_A!H18</f>
        <v>3226444.4699999997</v>
      </c>
      <c r="J19" s="63">
        <f>City_A!I18</f>
        <v>3068022.41</v>
      </c>
      <c r="K19" s="63">
        <f>City_A!J18</f>
        <v>3327656.75</v>
      </c>
      <c r="L19" s="63">
        <f>City_A!K18</f>
        <v>3281197.1300000004</v>
      </c>
      <c r="M19" s="63">
        <f>City_A!L18</f>
        <v>3394063.2300000004</v>
      </c>
      <c r="N19" s="63">
        <f>City_A!M18</f>
        <v>3216086.33</v>
      </c>
      <c r="O19" s="63">
        <f>City_A!N18</f>
        <v>3689452.45</v>
      </c>
      <c r="P19" s="67">
        <f t="shared" ref="P19:AY19" si="11">P18*P105</f>
        <v>4216920.3941326663</v>
      </c>
      <c r="Q19" s="67">
        <f t="shared" si="11"/>
        <v>4412825.958084438</v>
      </c>
      <c r="R19" s="67">
        <f t="shared" si="11"/>
        <v>4968983.6328783482</v>
      </c>
      <c r="S19" s="67">
        <f t="shared" si="11"/>
        <v>4930557.4029042786</v>
      </c>
      <c r="T19" s="67">
        <f t="shared" si="11"/>
        <v>5296855.5046938872</v>
      </c>
      <c r="U19" s="67">
        <f t="shared" si="11"/>
        <v>5208242.4421199355</v>
      </c>
      <c r="V19" s="67">
        <f t="shared" si="11"/>
        <v>5554079.8449149961</v>
      </c>
      <c r="W19" s="67">
        <f t="shared" si="11"/>
        <v>5444192.0779564008</v>
      </c>
      <c r="X19" s="67">
        <f t="shared" si="11"/>
        <v>5426652.0316503057</v>
      </c>
      <c r="Y19" s="67">
        <f t="shared" si="11"/>
        <v>5613975.1579740345</v>
      </c>
      <c r="Z19" s="67">
        <f t="shared" si="11"/>
        <v>5580308.0167544261</v>
      </c>
      <c r="AA19" s="67">
        <f t="shared" si="11"/>
        <v>5786694.0878858157</v>
      </c>
      <c r="AB19" s="67">
        <f t="shared" si="11"/>
        <v>5993171.0180885065</v>
      </c>
      <c r="AC19" s="67">
        <f t="shared" si="11"/>
        <v>6099503.9781209836</v>
      </c>
      <c r="AD19" s="67">
        <f t="shared" si="11"/>
        <v>6603758.3750675833</v>
      </c>
      <c r="AE19" s="67">
        <f t="shared" si="11"/>
        <v>6501954.3260710705</v>
      </c>
      <c r="AF19" s="67">
        <f t="shared" si="11"/>
        <v>6840571.6258045714</v>
      </c>
      <c r="AG19" s="67">
        <f t="shared" si="11"/>
        <v>6727486.3985728705</v>
      </c>
      <c r="AH19" s="67">
        <f t="shared" si="11"/>
        <v>7059246.4296750994</v>
      </c>
      <c r="AI19" s="67">
        <f t="shared" si="11"/>
        <v>6941306.8177531473</v>
      </c>
      <c r="AJ19" s="67">
        <f t="shared" si="11"/>
        <v>6927608.1333805602</v>
      </c>
      <c r="AK19" s="67">
        <f t="shared" si="11"/>
        <v>7151723.7418431174</v>
      </c>
      <c r="AL19" s="67">
        <f t="shared" si="11"/>
        <v>7141726.2239198331</v>
      </c>
      <c r="AM19" s="67">
        <f t="shared" si="11"/>
        <v>7371516.7663002405</v>
      </c>
      <c r="AN19" s="67">
        <f t="shared" si="11"/>
        <v>7365615.1368542966</v>
      </c>
      <c r="AO19" s="67">
        <f t="shared" si="11"/>
        <v>7448670.4993073065</v>
      </c>
      <c r="AP19" s="67">
        <f t="shared" si="11"/>
        <v>8549339.2709302641</v>
      </c>
      <c r="AQ19" s="67">
        <f t="shared" si="11"/>
        <v>8349507.924522806</v>
      </c>
      <c r="AR19" s="67">
        <f t="shared" si="11"/>
        <v>8770409.8082576692</v>
      </c>
      <c r="AS19" s="67">
        <f t="shared" si="11"/>
        <v>8568937.7589912582</v>
      </c>
      <c r="AT19" s="67">
        <f t="shared" si="11"/>
        <v>8989118.4808563069</v>
      </c>
      <c r="AU19" s="67">
        <f t="shared" si="11"/>
        <v>8787771.3536857963</v>
      </c>
      <c r="AV19" s="67">
        <f t="shared" si="11"/>
        <v>8595152.1448954605</v>
      </c>
      <c r="AW19" s="67">
        <f t="shared" si="11"/>
        <v>9008143.1169529837</v>
      </c>
      <c r="AX19" s="67">
        <f t="shared" si="11"/>
        <v>8816583.4644788969</v>
      </c>
      <c r="AY19" s="67">
        <f t="shared" si="11"/>
        <v>9230369.7375956364</v>
      </c>
      <c r="BA19" s="37">
        <f t="shared" si="4"/>
        <v>38446895.460000001</v>
      </c>
      <c r="BB19" s="37">
        <f t="shared" si="4"/>
        <v>62440286.551949531</v>
      </c>
      <c r="BC19" s="37">
        <f t="shared" si="2"/>
        <v>81359573.834597602</v>
      </c>
      <c r="BD19" s="37">
        <f t="shared" si="2"/>
        <v>102479618.69732867</v>
      </c>
      <c r="BF19" s="77" t="s">
        <v>246</v>
      </c>
      <c r="BG19" s="77" t="str">
        <f t="shared" si="5"/>
        <v>Total Contra RevenueBase Case Scenario</v>
      </c>
    </row>
    <row r="20" spans="2:59" x14ac:dyDescent="0.25">
      <c r="B20" s="54" t="s">
        <v>48</v>
      </c>
      <c r="C20" s="78" t="s">
        <v>26</v>
      </c>
      <c r="D20" s="64">
        <f>City_A!C19</f>
        <v>-164584.79</v>
      </c>
      <c r="E20" s="64">
        <f>City_A!D19</f>
        <v>-164033.37</v>
      </c>
      <c r="F20" s="64">
        <f>City_A!E19</f>
        <v>-141162.74341</v>
      </c>
      <c r="G20" s="64">
        <f>City_A!F19</f>
        <v>-148094.49</v>
      </c>
      <c r="H20" s="64">
        <f>City_A!G19</f>
        <v>-242595.65999999997</v>
      </c>
      <c r="I20" s="64">
        <f>City_A!H19</f>
        <v>-37446.854359999998</v>
      </c>
      <c r="J20" s="64">
        <f>City_A!I19</f>
        <v>-103168.71674</v>
      </c>
      <c r="K20" s="64">
        <f>City_A!J19</f>
        <v>-183773.21</v>
      </c>
      <c r="L20" s="64">
        <f>City_A!K19</f>
        <v>11471.77</v>
      </c>
      <c r="M20" s="64">
        <f>City_A!L19</f>
        <v>-112529.67000000001</v>
      </c>
      <c r="N20" s="64">
        <f>City_A!M19</f>
        <v>-152807.15617</v>
      </c>
      <c r="O20" s="64">
        <f>City_A!N19</f>
        <v>-52354.350399999996</v>
      </c>
      <c r="P20" s="67">
        <f t="shared" ref="P20:AY20" si="12">P18*P106</f>
        <v>-166516.34895399649</v>
      </c>
      <c r="Q20" s="67">
        <f t="shared" si="12"/>
        <v>-174252.20265766414</v>
      </c>
      <c r="R20" s="67">
        <f t="shared" si="12"/>
        <v>-196213.57180712232</v>
      </c>
      <c r="S20" s="67">
        <f t="shared" si="12"/>
        <v>-194696.20962778127</v>
      </c>
      <c r="T20" s="67">
        <f t="shared" si="12"/>
        <v>-209160.46715174394</v>
      </c>
      <c r="U20" s="67">
        <f t="shared" si="12"/>
        <v>-205661.34403099996</v>
      </c>
      <c r="V20" s="67">
        <f t="shared" si="12"/>
        <v>-219317.65628325217</v>
      </c>
      <c r="W20" s="67">
        <f t="shared" si="12"/>
        <v>-214978.44471688909</v>
      </c>
      <c r="X20" s="67">
        <f t="shared" si="12"/>
        <v>-214285.82920642346</v>
      </c>
      <c r="Y20" s="67">
        <f t="shared" si="12"/>
        <v>-221682.78246963327</v>
      </c>
      <c r="Z20" s="67">
        <f t="shared" si="12"/>
        <v>-220353.34560300235</v>
      </c>
      <c r="AA20" s="67">
        <f t="shared" si="12"/>
        <v>-228503.0500858225</v>
      </c>
      <c r="AB20" s="67">
        <f t="shared" si="12"/>
        <v>-236656.3423814085</v>
      </c>
      <c r="AC20" s="67">
        <f t="shared" si="12"/>
        <v>-240855.18291506317</v>
      </c>
      <c r="AD20" s="67">
        <f t="shared" si="12"/>
        <v>-260767.01270449351</v>
      </c>
      <c r="AE20" s="67">
        <f t="shared" si="12"/>
        <v>-256747.00830241377</v>
      </c>
      <c r="AF20" s="67">
        <f t="shared" si="12"/>
        <v>-270118.21552812692</v>
      </c>
      <c r="AG20" s="67">
        <f t="shared" si="12"/>
        <v>-265652.74371474946</v>
      </c>
      <c r="AH20" s="67">
        <f t="shared" si="12"/>
        <v>-278753.17339914001</v>
      </c>
      <c r="AI20" s="67">
        <f t="shared" si="12"/>
        <v>-274096.01325885853</v>
      </c>
      <c r="AJ20" s="67">
        <f t="shared" si="12"/>
        <v>-273555.08416985552</v>
      </c>
      <c r="AK20" s="67">
        <f t="shared" si="12"/>
        <v>-282404.88672166871</v>
      </c>
      <c r="AL20" s="67">
        <f t="shared" si="12"/>
        <v>-282010.10806151101</v>
      </c>
      <c r="AM20" s="67">
        <f t="shared" si="12"/>
        <v>-291084.00051501417</v>
      </c>
      <c r="AN20" s="67">
        <f t="shared" si="12"/>
        <v>-290850.95893576473</v>
      </c>
      <c r="AO20" s="67">
        <f t="shared" si="12"/>
        <v>-294130.62144397065</v>
      </c>
      <c r="AP20" s="67">
        <f t="shared" si="12"/>
        <v>-337593.46354868432</v>
      </c>
      <c r="AQ20" s="67">
        <f t="shared" si="12"/>
        <v>-329702.58985407313</v>
      </c>
      <c r="AR20" s="67">
        <f t="shared" si="12"/>
        <v>-346323.02334504121</v>
      </c>
      <c r="AS20" s="67">
        <f t="shared" si="12"/>
        <v>-338367.36212203093</v>
      </c>
      <c r="AT20" s="67">
        <f t="shared" si="12"/>
        <v>-354959.31861311698</v>
      </c>
      <c r="AU20" s="67">
        <f t="shared" si="12"/>
        <v>-347008.59027225024</v>
      </c>
      <c r="AV20" s="67">
        <f t="shared" si="12"/>
        <v>-339402.50706735934</v>
      </c>
      <c r="AW20" s="67">
        <f t="shared" si="12"/>
        <v>-355710.55711109872</v>
      </c>
      <c r="AX20" s="67">
        <f t="shared" si="12"/>
        <v>-348146.31331335875</v>
      </c>
      <c r="AY20" s="67">
        <f t="shared" si="12"/>
        <v>-364485.76794061466</v>
      </c>
      <c r="BA20" s="175">
        <f t="shared" si="4"/>
        <v>-1491079.2410800001</v>
      </c>
      <c r="BB20" s="175">
        <f t="shared" si="4"/>
        <v>-2465621.2525943313</v>
      </c>
      <c r="BC20" s="175">
        <f t="shared" si="2"/>
        <v>-3212699.7716723029</v>
      </c>
      <c r="BD20" s="175">
        <f t="shared" si="2"/>
        <v>-4046681.0735673644</v>
      </c>
      <c r="BF20" s="77" t="s">
        <v>246</v>
      </c>
      <c r="BG20" s="77" t="str">
        <f t="shared" si="5"/>
        <v>Total Other RevenueBase Case Scenario</v>
      </c>
    </row>
    <row r="21" spans="2:59" x14ac:dyDescent="0.25">
      <c r="B21" s="55" t="s">
        <v>49</v>
      </c>
      <c r="C21" s="79" t="s">
        <v>26</v>
      </c>
      <c r="D21" s="68">
        <f>D18-D19+D20</f>
        <v>883823.14999999991</v>
      </c>
      <c r="E21" s="68">
        <f t="shared" ref="E21:AY21" si="13">E18-E19+E20</f>
        <v>804105.80999999971</v>
      </c>
      <c r="F21" s="68">
        <f t="shared" si="13"/>
        <v>1030976.7865900003</v>
      </c>
      <c r="G21" s="68">
        <f t="shared" si="13"/>
        <v>1111706.9099999995</v>
      </c>
      <c r="H21" s="68">
        <f t="shared" si="13"/>
        <v>1118574.3699999994</v>
      </c>
      <c r="I21" s="68">
        <f t="shared" si="13"/>
        <v>1284511.7356399999</v>
      </c>
      <c r="J21" s="68">
        <f t="shared" si="13"/>
        <v>1124521.61326</v>
      </c>
      <c r="K21" s="68">
        <f t="shared" si="13"/>
        <v>1098308.5099999998</v>
      </c>
      <c r="L21" s="68">
        <f t="shared" si="13"/>
        <v>1388368.0999999987</v>
      </c>
      <c r="M21" s="68">
        <f t="shared" si="13"/>
        <v>1179734.2000000002</v>
      </c>
      <c r="N21" s="68">
        <f t="shared" si="13"/>
        <v>1138706.4738299998</v>
      </c>
      <c r="O21" s="68">
        <f t="shared" si="13"/>
        <v>986742.02960000082</v>
      </c>
      <c r="P21" s="68">
        <f t="shared" si="13"/>
        <v>1438721.5159857844</v>
      </c>
      <c r="Q21" s="68">
        <f t="shared" si="13"/>
        <v>1505560.2332522785</v>
      </c>
      <c r="R21" s="68">
        <f t="shared" si="13"/>
        <v>1695309.1348725096</v>
      </c>
      <c r="S21" s="68">
        <f t="shared" si="13"/>
        <v>1682198.9410166244</v>
      </c>
      <c r="T21" s="68">
        <f t="shared" si="13"/>
        <v>1807171.8859749218</v>
      </c>
      <c r="U21" s="68">
        <f t="shared" si="13"/>
        <v>1776939.0364528098</v>
      </c>
      <c r="V21" s="68">
        <f t="shared" si="13"/>
        <v>1894931.2359560763</v>
      </c>
      <c r="W21" s="68">
        <f t="shared" si="13"/>
        <v>1857439.9200453146</v>
      </c>
      <c r="X21" s="68">
        <f t="shared" si="13"/>
        <v>1851455.6377602895</v>
      </c>
      <c r="Y21" s="68">
        <f t="shared" si="13"/>
        <v>1915366.2139852184</v>
      </c>
      <c r="Z21" s="68">
        <f t="shared" si="13"/>
        <v>1903879.7176971268</v>
      </c>
      <c r="AA21" s="68">
        <f t="shared" si="13"/>
        <v>1974294.1560511556</v>
      </c>
      <c r="AB21" s="68">
        <f t="shared" si="13"/>
        <v>2044739.5935440324</v>
      </c>
      <c r="AC21" s="68">
        <f t="shared" si="13"/>
        <v>2081018.0866524237</v>
      </c>
      <c r="AD21" s="68">
        <f t="shared" si="13"/>
        <v>2253058.71882251</v>
      </c>
      <c r="AE21" s="68">
        <f t="shared" si="13"/>
        <v>2218325.3916509682</v>
      </c>
      <c r="AF21" s="68">
        <f t="shared" si="13"/>
        <v>2333854.2490345333</v>
      </c>
      <c r="AG21" s="68">
        <f t="shared" si="13"/>
        <v>2295272.0292267404</v>
      </c>
      <c r="AH21" s="68">
        <f t="shared" si="13"/>
        <v>2408461.3357061818</v>
      </c>
      <c r="AI21" s="68">
        <f t="shared" si="13"/>
        <v>2368222.9054300925</v>
      </c>
      <c r="AJ21" s="68">
        <f t="shared" si="13"/>
        <v>2363549.2122830842</v>
      </c>
      <c r="AK21" s="68">
        <f t="shared" si="13"/>
        <v>2440012.583138261</v>
      </c>
      <c r="AL21" s="68">
        <f t="shared" si="13"/>
        <v>2436601.6474794578</v>
      </c>
      <c r="AM21" s="68">
        <f t="shared" si="13"/>
        <v>2515001.1823515724</v>
      </c>
      <c r="AN21" s="68">
        <f t="shared" si="13"/>
        <v>2512987.6747513181</v>
      </c>
      <c r="AO21" s="68">
        <f t="shared" si="13"/>
        <v>2541324.3578780382</v>
      </c>
      <c r="AP21" s="68">
        <f t="shared" si="13"/>
        <v>2916848.6020423137</v>
      </c>
      <c r="AQ21" s="68">
        <f t="shared" si="13"/>
        <v>2848670.4931918751</v>
      </c>
      <c r="AR21" s="68">
        <f t="shared" si="13"/>
        <v>2992273.0608597072</v>
      </c>
      <c r="AS21" s="68">
        <f t="shared" si="13"/>
        <v>2923535.1798808184</v>
      </c>
      <c r="AT21" s="68">
        <f t="shared" si="13"/>
        <v>3066891.7028047056</v>
      </c>
      <c r="AU21" s="68">
        <f t="shared" si="13"/>
        <v>2998196.4425277519</v>
      </c>
      <c r="AV21" s="68">
        <f t="shared" si="13"/>
        <v>2932478.9581606281</v>
      </c>
      <c r="AW21" s="68">
        <f t="shared" si="13"/>
        <v>3073382.4948348724</v>
      </c>
      <c r="AX21" s="68">
        <f t="shared" si="13"/>
        <v>3008026.5080363811</v>
      </c>
      <c r="AY21" s="68">
        <f t="shared" si="13"/>
        <v>3149201.3841333888</v>
      </c>
      <c r="BA21" s="134">
        <f t="shared" si="4"/>
        <v>13150079.688919993</v>
      </c>
      <c r="BB21" s="134">
        <f t="shared" si="4"/>
        <v>21303267.62905011</v>
      </c>
      <c r="BC21" s="134">
        <f t="shared" si="4"/>
        <v>27758116.935319856</v>
      </c>
      <c r="BD21" s="134">
        <f t="shared" si="4"/>
        <v>34963816.859101802</v>
      </c>
      <c r="BF21" s="77" t="s">
        <v>246</v>
      </c>
      <c r="BG21" s="77" t="str">
        <f t="shared" si="5"/>
        <v>Adjusted Net RevenueBase Case Scenario</v>
      </c>
    </row>
    <row r="22" spans="2:59" x14ac:dyDescent="0.25">
      <c r="B22" s="40" t="s">
        <v>50</v>
      </c>
      <c r="C22" s="78" t="s">
        <v>26</v>
      </c>
      <c r="D22" s="63">
        <f>City_A!C21</f>
        <v>8443.5499999999993</v>
      </c>
      <c r="E22" s="63">
        <f>City_A!D21</f>
        <v>9729.91</v>
      </c>
      <c r="F22" s="63">
        <f>City_A!E21</f>
        <v>3633.7099999999991</v>
      </c>
      <c r="G22" s="63">
        <f>City_A!F21</f>
        <v>4019.9300000000003</v>
      </c>
      <c r="H22" s="63">
        <f>City_A!G21</f>
        <v>8066.4400000000005</v>
      </c>
      <c r="I22" s="63">
        <f>City_A!H21</f>
        <v>64344.840000000004</v>
      </c>
      <c r="J22" s="63">
        <f>City_A!I21</f>
        <v>5514.84</v>
      </c>
      <c r="K22" s="63">
        <f>City_A!J21</f>
        <v>6024.3099999999995</v>
      </c>
      <c r="L22" s="63">
        <f>City_A!K21</f>
        <v>40500.06</v>
      </c>
      <c r="M22" s="63">
        <f>City_A!L21</f>
        <v>8285.25</v>
      </c>
      <c r="N22" s="63">
        <f>City_A!M21</f>
        <v>10063.93</v>
      </c>
      <c r="O22" s="63">
        <f>City_A!N21</f>
        <v>17033.710000000003</v>
      </c>
      <c r="P22" s="37">
        <f t="shared" ref="P22:AY22" si="14">P21*P107</f>
        <v>19036.95584433687</v>
      </c>
      <c r="Q22" s="37">
        <f t="shared" si="14"/>
        <v>19921.356122748315</v>
      </c>
      <c r="R22" s="37">
        <f t="shared" si="14"/>
        <v>22432.086254688213</v>
      </c>
      <c r="S22" s="37">
        <f t="shared" si="14"/>
        <v>22258.614058177565</v>
      </c>
      <c r="T22" s="37">
        <f t="shared" si="14"/>
        <v>23912.238062874356</v>
      </c>
      <c r="U22" s="37">
        <f t="shared" si="14"/>
        <v>23512.20135319425</v>
      </c>
      <c r="V22" s="37">
        <f t="shared" si="14"/>
        <v>25073.457139642127</v>
      </c>
      <c r="W22" s="37">
        <f t="shared" si="14"/>
        <v>24577.377448326588</v>
      </c>
      <c r="X22" s="37">
        <f t="shared" si="14"/>
        <v>24498.194287197581</v>
      </c>
      <c r="Y22" s="37">
        <f t="shared" si="14"/>
        <v>25343.84982516072</v>
      </c>
      <c r="Z22" s="37">
        <f t="shared" si="14"/>
        <v>25191.862160965182</v>
      </c>
      <c r="AA22" s="37">
        <f t="shared" si="14"/>
        <v>26123.575865705992</v>
      </c>
      <c r="AB22" s="37">
        <f t="shared" si="14"/>
        <v>27055.699746586452</v>
      </c>
      <c r="AC22" s="37">
        <f t="shared" si="14"/>
        <v>27535.73154129435</v>
      </c>
      <c r="AD22" s="37">
        <f t="shared" si="14"/>
        <v>29812.148402836647</v>
      </c>
      <c r="AE22" s="37">
        <f t="shared" si="14"/>
        <v>29352.56202121609</v>
      </c>
      <c r="AF22" s="37">
        <f t="shared" si="14"/>
        <v>30881.223219593103</v>
      </c>
      <c r="AG22" s="37">
        <f t="shared" si="14"/>
        <v>30370.708845062323</v>
      </c>
      <c r="AH22" s="37">
        <f t="shared" si="14"/>
        <v>31868.413442900237</v>
      </c>
      <c r="AI22" s="37">
        <f t="shared" si="14"/>
        <v>31335.984330038544</v>
      </c>
      <c r="AJ22" s="37">
        <f t="shared" si="14"/>
        <v>31274.142695586714</v>
      </c>
      <c r="AK22" s="37">
        <f t="shared" si="14"/>
        <v>32285.895003803071</v>
      </c>
      <c r="AL22" s="37">
        <f t="shared" si="14"/>
        <v>32240.761994528501</v>
      </c>
      <c r="AM22" s="37">
        <f t="shared" si="14"/>
        <v>33278.133346102659</v>
      </c>
      <c r="AN22" s="37">
        <f t="shared" si="14"/>
        <v>33251.490903592152</v>
      </c>
      <c r="AO22" s="37">
        <f t="shared" si="14"/>
        <v>33626.437812680895</v>
      </c>
      <c r="AP22" s="37">
        <f t="shared" si="14"/>
        <v>38595.320515276078</v>
      </c>
      <c r="AQ22" s="37">
        <f t="shared" si="14"/>
        <v>37693.197600372085</v>
      </c>
      <c r="AR22" s="37">
        <f t="shared" si="14"/>
        <v>39593.32608906908</v>
      </c>
      <c r="AS22" s="37">
        <f t="shared" si="14"/>
        <v>38683.796349999466</v>
      </c>
      <c r="AT22" s="37">
        <f t="shared" si="14"/>
        <v>40580.669210088585</v>
      </c>
      <c r="AU22" s="37">
        <f t="shared" si="14"/>
        <v>39671.703422007246</v>
      </c>
      <c r="AV22" s="37">
        <f t="shared" si="14"/>
        <v>38802.139135800942</v>
      </c>
      <c r="AW22" s="37">
        <f t="shared" si="14"/>
        <v>40666.554435199985</v>
      </c>
      <c r="AX22" s="37">
        <f t="shared" si="14"/>
        <v>39801.773432746253</v>
      </c>
      <c r="AY22" s="37">
        <f t="shared" si="14"/>
        <v>41669.779056299478</v>
      </c>
      <c r="BA22" s="37">
        <f t="shared" si="4"/>
        <v>185660.47999999998</v>
      </c>
      <c r="BB22" s="37">
        <f t="shared" si="4"/>
        <v>281881.76842301775</v>
      </c>
      <c r="BC22" s="37">
        <f t="shared" si="2"/>
        <v>367291.40458954871</v>
      </c>
      <c r="BD22" s="37">
        <f t="shared" si="2"/>
        <v>462636.18796313222</v>
      </c>
      <c r="BF22" s="77" t="s">
        <v>246</v>
      </c>
      <c r="BG22" s="77" t="str">
        <f t="shared" si="5"/>
        <v>Chargebacks and FraudBase Case Scenario</v>
      </c>
    </row>
    <row r="23" spans="2:59" x14ac:dyDescent="0.25">
      <c r="B23" s="40" t="s">
        <v>51</v>
      </c>
      <c r="C23" s="78" t="s">
        <v>26</v>
      </c>
      <c r="D23" s="63">
        <f>City_A!C22</f>
        <v>8943.01</v>
      </c>
      <c r="E23" s="63">
        <f>City_A!D22</f>
        <v>10519.39</v>
      </c>
      <c r="F23" s="63">
        <f>City_A!E22</f>
        <v>3623.8599999999997</v>
      </c>
      <c r="G23" s="63">
        <f>City_A!F22</f>
        <v>13547.26</v>
      </c>
      <c r="H23" s="63">
        <f>City_A!G22</f>
        <v>10230.06</v>
      </c>
      <c r="I23" s="63">
        <f>City_A!H22</f>
        <v>10227.32</v>
      </c>
      <c r="J23" s="63">
        <f>City_A!I22</f>
        <v>9622.69</v>
      </c>
      <c r="K23" s="63">
        <f>City_A!J22</f>
        <v>9554.59</v>
      </c>
      <c r="L23" s="63">
        <f>City_A!K22</f>
        <v>9664.2199999999993</v>
      </c>
      <c r="M23" s="63">
        <f>City_A!L22</f>
        <v>9199.1299999999992</v>
      </c>
      <c r="N23" s="63">
        <f>City_A!M22</f>
        <v>8635.51</v>
      </c>
      <c r="O23" s="63">
        <f>City_A!N22</f>
        <v>10513.98</v>
      </c>
      <c r="P23" s="37">
        <f t="shared" ref="P23:AY23" si="15">P21*P108</f>
        <v>12740.253733945518</v>
      </c>
      <c r="Q23" s="37">
        <f t="shared" si="15"/>
        <v>13332.12798324603</v>
      </c>
      <c r="R23" s="37">
        <f t="shared" si="15"/>
        <v>15012.403926518358</v>
      </c>
      <c r="S23" s="37">
        <f t="shared" si="15"/>
        <v>14896.309745421229</v>
      </c>
      <c r="T23" s="37">
        <f t="shared" si="15"/>
        <v>16002.977721785077</v>
      </c>
      <c r="U23" s="37">
        <f t="shared" si="15"/>
        <v>15735.257965228864</v>
      </c>
      <c r="V23" s="37">
        <f t="shared" si="15"/>
        <v>16780.109622478139</v>
      </c>
      <c r="W23" s="37">
        <f t="shared" si="15"/>
        <v>16448.114255608729</v>
      </c>
      <c r="X23" s="37">
        <f t="shared" si="15"/>
        <v>16395.121877389836</v>
      </c>
      <c r="Y23" s="37">
        <f t="shared" si="15"/>
        <v>16961.066675143393</v>
      </c>
      <c r="Z23" s="37">
        <f t="shared" si="15"/>
        <v>16859.350758895318</v>
      </c>
      <c r="AA23" s="37">
        <f t="shared" si="15"/>
        <v>17482.888949709763</v>
      </c>
      <c r="AB23" s="37">
        <f t="shared" si="15"/>
        <v>18106.701645972324</v>
      </c>
      <c r="AC23" s="37">
        <f t="shared" si="15"/>
        <v>18427.957151051367</v>
      </c>
      <c r="AD23" s="37">
        <f t="shared" si="15"/>
        <v>19951.421756286996</v>
      </c>
      <c r="AE23" s="37">
        <f t="shared" si="15"/>
        <v>19643.849098011717</v>
      </c>
      <c r="AF23" s="37">
        <f t="shared" si="15"/>
        <v>20666.887219222357</v>
      </c>
      <c r="AG23" s="37">
        <f t="shared" si="15"/>
        <v>20325.231614222706</v>
      </c>
      <c r="AH23" s="37">
        <f t="shared" si="15"/>
        <v>21327.55240284964</v>
      </c>
      <c r="AI23" s="37">
        <f t="shared" si="15"/>
        <v>20971.230622799107</v>
      </c>
      <c r="AJ23" s="37">
        <f t="shared" si="15"/>
        <v>20929.843852735627</v>
      </c>
      <c r="AK23" s="37">
        <f t="shared" si="15"/>
        <v>21606.946916270648</v>
      </c>
      <c r="AL23" s="37">
        <f t="shared" si="15"/>
        <v>21576.74219264591</v>
      </c>
      <c r="AM23" s="37">
        <f t="shared" si="15"/>
        <v>22270.990492817935</v>
      </c>
      <c r="AN23" s="37">
        <f t="shared" si="15"/>
        <v>22253.160358606805</v>
      </c>
      <c r="AO23" s="37">
        <f t="shared" si="15"/>
        <v>22504.089067882043</v>
      </c>
      <c r="AP23" s="37">
        <f t="shared" si="15"/>
        <v>25829.454053907768</v>
      </c>
      <c r="AQ23" s="37">
        <f t="shared" si="15"/>
        <v>25225.719143291662</v>
      </c>
      <c r="AR23" s="37">
        <f t="shared" si="15"/>
        <v>26497.357280767283</v>
      </c>
      <c r="AS23" s="37">
        <f t="shared" si="15"/>
        <v>25888.665442163096</v>
      </c>
      <c r="AT23" s="37">
        <f t="shared" si="15"/>
        <v>27158.124789349607</v>
      </c>
      <c r="AU23" s="37">
        <f t="shared" si="15"/>
        <v>26549.810368161463</v>
      </c>
      <c r="AV23" s="37">
        <f t="shared" si="15"/>
        <v>25967.864928205989</v>
      </c>
      <c r="AW23" s="37">
        <f t="shared" si="15"/>
        <v>27215.602443280386</v>
      </c>
      <c r="AX23" s="37">
        <f t="shared" si="15"/>
        <v>26636.858158445903</v>
      </c>
      <c r="AY23" s="37">
        <f t="shared" si="15"/>
        <v>27886.998454778255</v>
      </c>
      <c r="BA23" s="37">
        <f t="shared" si="4"/>
        <v>114281.01999999999</v>
      </c>
      <c r="BB23" s="37">
        <f t="shared" si="4"/>
        <v>188645.98321537027</v>
      </c>
      <c r="BC23" s="37">
        <f t="shared" si="2"/>
        <v>245805.35496488633</v>
      </c>
      <c r="BD23" s="37">
        <f t="shared" si="2"/>
        <v>309613.7044888403</v>
      </c>
      <c r="BF23" s="77" t="s">
        <v>246</v>
      </c>
      <c r="BG23" s="77" t="str">
        <f t="shared" si="5"/>
        <v>Fees and OtherBase Case Scenario</v>
      </c>
    </row>
    <row r="24" spans="2:59" x14ac:dyDescent="0.25">
      <c r="B24" s="40" t="s">
        <v>52</v>
      </c>
      <c r="C24" s="78" t="s">
        <v>26</v>
      </c>
      <c r="D24" s="63">
        <f>City_A!C23</f>
        <v>9895.3499999999985</v>
      </c>
      <c r="E24" s="63">
        <f>City_A!D23</f>
        <v>8451.9699999999993</v>
      </c>
      <c r="F24" s="63">
        <f>City_A!E23</f>
        <v>7518.35</v>
      </c>
      <c r="G24" s="63">
        <f>City_A!F23</f>
        <v>8736.14</v>
      </c>
      <c r="H24" s="63">
        <f>City_A!G23</f>
        <v>3214.79</v>
      </c>
      <c r="I24" s="63">
        <f>City_A!H23</f>
        <v>8135.36</v>
      </c>
      <c r="J24" s="63">
        <f>City_A!I23</f>
        <v>8807.74</v>
      </c>
      <c r="K24" s="63">
        <f>City_A!J23</f>
        <v>10463.269999999999</v>
      </c>
      <c r="L24" s="63">
        <f>City_A!K23</f>
        <v>19812.830000000002</v>
      </c>
      <c r="M24" s="63">
        <f>City_A!L23</f>
        <v>5613.6399999999994</v>
      </c>
      <c r="N24" s="63">
        <f>City_A!M23</f>
        <v>11518.37</v>
      </c>
      <c r="O24" s="63">
        <f>City_A!N23</f>
        <v>10930.82</v>
      </c>
      <c r="P24" s="37">
        <f t="shared" ref="P24:AY24" si="16">P21*P109</f>
        <v>12426.527483598677</v>
      </c>
      <c r="Q24" s="37">
        <f t="shared" si="16"/>
        <v>13003.82694555291</v>
      </c>
      <c r="R24" s="37">
        <f t="shared" si="16"/>
        <v>14642.726423156719</v>
      </c>
      <c r="S24" s="37">
        <f t="shared" si="16"/>
        <v>14529.491038507704</v>
      </c>
      <c r="T24" s="37">
        <f t="shared" si="16"/>
        <v>15608.907532926691</v>
      </c>
      <c r="U24" s="37">
        <f t="shared" si="16"/>
        <v>15347.780322886594</v>
      </c>
      <c r="V24" s="37">
        <f t="shared" si="16"/>
        <v>16366.90271292951</v>
      </c>
      <c r="W24" s="37">
        <f t="shared" si="16"/>
        <v>16043.082666878316</v>
      </c>
      <c r="X24" s="37">
        <f t="shared" si="16"/>
        <v>15991.395215583389</v>
      </c>
      <c r="Y24" s="37">
        <f t="shared" si="16"/>
        <v>16543.403733651285</v>
      </c>
      <c r="Z24" s="37">
        <f t="shared" si="16"/>
        <v>16444.192551898417</v>
      </c>
      <c r="AA24" s="37">
        <f t="shared" si="16"/>
        <v>17052.376237014829</v>
      </c>
      <c r="AB24" s="37">
        <f t="shared" si="16"/>
        <v>17660.827667936515</v>
      </c>
      <c r="AC24" s="37">
        <f t="shared" si="16"/>
        <v>17974.172319188274</v>
      </c>
      <c r="AD24" s="37">
        <f t="shared" si="16"/>
        <v>19460.121907210138</v>
      </c>
      <c r="AE24" s="37">
        <f t="shared" si="16"/>
        <v>19160.123165342255</v>
      </c>
      <c r="AF24" s="37">
        <f t="shared" si="16"/>
        <v>20157.969173394733</v>
      </c>
      <c r="AG24" s="37">
        <f t="shared" si="16"/>
        <v>19824.726770683268</v>
      </c>
      <c r="AH24" s="37">
        <f t="shared" si="16"/>
        <v>20802.365606405074</v>
      </c>
      <c r="AI24" s="37">
        <f t="shared" si="16"/>
        <v>20454.818180327911</v>
      </c>
      <c r="AJ24" s="37">
        <f t="shared" si="16"/>
        <v>20414.450551362959</v>
      </c>
      <c r="AK24" s="37">
        <f t="shared" si="16"/>
        <v>21074.880084711123</v>
      </c>
      <c r="AL24" s="37">
        <f t="shared" si="16"/>
        <v>21045.419146483709</v>
      </c>
      <c r="AM24" s="37">
        <f t="shared" si="16"/>
        <v>21722.571718378182</v>
      </c>
      <c r="AN24" s="37">
        <f t="shared" si="16"/>
        <v>21705.180647726225</v>
      </c>
      <c r="AO24" s="37">
        <f t="shared" si="16"/>
        <v>21949.930286732593</v>
      </c>
      <c r="AP24" s="37">
        <f t="shared" si="16"/>
        <v>25193.408811947822</v>
      </c>
      <c r="AQ24" s="37">
        <f t="shared" si="16"/>
        <v>24604.540755137496</v>
      </c>
      <c r="AR24" s="37">
        <f t="shared" si="16"/>
        <v>25844.865052794892</v>
      </c>
      <c r="AS24" s="37">
        <f t="shared" si="16"/>
        <v>25251.162131376335</v>
      </c>
      <c r="AT24" s="37">
        <f t="shared" si="16"/>
        <v>26489.361291028319</v>
      </c>
      <c r="AU24" s="37">
        <f t="shared" si="16"/>
        <v>25896.026493195935</v>
      </c>
      <c r="AV24" s="37">
        <f t="shared" si="16"/>
        <v>25328.411345603257</v>
      </c>
      <c r="AW24" s="37">
        <f t="shared" si="16"/>
        <v>26545.423569000111</v>
      </c>
      <c r="AX24" s="37">
        <f t="shared" si="16"/>
        <v>25980.930748711191</v>
      </c>
      <c r="AY24" s="37">
        <f t="shared" si="16"/>
        <v>27200.286585348611</v>
      </c>
      <c r="BA24" s="37">
        <f t="shared" si="4"/>
        <v>113098.62999999998</v>
      </c>
      <c r="BB24" s="37">
        <f t="shared" si="4"/>
        <v>184000.61286458507</v>
      </c>
      <c r="BC24" s="37">
        <f t="shared" si="2"/>
        <v>239752.44629142416</v>
      </c>
      <c r="BD24" s="37">
        <f t="shared" si="2"/>
        <v>301989.5277186028</v>
      </c>
      <c r="BF24" s="77" t="s">
        <v>246</v>
      </c>
      <c r="BG24" s="77" t="str">
        <f t="shared" si="5"/>
        <v>MobileBase Case Scenario</v>
      </c>
    </row>
    <row r="25" spans="2:59" x14ac:dyDescent="0.25">
      <c r="B25" s="40" t="s">
        <v>53</v>
      </c>
      <c r="C25" s="78" t="s">
        <v>26</v>
      </c>
      <c r="D25" s="63">
        <f>City_A!C24</f>
        <v>31513.67</v>
      </c>
      <c r="E25" s="63">
        <f>City_A!D24</f>
        <v>23093.920000000002</v>
      </c>
      <c r="F25" s="63">
        <f>City_A!E24</f>
        <v>38155.699999999997</v>
      </c>
      <c r="G25" s="63">
        <f>City_A!F24</f>
        <v>32249.379999999997</v>
      </c>
      <c r="H25" s="63">
        <f>City_A!G24</f>
        <v>54040.17</v>
      </c>
      <c r="I25" s="63">
        <f>City_A!H24</f>
        <v>38632.589999999997</v>
      </c>
      <c r="J25" s="63">
        <f>City_A!I24</f>
        <v>41612.050000000003</v>
      </c>
      <c r="K25" s="63">
        <f>City_A!J24</f>
        <v>34805.919999999998</v>
      </c>
      <c r="L25" s="63">
        <f>City_A!K24</f>
        <v>59350.890000000007</v>
      </c>
      <c r="M25" s="63">
        <f>City_A!L24</f>
        <v>58251.66</v>
      </c>
      <c r="N25" s="63">
        <f>City_A!M24</f>
        <v>36177.980000000003</v>
      </c>
      <c r="O25" s="63">
        <f>City_A!N24</f>
        <v>34022.410000000003</v>
      </c>
      <c r="P25" s="37">
        <f t="shared" ref="P25:AY25" si="17">P21*P110</f>
        <v>52255.870597314359</v>
      </c>
      <c r="Q25" s="37">
        <f t="shared" si="17"/>
        <v>54683.522732602862</v>
      </c>
      <c r="R25" s="37">
        <f t="shared" si="17"/>
        <v>61575.401347662999</v>
      </c>
      <c r="S25" s="37">
        <f t="shared" si="17"/>
        <v>61099.225391422129</v>
      </c>
      <c r="T25" s="37">
        <f t="shared" si="17"/>
        <v>65638.37349433449</v>
      </c>
      <c r="U25" s="37">
        <f t="shared" si="17"/>
        <v>64540.284771213483</v>
      </c>
      <c r="V25" s="37">
        <f t="shared" si="17"/>
        <v>68825.884896203977</v>
      </c>
      <c r="W25" s="37">
        <f t="shared" si="17"/>
        <v>67464.161080310791</v>
      </c>
      <c r="X25" s="37">
        <f t="shared" si="17"/>
        <v>67246.805687186075</v>
      </c>
      <c r="Y25" s="37">
        <f t="shared" si="17"/>
        <v>69568.104676533141</v>
      </c>
      <c r="Z25" s="37">
        <f t="shared" si="17"/>
        <v>69150.903114606277</v>
      </c>
      <c r="AA25" s="37">
        <f t="shared" si="17"/>
        <v>71708.429180579886</v>
      </c>
      <c r="AB25" s="37">
        <f t="shared" si="17"/>
        <v>74267.081167706594</v>
      </c>
      <c r="AC25" s="37">
        <f t="shared" si="17"/>
        <v>75584.753990607773</v>
      </c>
      <c r="AD25" s="37">
        <f t="shared" si="17"/>
        <v>81833.449733508591</v>
      </c>
      <c r="AE25" s="37">
        <f t="shared" si="17"/>
        <v>80571.89895392867</v>
      </c>
      <c r="AF25" s="37">
        <f t="shared" si="17"/>
        <v>84768.027916075094</v>
      </c>
      <c r="AG25" s="37">
        <f t="shared" si="17"/>
        <v>83366.681329378829</v>
      </c>
      <c r="AH25" s="37">
        <f t="shared" si="17"/>
        <v>87477.835355136718</v>
      </c>
      <c r="AI25" s="37">
        <f t="shared" si="17"/>
        <v>86016.33347156638</v>
      </c>
      <c r="AJ25" s="37">
        <f t="shared" si="17"/>
        <v>85846.580047023846</v>
      </c>
      <c r="AK25" s="37">
        <f t="shared" si="17"/>
        <v>88623.809669606388</v>
      </c>
      <c r="AL25" s="37">
        <f t="shared" si="17"/>
        <v>88499.920918085176</v>
      </c>
      <c r="AM25" s="37">
        <f t="shared" si="17"/>
        <v>91347.474043305367</v>
      </c>
      <c r="AN25" s="37">
        <f t="shared" si="17"/>
        <v>91274.341340807689</v>
      </c>
      <c r="AO25" s="37">
        <f t="shared" si="17"/>
        <v>92303.559316749612</v>
      </c>
      <c r="AP25" s="37">
        <f t="shared" si="17"/>
        <v>105942.9927242337</v>
      </c>
      <c r="AQ25" s="37">
        <f t="shared" si="17"/>
        <v>103466.69248539489</v>
      </c>
      <c r="AR25" s="37">
        <f t="shared" si="17"/>
        <v>108682.48797473298</v>
      </c>
      <c r="AS25" s="37">
        <f t="shared" si="17"/>
        <v>106185.85622657617</v>
      </c>
      <c r="AT25" s="37">
        <f t="shared" si="17"/>
        <v>111392.71511341135</v>
      </c>
      <c r="AU25" s="37">
        <f t="shared" si="17"/>
        <v>108897.63139373701</v>
      </c>
      <c r="AV25" s="37">
        <f t="shared" si="17"/>
        <v>106510.70361034562</v>
      </c>
      <c r="AW25" s="37">
        <f t="shared" si="17"/>
        <v>111628.46747037119</v>
      </c>
      <c r="AX25" s="37">
        <f t="shared" si="17"/>
        <v>109254.66965685779</v>
      </c>
      <c r="AY25" s="37">
        <f t="shared" si="17"/>
        <v>114382.2888485833</v>
      </c>
      <c r="BA25" s="37">
        <f t="shared" si="4"/>
        <v>481906.33999999997</v>
      </c>
      <c r="BB25" s="37">
        <f t="shared" si="4"/>
        <v>773756.96696997038</v>
      </c>
      <c r="BC25" s="37">
        <f t="shared" si="2"/>
        <v>1008203.8465959295</v>
      </c>
      <c r="BD25" s="37">
        <f t="shared" si="2"/>
        <v>1269922.4061618014</v>
      </c>
      <c r="BF25" s="77" t="s">
        <v>246</v>
      </c>
      <c r="BG25" s="77" t="str">
        <f t="shared" si="5"/>
        <v>Network (ex-Depr.)Base Case Scenario</v>
      </c>
    </row>
    <row r="26" spans="2:59" x14ac:dyDescent="0.25">
      <c r="B26" s="40" t="s">
        <v>54</v>
      </c>
      <c r="C26" s="78" t="s">
        <v>26</v>
      </c>
      <c r="D26" s="63">
        <f>City_A!C25</f>
        <v>79831.110000000015</v>
      </c>
      <c r="E26" s="63">
        <f>City_A!D25</f>
        <v>80214.100000000006</v>
      </c>
      <c r="F26" s="63">
        <f>City_A!E25</f>
        <v>82452.81</v>
      </c>
      <c r="G26" s="63">
        <f>City_A!F25</f>
        <v>102547.94999999998</v>
      </c>
      <c r="H26" s="63">
        <f>City_A!G25</f>
        <v>126765.98000000001</v>
      </c>
      <c r="I26" s="63">
        <f>City_A!H25</f>
        <v>130820.47</v>
      </c>
      <c r="J26" s="63">
        <f>City_A!I25</f>
        <v>131556.85</v>
      </c>
      <c r="K26" s="63">
        <f>City_A!J25</f>
        <v>127225.82999999999</v>
      </c>
      <c r="L26" s="63">
        <f>City_A!K25</f>
        <v>124437.79000000001</v>
      </c>
      <c r="M26" s="63">
        <f>City_A!L25</f>
        <v>134182.64000000001</v>
      </c>
      <c r="N26" s="63">
        <f>City_A!M25</f>
        <v>123374.24</v>
      </c>
      <c r="O26" s="63">
        <f>City_A!N25</f>
        <v>-76057.979999999981</v>
      </c>
      <c r="P26" s="37">
        <f t="shared" ref="P26:AY26" si="18">P21*P111</f>
        <v>125280.74473993127</v>
      </c>
      <c r="Q26" s="37">
        <f t="shared" si="18"/>
        <v>131100.91506724487</v>
      </c>
      <c r="R26" s="37">
        <f t="shared" si="18"/>
        <v>147623.83728981166</v>
      </c>
      <c r="S26" s="37">
        <f t="shared" si="18"/>
        <v>146482.23008389954</v>
      </c>
      <c r="T26" s="37">
        <f t="shared" si="18"/>
        <v>157364.6026923263</v>
      </c>
      <c r="U26" s="37">
        <f t="shared" si="18"/>
        <v>154731.99182103807</v>
      </c>
      <c r="V26" s="37">
        <f t="shared" si="18"/>
        <v>165006.49627726935</v>
      </c>
      <c r="W26" s="37">
        <f t="shared" si="18"/>
        <v>161741.83391809001</v>
      </c>
      <c r="X26" s="37">
        <f t="shared" si="18"/>
        <v>161220.73561444212</v>
      </c>
      <c r="Y26" s="37">
        <f t="shared" si="18"/>
        <v>166785.9297797154</v>
      </c>
      <c r="Z26" s="37">
        <f t="shared" si="18"/>
        <v>165785.71063137066</v>
      </c>
      <c r="AA26" s="37">
        <f t="shared" si="18"/>
        <v>171917.24698459767</v>
      </c>
      <c r="AB26" s="37">
        <f t="shared" si="18"/>
        <v>178051.48267550609</v>
      </c>
      <c r="AC26" s="37">
        <f t="shared" si="18"/>
        <v>181210.53505928002</v>
      </c>
      <c r="AD26" s="37">
        <f t="shared" si="18"/>
        <v>196191.45964010761</v>
      </c>
      <c r="AE26" s="37">
        <f t="shared" si="18"/>
        <v>193166.95695004746</v>
      </c>
      <c r="AF26" s="37">
        <f t="shared" si="18"/>
        <v>203226.95892482111</v>
      </c>
      <c r="AG26" s="37">
        <f t="shared" si="18"/>
        <v>199867.30302370799</v>
      </c>
      <c r="AH26" s="37">
        <f t="shared" si="18"/>
        <v>209723.5819872047</v>
      </c>
      <c r="AI26" s="37">
        <f t="shared" si="18"/>
        <v>206219.70687576578</v>
      </c>
      <c r="AJ26" s="37">
        <f t="shared" si="18"/>
        <v>205812.73182768503</v>
      </c>
      <c r="AK26" s="37">
        <f t="shared" si="18"/>
        <v>212470.99608496105</v>
      </c>
      <c r="AL26" s="37">
        <f t="shared" si="18"/>
        <v>212173.97921627117</v>
      </c>
      <c r="AM26" s="37">
        <f t="shared" si="18"/>
        <v>219000.84043083561</v>
      </c>
      <c r="AN26" s="37">
        <f t="shared" si="18"/>
        <v>218825.50856230056</v>
      </c>
      <c r="AO26" s="37">
        <f t="shared" si="18"/>
        <v>221293.0053823106</v>
      </c>
      <c r="AP26" s="37">
        <f t="shared" si="18"/>
        <v>253992.84093357448</v>
      </c>
      <c r="AQ26" s="37">
        <f t="shared" si="18"/>
        <v>248056.03929626066</v>
      </c>
      <c r="AR26" s="37">
        <f t="shared" si="18"/>
        <v>260560.63898709486</v>
      </c>
      <c r="AS26" s="37">
        <f t="shared" si="18"/>
        <v>254575.09360864857</v>
      </c>
      <c r="AT26" s="37">
        <f t="shared" si="18"/>
        <v>267058.26825758396</v>
      </c>
      <c r="AU26" s="37">
        <f t="shared" si="18"/>
        <v>261076.43419729095</v>
      </c>
      <c r="AV26" s="37">
        <f t="shared" si="18"/>
        <v>255353.89839556086</v>
      </c>
      <c r="AW26" s="37">
        <f t="shared" si="18"/>
        <v>267623.47232971055</v>
      </c>
      <c r="AX26" s="37">
        <f t="shared" si="18"/>
        <v>261932.41495109204</v>
      </c>
      <c r="AY26" s="37">
        <f t="shared" si="18"/>
        <v>274225.61653283262</v>
      </c>
      <c r="BA26" s="37">
        <f t="shared" si="4"/>
        <v>1167351.7899999998</v>
      </c>
      <c r="BB26" s="37">
        <f t="shared" si="4"/>
        <v>1855042.274899737</v>
      </c>
      <c r="BC26" s="37">
        <f t="shared" si="2"/>
        <v>2417116.5326961935</v>
      </c>
      <c r="BD26" s="37">
        <f t="shared" si="2"/>
        <v>3044573.2314342605</v>
      </c>
      <c r="BF26" s="77" t="s">
        <v>246</v>
      </c>
      <c r="BG26" s="77" t="str">
        <f t="shared" si="5"/>
        <v>Payment Card FeesBase Case Scenario</v>
      </c>
    </row>
    <row r="27" spans="2:59" x14ac:dyDescent="0.25">
      <c r="B27" s="40" t="s">
        <v>55</v>
      </c>
      <c r="C27" s="78" t="s">
        <v>26</v>
      </c>
      <c r="D27" s="63">
        <f>City_A!C26</f>
        <v>31249.331509999989</v>
      </c>
      <c r="E27" s="63">
        <f>City_A!D26</f>
        <v>163839.44</v>
      </c>
      <c r="F27" s="63">
        <f>City_A!E26</f>
        <v>179280.75</v>
      </c>
      <c r="G27" s="63">
        <f>City_A!F26</f>
        <v>181644.75999999998</v>
      </c>
      <c r="H27" s="63">
        <f>City_A!G26</f>
        <v>184686.65000000002</v>
      </c>
      <c r="I27" s="63">
        <f>City_A!H26</f>
        <v>173371.94245999999</v>
      </c>
      <c r="J27" s="63">
        <f>City_A!I26</f>
        <v>169922.69</v>
      </c>
      <c r="K27" s="63">
        <f>City_A!J26</f>
        <v>170262</v>
      </c>
      <c r="L27" s="63">
        <f>City_A!K26</f>
        <v>161868.67000000001</v>
      </c>
      <c r="M27" s="63">
        <f>City_A!L26</f>
        <v>174090.17</v>
      </c>
      <c r="N27" s="63">
        <f>City_A!M26</f>
        <v>163844.44999999998</v>
      </c>
      <c r="O27" s="63">
        <f>City_A!N26</f>
        <v>156257.13999999998</v>
      </c>
      <c r="P27" s="37">
        <f t="shared" ref="P27:AY27" si="19">P21*P112</f>
        <v>209694.32777428543</v>
      </c>
      <c r="Q27" s="37">
        <f t="shared" si="19"/>
        <v>219436.10179431859</v>
      </c>
      <c r="R27" s="37">
        <f t="shared" si="19"/>
        <v>247092.09215038171</v>
      </c>
      <c r="S27" s="37">
        <f t="shared" si="19"/>
        <v>245181.27531956733</v>
      </c>
      <c r="T27" s="37">
        <f t="shared" si="19"/>
        <v>263396.13996976131</v>
      </c>
      <c r="U27" s="37">
        <f t="shared" si="19"/>
        <v>258989.68813957748</v>
      </c>
      <c r="V27" s="37">
        <f t="shared" si="19"/>
        <v>276187.10590426135</v>
      </c>
      <c r="W27" s="37">
        <f t="shared" si="19"/>
        <v>270722.72923377424</v>
      </c>
      <c r="X27" s="37">
        <f t="shared" si="19"/>
        <v>269850.51731713372</v>
      </c>
      <c r="Y27" s="37">
        <f t="shared" si="19"/>
        <v>279165.51342322252</v>
      </c>
      <c r="Z27" s="37">
        <f t="shared" si="19"/>
        <v>277491.35126546619</v>
      </c>
      <c r="AA27" s="37">
        <f t="shared" si="19"/>
        <v>287754.28829128452</v>
      </c>
      <c r="AB27" s="37">
        <f t="shared" si="19"/>
        <v>298021.74345595739</v>
      </c>
      <c r="AC27" s="37">
        <f t="shared" si="19"/>
        <v>303309.3506408793</v>
      </c>
      <c r="AD27" s="37">
        <f t="shared" si="19"/>
        <v>328384.35251714633</v>
      </c>
      <c r="AE27" s="37">
        <f t="shared" si="19"/>
        <v>323321.95398367452</v>
      </c>
      <c r="AF27" s="37">
        <f t="shared" si="19"/>
        <v>340160.33849270089</v>
      </c>
      <c r="AG27" s="37">
        <f t="shared" si="19"/>
        <v>334536.96207360883</v>
      </c>
      <c r="AH27" s="37">
        <f t="shared" si="19"/>
        <v>351034.35595402296</v>
      </c>
      <c r="AI27" s="37">
        <f t="shared" si="19"/>
        <v>345169.58609155548</v>
      </c>
      <c r="AJ27" s="37">
        <f t="shared" si="19"/>
        <v>344488.3931492134</v>
      </c>
      <c r="AK27" s="37">
        <f t="shared" si="19"/>
        <v>355632.96489063621</v>
      </c>
      <c r="AL27" s="37">
        <f t="shared" si="19"/>
        <v>355135.81943746353</v>
      </c>
      <c r="AM27" s="37">
        <f t="shared" si="19"/>
        <v>366562.5879817293</v>
      </c>
      <c r="AN27" s="37">
        <f t="shared" si="19"/>
        <v>366269.11831577076</v>
      </c>
      <c r="AO27" s="37">
        <f t="shared" si="19"/>
        <v>370399.20301499008</v>
      </c>
      <c r="AP27" s="37">
        <f t="shared" si="19"/>
        <v>425132.03565009497</v>
      </c>
      <c r="AQ27" s="37">
        <f t="shared" si="19"/>
        <v>415195.04468592006</v>
      </c>
      <c r="AR27" s="37">
        <f t="shared" si="19"/>
        <v>436125.18548049545</v>
      </c>
      <c r="AS27" s="37">
        <f t="shared" si="19"/>
        <v>426106.60746915545</v>
      </c>
      <c r="AT27" s="37">
        <f t="shared" si="19"/>
        <v>447000.88712826389</v>
      </c>
      <c r="AU27" s="37">
        <f t="shared" si="19"/>
        <v>436988.52110398479</v>
      </c>
      <c r="AV27" s="37">
        <f t="shared" si="19"/>
        <v>427410.16729870444</v>
      </c>
      <c r="AW27" s="37">
        <f t="shared" si="19"/>
        <v>447946.92307501618</v>
      </c>
      <c r="AX27" s="37">
        <f t="shared" si="19"/>
        <v>438421.25770791114</v>
      </c>
      <c r="AY27" s="37">
        <f t="shared" si="19"/>
        <v>458997.56133085117</v>
      </c>
      <c r="BA27" s="37">
        <f t="shared" si="4"/>
        <v>1910317.9939699997</v>
      </c>
      <c r="BB27" s="37">
        <f t="shared" si="4"/>
        <v>3104961.1305830344</v>
      </c>
      <c r="BC27" s="37">
        <f t="shared" si="2"/>
        <v>4045758.4086685884</v>
      </c>
      <c r="BD27" s="37">
        <f t="shared" si="2"/>
        <v>5095992.5122611588</v>
      </c>
      <c r="BF27" s="77" t="s">
        <v>246</v>
      </c>
      <c r="BG27" s="77" t="str">
        <f t="shared" si="5"/>
        <v>Ride InsuranceBase Case Scenario</v>
      </c>
    </row>
    <row r="28" spans="2:59" x14ac:dyDescent="0.25">
      <c r="B28" s="55" t="s">
        <v>56</v>
      </c>
      <c r="C28" s="79" t="s">
        <v>26</v>
      </c>
      <c r="D28" s="68">
        <f>SUM(D22:D27)</f>
        <v>169876.02150999999</v>
      </c>
      <c r="E28" s="68">
        <f t="shared" ref="E28:AY28" si="20">SUM(E22:E27)</f>
        <v>295848.73</v>
      </c>
      <c r="F28" s="68">
        <f t="shared" si="20"/>
        <v>314665.18</v>
      </c>
      <c r="G28" s="68">
        <f t="shared" si="20"/>
        <v>342745.41999999993</v>
      </c>
      <c r="H28" s="68">
        <f t="shared" si="20"/>
        <v>387004.09</v>
      </c>
      <c r="I28" s="68">
        <f t="shared" si="20"/>
        <v>425532.52246000001</v>
      </c>
      <c r="J28" s="68">
        <f t="shared" si="20"/>
        <v>367036.86</v>
      </c>
      <c r="K28" s="68">
        <f t="shared" si="20"/>
        <v>358335.92</v>
      </c>
      <c r="L28" s="68">
        <f t="shared" si="20"/>
        <v>415634.46</v>
      </c>
      <c r="M28" s="68">
        <f t="shared" si="20"/>
        <v>389622.49</v>
      </c>
      <c r="N28" s="68">
        <f t="shared" si="20"/>
        <v>353614.48</v>
      </c>
      <c r="O28" s="68">
        <f t="shared" si="20"/>
        <v>152700.08000000002</v>
      </c>
      <c r="P28" s="68">
        <f t="shared" si="20"/>
        <v>431434.68017341208</v>
      </c>
      <c r="Q28" s="68">
        <f t="shared" si="20"/>
        <v>451477.85064571357</v>
      </c>
      <c r="R28" s="68">
        <f t="shared" si="20"/>
        <v>508378.54739221965</v>
      </c>
      <c r="S28" s="68">
        <f t="shared" si="20"/>
        <v>504447.1456369955</v>
      </c>
      <c r="T28" s="68">
        <f t="shared" si="20"/>
        <v>541923.23947400821</v>
      </c>
      <c r="U28" s="68">
        <f t="shared" si="20"/>
        <v>532857.20437313872</v>
      </c>
      <c r="V28" s="68">
        <f t="shared" si="20"/>
        <v>568239.95655278442</v>
      </c>
      <c r="W28" s="68">
        <f t="shared" si="20"/>
        <v>556997.29860298871</v>
      </c>
      <c r="X28" s="68">
        <f t="shared" si="20"/>
        <v>555202.76999893272</v>
      </c>
      <c r="Y28" s="68">
        <f t="shared" si="20"/>
        <v>574367.86811342649</v>
      </c>
      <c r="Z28" s="68">
        <f t="shared" si="20"/>
        <v>570923.37048320204</v>
      </c>
      <c r="AA28" s="68">
        <f t="shared" si="20"/>
        <v>592038.80550889275</v>
      </c>
      <c r="AB28" s="68">
        <f t="shared" si="20"/>
        <v>613163.53635966533</v>
      </c>
      <c r="AC28" s="68">
        <f t="shared" si="20"/>
        <v>624042.50070230104</v>
      </c>
      <c r="AD28" s="68">
        <f t="shared" si="20"/>
        <v>675632.95395709621</v>
      </c>
      <c r="AE28" s="68">
        <f t="shared" si="20"/>
        <v>665217.34417222068</v>
      </c>
      <c r="AF28" s="68">
        <f t="shared" si="20"/>
        <v>699861.4049458073</v>
      </c>
      <c r="AG28" s="68">
        <f t="shared" si="20"/>
        <v>688291.61365666403</v>
      </c>
      <c r="AH28" s="68">
        <f t="shared" si="20"/>
        <v>722234.10474851937</v>
      </c>
      <c r="AI28" s="68">
        <f t="shared" si="20"/>
        <v>710167.65957205324</v>
      </c>
      <c r="AJ28" s="68">
        <f t="shared" si="20"/>
        <v>708766.14212360757</v>
      </c>
      <c r="AK28" s="68">
        <f t="shared" si="20"/>
        <v>731695.4926499885</v>
      </c>
      <c r="AL28" s="68">
        <f t="shared" si="20"/>
        <v>730672.64290547802</v>
      </c>
      <c r="AM28" s="68">
        <f t="shared" si="20"/>
        <v>754182.59801316913</v>
      </c>
      <c r="AN28" s="68">
        <f t="shared" si="20"/>
        <v>753578.80012880417</v>
      </c>
      <c r="AO28" s="68">
        <f t="shared" si="20"/>
        <v>762076.22488134587</v>
      </c>
      <c r="AP28" s="68">
        <f t="shared" si="20"/>
        <v>874686.05268903484</v>
      </c>
      <c r="AQ28" s="68">
        <f t="shared" si="20"/>
        <v>854241.23396637687</v>
      </c>
      <c r="AR28" s="68">
        <f t="shared" si="20"/>
        <v>897303.86086495453</v>
      </c>
      <c r="AS28" s="68">
        <f t="shared" si="20"/>
        <v>876691.18122791906</v>
      </c>
      <c r="AT28" s="68">
        <f t="shared" si="20"/>
        <v>919680.02578972571</v>
      </c>
      <c r="AU28" s="68">
        <f t="shared" si="20"/>
        <v>899080.12697837735</v>
      </c>
      <c r="AV28" s="68">
        <f t="shared" si="20"/>
        <v>879373.18471422116</v>
      </c>
      <c r="AW28" s="68">
        <f t="shared" si="20"/>
        <v>921626.44332257845</v>
      </c>
      <c r="AX28" s="68">
        <f t="shared" si="20"/>
        <v>902027.90465576435</v>
      </c>
      <c r="AY28" s="68">
        <f t="shared" si="20"/>
        <v>944362.5308086935</v>
      </c>
      <c r="BA28" s="134">
        <f t="shared" si="4"/>
        <v>3972616.2539699995</v>
      </c>
      <c r="BB28" s="134">
        <f t="shared" si="4"/>
        <v>6388288.7369557144</v>
      </c>
      <c r="BC28" s="134">
        <f t="shared" si="2"/>
        <v>8323927.9938065717</v>
      </c>
      <c r="BD28" s="134">
        <f t="shared" si="2"/>
        <v>10484727.570027795</v>
      </c>
      <c r="BF28" s="77" t="s">
        <v>246</v>
      </c>
      <c r="BG28" s="77" t="str">
        <f t="shared" si="5"/>
        <v>Total Cost of SalesBase Case Scenario</v>
      </c>
    </row>
    <row r="29" spans="2:59" x14ac:dyDescent="0.25">
      <c r="B29" s="56" t="s">
        <v>57</v>
      </c>
      <c r="C29" s="79" t="s">
        <v>26</v>
      </c>
      <c r="D29" s="68">
        <f>D21-D28</f>
        <v>713947.12848999992</v>
      </c>
      <c r="E29" s="68">
        <f t="shared" ref="E29:O29" si="21">E21-E28</f>
        <v>508257.07999999973</v>
      </c>
      <c r="F29" s="68">
        <f t="shared" si="21"/>
        <v>716311.60659000021</v>
      </c>
      <c r="G29" s="68">
        <f t="shared" si="21"/>
        <v>768961.48999999953</v>
      </c>
      <c r="H29" s="68">
        <f t="shared" si="21"/>
        <v>731570.27999999933</v>
      </c>
      <c r="I29" s="68">
        <f t="shared" si="21"/>
        <v>858979.21317999985</v>
      </c>
      <c r="J29" s="68">
        <f t="shared" si="21"/>
        <v>757484.75326000003</v>
      </c>
      <c r="K29" s="68">
        <f t="shared" si="21"/>
        <v>739972.58999999985</v>
      </c>
      <c r="L29" s="68">
        <f t="shared" si="21"/>
        <v>972733.63999999873</v>
      </c>
      <c r="M29" s="68">
        <f t="shared" si="21"/>
        <v>790111.7100000002</v>
      </c>
      <c r="N29" s="68">
        <f t="shared" si="21"/>
        <v>785091.99382999982</v>
      </c>
      <c r="O29" s="68">
        <f t="shared" si="21"/>
        <v>834041.94960000087</v>
      </c>
      <c r="P29" s="68">
        <f>P21-P28</f>
        <v>1007286.8358123723</v>
      </c>
      <c r="Q29" s="68">
        <f t="shared" ref="Q29:AY29" si="22">Q21-Q28</f>
        <v>1054082.382606565</v>
      </c>
      <c r="R29" s="68">
        <f t="shared" si="22"/>
        <v>1186930.5874802899</v>
      </c>
      <c r="S29" s="68">
        <f t="shared" si="22"/>
        <v>1177751.7953796289</v>
      </c>
      <c r="T29" s="68">
        <f t="shared" si="22"/>
        <v>1265248.6465009134</v>
      </c>
      <c r="U29" s="68">
        <f t="shared" si="22"/>
        <v>1244081.8320796711</v>
      </c>
      <c r="V29" s="68">
        <f t="shared" si="22"/>
        <v>1326691.2794032919</v>
      </c>
      <c r="W29" s="68">
        <f t="shared" si="22"/>
        <v>1300442.6214423259</v>
      </c>
      <c r="X29" s="68">
        <f t="shared" si="22"/>
        <v>1296252.8677613568</v>
      </c>
      <c r="Y29" s="68">
        <f t="shared" si="22"/>
        <v>1340998.3458717919</v>
      </c>
      <c r="Z29" s="68">
        <f t="shared" si="22"/>
        <v>1332956.3472139249</v>
      </c>
      <c r="AA29" s="68">
        <f t="shared" si="22"/>
        <v>1382255.3505422629</v>
      </c>
      <c r="AB29" s="68">
        <f t="shared" si="22"/>
        <v>1431576.057184367</v>
      </c>
      <c r="AC29" s="68">
        <f t="shared" si="22"/>
        <v>1456975.5859501227</v>
      </c>
      <c r="AD29" s="68">
        <f t="shared" si="22"/>
        <v>1577425.7648654138</v>
      </c>
      <c r="AE29" s="68">
        <f t="shared" si="22"/>
        <v>1553108.0474787476</v>
      </c>
      <c r="AF29" s="68">
        <f t="shared" si="22"/>
        <v>1633992.844088726</v>
      </c>
      <c r="AG29" s="68">
        <f t="shared" si="22"/>
        <v>1606980.4155700763</v>
      </c>
      <c r="AH29" s="68">
        <f t="shared" si="22"/>
        <v>1686227.2309576625</v>
      </c>
      <c r="AI29" s="68">
        <f t="shared" si="22"/>
        <v>1658055.2458580392</v>
      </c>
      <c r="AJ29" s="68">
        <f t="shared" si="22"/>
        <v>1654783.0701594767</v>
      </c>
      <c r="AK29" s="68">
        <f t="shared" si="22"/>
        <v>1708317.0904882725</v>
      </c>
      <c r="AL29" s="68">
        <f t="shared" si="22"/>
        <v>1705929.0045739799</v>
      </c>
      <c r="AM29" s="68">
        <f t="shared" si="22"/>
        <v>1760818.5843384033</v>
      </c>
      <c r="AN29" s="68">
        <f t="shared" si="22"/>
        <v>1759408.874622514</v>
      </c>
      <c r="AO29" s="68">
        <f t="shared" si="22"/>
        <v>1779248.1329966923</v>
      </c>
      <c r="AP29" s="68">
        <f t="shared" si="22"/>
        <v>2042162.5493532787</v>
      </c>
      <c r="AQ29" s="68">
        <f t="shared" si="22"/>
        <v>1994429.2592254982</v>
      </c>
      <c r="AR29" s="68">
        <f t="shared" si="22"/>
        <v>2094969.1999947526</v>
      </c>
      <c r="AS29" s="68">
        <f t="shared" si="22"/>
        <v>2046843.9986528992</v>
      </c>
      <c r="AT29" s="68">
        <f t="shared" si="22"/>
        <v>2147211.67701498</v>
      </c>
      <c r="AU29" s="68">
        <f t="shared" si="22"/>
        <v>2099116.3155493746</v>
      </c>
      <c r="AV29" s="68">
        <f t="shared" si="22"/>
        <v>2053105.7734464069</v>
      </c>
      <c r="AW29" s="68">
        <f t="shared" si="22"/>
        <v>2151756.051512294</v>
      </c>
      <c r="AX29" s="68">
        <f t="shared" si="22"/>
        <v>2105998.6033806168</v>
      </c>
      <c r="AY29" s="68">
        <f t="shared" si="22"/>
        <v>2204838.8533246955</v>
      </c>
      <c r="BA29" s="134">
        <f t="shared" si="4"/>
        <v>9177463.4349499978</v>
      </c>
      <c r="BB29" s="134">
        <f t="shared" si="4"/>
        <v>14914978.892094392</v>
      </c>
      <c r="BC29" s="134">
        <f t="shared" si="2"/>
        <v>19434188.941513285</v>
      </c>
      <c r="BD29" s="134">
        <f t="shared" si="2"/>
        <v>24479089.289074004</v>
      </c>
      <c r="BF29" s="77" t="s">
        <v>246</v>
      </c>
      <c r="BG29" s="77" t="str">
        <f t="shared" si="5"/>
        <v>Gross ProfitBase Case Scenario</v>
      </c>
    </row>
    <row r="30" spans="2:59" x14ac:dyDescent="0.25">
      <c r="B30" s="40" t="s">
        <v>58</v>
      </c>
      <c r="C30" s="78" t="s">
        <v>26</v>
      </c>
      <c r="D30" s="63">
        <f>City_A!C29</f>
        <v>828.43999999999994</v>
      </c>
      <c r="E30" s="63">
        <f>City_A!D29</f>
        <v>17230.019940000002</v>
      </c>
      <c r="F30" s="63">
        <f>City_A!E29</f>
        <v>10539.269899999999</v>
      </c>
      <c r="G30" s="63">
        <f>City_A!F29</f>
        <v>16273.73</v>
      </c>
      <c r="H30" s="63">
        <f>City_A!G29</f>
        <v>72450.570000000007</v>
      </c>
      <c r="I30" s="63">
        <f>City_A!H29</f>
        <v>99574.029179999998</v>
      </c>
      <c r="J30" s="63">
        <f>City_A!I29</f>
        <v>79777.67</v>
      </c>
      <c r="K30" s="63">
        <f>City_A!J29</f>
        <v>43302.083810000004</v>
      </c>
      <c r="L30" s="63">
        <f>City_A!K29</f>
        <v>26141.72</v>
      </c>
      <c r="M30" s="63">
        <f>City_A!L29</f>
        <v>17998.62</v>
      </c>
      <c r="N30" s="63">
        <f>City_A!M29</f>
        <v>69767.091520000002</v>
      </c>
      <c r="O30" s="63">
        <f>City_A!N29</f>
        <v>102.02</v>
      </c>
      <c r="P30" s="37">
        <f t="shared" ref="P30:AY30" si="23">P29*P113</f>
        <v>49388.275752081478</v>
      </c>
      <c r="Q30" s="37">
        <f t="shared" si="23"/>
        <v>51682.707970265968</v>
      </c>
      <c r="R30" s="37">
        <f t="shared" si="23"/>
        <v>58196.387631512618</v>
      </c>
      <c r="S30" s="37">
        <f t="shared" si="23"/>
        <v>57746.342322449418</v>
      </c>
      <c r="T30" s="37">
        <f t="shared" si="23"/>
        <v>62036.399987237317</v>
      </c>
      <c r="U30" s="37">
        <f t="shared" si="23"/>
        <v>60998.570016406469</v>
      </c>
      <c r="V30" s="37">
        <f t="shared" si="23"/>
        <v>65048.993410310533</v>
      </c>
      <c r="W30" s="37">
        <f t="shared" si="23"/>
        <v>63761.99559458634</v>
      </c>
      <c r="X30" s="37">
        <f t="shared" si="23"/>
        <v>63556.567803045589</v>
      </c>
      <c r="Y30" s="37">
        <f t="shared" si="23"/>
        <v>65750.483113965573</v>
      </c>
      <c r="Z30" s="37">
        <f t="shared" si="23"/>
        <v>65356.175918446344</v>
      </c>
      <c r="AA30" s="37">
        <f t="shared" si="23"/>
        <v>67773.355101294583</v>
      </c>
      <c r="AB30" s="37">
        <f t="shared" si="23"/>
        <v>70191.598419210321</v>
      </c>
      <c r="AC30" s="37">
        <f t="shared" si="23"/>
        <v>71436.962585658868</v>
      </c>
      <c r="AD30" s="37">
        <f t="shared" si="23"/>
        <v>77342.75469884403</v>
      </c>
      <c r="AE30" s="37">
        <f t="shared" si="23"/>
        <v>76150.432820652059</v>
      </c>
      <c r="AF30" s="37">
        <f t="shared" si="23"/>
        <v>80116.294874138417</v>
      </c>
      <c r="AG30" s="37">
        <f t="shared" si="23"/>
        <v>78791.848628063424</v>
      </c>
      <c r="AH30" s="37">
        <f t="shared" si="23"/>
        <v>82677.398832519219</v>
      </c>
      <c r="AI30" s="37">
        <f t="shared" si="23"/>
        <v>81296.098373587301</v>
      </c>
      <c r="AJ30" s="37">
        <f t="shared" si="23"/>
        <v>81135.660343461015</v>
      </c>
      <c r="AK30" s="37">
        <f t="shared" si="23"/>
        <v>83760.486623438919</v>
      </c>
      <c r="AL30" s="37">
        <f t="shared" si="23"/>
        <v>83643.396395053656</v>
      </c>
      <c r="AM30" s="37">
        <f t="shared" si="23"/>
        <v>86334.687102863696</v>
      </c>
      <c r="AN30" s="37">
        <f t="shared" si="23"/>
        <v>86265.567632913924</v>
      </c>
      <c r="AO30" s="37">
        <f t="shared" si="23"/>
        <v>87238.306209915667</v>
      </c>
      <c r="AP30" s="37">
        <f t="shared" si="23"/>
        <v>100129.26162853224</v>
      </c>
      <c r="AQ30" s="37">
        <f t="shared" si="23"/>
        <v>97788.850921701509</v>
      </c>
      <c r="AR30" s="37">
        <f t="shared" si="23"/>
        <v>102718.42424904995</v>
      </c>
      <c r="AS30" s="37">
        <f t="shared" si="23"/>
        <v>100358.7977454642</v>
      </c>
      <c r="AT30" s="37">
        <f t="shared" si="23"/>
        <v>105279.92487559778</v>
      </c>
      <c r="AU30" s="37">
        <f t="shared" si="23"/>
        <v>102921.76145083341</v>
      </c>
      <c r="AV30" s="37">
        <f t="shared" si="23"/>
        <v>100665.81879369399</v>
      </c>
      <c r="AW30" s="37">
        <f t="shared" si="23"/>
        <v>105502.74007859113</v>
      </c>
      <c r="AX30" s="37">
        <f t="shared" si="23"/>
        <v>103259.20687067795</v>
      </c>
      <c r="AY30" s="37">
        <f t="shared" si="23"/>
        <v>108105.44266577387</v>
      </c>
      <c r="BA30" s="174">
        <f t="shared" si="4"/>
        <v>453985.26434999995</v>
      </c>
      <c r="BB30" s="174">
        <f t="shared" si="4"/>
        <v>731296.25462160236</v>
      </c>
      <c r="BC30" s="174">
        <f t="shared" si="4"/>
        <v>952877.61969749082</v>
      </c>
      <c r="BD30" s="174">
        <f t="shared" si="4"/>
        <v>1200234.1031227456</v>
      </c>
      <c r="BF30" s="77" t="s">
        <v>246</v>
      </c>
      <c r="BG30" s="77" t="str">
        <f t="shared" si="5"/>
        <v>Brand MarketingBase Case Scenario</v>
      </c>
    </row>
    <row r="31" spans="2:59" x14ac:dyDescent="0.25">
      <c r="B31" s="40" t="s">
        <v>59</v>
      </c>
      <c r="C31" s="78" t="s">
        <v>26</v>
      </c>
      <c r="D31" s="63">
        <f>City_A!C30</f>
        <v>11709.13</v>
      </c>
      <c r="E31" s="63">
        <f>City_A!D30</f>
        <v>25397.55</v>
      </c>
      <c r="F31" s="63">
        <f>City_A!E30</f>
        <v>13625.94</v>
      </c>
      <c r="G31" s="63">
        <f>City_A!F30</f>
        <v>20569.62</v>
      </c>
      <c r="H31" s="63">
        <f>City_A!G30</f>
        <v>5889.8200000000006</v>
      </c>
      <c r="I31" s="63">
        <f>City_A!H30</f>
        <v>12373.070000000002</v>
      </c>
      <c r="J31" s="63">
        <f>City_A!I30</f>
        <v>2300.5300000000002</v>
      </c>
      <c r="K31" s="63">
        <f>City_A!J30</f>
        <v>-4292.07</v>
      </c>
      <c r="L31" s="63">
        <f>City_A!K30</f>
        <v>2485.85</v>
      </c>
      <c r="M31" s="63">
        <f>City_A!L30</f>
        <v>3061.9400000000005</v>
      </c>
      <c r="N31" s="63">
        <f>City_A!M30</f>
        <v>6225.8888500000003</v>
      </c>
      <c r="O31" s="63">
        <f>City_A!N30</f>
        <v>-264.39332000000002</v>
      </c>
      <c r="P31" s="37">
        <f t="shared" ref="P31:AY31" si="24">P29*P114</f>
        <v>12245.144813477291</v>
      </c>
      <c r="Q31" s="37">
        <f t="shared" si="24"/>
        <v>12814.01777671681</v>
      </c>
      <c r="R31" s="37">
        <f t="shared" si="24"/>
        <v>14428.995208222004</v>
      </c>
      <c r="S31" s="37">
        <f t="shared" si="24"/>
        <v>14317.412653492449</v>
      </c>
      <c r="T31" s="37">
        <f t="shared" si="24"/>
        <v>15381.073543927201</v>
      </c>
      <c r="U31" s="37">
        <f t="shared" si="24"/>
        <v>15123.757853288718</v>
      </c>
      <c r="V31" s="37">
        <f t="shared" si="24"/>
        <v>16128.004716718873</v>
      </c>
      <c r="W31" s="37">
        <f t="shared" si="24"/>
        <v>15808.911280307348</v>
      </c>
      <c r="X31" s="37">
        <f t="shared" si="24"/>
        <v>15757.978280160583</v>
      </c>
      <c r="Y31" s="37">
        <f t="shared" si="24"/>
        <v>16301.929456459502</v>
      </c>
      <c r="Z31" s="37">
        <f t="shared" si="24"/>
        <v>16204.166401633165</v>
      </c>
      <c r="AA31" s="37">
        <f t="shared" si="24"/>
        <v>16803.472789300526</v>
      </c>
      <c r="AB31" s="37">
        <f t="shared" si="24"/>
        <v>17403.043014646042</v>
      </c>
      <c r="AC31" s="37">
        <f t="shared" si="24"/>
        <v>17711.813959398758</v>
      </c>
      <c r="AD31" s="37">
        <f t="shared" si="24"/>
        <v>19176.074020374799</v>
      </c>
      <c r="AE31" s="37">
        <f t="shared" si="24"/>
        <v>18880.45418266215</v>
      </c>
      <c r="AF31" s="37">
        <f t="shared" si="24"/>
        <v>19863.735222862633</v>
      </c>
      <c r="AG31" s="37">
        <f t="shared" si="24"/>
        <v>19535.356962356724</v>
      </c>
      <c r="AH31" s="37">
        <f t="shared" si="24"/>
        <v>20498.725782366448</v>
      </c>
      <c r="AI31" s="37">
        <f t="shared" si="24"/>
        <v>20156.251300458029</v>
      </c>
      <c r="AJ31" s="37">
        <f t="shared" si="24"/>
        <v>20116.472893891518</v>
      </c>
      <c r="AK31" s="37">
        <f t="shared" si="24"/>
        <v>20767.262528052732</v>
      </c>
      <c r="AL31" s="37">
        <f t="shared" si="24"/>
        <v>20738.231613711483</v>
      </c>
      <c r="AM31" s="37">
        <f t="shared" si="24"/>
        <v>21405.500190118724</v>
      </c>
      <c r="AN31" s="37">
        <f t="shared" si="24"/>
        <v>21388.36296663649</v>
      </c>
      <c r="AO31" s="37">
        <f t="shared" si="24"/>
        <v>21629.540139956618</v>
      </c>
      <c r="AP31" s="37">
        <f t="shared" si="24"/>
        <v>24825.67552798719</v>
      </c>
      <c r="AQ31" s="37">
        <f t="shared" si="24"/>
        <v>24245.402829826689</v>
      </c>
      <c r="AR31" s="37">
        <f t="shared" si="24"/>
        <v>25467.622847489336</v>
      </c>
      <c r="AS31" s="37">
        <f t="shared" si="24"/>
        <v>24882.585856378977</v>
      </c>
      <c r="AT31" s="37">
        <f t="shared" si="24"/>
        <v>26102.711755418444</v>
      </c>
      <c r="AU31" s="37">
        <f t="shared" si="24"/>
        <v>25518.03751461205</v>
      </c>
      <c r="AV31" s="37">
        <f t="shared" si="24"/>
        <v>24958.707509526608</v>
      </c>
      <c r="AW31" s="37">
        <f t="shared" si="24"/>
        <v>26157.955725485226</v>
      </c>
      <c r="AX31" s="37">
        <f t="shared" si="24"/>
        <v>25601.702472939065</v>
      </c>
      <c r="AY31" s="37">
        <f t="shared" si="24"/>
        <v>26803.260093802262</v>
      </c>
      <c r="BA31" s="37">
        <f t="shared" ref="BA31:BD49" si="25">SUMIF($D$10:$AY$10,BA$11,$D31:$AY31)</f>
        <v>99082.875530000034</v>
      </c>
      <c r="BB31" s="37">
        <f t="shared" si="25"/>
        <v>181314.86477370447</v>
      </c>
      <c r="BC31" s="37">
        <f t="shared" si="25"/>
        <v>236252.92167090002</v>
      </c>
      <c r="BD31" s="37">
        <f t="shared" si="25"/>
        <v>297581.56524005893</v>
      </c>
      <c r="BF31" s="77" t="s">
        <v>246</v>
      </c>
      <c r="BG31" s="77" t="str">
        <f t="shared" si="5"/>
        <v>Non-Media MarketingBase Case Scenario</v>
      </c>
    </row>
    <row r="32" spans="2:59" x14ac:dyDescent="0.25">
      <c r="B32" s="40" t="s">
        <v>60</v>
      </c>
      <c r="C32" s="78" t="s">
        <v>26</v>
      </c>
      <c r="D32" s="63">
        <f>City_A!C31</f>
        <v>11278.43</v>
      </c>
      <c r="E32" s="63">
        <f>City_A!D31</f>
        <v>8264.0399999999991</v>
      </c>
      <c r="F32" s="63">
        <f>City_A!E31</f>
        <v>7422.1432100000002</v>
      </c>
      <c r="G32" s="63">
        <f>City_A!F31</f>
        <v>6474.95</v>
      </c>
      <c r="H32" s="63">
        <f>City_A!G31</f>
        <v>5327.75</v>
      </c>
      <c r="I32" s="63">
        <f>City_A!H31</f>
        <v>5434.3700000000008</v>
      </c>
      <c r="J32" s="63">
        <f>City_A!I31</f>
        <v>7821.18</v>
      </c>
      <c r="K32" s="63">
        <f>City_A!J31</f>
        <v>8350.5800000000017</v>
      </c>
      <c r="L32" s="63">
        <f>City_A!K31</f>
        <v>12364.259999999998</v>
      </c>
      <c r="M32" s="63">
        <f>City_A!L31</f>
        <v>13493.420000000002</v>
      </c>
      <c r="N32" s="63">
        <f>City_A!M31</f>
        <v>8299.3899999999976</v>
      </c>
      <c r="O32" s="63">
        <f>City_A!N31</f>
        <v>8614.02</v>
      </c>
      <c r="P32" s="37">
        <f t="shared" ref="P32:AY32" si="26">P29*P115</f>
        <v>11478.552096757605</v>
      </c>
      <c r="Q32" s="37">
        <f t="shared" si="26"/>
        <v>12011.811445213396</v>
      </c>
      <c r="R32" s="37">
        <f t="shared" si="26"/>
        <v>13525.685136786014</v>
      </c>
      <c r="S32" s="37">
        <f t="shared" si="26"/>
        <v>13421.088075088317</v>
      </c>
      <c r="T32" s="37">
        <f t="shared" si="26"/>
        <v>14418.159741460206</v>
      </c>
      <c r="U32" s="37">
        <f t="shared" si="26"/>
        <v>14176.952993373718</v>
      </c>
      <c r="V32" s="37">
        <f t="shared" si="26"/>
        <v>15118.330177186297</v>
      </c>
      <c r="W32" s="37">
        <f t="shared" si="26"/>
        <v>14819.213205572223</v>
      </c>
      <c r="X32" s="37">
        <f t="shared" si="26"/>
        <v>14771.468805278537</v>
      </c>
      <c r="Y32" s="37">
        <f t="shared" si="26"/>
        <v>15281.366565602913</v>
      </c>
      <c r="Z32" s="37">
        <f t="shared" si="26"/>
        <v>15189.723850465141</v>
      </c>
      <c r="AA32" s="37">
        <f t="shared" si="26"/>
        <v>15751.511375034717</v>
      </c>
      <c r="AB32" s="37">
        <f t="shared" si="26"/>
        <v>16313.546220038634</v>
      </c>
      <c r="AC32" s="37">
        <f t="shared" si="26"/>
        <v>16602.986927298236</v>
      </c>
      <c r="AD32" s="37">
        <f t="shared" si="26"/>
        <v>17975.578729937937</v>
      </c>
      <c r="AE32" s="37">
        <f t="shared" si="26"/>
        <v>17698.46582031477</v>
      </c>
      <c r="AF32" s="37">
        <f t="shared" si="26"/>
        <v>18620.189721307182</v>
      </c>
      <c r="AG32" s="37">
        <f t="shared" si="26"/>
        <v>18312.369190960235</v>
      </c>
      <c r="AH32" s="37">
        <f t="shared" si="26"/>
        <v>19215.427452607149</v>
      </c>
      <c r="AI32" s="37">
        <f t="shared" si="26"/>
        <v>18894.393178021095</v>
      </c>
      <c r="AJ32" s="37">
        <f t="shared" si="26"/>
        <v>18857.105051252915</v>
      </c>
      <c r="AK32" s="37">
        <f t="shared" si="26"/>
        <v>19467.152774945615</v>
      </c>
      <c r="AL32" s="37">
        <f t="shared" si="26"/>
        <v>19439.939306443732</v>
      </c>
      <c r="AM32" s="37">
        <f t="shared" si="26"/>
        <v>20065.434327816598</v>
      </c>
      <c r="AN32" s="37">
        <f t="shared" si="26"/>
        <v>20049.369959813528</v>
      </c>
      <c r="AO32" s="37">
        <f t="shared" si="26"/>
        <v>20275.448523250107</v>
      </c>
      <c r="AP32" s="37">
        <f t="shared" si="26"/>
        <v>23271.493659394266</v>
      </c>
      <c r="AQ32" s="37">
        <f t="shared" si="26"/>
        <v>22727.548242854111</v>
      </c>
      <c r="AR32" s="37">
        <f t="shared" si="26"/>
        <v>23873.252631012896</v>
      </c>
      <c r="AS32" s="37">
        <f t="shared" si="26"/>
        <v>23324.841184412486</v>
      </c>
      <c r="AT32" s="37">
        <f t="shared" si="26"/>
        <v>24468.582553752043</v>
      </c>
      <c r="AU32" s="37">
        <f t="shared" si="26"/>
        <v>23920.51114790457</v>
      </c>
      <c r="AV32" s="37">
        <f t="shared" si="26"/>
        <v>23396.197332065774</v>
      </c>
      <c r="AW32" s="37">
        <f t="shared" si="26"/>
        <v>24520.368040824877</v>
      </c>
      <c r="AX32" s="37">
        <f t="shared" si="26"/>
        <v>23998.938361094628</v>
      </c>
      <c r="AY32" s="37">
        <f t="shared" si="26"/>
        <v>25125.273897212945</v>
      </c>
      <c r="BA32" s="37">
        <f t="shared" si="25"/>
        <v>103144.53321000001</v>
      </c>
      <c r="BB32" s="37">
        <f t="shared" si="25"/>
        <v>169963.86346781909</v>
      </c>
      <c r="BC32" s="37">
        <f t="shared" si="25"/>
        <v>221462.58870094409</v>
      </c>
      <c r="BD32" s="37">
        <f t="shared" si="25"/>
        <v>278951.8255335922</v>
      </c>
      <c r="BF32" s="77" t="s">
        <v>246</v>
      </c>
      <c r="BG32" s="77" t="str">
        <f t="shared" si="5"/>
        <v>Partner MarketingBase Case Scenario</v>
      </c>
    </row>
    <row r="33" spans="2:59" x14ac:dyDescent="0.25">
      <c r="B33" s="54" t="s">
        <v>61</v>
      </c>
      <c r="C33" s="80" t="s">
        <v>26</v>
      </c>
      <c r="D33" s="64">
        <f>City_A!C32</f>
        <v>14877.909999999996</v>
      </c>
      <c r="E33" s="64">
        <f>City_A!D32</f>
        <v>40629.103219999997</v>
      </c>
      <c r="F33" s="64">
        <f>City_A!E32</f>
        <v>39662.89</v>
      </c>
      <c r="G33" s="64">
        <f>City_A!F32</f>
        <v>16249.140000000001</v>
      </c>
      <c r="H33" s="64">
        <f>City_A!G32</f>
        <v>17823.54</v>
      </c>
      <c r="I33" s="64">
        <f>City_A!H32</f>
        <v>21434.009999999995</v>
      </c>
      <c r="J33" s="64">
        <f>City_A!I32</f>
        <v>18769.590000000004</v>
      </c>
      <c r="K33" s="64">
        <f>City_A!J32</f>
        <v>15196.910000000002</v>
      </c>
      <c r="L33" s="64">
        <f>City_A!K32</f>
        <v>3269.3899999999994</v>
      </c>
      <c r="M33" s="64">
        <f>City_A!L32</f>
        <v>12931.12</v>
      </c>
      <c r="N33" s="64">
        <f>City_A!M32</f>
        <v>13817.579999999998</v>
      </c>
      <c r="O33" s="64">
        <f>City_A!N32</f>
        <v>13723.120000000003</v>
      </c>
      <c r="P33" s="37">
        <f t="shared" ref="P33:AY33" si="27">P29*P116</f>
        <v>27338.814220503911</v>
      </c>
      <c r="Q33" s="37">
        <f t="shared" si="27"/>
        <v>28608.894116983007</v>
      </c>
      <c r="R33" s="37">
        <f t="shared" si="27"/>
        <v>32214.532812381112</v>
      </c>
      <c r="S33" s="37">
        <f t="shared" si="27"/>
        <v>31965.410831345573</v>
      </c>
      <c r="T33" s="37">
        <f t="shared" si="27"/>
        <v>34340.166534128781</v>
      </c>
      <c r="U33" s="37">
        <f t="shared" si="27"/>
        <v>33765.677136939819</v>
      </c>
      <c r="V33" s="37">
        <f t="shared" si="27"/>
        <v>36007.783608447062</v>
      </c>
      <c r="W33" s="37">
        <f t="shared" si="27"/>
        <v>35295.367682795004</v>
      </c>
      <c r="X33" s="37">
        <f t="shared" si="27"/>
        <v>35181.653402570839</v>
      </c>
      <c r="Y33" s="37">
        <f t="shared" si="27"/>
        <v>36396.092298997231</v>
      </c>
      <c r="Z33" s="37">
        <f t="shared" si="27"/>
        <v>36177.82407642917</v>
      </c>
      <c r="AA33" s="37">
        <f t="shared" si="27"/>
        <v>37515.850391607273</v>
      </c>
      <c r="AB33" s="37">
        <f t="shared" si="27"/>
        <v>38854.465757333761</v>
      </c>
      <c r="AC33" s="37">
        <f t="shared" si="27"/>
        <v>39543.835431916392</v>
      </c>
      <c r="AD33" s="37">
        <f t="shared" si="27"/>
        <v>42812.978785245177</v>
      </c>
      <c r="AE33" s="37">
        <f t="shared" si="27"/>
        <v>42152.970598635038</v>
      </c>
      <c r="AF33" s="37">
        <f t="shared" si="27"/>
        <v>44348.268252852911</v>
      </c>
      <c r="AG33" s="37">
        <f t="shared" si="27"/>
        <v>43615.122798489443</v>
      </c>
      <c r="AH33" s="37">
        <f t="shared" si="27"/>
        <v>45765.963935711792</v>
      </c>
      <c r="AI33" s="37">
        <f t="shared" si="27"/>
        <v>45001.34690759363</v>
      </c>
      <c r="AJ33" s="37">
        <f t="shared" si="27"/>
        <v>44912.536649840484</v>
      </c>
      <c r="AK33" s="37">
        <f t="shared" si="27"/>
        <v>46365.505738893728</v>
      </c>
      <c r="AL33" s="37">
        <f t="shared" si="27"/>
        <v>46300.690599022681</v>
      </c>
      <c r="AM33" s="37">
        <f t="shared" si="27"/>
        <v>47790.450983522154</v>
      </c>
      <c r="AN33" s="37">
        <f t="shared" si="27"/>
        <v>47752.189993050211</v>
      </c>
      <c r="AO33" s="37">
        <f t="shared" si="27"/>
        <v>48290.648135935407</v>
      </c>
      <c r="AP33" s="37">
        <f t="shared" si="27"/>
        <v>55426.419327532509</v>
      </c>
      <c r="AQ33" s="37">
        <f t="shared" si="27"/>
        <v>54130.888099940967</v>
      </c>
      <c r="AR33" s="37">
        <f t="shared" si="27"/>
        <v>56859.646845422183</v>
      </c>
      <c r="AS33" s="37">
        <f t="shared" si="27"/>
        <v>55553.478739146696</v>
      </c>
      <c r="AT33" s="37">
        <f t="shared" si="27"/>
        <v>58277.562103416269</v>
      </c>
      <c r="AU33" s="37">
        <f t="shared" si="27"/>
        <v>56972.203882472444</v>
      </c>
      <c r="AV33" s="37">
        <f t="shared" si="27"/>
        <v>55723.429831213019</v>
      </c>
      <c r="AW33" s="37">
        <f t="shared" si="27"/>
        <v>58400.901162077018</v>
      </c>
      <c r="AX33" s="37">
        <f t="shared" si="27"/>
        <v>57158.996344898122</v>
      </c>
      <c r="AY33" s="37">
        <f t="shared" si="27"/>
        <v>59841.623710468775</v>
      </c>
      <c r="BA33" s="175">
        <f t="shared" si="25"/>
        <v>228384.30321999997</v>
      </c>
      <c r="BB33" s="175">
        <f t="shared" si="25"/>
        <v>404808.06711312878</v>
      </c>
      <c r="BC33" s="175">
        <f t="shared" si="25"/>
        <v>527464.13643905707</v>
      </c>
      <c r="BD33" s="175">
        <f t="shared" si="25"/>
        <v>664387.98817557353</v>
      </c>
      <c r="BF33" s="77" t="s">
        <v>246</v>
      </c>
      <c r="BG33" s="77" t="str">
        <f t="shared" si="5"/>
        <v>Rider MarketingBase Case Scenario</v>
      </c>
    </row>
    <row r="34" spans="2:59" x14ac:dyDescent="0.25">
      <c r="B34" s="41" t="s">
        <v>62</v>
      </c>
      <c r="C34" s="78" t="s">
        <v>26</v>
      </c>
      <c r="D34" s="67">
        <f>SUM(D30:D33)</f>
        <v>38693.909999999996</v>
      </c>
      <c r="E34" s="67">
        <f t="shared" ref="E34:O34" si="28">SUM(E30:E33)</f>
        <v>91520.713159999999</v>
      </c>
      <c r="F34" s="67">
        <f t="shared" si="28"/>
        <v>71250.24311000001</v>
      </c>
      <c r="G34" s="67">
        <f t="shared" si="28"/>
        <v>59567.439999999995</v>
      </c>
      <c r="H34" s="67">
        <f t="shared" si="28"/>
        <v>101491.68000000002</v>
      </c>
      <c r="I34" s="67">
        <f t="shared" si="28"/>
        <v>138815.47917999999</v>
      </c>
      <c r="J34" s="67">
        <f t="shared" si="28"/>
        <v>108668.97</v>
      </c>
      <c r="K34" s="67">
        <f t="shared" si="28"/>
        <v>62557.503810000009</v>
      </c>
      <c r="L34" s="67">
        <f t="shared" si="28"/>
        <v>44261.22</v>
      </c>
      <c r="M34" s="67">
        <f t="shared" si="28"/>
        <v>47485.1</v>
      </c>
      <c r="N34" s="67">
        <f t="shared" si="28"/>
        <v>98109.950370000006</v>
      </c>
      <c r="O34" s="67">
        <f t="shared" si="28"/>
        <v>22174.766680000001</v>
      </c>
      <c r="P34" s="151">
        <f t="shared" ref="P34:AY34" si="29">SUM(P30:P33)</f>
        <v>100450.78688282028</v>
      </c>
      <c r="Q34" s="151">
        <f t="shared" si="29"/>
        <v>105117.43130917918</v>
      </c>
      <c r="R34" s="151">
        <f t="shared" si="29"/>
        <v>118365.60078890173</v>
      </c>
      <c r="S34" s="151">
        <f t="shared" si="29"/>
        <v>117450.25388237575</v>
      </c>
      <c r="T34" s="151">
        <f t="shared" si="29"/>
        <v>126175.79980675349</v>
      </c>
      <c r="U34" s="151">
        <f t="shared" si="29"/>
        <v>124064.95800000873</v>
      </c>
      <c r="V34" s="151">
        <f t="shared" si="29"/>
        <v>132303.11191266277</v>
      </c>
      <c r="W34" s="151">
        <f t="shared" si="29"/>
        <v>129685.4877632609</v>
      </c>
      <c r="X34" s="151">
        <f t="shared" si="29"/>
        <v>129267.66829105554</v>
      </c>
      <c r="Y34" s="151">
        <f t="shared" si="29"/>
        <v>133729.87143502524</v>
      </c>
      <c r="Z34" s="151">
        <f t="shared" si="29"/>
        <v>132927.89024697384</v>
      </c>
      <c r="AA34" s="151">
        <f t="shared" si="29"/>
        <v>137844.18965723709</v>
      </c>
      <c r="AB34" s="151">
        <f t="shared" si="29"/>
        <v>142762.65341122876</v>
      </c>
      <c r="AC34" s="151">
        <f t="shared" si="29"/>
        <v>145295.59890427225</v>
      </c>
      <c r="AD34" s="151">
        <f t="shared" si="29"/>
        <v>157307.38623440196</v>
      </c>
      <c r="AE34" s="151">
        <f t="shared" si="29"/>
        <v>154882.32342226402</v>
      </c>
      <c r="AF34" s="151">
        <f t="shared" si="29"/>
        <v>162948.48807116115</v>
      </c>
      <c r="AG34" s="151">
        <f t="shared" si="29"/>
        <v>160254.69757986983</v>
      </c>
      <c r="AH34" s="151">
        <f t="shared" si="29"/>
        <v>168157.5160032046</v>
      </c>
      <c r="AI34" s="151">
        <f t="shared" si="29"/>
        <v>165348.08975966007</v>
      </c>
      <c r="AJ34" s="151">
        <f t="shared" si="29"/>
        <v>165021.77493844595</v>
      </c>
      <c r="AK34" s="151">
        <f t="shared" si="29"/>
        <v>170360.40766533097</v>
      </c>
      <c r="AL34" s="151">
        <f t="shared" si="29"/>
        <v>170122.25791423157</v>
      </c>
      <c r="AM34" s="151">
        <f t="shared" si="29"/>
        <v>175596.07260432118</v>
      </c>
      <c r="AN34" s="151">
        <f t="shared" si="29"/>
        <v>175455.49055241415</v>
      </c>
      <c r="AO34" s="151">
        <f t="shared" si="29"/>
        <v>177433.94300905778</v>
      </c>
      <c r="AP34" s="151">
        <f t="shared" si="29"/>
        <v>203652.85014344618</v>
      </c>
      <c r="AQ34" s="151">
        <f t="shared" si="29"/>
        <v>198892.69009432328</v>
      </c>
      <c r="AR34" s="151">
        <f t="shared" si="29"/>
        <v>208918.94657297438</v>
      </c>
      <c r="AS34" s="151">
        <f t="shared" si="29"/>
        <v>204119.70352540235</v>
      </c>
      <c r="AT34" s="151">
        <f t="shared" si="29"/>
        <v>214128.78128818455</v>
      </c>
      <c r="AU34" s="151">
        <f t="shared" si="29"/>
        <v>209332.51399582246</v>
      </c>
      <c r="AV34" s="151">
        <f t="shared" si="29"/>
        <v>204744.15346649941</v>
      </c>
      <c r="AW34" s="151">
        <f t="shared" si="29"/>
        <v>214581.96500697825</v>
      </c>
      <c r="AX34" s="151">
        <f t="shared" si="29"/>
        <v>210018.84404960979</v>
      </c>
      <c r="AY34" s="151">
        <f t="shared" si="29"/>
        <v>219875.60036725784</v>
      </c>
      <c r="BA34" s="37">
        <f t="shared" si="25"/>
        <v>884596.97630999994</v>
      </c>
      <c r="BB34" s="37">
        <f t="shared" si="25"/>
        <v>1487383.0499762546</v>
      </c>
      <c r="BC34" s="37">
        <f t="shared" si="25"/>
        <v>1938057.2665083923</v>
      </c>
      <c r="BD34" s="37">
        <f t="shared" si="25"/>
        <v>2441155.4820719706</v>
      </c>
      <c r="BF34" s="77" t="s">
        <v>246</v>
      </c>
      <c r="BG34" s="77" t="str">
        <f t="shared" si="5"/>
        <v>Indirect Advertising &amp; MarketingBase Case Scenario</v>
      </c>
    </row>
    <row r="35" spans="2:59" x14ac:dyDescent="0.25">
      <c r="B35" s="41" t="s">
        <v>63</v>
      </c>
      <c r="C35" s="78" t="s">
        <v>26</v>
      </c>
      <c r="D35" s="63">
        <f>City_A!C34</f>
        <v>1231.5899999999999</v>
      </c>
      <c r="E35" s="63">
        <f>City_A!D34</f>
        <v>2917.2</v>
      </c>
      <c r="F35" s="63">
        <f>City_A!E34</f>
        <v>3594.36</v>
      </c>
      <c r="G35" s="63">
        <f>City_A!F34</f>
        <v>0</v>
      </c>
      <c r="H35" s="63">
        <f>City_A!G34</f>
        <v>0</v>
      </c>
      <c r="I35" s="63">
        <f>City_A!H34</f>
        <v>0</v>
      </c>
      <c r="J35" s="63">
        <f>City_A!I34</f>
        <v>53.38</v>
      </c>
      <c r="K35" s="63">
        <f>City_A!J34</f>
        <v>6.39</v>
      </c>
      <c r="L35" s="63">
        <f>City_A!K34</f>
        <v>-59.24</v>
      </c>
      <c r="M35" s="63">
        <f>City_A!L34</f>
        <v>0</v>
      </c>
      <c r="N35" s="63">
        <f>City_A!M34</f>
        <v>0</v>
      </c>
      <c r="O35" s="63">
        <f>City_A!N34</f>
        <v>0</v>
      </c>
      <c r="P35" s="37">
        <f t="shared" ref="P35:AY35" si="30">P117*P29</f>
        <v>1049.3188868153177</v>
      </c>
      <c r="Q35" s="37">
        <f t="shared" si="30"/>
        <v>1098.0671175319383</v>
      </c>
      <c r="R35" s="37">
        <f t="shared" si="30"/>
        <v>1236.4588104414208</v>
      </c>
      <c r="S35" s="37">
        <f t="shared" si="30"/>
        <v>1226.8970058323027</v>
      </c>
      <c r="T35" s="37">
        <f t="shared" si="30"/>
        <v>1318.0449243339735</v>
      </c>
      <c r="U35" s="37">
        <f t="shared" si="30"/>
        <v>1295.9948613764727</v>
      </c>
      <c r="V35" s="37">
        <f t="shared" si="30"/>
        <v>1382.0514345631366</v>
      </c>
      <c r="W35" s="37">
        <f t="shared" si="30"/>
        <v>1354.7074729697306</v>
      </c>
      <c r="X35" s="37">
        <f t="shared" si="30"/>
        <v>1350.3428893057346</v>
      </c>
      <c r="Y35" s="37">
        <f t="shared" si="30"/>
        <v>1396.955506101222</v>
      </c>
      <c r="Z35" s="37">
        <f t="shared" si="30"/>
        <v>1388.5779310357862</v>
      </c>
      <c r="AA35" s="37">
        <f t="shared" si="30"/>
        <v>1439.9340824858109</v>
      </c>
      <c r="AB35" s="37">
        <f t="shared" si="30"/>
        <v>1491.3128428851751</v>
      </c>
      <c r="AC35" s="37">
        <f t="shared" si="30"/>
        <v>1517.7722428321836</v>
      </c>
      <c r="AD35" s="37">
        <f t="shared" si="30"/>
        <v>1643.248565129363</v>
      </c>
      <c r="AE35" s="37">
        <f t="shared" si="30"/>
        <v>1617.9161183715466</v>
      </c>
      <c r="AF35" s="37">
        <f t="shared" si="30"/>
        <v>1702.1760746436998</v>
      </c>
      <c r="AG35" s="37">
        <f t="shared" si="30"/>
        <v>1674.0364718854566</v>
      </c>
      <c r="AH35" s="37">
        <f t="shared" si="30"/>
        <v>1756.5900972776683</v>
      </c>
      <c r="AI35" s="37">
        <f t="shared" si="30"/>
        <v>1727.2425519776514</v>
      </c>
      <c r="AJ35" s="37">
        <f t="shared" si="30"/>
        <v>1723.8338349772841</v>
      </c>
      <c r="AK35" s="37">
        <f t="shared" si="30"/>
        <v>1779.6017221579564</v>
      </c>
      <c r="AL35" s="37">
        <f t="shared" si="30"/>
        <v>1777.1139862280174</v>
      </c>
      <c r="AM35" s="37">
        <f t="shared" si="30"/>
        <v>1834.2939976094963</v>
      </c>
      <c r="AN35" s="37">
        <f t="shared" si="30"/>
        <v>1832.8254635462902</v>
      </c>
      <c r="AO35" s="37">
        <f t="shared" si="30"/>
        <v>1853.492574216554</v>
      </c>
      <c r="AP35" s="37">
        <f t="shared" si="30"/>
        <v>2127.3778796633342</v>
      </c>
      <c r="AQ35" s="37">
        <f t="shared" si="30"/>
        <v>2077.6527754724111</v>
      </c>
      <c r="AR35" s="37">
        <f t="shared" si="30"/>
        <v>2182.3880454845403</v>
      </c>
      <c r="AS35" s="37">
        <f t="shared" si="30"/>
        <v>2132.2546764138824</v>
      </c>
      <c r="AT35" s="37">
        <f t="shared" si="30"/>
        <v>2236.81049585552</v>
      </c>
      <c r="AU35" s="37">
        <f t="shared" si="30"/>
        <v>2186.7082118190492</v>
      </c>
      <c r="AV35" s="37">
        <f t="shared" si="30"/>
        <v>2138.7777424584347</v>
      </c>
      <c r="AW35" s="37">
        <f t="shared" si="30"/>
        <v>2241.5444979483277</v>
      </c>
      <c r="AX35" s="37">
        <f t="shared" si="30"/>
        <v>2193.8776836606994</v>
      </c>
      <c r="AY35" s="37">
        <f t="shared" si="30"/>
        <v>2296.8423381726611</v>
      </c>
      <c r="BA35" s="37">
        <f t="shared" si="25"/>
        <v>7743.68</v>
      </c>
      <c r="BB35" s="37">
        <f t="shared" si="25"/>
        <v>15537.350922792848</v>
      </c>
      <c r="BC35" s="37">
        <f t="shared" si="25"/>
        <v>20245.138505975501</v>
      </c>
      <c r="BD35" s="37">
        <f t="shared" si="25"/>
        <v>25500.552384711704</v>
      </c>
      <c r="BF35" s="77" t="s">
        <v>246</v>
      </c>
      <c r="BG35" s="77" t="str">
        <f t="shared" si="5"/>
        <v>General InsuranceBase Case Scenario</v>
      </c>
    </row>
    <row r="36" spans="2:59" x14ac:dyDescent="0.25">
      <c r="B36" s="41" t="s">
        <v>64</v>
      </c>
      <c r="C36" s="78" t="s">
        <v>26</v>
      </c>
      <c r="D36" s="63">
        <f>City_A!C35</f>
        <v>38890.089999999997</v>
      </c>
      <c r="E36" s="63">
        <f>City_A!D35</f>
        <v>11229.16</v>
      </c>
      <c r="F36" s="63">
        <f>City_A!E35</f>
        <v>20390.82</v>
      </c>
      <c r="G36" s="63">
        <f>City_A!F35</f>
        <v>26738.430000000004</v>
      </c>
      <c r="H36" s="63">
        <f>City_A!G35</f>
        <v>-26316.679999999997</v>
      </c>
      <c r="I36" s="63">
        <f>City_A!H35</f>
        <v>18373.539999999997</v>
      </c>
      <c r="J36" s="63">
        <f>City_A!I35</f>
        <v>18029.209999999995</v>
      </c>
      <c r="K36" s="63">
        <f>City_A!J35</f>
        <v>14049.76</v>
      </c>
      <c r="L36" s="63">
        <f>City_A!K35</f>
        <v>16008.720000000001</v>
      </c>
      <c r="M36" s="63">
        <f>City_A!L35</f>
        <v>9862.0700000000015</v>
      </c>
      <c r="N36" s="63">
        <f>City_A!M35</f>
        <v>11344.690000000002</v>
      </c>
      <c r="O36" s="63">
        <f>City_A!N35</f>
        <v>11380.09</v>
      </c>
      <c r="P36" s="37">
        <f t="shared" ref="P36:AY36" si="31">P118*P29</f>
        <v>18890.263512554004</v>
      </c>
      <c r="Q36" s="37">
        <f t="shared" si="31"/>
        <v>19767.848902065649</v>
      </c>
      <c r="R36" s="37">
        <f t="shared" si="31"/>
        <v>22259.232198274909</v>
      </c>
      <c r="S36" s="37">
        <f t="shared" si="31"/>
        <v>22087.09671973607</v>
      </c>
      <c r="T36" s="37">
        <f t="shared" si="31"/>
        <v>23727.978458120713</v>
      </c>
      <c r="U36" s="37">
        <f t="shared" si="31"/>
        <v>23331.024295788073</v>
      </c>
      <c r="V36" s="37">
        <f t="shared" si="31"/>
        <v>24880.249574118152</v>
      </c>
      <c r="W36" s="37">
        <f t="shared" si="31"/>
        <v>24387.992504826016</v>
      </c>
      <c r="X36" s="37">
        <f t="shared" si="31"/>
        <v>24309.419502308447</v>
      </c>
      <c r="Y36" s="37">
        <f t="shared" si="31"/>
        <v>25148.558705214484</v>
      </c>
      <c r="Z36" s="37">
        <f t="shared" si="31"/>
        <v>24997.742206463961</v>
      </c>
      <c r="AA36" s="37">
        <f t="shared" si="31"/>
        <v>25922.276441072037</v>
      </c>
      <c r="AB36" s="37">
        <f t="shared" si="31"/>
        <v>26847.21769114141</v>
      </c>
      <c r="AC36" s="37">
        <f t="shared" si="31"/>
        <v>27323.550523479938</v>
      </c>
      <c r="AD36" s="37">
        <f t="shared" si="31"/>
        <v>29582.426087965079</v>
      </c>
      <c r="AE36" s="37">
        <f t="shared" si="31"/>
        <v>29126.3811232878</v>
      </c>
      <c r="AF36" s="37">
        <f t="shared" si="31"/>
        <v>30643.262976399237</v>
      </c>
      <c r="AG36" s="37">
        <f t="shared" si="31"/>
        <v>30136.682452670077</v>
      </c>
      <c r="AH36" s="37">
        <f t="shared" si="31"/>
        <v>31622.846246317695</v>
      </c>
      <c r="AI36" s="37">
        <f t="shared" si="31"/>
        <v>31094.519851806217</v>
      </c>
      <c r="AJ36" s="37">
        <f t="shared" si="31"/>
        <v>31033.154748036774</v>
      </c>
      <c r="AK36" s="37">
        <f t="shared" si="31"/>
        <v>32037.110835760075</v>
      </c>
      <c r="AL36" s="37">
        <f t="shared" si="31"/>
        <v>31992.325606163362</v>
      </c>
      <c r="AM36" s="37">
        <f t="shared" si="31"/>
        <v>33021.703325576396</v>
      </c>
      <c r="AN36" s="37">
        <f t="shared" si="31"/>
        <v>32995.266180701095</v>
      </c>
      <c r="AO36" s="37">
        <f t="shared" si="31"/>
        <v>33367.323875944989</v>
      </c>
      <c r="AP36" s="37">
        <f t="shared" si="31"/>
        <v>38297.918051952242</v>
      </c>
      <c r="AQ36" s="37">
        <f t="shared" si="31"/>
        <v>37402.746590580216</v>
      </c>
      <c r="AR36" s="37">
        <f t="shared" si="31"/>
        <v>39288.233332930096</v>
      </c>
      <c r="AS36" s="37">
        <f t="shared" si="31"/>
        <v>38385.712121869947</v>
      </c>
      <c r="AT36" s="37">
        <f t="shared" si="31"/>
        <v>40267.968322382956</v>
      </c>
      <c r="AU36" s="37">
        <f t="shared" si="31"/>
        <v>39366.00671669584</v>
      </c>
      <c r="AV36" s="37">
        <f t="shared" si="31"/>
        <v>38503.142998260017</v>
      </c>
      <c r="AW36" s="37">
        <f t="shared" si="31"/>
        <v>40353.191745048614</v>
      </c>
      <c r="AX36" s="37">
        <f t="shared" si="31"/>
        <v>39495.074452001405</v>
      </c>
      <c r="AY36" s="37">
        <f t="shared" si="31"/>
        <v>41348.685857122691</v>
      </c>
      <c r="BA36" s="37">
        <f t="shared" si="25"/>
        <v>169979.9</v>
      </c>
      <c r="BB36" s="37">
        <f t="shared" si="25"/>
        <v>279709.68302054255</v>
      </c>
      <c r="BC36" s="37">
        <f t="shared" si="25"/>
        <v>364461.18146860407</v>
      </c>
      <c r="BD36" s="37">
        <f t="shared" si="25"/>
        <v>459071.27024549019</v>
      </c>
      <c r="BF36" s="77" t="s">
        <v>246</v>
      </c>
      <c r="BG36" s="77" t="str">
        <f t="shared" si="5"/>
        <v>Legal ServicesBase Case Scenario</v>
      </c>
    </row>
    <row r="37" spans="2:59" x14ac:dyDescent="0.25">
      <c r="B37" s="41" t="s">
        <v>65</v>
      </c>
      <c r="C37" s="78" t="s">
        <v>26</v>
      </c>
      <c r="D37" s="63">
        <f>City_A!C36</f>
        <v>97248.619999999981</v>
      </c>
      <c r="E37" s="63">
        <f>City_A!D36</f>
        <v>94471.290000000008</v>
      </c>
      <c r="F37" s="63">
        <f>City_A!E36</f>
        <v>125055.49000000002</v>
      </c>
      <c r="G37" s="63">
        <f>City_A!F36</f>
        <v>106516.96</v>
      </c>
      <c r="H37" s="63">
        <f>City_A!G36</f>
        <v>118031.63</v>
      </c>
      <c r="I37" s="63">
        <f>City_A!H36</f>
        <v>126526.48000000001</v>
      </c>
      <c r="J37" s="63">
        <f>City_A!I36</f>
        <v>101826.76</v>
      </c>
      <c r="K37" s="63">
        <f>City_A!J36</f>
        <v>124199.26999999999</v>
      </c>
      <c r="L37" s="63">
        <f>City_A!K36</f>
        <v>110249.51000000001</v>
      </c>
      <c r="M37" s="63">
        <f>City_A!L36</f>
        <v>111031.22</v>
      </c>
      <c r="N37" s="63">
        <f>City_A!M36</f>
        <v>129833.54999999999</v>
      </c>
      <c r="O37" s="63">
        <f>City_A!N36</f>
        <v>129660.01000000001</v>
      </c>
      <c r="P37" s="37">
        <f t="shared" ref="P37:AY37" si="32">P119*P29</f>
        <v>152838.77051222461</v>
      </c>
      <c r="Q37" s="37">
        <f t="shared" si="32"/>
        <v>159939.20465192376</v>
      </c>
      <c r="R37" s="37">
        <f t="shared" si="32"/>
        <v>180096.67675993644</v>
      </c>
      <c r="S37" s="37">
        <f t="shared" si="32"/>
        <v>178703.95003148582</v>
      </c>
      <c r="T37" s="37">
        <f t="shared" si="32"/>
        <v>191980.11991042909</v>
      </c>
      <c r="U37" s="37">
        <f t="shared" si="32"/>
        <v>188768.41319811609</v>
      </c>
      <c r="V37" s="37">
        <f t="shared" si="32"/>
        <v>201303.00206867731</v>
      </c>
      <c r="W37" s="37">
        <f t="shared" si="32"/>
        <v>197320.21140000501</v>
      </c>
      <c r="X37" s="37">
        <f t="shared" si="32"/>
        <v>196684.48701785129</v>
      </c>
      <c r="Y37" s="37">
        <f t="shared" si="32"/>
        <v>203473.85784772527</v>
      </c>
      <c r="Z37" s="37">
        <f t="shared" si="32"/>
        <v>202253.6203308336</v>
      </c>
      <c r="AA37" s="37">
        <f t="shared" si="32"/>
        <v>209733.91173174771</v>
      </c>
      <c r="AB37" s="37">
        <f t="shared" si="32"/>
        <v>217217.49624409154</v>
      </c>
      <c r="AC37" s="37">
        <f t="shared" si="32"/>
        <v>221071.44589391211</v>
      </c>
      <c r="AD37" s="37">
        <f t="shared" si="32"/>
        <v>239347.72688843482</v>
      </c>
      <c r="AE37" s="37">
        <f t="shared" si="32"/>
        <v>235657.92385031181</v>
      </c>
      <c r="AF37" s="37">
        <f t="shared" si="32"/>
        <v>247930.82609372324</v>
      </c>
      <c r="AG37" s="37">
        <f t="shared" si="32"/>
        <v>243832.14613826634</v>
      </c>
      <c r="AH37" s="37">
        <f t="shared" si="32"/>
        <v>255856.51238651542</v>
      </c>
      <c r="AI37" s="37">
        <f t="shared" si="32"/>
        <v>251581.88929760893</v>
      </c>
      <c r="AJ37" s="37">
        <f t="shared" si="32"/>
        <v>251085.39188208882</v>
      </c>
      <c r="AK37" s="37">
        <f t="shared" si="32"/>
        <v>259208.27560967251</v>
      </c>
      <c r="AL37" s="37">
        <f t="shared" si="32"/>
        <v>258845.92389212656</v>
      </c>
      <c r="AM37" s="37">
        <f t="shared" si="32"/>
        <v>267174.49087708199</v>
      </c>
      <c r="AN37" s="37">
        <f t="shared" si="32"/>
        <v>266960.59122894268</v>
      </c>
      <c r="AO37" s="37">
        <f t="shared" si="32"/>
        <v>269970.863725295</v>
      </c>
      <c r="AP37" s="37">
        <f t="shared" si="32"/>
        <v>309863.68741485704</v>
      </c>
      <c r="AQ37" s="37">
        <f t="shared" si="32"/>
        <v>302620.96655695018</v>
      </c>
      <c r="AR37" s="37">
        <f t="shared" si="32"/>
        <v>317876.20507314877</v>
      </c>
      <c r="AS37" s="37">
        <f t="shared" si="32"/>
        <v>310574.01830545411</v>
      </c>
      <c r="AT37" s="37">
        <f t="shared" si="32"/>
        <v>325803.11890980694</v>
      </c>
      <c r="AU37" s="37">
        <f t="shared" si="32"/>
        <v>318505.45983952261</v>
      </c>
      <c r="AV37" s="37">
        <f t="shared" si="32"/>
        <v>311524.13690786029</v>
      </c>
      <c r="AW37" s="37">
        <f t="shared" si="32"/>
        <v>326492.65101349656</v>
      </c>
      <c r="AX37" s="37">
        <f t="shared" si="32"/>
        <v>319549.73081879137</v>
      </c>
      <c r="AY37" s="37">
        <f t="shared" si="32"/>
        <v>334547.06994949741</v>
      </c>
      <c r="BA37" s="37">
        <f t="shared" si="25"/>
        <v>1374650.79</v>
      </c>
      <c r="BB37" s="37">
        <f t="shared" si="25"/>
        <v>2263096.2254609559</v>
      </c>
      <c r="BC37" s="37">
        <f t="shared" si="25"/>
        <v>2948810.0490538343</v>
      </c>
      <c r="BD37" s="37">
        <f t="shared" si="25"/>
        <v>3714288.4997436237</v>
      </c>
      <c r="BF37" s="77" t="s">
        <v>246</v>
      </c>
      <c r="BG37" s="77" t="str">
        <f t="shared" si="5"/>
        <v>Support ServicesBase Case Scenario</v>
      </c>
    </row>
    <row r="38" spans="2:59" x14ac:dyDescent="0.25">
      <c r="B38" s="41" t="s">
        <v>66</v>
      </c>
      <c r="C38" s="78" t="s">
        <v>26</v>
      </c>
      <c r="D38" s="63">
        <f>City_A!C37</f>
        <v>17190.75</v>
      </c>
      <c r="E38" s="63">
        <f>City_A!D37</f>
        <v>15570.849999999999</v>
      </c>
      <c r="F38" s="63">
        <f>City_A!E37</f>
        <v>14612.54</v>
      </c>
      <c r="G38" s="63">
        <f>City_A!F37</f>
        <v>22809.38</v>
      </c>
      <c r="H38" s="63">
        <f>City_A!G37</f>
        <v>26047.489999999998</v>
      </c>
      <c r="I38" s="63">
        <f>City_A!H37</f>
        <v>22900.170000000002</v>
      </c>
      <c r="J38" s="63">
        <f>City_A!I37</f>
        <v>14937.704279999998</v>
      </c>
      <c r="K38" s="63">
        <f>City_A!J37</f>
        <v>23738.55919</v>
      </c>
      <c r="L38" s="63">
        <f>City_A!K37</f>
        <v>13514.55969</v>
      </c>
      <c r="M38" s="63">
        <f>City_A!L37</f>
        <v>23347.9</v>
      </c>
      <c r="N38" s="63">
        <f>City_A!M37</f>
        <v>20781.561239999995</v>
      </c>
      <c r="O38" s="63">
        <f>City_A!N37</f>
        <v>34823.182369999995</v>
      </c>
      <c r="P38" s="37">
        <f t="shared" ref="P38:AY38" si="33">P120*P29</f>
        <v>27743.002543947867</v>
      </c>
      <c r="Q38" s="37">
        <f t="shared" si="33"/>
        <v>29031.859826302487</v>
      </c>
      <c r="R38" s="37">
        <f t="shared" si="33"/>
        <v>32690.805773708053</v>
      </c>
      <c r="S38" s="37">
        <f t="shared" si="33"/>
        <v>32438.000670389461</v>
      </c>
      <c r="T38" s="37">
        <f t="shared" si="33"/>
        <v>34847.865742524067</v>
      </c>
      <c r="U38" s="37">
        <f t="shared" si="33"/>
        <v>34264.882856758268</v>
      </c>
      <c r="V38" s="37">
        <f t="shared" si="33"/>
        <v>36540.13755658266</v>
      </c>
      <c r="W38" s="37">
        <f t="shared" si="33"/>
        <v>35817.188979577782</v>
      </c>
      <c r="X38" s="37">
        <f t="shared" si="33"/>
        <v>35701.793500457978</v>
      </c>
      <c r="Y38" s="37">
        <f t="shared" si="33"/>
        <v>36934.187163229122</v>
      </c>
      <c r="Z38" s="37">
        <f t="shared" si="33"/>
        <v>36712.69197308927</v>
      </c>
      <c r="AA38" s="37">
        <f t="shared" si="33"/>
        <v>38070.500222066468</v>
      </c>
      <c r="AB38" s="37">
        <f t="shared" si="33"/>
        <v>39428.906230358705</v>
      </c>
      <c r="AC38" s="37">
        <f t="shared" si="33"/>
        <v>40128.467830997644</v>
      </c>
      <c r="AD38" s="37">
        <f t="shared" si="33"/>
        <v>43445.943550186283</v>
      </c>
      <c r="AE38" s="37">
        <f t="shared" si="33"/>
        <v>42776.177529887616</v>
      </c>
      <c r="AF38" s="37">
        <f t="shared" si="33"/>
        <v>45003.931371530518</v>
      </c>
      <c r="AG38" s="37">
        <f t="shared" si="33"/>
        <v>44259.946791898132</v>
      </c>
      <c r="AH38" s="37">
        <f t="shared" si="33"/>
        <v>46442.586853032706</v>
      </c>
      <c r="AI38" s="37">
        <f t="shared" si="33"/>
        <v>45666.665410897935</v>
      </c>
      <c r="AJ38" s="37">
        <f t="shared" si="33"/>
        <v>45576.542145605526</v>
      </c>
      <c r="AK38" s="37">
        <f t="shared" si="33"/>
        <v>47050.992529911142</v>
      </c>
      <c r="AL38" s="37">
        <f t="shared" si="33"/>
        <v>46985.219136236286</v>
      </c>
      <c r="AM38" s="37">
        <f t="shared" si="33"/>
        <v>48497.004753698959</v>
      </c>
      <c r="AN38" s="37">
        <f t="shared" si="33"/>
        <v>48458.17809693778</v>
      </c>
      <c r="AO38" s="37">
        <f t="shared" si="33"/>
        <v>49004.597027451222</v>
      </c>
      <c r="AP38" s="37">
        <f t="shared" si="33"/>
        <v>56245.866408221729</v>
      </c>
      <c r="AQ38" s="37">
        <f t="shared" si="33"/>
        <v>54931.181511761228</v>
      </c>
      <c r="AR38" s="37">
        <f t="shared" si="33"/>
        <v>57700.283353820203</v>
      </c>
      <c r="AS38" s="37">
        <f t="shared" si="33"/>
        <v>56374.804318667062</v>
      </c>
      <c r="AT38" s="37">
        <f t="shared" si="33"/>
        <v>59139.161656747092</v>
      </c>
      <c r="AU38" s="37">
        <f t="shared" si="33"/>
        <v>57814.504480604941</v>
      </c>
      <c r="AV38" s="37">
        <f t="shared" si="33"/>
        <v>56547.268037887428</v>
      </c>
      <c r="AW38" s="37">
        <f t="shared" si="33"/>
        <v>59264.324211004001</v>
      </c>
      <c r="AX38" s="37">
        <f t="shared" si="33"/>
        <v>58004.058559961435</v>
      </c>
      <c r="AY38" s="37">
        <f t="shared" si="33"/>
        <v>60726.346996731794</v>
      </c>
      <c r="BA38" s="37">
        <f t="shared" si="25"/>
        <v>250274.64676999999</v>
      </c>
      <c r="BB38" s="37">
        <f t="shared" si="25"/>
        <v>410792.91680863342</v>
      </c>
      <c r="BC38" s="37">
        <f t="shared" si="25"/>
        <v>535262.3841342415</v>
      </c>
      <c r="BD38" s="37">
        <f t="shared" si="25"/>
        <v>674210.57465979585</v>
      </c>
      <c r="BF38" s="77" t="s">
        <v>246</v>
      </c>
      <c r="BG38" s="77" t="str">
        <f t="shared" si="5"/>
        <v>Total Other Operating ExpensesBase Case Scenario</v>
      </c>
    </row>
    <row r="39" spans="2:59" x14ac:dyDescent="0.25">
      <c r="B39" s="41" t="s">
        <v>67</v>
      </c>
      <c r="C39" s="78" t="s">
        <v>26</v>
      </c>
      <c r="D39" s="63">
        <f>City_A!C38</f>
        <v>15013.130000000001</v>
      </c>
      <c r="E39" s="63">
        <f>City_A!D38</f>
        <v>21685.600000000002</v>
      </c>
      <c r="F39" s="63">
        <f>City_A!E38</f>
        <v>32171.21</v>
      </c>
      <c r="G39" s="63">
        <f>City_A!F38</f>
        <v>26357.800000000003</v>
      </c>
      <c r="H39" s="63">
        <f>City_A!G38</f>
        <v>23200.850000000002</v>
      </c>
      <c r="I39" s="63">
        <f>City_A!H38</f>
        <v>21291.17</v>
      </c>
      <c r="J39" s="63">
        <f>City_A!I38</f>
        <v>17368.68</v>
      </c>
      <c r="K39" s="63">
        <f>City_A!J38</f>
        <v>18077.87</v>
      </c>
      <c r="L39" s="63">
        <f>City_A!K38</f>
        <v>17726.650000000001</v>
      </c>
      <c r="M39" s="63">
        <f>City_A!L38</f>
        <v>19668.07</v>
      </c>
      <c r="N39" s="63">
        <f>City_A!M38</f>
        <v>25123.08</v>
      </c>
      <c r="O39" s="63">
        <f>City_A!N38</f>
        <v>116272.95</v>
      </c>
      <c r="P39" s="37">
        <f t="shared" ref="P39:AY39" si="34">P121*P29</f>
        <v>38719.275856606611</v>
      </c>
      <c r="Q39" s="37">
        <f t="shared" si="34"/>
        <v>40518.058110842881</v>
      </c>
      <c r="R39" s="37">
        <f t="shared" si="34"/>
        <v>45624.633625067981</v>
      </c>
      <c r="S39" s="37">
        <f t="shared" si="34"/>
        <v>45271.808421024383</v>
      </c>
      <c r="T39" s="37">
        <f t="shared" si="34"/>
        <v>48635.115271368748</v>
      </c>
      <c r="U39" s="37">
        <f t="shared" si="34"/>
        <v>47821.480368733784</v>
      </c>
      <c r="V39" s="37">
        <f t="shared" si="34"/>
        <v>50996.919444839099</v>
      </c>
      <c r="W39" s="37">
        <f t="shared" si="34"/>
        <v>49987.942664519433</v>
      </c>
      <c r="X39" s="37">
        <f t="shared" si="34"/>
        <v>49826.891985827853</v>
      </c>
      <c r="Y39" s="37">
        <f t="shared" si="34"/>
        <v>51546.871289336203</v>
      </c>
      <c r="Z39" s="37">
        <f t="shared" si="34"/>
        <v>51237.743488394291</v>
      </c>
      <c r="AA39" s="37">
        <f t="shared" si="34"/>
        <v>53132.756548687321</v>
      </c>
      <c r="AB39" s="37">
        <f t="shared" si="34"/>
        <v>55028.603866475671</v>
      </c>
      <c r="AC39" s="37">
        <f t="shared" si="34"/>
        <v>56004.940820304677</v>
      </c>
      <c r="AD39" s="37">
        <f t="shared" si="34"/>
        <v>60634.946433986195</v>
      </c>
      <c r="AE39" s="37">
        <f t="shared" si="34"/>
        <v>59700.193418041177</v>
      </c>
      <c r="AF39" s="37">
        <f t="shared" si="34"/>
        <v>62809.338342010611</v>
      </c>
      <c r="AG39" s="37">
        <f t="shared" si="34"/>
        <v>61771.002850882163</v>
      </c>
      <c r="AH39" s="37">
        <f t="shared" si="34"/>
        <v>64817.185126534452</v>
      </c>
      <c r="AI39" s="37">
        <f t="shared" si="34"/>
        <v>63734.277236031943</v>
      </c>
      <c r="AJ39" s="37">
        <f t="shared" si="34"/>
        <v>63608.497498801735</v>
      </c>
      <c r="AK39" s="37">
        <f t="shared" si="34"/>
        <v>65666.301122485675</v>
      </c>
      <c r="AL39" s="37">
        <f t="shared" si="34"/>
        <v>65574.505067978316</v>
      </c>
      <c r="AM39" s="37">
        <f t="shared" si="34"/>
        <v>67684.415279241919</v>
      </c>
      <c r="AN39" s="37">
        <f t="shared" si="34"/>
        <v>67630.227199514629</v>
      </c>
      <c r="AO39" s="37">
        <f t="shared" si="34"/>
        <v>68392.831941748533</v>
      </c>
      <c r="AP39" s="37">
        <f t="shared" si="34"/>
        <v>78499.045436913875</v>
      </c>
      <c r="AQ39" s="37">
        <f t="shared" si="34"/>
        <v>76664.217101735238</v>
      </c>
      <c r="AR39" s="37">
        <f t="shared" si="34"/>
        <v>80528.889569247534</v>
      </c>
      <c r="AS39" s="37">
        <f t="shared" si="34"/>
        <v>78678.996489976664</v>
      </c>
      <c r="AT39" s="37">
        <f t="shared" si="34"/>
        <v>82537.04733251984</v>
      </c>
      <c r="AU39" s="37">
        <f t="shared" si="34"/>
        <v>80688.301273500707</v>
      </c>
      <c r="AV39" s="37">
        <f t="shared" si="34"/>
        <v>78919.693952667352</v>
      </c>
      <c r="AW39" s="37">
        <f t="shared" si="34"/>
        <v>82711.72934314626</v>
      </c>
      <c r="AX39" s="37">
        <f t="shared" si="34"/>
        <v>80952.850745992837</v>
      </c>
      <c r="AY39" s="37">
        <f t="shared" si="34"/>
        <v>84752.188498912292</v>
      </c>
      <c r="BA39" s="37">
        <f t="shared" si="25"/>
        <v>353957.06</v>
      </c>
      <c r="BB39" s="37">
        <f t="shared" si="25"/>
        <v>573319.49707524851</v>
      </c>
      <c r="BC39" s="37">
        <f t="shared" si="25"/>
        <v>747034.20706277457</v>
      </c>
      <c r="BD39" s="37">
        <f t="shared" si="25"/>
        <v>940956.01888587582</v>
      </c>
      <c r="BF39" s="77" t="s">
        <v>246</v>
      </c>
      <c r="BG39" s="77" t="str">
        <f t="shared" si="5"/>
        <v>PromosBase Case Scenario</v>
      </c>
    </row>
    <row r="40" spans="2:59" x14ac:dyDescent="0.25">
      <c r="B40" s="41" t="s">
        <v>68</v>
      </c>
      <c r="C40" s="78" t="s">
        <v>26</v>
      </c>
      <c r="D40" s="63">
        <f>City_A!C39</f>
        <v>14285.600000000002</v>
      </c>
      <c r="E40" s="63">
        <f>City_A!D39</f>
        <v>17288.38</v>
      </c>
      <c r="F40" s="63">
        <f>City_A!E39</f>
        <v>16702.810000000001</v>
      </c>
      <c r="G40" s="63">
        <f>City_A!F39</f>
        <v>12305.509999999998</v>
      </c>
      <c r="H40" s="63">
        <f>City_A!G39</f>
        <v>10737.510000000002</v>
      </c>
      <c r="I40" s="63">
        <f>City_A!H39</f>
        <v>12154.769999999999</v>
      </c>
      <c r="J40" s="63">
        <f>City_A!I39</f>
        <v>11823.640000000001</v>
      </c>
      <c r="K40" s="63">
        <f>City_A!J39</f>
        <v>15341.749999999998</v>
      </c>
      <c r="L40" s="63">
        <f>City_A!K39</f>
        <v>14391.130000000001</v>
      </c>
      <c r="M40" s="63">
        <f>City_A!L39</f>
        <v>17600.849999999999</v>
      </c>
      <c r="N40" s="63">
        <f>City_A!M39</f>
        <v>18090.61</v>
      </c>
      <c r="O40" s="63">
        <f>City_A!N39</f>
        <v>8376.1799999999985</v>
      </c>
      <c r="P40" s="37">
        <f t="shared" ref="P40:AY40" si="35">P122*P29</f>
        <v>19194.767721468579</v>
      </c>
      <c r="Q40" s="37">
        <f t="shared" si="35"/>
        <v>20086.499469743863</v>
      </c>
      <c r="R40" s="37">
        <f t="shared" si="35"/>
        <v>22618.042962723855</v>
      </c>
      <c r="S40" s="37">
        <f t="shared" si="35"/>
        <v>22443.132722589777</v>
      </c>
      <c r="T40" s="37">
        <f t="shared" si="35"/>
        <v>24110.464880543059</v>
      </c>
      <c r="U40" s="37">
        <f t="shared" si="35"/>
        <v>23707.11196082431</v>
      </c>
      <c r="V40" s="37">
        <f t="shared" si="35"/>
        <v>25281.310189769654</v>
      </c>
      <c r="W40" s="37">
        <f t="shared" si="35"/>
        <v>24781.118114734069</v>
      </c>
      <c r="X40" s="37">
        <f t="shared" si="35"/>
        <v>24701.278543861976</v>
      </c>
      <c r="Y40" s="37">
        <f t="shared" si="35"/>
        <v>25553.944366922373</v>
      </c>
      <c r="Z40" s="37">
        <f t="shared" si="35"/>
        <v>25400.696760812611</v>
      </c>
      <c r="AA40" s="37">
        <f t="shared" si="35"/>
        <v>26340.134152570226</v>
      </c>
      <c r="AB40" s="37">
        <f t="shared" si="35"/>
        <v>27279.98512073102</v>
      </c>
      <c r="AC40" s="37">
        <f t="shared" si="35"/>
        <v>27763.996265878413</v>
      </c>
      <c r="AD40" s="37">
        <f t="shared" si="35"/>
        <v>30059.284086674477</v>
      </c>
      <c r="AE40" s="37">
        <f t="shared" si="35"/>
        <v>29595.887842270145</v>
      </c>
      <c r="AF40" s="37">
        <f t="shared" si="35"/>
        <v>31137.221281691727</v>
      </c>
      <c r="AG40" s="37">
        <f t="shared" si="35"/>
        <v>30622.474863319163</v>
      </c>
      <c r="AH40" s="37">
        <f t="shared" si="35"/>
        <v>32132.595079279334</v>
      </c>
      <c r="AI40" s="37">
        <f t="shared" si="35"/>
        <v>31595.752254560171</v>
      </c>
      <c r="AJ40" s="37">
        <f t="shared" si="35"/>
        <v>31533.397967534183</v>
      </c>
      <c r="AK40" s="37">
        <f t="shared" si="35"/>
        <v>32553.537463925873</v>
      </c>
      <c r="AL40" s="37">
        <f t="shared" si="35"/>
        <v>32508.030312641811</v>
      </c>
      <c r="AM40" s="37">
        <f t="shared" si="35"/>
        <v>33554.001228222587</v>
      </c>
      <c r="AN40" s="37">
        <f t="shared" si="35"/>
        <v>33527.137926143027</v>
      </c>
      <c r="AO40" s="37">
        <f t="shared" si="35"/>
        <v>33905.19305673692</v>
      </c>
      <c r="AP40" s="37">
        <f t="shared" si="35"/>
        <v>38915.266625821248</v>
      </c>
      <c r="AQ40" s="37">
        <f t="shared" si="35"/>
        <v>38005.665324573944</v>
      </c>
      <c r="AR40" s="37">
        <f t="shared" si="35"/>
        <v>39921.545430601182</v>
      </c>
      <c r="AS40" s="37">
        <f t="shared" si="35"/>
        <v>39004.475904361636</v>
      </c>
      <c r="AT40" s="37">
        <f t="shared" si="35"/>
        <v>40917.07339338716</v>
      </c>
      <c r="AU40" s="37">
        <f t="shared" si="35"/>
        <v>40000.572493156658</v>
      </c>
      <c r="AV40" s="37">
        <f t="shared" si="35"/>
        <v>39123.799723965203</v>
      </c>
      <c r="AW40" s="37">
        <f t="shared" si="35"/>
        <v>41003.670586772452</v>
      </c>
      <c r="AX40" s="37">
        <f t="shared" si="35"/>
        <v>40131.720753628506</v>
      </c>
      <c r="AY40" s="37">
        <f t="shared" si="35"/>
        <v>42015.211703530971</v>
      </c>
      <c r="BA40" s="37">
        <f t="shared" si="25"/>
        <v>169098.74</v>
      </c>
      <c r="BB40" s="37">
        <f t="shared" si="25"/>
        <v>284218.50184656435</v>
      </c>
      <c r="BC40" s="37">
        <f t="shared" si="25"/>
        <v>370336.16376672889</v>
      </c>
      <c r="BD40" s="37">
        <f t="shared" si="25"/>
        <v>466471.33292267885</v>
      </c>
      <c r="BF40" s="77" t="s">
        <v>246</v>
      </c>
      <c r="BG40" s="77" t="str">
        <f t="shared" si="5"/>
        <v>Total Marketing CreditsBase Case Scenario</v>
      </c>
    </row>
    <row r="41" spans="2:59" x14ac:dyDescent="0.25">
      <c r="B41" s="41" t="s">
        <v>69</v>
      </c>
      <c r="C41" s="78" t="s">
        <v>26</v>
      </c>
      <c r="D41" s="63">
        <f>City_A!C40</f>
        <v>1.3699999999978729E-3</v>
      </c>
      <c r="E41" s="63">
        <f>City_A!D40</f>
        <v>-6.0300000000861331E-3</v>
      </c>
      <c r="F41" s="63">
        <f>City_A!E40</f>
        <v>762.78797999999995</v>
      </c>
      <c r="G41" s="63">
        <f>City_A!F40</f>
        <v>-9.6700000002485353E-3</v>
      </c>
      <c r="H41" s="63">
        <f>City_A!G40</f>
        <v>-5.2699999998271352E-3</v>
      </c>
      <c r="I41" s="63">
        <f>City_A!H40</f>
        <v>-1351.5362999999995</v>
      </c>
      <c r="J41" s="63">
        <f>City_A!I40</f>
        <v>3.4499999998232056E-3</v>
      </c>
      <c r="K41" s="63">
        <f>City_A!J40</f>
        <v>669.74423999999942</v>
      </c>
      <c r="L41" s="63">
        <f>City_A!K40</f>
        <v>2.6200000007108315E-3</v>
      </c>
      <c r="M41" s="63">
        <f>City_A!L40</f>
        <v>6.3999999983650468E-3</v>
      </c>
      <c r="N41" s="63">
        <f>City_A!M40</f>
        <v>16.880630000000792</v>
      </c>
      <c r="O41" s="63">
        <f>City_A!N40</f>
        <v>-1337.9936299999995</v>
      </c>
      <c r="P41" s="37">
        <f t="shared" ref="P41:AY41" si="36">P123*P29</f>
        <v>-99.569157602565554</v>
      </c>
      <c r="Q41" s="37">
        <f t="shared" si="36"/>
        <v>-104.19484415796606</v>
      </c>
      <c r="R41" s="37">
        <f t="shared" si="36"/>
        <v>-117.32673805154786</v>
      </c>
      <c r="S41" s="37">
        <f t="shared" si="36"/>
        <v>-116.41942489626888</v>
      </c>
      <c r="T41" s="37">
        <f t="shared" si="36"/>
        <v>-125.06838907338653</v>
      </c>
      <c r="U41" s="37">
        <f t="shared" si="36"/>
        <v>-122.97607355200557</v>
      </c>
      <c r="V41" s="37">
        <f t="shared" si="36"/>
        <v>-131.14192342474092</v>
      </c>
      <c r="W41" s="37">
        <f t="shared" si="36"/>
        <v>-128.54727345171366</v>
      </c>
      <c r="X41" s="37">
        <f t="shared" si="36"/>
        <v>-128.13312106756194</v>
      </c>
      <c r="Y41" s="37">
        <f t="shared" si="36"/>
        <v>-132.55616066619515</v>
      </c>
      <c r="Z41" s="37">
        <f t="shared" si="36"/>
        <v>-131.76121824926284</v>
      </c>
      <c r="AA41" s="37">
        <f t="shared" si="36"/>
        <v>-136.63436863456485</v>
      </c>
      <c r="AB41" s="37">
        <f t="shared" si="36"/>
        <v>-141.50966436773803</v>
      </c>
      <c r="AC41" s="37">
        <f t="shared" si="36"/>
        <v>-144.02037888598028</v>
      </c>
      <c r="AD41" s="37">
        <f t="shared" si="36"/>
        <v>-155.92674202037131</v>
      </c>
      <c r="AE41" s="37">
        <f t="shared" si="36"/>
        <v>-153.52296332603859</v>
      </c>
      <c r="AF41" s="37">
        <f t="shared" si="36"/>
        <v>-161.51833343808337</v>
      </c>
      <c r="AG41" s="37">
        <f t="shared" si="36"/>
        <v>-158.84818561446735</v>
      </c>
      <c r="AH41" s="37">
        <f t="shared" si="36"/>
        <v>-166.68164314641683</v>
      </c>
      <c r="AI41" s="37">
        <f t="shared" si="36"/>
        <v>-163.89687447414559</v>
      </c>
      <c r="AJ41" s="37">
        <f t="shared" si="36"/>
        <v>-163.57342362951036</v>
      </c>
      <c r="AK41" s="37">
        <f t="shared" si="36"/>
        <v>-168.86520062659375</v>
      </c>
      <c r="AL41" s="37">
        <f t="shared" si="36"/>
        <v>-168.62914105119296</v>
      </c>
      <c r="AM41" s="37">
        <f t="shared" si="36"/>
        <v>-174.05491355609692</v>
      </c>
      <c r="AN41" s="37">
        <f t="shared" si="36"/>
        <v>-173.91556535468609</v>
      </c>
      <c r="AO41" s="37">
        <f t="shared" si="36"/>
        <v>-175.87665347134299</v>
      </c>
      <c r="AP41" s="37">
        <f t="shared" si="36"/>
        <v>-201.8654443772451</v>
      </c>
      <c r="AQ41" s="37">
        <f t="shared" si="36"/>
        <v>-197.14706296030849</v>
      </c>
      <c r="AR41" s="37">
        <f t="shared" si="36"/>
        <v>-207.0853217083571</v>
      </c>
      <c r="AS41" s="37">
        <f t="shared" si="36"/>
        <v>-202.32820031383631</v>
      </c>
      <c r="AT41" s="37">
        <f t="shared" si="36"/>
        <v>-212.24943111894049</v>
      </c>
      <c r="AU41" s="37">
        <f t="shared" si="36"/>
        <v>-207.49525936223418</v>
      </c>
      <c r="AV41" s="37">
        <f t="shared" si="36"/>
        <v>-202.94716962736229</v>
      </c>
      <c r="AW41" s="37">
        <f t="shared" si="36"/>
        <v>-212.69863736729098</v>
      </c>
      <c r="AX41" s="37">
        <f t="shared" si="36"/>
        <v>-208.17556568350415</v>
      </c>
      <c r="AY41" s="37">
        <f t="shared" si="36"/>
        <v>-217.94581192743712</v>
      </c>
      <c r="BA41" s="37">
        <f t="shared" si="25"/>
        <v>-1240.1242100000002</v>
      </c>
      <c r="BB41" s="37">
        <f t="shared" si="25"/>
        <v>-1474.3286928277798</v>
      </c>
      <c r="BC41" s="37">
        <f t="shared" si="25"/>
        <v>-1921.0474641366354</v>
      </c>
      <c r="BD41" s="37">
        <f t="shared" si="25"/>
        <v>-2419.7301232725454</v>
      </c>
      <c r="BF41" s="77" t="s">
        <v>246</v>
      </c>
      <c r="BG41" s="77" t="str">
        <f t="shared" si="5"/>
        <v>Fully Loaded HeadcountBase Case Scenario</v>
      </c>
    </row>
    <row r="42" spans="2:59" x14ac:dyDescent="0.25">
      <c r="B42" s="41" t="s">
        <v>70</v>
      </c>
      <c r="C42" s="78" t="s">
        <v>26</v>
      </c>
      <c r="D42" s="63">
        <f>City_A!C41</f>
        <v>819.58541000000037</v>
      </c>
      <c r="E42" s="63">
        <f>City_A!D41</f>
        <v>1699.4117500000013</v>
      </c>
      <c r="F42" s="63">
        <f>City_A!E41</f>
        <v>2050.6735600000015</v>
      </c>
      <c r="G42" s="63">
        <f>City_A!F41</f>
        <v>1973.5524199999991</v>
      </c>
      <c r="H42" s="63">
        <f>City_A!G41</f>
        <v>1677.0254499999976</v>
      </c>
      <c r="I42" s="63">
        <f>City_A!H41</f>
        <v>1088.8663999999992</v>
      </c>
      <c r="J42" s="63">
        <f>City_A!I41</f>
        <v>1846.3035700000009</v>
      </c>
      <c r="K42" s="63">
        <f>City_A!J41</f>
        <v>382.32639000000023</v>
      </c>
      <c r="L42" s="63">
        <f>City_A!K41</f>
        <v>2017.6952799999999</v>
      </c>
      <c r="M42" s="63">
        <f>City_A!L41</f>
        <v>5.9499999999275133E-3</v>
      </c>
      <c r="N42" s="63">
        <f>City_A!M41</f>
        <v>3.3099999999421925E-3</v>
      </c>
      <c r="O42" s="63">
        <f>City_A!N41</f>
        <v>-1074.7563700000001</v>
      </c>
      <c r="P42" s="37">
        <f t="shared" ref="P42:AY42" si="37">P124*P29</f>
        <v>1445.5107602115895</v>
      </c>
      <c r="Q42" s="37">
        <f t="shared" si="37"/>
        <v>1512.6648855471365</v>
      </c>
      <c r="R42" s="37">
        <f t="shared" si="37"/>
        <v>1703.3092013391608</v>
      </c>
      <c r="S42" s="37">
        <f t="shared" si="37"/>
        <v>1690.1371412312276</v>
      </c>
      <c r="T42" s="37">
        <f t="shared" si="37"/>
        <v>1815.6998263411194</v>
      </c>
      <c r="U42" s="37">
        <f t="shared" si="37"/>
        <v>1785.3243097380146</v>
      </c>
      <c r="V42" s="37">
        <f t="shared" si="37"/>
        <v>1903.8733076558919</v>
      </c>
      <c r="W42" s="37">
        <f t="shared" si="37"/>
        <v>1866.2050723780137</v>
      </c>
      <c r="X42" s="37">
        <f t="shared" si="37"/>
        <v>1860.1925506084897</v>
      </c>
      <c r="Y42" s="37">
        <f t="shared" si="37"/>
        <v>1924.4047171730233</v>
      </c>
      <c r="Z42" s="37">
        <f t="shared" si="37"/>
        <v>1912.8640167684771</v>
      </c>
      <c r="AA42" s="37">
        <f t="shared" si="37"/>
        <v>1983.6107368140606</v>
      </c>
      <c r="AB42" s="37">
        <f t="shared" si="37"/>
        <v>2054.3886022816487</v>
      </c>
      <c r="AC42" s="37">
        <f t="shared" si="37"/>
        <v>2090.83829151599</v>
      </c>
      <c r="AD42" s="37">
        <f t="shared" si="37"/>
        <v>2263.6907735511031</v>
      </c>
      <c r="AE42" s="37">
        <f t="shared" si="37"/>
        <v>2228.7935418029479</v>
      </c>
      <c r="AF42" s="37">
        <f t="shared" si="37"/>
        <v>2344.8675732311008</v>
      </c>
      <c r="AG42" s="37">
        <f t="shared" si="37"/>
        <v>2306.1032861433382</v>
      </c>
      <c r="AH42" s="37">
        <f t="shared" si="37"/>
        <v>2419.8267264609826</v>
      </c>
      <c r="AI42" s="37">
        <f t="shared" si="37"/>
        <v>2379.3984133428198</v>
      </c>
      <c r="AJ42" s="37">
        <f t="shared" si="37"/>
        <v>2374.7026653062039</v>
      </c>
      <c r="AK42" s="37">
        <f t="shared" si="37"/>
        <v>2451.5268624180926</v>
      </c>
      <c r="AL42" s="37">
        <f t="shared" si="37"/>
        <v>2448.0998307497639</v>
      </c>
      <c r="AM42" s="37">
        <f t="shared" si="37"/>
        <v>2526.8693285254162</v>
      </c>
      <c r="AN42" s="37">
        <f t="shared" si="37"/>
        <v>2524.8463192984073</v>
      </c>
      <c r="AO42" s="37">
        <f t="shared" si="37"/>
        <v>2553.3167216057741</v>
      </c>
      <c r="AP42" s="37">
        <f t="shared" si="37"/>
        <v>2930.6130431165088</v>
      </c>
      <c r="AQ42" s="37">
        <f t="shared" si="37"/>
        <v>2862.1132056850379</v>
      </c>
      <c r="AR42" s="37">
        <f t="shared" si="37"/>
        <v>3006.3934256243601</v>
      </c>
      <c r="AS42" s="37">
        <f t="shared" si="37"/>
        <v>2937.3311745319052</v>
      </c>
      <c r="AT42" s="37">
        <f t="shared" si="37"/>
        <v>3081.3641886562637</v>
      </c>
      <c r="AU42" s="37">
        <f t="shared" si="37"/>
        <v>3012.3447593903893</v>
      </c>
      <c r="AV42" s="37">
        <f t="shared" si="37"/>
        <v>2946.3171579878858</v>
      </c>
      <c r="AW42" s="37">
        <f t="shared" si="37"/>
        <v>3087.8856103613343</v>
      </c>
      <c r="AX42" s="37">
        <f t="shared" si="37"/>
        <v>3022.2212124137336</v>
      </c>
      <c r="AY42" s="37">
        <f t="shared" si="37"/>
        <v>3164.0622846451015</v>
      </c>
      <c r="BA42" s="37">
        <f t="shared" si="25"/>
        <v>12480.693120000004</v>
      </c>
      <c r="BB42" s="37">
        <f t="shared" si="25"/>
        <v>21403.796525806207</v>
      </c>
      <c r="BC42" s="37">
        <f t="shared" si="25"/>
        <v>27889.105895329405</v>
      </c>
      <c r="BD42" s="37">
        <f t="shared" si="25"/>
        <v>35128.809103316707</v>
      </c>
      <c r="BF42" s="77" t="s">
        <v>246</v>
      </c>
      <c r="BG42" s="77" t="str">
        <f t="shared" si="5"/>
        <v>Total Contractors &amp; Outside ServicesBase Case Scenario</v>
      </c>
    </row>
    <row r="43" spans="2:59" x14ac:dyDescent="0.25">
      <c r="B43" s="41" t="s">
        <v>71</v>
      </c>
      <c r="C43" s="78" t="s">
        <v>26</v>
      </c>
      <c r="D43" s="63">
        <f>City_A!C42</f>
        <v>7.589999999966679E-3</v>
      </c>
      <c r="E43" s="63">
        <f>City_A!D42</f>
        <v>-1.5500000000017167E-3</v>
      </c>
      <c r="F43" s="63">
        <f>City_A!E42</f>
        <v>-4.1799999999909687E-3</v>
      </c>
      <c r="G43" s="63">
        <f>City_A!F42</f>
        <v>-5.2400000000005775E-3</v>
      </c>
      <c r="H43" s="63">
        <f>City_A!G42</f>
        <v>-1.1199999999682575E-3</v>
      </c>
      <c r="I43" s="63">
        <f>City_A!H42</f>
        <v>-1.4250000000014085E-2</v>
      </c>
      <c r="J43" s="63">
        <f>City_A!I42</f>
        <v>-2.6710000000047529E-2</v>
      </c>
      <c r="K43" s="63">
        <f>City_A!J42</f>
        <v>-2.5399999999433931E-3</v>
      </c>
      <c r="L43" s="63">
        <f>City_A!K42</f>
        <v>1.3600000000408841E-3</v>
      </c>
      <c r="M43" s="63">
        <f>City_A!L42</f>
        <v>-3.0100000000032878E-3</v>
      </c>
      <c r="N43" s="63">
        <f>City_A!M42</f>
        <v>1.1680000000012569E-2</v>
      </c>
      <c r="O43" s="63">
        <f>City_A!N42</f>
        <v>1.4440000000014663E-2</v>
      </c>
      <c r="P43" s="37">
        <f t="shared" ref="P43:AY43" si="38">P125*P29</f>
        <v>-2.6948105322411866E-3</v>
      </c>
      <c r="Q43" s="37">
        <f t="shared" si="38"/>
        <v>-2.8200034046976926E-3</v>
      </c>
      <c r="R43" s="37">
        <f t="shared" si="38"/>
        <v>-3.1754143253559801E-3</v>
      </c>
      <c r="S43" s="37">
        <f t="shared" si="38"/>
        <v>-3.1508581565004978E-3</v>
      </c>
      <c r="T43" s="37">
        <f t="shared" si="38"/>
        <v>-3.3849398773733957E-3</v>
      </c>
      <c r="U43" s="37">
        <f t="shared" si="38"/>
        <v>-3.3283119612641226E-3</v>
      </c>
      <c r="V43" s="37">
        <f t="shared" si="38"/>
        <v>-3.5493183328313407E-3</v>
      </c>
      <c r="W43" s="37">
        <f t="shared" si="38"/>
        <v>-3.4790948796742664E-3</v>
      </c>
      <c r="X43" s="37">
        <f t="shared" si="38"/>
        <v>-3.4678859648492595E-3</v>
      </c>
      <c r="Y43" s="37">
        <f t="shared" si="38"/>
        <v>-3.5875942558693842E-3</v>
      </c>
      <c r="Z43" s="37">
        <f t="shared" si="38"/>
        <v>-3.5660793686366809E-3</v>
      </c>
      <c r="AA43" s="37">
        <f t="shared" si="38"/>
        <v>-3.6979697782746216E-3</v>
      </c>
      <c r="AB43" s="37">
        <f t="shared" si="38"/>
        <v>-3.8299182511339221E-3</v>
      </c>
      <c r="AC43" s="37">
        <f t="shared" si="38"/>
        <v>-3.8978700154163565E-3</v>
      </c>
      <c r="AD43" s="37">
        <f t="shared" si="38"/>
        <v>-4.2201122995513228E-3</v>
      </c>
      <c r="AE43" s="37">
        <f t="shared" si="38"/>
        <v>-4.1550547224999939E-3</v>
      </c>
      <c r="AF43" s="37">
        <f t="shared" si="38"/>
        <v>-4.3714471085148131E-3</v>
      </c>
      <c r="AG43" s="37">
        <f t="shared" si="38"/>
        <v>-4.2991803278070494E-3</v>
      </c>
      <c r="AH43" s="37">
        <f t="shared" si="38"/>
        <v>-4.511190596541286E-3</v>
      </c>
      <c r="AI43" s="37">
        <f t="shared" si="38"/>
        <v>-4.4358216356242316E-3</v>
      </c>
      <c r="AJ43" s="37">
        <f t="shared" si="38"/>
        <v>-4.4270675318056124E-3</v>
      </c>
      <c r="AK43" s="37">
        <f t="shared" si="38"/>
        <v>-4.5702879499488758E-3</v>
      </c>
      <c r="AL43" s="37">
        <f t="shared" si="38"/>
        <v>-4.5638990656262264E-3</v>
      </c>
      <c r="AM43" s="37">
        <f t="shared" si="38"/>
        <v>-4.7107460335409487E-3</v>
      </c>
      <c r="AN43" s="37">
        <f t="shared" si="38"/>
        <v>-4.7069746146613228E-3</v>
      </c>
      <c r="AO43" s="37">
        <f t="shared" si="38"/>
        <v>-4.7600508989110541E-3</v>
      </c>
      <c r="AP43" s="37">
        <f t="shared" si="38"/>
        <v>-5.4634300289523674E-3</v>
      </c>
      <c r="AQ43" s="37">
        <f t="shared" si="38"/>
        <v>-5.3357283968039374E-3</v>
      </c>
      <c r="AR43" s="37">
        <f t="shared" si="38"/>
        <v>-5.6047045033738039E-3</v>
      </c>
      <c r="AS43" s="37">
        <f t="shared" si="38"/>
        <v>-5.4759543849056498E-3</v>
      </c>
      <c r="AT43" s="37">
        <f t="shared" si="38"/>
        <v>-5.744469635111017E-3</v>
      </c>
      <c r="AU43" s="37">
        <f t="shared" si="38"/>
        <v>-5.6157993477395632E-3</v>
      </c>
      <c r="AV43" s="37">
        <f t="shared" si="38"/>
        <v>-5.4927066108497709E-3</v>
      </c>
      <c r="AW43" s="37">
        <f t="shared" si="38"/>
        <v>-5.7566272726601404E-3</v>
      </c>
      <c r="AX43" s="37">
        <f t="shared" si="38"/>
        <v>-5.6342116421071245E-3</v>
      </c>
      <c r="AY43" s="37">
        <f t="shared" si="38"/>
        <v>-5.8986405387121714E-3</v>
      </c>
      <c r="BA43" s="37">
        <f t="shared" si="25"/>
        <v>-2.352999999993502E-2</v>
      </c>
      <c r="BB43" s="37">
        <f t="shared" si="25"/>
        <v>-3.9902280837568437E-2</v>
      </c>
      <c r="BC43" s="37">
        <f t="shared" si="25"/>
        <v>-5.1992595538010639E-2</v>
      </c>
      <c r="BD43" s="37">
        <f t="shared" si="25"/>
        <v>-6.5489297874787925E-2</v>
      </c>
      <c r="BF43" s="77" t="s">
        <v>246</v>
      </c>
      <c r="BG43" s="77" t="str">
        <f t="shared" si="5"/>
        <v>Travel &amp; EntertainmentBase Case Scenario</v>
      </c>
    </row>
    <row r="44" spans="2:59" x14ac:dyDescent="0.25">
      <c r="B44" s="41" t="s">
        <v>72</v>
      </c>
      <c r="C44" s="78" t="s">
        <v>26</v>
      </c>
      <c r="D44" s="63">
        <f>City_A!C43</f>
        <v>6244.8823599999996</v>
      </c>
      <c r="E44" s="63">
        <f>City_A!D43</f>
        <v>6890.6170400000001</v>
      </c>
      <c r="F44" s="63">
        <f>City_A!E43</f>
        <v>7118.4400000000005</v>
      </c>
      <c r="G44" s="63">
        <f>City_A!F43</f>
        <v>14379.978179999998</v>
      </c>
      <c r="H44" s="63">
        <f>City_A!G43</f>
        <v>5619.26</v>
      </c>
      <c r="I44" s="63">
        <f>City_A!H43</f>
        <v>2039.5099999999993</v>
      </c>
      <c r="J44" s="63">
        <f>City_A!I43</f>
        <v>6145.21</v>
      </c>
      <c r="K44" s="63">
        <f>City_A!J43</f>
        <v>7357.25</v>
      </c>
      <c r="L44" s="63">
        <f>City_A!K43</f>
        <v>8273.3799999999992</v>
      </c>
      <c r="M44" s="63">
        <f>City_A!L43</f>
        <v>10106.120000000001</v>
      </c>
      <c r="N44" s="63">
        <f>City_A!M43</f>
        <v>10268.959999999999</v>
      </c>
      <c r="O44" s="63">
        <f>City_A!N43</f>
        <v>1873.61</v>
      </c>
      <c r="P44" s="37">
        <f t="shared" ref="P44:AY44" si="39">P126*P29</f>
        <v>9709.872751107283</v>
      </c>
      <c r="Q44" s="37">
        <f t="shared" si="39"/>
        <v>10160.96452411119</v>
      </c>
      <c r="R44" s="37">
        <f t="shared" si="39"/>
        <v>11441.572111419297</v>
      </c>
      <c r="S44" s="37">
        <f t="shared" si="39"/>
        <v>11353.091948532616</v>
      </c>
      <c r="T44" s="37">
        <f t="shared" si="39"/>
        <v>12196.529249909703</v>
      </c>
      <c r="U44" s="37">
        <f t="shared" si="39"/>
        <v>11992.48898325536</v>
      </c>
      <c r="V44" s="37">
        <f t="shared" si="39"/>
        <v>12788.81351866413</v>
      </c>
      <c r="W44" s="37">
        <f t="shared" si="39"/>
        <v>12535.786158803156</v>
      </c>
      <c r="X44" s="37">
        <f t="shared" si="39"/>
        <v>12495.398482071649</v>
      </c>
      <c r="Y44" s="37">
        <f t="shared" si="39"/>
        <v>12926.728350777201</v>
      </c>
      <c r="Z44" s="37">
        <f t="shared" si="39"/>
        <v>12849.206456460486</v>
      </c>
      <c r="AA44" s="37">
        <f t="shared" si="39"/>
        <v>13324.430625044521</v>
      </c>
      <c r="AB44" s="37">
        <f t="shared" si="39"/>
        <v>13799.864005550573</v>
      </c>
      <c r="AC44" s="37">
        <f t="shared" si="39"/>
        <v>14044.706073852472</v>
      </c>
      <c r="AD44" s="37">
        <f t="shared" si="39"/>
        <v>15205.8012738829</v>
      </c>
      <c r="AE44" s="37">
        <f t="shared" si="39"/>
        <v>14971.387467381113</v>
      </c>
      <c r="AF44" s="37">
        <f t="shared" si="39"/>
        <v>15751.087007431866</v>
      </c>
      <c r="AG44" s="37">
        <f t="shared" si="39"/>
        <v>15490.697181724538</v>
      </c>
      <c r="AH44" s="37">
        <f t="shared" si="39"/>
        <v>16254.607188275326</v>
      </c>
      <c r="AI44" s="37">
        <f t="shared" si="39"/>
        <v>15983.039665760432</v>
      </c>
      <c r="AJ44" s="37">
        <f t="shared" si="39"/>
        <v>15951.497101594305</v>
      </c>
      <c r="AK44" s="37">
        <f t="shared" si="39"/>
        <v>16467.545268578015</v>
      </c>
      <c r="AL44" s="37">
        <f t="shared" si="39"/>
        <v>16444.525003126226</v>
      </c>
      <c r="AM44" s="37">
        <f t="shared" si="39"/>
        <v>16973.640261983419</v>
      </c>
      <c r="AN44" s="37">
        <f t="shared" si="39"/>
        <v>16960.051181425006</v>
      </c>
      <c r="AO44" s="37">
        <f t="shared" si="39"/>
        <v>17151.294298520097</v>
      </c>
      <c r="AP44" s="37">
        <f t="shared" si="39"/>
        <v>19685.692085219274</v>
      </c>
      <c r="AQ44" s="37">
        <f t="shared" si="39"/>
        <v>19225.560813118773</v>
      </c>
      <c r="AR44" s="37">
        <f t="shared" si="39"/>
        <v>20194.728677291245</v>
      </c>
      <c r="AS44" s="37">
        <f t="shared" si="39"/>
        <v>19730.819525958053</v>
      </c>
      <c r="AT44" s="37">
        <f t="shared" si="39"/>
        <v>20698.326844202606</v>
      </c>
      <c r="AU44" s="37">
        <f t="shared" si="39"/>
        <v>20234.705338246058</v>
      </c>
      <c r="AV44" s="37">
        <f t="shared" si="39"/>
        <v>19791.180720286593</v>
      </c>
      <c r="AW44" s="37">
        <f t="shared" si="39"/>
        <v>20742.132934517198</v>
      </c>
      <c r="AX44" s="37">
        <f t="shared" si="39"/>
        <v>20301.048048884146</v>
      </c>
      <c r="AY44" s="37">
        <f t="shared" si="39"/>
        <v>21253.831521796932</v>
      </c>
      <c r="BA44" s="37">
        <f t="shared" si="25"/>
        <v>86317.217580000011</v>
      </c>
      <c r="BB44" s="37">
        <f t="shared" si="25"/>
        <v>143774.88316015658</v>
      </c>
      <c r="BC44" s="37">
        <f t="shared" si="25"/>
        <v>187338.3974991412</v>
      </c>
      <c r="BD44" s="37">
        <f t="shared" si="25"/>
        <v>235969.37198946596</v>
      </c>
      <c r="BF44" s="77" t="s">
        <v>246</v>
      </c>
      <c r="BG44" s="77" t="str">
        <f t="shared" si="5"/>
        <v>Driver Background CheckBase Case Scenario</v>
      </c>
    </row>
    <row r="45" spans="2:59" x14ac:dyDescent="0.25">
      <c r="B45" s="41" t="s">
        <v>73</v>
      </c>
      <c r="C45" s="78" t="s">
        <v>26</v>
      </c>
      <c r="D45" s="63">
        <f>City_A!C44</f>
        <v>-775.65718000000152</v>
      </c>
      <c r="E45" s="63">
        <f>City_A!D44</f>
        <v>-2279.1197899999997</v>
      </c>
      <c r="F45" s="63">
        <f>City_A!E44</f>
        <v>5.1200000004172352E-3</v>
      </c>
      <c r="G45" s="63">
        <f>City_A!F44</f>
        <v>-1.4500000000552404E-3</v>
      </c>
      <c r="H45" s="63">
        <f>City_A!G44</f>
        <v>-3.0600000000546856E-3</v>
      </c>
      <c r="I45" s="63">
        <f>City_A!H44</f>
        <v>9.4799999997636775E-3</v>
      </c>
      <c r="J45" s="63">
        <f>City_A!I44</f>
        <v>-147.22376000000122</v>
      </c>
      <c r="K45" s="63">
        <f>City_A!J44</f>
        <v>1.1500000000765453E-2</v>
      </c>
      <c r="L45" s="63">
        <f>City_A!K44</f>
        <v>37.507080000000542</v>
      </c>
      <c r="M45" s="63">
        <f>City_A!L44</f>
        <v>855.48385000000007</v>
      </c>
      <c r="N45" s="63">
        <f>City_A!M44</f>
        <v>2563.8069</v>
      </c>
      <c r="O45" s="63">
        <f>City_A!N44</f>
        <v>986.83726999999988</v>
      </c>
      <c r="P45" s="37">
        <f t="shared" ref="P45:AY45" si="40">P127*P29</f>
        <v>-16.355388975480174</v>
      </c>
      <c r="Q45" s="37">
        <f t="shared" si="40"/>
        <v>-17.115211642597679</v>
      </c>
      <c r="R45" s="37">
        <f t="shared" si="40"/>
        <v>-19.272277523094083</v>
      </c>
      <c r="S45" s="37">
        <f t="shared" si="40"/>
        <v>-19.123240813991952</v>
      </c>
      <c r="T45" s="37">
        <f t="shared" si="40"/>
        <v>-20.543933493911823</v>
      </c>
      <c r="U45" s="37">
        <f t="shared" si="40"/>
        <v>-20.200246402089544</v>
      </c>
      <c r="V45" s="37">
        <f t="shared" si="40"/>
        <v>-21.541581954179424</v>
      </c>
      <c r="W45" s="37">
        <f t="shared" si="40"/>
        <v>-21.115380602416796</v>
      </c>
      <c r="X45" s="37">
        <f t="shared" si="40"/>
        <v>-21.047351269830081</v>
      </c>
      <c r="Y45" s="37">
        <f t="shared" si="40"/>
        <v>-21.773886823925537</v>
      </c>
      <c r="Z45" s="37">
        <f t="shared" si="40"/>
        <v>-21.643308311913486</v>
      </c>
      <c r="AA45" s="37">
        <f t="shared" si="40"/>
        <v>-22.443779783267701</v>
      </c>
      <c r="AB45" s="37">
        <f t="shared" si="40"/>
        <v>-23.24460365289228</v>
      </c>
      <c r="AC45" s="37">
        <f t="shared" si="40"/>
        <v>-23.657017632692579</v>
      </c>
      <c r="AD45" s="37">
        <f t="shared" si="40"/>
        <v>-25.612775871840977</v>
      </c>
      <c r="AE45" s="37">
        <f t="shared" si="40"/>
        <v>-25.217927341398347</v>
      </c>
      <c r="AF45" s="37">
        <f t="shared" si="40"/>
        <v>-26.531259615508613</v>
      </c>
      <c r="AG45" s="37">
        <f t="shared" si="40"/>
        <v>-26.092656866135282</v>
      </c>
      <c r="AH45" s="37">
        <f t="shared" si="40"/>
        <v>-27.379393121043975</v>
      </c>
      <c r="AI45" s="37">
        <f t="shared" si="40"/>
        <v>-26.921962567864785</v>
      </c>
      <c r="AJ45" s="37">
        <f t="shared" si="40"/>
        <v>-26.868832015133059</v>
      </c>
      <c r="AK45" s="37">
        <f t="shared" si="40"/>
        <v>-27.738067762855874</v>
      </c>
      <c r="AL45" s="37">
        <f t="shared" si="40"/>
        <v>-27.699292239691591</v>
      </c>
      <c r="AM45" s="37">
        <f t="shared" si="40"/>
        <v>-28.590538303702512</v>
      </c>
      <c r="AN45" s="37">
        <f t="shared" si="40"/>
        <v>-28.567648745409727</v>
      </c>
      <c r="AO45" s="37">
        <f t="shared" si="40"/>
        <v>-28.889780213982974</v>
      </c>
      <c r="AP45" s="37">
        <f t="shared" si="40"/>
        <v>-33.158740547714856</v>
      </c>
      <c r="AQ45" s="37">
        <f t="shared" si="40"/>
        <v>-32.383691674481376</v>
      </c>
      <c r="AR45" s="37">
        <f t="shared" si="40"/>
        <v>-34.016165941383434</v>
      </c>
      <c r="AS45" s="37">
        <f t="shared" si="40"/>
        <v>-33.234753577511412</v>
      </c>
      <c r="AT45" s="37">
        <f t="shared" si="40"/>
        <v>-34.864430807288578</v>
      </c>
      <c r="AU45" s="37">
        <f t="shared" si="40"/>
        <v>-34.083502955638565</v>
      </c>
      <c r="AV45" s="37">
        <f t="shared" si="40"/>
        <v>-33.336426466288998</v>
      </c>
      <c r="AW45" s="37">
        <f t="shared" si="40"/>
        <v>-34.938218143637393</v>
      </c>
      <c r="AX45" s="37">
        <f t="shared" si="40"/>
        <v>-34.195251159346995</v>
      </c>
      <c r="AY45" s="37">
        <f t="shared" si="40"/>
        <v>-35.800127423778001</v>
      </c>
      <c r="BA45" s="175">
        <f t="shared" si="25"/>
        <v>1241.6559599999991</v>
      </c>
      <c r="BB45" s="175">
        <f t="shared" si="25"/>
        <v>-242.17558759669828</v>
      </c>
      <c r="BC45" s="175">
        <f t="shared" si="25"/>
        <v>-315.55432699075988</v>
      </c>
      <c r="BD45" s="175">
        <f t="shared" si="25"/>
        <v>-397.46873765646228</v>
      </c>
      <c r="BF45" s="77" t="s">
        <v>246</v>
      </c>
      <c r="BG45" s="77" t="str">
        <f t="shared" si="5"/>
        <v>Facilities &amp; Technology ExpensesBase Case Scenario</v>
      </c>
    </row>
    <row r="46" spans="2:59" x14ac:dyDescent="0.25">
      <c r="B46" s="56" t="s">
        <v>74</v>
      </c>
      <c r="C46" s="79" t="s">
        <v>26</v>
      </c>
      <c r="D46" s="68">
        <f>SUM(D34:D45)</f>
        <v>228842.50954999996</v>
      </c>
      <c r="E46" s="68">
        <f t="shared" ref="E46:AY46" si="41">SUM(E34:E45)</f>
        <v>260994.09458000006</v>
      </c>
      <c r="F46" s="68">
        <f t="shared" si="41"/>
        <v>293709.37559000007</v>
      </c>
      <c r="G46" s="68">
        <f t="shared" si="41"/>
        <v>270649.03424000001</v>
      </c>
      <c r="H46" s="68">
        <f t="shared" si="41"/>
        <v>260488.75600000005</v>
      </c>
      <c r="I46" s="68">
        <f t="shared" si="41"/>
        <v>341838.44451000006</v>
      </c>
      <c r="J46" s="68">
        <f t="shared" si="41"/>
        <v>280552.61083000002</v>
      </c>
      <c r="K46" s="68">
        <f t="shared" si="41"/>
        <v>266380.43259000004</v>
      </c>
      <c r="L46" s="68">
        <f t="shared" si="41"/>
        <v>226421.13603000005</v>
      </c>
      <c r="M46" s="68">
        <f t="shared" si="41"/>
        <v>239956.82319</v>
      </c>
      <c r="N46" s="68">
        <f t="shared" si="41"/>
        <v>316133.10413000005</v>
      </c>
      <c r="O46" s="68">
        <f t="shared" si="41"/>
        <v>323134.89075999998</v>
      </c>
      <c r="P46" s="68">
        <f t="shared" si="41"/>
        <v>369925.64218636759</v>
      </c>
      <c r="Q46" s="68">
        <f t="shared" si="41"/>
        <v>387111.28592144419</v>
      </c>
      <c r="R46" s="68">
        <f t="shared" si="41"/>
        <v>435899.73004082392</v>
      </c>
      <c r="S46" s="68">
        <f t="shared" si="41"/>
        <v>432528.82272662898</v>
      </c>
      <c r="T46" s="68">
        <f t="shared" si="41"/>
        <v>464662.00236281683</v>
      </c>
      <c r="U46" s="68">
        <f t="shared" si="41"/>
        <v>456888.49918633304</v>
      </c>
      <c r="V46" s="68">
        <f t="shared" si="41"/>
        <v>487226.78195283568</v>
      </c>
      <c r="W46" s="68">
        <f t="shared" si="41"/>
        <v>477586.97399792512</v>
      </c>
      <c r="X46" s="68">
        <f t="shared" si="41"/>
        <v>476048.28882312559</v>
      </c>
      <c r="Y46" s="68">
        <f t="shared" si="41"/>
        <v>492481.0457464197</v>
      </c>
      <c r="Z46" s="68">
        <f t="shared" si="41"/>
        <v>489527.62531819165</v>
      </c>
      <c r="AA46" s="68">
        <f t="shared" si="41"/>
        <v>507632.66235133761</v>
      </c>
      <c r="AB46" s="68">
        <f t="shared" si="41"/>
        <v>525745.66991680569</v>
      </c>
      <c r="AC46" s="68">
        <f t="shared" si="41"/>
        <v>535073.63555265695</v>
      </c>
      <c r="AD46" s="68">
        <f t="shared" si="41"/>
        <v>579308.91015620751</v>
      </c>
      <c r="AE46" s="68">
        <f t="shared" si="41"/>
        <v>570378.23926789593</v>
      </c>
      <c r="AF46" s="68">
        <f t="shared" si="41"/>
        <v>600083.14482732234</v>
      </c>
      <c r="AG46" s="68">
        <f t="shared" si="41"/>
        <v>590162.84247499809</v>
      </c>
      <c r="AH46" s="68">
        <f t="shared" si="41"/>
        <v>619266.20015944017</v>
      </c>
      <c r="AI46" s="68">
        <f t="shared" si="41"/>
        <v>608920.05116878252</v>
      </c>
      <c r="AJ46" s="68">
        <f t="shared" si="41"/>
        <v>607718.34609967866</v>
      </c>
      <c r="AK46" s="68">
        <f t="shared" si="41"/>
        <v>627378.69124156295</v>
      </c>
      <c r="AL46" s="68">
        <f t="shared" si="41"/>
        <v>626501.66775229201</v>
      </c>
      <c r="AM46" s="68">
        <f t="shared" si="41"/>
        <v>646659.84149365558</v>
      </c>
      <c r="AN46" s="68">
        <f t="shared" si="41"/>
        <v>646142.12622784846</v>
      </c>
      <c r="AO46" s="68">
        <f t="shared" si="41"/>
        <v>653428.08503684064</v>
      </c>
      <c r="AP46" s="68">
        <f t="shared" si="41"/>
        <v>749983.28744085645</v>
      </c>
      <c r="AQ46" s="68">
        <f t="shared" si="41"/>
        <v>732453.25788383733</v>
      </c>
      <c r="AR46" s="68">
        <f t="shared" si="41"/>
        <v>769376.50638876809</v>
      </c>
      <c r="AS46" s="68">
        <f t="shared" si="41"/>
        <v>751702.5476127899</v>
      </c>
      <c r="AT46" s="68">
        <f t="shared" si="41"/>
        <v>788562.53282534704</v>
      </c>
      <c r="AU46" s="68">
        <f t="shared" si="41"/>
        <v>770899.53273064131</v>
      </c>
      <c r="AV46" s="68">
        <f t="shared" si="41"/>
        <v>754002.18161907222</v>
      </c>
      <c r="AW46" s="68">
        <f t="shared" si="41"/>
        <v>790231.45233713486</v>
      </c>
      <c r="AX46" s="68">
        <f t="shared" si="41"/>
        <v>773427.04987388942</v>
      </c>
      <c r="AY46" s="68">
        <f t="shared" si="41"/>
        <v>809726.0876796759</v>
      </c>
      <c r="BA46" s="175">
        <f t="shared" si="25"/>
        <v>3309101.2119999998</v>
      </c>
      <c r="BB46" s="175">
        <f t="shared" si="25"/>
        <v>5477519.3606142495</v>
      </c>
      <c r="BC46" s="175">
        <f t="shared" si="25"/>
        <v>7137197.2401112989</v>
      </c>
      <c r="BD46" s="175">
        <f t="shared" si="25"/>
        <v>8989934.6476567015</v>
      </c>
      <c r="BF46" s="77" t="s">
        <v>246</v>
      </c>
      <c r="BG46" s="77" t="str">
        <f t="shared" si="5"/>
        <v>Total Operating ExpensesBase Case Scenario</v>
      </c>
    </row>
    <row r="47" spans="2:59" x14ac:dyDescent="0.25">
      <c r="B47" s="60" t="s">
        <v>75</v>
      </c>
      <c r="C47" s="81" t="s">
        <v>26</v>
      </c>
      <c r="D47" s="63">
        <f>City_A!C46</f>
        <v>485104.61893999984</v>
      </c>
      <c r="E47" s="63">
        <f>City_A!D46</f>
        <v>247262.98542000013</v>
      </c>
      <c r="F47" s="63">
        <f>City_A!E46</f>
        <v>422602.23099999857</v>
      </c>
      <c r="G47" s="63">
        <f>City_A!F46</f>
        <v>498312.45576000068</v>
      </c>
      <c r="H47" s="63">
        <f>City_A!G46</f>
        <v>471081.5239999998</v>
      </c>
      <c r="I47" s="63">
        <f>City_A!H46</f>
        <v>517140.76866999769</v>
      </c>
      <c r="J47" s="63">
        <f>City_A!I46</f>
        <v>476932.14242999983</v>
      </c>
      <c r="K47" s="63">
        <f>City_A!J46</f>
        <v>473592.15740999975</v>
      </c>
      <c r="L47" s="63">
        <f>City_A!K46</f>
        <v>746312.50396999926</v>
      </c>
      <c r="M47" s="63">
        <f>City_A!L46</f>
        <v>550154.88681000017</v>
      </c>
      <c r="N47" s="63">
        <f>City_A!M46</f>
        <v>468958.88969999983</v>
      </c>
      <c r="O47" s="63">
        <f>City_A!N46</f>
        <v>510907.05883999931</v>
      </c>
      <c r="P47" s="37">
        <f>P49-P48</f>
        <v>547330.49459433812</v>
      </c>
      <c r="Q47" s="37">
        <f t="shared" ref="Q47:AY47" si="42">Q49-Q48</f>
        <v>576551.86427081516</v>
      </c>
      <c r="R47" s="37">
        <f t="shared" si="42"/>
        <v>659454.78308730165</v>
      </c>
      <c r="S47" s="37">
        <f t="shared" si="42"/>
        <v>653498.78908982198</v>
      </c>
      <c r="T47" s="37">
        <f t="shared" si="42"/>
        <v>709621.09698465373</v>
      </c>
      <c r="U47" s="37">
        <f t="shared" si="42"/>
        <v>697869.88734877482</v>
      </c>
      <c r="V47" s="37">
        <f t="shared" si="42"/>
        <v>754465.18782717944</v>
      </c>
      <c r="W47" s="37">
        <f t="shared" si="42"/>
        <v>742115.29777251766</v>
      </c>
      <c r="X47" s="37">
        <f t="shared" si="42"/>
        <v>743040.72170869098</v>
      </c>
      <c r="Y47" s="37">
        <f t="shared" si="42"/>
        <v>775651.76711503731</v>
      </c>
      <c r="Z47" s="37">
        <f t="shared" si="42"/>
        <v>772270.76456787018</v>
      </c>
      <c r="AA47" s="37">
        <f t="shared" si="42"/>
        <v>808077.32117740705</v>
      </c>
      <c r="AB47" s="37">
        <f t="shared" si="42"/>
        <v>822704.42427291663</v>
      </c>
      <c r="AC47" s="37">
        <f t="shared" si="42"/>
        <v>839351.38207257271</v>
      </c>
      <c r="AD47" s="37">
        <f t="shared" si="42"/>
        <v>916222.00839176436</v>
      </c>
      <c r="AE47" s="37">
        <f t="shared" si="42"/>
        <v>901641.73089630343</v>
      </c>
      <c r="AF47" s="37">
        <f t="shared" si="42"/>
        <v>953707.96413424122</v>
      </c>
      <c r="AG47" s="37">
        <f t="shared" si="42"/>
        <v>937512.82230343914</v>
      </c>
      <c r="AH47" s="37">
        <f t="shared" si="42"/>
        <v>988491.1712359935</v>
      </c>
      <c r="AI47" s="37">
        <f t="shared" si="42"/>
        <v>971209.4559654484</v>
      </c>
      <c r="AJ47" s="37">
        <f t="shared" si="42"/>
        <v>969373.53624832956</v>
      </c>
      <c r="AK47" s="37">
        <f t="shared" si="42"/>
        <v>1003203.2672200801</v>
      </c>
      <c r="AL47" s="37">
        <f t="shared" si="42"/>
        <v>1001286.404877034</v>
      </c>
      <c r="AM47" s="37">
        <f t="shared" si="42"/>
        <v>1035435.8963486948</v>
      </c>
      <c r="AN47" s="37">
        <f t="shared" si="42"/>
        <v>1033529.1119417346</v>
      </c>
      <c r="AO47" s="37">
        <f t="shared" si="42"/>
        <v>1046364.7720520635</v>
      </c>
      <c r="AP47" s="37">
        <f t="shared" si="42"/>
        <v>1212981.9270393928</v>
      </c>
      <c r="AQ47" s="37">
        <f t="shared" si="42"/>
        <v>1183003.4590889993</v>
      </c>
      <c r="AR47" s="37">
        <f t="shared" si="42"/>
        <v>1246796.4459418133</v>
      </c>
      <c r="AS47" s="37">
        <f t="shared" si="42"/>
        <v>1216462.3273311872</v>
      </c>
      <c r="AT47" s="37">
        <f t="shared" si="42"/>
        <v>1280022.1560709374</v>
      </c>
      <c r="AU47" s="37">
        <f t="shared" si="42"/>
        <v>1249576.7006536657</v>
      </c>
      <c r="AV47" s="37">
        <f t="shared" si="42"/>
        <v>1220403.9810421625</v>
      </c>
      <c r="AW47" s="37">
        <f t="shared" si="42"/>
        <v>1282740.953142178</v>
      </c>
      <c r="AX47" s="37">
        <f t="shared" si="42"/>
        <v>1253700.5313065499</v>
      </c>
      <c r="AY47" s="37">
        <f t="shared" si="42"/>
        <v>1316180.9025902157</v>
      </c>
      <c r="BA47" s="174">
        <f t="shared" si="25"/>
        <v>5868362.2229499947</v>
      </c>
      <c r="BB47" s="174">
        <f t="shared" si="25"/>
        <v>8439947.9755444061</v>
      </c>
      <c r="BC47" s="174">
        <f t="shared" si="25"/>
        <v>11340140.063966816</v>
      </c>
      <c r="BD47" s="174">
        <f t="shared" si="25"/>
        <v>14541763.268200897</v>
      </c>
      <c r="BF47" s="77" t="s">
        <v>246</v>
      </c>
      <c r="BG47" s="77" t="str">
        <f t="shared" si="5"/>
        <v>Contribution excl. D&amp;A and SBCBase Case Scenario</v>
      </c>
    </row>
    <row r="48" spans="2:59" x14ac:dyDescent="0.25">
      <c r="B48" s="61" t="s">
        <v>76</v>
      </c>
      <c r="C48" s="80" t="s">
        <v>26</v>
      </c>
      <c r="D48" s="64">
        <f>City_A!C47</f>
        <v>42684.149219999999</v>
      </c>
      <c r="E48" s="64">
        <f>City_A!D47</f>
        <v>38268.564579999998</v>
      </c>
      <c r="F48" s="64">
        <f>City_A!E47</f>
        <v>44899.381909999996</v>
      </c>
      <c r="G48" s="64">
        <f>City_A!F47</f>
        <v>50413.910239999997</v>
      </c>
      <c r="H48" s="64">
        <f>City_A!G47</f>
        <v>55335.383230000007</v>
      </c>
      <c r="I48" s="64">
        <f>City_A!H47</f>
        <v>70606.5383</v>
      </c>
      <c r="J48" s="64">
        <f>City_A!I47</f>
        <v>68053.414519999991</v>
      </c>
      <c r="K48" s="64">
        <f>City_A!J47</f>
        <v>61829.129489999999</v>
      </c>
      <c r="L48" s="64">
        <f>City_A!K47</f>
        <v>64371.873929999994</v>
      </c>
      <c r="M48" s="64">
        <f>City_A!L47</f>
        <v>46678.220600000001</v>
      </c>
      <c r="N48" s="64">
        <f>City_A!M47</f>
        <v>63254.520550000001</v>
      </c>
      <c r="O48" s="64">
        <f>City_A!N47</f>
        <v>-66210.89237999999</v>
      </c>
      <c r="P48" s="152">
        <f>AVERAGE(D48:O48)</f>
        <v>45015.349515833339</v>
      </c>
      <c r="Q48" s="152">
        <f t="shared" ref="Q48:AY48" si="43">AVERAGE(E48:P48)</f>
        <v>45209.61620715278</v>
      </c>
      <c r="R48" s="152">
        <f t="shared" si="43"/>
        <v>45788.03717608218</v>
      </c>
      <c r="S48" s="152">
        <f t="shared" si="43"/>
        <v>45862.091781589028</v>
      </c>
      <c r="T48" s="152">
        <f t="shared" si="43"/>
        <v>45482.773576721454</v>
      </c>
      <c r="U48" s="152">
        <f t="shared" si="43"/>
        <v>44661.722772281566</v>
      </c>
      <c r="V48" s="152">
        <f t="shared" si="43"/>
        <v>42499.654811638356</v>
      </c>
      <c r="W48" s="152">
        <f t="shared" si="43"/>
        <v>40370.174835941558</v>
      </c>
      <c r="X48" s="152">
        <f t="shared" si="43"/>
        <v>38581.928614770019</v>
      </c>
      <c r="Y48" s="152">
        <f t="shared" si="43"/>
        <v>36432.766505167521</v>
      </c>
      <c r="Z48" s="152">
        <f t="shared" si="43"/>
        <v>35578.978663931484</v>
      </c>
      <c r="AA48" s="152">
        <f t="shared" si="43"/>
        <v>33272.683506759109</v>
      </c>
      <c r="AB48" s="152">
        <f t="shared" si="43"/>
        <v>41562.981497322369</v>
      </c>
      <c r="AC48" s="152">
        <f t="shared" si="43"/>
        <v>41275.284162446456</v>
      </c>
      <c r="AD48" s="152">
        <f t="shared" si="43"/>
        <v>40947.423158720929</v>
      </c>
      <c r="AE48" s="152">
        <f t="shared" si="43"/>
        <v>40544.038657274155</v>
      </c>
      <c r="AF48" s="152">
        <f t="shared" si="43"/>
        <v>40100.867563581247</v>
      </c>
      <c r="AG48" s="152">
        <f t="shared" si="43"/>
        <v>39652.375395819567</v>
      </c>
      <c r="AH48" s="152">
        <f t="shared" si="43"/>
        <v>39234.929781114399</v>
      </c>
      <c r="AI48" s="152">
        <f t="shared" si="43"/>
        <v>38962.869361904071</v>
      </c>
      <c r="AJ48" s="152">
        <f t="shared" si="43"/>
        <v>38845.593905734277</v>
      </c>
      <c r="AK48" s="152">
        <f t="shared" si="43"/>
        <v>38867.566013314638</v>
      </c>
      <c r="AL48" s="152">
        <f t="shared" si="43"/>
        <v>39070.465972326892</v>
      </c>
      <c r="AM48" s="152">
        <f t="shared" si="43"/>
        <v>39361.423248026505</v>
      </c>
      <c r="AN48" s="152">
        <f t="shared" si="43"/>
        <v>39868.818226465453</v>
      </c>
      <c r="AO48" s="152">
        <f t="shared" si="43"/>
        <v>39727.637953894045</v>
      </c>
      <c r="AP48" s="152">
        <f t="shared" si="43"/>
        <v>39598.667436514676</v>
      </c>
      <c r="AQ48" s="152">
        <f t="shared" si="43"/>
        <v>39486.271126330823</v>
      </c>
      <c r="AR48" s="152">
        <f t="shared" si="43"/>
        <v>39398.123832085548</v>
      </c>
      <c r="AS48" s="152">
        <f t="shared" si="43"/>
        <v>39339.56185446091</v>
      </c>
      <c r="AT48" s="152">
        <f t="shared" si="43"/>
        <v>39313.494059347686</v>
      </c>
      <c r="AU48" s="152">
        <f t="shared" si="43"/>
        <v>39320.041082533797</v>
      </c>
      <c r="AV48" s="152">
        <f t="shared" si="43"/>
        <v>39349.80539258627</v>
      </c>
      <c r="AW48" s="152">
        <f t="shared" si="43"/>
        <v>39391.823016490598</v>
      </c>
      <c r="AX48" s="152">
        <f t="shared" si="43"/>
        <v>39435.511100088595</v>
      </c>
      <c r="AY48" s="152">
        <f t="shared" si="43"/>
        <v>39465.93152740207</v>
      </c>
      <c r="BA48" s="175">
        <f t="shared" ref="BA48:BD48" si="44">SUMIF($D$10:$AY$10,BA$11,$D48:$AY48)</f>
        <v>540184.19419000007</v>
      </c>
      <c r="BB48" s="175">
        <f t="shared" si="44"/>
        <v>498755.77796786843</v>
      </c>
      <c r="BC48" s="175">
        <f t="shared" si="44"/>
        <v>478425.81871758547</v>
      </c>
      <c r="BD48" s="175">
        <f t="shared" si="44"/>
        <v>473695.68660820049</v>
      </c>
      <c r="BF48" s="77" t="s">
        <v>246</v>
      </c>
      <c r="BG48" s="77" t="str">
        <f t="shared" si="5"/>
        <v>Depreciation and AmortizationBase Case Scenario</v>
      </c>
    </row>
    <row r="49" spans="2:59" x14ac:dyDescent="0.25">
      <c r="B49" s="44" t="s">
        <v>77</v>
      </c>
      <c r="C49" s="81" t="s">
        <v>26</v>
      </c>
      <c r="D49" s="67">
        <f>D29-D46-D48</f>
        <v>442420.46971999994</v>
      </c>
      <c r="E49" s="67">
        <f>E29-E46-E48</f>
        <v>208994.42083999966</v>
      </c>
      <c r="F49" s="67">
        <f t="shared" ref="F49:AY49" si="45">F29-F46-F48</f>
        <v>377702.84909000015</v>
      </c>
      <c r="G49" s="67">
        <f t="shared" si="45"/>
        <v>447898.54551999952</v>
      </c>
      <c r="H49" s="67">
        <f t="shared" si="45"/>
        <v>415746.14076999924</v>
      </c>
      <c r="I49" s="67">
        <f t="shared" si="45"/>
        <v>446534.23036999977</v>
      </c>
      <c r="J49" s="67">
        <f t="shared" si="45"/>
        <v>408878.72791000002</v>
      </c>
      <c r="K49" s="67">
        <f t="shared" si="45"/>
        <v>411763.02791999979</v>
      </c>
      <c r="L49" s="67">
        <f t="shared" si="45"/>
        <v>681940.63003999868</v>
      </c>
      <c r="M49" s="67">
        <f t="shared" si="45"/>
        <v>503476.66621000017</v>
      </c>
      <c r="N49" s="67">
        <f t="shared" si="45"/>
        <v>405704.36914999975</v>
      </c>
      <c r="O49" s="67">
        <f t="shared" si="45"/>
        <v>577117.95122000086</v>
      </c>
      <c r="P49" s="67">
        <f t="shared" si="45"/>
        <v>592345.84411017143</v>
      </c>
      <c r="Q49" s="67">
        <f t="shared" si="45"/>
        <v>621761.480477968</v>
      </c>
      <c r="R49" s="67">
        <f t="shared" si="45"/>
        <v>705242.82026338379</v>
      </c>
      <c r="S49" s="67">
        <f t="shared" si="45"/>
        <v>699360.88087141095</v>
      </c>
      <c r="T49" s="67">
        <f t="shared" si="45"/>
        <v>755103.87056137517</v>
      </c>
      <c r="U49" s="67">
        <f t="shared" si="45"/>
        <v>742531.61012105644</v>
      </c>
      <c r="V49" s="67">
        <f t="shared" si="45"/>
        <v>796964.84263881785</v>
      </c>
      <c r="W49" s="67">
        <f t="shared" si="45"/>
        <v>782485.47260845918</v>
      </c>
      <c r="X49" s="67">
        <f t="shared" si="45"/>
        <v>781622.65032346104</v>
      </c>
      <c r="Y49" s="67">
        <f t="shared" si="45"/>
        <v>812084.53362020478</v>
      </c>
      <c r="Z49" s="67">
        <f t="shared" si="45"/>
        <v>807849.74323180167</v>
      </c>
      <c r="AA49" s="67">
        <f t="shared" si="45"/>
        <v>841350.00468416617</v>
      </c>
      <c r="AB49" s="67">
        <f t="shared" si="45"/>
        <v>864267.40577023895</v>
      </c>
      <c r="AC49" s="67">
        <f t="shared" si="45"/>
        <v>880626.66623501922</v>
      </c>
      <c r="AD49" s="67">
        <f t="shared" si="45"/>
        <v>957169.43155048531</v>
      </c>
      <c r="AE49" s="67">
        <f t="shared" si="45"/>
        <v>942185.76955357753</v>
      </c>
      <c r="AF49" s="67">
        <f t="shared" si="45"/>
        <v>993808.83169782243</v>
      </c>
      <c r="AG49" s="67">
        <f t="shared" si="45"/>
        <v>977165.19769925869</v>
      </c>
      <c r="AH49" s="67">
        <f t="shared" si="45"/>
        <v>1027726.101017108</v>
      </c>
      <c r="AI49" s="67">
        <f t="shared" si="45"/>
        <v>1010172.3253273525</v>
      </c>
      <c r="AJ49" s="67">
        <f t="shared" si="45"/>
        <v>1008219.1301540638</v>
      </c>
      <c r="AK49" s="67">
        <f t="shared" si="45"/>
        <v>1042070.8332333948</v>
      </c>
      <c r="AL49" s="67">
        <f t="shared" si="45"/>
        <v>1040356.8708493609</v>
      </c>
      <c r="AM49" s="67">
        <f t="shared" si="45"/>
        <v>1074797.3195967213</v>
      </c>
      <c r="AN49" s="67">
        <f t="shared" si="45"/>
        <v>1073397.9301682001</v>
      </c>
      <c r="AO49" s="67">
        <f t="shared" si="45"/>
        <v>1086092.4100059576</v>
      </c>
      <c r="AP49" s="67">
        <f t="shared" si="45"/>
        <v>1252580.5944759075</v>
      </c>
      <c r="AQ49" s="67">
        <f t="shared" si="45"/>
        <v>1222489.7302153301</v>
      </c>
      <c r="AR49" s="67">
        <f t="shared" si="45"/>
        <v>1286194.5697738989</v>
      </c>
      <c r="AS49" s="67">
        <f t="shared" si="45"/>
        <v>1255801.8891856482</v>
      </c>
      <c r="AT49" s="67">
        <f t="shared" si="45"/>
        <v>1319335.6501302852</v>
      </c>
      <c r="AU49" s="67">
        <f t="shared" si="45"/>
        <v>1288896.7417361995</v>
      </c>
      <c r="AV49" s="67">
        <f t="shared" si="45"/>
        <v>1259753.7864347487</v>
      </c>
      <c r="AW49" s="67">
        <f t="shared" si="45"/>
        <v>1322132.7761586686</v>
      </c>
      <c r="AX49" s="67">
        <f t="shared" si="45"/>
        <v>1293136.0424066386</v>
      </c>
      <c r="AY49" s="67">
        <f t="shared" si="45"/>
        <v>1355646.8341176177</v>
      </c>
      <c r="BA49" s="174">
        <f t="shared" si="25"/>
        <v>5328178.0287599983</v>
      </c>
      <c r="BB49" s="174">
        <f t="shared" si="25"/>
        <v>8938703.7535122763</v>
      </c>
      <c r="BC49" s="174">
        <f t="shared" si="25"/>
        <v>11818565.882684404</v>
      </c>
      <c r="BD49" s="174">
        <f t="shared" si="25"/>
        <v>15015458.954809101</v>
      </c>
      <c r="BF49" s="77" t="s">
        <v>246</v>
      </c>
      <c r="BG49" s="77" t="str">
        <f t="shared" si="5"/>
        <v>ContributionBase Case Scenario</v>
      </c>
    </row>
    <row r="50" spans="2:59" x14ac:dyDescent="0.25">
      <c r="B50" s="62" t="s">
        <v>78</v>
      </c>
      <c r="C50" s="80" t="s">
        <v>26</v>
      </c>
      <c r="D50" s="64">
        <f>City_A!C49</f>
        <v>186.52</v>
      </c>
      <c r="E50" s="64">
        <f>City_A!D49</f>
        <v>598.40000000000009</v>
      </c>
      <c r="F50" s="64">
        <f>City_A!E49</f>
        <v>174.49999999999997</v>
      </c>
      <c r="G50" s="64">
        <f>City_A!F49</f>
        <v>126.52</v>
      </c>
      <c r="H50" s="64">
        <f>City_A!G49</f>
        <v>136.60999999999999</v>
      </c>
      <c r="I50" s="64">
        <f>City_A!H49</f>
        <v>127.34</v>
      </c>
      <c r="J50" s="64">
        <f>City_A!I49</f>
        <v>96.429999999999993</v>
      </c>
      <c r="K50" s="64">
        <f>City_A!J49</f>
        <v>92.84</v>
      </c>
      <c r="L50" s="64">
        <f>City_A!K49</f>
        <v>85.15</v>
      </c>
      <c r="M50" s="64">
        <f>City_A!L49</f>
        <v>72.900000000000006</v>
      </c>
      <c r="N50" s="64">
        <f>City_A!M49</f>
        <v>64.34</v>
      </c>
      <c r="O50" s="64">
        <f>City_A!N49</f>
        <v>0</v>
      </c>
      <c r="P50" s="152">
        <f>AVERAGE(D50:O50)</f>
        <v>146.79583333333332</v>
      </c>
      <c r="Q50" s="152">
        <f>P50</f>
        <v>146.79583333333332</v>
      </c>
      <c r="R50" s="152">
        <f t="shared" ref="R50:AY50" si="46">Q50</f>
        <v>146.79583333333332</v>
      </c>
      <c r="S50" s="152">
        <f t="shared" si="46"/>
        <v>146.79583333333332</v>
      </c>
      <c r="T50" s="152">
        <f t="shared" si="46"/>
        <v>146.79583333333332</v>
      </c>
      <c r="U50" s="152">
        <f t="shared" si="46"/>
        <v>146.79583333333332</v>
      </c>
      <c r="V50" s="152">
        <f t="shared" si="46"/>
        <v>146.79583333333332</v>
      </c>
      <c r="W50" s="152">
        <f t="shared" si="46"/>
        <v>146.79583333333332</v>
      </c>
      <c r="X50" s="152">
        <f t="shared" si="46"/>
        <v>146.79583333333332</v>
      </c>
      <c r="Y50" s="152">
        <f t="shared" si="46"/>
        <v>146.79583333333332</v>
      </c>
      <c r="Z50" s="152">
        <f t="shared" si="46"/>
        <v>146.79583333333332</v>
      </c>
      <c r="AA50" s="152">
        <f t="shared" si="46"/>
        <v>146.79583333333332</v>
      </c>
      <c r="AB50" s="152">
        <f t="shared" si="46"/>
        <v>146.79583333333332</v>
      </c>
      <c r="AC50" s="152">
        <f t="shared" si="46"/>
        <v>146.79583333333332</v>
      </c>
      <c r="AD50" s="152">
        <f t="shared" si="46"/>
        <v>146.79583333333332</v>
      </c>
      <c r="AE50" s="152">
        <f t="shared" si="46"/>
        <v>146.79583333333332</v>
      </c>
      <c r="AF50" s="152">
        <f t="shared" si="46"/>
        <v>146.79583333333332</v>
      </c>
      <c r="AG50" s="152">
        <f t="shared" si="46"/>
        <v>146.79583333333332</v>
      </c>
      <c r="AH50" s="152">
        <f t="shared" si="46"/>
        <v>146.79583333333332</v>
      </c>
      <c r="AI50" s="152">
        <f t="shared" si="46"/>
        <v>146.79583333333332</v>
      </c>
      <c r="AJ50" s="152">
        <f t="shared" si="46"/>
        <v>146.79583333333332</v>
      </c>
      <c r="AK50" s="152">
        <f t="shared" si="46"/>
        <v>146.79583333333332</v>
      </c>
      <c r="AL50" s="152">
        <f t="shared" si="46"/>
        <v>146.79583333333332</v>
      </c>
      <c r="AM50" s="152">
        <f t="shared" si="46"/>
        <v>146.79583333333332</v>
      </c>
      <c r="AN50" s="152">
        <f t="shared" si="46"/>
        <v>146.79583333333332</v>
      </c>
      <c r="AO50" s="152">
        <f t="shared" si="46"/>
        <v>146.79583333333332</v>
      </c>
      <c r="AP50" s="152">
        <f t="shared" si="46"/>
        <v>146.79583333333332</v>
      </c>
      <c r="AQ50" s="152">
        <f t="shared" si="46"/>
        <v>146.79583333333332</v>
      </c>
      <c r="AR50" s="152">
        <f t="shared" si="46"/>
        <v>146.79583333333332</v>
      </c>
      <c r="AS50" s="152">
        <f t="shared" si="46"/>
        <v>146.79583333333332</v>
      </c>
      <c r="AT50" s="152">
        <f t="shared" si="46"/>
        <v>146.79583333333332</v>
      </c>
      <c r="AU50" s="152">
        <f t="shared" si="46"/>
        <v>146.79583333333332</v>
      </c>
      <c r="AV50" s="152">
        <f t="shared" si="46"/>
        <v>146.79583333333332</v>
      </c>
      <c r="AW50" s="152">
        <f t="shared" si="46"/>
        <v>146.79583333333332</v>
      </c>
      <c r="AX50" s="152">
        <f t="shared" si="46"/>
        <v>146.79583333333332</v>
      </c>
      <c r="AY50" s="152">
        <f t="shared" si="46"/>
        <v>146.79583333333332</v>
      </c>
      <c r="BA50" s="175">
        <f t="shared" ref="BA50:BD53" si="47">SUMIF($D$10:$AY$10,BA$11,$D50:$AY50)</f>
        <v>1761.55</v>
      </c>
      <c r="BB50" s="175">
        <f t="shared" si="47"/>
        <v>1761.55</v>
      </c>
      <c r="BC50" s="175">
        <f t="shared" si="47"/>
        <v>1761.55</v>
      </c>
      <c r="BD50" s="175">
        <f t="shared" si="47"/>
        <v>1761.55</v>
      </c>
      <c r="BF50" s="77" t="s">
        <v>246</v>
      </c>
      <c r="BG50" s="77" t="str">
        <f t="shared" si="5"/>
        <v>Stock CompensationBase Case Scenario</v>
      </c>
    </row>
    <row r="51" spans="2:59" x14ac:dyDescent="0.25">
      <c r="B51" s="57" t="s">
        <v>79</v>
      </c>
      <c r="C51" s="81" t="s">
        <v>26</v>
      </c>
      <c r="D51" s="67">
        <f>D49-D50</f>
        <v>442233.94971999992</v>
      </c>
      <c r="E51" s="67">
        <f t="shared" ref="E51:O51" si="48">E49-E50</f>
        <v>208396.02083999966</v>
      </c>
      <c r="F51" s="67">
        <f t="shared" si="48"/>
        <v>377528.34909000015</v>
      </c>
      <c r="G51" s="67">
        <f t="shared" si="48"/>
        <v>447772.0255199995</v>
      </c>
      <c r="H51" s="67">
        <f t="shared" si="48"/>
        <v>415609.53076999926</v>
      </c>
      <c r="I51" s="67">
        <f t="shared" si="48"/>
        <v>446406.89036999975</v>
      </c>
      <c r="J51" s="67">
        <f t="shared" si="48"/>
        <v>408782.29791000002</v>
      </c>
      <c r="K51" s="67">
        <f t="shared" si="48"/>
        <v>411670.18791999976</v>
      </c>
      <c r="L51" s="67">
        <f t="shared" si="48"/>
        <v>681855.48003999866</v>
      </c>
      <c r="M51" s="67">
        <f t="shared" si="48"/>
        <v>503403.76621000015</v>
      </c>
      <c r="N51" s="67">
        <f t="shared" si="48"/>
        <v>405640.02914999973</v>
      </c>
      <c r="O51" s="67">
        <f t="shared" si="48"/>
        <v>577117.95122000086</v>
      </c>
      <c r="P51" s="67">
        <f>P49-P50</f>
        <v>592199.04827683815</v>
      </c>
      <c r="Q51" s="67">
        <f t="shared" ref="Q51:AY51" si="49">Q49-Q50</f>
        <v>621614.68464463472</v>
      </c>
      <c r="R51" s="67">
        <f t="shared" si="49"/>
        <v>705096.02443005051</v>
      </c>
      <c r="S51" s="67">
        <f t="shared" si="49"/>
        <v>699214.08503807767</v>
      </c>
      <c r="T51" s="67">
        <f t="shared" si="49"/>
        <v>754957.07472804189</v>
      </c>
      <c r="U51" s="67">
        <f t="shared" si="49"/>
        <v>742384.81428772316</v>
      </c>
      <c r="V51" s="67">
        <f t="shared" si="49"/>
        <v>796818.04680548457</v>
      </c>
      <c r="W51" s="67">
        <f t="shared" si="49"/>
        <v>782338.6767751259</v>
      </c>
      <c r="X51" s="67">
        <f t="shared" si="49"/>
        <v>781475.85449012776</v>
      </c>
      <c r="Y51" s="67">
        <f t="shared" si="49"/>
        <v>811937.7377868715</v>
      </c>
      <c r="Z51" s="67">
        <f t="shared" si="49"/>
        <v>807702.94739846839</v>
      </c>
      <c r="AA51" s="67">
        <f t="shared" si="49"/>
        <v>841203.20885083289</v>
      </c>
      <c r="AB51" s="67">
        <f t="shared" si="49"/>
        <v>864120.60993690568</v>
      </c>
      <c r="AC51" s="67">
        <f t="shared" si="49"/>
        <v>880479.87040168594</v>
      </c>
      <c r="AD51" s="67">
        <f t="shared" si="49"/>
        <v>957022.63571715204</v>
      </c>
      <c r="AE51" s="67">
        <f t="shared" si="49"/>
        <v>942038.97372024425</v>
      </c>
      <c r="AF51" s="67">
        <f t="shared" si="49"/>
        <v>993662.03586448915</v>
      </c>
      <c r="AG51" s="67">
        <f t="shared" si="49"/>
        <v>977018.40186592541</v>
      </c>
      <c r="AH51" s="67">
        <f t="shared" si="49"/>
        <v>1027579.3051837747</v>
      </c>
      <c r="AI51" s="67">
        <f t="shared" si="49"/>
        <v>1010025.5294940192</v>
      </c>
      <c r="AJ51" s="67">
        <f t="shared" si="49"/>
        <v>1008072.3343207305</v>
      </c>
      <c r="AK51" s="67">
        <f t="shared" si="49"/>
        <v>1041924.0374000615</v>
      </c>
      <c r="AL51" s="67">
        <f t="shared" si="49"/>
        <v>1040210.0750160277</v>
      </c>
      <c r="AM51" s="67">
        <f t="shared" si="49"/>
        <v>1074650.5237633879</v>
      </c>
      <c r="AN51" s="67">
        <f t="shared" si="49"/>
        <v>1073251.1343348667</v>
      </c>
      <c r="AO51" s="67">
        <f t="shared" si="49"/>
        <v>1085945.6141726242</v>
      </c>
      <c r="AP51" s="67">
        <f t="shared" si="49"/>
        <v>1252433.7986425741</v>
      </c>
      <c r="AQ51" s="67">
        <f t="shared" si="49"/>
        <v>1222342.9343819967</v>
      </c>
      <c r="AR51" s="67">
        <f t="shared" si="49"/>
        <v>1286047.7739405655</v>
      </c>
      <c r="AS51" s="67">
        <f t="shared" si="49"/>
        <v>1255655.0933523148</v>
      </c>
      <c r="AT51" s="67">
        <f t="shared" si="49"/>
        <v>1319188.8542969518</v>
      </c>
      <c r="AU51" s="67">
        <f t="shared" si="49"/>
        <v>1288749.9459028661</v>
      </c>
      <c r="AV51" s="67">
        <f t="shared" si="49"/>
        <v>1259606.9906014153</v>
      </c>
      <c r="AW51" s="67">
        <f t="shared" si="49"/>
        <v>1321985.9803253352</v>
      </c>
      <c r="AX51" s="67">
        <f t="shared" si="49"/>
        <v>1292989.2465733052</v>
      </c>
      <c r="AY51" s="67">
        <f t="shared" si="49"/>
        <v>1355500.0382842843</v>
      </c>
      <c r="BA51" s="37">
        <f t="shared" si="47"/>
        <v>5326416.4787599975</v>
      </c>
      <c r="BB51" s="37">
        <f t="shared" si="47"/>
        <v>8936942.2035122756</v>
      </c>
      <c r="BC51" s="37">
        <f t="shared" si="47"/>
        <v>11816804.332684405</v>
      </c>
      <c r="BD51" s="37">
        <f t="shared" si="47"/>
        <v>15013697.404809099</v>
      </c>
      <c r="BF51" s="77" t="s">
        <v>246</v>
      </c>
      <c r="BG51" s="77" t="str">
        <f t="shared" si="5"/>
        <v>Contribution incl. Stock CompBase Case Scenario</v>
      </c>
    </row>
    <row r="52" spans="2:59" x14ac:dyDescent="0.25">
      <c r="B52" s="58" t="s">
        <v>80</v>
      </c>
      <c r="C52" s="80" t="s">
        <v>26</v>
      </c>
      <c r="D52" s="64">
        <f>City_A!C51</f>
        <v>0</v>
      </c>
      <c r="E52" s="64">
        <f>City_A!D51</f>
        <v>0</v>
      </c>
      <c r="F52" s="64">
        <f>City_A!E51</f>
        <v>0</v>
      </c>
      <c r="G52" s="64">
        <f>City_A!F51</f>
        <v>0</v>
      </c>
      <c r="H52" s="64">
        <f>City_A!G51</f>
        <v>0</v>
      </c>
      <c r="I52" s="64">
        <f>City_A!H51</f>
        <v>0</v>
      </c>
      <c r="J52" s="64">
        <f>City_A!I51</f>
        <v>0</v>
      </c>
      <c r="K52" s="64">
        <f>City_A!J51</f>
        <v>0</v>
      </c>
      <c r="L52" s="64">
        <f>City_A!K51</f>
        <v>0</v>
      </c>
      <c r="M52" s="64">
        <f>City_A!L51</f>
        <v>0</v>
      </c>
      <c r="N52" s="64">
        <f>City_A!M51</f>
        <v>0</v>
      </c>
      <c r="O52" s="64">
        <f>City_A!N51</f>
        <v>0</v>
      </c>
      <c r="P52" s="118">
        <v>0</v>
      </c>
      <c r="Q52" s="118">
        <v>0</v>
      </c>
      <c r="R52" s="118">
        <v>0</v>
      </c>
      <c r="S52" s="118">
        <v>0</v>
      </c>
      <c r="T52" s="118">
        <v>0</v>
      </c>
      <c r="U52" s="118">
        <v>0</v>
      </c>
      <c r="V52" s="118">
        <v>0</v>
      </c>
      <c r="W52" s="118">
        <v>0</v>
      </c>
      <c r="X52" s="118">
        <v>0</v>
      </c>
      <c r="Y52" s="118">
        <v>0</v>
      </c>
      <c r="Z52" s="118">
        <v>0</v>
      </c>
      <c r="AA52" s="118">
        <v>0</v>
      </c>
      <c r="AB52" s="118">
        <v>0</v>
      </c>
      <c r="AC52" s="118">
        <v>0</v>
      </c>
      <c r="AD52" s="118">
        <v>0</v>
      </c>
      <c r="AE52" s="118">
        <v>0</v>
      </c>
      <c r="AF52" s="118">
        <v>0</v>
      </c>
      <c r="AG52" s="118">
        <v>0</v>
      </c>
      <c r="AH52" s="118">
        <v>0</v>
      </c>
      <c r="AI52" s="118">
        <v>0</v>
      </c>
      <c r="AJ52" s="118">
        <v>0</v>
      </c>
      <c r="AK52" s="118">
        <v>0</v>
      </c>
      <c r="AL52" s="118">
        <v>0</v>
      </c>
      <c r="AM52" s="118">
        <v>0</v>
      </c>
      <c r="AN52" s="118">
        <v>0</v>
      </c>
      <c r="AO52" s="118">
        <v>0</v>
      </c>
      <c r="AP52" s="118">
        <v>0</v>
      </c>
      <c r="AQ52" s="118">
        <v>0</v>
      </c>
      <c r="AR52" s="118">
        <v>0</v>
      </c>
      <c r="AS52" s="118">
        <v>0</v>
      </c>
      <c r="AT52" s="118">
        <v>0</v>
      </c>
      <c r="AU52" s="118">
        <v>0</v>
      </c>
      <c r="AV52" s="118">
        <v>0</v>
      </c>
      <c r="AW52" s="118">
        <v>0</v>
      </c>
      <c r="AX52" s="118">
        <v>0</v>
      </c>
      <c r="AY52" s="118">
        <v>0</v>
      </c>
      <c r="BA52" s="37">
        <f t="shared" si="47"/>
        <v>0</v>
      </c>
      <c r="BB52" s="37">
        <f t="shared" si="47"/>
        <v>0</v>
      </c>
      <c r="BC52" s="37">
        <f t="shared" si="47"/>
        <v>0</v>
      </c>
      <c r="BD52" s="37">
        <f t="shared" si="47"/>
        <v>0</v>
      </c>
      <c r="BF52" s="77" t="s">
        <v>246</v>
      </c>
      <c r="BG52" s="77" t="str">
        <f t="shared" si="5"/>
        <v>Corporate AllocationBase Case Scenario</v>
      </c>
    </row>
    <row r="53" spans="2:59" x14ac:dyDescent="0.25">
      <c r="B53" s="59" t="s">
        <v>81</v>
      </c>
      <c r="C53" s="79" t="s">
        <v>26</v>
      </c>
      <c r="D53" s="68">
        <f>SUM(D51:D52)</f>
        <v>442233.94971999992</v>
      </c>
      <c r="E53" s="68">
        <f t="shared" ref="E53:AY53" si="50">SUM(E51:E52)</f>
        <v>208396.02083999966</v>
      </c>
      <c r="F53" s="68">
        <f t="shared" si="50"/>
        <v>377528.34909000015</v>
      </c>
      <c r="G53" s="68">
        <f t="shared" si="50"/>
        <v>447772.0255199995</v>
      </c>
      <c r="H53" s="68">
        <f t="shared" si="50"/>
        <v>415609.53076999926</v>
      </c>
      <c r="I53" s="68">
        <f t="shared" si="50"/>
        <v>446406.89036999975</v>
      </c>
      <c r="J53" s="68">
        <f t="shared" si="50"/>
        <v>408782.29791000002</v>
      </c>
      <c r="K53" s="68">
        <f t="shared" si="50"/>
        <v>411670.18791999976</v>
      </c>
      <c r="L53" s="68">
        <f t="shared" si="50"/>
        <v>681855.48003999866</v>
      </c>
      <c r="M53" s="68">
        <f t="shared" si="50"/>
        <v>503403.76621000015</v>
      </c>
      <c r="N53" s="68">
        <f t="shared" si="50"/>
        <v>405640.02914999973</v>
      </c>
      <c r="O53" s="68">
        <f t="shared" si="50"/>
        <v>577117.95122000086</v>
      </c>
      <c r="P53" s="68">
        <f t="shared" si="50"/>
        <v>592199.04827683815</v>
      </c>
      <c r="Q53" s="68">
        <f t="shared" si="50"/>
        <v>621614.68464463472</v>
      </c>
      <c r="R53" s="68">
        <f t="shared" si="50"/>
        <v>705096.02443005051</v>
      </c>
      <c r="S53" s="68">
        <f t="shared" si="50"/>
        <v>699214.08503807767</v>
      </c>
      <c r="T53" s="68">
        <f t="shared" si="50"/>
        <v>754957.07472804189</v>
      </c>
      <c r="U53" s="68">
        <f t="shared" si="50"/>
        <v>742384.81428772316</v>
      </c>
      <c r="V53" s="68">
        <f t="shared" si="50"/>
        <v>796818.04680548457</v>
      </c>
      <c r="W53" s="68">
        <f t="shared" si="50"/>
        <v>782338.6767751259</v>
      </c>
      <c r="X53" s="68">
        <f t="shared" si="50"/>
        <v>781475.85449012776</v>
      </c>
      <c r="Y53" s="68">
        <f t="shared" si="50"/>
        <v>811937.7377868715</v>
      </c>
      <c r="Z53" s="68">
        <f t="shared" si="50"/>
        <v>807702.94739846839</v>
      </c>
      <c r="AA53" s="68">
        <f t="shared" si="50"/>
        <v>841203.20885083289</v>
      </c>
      <c r="AB53" s="68">
        <f t="shared" si="50"/>
        <v>864120.60993690568</v>
      </c>
      <c r="AC53" s="68">
        <f t="shared" si="50"/>
        <v>880479.87040168594</v>
      </c>
      <c r="AD53" s="68">
        <f t="shared" si="50"/>
        <v>957022.63571715204</v>
      </c>
      <c r="AE53" s="68">
        <f t="shared" si="50"/>
        <v>942038.97372024425</v>
      </c>
      <c r="AF53" s="68">
        <f t="shared" si="50"/>
        <v>993662.03586448915</v>
      </c>
      <c r="AG53" s="68">
        <f t="shared" si="50"/>
        <v>977018.40186592541</v>
      </c>
      <c r="AH53" s="68">
        <f t="shared" si="50"/>
        <v>1027579.3051837747</v>
      </c>
      <c r="AI53" s="68">
        <f t="shared" si="50"/>
        <v>1010025.5294940192</v>
      </c>
      <c r="AJ53" s="68">
        <f t="shared" si="50"/>
        <v>1008072.3343207305</v>
      </c>
      <c r="AK53" s="68">
        <f t="shared" si="50"/>
        <v>1041924.0374000615</v>
      </c>
      <c r="AL53" s="68">
        <f t="shared" si="50"/>
        <v>1040210.0750160277</v>
      </c>
      <c r="AM53" s="68">
        <f t="shared" si="50"/>
        <v>1074650.5237633879</v>
      </c>
      <c r="AN53" s="68">
        <f t="shared" si="50"/>
        <v>1073251.1343348667</v>
      </c>
      <c r="AO53" s="68">
        <f t="shared" si="50"/>
        <v>1085945.6141726242</v>
      </c>
      <c r="AP53" s="68">
        <f t="shared" si="50"/>
        <v>1252433.7986425741</v>
      </c>
      <c r="AQ53" s="68">
        <f t="shared" si="50"/>
        <v>1222342.9343819967</v>
      </c>
      <c r="AR53" s="68">
        <f t="shared" si="50"/>
        <v>1286047.7739405655</v>
      </c>
      <c r="AS53" s="68">
        <f t="shared" si="50"/>
        <v>1255655.0933523148</v>
      </c>
      <c r="AT53" s="68">
        <f t="shared" si="50"/>
        <v>1319188.8542969518</v>
      </c>
      <c r="AU53" s="68">
        <f t="shared" si="50"/>
        <v>1288749.9459028661</v>
      </c>
      <c r="AV53" s="68">
        <f t="shared" si="50"/>
        <v>1259606.9906014153</v>
      </c>
      <c r="AW53" s="68">
        <f t="shared" si="50"/>
        <v>1321985.9803253352</v>
      </c>
      <c r="AX53" s="68">
        <f t="shared" si="50"/>
        <v>1292989.2465733052</v>
      </c>
      <c r="AY53" s="68">
        <f t="shared" si="50"/>
        <v>1355500.0382842843</v>
      </c>
      <c r="BA53" s="176">
        <f t="shared" si="47"/>
        <v>5326416.4787599975</v>
      </c>
      <c r="BB53" s="176">
        <f t="shared" si="47"/>
        <v>8936942.2035122756</v>
      </c>
      <c r="BC53" s="176">
        <f t="shared" si="47"/>
        <v>11816804.332684405</v>
      </c>
      <c r="BD53" s="176">
        <f t="shared" si="47"/>
        <v>15013697.404809099</v>
      </c>
      <c r="BF53" s="77" t="s">
        <v>246</v>
      </c>
      <c r="BG53" s="77" t="str">
        <f t="shared" si="5"/>
        <v>EBITBase Case Scenario</v>
      </c>
    </row>
    <row r="54" spans="2:59" x14ac:dyDescent="0.25">
      <c r="B54" s="35"/>
      <c r="C54" s="35"/>
    </row>
    <row r="55" spans="2:59" x14ac:dyDescent="0.25">
      <c r="B55" s="35"/>
      <c r="C55" s="35"/>
      <c r="D55" s="37"/>
    </row>
    <row r="56" spans="2:59" x14ac:dyDescent="0.25">
      <c r="B56" s="69" t="s">
        <v>82</v>
      </c>
      <c r="C56" s="69" t="s">
        <v>113</v>
      </c>
      <c r="D56" s="145">
        <f t="shared" ref="D56:AY56" si="51">D170</f>
        <v>44562</v>
      </c>
      <c r="E56" s="145">
        <f t="shared" si="51"/>
        <v>44593</v>
      </c>
      <c r="F56" s="145">
        <f t="shared" si="51"/>
        <v>44621</v>
      </c>
      <c r="G56" s="145">
        <f t="shared" si="51"/>
        <v>44652</v>
      </c>
      <c r="H56" s="145">
        <f t="shared" si="51"/>
        <v>44682</v>
      </c>
      <c r="I56" s="145">
        <f t="shared" si="51"/>
        <v>44713</v>
      </c>
      <c r="J56" s="145">
        <f t="shared" si="51"/>
        <v>44743</v>
      </c>
      <c r="K56" s="145">
        <f t="shared" si="51"/>
        <v>44774</v>
      </c>
      <c r="L56" s="145">
        <f t="shared" si="51"/>
        <v>44805</v>
      </c>
      <c r="M56" s="145">
        <f t="shared" si="51"/>
        <v>44835</v>
      </c>
      <c r="N56" s="145">
        <f t="shared" si="51"/>
        <v>44866</v>
      </c>
      <c r="O56" s="145">
        <f t="shared" si="51"/>
        <v>44896</v>
      </c>
      <c r="P56" s="145">
        <f t="shared" si="51"/>
        <v>44927</v>
      </c>
      <c r="Q56" s="145">
        <f t="shared" si="51"/>
        <v>44958</v>
      </c>
      <c r="R56" s="145">
        <f t="shared" si="51"/>
        <v>44986</v>
      </c>
      <c r="S56" s="145">
        <f t="shared" si="51"/>
        <v>45017</v>
      </c>
      <c r="T56" s="145">
        <f t="shared" si="51"/>
        <v>45047</v>
      </c>
      <c r="U56" s="145">
        <f t="shared" si="51"/>
        <v>45078</v>
      </c>
      <c r="V56" s="145">
        <f t="shared" si="51"/>
        <v>45108</v>
      </c>
      <c r="W56" s="145">
        <f t="shared" si="51"/>
        <v>45139</v>
      </c>
      <c r="X56" s="145">
        <f t="shared" si="51"/>
        <v>45170</v>
      </c>
      <c r="Y56" s="145">
        <f t="shared" si="51"/>
        <v>45200</v>
      </c>
      <c r="Z56" s="145">
        <f t="shared" si="51"/>
        <v>45231</v>
      </c>
      <c r="AA56" s="145">
        <f t="shared" si="51"/>
        <v>45261</v>
      </c>
      <c r="AB56" s="145">
        <f t="shared" si="51"/>
        <v>45292</v>
      </c>
      <c r="AC56" s="145">
        <f t="shared" si="51"/>
        <v>45323</v>
      </c>
      <c r="AD56" s="145">
        <f t="shared" si="51"/>
        <v>45352</v>
      </c>
      <c r="AE56" s="145">
        <f t="shared" si="51"/>
        <v>45383</v>
      </c>
      <c r="AF56" s="145">
        <f t="shared" si="51"/>
        <v>45413</v>
      </c>
      <c r="AG56" s="145">
        <f t="shared" si="51"/>
        <v>45444</v>
      </c>
      <c r="AH56" s="145">
        <f t="shared" si="51"/>
        <v>45474</v>
      </c>
      <c r="AI56" s="145">
        <f t="shared" si="51"/>
        <v>45505</v>
      </c>
      <c r="AJ56" s="145">
        <f t="shared" si="51"/>
        <v>45536</v>
      </c>
      <c r="AK56" s="145">
        <f t="shared" si="51"/>
        <v>45566</v>
      </c>
      <c r="AL56" s="145">
        <f t="shared" si="51"/>
        <v>45597</v>
      </c>
      <c r="AM56" s="145">
        <f t="shared" si="51"/>
        <v>45627</v>
      </c>
      <c r="AN56" s="145">
        <f t="shared" si="51"/>
        <v>45658</v>
      </c>
      <c r="AO56" s="145">
        <f t="shared" si="51"/>
        <v>45689</v>
      </c>
      <c r="AP56" s="145">
        <f t="shared" si="51"/>
        <v>45717</v>
      </c>
      <c r="AQ56" s="145">
        <f t="shared" si="51"/>
        <v>45748</v>
      </c>
      <c r="AR56" s="145">
        <f t="shared" si="51"/>
        <v>45778</v>
      </c>
      <c r="AS56" s="145">
        <f t="shared" si="51"/>
        <v>45809</v>
      </c>
      <c r="AT56" s="145">
        <f t="shared" si="51"/>
        <v>45839</v>
      </c>
      <c r="AU56" s="145">
        <f t="shared" si="51"/>
        <v>45870</v>
      </c>
      <c r="AV56" s="145">
        <f t="shared" si="51"/>
        <v>45901</v>
      </c>
      <c r="AW56" s="145">
        <f t="shared" si="51"/>
        <v>45931</v>
      </c>
      <c r="AX56" s="145">
        <f t="shared" si="51"/>
        <v>45962</v>
      </c>
      <c r="AY56" s="145">
        <f t="shared" si="51"/>
        <v>45992</v>
      </c>
      <c r="BA56" s="177">
        <v>2022</v>
      </c>
      <c r="BB56" s="50">
        <f>BA56+1</f>
        <v>2023</v>
      </c>
      <c r="BC56" s="50">
        <f>BB56+1</f>
        <v>2024</v>
      </c>
      <c r="BD56" s="50">
        <f>BC56+1</f>
        <v>2025</v>
      </c>
      <c r="BF56" s="77"/>
    </row>
    <row r="57" spans="2:59" x14ac:dyDescent="0.25">
      <c r="B57" s="48" t="s">
        <v>83</v>
      </c>
      <c r="C57" s="82" t="s">
        <v>118</v>
      </c>
      <c r="D57" s="66">
        <f>City_A!C56</f>
        <v>1700400</v>
      </c>
      <c r="E57" s="66">
        <f>City_A!D56</f>
        <v>1721659</v>
      </c>
      <c r="F57" s="66">
        <f>City_A!E56</f>
        <v>2201325</v>
      </c>
      <c r="G57" s="66">
        <f>City_A!F56</f>
        <v>2391118</v>
      </c>
      <c r="H57" s="66">
        <f>City_A!G56</f>
        <v>2650688</v>
      </c>
      <c r="I57" s="66">
        <f>City_A!H56</f>
        <v>2698720</v>
      </c>
      <c r="J57" s="66">
        <f>City_A!I56</f>
        <v>2891408</v>
      </c>
      <c r="K57" s="66">
        <f>City_A!J56</f>
        <v>2946335</v>
      </c>
      <c r="L57" s="66">
        <f>City_A!K56</f>
        <v>3140314</v>
      </c>
      <c r="M57" s="66">
        <f>City_A!L56</f>
        <v>3103495</v>
      </c>
      <c r="N57" s="66">
        <f>City_A!M56</f>
        <v>3106146</v>
      </c>
      <c r="O57" s="66">
        <f>City_A!N56</f>
        <v>3254012</v>
      </c>
      <c r="P57" s="37">
        <f t="shared" ref="P57:AY57" si="52">P75*P153</f>
        <v>2984200.2281507165</v>
      </c>
      <c r="Q57" s="37">
        <f t="shared" si="52"/>
        <v>3122837.2841061256</v>
      </c>
      <c r="R57" s="37">
        <f t="shared" si="52"/>
        <v>3516414.9912682073</v>
      </c>
      <c r="S57" s="37">
        <f t="shared" si="52"/>
        <v>3489221.7901788196</v>
      </c>
      <c r="T57" s="37">
        <f t="shared" si="52"/>
        <v>3748441.0252520377</v>
      </c>
      <c r="U57" s="37">
        <f t="shared" si="52"/>
        <v>3685731.9634641386</v>
      </c>
      <c r="V57" s="37">
        <f t="shared" si="52"/>
        <v>3930471.7166167083</v>
      </c>
      <c r="W57" s="37">
        <f t="shared" si="52"/>
        <v>3852707.1233639922</v>
      </c>
      <c r="X57" s="37">
        <f t="shared" si="52"/>
        <v>3840294.5081623276</v>
      </c>
      <c r="Y57" s="37">
        <f t="shared" si="52"/>
        <v>3972858.0057068788</v>
      </c>
      <c r="Z57" s="37">
        <f t="shared" si="52"/>
        <v>3949032.6826942535</v>
      </c>
      <c r="AA57" s="37">
        <f t="shared" si="52"/>
        <v>4095086.5094191711</v>
      </c>
      <c r="AB57" s="37">
        <f t="shared" si="52"/>
        <v>4074183.0654216036</v>
      </c>
      <c r="AC57" s="37">
        <f t="shared" si="52"/>
        <v>4146468.6624374292</v>
      </c>
      <c r="AD57" s="37">
        <f t="shared" si="52"/>
        <v>4489262.9392073713</v>
      </c>
      <c r="AE57" s="37">
        <f t="shared" si="52"/>
        <v>4420056.1151135648</v>
      </c>
      <c r="AF57" s="37">
        <f t="shared" si="52"/>
        <v>4650249.5909995642</v>
      </c>
      <c r="AG57" s="37">
        <f t="shared" si="52"/>
        <v>4573373.7741162833</v>
      </c>
      <c r="AH57" s="37">
        <f t="shared" si="52"/>
        <v>4798905.6497161817</v>
      </c>
      <c r="AI57" s="37">
        <f t="shared" si="52"/>
        <v>4718729.8015408907</v>
      </c>
      <c r="AJ57" s="37">
        <f t="shared" si="52"/>
        <v>4709417.3778304867</v>
      </c>
      <c r="AK57" s="37">
        <f t="shared" si="52"/>
        <v>4861772.1185743995</v>
      </c>
      <c r="AL57" s="37">
        <f t="shared" si="52"/>
        <v>4854975.7635068828</v>
      </c>
      <c r="AM57" s="37">
        <f t="shared" si="52"/>
        <v>5011188.3483863473</v>
      </c>
      <c r="AN57" s="37">
        <f t="shared" si="52"/>
        <v>5007176.395669749</v>
      </c>
      <c r="AO57" s="37">
        <f t="shared" si="52"/>
        <v>5063637.7831684882</v>
      </c>
      <c r="AP57" s="37">
        <f t="shared" si="52"/>
        <v>5811877.0802701581</v>
      </c>
      <c r="AQ57" s="37">
        <f t="shared" si="52"/>
        <v>5676030.8838214995</v>
      </c>
      <c r="AR57" s="37">
        <f t="shared" si="52"/>
        <v>5962161.7687471844</v>
      </c>
      <c r="AS57" s="37">
        <f t="shared" si="52"/>
        <v>5825200.2155394461</v>
      </c>
      <c r="AT57" s="37">
        <f t="shared" si="52"/>
        <v>6110840.8515687538</v>
      </c>
      <c r="AU57" s="37">
        <f t="shared" si="52"/>
        <v>5973964.2209314005</v>
      </c>
      <c r="AV57" s="37">
        <f t="shared" si="52"/>
        <v>5843020.8662098479</v>
      </c>
      <c r="AW57" s="37">
        <f t="shared" si="52"/>
        <v>6123773.8798399223</v>
      </c>
      <c r="AX57" s="37">
        <f t="shared" si="52"/>
        <v>5993550.8159940159</v>
      </c>
      <c r="AY57" s="37">
        <f t="shared" si="52"/>
        <v>6274844.4786557285</v>
      </c>
      <c r="BA57" s="37">
        <f t="shared" ref="BA57:BD75" si="53">SUMIF($D$10:$AY$10,BA$11,$D57:$AY57)</f>
        <v>31805620</v>
      </c>
      <c r="BB57" s="37">
        <f t="shared" si="53"/>
        <v>44187297.828383379</v>
      </c>
      <c r="BC57" s="37">
        <f t="shared" si="53"/>
        <v>55308583.206850998</v>
      </c>
      <c r="BD57" s="37">
        <f t="shared" si="53"/>
        <v>69666079.240416199</v>
      </c>
      <c r="BF57" s="77" t="s">
        <v>246</v>
      </c>
      <c r="BG57" s="77" t="str">
        <f t="shared" ref="BG57:BG75" si="54">B57&amp;BF57</f>
        <v>Shopping_SessionsBase Case Scenario</v>
      </c>
    </row>
    <row r="58" spans="2:59" x14ac:dyDescent="0.25">
      <c r="B58" s="48" t="s">
        <v>84</v>
      </c>
      <c r="C58" s="82" t="s">
        <v>26</v>
      </c>
      <c r="D58" s="66">
        <f>City_A!C57</f>
        <v>575748.04794658639</v>
      </c>
      <c r="E58" s="66">
        <f>City_A!D57</f>
        <v>576436.57225580676</v>
      </c>
      <c r="F58" s="66">
        <f>City_A!E57</f>
        <v>648290.82198567269</v>
      </c>
      <c r="G58" s="66">
        <f>City_A!F57</f>
        <v>676459.16724026797</v>
      </c>
      <c r="H58" s="66">
        <f>City_A!G57</f>
        <v>689829.77334273094</v>
      </c>
      <c r="I58" s="66">
        <f>City_A!H57</f>
        <v>3229908.3960220404</v>
      </c>
      <c r="J58" s="66">
        <f>City_A!I57</f>
        <v>3053975.7939793924</v>
      </c>
      <c r="K58" s="66">
        <f>City_A!J57</f>
        <v>3253064.0361040006</v>
      </c>
      <c r="L58" s="66">
        <f>City_A!K57</f>
        <v>3248755.5741827358</v>
      </c>
      <c r="M58" s="66">
        <f>City_A!L57</f>
        <v>3188557.6034553433</v>
      </c>
      <c r="N58" s="66">
        <f>City_A!M57</f>
        <v>3016257.9560862146</v>
      </c>
      <c r="O58" s="66">
        <f>City_A!N57</f>
        <v>3222762.52930832</v>
      </c>
      <c r="P58" s="37">
        <f t="shared" ref="P58:AY58" si="55">P16*P157</f>
        <v>2720937.6207685731</v>
      </c>
      <c r="Q58" s="37">
        <f t="shared" si="55"/>
        <v>2847344.2799542509</v>
      </c>
      <c r="R58" s="37">
        <f t="shared" si="55"/>
        <v>3206201.0282418062</v>
      </c>
      <c r="S58" s="37">
        <f t="shared" si="55"/>
        <v>3181406.7791243154</v>
      </c>
      <c r="T58" s="37">
        <f t="shared" si="55"/>
        <v>3417758.0004948243</v>
      </c>
      <c r="U58" s="37">
        <f t="shared" si="55"/>
        <v>3360581.0578177799</v>
      </c>
      <c r="V58" s="37">
        <f t="shared" si="55"/>
        <v>3583730.1600022232</v>
      </c>
      <c r="W58" s="37">
        <f t="shared" si="55"/>
        <v>3512825.8670030218</v>
      </c>
      <c r="X58" s="37">
        <f t="shared" si="55"/>
        <v>3501508.2780035511</v>
      </c>
      <c r="Y58" s="37">
        <f t="shared" si="55"/>
        <v>3622377.1809032587</v>
      </c>
      <c r="Z58" s="37">
        <f t="shared" si="55"/>
        <v>3600653.6996500627</v>
      </c>
      <c r="AA58" s="37">
        <f t="shared" si="55"/>
        <v>3733822.8308779993</v>
      </c>
      <c r="AB58" s="37">
        <f t="shared" si="55"/>
        <v>3867050.5882696263</v>
      </c>
      <c r="AC58" s="37">
        <f t="shared" si="55"/>
        <v>3935661.16761151</v>
      </c>
      <c r="AD58" s="37">
        <f t="shared" si="55"/>
        <v>4261027.6983620096</v>
      </c>
      <c r="AE58" s="37">
        <f t="shared" si="55"/>
        <v>4195339.3663634742</v>
      </c>
      <c r="AF58" s="37">
        <f t="shared" si="55"/>
        <v>4413829.748863915</v>
      </c>
      <c r="AG58" s="37">
        <f t="shared" si="55"/>
        <v>4340862.3175706835</v>
      </c>
      <c r="AH58" s="37">
        <f t="shared" si="55"/>
        <v>4554928.0966993114</v>
      </c>
      <c r="AI58" s="37">
        <f t="shared" si="55"/>
        <v>4478828.4085231274</v>
      </c>
      <c r="AJ58" s="37">
        <f t="shared" si="55"/>
        <v>4469989.4307429753</v>
      </c>
      <c r="AK58" s="37">
        <f t="shared" si="55"/>
        <v>4614598.4186943918</v>
      </c>
      <c r="AL58" s="37">
        <f t="shared" si="55"/>
        <v>4608147.5920035159</v>
      </c>
      <c r="AM58" s="37">
        <f t="shared" si="55"/>
        <v>4756418.2903381623</v>
      </c>
      <c r="AN58" s="37">
        <f t="shared" si="55"/>
        <v>4752610.3062923532</v>
      </c>
      <c r="AO58" s="37">
        <f t="shared" si="55"/>
        <v>4806201.182852271</v>
      </c>
      <c r="AP58" s="37">
        <f t="shared" si="55"/>
        <v>5516399.8085794747</v>
      </c>
      <c r="AQ58" s="37">
        <f t="shared" si="55"/>
        <v>5387460.0664384039</v>
      </c>
      <c r="AR58" s="37">
        <f t="shared" si="55"/>
        <v>5659043.9862344777</v>
      </c>
      <c r="AS58" s="37">
        <f t="shared" si="55"/>
        <v>5529045.592348488</v>
      </c>
      <c r="AT58" s="37">
        <f t="shared" si="55"/>
        <v>5800164.187623621</v>
      </c>
      <c r="AU58" s="37">
        <f t="shared" si="55"/>
        <v>5670246.3988234848</v>
      </c>
      <c r="AV58" s="37">
        <f t="shared" si="55"/>
        <v>5545960.2367205601</v>
      </c>
      <c r="AW58" s="37">
        <f t="shared" si="55"/>
        <v>5812439.6975310175</v>
      </c>
      <c r="AX58" s="37">
        <f t="shared" si="55"/>
        <v>5688837.2065370418</v>
      </c>
      <c r="AY58" s="37">
        <f t="shared" si="55"/>
        <v>5955829.8296483271</v>
      </c>
      <c r="BA58" s="37">
        <f t="shared" si="53"/>
        <v>25380046.271909114</v>
      </c>
      <c r="BB58" s="37">
        <f t="shared" si="53"/>
        <v>40289146.782841668</v>
      </c>
      <c r="BC58" s="37">
        <f t="shared" si="53"/>
        <v>52496681.124042705</v>
      </c>
      <c r="BD58" s="37">
        <f t="shared" si="53"/>
        <v>66124238.499629527</v>
      </c>
      <c r="BF58" s="77" t="s">
        <v>246</v>
      </c>
      <c r="BG58" s="77" t="str">
        <f t="shared" si="54"/>
        <v>Cash Gross BookingsBase Case Scenario</v>
      </c>
    </row>
    <row r="59" spans="2:59" x14ac:dyDescent="0.25">
      <c r="B59" s="48" t="s">
        <v>85</v>
      </c>
      <c r="C59" s="82" t="s">
        <v>115</v>
      </c>
      <c r="D59" s="66">
        <f>City_A!C58</f>
        <v>658262.57782556571</v>
      </c>
      <c r="E59" s="66">
        <f>City_A!D58</f>
        <v>663524.34655195253</v>
      </c>
      <c r="F59" s="66">
        <f>City_A!E58</f>
        <v>740442.80738525442</v>
      </c>
      <c r="G59" s="66">
        <f>City_A!F58</f>
        <v>688587.42014860932</v>
      </c>
      <c r="H59" s="66">
        <f>City_A!G58</f>
        <v>722250.52305415098</v>
      </c>
      <c r="I59" s="66">
        <f>City_A!H58</f>
        <v>686957.79113777657</v>
      </c>
      <c r="J59" s="66">
        <f>City_A!I58</f>
        <v>664940.00025056268</v>
      </c>
      <c r="K59" s="66">
        <f>City_A!J58</f>
        <v>711411.99261915544</v>
      </c>
      <c r="L59" s="66">
        <f>City_A!K58</f>
        <v>690832.1681683301</v>
      </c>
      <c r="M59" s="66">
        <f>City_A!L58</f>
        <v>708714.40576693439</v>
      </c>
      <c r="N59" s="66">
        <f>City_A!M58</f>
        <v>682030.08727972279</v>
      </c>
      <c r="O59" s="66">
        <f>City_A!N58</f>
        <v>673514.76200917037</v>
      </c>
      <c r="P59" s="37">
        <f t="shared" ref="P59:AY59" si="56">P138*P74</f>
        <v>690065.57776847039</v>
      </c>
      <c r="Q59" s="37">
        <f t="shared" si="56"/>
        <v>682451.6729450227</v>
      </c>
      <c r="R59" s="37">
        <f t="shared" si="56"/>
        <v>867384.85717999004</v>
      </c>
      <c r="S59" s="37">
        <f t="shared" si="56"/>
        <v>729715.76272997679</v>
      </c>
      <c r="T59" s="37">
        <f t="shared" si="56"/>
        <v>866956.07718262065</v>
      </c>
      <c r="U59" s="37">
        <f t="shared" si="56"/>
        <v>729286.98273153277</v>
      </c>
      <c r="V59" s="37">
        <f t="shared" si="56"/>
        <v>866527.29718225216</v>
      </c>
      <c r="W59" s="37">
        <f t="shared" si="56"/>
        <v>728858.20273251133</v>
      </c>
      <c r="X59" s="37">
        <f t="shared" si="56"/>
        <v>681797.56398367009</v>
      </c>
      <c r="Y59" s="37">
        <f t="shared" si="56"/>
        <v>728429.42273486743</v>
      </c>
      <c r="Z59" s="37">
        <f t="shared" si="56"/>
        <v>681368.78398472967</v>
      </c>
      <c r="AA59" s="37">
        <f t="shared" si="56"/>
        <v>728000.64273931156</v>
      </c>
      <c r="AB59" s="37">
        <f t="shared" si="56"/>
        <v>680940.00398797076</v>
      </c>
      <c r="AC59" s="37">
        <f t="shared" si="56"/>
        <v>680790.78689401364</v>
      </c>
      <c r="AD59" s="37">
        <f t="shared" si="56"/>
        <v>864812.17719085747</v>
      </c>
      <c r="AE59" s="37">
        <f t="shared" si="56"/>
        <v>727143.08274126891</v>
      </c>
      <c r="AF59" s="37">
        <f t="shared" si="56"/>
        <v>864383.39719191648</v>
      </c>
      <c r="AG59" s="37">
        <f t="shared" si="56"/>
        <v>726714.30274362431</v>
      </c>
      <c r="AH59" s="37">
        <f t="shared" si="56"/>
        <v>863954.61719434662</v>
      </c>
      <c r="AI59" s="37">
        <f t="shared" si="56"/>
        <v>726285.52274460322</v>
      </c>
      <c r="AJ59" s="37">
        <f t="shared" si="56"/>
        <v>679224.88399195974</v>
      </c>
      <c r="AK59" s="37">
        <f t="shared" si="56"/>
        <v>725856.7427426934</v>
      </c>
      <c r="AL59" s="37">
        <f t="shared" si="56"/>
        <v>678796.10399537289</v>
      </c>
      <c r="AM59" s="37">
        <f t="shared" si="56"/>
        <v>725427.96275002626</v>
      </c>
      <c r="AN59" s="37">
        <f t="shared" si="56"/>
        <v>678367.32399836543</v>
      </c>
      <c r="AO59" s="37">
        <f t="shared" si="56"/>
        <v>678218.10690306977</v>
      </c>
      <c r="AP59" s="37">
        <f t="shared" si="56"/>
        <v>1482153.3731639504</v>
      </c>
      <c r="AQ59" s="37">
        <f t="shared" si="56"/>
        <v>1116831.9040366916</v>
      </c>
      <c r="AR59" s="37">
        <f t="shared" si="56"/>
        <v>1481724.5931650624</v>
      </c>
      <c r="AS59" s="37">
        <f t="shared" si="56"/>
        <v>1116403.1240390178</v>
      </c>
      <c r="AT59" s="37">
        <f t="shared" si="56"/>
        <v>1481295.8131655573</v>
      </c>
      <c r="AU59" s="37">
        <f t="shared" si="56"/>
        <v>1115974.3440422576</v>
      </c>
      <c r="AV59" s="37">
        <f t="shared" si="56"/>
        <v>860953.15720627306</v>
      </c>
      <c r="AW59" s="37">
        <f t="shared" si="56"/>
        <v>1115545.5640424758</v>
      </c>
      <c r="AX59" s="37">
        <f t="shared" si="56"/>
        <v>860524.37720718735</v>
      </c>
      <c r="AY59" s="37">
        <f t="shared" si="56"/>
        <v>1115116.7840448022</v>
      </c>
      <c r="BA59" s="37">
        <f t="shared" si="53"/>
        <v>8291468.8821971864</v>
      </c>
      <c r="BB59" s="37">
        <f t="shared" si="53"/>
        <v>8980842.8438949566</v>
      </c>
      <c r="BC59" s="37">
        <f t="shared" si="53"/>
        <v>8944329.5841686539</v>
      </c>
      <c r="BD59" s="37">
        <f t="shared" si="53"/>
        <v>13103108.465014711</v>
      </c>
      <c r="BF59" s="77" t="s">
        <v>246</v>
      </c>
      <c r="BG59" s="77" t="str">
        <f t="shared" si="54"/>
        <v>Supply_HoursBase Case Scenario</v>
      </c>
    </row>
    <row r="60" spans="2:59" x14ac:dyDescent="0.25">
      <c r="B60" s="48" t="s">
        <v>86</v>
      </c>
      <c r="C60" s="82" t="s">
        <v>118</v>
      </c>
      <c r="D60" s="66">
        <f>City_A!C59</f>
        <v>1019757</v>
      </c>
      <c r="E60" s="66">
        <f>City_A!D59</f>
        <v>975449</v>
      </c>
      <c r="F60" s="66">
        <f>City_A!E59</f>
        <v>1104550</v>
      </c>
      <c r="G60" s="66">
        <f>City_A!F59</f>
        <v>1114597</v>
      </c>
      <c r="H60" s="66">
        <f>City_A!G59</f>
        <v>1213093</v>
      </c>
      <c r="I60" s="66">
        <f>City_A!H59</f>
        <v>1212808</v>
      </c>
      <c r="J60" s="66">
        <f>City_A!I59</f>
        <v>1153947</v>
      </c>
      <c r="K60" s="66">
        <f>City_A!J59</f>
        <v>1175656</v>
      </c>
      <c r="L60" s="66">
        <f>City_A!K59</f>
        <v>1195076</v>
      </c>
      <c r="M60" s="66">
        <f>City_A!L59</f>
        <v>1191215</v>
      </c>
      <c r="N60" s="66">
        <f>City_A!M59</f>
        <v>1141088</v>
      </c>
      <c r="O60" s="66">
        <f>City_A!N59</f>
        <v>1092181</v>
      </c>
      <c r="P60" s="37">
        <f t="shared" ref="P60:AY60" si="57">P12*P164</f>
        <v>1317187.9769904104</v>
      </c>
      <c r="Q60" s="37">
        <f t="shared" si="57"/>
        <v>1378380.6079496855</v>
      </c>
      <c r="R60" s="37">
        <f t="shared" si="57"/>
        <v>1552100.7956887654</v>
      </c>
      <c r="S60" s="37">
        <f t="shared" si="57"/>
        <v>1540098.0630326455</v>
      </c>
      <c r="T60" s="37">
        <f t="shared" si="57"/>
        <v>1654514.1322434845</v>
      </c>
      <c r="U60" s="37">
        <f t="shared" si="57"/>
        <v>1626835.1509686403</v>
      </c>
      <c r="V60" s="37">
        <f t="shared" si="57"/>
        <v>1734860.1612555457</v>
      </c>
      <c r="W60" s="37">
        <f t="shared" si="57"/>
        <v>1700535.860123948</v>
      </c>
      <c r="X60" s="37">
        <f t="shared" si="57"/>
        <v>1695057.0898482774</v>
      </c>
      <c r="Y60" s="37">
        <f t="shared" si="57"/>
        <v>1753568.9294716145</v>
      </c>
      <c r="Z60" s="37">
        <f t="shared" si="57"/>
        <v>1743052.7353087349</v>
      </c>
      <c r="AA60" s="37">
        <f t="shared" si="57"/>
        <v>1807519.0344332806</v>
      </c>
      <c r="AB60" s="37">
        <f t="shared" si="57"/>
        <v>1798292.5204575914</v>
      </c>
      <c r="AC60" s="37">
        <f t="shared" si="57"/>
        <v>1830198.4624251055</v>
      </c>
      <c r="AD60" s="37">
        <f t="shared" si="57"/>
        <v>1981503.4907148113</v>
      </c>
      <c r="AE60" s="37">
        <f t="shared" si="57"/>
        <v>1950956.4799069804</v>
      </c>
      <c r="AF60" s="37">
        <f t="shared" si="57"/>
        <v>2052560.9486548982</v>
      </c>
      <c r="AG60" s="37">
        <f t="shared" si="57"/>
        <v>2018628.942094225</v>
      </c>
      <c r="AH60" s="37">
        <f t="shared" si="57"/>
        <v>2118175.839841221</v>
      </c>
      <c r="AI60" s="37">
        <f t="shared" si="57"/>
        <v>2082787.2414940703</v>
      </c>
      <c r="AJ60" s="37">
        <f t="shared" si="57"/>
        <v>2078676.8562617814</v>
      </c>
      <c r="AK60" s="37">
        <f t="shared" si="57"/>
        <v>2145924.2985923295</v>
      </c>
      <c r="AL60" s="37">
        <f t="shared" si="57"/>
        <v>2142924.4740169393</v>
      </c>
      <c r="AM60" s="37">
        <f t="shared" si="57"/>
        <v>2211874.719619371</v>
      </c>
      <c r="AN60" s="37">
        <f t="shared" si="57"/>
        <v>2210103.8947823821</v>
      </c>
      <c r="AO60" s="37">
        <f t="shared" si="57"/>
        <v>2235025.2321899673</v>
      </c>
      <c r="AP60" s="37">
        <f t="shared" si="57"/>
        <v>2565288.5291218976</v>
      </c>
      <c r="AQ60" s="37">
        <f t="shared" si="57"/>
        <v>2505327.7480073762</v>
      </c>
      <c r="AR60" s="37">
        <f t="shared" si="57"/>
        <v>2631622.2767439056</v>
      </c>
      <c r="AS60" s="37">
        <f t="shared" si="57"/>
        <v>2571169.191359967</v>
      </c>
      <c r="AT60" s="37">
        <f t="shared" si="57"/>
        <v>2697247.3304769429</v>
      </c>
      <c r="AU60" s="37">
        <f t="shared" si="57"/>
        <v>2636831.7288340852</v>
      </c>
      <c r="AV60" s="37">
        <f t="shared" si="57"/>
        <v>2579034.9996203412</v>
      </c>
      <c r="AW60" s="37">
        <f t="shared" si="57"/>
        <v>2702955.8044540444</v>
      </c>
      <c r="AX60" s="37">
        <f t="shared" si="57"/>
        <v>2645477.0024599247</v>
      </c>
      <c r="AY60" s="37">
        <f t="shared" si="57"/>
        <v>2769636.4428910417</v>
      </c>
      <c r="BA60" s="37">
        <f t="shared" si="53"/>
        <v>13589417</v>
      </c>
      <c r="BB60" s="37">
        <f t="shared" si="53"/>
        <v>19503710.537315033</v>
      </c>
      <c r="BC60" s="37">
        <f t="shared" si="53"/>
        <v>24412504.274079323</v>
      </c>
      <c r="BD60" s="37">
        <f t="shared" si="53"/>
        <v>30749720.180941876</v>
      </c>
      <c r="BF60" s="77" t="s">
        <v>246</v>
      </c>
      <c r="BG60" s="77" t="str">
        <f t="shared" si="54"/>
        <v>Cash TripsBase Case Scenario</v>
      </c>
    </row>
    <row r="61" spans="2:59" x14ac:dyDescent="0.25">
      <c r="B61" s="48" t="s">
        <v>87</v>
      </c>
      <c r="C61" s="82" t="s">
        <v>26</v>
      </c>
      <c r="D61" s="66">
        <f>City_A!C60</f>
        <v>12134.662437469735</v>
      </c>
      <c r="E61" s="66">
        <f>City_A!D60</f>
        <v>13145.903515944396</v>
      </c>
      <c r="F61" s="66">
        <f>City_A!E60</f>
        <v>14857.032068018998</v>
      </c>
      <c r="G61" s="66">
        <f>City_A!F60</f>
        <v>18971.134200836881</v>
      </c>
      <c r="H61" s="66">
        <f>City_A!G60</f>
        <v>21369.469366557321</v>
      </c>
      <c r="I61" s="66">
        <f>City_A!H60</f>
        <v>20132.766960157081</v>
      </c>
      <c r="J61" s="66">
        <f>City_A!I60</f>
        <v>18168.684627416889</v>
      </c>
      <c r="K61" s="66">
        <f>City_A!J60</f>
        <v>22468.120705914054</v>
      </c>
      <c r="L61" s="66">
        <f>City_A!K60</f>
        <v>24410.483025984897</v>
      </c>
      <c r="M61" s="66">
        <f>City_A!L60</f>
        <v>25464.241239482755</v>
      </c>
      <c r="N61" s="66">
        <f>City_A!M60</f>
        <v>32021.818273803488</v>
      </c>
      <c r="O61" s="66">
        <f>City_A!N60</f>
        <v>33030.322391559195</v>
      </c>
      <c r="P61" s="37">
        <f t="shared" ref="P61:AY61" si="58">P16*P165</f>
        <v>27755.078325208615</v>
      </c>
      <c r="Q61" s="37">
        <f t="shared" si="58"/>
        <v>29044.496612400155</v>
      </c>
      <c r="R61" s="37">
        <f t="shared" si="58"/>
        <v>32705.035200358438</v>
      </c>
      <c r="S61" s="37">
        <f t="shared" si="58"/>
        <v>32452.120057792141</v>
      </c>
      <c r="T61" s="37">
        <f t="shared" si="58"/>
        <v>34863.03407924046</v>
      </c>
      <c r="U61" s="37">
        <f t="shared" si="58"/>
        <v>34279.797436737404</v>
      </c>
      <c r="V61" s="37">
        <f t="shared" si="58"/>
        <v>36556.042493608547</v>
      </c>
      <c r="W61" s="37">
        <f t="shared" si="58"/>
        <v>35832.779236573464</v>
      </c>
      <c r="X61" s="37">
        <f t="shared" si="58"/>
        <v>35717.333528911819</v>
      </c>
      <c r="Y61" s="37">
        <f t="shared" si="58"/>
        <v>36950.263619428122</v>
      </c>
      <c r="Z61" s="37">
        <f t="shared" si="58"/>
        <v>36728.67201840187</v>
      </c>
      <c r="AA61" s="37">
        <f t="shared" si="58"/>
        <v>38087.071284713369</v>
      </c>
      <c r="AB61" s="37">
        <f t="shared" si="58"/>
        <v>39446.068570528398</v>
      </c>
      <c r="AC61" s="37">
        <f t="shared" si="58"/>
        <v>40145.934671477087</v>
      </c>
      <c r="AD61" s="37">
        <f t="shared" si="58"/>
        <v>43464.854398431613</v>
      </c>
      <c r="AE61" s="37">
        <f t="shared" si="58"/>
        <v>42794.796847036268</v>
      </c>
      <c r="AF61" s="37">
        <f t="shared" si="58"/>
        <v>45023.520369882623</v>
      </c>
      <c r="AG61" s="37">
        <f t="shared" si="58"/>
        <v>44279.211953815058</v>
      </c>
      <c r="AH61" s="37">
        <f t="shared" si="58"/>
        <v>46462.802059340385</v>
      </c>
      <c r="AI61" s="37">
        <f t="shared" si="58"/>
        <v>45686.542879514964</v>
      </c>
      <c r="AJ61" s="37">
        <f t="shared" si="58"/>
        <v>45596.38038599422</v>
      </c>
      <c r="AK61" s="37">
        <f t="shared" si="58"/>
        <v>47071.472558811831</v>
      </c>
      <c r="AL61" s="37">
        <f t="shared" si="58"/>
        <v>47005.670535751473</v>
      </c>
      <c r="AM61" s="37">
        <f t="shared" si="58"/>
        <v>48518.114192746849</v>
      </c>
      <c r="AN61" s="37">
        <f t="shared" si="58"/>
        <v>48479.270635788445</v>
      </c>
      <c r="AO61" s="37">
        <f t="shared" si="58"/>
        <v>49025.927407734933</v>
      </c>
      <c r="AP61" s="37">
        <f t="shared" si="58"/>
        <v>56270.348717895722</v>
      </c>
      <c r="AQ61" s="37">
        <f t="shared" si="58"/>
        <v>54955.091574533966</v>
      </c>
      <c r="AR61" s="37">
        <f t="shared" si="58"/>
        <v>57725.39873199023</v>
      </c>
      <c r="AS61" s="37">
        <f t="shared" si="58"/>
        <v>56399.342751538243</v>
      </c>
      <c r="AT61" s="37">
        <f t="shared" si="58"/>
        <v>59164.903339860852</v>
      </c>
      <c r="AU61" s="37">
        <f t="shared" si="58"/>
        <v>57839.669576152897</v>
      </c>
      <c r="AV61" s="37">
        <f t="shared" si="58"/>
        <v>56571.881539567235</v>
      </c>
      <c r="AW61" s="37">
        <f t="shared" si="58"/>
        <v>59290.120374004182</v>
      </c>
      <c r="AX61" s="37">
        <f t="shared" si="58"/>
        <v>58029.306163291163</v>
      </c>
      <c r="AY61" s="37">
        <f t="shared" si="58"/>
        <v>60752.779538845229</v>
      </c>
      <c r="BA61" s="37">
        <f t="shared" si="53"/>
        <v>256174.63881314566</v>
      </c>
      <c r="BB61" s="37">
        <f t="shared" si="53"/>
        <v>410971.72389337444</v>
      </c>
      <c r="BC61" s="37">
        <f t="shared" si="53"/>
        <v>535495.36942333076</v>
      </c>
      <c r="BD61" s="37">
        <f t="shared" si="53"/>
        <v>674504.04035120318</v>
      </c>
      <c r="BF61" s="77" t="s">
        <v>246</v>
      </c>
      <c r="BG61" s="77" t="str">
        <f t="shared" si="54"/>
        <v>U4B Gross BookingsBase Case Scenario</v>
      </c>
    </row>
    <row r="62" spans="2:59" x14ac:dyDescent="0.25">
      <c r="B62" s="48" t="s">
        <v>88</v>
      </c>
      <c r="C62" s="82" t="s">
        <v>116</v>
      </c>
      <c r="D62" s="66">
        <f>City_A!C61</f>
        <v>5131694.2425131667</v>
      </c>
      <c r="E62" s="66">
        <f>City_A!D61</f>
        <v>4990668.0093115261</v>
      </c>
      <c r="F62" s="66">
        <f>City_A!E61</f>
        <v>5658338.1639235811</v>
      </c>
      <c r="G62" s="66">
        <f>City_A!F61</f>
        <v>5643224.1449714685</v>
      </c>
      <c r="H62" s="66">
        <f>City_A!G61</f>
        <v>5973031.6468056208</v>
      </c>
      <c r="I62" s="66">
        <f>City_A!H61</f>
        <v>5878218.5563995019</v>
      </c>
      <c r="J62" s="66">
        <f>City_A!I61</f>
        <v>5678363.5314352652</v>
      </c>
      <c r="K62" s="66">
        <f>City_A!J61</f>
        <v>5720928.7059031045</v>
      </c>
      <c r="L62" s="66">
        <f>City_A!K61</f>
        <v>5764145.5076705031</v>
      </c>
      <c r="M62" s="66">
        <f>City_A!L61</f>
        <v>5798949.0812902646</v>
      </c>
      <c r="N62" s="66">
        <f>City_A!M61</f>
        <v>5755370.7301862482</v>
      </c>
      <c r="O62" s="66">
        <f>City_A!N61</f>
        <v>5629453.1340963477</v>
      </c>
      <c r="P62" s="37">
        <f t="shared" ref="P62:AY62" si="59">P12*P137</f>
        <v>6561365.6359467404</v>
      </c>
      <c r="Q62" s="37">
        <f t="shared" si="59"/>
        <v>6866187.1443139398</v>
      </c>
      <c r="R62" s="37">
        <f t="shared" si="59"/>
        <v>7731547.0549819628</v>
      </c>
      <c r="S62" s="37">
        <f t="shared" si="59"/>
        <v>7671757.3218815569</v>
      </c>
      <c r="T62" s="37">
        <f t="shared" si="59"/>
        <v>8241703.0531168254</v>
      </c>
      <c r="U62" s="37">
        <f t="shared" si="59"/>
        <v>8103824.542420323</v>
      </c>
      <c r="V62" s="37">
        <f t="shared" si="59"/>
        <v>8641934.2144648433</v>
      </c>
      <c r="W62" s="37">
        <f t="shared" si="59"/>
        <v>8470953.0835579727</v>
      </c>
      <c r="X62" s="37">
        <f t="shared" si="59"/>
        <v>8443661.4474042859</v>
      </c>
      <c r="Y62" s="37">
        <f t="shared" si="59"/>
        <v>8735129.0135430153</v>
      </c>
      <c r="Z62" s="37">
        <f t="shared" si="59"/>
        <v>8682744.2391549908</v>
      </c>
      <c r="AA62" s="37">
        <f t="shared" si="59"/>
        <v>9003873.012831565</v>
      </c>
      <c r="AB62" s="37">
        <f t="shared" si="59"/>
        <v>8957912.5783323124</v>
      </c>
      <c r="AC62" s="37">
        <f t="shared" si="59"/>
        <v>9116847.0317779668</v>
      </c>
      <c r="AD62" s="37">
        <f t="shared" si="59"/>
        <v>9870549.3358593918</v>
      </c>
      <c r="AE62" s="37">
        <f t="shared" si="59"/>
        <v>9718384.1851772927</v>
      </c>
      <c r="AF62" s="37">
        <f t="shared" si="59"/>
        <v>10224510.935001146</v>
      </c>
      <c r="AG62" s="37">
        <f t="shared" si="59"/>
        <v>10055483.958066069</v>
      </c>
      <c r="AH62" s="37">
        <f t="shared" si="59"/>
        <v>10551361.240164127</v>
      </c>
      <c r="AI62" s="37">
        <f t="shared" si="59"/>
        <v>10375078.479346756</v>
      </c>
      <c r="AJ62" s="37">
        <f t="shared" si="59"/>
        <v>10354603.238997793</v>
      </c>
      <c r="AK62" s="37">
        <f t="shared" si="59"/>
        <v>10689585.842028476</v>
      </c>
      <c r="AL62" s="37">
        <f t="shared" si="59"/>
        <v>10674642.685678229</v>
      </c>
      <c r="AM62" s="37">
        <f t="shared" si="59"/>
        <v>11018107.536549075</v>
      </c>
      <c r="AN62" s="37">
        <f t="shared" si="59"/>
        <v>11009286.449934507</v>
      </c>
      <c r="AO62" s="37">
        <f t="shared" si="59"/>
        <v>11133428.189552855</v>
      </c>
      <c r="AP62" s="37">
        <f t="shared" si="59"/>
        <v>12778583.084038671</v>
      </c>
      <c r="AQ62" s="37">
        <f t="shared" si="59"/>
        <v>12479897.842765618</v>
      </c>
      <c r="AR62" s="37">
        <f t="shared" si="59"/>
        <v>13109014.259963211</v>
      </c>
      <c r="AS62" s="37">
        <f t="shared" si="59"/>
        <v>12807876.682066826</v>
      </c>
      <c r="AT62" s="37">
        <f t="shared" si="59"/>
        <v>13435915.188261194</v>
      </c>
      <c r="AU62" s="37">
        <f t="shared" si="59"/>
        <v>13134964.329751058</v>
      </c>
      <c r="AV62" s="37">
        <f t="shared" si="59"/>
        <v>12847058.974131539</v>
      </c>
      <c r="AW62" s="37">
        <f t="shared" si="59"/>
        <v>13464351.057431996</v>
      </c>
      <c r="AX62" s="37">
        <f t="shared" si="59"/>
        <v>13178029.406469682</v>
      </c>
      <c r="AY62" s="37">
        <f t="shared" si="59"/>
        <v>13796510.215628356</v>
      </c>
      <c r="BA62" s="37">
        <f t="shared" si="53"/>
        <v>67622385.454506606</v>
      </c>
      <c r="BB62" s="37">
        <f t="shared" si="53"/>
        <v>97154679.763618022</v>
      </c>
      <c r="BC62" s="37">
        <f t="shared" si="53"/>
        <v>121607067.04697862</v>
      </c>
      <c r="BD62" s="37">
        <f t="shared" si="53"/>
        <v>153174915.67999551</v>
      </c>
      <c r="BF62" s="77" t="s">
        <v>246</v>
      </c>
      <c r="BG62" s="77" t="str">
        <f t="shared" si="54"/>
        <v>Rider MilesBase Case Scenario</v>
      </c>
    </row>
    <row r="63" spans="2:59" x14ac:dyDescent="0.25">
      <c r="B63" s="48" t="s">
        <v>89</v>
      </c>
      <c r="C63" s="82" t="s">
        <v>116</v>
      </c>
      <c r="D63" s="66">
        <f>City_A!C62</f>
        <v>5131691.6500000041</v>
      </c>
      <c r="E63" s="66">
        <f>City_A!D62</f>
        <v>4990667.5799999991</v>
      </c>
      <c r="F63" s="66">
        <f>City_A!E62</f>
        <v>5658336.2300000032</v>
      </c>
      <c r="G63" s="66">
        <f>City_A!F62</f>
        <v>5643221.9800000004</v>
      </c>
      <c r="H63" s="66">
        <f>City_A!G62</f>
        <v>5973021.5799999991</v>
      </c>
      <c r="I63" s="66">
        <f>City_A!H62</f>
        <v>5878219.4999999981</v>
      </c>
      <c r="J63" s="66">
        <f>City_A!I62</f>
        <v>5678365.9799999995</v>
      </c>
      <c r="K63" s="66">
        <f>City_A!J62</f>
        <v>5720923.5600000033</v>
      </c>
      <c r="L63" s="66">
        <f>City_A!K62</f>
        <v>5764143.3500000024</v>
      </c>
      <c r="M63" s="66">
        <f>City_A!L62</f>
        <v>5798943.9299999941</v>
      </c>
      <c r="N63" s="66">
        <f>City_A!M62</f>
        <v>5755361.7400000039</v>
      </c>
      <c r="O63" s="66">
        <f>City_A!N62</f>
        <v>5629350.9800000032</v>
      </c>
      <c r="P63" s="37">
        <f t="shared" ref="P63:AY63" si="60">P166*P74</f>
        <v>5678378.9751923149</v>
      </c>
      <c r="Q63" s="37">
        <f t="shared" si="60"/>
        <v>5649373.0166237485</v>
      </c>
      <c r="R63" s="37">
        <f t="shared" si="60"/>
        <v>7254151.5564896939</v>
      </c>
      <c r="S63" s="37">
        <f t="shared" si="60"/>
        <v>6126317.1452991683</v>
      </c>
      <c r="T63" s="37">
        <f t="shared" si="60"/>
        <v>7285170.7628732091</v>
      </c>
      <c r="U63" s="37">
        <f t="shared" si="60"/>
        <v>6097972.4685903471</v>
      </c>
      <c r="V63" s="37">
        <f t="shared" si="60"/>
        <v>7215339.6371795544</v>
      </c>
      <c r="W63" s="37">
        <f t="shared" si="60"/>
        <v>6064208.4844430061</v>
      </c>
      <c r="X63" s="37">
        <f t="shared" si="60"/>
        <v>5677293.1068746923</v>
      </c>
      <c r="Y63" s="37">
        <f t="shared" si="60"/>
        <v>6068194.4538602093</v>
      </c>
      <c r="Z63" s="37">
        <f t="shared" si="60"/>
        <v>5677439.4306835355</v>
      </c>
      <c r="AA63" s="37">
        <f t="shared" si="60"/>
        <v>6062457.9096799614</v>
      </c>
      <c r="AB63" s="37">
        <f t="shared" si="60"/>
        <v>5674190.4852739424</v>
      </c>
      <c r="AC63" s="37">
        <f t="shared" si="60"/>
        <v>5678854.4158595074</v>
      </c>
      <c r="AD63" s="37">
        <f t="shared" si="60"/>
        <v>7218455.4402020685</v>
      </c>
      <c r="AE63" s="37">
        <f t="shared" si="60"/>
        <v>6068358.9212859804</v>
      </c>
      <c r="AF63" s="37">
        <f t="shared" si="60"/>
        <v>7210093.5713705011</v>
      </c>
      <c r="AG63" s="37">
        <f t="shared" si="60"/>
        <v>6058007.0314493207</v>
      </c>
      <c r="AH63" s="37">
        <f t="shared" si="60"/>
        <v>7200236.0759429643</v>
      </c>
      <c r="AI63" s="37">
        <f t="shared" si="60"/>
        <v>6053338.3755907938</v>
      </c>
      <c r="AJ63" s="37">
        <f t="shared" si="60"/>
        <v>5661925.2736479212</v>
      </c>
      <c r="AK63" s="37">
        <f t="shared" si="60"/>
        <v>6051181.2407800714</v>
      </c>
      <c r="AL63" s="37">
        <f t="shared" si="60"/>
        <v>5659199.6048183022</v>
      </c>
      <c r="AM63" s="37">
        <f t="shared" si="60"/>
        <v>6048259.3651027009</v>
      </c>
      <c r="AN63" s="37">
        <f t="shared" si="60"/>
        <v>5656454.1161174932</v>
      </c>
      <c r="AO63" s="37">
        <f t="shared" si="60"/>
        <v>5655518.2812181339</v>
      </c>
      <c r="AP63" s="37">
        <f t="shared" si="60"/>
        <v>12359023.895994656</v>
      </c>
      <c r="AQ63" s="37">
        <f t="shared" si="60"/>
        <v>9311997.7574418616</v>
      </c>
      <c r="AR63" s="37">
        <f t="shared" si="60"/>
        <v>12353485.112829018</v>
      </c>
      <c r="AS63" s="37">
        <f t="shared" si="60"/>
        <v>9307334.8529080693</v>
      </c>
      <c r="AT63" s="37">
        <f t="shared" si="60"/>
        <v>12349497.225066731</v>
      </c>
      <c r="AU63" s="37">
        <f t="shared" si="60"/>
        <v>9304099.1361771468</v>
      </c>
      <c r="AV63" s="37">
        <f t="shared" si="60"/>
        <v>7178119.5343733681</v>
      </c>
      <c r="AW63" s="37">
        <f t="shared" si="60"/>
        <v>9300904.6963267606</v>
      </c>
      <c r="AX63" s="37">
        <f t="shared" si="60"/>
        <v>7174722.5459060054</v>
      </c>
      <c r="AY63" s="37">
        <f t="shared" si="60"/>
        <v>9297463.3373298477</v>
      </c>
      <c r="BA63" s="37">
        <f t="shared" si="53"/>
        <v>67622248.060000002</v>
      </c>
      <c r="BB63" s="37">
        <f t="shared" si="53"/>
        <v>74856296.947789446</v>
      </c>
      <c r="BC63" s="37">
        <f t="shared" si="53"/>
        <v>74582099.801324069</v>
      </c>
      <c r="BD63" s="37">
        <f t="shared" si="53"/>
        <v>109248620.4916891</v>
      </c>
      <c r="BF63" s="77" t="s">
        <v>246</v>
      </c>
      <c r="BG63" s="77" t="str">
        <f t="shared" si="54"/>
        <v>Vehicle MilesBase Case Scenario</v>
      </c>
    </row>
    <row r="64" spans="2:59" x14ac:dyDescent="0.25">
      <c r="B64" s="48" t="s">
        <v>90</v>
      </c>
      <c r="C64" s="82" t="s">
        <v>117</v>
      </c>
      <c r="D64" s="66">
        <f>City_A!C63</f>
        <v>17528630.999999993</v>
      </c>
      <c r="E64" s="66">
        <f>City_A!D63</f>
        <v>17038585.383333351</v>
      </c>
      <c r="F64" s="66">
        <f>City_A!E63</f>
        <v>19410586.300000004</v>
      </c>
      <c r="G64" s="66">
        <f>City_A!F63</f>
        <v>19324342.299999975</v>
      </c>
      <c r="H64" s="66">
        <f>City_A!G63</f>
        <v>20650025.616666622</v>
      </c>
      <c r="I64" s="66">
        <f>City_A!H63</f>
        <v>20617544.816666719</v>
      </c>
      <c r="J64" s="66">
        <f>City_A!I63</f>
        <v>19392075.466666665</v>
      </c>
      <c r="K64" s="66">
        <f>City_A!J63</f>
        <v>19806324.066666771</v>
      </c>
      <c r="L64" s="66">
        <f>City_A!K63</f>
        <v>20099995.083333436</v>
      </c>
      <c r="M64" s="66">
        <f>City_A!L63</f>
        <v>20379922.750000101</v>
      </c>
      <c r="N64" s="66">
        <f>City_A!M63</f>
        <v>20005126.116666753</v>
      </c>
      <c r="O64" s="66">
        <f>City_A!N63</f>
        <v>19251799.235000048</v>
      </c>
      <c r="P64" s="37">
        <f t="shared" ref="P64:AY64" si="61">P167*P74</f>
        <v>19607344.198065639</v>
      </c>
      <c r="Q64" s="37">
        <f t="shared" si="61"/>
        <v>19523353.722704854</v>
      </c>
      <c r="R64" s="37">
        <f t="shared" si="61"/>
        <v>25091117.480700821</v>
      </c>
      <c r="S64" s="37">
        <f t="shared" si="61"/>
        <v>21203878.676794156</v>
      </c>
      <c r="T64" s="37">
        <f t="shared" si="61"/>
        <v>25236859.129118435</v>
      </c>
      <c r="U64" s="37">
        <f t="shared" si="61"/>
        <v>21127983.494661175</v>
      </c>
      <c r="V64" s="37">
        <f t="shared" si="61"/>
        <v>24972322.289048366</v>
      </c>
      <c r="W64" s="37">
        <f t="shared" si="61"/>
        <v>21011698.793523438</v>
      </c>
      <c r="X64" s="37">
        <f t="shared" si="61"/>
        <v>19672390.955606285</v>
      </c>
      <c r="Y64" s="37">
        <f t="shared" si="61"/>
        <v>21015853.589560904</v>
      </c>
      <c r="Z64" s="37">
        <f t="shared" si="61"/>
        <v>19638435.446538251</v>
      </c>
      <c r="AA64" s="37">
        <f t="shared" si="61"/>
        <v>20961633.123141319</v>
      </c>
      <c r="AB64" s="37">
        <f t="shared" si="61"/>
        <v>19636840.309389807</v>
      </c>
      <c r="AC64" s="37">
        <f t="shared" si="61"/>
        <v>19656597.586452506</v>
      </c>
      <c r="AD64" s="37">
        <f t="shared" si="61"/>
        <v>24989015.845365148</v>
      </c>
      <c r="AE64" s="37">
        <f t="shared" si="61"/>
        <v>21009085.168096948</v>
      </c>
      <c r="AF64" s="37">
        <f t="shared" si="61"/>
        <v>24962429.431823358</v>
      </c>
      <c r="AG64" s="37">
        <f t="shared" si="61"/>
        <v>20972719.432631612</v>
      </c>
      <c r="AH64" s="37">
        <f t="shared" si="61"/>
        <v>24925428.534008104</v>
      </c>
      <c r="AI64" s="37">
        <f t="shared" si="61"/>
        <v>20955530.16352836</v>
      </c>
      <c r="AJ64" s="37">
        <f t="shared" si="61"/>
        <v>19599091.235673331</v>
      </c>
      <c r="AK64" s="37">
        <f t="shared" si="61"/>
        <v>20944740.415107578</v>
      </c>
      <c r="AL64" s="37">
        <f t="shared" si="61"/>
        <v>19587038.782106347</v>
      </c>
      <c r="AM64" s="37">
        <f t="shared" si="61"/>
        <v>20934653.338377859</v>
      </c>
      <c r="AN64" s="37">
        <f t="shared" si="61"/>
        <v>19580231.100198746</v>
      </c>
      <c r="AO64" s="37">
        <f t="shared" si="61"/>
        <v>19577388.922457937</v>
      </c>
      <c r="AP64" s="37">
        <f t="shared" si="61"/>
        <v>42782821.870236173</v>
      </c>
      <c r="AQ64" s="37">
        <f t="shared" si="61"/>
        <v>32234911.374879967</v>
      </c>
      <c r="AR64" s="37">
        <f t="shared" si="61"/>
        <v>42763057.989050731</v>
      </c>
      <c r="AS64" s="37">
        <f t="shared" si="61"/>
        <v>32218034.022706583</v>
      </c>
      <c r="AT64" s="37">
        <f t="shared" si="61"/>
        <v>42748285.456855528</v>
      </c>
      <c r="AU64" s="37">
        <f t="shared" si="61"/>
        <v>32206352.923866443</v>
      </c>
      <c r="AV64" s="37">
        <f t="shared" si="61"/>
        <v>24847051.796176087</v>
      </c>
      <c r="AW64" s="37">
        <f t="shared" si="61"/>
        <v>32195022.902430367</v>
      </c>
      <c r="AX64" s="37">
        <f t="shared" si="61"/>
        <v>24835393.6636541</v>
      </c>
      <c r="AY64" s="37">
        <f t="shared" si="61"/>
        <v>32183610.112028163</v>
      </c>
      <c r="BA64" s="37">
        <f t="shared" si="53"/>
        <v>233504958.13500044</v>
      </c>
      <c r="BB64" s="37">
        <f t="shared" si="53"/>
        <v>259062870.89946362</v>
      </c>
      <c r="BC64" s="37">
        <f t="shared" si="53"/>
        <v>258173170.24256095</v>
      </c>
      <c r="BD64" s="37">
        <f t="shared" si="53"/>
        <v>378172162.1345408</v>
      </c>
      <c r="BF64" s="77" t="s">
        <v>246</v>
      </c>
      <c r="BG64" s="77" t="str">
        <f t="shared" si="54"/>
        <v>Vehicle MinutesBase Case Scenario</v>
      </c>
    </row>
    <row r="65" spans="2:59" x14ac:dyDescent="0.25">
      <c r="B65" s="48" t="s">
        <v>91</v>
      </c>
      <c r="C65" s="82" t="s">
        <v>115</v>
      </c>
      <c r="D65" s="66">
        <f>City_A!C64</f>
        <v>415632.43898741773</v>
      </c>
      <c r="E65" s="66">
        <f>City_A!D64</f>
        <v>401891.57928518899</v>
      </c>
      <c r="F65" s="66">
        <f>City_A!E64</f>
        <v>465799.95993660786</v>
      </c>
      <c r="G65" s="66">
        <f>City_A!F64</f>
        <v>27039.774963068317</v>
      </c>
      <c r="H65" s="66">
        <f>City_A!G64</f>
        <v>502506.99464051437</v>
      </c>
      <c r="I65" s="66">
        <f>City_A!H64</f>
        <v>504696.37893968163</v>
      </c>
      <c r="J65" s="66">
        <f>City_A!I64</f>
        <v>474360.87272327847</v>
      </c>
      <c r="K65" s="66">
        <f>City_A!J64</f>
        <v>480501.95886161487</v>
      </c>
      <c r="L65" s="66">
        <f>City_A!K64</f>
        <v>495768.34157217725</v>
      </c>
      <c r="M65" s="66">
        <f>City_A!L64</f>
        <v>505301.87631884863</v>
      </c>
      <c r="N65" s="66">
        <f>City_A!M64</f>
        <v>503352.33866718144</v>
      </c>
      <c r="O65" s="66">
        <f>City_A!N64</f>
        <v>483608.98647772789</v>
      </c>
      <c r="P65" s="37">
        <f t="shared" ref="P65:AY65" si="62">P74*P168</f>
        <v>441431.61060146155</v>
      </c>
      <c r="Q65" s="37">
        <f t="shared" si="62"/>
        <v>437763.3004502551</v>
      </c>
      <c r="R65" s="37">
        <f t="shared" si="62"/>
        <v>560521.44994505879</v>
      </c>
      <c r="S65" s="37">
        <f t="shared" si="62"/>
        <v>470924.34837416501</v>
      </c>
      <c r="T65" s="37">
        <f t="shared" si="62"/>
        <v>603242.82137478702</v>
      </c>
      <c r="U65" s="37">
        <f t="shared" si="62"/>
        <v>504220.80353294965</v>
      </c>
      <c r="V65" s="37">
        <f t="shared" si="62"/>
        <v>594601.13099656964</v>
      </c>
      <c r="W65" s="37">
        <f t="shared" si="62"/>
        <v>499161.70878519834</v>
      </c>
      <c r="X65" s="37">
        <f t="shared" si="62"/>
        <v>466528.41439814708</v>
      </c>
      <c r="Y65" s="37">
        <f t="shared" si="62"/>
        <v>496722.23741458391</v>
      </c>
      <c r="Z65" s="37">
        <f t="shared" si="62"/>
        <v>462245.50825984625</v>
      </c>
      <c r="AA65" s="37">
        <f t="shared" si="62"/>
        <v>490518.32967599452</v>
      </c>
      <c r="AB65" s="37">
        <f t="shared" si="62"/>
        <v>456759.8178447836</v>
      </c>
      <c r="AC65" s="37">
        <f t="shared" si="62"/>
        <v>458423.1557878381</v>
      </c>
      <c r="AD65" s="37">
        <f t="shared" si="62"/>
        <v>584637.19386121933</v>
      </c>
      <c r="AE65" s="37">
        <f t="shared" si="62"/>
        <v>493375.25886280061</v>
      </c>
      <c r="AF65" s="37">
        <f t="shared" si="62"/>
        <v>588882.94351021526</v>
      </c>
      <c r="AG65" s="37">
        <f t="shared" si="62"/>
        <v>494211.75855901581</v>
      </c>
      <c r="AH65" s="37">
        <f t="shared" si="62"/>
        <v>586728.48041966103</v>
      </c>
      <c r="AI65" s="37">
        <f t="shared" si="62"/>
        <v>492806.86190155079</v>
      </c>
      <c r="AJ65" s="37">
        <f t="shared" si="62"/>
        <v>460516.84005838016</v>
      </c>
      <c r="AK65" s="37">
        <f t="shared" si="62"/>
        <v>491754.81546462781</v>
      </c>
      <c r="AL65" s="37">
        <f t="shared" si="62"/>
        <v>459621.68633619335</v>
      </c>
      <c r="AM65" s="37">
        <f t="shared" si="62"/>
        <v>491118.48814127489</v>
      </c>
      <c r="AN65" s="37">
        <f t="shared" si="62"/>
        <v>459440.04301429138</v>
      </c>
      <c r="AO65" s="37">
        <f t="shared" si="62"/>
        <v>459706.06177367916</v>
      </c>
      <c r="AP65" s="37">
        <f t="shared" si="62"/>
        <v>1005174.1575697532</v>
      </c>
      <c r="AQ65" s="37">
        <f t="shared" si="62"/>
        <v>757619.3783399075</v>
      </c>
      <c r="AR65" s="37">
        <f t="shared" si="62"/>
        <v>1005131.5349679876</v>
      </c>
      <c r="AS65" s="37">
        <f t="shared" si="62"/>
        <v>757042.90550154157</v>
      </c>
      <c r="AT65" s="37">
        <f t="shared" si="62"/>
        <v>1004238.631307441</v>
      </c>
      <c r="AU65" s="37">
        <f t="shared" si="62"/>
        <v>756461.25290782994</v>
      </c>
      <c r="AV65" s="37">
        <f t="shared" si="62"/>
        <v>583546.64113521634</v>
      </c>
      <c r="AW65" s="37">
        <f t="shared" si="62"/>
        <v>756087.46703405143</v>
      </c>
      <c r="AX65" s="37">
        <f t="shared" si="62"/>
        <v>583261.73401525954</v>
      </c>
      <c r="AY65" s="37">
        <f t="shared" si="62"/>
        <v>755887.62303497281</v>
      </c>
      <c r="BA65" s="37">
        <f t="shared" si="53"/>
        <v>5260461.5013733078</v>
      </c>
      <c r="BB65" s="37">
        <f t="shared" si="53"/>
        <v>6027881.6638090163</v>
      </c>
      <c r="BC65" s="37">
        <f t="shared" si="53"/>
        <v>6058837.3007475603</v>
      </c>
      <c r="BD65" s="37">
        <f t="shared" si="53"/>
        <v>8883597.4306019321</v>
      </c>
      <c r="BF65" s="77" t="s">
        <v>246</v>
      </c>
      <c r="BG65" s="77" t="str">
        <f t="shared" si="54"/>
        <v>Active_HoursBase Case Scenario</v>
      </c>
    </row>
    <row r="66" spans="2:59" x14ac:dyDescent="0.25">
      <c r="B66" s="48" t="s">
        <v>92</v>
      </c>
      <c r="C66" s="82" t="s">
        <v>26</v>
      </c>
      <c r="D66" s="66">
        <f>City_A!C65</f>
        <v>13033.580570578715</v>
      </c>
      <c r="E66" s="66">
        <f>City_A!D65</f>
        <v>20729.545652287303</v>
      </c>
      <c r="F66" s="66">
        <f>City_A!E65</f>
        <v>11386.069601387735</v>
      </c>
      <c r="G66" s="66">
        <f>City_A!F65</f>
        <v>11063.780990610305</v>
      </c>
      <c r="H66" s="66">
        <f>City_A!G65</f>
        <v>40145.194020867726</v>
      </c>
      <c r="I66" s="66">
        <f>City_A!H65</f>
        <v>30049.118931917918</v>
      </c>
      <c r="J66" s="66">
        <f>City_A!I65</f>
        <v>47842.01140562482</v>
      </c>
      <c r="K66" s="66">
        <f>City_A!J65</f>
        <v>47215.193014008473</v>
      </c>
      <c r="L66" s="66">
        <f>City_A!K65</f>
        <v>42620.938890885525</v>
      </c>
      <c r="M66" s="66">
        <f>City_A!L65</f>
        <v>20606.205495926926</v>
      </c>
      <c r="N66" s="66">
        <f>City_A!M65</f>
        <v>12402.914092603942</v>
      </c>
      <c r="O66" s="66">
        <f>City_A!N65</f>
        <v>13687.904838409839</v>
      </c>
      <c r="P66" s="37">
        <f t="shared" ref="P66:AY66" si="63">P18*P99</f>
        <v>33870.304421658897</v>
      </c>
      <c r="Q66" s="37">
        <f t="shared" si="63"/>
        <v>35443.817902770759</v>
      </c>
      <c r="R66" s="37">
        <f t="shared" si="63"/>
        <v>39910.876322446275</v>
      </c>
      <c r="S66" s="37">
        <f t="shared" si="63"/>
        <v>39602.236844971354</v>
      </c>
      <c r="T66" s="37">
        <f t="shared" si="63"/>
        <v>42544.343182561264</v>
      </c>
      <c r="U66" s="37">
        <f t="shared" si="63"/>
        <v>41832.603067834112</v>
      </c>
      <c r="V66" s="37">
        <f t="shared" si="63"/>
        <v>44610.369071992653</v>
      </c>
      <c r="W66" s="37">
        <f t="shared" si="63"/>
        <v>43727.750532576414</v>
      </c>
      <c r="X66" s="37">
        <f t="shared" si="63"/>
        <v>43586.868881411254</v>
      </c>
      <c r="Y66" s="37">
        <f t="shared" si="63"/>
        <v>45091.448223869185</v>
      </c>
      <c r="Z66" s="37">
        <f t="shared" si="63"/>
        <v>44821.033747062429</v>
      </c>
      <c r="AA66" s="37">
        <f t="shared" si="63"/>
        <v>46478.726661383633</v>
      </c>
      <c r="AB66" s="37">
        <f t="shared" si="63"/>
        <v>48137.149355761576</v>
      </c>
      <c r="AC66" s="37">
        <f t="shared" si="63"/>
        <v>48991.215686102347</v>
      </c>
      <c r="AD66" s="37">
        <f t="shared" si="63"/>
        <v>53041.386980373187</v>
      </c>
      <c r="AE66" s="37">
        <f t="shared" si="63"/>
        <v>52223.696863275632</v>
      </c>
      <c r="AF66" s="37">
        <f t="shared" si="63"/>
        <v>54943.470999958801</v>
      </c>
      <c r="AG66" s="37">
        <f t="shared" si="63"/>
        <v>54035.170459768502</v>
      </c>
      <c r="AH66" s="37">
        <f t="shared" si="63"/>
        <v>56699.867015104523</v>
      </c>
      <c r="AI66" s="37">
        <f t="shared" si="63"/>
        <v>55752.576057293962</v>
      </c>
      <c r="AJ66" s="37">
        <f t="shared" si="63"/>
        <v>55642.548225011109</v>
      </c>
      <c r="AK66" s="37">
        <f t="shared" si="63"/>
        <v>57442.644782402589</v>
      </c>
      <c r="AL66" s="37">
        <f t="shared" si="63"/>
        <v>57362.344718879031</v>
      </c>
      <c r="AM66" s="37">
        <f t="shared" si="63"/>
        <v>59208.022345251047</v>
      </c>
      <c r="AN66" s="37">
        <f t="shared" si="63"/>
        <v>59160.620457798752</v>
      </c>
      <c r="AO66" s="37">
        <f t="shared" si="63"/>
        <v>59827.721125397024</v>
      </c>
      <c r="AP66" s="37">
        <f t="shared" si="63"/>
        <v>68668.292651042488</v>
      </c>
      <c r="AQ66" s="37">
        <f t="shared" si="63"/>
        <v>67063.247285417878</v>
      </c>
      <c r="AR66" s="37">
        <f t="shared" si="63"/>
        <v>70443.931197209313</v>
      </c>
      <c r="AS66" s="37">
        <f t="shared" si="63"/>
        <v>68825.707706293178</v>
      </c>
      <c r="AT66" s="37">
        <f t="shared" si="63"/>
        <v>72200.599245977734</v>
      </c>
      <c r="AU66" s="37">
        <f t="shared" si="63"/>
        <v>70583.379129330424</v>
      </c>
      <c r="AV66" s="37">
        <f t="shared" si="63"/>
        <v>69036.261652731802</v>
      </c>
      <c r="AW66" s="37">
        <f t="shared" si="63"/>
        <v>72353.405122276046</v>
      </c>
      <c r="AX66" s="37">
        <f t="shared" si="63"/>
        <v>70814.798001963325</v>
      </c>
      <c r="AY66" s="37">
        <f t="shared" si="63"/>
        <v>74138.329329580491</v>
      </c>
      <c r="BA66" s="37">
        <f t="shared" si="53"/>
        <v>310782.4575051092</v>
      </c>
      <c r="BB66" s="37">
        <f t="shared" si="53"/>
        <v>501520.37886053824</v>
      </c>
      <c r="BC66" s="37">
        <f t="shared" si="53"/>
        <v>653480.0934891823</v>
      </c>
      <c r="BD66" s="37">
        <f t="shared" si="53"/>
        <v>823116.29290501843</v>
      </c>
      <c r="BF66" s="77" t="s">
        <v>246</v>
      </c>
      <c r="BG66" s="77" t="str">
        <f t="shared" si="54"/>
        <v>Rider Paid Acquisition SpendBase Case Scenario</v>
      </c>
    </row>
    <row r="67" spans="2:59" x14ac:dyDescent="0.25">
      <c r="B67" s="48" t="s">
        <v>93</v>
      </c>
      <c r="C67" s="82" t="s">
        <v>26</v>
      </c>
      <c r="D67" s="66">
        <f>City_A!C66</f>
        <v>9569.7096782318113</v>
      </c>
      <c r="E67" s="66">
        <f>City_A!D66</f>
        <v>3487.6341724463364</v>
      </c>
      <c r="F67" s="66">
        <f>City_A!E66</f>
        <v>5407.4668141245365</v>
      </c>
      <c r="G67" s="66">
        <f>City_A!F66</f>
        <v>2653.6563494509173</v>
      </c>
      <c r="H67" s="66">
        <f>City_A!G66</f>
        <v>2210.9640279330797</v>
      </c>
      <c r="I67" s="66">
        <f>City_A!H66</f>
        <v>3941.1528550514067</v>
      </c>
      <c r="J67" s="66">
        <f>City_A!I66</f>
        <v>4431.7224638483885</v>
      </c>
      <c r="K67" s="66">
        <f>City_A!J66</f>
        <v>7039.593365858268</v>
      </c>
      <c r="L67" s="66">
        <f>City_A!K66</f>
        <v>12244.798205140492</v>
      </c>
      <c r="M67" s="66">
        <f>City_A!L66</f>
        <v>11455.825545643609</v>
      </c>
      <c r="N67" s="66">
        <f>City_A!M66</f>
        <v>9637.3144803022169</v>
      </c>
      <c r="O67" s="66">
        <f>City_A!N66</f>
        <v>7520.1563089046194</v>
      </c>
      <c r="P67" s="37">
        <f t="shared" ref="P67:AY67" si="64">P18*P100</f>
        <v>8738.9983772634787</v>
      </c>
      <c r="Q67" s="37">
        <f t="shared" si="64"/>
        <v>9144.9862180236451</v>
      </c>
      <c r="R67" s="37">
        <f t="shared" si="64"/>
        <v>10297.547936828931</v>
      </c>
      <c r="S67" s="37">
        <f t="shared" si="64"/>
        <v>10217.914761430366</v>
      </c>
      <c r="T67" s="37">
        <f t="shared" si="64"/>
        <v>10977.018139712773</v>
      </c>
      <c r="U67" s="37">
        <f t="shared" si="64"/>
        <v>10793.379527251514</v>
      </c>
      <c r="V67" s="37">
        <f t="shared" si="64"/>
        <v>11510.080868360104</v>
      </c>
      <c r="W67" s="37">
        <f t="shared" si="64"/>
        <v>11282.353302416857</v>
      </c>
      <c r="X67" s="37">
        <f t="shared" si="64"/>
        <v>11246.00392375195</v>
      </c>
      <c r="Y67" s="37">
        <f t="shared" si="64"/>
        <v>11634.205820862624</v>
      </c>
      <c r="Z67" s="37">
        <f t="shared" si="64"/>
        <v>11564.435214593977</v>
      </c>
      <c r="AA67" s="37">
        <f t="shared" si="64"/>
        <v>11992.142491975001</v>
      </c>
      <c r="AB67" s="37">
        <f t="shared" si="64"/>
        <v>12420.038062518441</v>
      </c>
      <c r="AC67" s="37">
        <f t="shared" si="64"/>
        <v>12640.398770884281</v>
      </c>
      <c r="AD67" s="37">
        <f t="shared" si="64"/>
        <v>13685.397951512798</v>
      </c>
      <c r="AE67" s="37">
        <f t="shared" si="64"/>
        <v>13474.422800021382</v>
      </c>
      <c r="AF67" s="37">
        <f t="shared" si="64"/>
        <v>14176.161452001093</v>
      </c>
      <c r="AG67" s="37">
        <f t="shared" si="64"/>
        <v>13941.80758118927</v>
      </c>
      <c r="AH67" s="37">
        <f t="shared" si="64"/>
        <v>14629.335469426671</v>
      </c>
      <c r="AI67" s="37">
        <f t="shared" si="64"/>
        <v>14384.921541519689</v>
      </c>
      <c r="AJ67" s="37">
        <f t="shared" si="64"/>
        <v>14356.53286700991</v>
      </c>
      <c r="AK67" s="37">
        <f t="shared" si="64"/>
        <v>14820.982217630515</v>
      </c>
      <c r="AL67" s="37">
        <f t="shared" si="64"/>
        <v>14800.263711056426</v>
      </c>
      <c r="AM67" s="37">
        <f t="shared" si="64"/>
        <v>15276.473596300397</v>
      </c>
      <c r="AN67" s="37">
        <f t="shared" si="64"/>
        <v>15264.243265791178</v>
      </c>
      <c r="AO67" s="37">
        <f t="shared" si="64"/>
        <v>15436.364294850624</v>
      </c>
      <c r="AP67" s="37">
        <f t="shared" si="64"/>
        <v>17717.351771517464</v>
      </c>
      <c r="AQ67" s="37">
        <f t="shared" si="64"/>
        <v>17303.228276463837</v>
      </c>
      <c r="AR67" s="37">
        <f t="shared" si="64"/>
        <v>18175.490623190602</v>
      </c>
      <c r="AS67" s="37">
        <f t="shared" si="64"/>
        <v>17757.966992900383</v>
      </c>
      <c r="AT67" s="37">
        <f t="shared" si="64"/>
        <v>18628.73482898407</v>
      </c>
      <c r="AU67" s="37">
        <f t="shared" si="64"/>
        <v>18211.470082877411</v>
      </c>
      <c r="AV67" s="37">
        <f t="shared" si="64"/>
        <v>17812.292769644126</v>
      </c>
      <c r="AW67" s="37">
        <f t="shared" si="64"/>
        <v>18668.160819621266</v>
      </c>
      <c r="AX67" s="37">
        <f t="shared" si="64"/>
        <v>18271.179293849658</v>
      </c>
      <c r="AY67" s="37">
        <f t="shared" si="64"/>
        <v>19128.69549793367</v>
      </c>
      <c r="BA67" s="37">
        <f t="shared" si="53"/>
        <v>79599.994266935682</v>
      </c>
      <c r="BB67" s="37">
        <f t="shared" si="53"/>
        <v>129399.06658247122</v>
      </c>
      <c r="BC67" s="37">
        <f t="shared" si="53"/>
        <v>168606.73602107092</v>
      </c>
      <c r="BD67" s="37">
        <f t="shared" si="53"/>
        <v>212375.17851762427</v>
      </c>
      <c r="BF67" s="77" t="s">
        <v>246</v>
      </c>
      <c r="BG67" s="77" t="str">
        <f t="shared" si="54"/>
        <v>Driver Paid Acquisition SpendBase Case Scenario</v>
      </c>
    </row>
    <row r="68" spans="2:59" x14ac:dyDescent="0.25">
      <c r="B68" s="48" t="s">
        <v>94</v>
      </c>
      <c r="C68" s="82" t="s">
        <v>118</v>
      </c>
      <c r="D68" s="66">
        <f>City_A!C67</f>
        <v>82312</v>
      </c>
      <c r="E68" s="66">
        <f>City_A!D67</f>
        <v>35617</v>
      </c>
      <c r="F68" s="66">
        <f>City_A!E67</f>
        <v>49416</v>
      </c>
      <c r="G68" s="66">
        <f>City_A!F67</f>
        <v>127762</v>
      </c>
      <c r="H68" s="66">
        <f>City_A!G67</f>
        <v>112985</v>
      </c>
      <c r="I68" s="66">
        <f>City_A!H67</f>
        <v>214175</v>
      </c>
      <c r="J68" s="66">
        <f>City_A!I67</f>
        <v>204313</v>
      </c>
      <c r="K68" s="66">
        <f>City_A!J67</f>
        <v>149791</v>
      </c>
      <c r="L68" s="66">
        <f>City_A!K67</f>
        <v>251952</v>
      </c>
      <c r="M68" s="66">
        <f>City_A!L67</f>
        <v>226395</v>
      </c>
      <c r="N68" s="66">
        <f>City_A!M67</f>
        <v>272012</v>
      </c>
      <c r="O68" s="66">
        <f>City_A!N67</f>
        <v>243436</v>
      </c>
      <c r="P68" s="37">
        <f t="shared" ref="P68:AY68" si="65">P132*P12</f>
        <v>186907.84483691695</v>
      </c>
      <c r="Q68" s="37">
        <f t="shared" si="65"/>
        <v>202393.98152600692</v>
      </c>
      <c r="R68" s="37">
        <f t="shared" si="65"/>
        <v>242128.41574050888</v>
      </c>
      <c r="S68" s="37">
        <f t="shared" si="65"/>
        <v>254517.04042546157</v>
      </c>
      <c r="T68" s="37">
        <f t="shared" si="65"/>
        <v>280280.82099876483</v>
      </c>
      <c r="U68" s="37">
        <f t="shared" si="65"/>
        <v>285735.02278907417</v>
      </c>
      <c r="V68" s="37">
        <f t="shared" si="65"/>
        <v>304154.0528322946</v>
      </c>
      <c r="W68" s="37">
        <f t="shared" si="65"/>
        <v>297624.03921668034</v>
      </c>
      <c r="X68" s="37">
        <f t="shared" si="65"/>
        <v>303293.0549869255</v>
      </c>
      <c r="Y68" s="37">
        <f t="shared" si="65"/>
        <v>309211.27556688845</v>
      </c>
      <c r="Z68" s="37">
        <f t="shared" si="65"/>
        <v>305969.92178345245</v>
      </c>
      <c r="AA68" s="37">
        <f t="shared" si="65"/>
        <v>309152.51936209563</v>
      </c>
      <c r="AB68" s="37">
        <f t="shared" si="65"/>
        <v>300795.57235832297</v>
      </c>
      <c r="AC68" s="37">
        <f t="shared" si="65"/>
        <v>310001.46053267084</v>
      </c>
      <c r="AD68" s="37">
        <f t="shared" si="65"/>
        <v>339352.74272392516</v>
      </c>
      <c r="AE68" s="37">
        <f t="shared" si="65"/>
        <v>336602.18584282917</v>
      </c>
      <c r="AF68" s="37">
        <f t="shared" si="65"/>
        <v>355375.97852198436</v>
      </c>
      <c r="AG68" s="37">
        <f t="shared" si="65"/>
        <v>350129.21786594117</v>
      </c>
      <c r="AH68" s="37">
        <f t="shared" si="65"/>
        <v>367009.04037906916</v>
      </c>
      <c r="AI68" s="37">
        <f t="shared" si="65"/>
        <v>360521.13620973227</v>
      </c>
      <c r="AJ68" s="37">
        <f t="shared" si="65"/>
        <v>359476.66393241647</v>
      </c>
      <c r="AK68" s="37">
        <f t="shared" si="65"/>
        <v>370034.483381183</v>
      </c>
      <c r="AL68" s="37">
        <f t="shared" si="65"/>
        <v>368821.36207998008</v>
      </c>
      <c r="AM68" s="37">
        <f t="shared" si="65"/>
        <v>380057.05973360245</v>
      </c>
      <c r="AN68" s="37">
        <f t="shared" si="65"/>
        <v>379898.06854076748</v>
      </c>
      <c r="AO68" s="37">
        <f t="shared" si="65"/>
        <v>385043.0971764081</v>
      </c>
      <c r="AP68" s="37">
        <f t="shared" si="65"/>
        <v>442558.80108934664</v>
      </c>
      <c r="AQ68" s="37">
        <f t="shared" si="65"/>
        <v>432477.10155406181</v>
      </c>
      <c r="AR68" s="37">
        <f t="shared" si="65"/>
        <v>454298.41270423023</v>
      </c>
      <c r="AS68" s="37">
        <f t="shared" si="65"/>
        <v>443753.66899118666</v>
      </c>
      <c r="AT68" s="37">
        <f t="shared" si="65"/>
        <v>465319.80852116551</v>
      </c>
      <c r="AU68" s="37">
        <f t="shared" si="65"/>
        <v>454732.31353889493</v>
      </c>
      <c r="AV68" s="37">
        <f t="shared" si="65"/>
        <v>444627.16966163489</v>
      </c>
      <c r="AW68" s="37">
        <f t="shared" si="65"/>
        <v>465870.74367284693</v>
      </c>
      <c r="AX68" s="37">
        <f t="shared" si="65"/>
        <v>455946.30859515734</v>
      </c>
      <c r="AY68" s="37">
        <f t="shared" si="65"/>
        <v>477400.07576156728</v>
      </c>
      <c r="BA68" s="37">
        <f t="shared" si="53"/>
        <v>1970166</v>
      </c>
      <c r="BB68" s="37">
        <f t="shared" si="53"/>
        <v>3281367.9900650703</v>
      </c>
      <c r="BC68" s="37">
        <f t="shared" si="53"/>
        <v>4198176.9035616573</v>
      </c>
      <c r="BD68" s="37">
        <f t="shared" si="53"/>
        <v>5301925.5698072677</v>
      </c>
      <c r="BF68" s="77" t="s">
        <v>246</v>
      </c>
      <c r="BG68" s="77" t="str">
        <f t="shared" si="54"/>
        <v>Surged TripsBase Case Scenario</v>
      </c>
    </row>
    <row r="69" spans="2:59" x14ac:dyDescent="0.25">
      <c r="B69" s="48" t="s">
        <v>95</v>
      </c>
      <c r="C69" s="82" t="s">
        <v>118</v>
      </c>
      <c r="D69" s="66">
        <f>City_A!C68</f>
        <v>93315</v>
      </c>
      <c r="E69" s="66">
        <f>City_A!D68</f>
        <v>82249</v>
      </c>
      <c r="F69" s="66">
        <f>City_A!E68</f>
        <v>91703</v>
      </c>
      <c r="G69" s="66">
        <f>City_A!F68</f>
        <v>69915</v>
      </c>
      <c r="H69" s="66">
        <f>City_A!G68</f>
        <v>74139</v>
      </c>
      <c r="I69" s="66">
        <f>City_A!H68</f>
        <v>72339</v>
      </c>
      <c r="J69" s="66">
        <f>City_A!I68</f>
        <v>85856</v>
      </c>
      <c r="K69" s="66">
        <f>City_A!J68</f>
        <v>87239</v>
      </c>
      <c r="L69" s="66">
        <f>City_A!K68</f>
        <v>86126</v>
      </c>
      <c r="M69" s="66">
        <f>City_A!L68</f>
        <v>99349</v>
      </c>
      <c r="N69" s="66">
        <f>City_A!M68</f>
        <v>75236</v>
      </c>
      <c r="O69" s="66">
        <f>City_A!N68</f>
        <v>54426</v>
      </c>
      <c r="P69" s="37">
        <f>P81*P72</f>
        <v>81863.89910796094</v>
      </c>
      <c r="Q69" s="37">
        <f t="shared" ref="Q69:AY69" si="66">Q81*Q72</f>
        <v>81873.059563822811</v>
      </c>
      <c r="R69" s="37">
        <f t="shared" si="66"/>
        <v>81899.06524599652</v>
      </c>
      <c r="S69" s="37">
        <f t="shared" si="66"/>
        <v>81897.268452804361</v>
      </c>
      <c r="T69" s="37">
        <f t="shared" si="66"/>
        <v>81914.396386927547</v>
      </c>
      <c r="U69" s="37">
        <f t="shared" si="66"/>
        <v>81910.252880065775</v>
      </c>
      <c r="V69" s="37">
        <f t="shared" si="66"/>
        <v>81926.424081127072</v>
      </c>
      <c r="W69" s="37">
        <f t="shared" si="66"/>
        <v>81921.285778678284</v>
      </c>
      <c r="X69" s="37">
        <f t="shared" si="66"/>
        <v>81920.465614019544</v>
      </c>
      <c r="Y69" s="37">
        <f t="shared" si="66"/>
        <v>81929.224758966637</v>
      </c>
      <c r="Z69" s="37">
        <f t="shared" si="66"/>
        <v>81927.65049861939</v>
      </c>
      <c r="AA69" s="37">
        <f t="shared" si="66"/>
        <v>81937.301018272672</v>
      </c>
      <c r="AB69" s="37">
        <f t="shared" si="66"/>
        <v>81946.955786455175</v>
      </c>
      <c r="AC69" s="37">
        <f t="shared" si="66"/>
        <v>81951.927867734499</v>
      </c>
      <c r="AD69" s="37">
        <f t="shared" si="66"/>
        <v>81975.506576032552</v>
      </c>
      <c r="AE69" s="37">
        <f t="shared" si="66"/>
        <v>81970.746264591769</v>
      </c>
      <c r="AF69" s="37">
        <f t="shared" si="66"/>
        <v>81986.579856888522</v>
      </c>
      <c r="AG69" s="37">
        <f t="shared" si="66"/>
        <v>81981.292042638685</v>
      </c>
      <c r="AH69" s="37">
        <f t="shared" si="66"/>
        <v>81996.804992145277</v>
      </c>
      <c r="AI69" s="37">
        <f t="shared" si="66"/>
        <v>81991.290189055551</v>
      </c>
      <c r="AJ69" s="37">
        <f t="shared" si="66"/>
        <v>81990.649644749254</v>
      </c>
      <c r="AK69" s="37">
        <f t="shared" si="66"/>
        <v>82001.129189576182</v>
      </c>
      <c r="AL69" s="37">
        <f t="shared" si="66"/>
        <v>82000.66171014469</v>
      </c>
      <c r="AM69" s="37">
        <f t="shared" si="66"/>
        <v>82011.40661232351</v>
      </c>
      <c r="AN69" s="37">
        <f t="shared" si="66"/>
        <v>82011.130654790904</v>
      </c>
      <c r="AO69" s="37">
        <f t="shared" si="66"/>
        <v>82015.014286100282</v>
      </c>
      <c r="AP69" s="37">
        <f t="shared" si="66"/>
        <v>82066.481061712009</v>
      </c>
      <c r="AQ69" s="37">
        <f t="shared" si="66"/>
        <v>82057.137038032131</v>
      </c>
      <c r="AR69" s="37">
        <f t="shared" si="66"/>
        <v>82076.818220385292</v>
      </c>
      <c r="AS69" s="37">
        <f t="shared" si="66"/>
        <v>82067.397478179308</v>
      </c>
      <c r="AT69" s="37">
        <f t="shared" si="66"/>
        <v>82087.044939328523</v>
      </c>
      <c r="AU69" s="37">
        <f t="shared" si="66"/>
        <v>82077.630038423435</v>
      </c>
      <c r="AV69" s="37">
        <f t="shared" si="66"/>
        <v>82068.623251047509</v>
      </c>
      <c r="AW69" s="37">
        <f t="shared" si="66"/>
        <v>82087.934522736658</v>
      </c>
      <c r="AX69" s="37">
        <f t="shared" si="66"/>
        <v>82078.977279736457</v>
      </c>
      <c r="AY69" s="37">
        <f t="shared" si="66"/>
        <v>82098.325739344626</v>
      </c>
      <c r="BA69" s="37">
        <f t="shared" si="53"/>
        <v>971892</v>
      </c>
      <c r="BB69" s="37">
        <f t="shared" si="53"/>
        <v>982920.29338726145</v>
      </c>
      <c r="BC69" s="37">
        <f t="shared" si="53"/>
        <v>983804.95073233568</v>
      </c>
      <c r="BD69" s="37">
        <f t="shared" si="53"/>
        <v>984792.51450981724</v>
      </c>
      <c r="BF69" s="77" t="s">
        <v>246</v>
      </c>
      <c r="BG69" s="77" t="str">
        <f t="shared" si="54"/>
        <v>New Driver TripsBase Case Scenario</v>
      </c>
    </row>
    <row r="70" spans="2:59" x14ac:dyDescent="0.25">
      <c r="B70" s="48" t="s">
        <v>96</v>
      </c>
      <c r="C70" s="82" t="s">
        <v>118</v>
      </c>
      <c r="D70" s="66">
        <f>City_A!C69</f>
        <v>55714</v>
      </c>
      <c r="E70" s="66">
        <f>City_A!D69</f>
        <v>48128</v>
      </c>
      <c r="F70" s="66">
        <f>City_A!E69</f>
        <v>63752</v>
      </c>
      <c r="G70" s="66">
        <f>City_A!F69</f>
        <v>58143</v>
      </c>
      <c r="H70" s="66">
        <f>City_A!G69</f>
        <v>65326</v>
      </c>
      <c r="I70" s="66">
        <f>City_A!H69</f>
        <v>62609</v>
      </c>
      <c r="J70" s="66">
        <f>City_A!I69</f>
        <v>66976</v>
      </c>
      <c r="K70" s="66">
        <f>City_A!J69</f>
        <v>67708</v>
      </c>
      <c r="L70" s="66">
        <f>City_A!K69</f>
        <v>61820</v>
      </c>
      <c r="M70" s="66">
        <f>City_A!L69</f>
        <v>58070</v>
      </c>
      <c r="N70" s="66">
        <f>City_A!M69</f>
        <v>55155</v>
      </c>
      <c r="O70" s="66">
        <f>City_A!N69</f>
        <v>53297</v>
      </c>
      <c r="P70" s="37">
        <f>P80*P71</f>
        <v>60851.975840977386</v>
      </c>
      <c r="Q70" s="37">
        <f t="shared" ref="Q70:AY70" si="67">Q80*Q71</f>
        <v>61043.375127677078</v>
      </c>
      <c r="R70" s="37">
        <f t="shared" si="67"/>
        <v>61586.739900483219</v>
      </c>
      <c r="S70" s="37">
        <f t="shared" si="67"/>
        <v>61549.197561923567</v>
      </c>
      <c r="T70" s="37">
        <f t="shared" si="67"/>
        <v>61907.069967320094</v>
      </c>
      <c r="U70" s="37">
        <f t="shared" si="67"/>
        <v>61820.495208406632</v>
      </c>
      <c r="V70" s="37">
        <f t="shared" si="67"/>
        <v>62158.377557809144</v>
      </c>
      <c r="W70" s="37">
        <f t="shared" si="67"/>
        <v>62051.017461502357</v>
      </c>
      <c r="X70" s="37">
        <f t="shared" si="67"/>
        <v>62033.880876486881</v>
      </c>
      <c r="Y70" s="37">
        <f t="shared" si="67"/>
        <v>62216.895141306559</v>
      </c>
      <c r="Z70" s="37">
        <f t="shared" si="67"/>
        <v>62184.002421545731</v>
      </c>
      <c r="AA70" s="37">
        <f t="shared" si="67"/>
        <v>62385.641139724379</v>
      </c>
      <c r="AB70" s="37">
        <f t="shared" si="67"/>
        <v>62587.368627007301</v>
      </c>
      <c r="AC70" s="37">
        <f t="shared" si="67"/>
        <v>62691.255685099713</v>
      </c>
      <c r="AD70" s="37">
        <f t="shared" si="67"/>
        <v>63183.911074481715</v>
      </c>
      <c r="AE70" s="37">
        <f t="shared" si="67"/>
        <v>63084.448752085045</v>
      </c>
      <c r="AF70" s="37">
        <f t="shared" si="67"/>
        <v>63415.27707735468</v>
      </c>
      <c r="AG70" s="37">
        <f t="shared" si="67"/>
        <v>63304.793069693987</v>
      </c>
      <c r="AH70" s="37">
        <f t="shared" si="67"/>
        <v>63628.921859237023</v>
      </c>
      <c r="AI70" s="37">
        <f t="shared" si="67"/>
        <v>63513.695128866791</v>
      </c>
      <c r="AJ70" s="37">
        <f t="shared" si="67"/>
        <v>63500.311545650737</v>
      </c>
      <c r="AK70" s="37">
        <f t="shared" si="67"/>
        <v>63719.271981141792</v>
      </c>
      <c r="AL70" s="37">
        <f t="shared" si="67"/>
        <v>63709.504429058608</v>
      </c>
      <c r="AM70" s="37">
        <f t="shared" si="67"/>
        <v>63934.009261972751</v>
      </c>
      <c r="AN70" s="37">
        <f t="shared" si="67"/>
        <v>63928.243383538604</v>
      </c>
      <c r="AO70" s="37">
        <f t="shared" si="67"/>
        <v>64009.388282179687</v>
      </c>
      <c r="AP70" s="37">
        <f t="shared" si="67"/>
        <v>65084.739147830049</v>
      </c>
      <c r="AQ70" s="37">
        <f t="shared" si="67"/>
        <v>64889.504380674363</v>
      </c>
      <c r="AR70" s="37">
        <f t="shared" si="67"/>
        <v>65300.724555805493</v>
      </c>
      <c r="AS70" s="37">
        <f t="shared" si="67"/>
        <v>65103.886825719324</v>
      </c>
      <c r="AT70" s="37">
        <f t="shared" si="67"/>
        <v>65514.402427357527</v>
      </c>
      <c r="AU70" s="37">
        <f t="shared" si="67"/>
        <v>65317.686745872568</v>
      </c>
      <c r="AV70" s="37">
        <f t="shared" si="67"/>
        <v>65129.498220628811</v>
      </c>
      <c r="AW70" s="37">
        <f t="shared" si="67"/>
        <v>65532.98945319371</v>
      </c>
      <c r="AX70" s="37">
        <f t="shared" si="67"/>
        <v>65345.83611204099</v>
      </c>
      <c r="AY70" s="37">
        <f t="shared" si="67"/>
        <v>65750.104351916845</v>
      </c>
      <c r="BA70" s="37">
        <f t="shared" si="53"/>
        <v>716698</v>
      </c>
      <c r="BB70" s="37">
        <f t="shared" si="53"/>
        <v>741788.66820516298</v>
      </c>
      <c r="BC70" s="37">
        <f t="shared" si="53"/>
        <v>760272.76849165012</v>
      </c>
      <c r="BD70" s="37">
        <f t="shared" si="53"/>
        <v>780907.00388675788</v>
      </c>
      <c r="BF70" s="77" t="s">
        <v>246</v>
      </c>
      <c r="BG70" s="77" t="str">
        <f t="shared" si="54"/>
        <v>New Rider TripsBase Case Scenario</v>
      </c>
    </row>
    <row r="71" spans="2:59" x14ac:dyDescent="0.25">
      <c r="B71" s="48" t="s">
        <v>97</v>
      </c>
      <c r="C71" s="82" t="s">
        <v>118</v>
      </c>
      <c r="D71" s="66">
        <f>City_A!C70</f>
        <v>15312</v>
      </c>
      <c r="E71" s="66">
        <f>City_A!D70</f>
        <v>13675</v>
      </c>
      <c r="F71" s="66">
        <f>City_A!E70</f>
        <v>16982</v>
      </c>
      <c r="G71" s="66">
        <f>City_A!F70</f>
        <v>15771</v>
      </c>
      <c r="H71" s="66">
        <f>City_A!G70</f>
        <v>16874</v>
      </c>
      <c r="I71" s="66">
        <f>City_A!H70</f>
        <v>16821</v>
      </c>
      <c r="J71" s="66">
        <f>City_A!I70</f>
        <v>17451</v>
      </c>
      <c r="K71" s="66">
        <f>City_A!J70</f>
        <v>16709</v>
      </c>
      <c r="L71" s="66">
        <f>City_A!K70</f>
        <v>16100</v>
      </c>
      <c r="M71" s="66">
        <f>City_A!L70</f>
        <v>15072</v>
      </c>
      <c r="N71" s="66">
        <f>City_A!M70</f>
        <v>15418</v>
      </c>
      <c r="O71" s="66">
        <f>City_A!N70</f>
        <v>16682</v>
      </c>
      <c r="P71" s="37">
        <f t="shared" ref="P71:AY71" si="68">$C$159+$C$160*P66</f>
        <v>16332.507094129212</v>
      </c>
      <c r="Q71" s="37">
        <f t="shared" si="68"/>
        <v>16383.878149294342</v>
      </c>
      <c r="R71" s="37">
        <f t="shared" si="68"/>
        <v>16529.715796863053</v>
      </c>
      <c r="S71" s="37">
        <f t="shared" si="68"/>
        <v>16519.63953389243</v>
      </c>
      <c r="T71" s="37">
        <f t="shared" si="68"/>
        <v>16615.691527589501</v>
      </c>
      <c r="U71" s="37">
        <f t="shared" si="68"/>
        <v>16592.455094514233</v>
      </c>
      <c r="V71" s="37">
        <f t="shared" si="68"/>
        <v>16683.141810801291</v>
      </c>
      <c r="W71" s="37">
        <f t="shared" si="68"/>
        <v>16654.326648921597</v>
      </c>
      <c r="X71" s="37">
        <f t="shared" si="68"/>
        <v>16649.727235468436</v>
      </c>
      <c r="Y71" s="37">
        <f t="shared" si="68"/>
        <v>16698.847773251884</v>
      </c>
      <c r="Z71" s="37">
        <f t="shared" si="68"/>
        <v>16690.01945549532</v>
      </c>
      <c r="AA71" s="37">
        <f t="shared" si="68"/>
        <v>16744.138746604454</v>
      </c>
      <c r="AB71" s="37">
        <f t="shared" si="68"/>
        <v>16798.281863103075</v>
      </c>
      <c r="AC71" s="37">
        <f t="shared" si="68"/>
        <v>16826.164870841665</v>
      </c>
      <c r="AD71" s="37">
        <f t="shared" si="68"/>
        <v>16958.392255915729</v>
      </c>
      <c r="AE71" s="37">
        <f t="shared" si="68"/>
        <v>16931.696835369527</v>
      </c>
      <c r="AF71" s="37">
        <f t="shared" si="68"/>
        <v>17020.490270500137</v>
      </c>
      <c r="AG71" s="37">
        <f t="shared" si="68"/>
        <v>16990.836659192235</v>
      </c>
      <c r="AH71" s="37">
        <f t="shared" si="68"/>
        <v>17077.831956903807</v>
      </c>
      <c r="AI71" s="37">
        <f t="shared" si="68"/>
        <v>17046.905411541942</v>
      </c>
      <c r="AJ71" s="37">
        <f t="shared" si="68"/>
        <v>17043.313293705171</v>
      </c>
      <c r="AK71" s="37">
        <f t="shared" si="68"/>
        <v>17102.081687279388</v>
      </c>
      <c r="AL71" s="37">
        <f t="shared" si="68"/>
        <v>17099.460102499499</v>
      </c>
      <c r="AM71" s="37">
        <f t="shared" si="68"/>
        <v>17159.716597470488</v>
      </c>
      <c r="AN71" s="37">
        <f t="shared" si="68"/>
        <v>17158.169051164419</v>
      </c>
      <c r="AO71" s="37">
        <f t="shared" si="68"/>
        <v>17179.948124306946</v>
      </c>
      <c r="AP71" s="37">
        <f t="shared" si="68"/>
        <v>17468.56941226331</v>
      </c>
      <c r="AQ71" s="37">
        <f t="shared" si="68"/>
        <v>17416.168924431597</v>
      </c>
      <c r="AR71" s="37">
        <f t="shared" si="68"/>
        <v>17526.539316432172</v>
      </c>
      <c r="AS71" s="37">
        <f t="shared" si="68"/>
        <v>17473.7085976495</v>
      </c>
      <c r="AT71" s="37">
        <f t="shared" si="68"/>
        <v>17583.889884014432</v>
      </c>
      <c r="AU71" s="37">
        <f t="shared" si="68"/>
        <v>17531.091922748958</v>
      </c>
      <c r="AV71" s="37">
        <f t="shared" si="68"/>
        <v>17480.582627346463</v>
      </c>
      <c r="AW71" s="37">
        <f t="shared" si="68"/>
        <v>17588.878591893394</v>
      </c>
      <c r="AX71" s="37">
        <f t="shared" si="68"/>
        <v>17538.647137124288</v>
      </c>
      <c r="AY71" s="37">
        <f t="shared" si="68"/>
        <v>17647.151648349332</v>
      </c>
      <c r="BA71" s="37">
        <f t="shared" si="53"/>
        <v>192867</v>
      </c>
      <c r="BB71" s="37">
        <f t="shared" si="53"/>
        <v>199094.08886682574</v>
      </c>
      <c r="BC71" s="37">
        <f t="shared" si="53"/>
        <v>204055.17180432269</v>
      </c>
      <c r="BD71" s="37">
        <f t="shared" si="53"/>
        <v>209593.3452377248</v>
      </c>
      <c r="BF71" s="77" t="s">
        <v>246</v>
      </c>
      <c r="BG71" s="77" t="str">
        <f t="shared" si="54"/>
        <v>New RidersBase Case Scenario</v>
      </c>
    </row>
    <row r="72" spans="2:59" x14ac:dyDescent="0.25">
      <c r="B72" s="48" t="s">
        <v>98</v>
      </c>
      <c r="C72" s="82" t="s">
        <v>118</v>
      </c>
      <c r="D72" s="66">
        <f>City_A!C71</f>
        <v>755</v>
      </c>
      <c r="E72" s="66">
        <f>City_A!D71</f>
        <v>710</v>
      </c>
      <c r="F72" s="66">
        <f>City_A!E71</f>
        <v>722</v>
      </c>
      <c r="G72" s="66">
        <f>City_A!F71</f>
        <v>560</v>
      </c>
      <c r="H72" s="66">
        <f>City_A!G71</f>
        <v>548</v>
      </c>
      <c r="I72" s="66">
        <f>City_A!H71</f>
        <v>512</v>
      </c>
      <c r="J72" s="66">
        <f>City_A!I71</f>
        <v>622</v>
      </c>
      <c r="K72" s="66">
        <f>City_A!J71</f>
        <v>617</v>
      </c>
      <c r="L72" s="66">
        <f>City_A!K71</f>
        <v>565</v>
      </c>
      <c r="M72" s="66">
        <f>City_A!L71</f>
        <v>635</v>
      </c>
      <c r="N72" s="66">
        <f>City_A!M71</f>
        <v>507</v>
      </c>
      <c r="O72" s="66">
        <f>City_A!N71</f>
        <v>357</v>
      </c>
      <c r="P72" s="149">
        <f t="shared" ref="P72:AY72" si="69">$C$162+$C$163*P67</f>
        <v>592.84406579275276</v>
      </c>
      <c r="Q72" s="149">
        <f t="shared" si="69"/>
        <v>592.91040421490027</v>
      </c>
      <c r="R72" s="149">
        <f t="shared" si="69"/>
        <v>593.0987328252105</v>
      </c>
      <c r="S72" s="149">
        <f t="shared" si="69"/>
        <v>593.08572076259145</v>
      </c>
      <c r="T72" s="149">
        <f t="shared" si="69"/>
        <v>593.20975827136965</v>
      </c>
      <c r="U72" s="149">
        <f t="shared" si="69"/>
        <v>593.17975171803732</v>
      </c>
      <c r="V72" s="149">
        <f t="shared" si="69"/>
        <v>593.29686073300479</v>
      </c>
      <c r="W72" s="149">
        <f t="shared" si="69"/>
        <v>593.25965004369971</v>
      </c>
      <c r="X72" s="149">
        <f t="shared" si="69"/>
        <v>593.25371055442292</v>
      </c>
      <c r="Y72" s="149">
        <f t="shared" si="69"/>
        <v>593.31714275298532</v>
      </c>
      <c r="Z72" s="149">
        <f t="shared" si="69"/>
        <v>593.30574223437998</v>
      </c>
      <c r="AA72" s="149">
        <f t="shared" si="69"/>
        <v>593.37562961295112</v>
      </c>
      <c r="AB72" s="149">
        <f t="shared" si="69"/>
        <v>593.44554775862912</v>
      </c>
      <c r="AC72" s="149">
        <f t="shared" si="69"/>
        <v>593.48155470324343</v>
      </c>
      <c r="AD72" s="149">
        <f t="shared" si="69"/>
        <v>593.65230759243968</v>
      </c>
      <c r="AE72" s="149">
        <f t="shared" si="69"/>
        <v>593.61783424802604</v>
      </c>
      <c r="AF72" s="149">
        <f t="shared" si="69"/>
        <v>593.73249835925935</v>
      </c>
      <c r="AG72" s="149">
        <f t="shared" si="69"/>
        <v>593.69420493159237</v>
      </c>
      <c r="AH72" s="149">
        <f t="shared" si="69"/>
        <v>593.80654700371622</v>
      </c>
      <c r="AI72" s="149">
        <f t="shared" si="69"/>
        <v>593.76660976249775</v>
      </c>
      <c r="AJ72" s="149">
        <f t="shared" si="69"/>
        <v>593.76197105245581</v>
      </c>
      <c r="AK72" s="149">
        <f t="shared" si="69"/>
        <v>593.83786208660581</v>
      </c>
      <c r="AL72" s="149">
        <f t="shared" si="69"/>
        <v>593.834476682174</v>
      </c>
      <c r="AM72" s="149">
        <f t="shared" si="69"/>
        <v>593.9122893879412</v>
      </c>
      <c r="AN72" s="149">
        <f t="shared" si="69"/>
        <v>593.91029095166584</v>
      </c>
      <c r="AO72" s="149">
        <f t="shared" si="69"/>
        <v>593.93841553161599</v>
      </c>
      <c r="AP72" s="149">
        <f t="shared" si="69"/>
        <v>594.31112893568513</v>
      </c>
      <c r="AQ72" s="149">
        <f t="shared" si="69"/>
        <v>594.24346114744628</v>
      </c>
      <c r="AR72" s="149">
        <f t="shared" si="69"/>
        <v>594.38598883416773</v>
      </c>
      <c r="AS72" s="149">
        <f t="shared" si="69"/>
        <v>594.31776546375613</v>
      </c>
      <c r="AT72" s="149">
        <f t="shared" si="69"/>
        <v>594.46004894740554</v>
      </c>
      <c r="AU72" s="149">
        <f t="shared" si="69"/>
        <v>594.39186787867527</v>
      </c>
      <c r="AV72" s="149">
        <f t="shared" si="69"/>
        <v>594.326642296876</v>
      </c>
      <c r="AW72" s="149">
        <f t="shared" si="69"/>
        <v>594.46649115514651</v>
      </c>
      <c r="AX72" s="149">
        <f t="shared" si="69"/>
        <v>594.40162436506694</v>
      </c>
      <c r="AY72" s="149">
        <f t="shared" si="69"/>
        <v>594.54174253175483</v>
      </c>
      <c r="BA72" s="37">
        <f t="shared" si="53"/>
        <v>7110</v>
      </c>
      <c r="BB72" s="37">
        <f t="shared" si="53"/>
        <v>7118.1371695163052</v>
      </c>
      <c r="BC72" s="37">
        <f t="shared" si="53"/>
        <v>7124.5437035685809</v>
      </c>
      <c r="BD72" s="37">
        <f t="shared" si="53"/>
        <v>7131.695468039261</v>
      </c>
      <c r="BF72" s="77" t="s">
        <v>246</v>
      </c>
      <c r="BG72" s="77" t="str">
        <f t="shared" si="54"/>
        <v>New DriversBase Case Scenario</v>
      </c>
    </row>
    <row r="73" spans="2:59" x14ac:dyDescent="0.25">
      <c r="B73" s="48" t="s">
        <v>99</v>
      </c>
      <c r="C73" s="82" t="s">
        <v>118</v>
      </c>
      <c r="D73" s="66">
        <f>City_A!C72</f>
        <v>1447122</v>
      </c>
      <c r="E73" s="66">
        <f>City_A!D72</f>
        <v>1405364</v>
      </c>
      <c r="F73" s="66">
        <f>City_A!E72</f>
        <v>1595917</v>
      </c>
      <c r="G73" s="66">
        <f>City_A!F72</f>
        <v>1599264</v>
      </c>
      <c r="H73" s="66">
        <f>City_A!G72</f>
        <v>1727214</v>
      </c>
      <c r="I73" s="66">
        <f>City_A!H72</f>
        <v>1731887</v>
      </c>
      <c r="J73" s="66">
        <f>City_A!I72</f>
        <v>1652399</v>
      </c>
      <c r="K73" s="66">
        <f>City_A!J72</f>
        <v>1683471</v>
      </c>
      <c r="L73" s="66">
        <f>City_A!K72</f>
        <v>1738930</v>
      </c>
      <c r="M73" s="66">
        <f>City_A!L72</f>
        <v>1764483</v>
      </c>
      <c r="N73" s="66">
        <f>City_A!M72</f>
        <v>1726776</v>
      </c>
      <c r="O73" s="66">
        <f>City_A!N72</f>
        <v>1635260</v>
      </c>
      <c r="P73" s="37">
        <f>P78*P57</f>
        <v>1909419.5390190633</v>
      </c>
      <c r="Q73" s="37">
        <f t="shared" ref="Q73:AY73" si="70">Q78*Q57</f>
        <v>1998125.4847448901</v>
      </c>
      <c r="R73" s="37">
        <f t="shared" si="70"/>
        <v>2249953.4140803502</v>
      </c>
      <c r="S73" s="37">
        <f t="shared" si="70"/>
        <v>2232554.0355136083</v>
      </c>
      <c r="T73" s="37">
        <f t="shared" si="70"/>
        <v>2398413.6409346224</v>
      </c>
      <c r="U73" s="37">
        <f t="shared" si="70"/>
        <v>2358289.6885530599</v>
      </c>
      <c r="V73" s="37">
        <f t="shared" si="70"/>
        <v>2514884.6992483735</v>
      </c>
      <c r="W73" s="37">
        <f t="shared" si="70"/>
        <v>2465127.5708895228</v>
      </c>
      <c r="X73" s="37">
        <f t="shared" si="70"/>
        <v>2457185.4463052517</v>
      </c>
      <c r="Y73" s="37">
        <f t="shared" si="70"/>
        <v>2542005.2683750088</v>
      </c>
      <c r="Z73" s="37">
        <f t="shared" si="70"/>
        <v>2526760.8029217175</v>
      </c>
      <c r="AA73" s="37">
        <f t="shared" si="70"/>
        <v>2620212.3172893981</v>
      </c>
      <c r="AB73" s="37">
        <f t="shared" si="70"/>
        <v>2606837.3955850056</v>
      </c>
      <c r="AC73" s="37">
        <f t="shared" si="70"/>
        <v>2653088.8267154186</v>
      </c>
      <c r="AD73" s="37">
        <f t="shared" si="70"/>
        <v>2872423.3350885538</v>
      </c>
      <c r="AE73" s="37">
        <f t="shared" si="70"/>
        <v>2828141.8351705479</v>
      </c>
      <c r="AF73" s="37">
        <f t="shared" si="70"/>
        <v>2975429.5126076001</v>
      </c>
      <c r="AG73" s="37">
        <f t="shared" si="70"/>
        <v>2926241.0615612203</v>
      </c>
      <c r="AH73" s="37">
        <f t="shared" si="70"/>
        <v>3070546.0468231919</v>
      </c>
      <c r="AI73" s="37">
        <f t="shared" si="70"/>
        <v>3019246.0939516667</v>
      </c>
      <c r="AJ73" s="37">
        <f t="shared" si="70"/>
        <v>3013287.6051007733</v>
      </c>
      <c r="AK73" s="37">
        <f t="shared" si="70"/>
        <v>3110770.7150122304</v>
      </c>
      <c r="AL73" s="37">
        <f t="shared" si="70"/>
        <v>3106422.1149961818</v>
      </c>
      <c r="AM73" s="37">
        <f t="shared" si="70"/>
        <v>3206373.639359667</v>
      </c>
      <c r="AN73" s="37">
        <f t="shared" si="70"/>
        <v>3203806.6196153383</v>
      </c>
      <c r="AO73" s="37">
        <f t="shared" si="70"/>
        <v>3239933.0415200195</v>
      </c>
      <c r="AP73" s="37">
        <f t="shared" si="70"/>
        <v>3718688.6961408132</v>
      </c>
      <c r="AQ73" s="37">
        <f t="shared" si="70"/>
        <v>3631768.4622524758</v>
      </c>
      <c r="AR73" s="37">
        <f t="shared" si="70"/>
        <v>3814847.2976604076</v>
      </c>
      <c r="AS73" s="37">
        <f t="shared" si="70"/>
        <v>3727213.4105899967</v>
      </c>
      <c r="AT73" s="37">
        <f t="shared" si="70"/>
        <v>3909978.5636877087</v>
      </c>
      <c r="AU73" s="37">
        <f t="shared" si="70"/>
        <v>3822399.0137270088</v>
      </c>
      <c r="AV73" s="37">
        <f t="shared" si="70"/>
        <v>3738615.8286540098</v>
      </c>
      <c r="AW73" s="37">
        <f t="shared" si="70"/>
        <v>3918253.6709163403</v>
      </c>
      <c r="AX73" s="37">
        <f t="shared" si="70"/>
        <v>3834931.3588969531</v>
      </c>
      <c r="AY73" s="37">
        <f t="shared" si="70"/>
        <v>4014915.1316417707</v>
      </c>
      <c r="BA73" s="37">
        <f t="shared" si="53"/>
        <v>19708087</v>
      </c>
      <c r="BB73" s="37">
        <f t="shared" si="53"/>
        <v>28272931.907874864</v>
      </c>
      <c r="BC73" s="37">
        <f t="shared" si="53"/>
        <v>35388808.181972057</v>
      </c>
      <c r="BD73" s="37">
        <f t="shared" si="53"/>
        <v>44575351.095302843</v>
      </c>
      <c r="BF73" s="77" t="s">
        <v>246</v>
      </c>
      <c r="BG73" s="77" t="str">
        <f t="shared" si="54"/>
        <v>RequestsBase Case Scenario</v>
      </c>
    </row>
    <row r="74" spans="2:59" x14ac:dyDescent="0.25">
      <c r="B74" s="48" t="s">
        <v>100</v>
      </c>
      <c r="C74" s="82" t="s">
        <v>118</v>
      </c>
      <c r="D74" s="66">
        <f>City_A!C73</f>
        <v>6729</v>
      </c>
      <c r="E74" s="66">
        <f>City_A!D73</f>
        <v>6888</v>
      </c>
      <c r="F74" s="66">
        <f>City_A!E73</f>
        <v>7104</v>
      </c>
      <c r="G74" s="66">
        <f>City_A!F73</f>
        <v>6806</v>
      </c>
      <c r="H74" s="66">
        <f>City_A!G73</f>
        <v>6719</v>
      </c>
      <c r="I74" s="66">
        <f>City_A!H73</f>
        <v>6705</v>
      </c>
      <c r="J74" s="66">
        <f>City_A!I73</f>
        <v>6765</v>
      </c>
      <c r="K74" s="66">
        <f>City_A!J73</f>
        <v>6954</v>
      </c>
      <c r="L74" s="66">
        <f>City_A!K73</f>
        <v>6968</v>
      </c>
      <c r="M74" s="66">
        <f>City_A!L73</f>
        <v>6990</v>
      </c>
      <c r="N74" s="66">
        <f>City_A!M73</f>
        <v>6869</v>
      </c>
      <c r="O74" s="66">
        <f>City_A!N73</f>
        <v>6822</v>
      </c>
      <c r="P74" s="37">
        <f>_xlfn.XLOOKUP(P56,Data_Analysis_A!$P$114:$P$150,Data_Analysis_A!$Q$114:$Q$150)</f>
        <v>6910.5036288141118</v>
      </c>
      <c r="Q74" s="37">
        <f>_xlfn.XLOOKUP(Q56,Data_Analysis_A!$P$114:$P$150,Data_Analysis_A!$Q$114:$Q$150)</f>
        <v>6834.2559233684506</v>
      </c>
      <c r="R74" s="37">
        <f>_xlfn.XLOOKUP(R56,Data_Analysis_A!$P$114:$P$150,Data_Analysis_A!$Q$114:$Q$150)</f>
        <v>8686.2269271629284</v>
      </c>
      <c r="S74" s="37">
        <f>_xlfn.XLOOKUP(S56,Data_Analysis_A!$P$114:$P$150,Data_Analysis_A!$Q$114:$Q$150)</f>
        <v>7307.5713219248291</v>
      </c>
      <c r="T74" s="37">
        <f>_xlfn.XLOOKUP(T56,Data_Analysis_A!$P$114:$P$150,Data_Analysis_A!$Q$114:$Q$150)</f>
        <v>8681.933008116328</v>
      </c>
      <c r="U74" s="37">
        <f>_xlfn.XLOOKUP(U56,Data_Analysis_A!$P$114:$P$150,Data_Analysis_A!$Q$114:$Q$150)</f>
        <v>7303.2774028674667</v>
      </c>
      <c r="V74" s="37">
        <f>_xlfn.XLOOKUP(V56,Data_Analysis_A!$P$114:$P$150,Data_Analysis_A!$Q$114:$Q$150)</f>
        <v>8677.6390890396924</v>
      </c>
      <c r="W74" s="37">
        <f>_xlfn.XLOOKUP(W56,Data_Analysis_A!$P$114:$P$150,Data_Analysis_A!$Q$114:$Q$150)</f>
        <v>7298.9834838043207</v>
      </c>
      <c r="X74" s="37">
        <f>_xlfn.XLOOKUP(X56,Data_Analysis_A!$P$114:$P$150,Data_Analysis_A!$Q$114:$Q$150)</f>
        <v>6827.7054990367742</v>
      </c>
      <c r="Y74" s="37">
        <f>_xlfn.XLOOKUP(Y56,Data_Analysis_A!$P$114:$P$150,Data_Analysis_A!$Q$114:$Q$150)</f>
        <v>7294.68956475497</v>
      </c>
      <c r="Z74" s="37">
        <f>_xlfn.XLOOKUP(Z56,Data_Analysis_A!$P$114:$P$150,Data_Analysis_A!$Q$114:$Q$150)</f>
        <v>6823.4115799744404</v>
      </c>
      <c r="AA74" s="37">
        <f>_xlfn.XLOOKUP(AA56,Data_Analysis_A!$P$114:$P$150,Data_Analysis_A!$Q$114:$Q$150)</f>
        <v>7290.3956457265303</v>
      </c>
      <c r="AB74" s="37">
        <f>_xlfn.XLOOKUP(AB56,Data_Analysis_A!$P$114:$P$150,Data_Analysis_A!$Q$114:$Q$150)</f>
        <v>6819.1176609339518</v>
      </c>
      <c r="AC74" s="37">
        <f>_xlfn.XLOOKUP(AC56,Data_Analysis_A!$P$114:$P$150,Data_Analysis_A!$Q$114:$Q$150)</f>
        <v>6817.6233605333928</v>
      </c>
      <c r="AD74" s="37">
        <f>_xlfn.XLOOKUP(AD56,Data_Analysis_A!$P$114:$P$150,Data_Analysis_A!$Q$114:$Q$150)</f>
        <v>8660.4634128340876</v>
      </c>
      <c r="AE74" s="37">
        <f>_xlfn.XLOOKUP(AE56,Data_Analysis_A!$P$114:$P$150,Data_Analysis_A!$Q$114:$Q$150)</f>
        <v>7281.8078076002412</v>
      </c>
      <c r="AF74" s="37">
        <f>_xlfn.XLOOKUP(AF56,Data_Analysis_A!$P$114:$P$150,Data_Analysis_A!$Q$114:$Q$150)</f>
        <v>8656.1694937717475</v>
      </c>
      <c r="AG74" s="37">
        <f>_xlfn.XLOOKUP(AG56,Data_Analysis_A!$P$114:$P$150,Data_Analysis_A!$Q$114:$Q$150)</f>
        <v>7277.5138885508841</v>
      </c>
      <c r="AH74" s="37">
        <f>_xlfn.XLOOKUP(AH56,Data_Analysis_A!$P$114:$P$150,Data_Analysis_A!$Q$114:$Q$150)</f>
        <v>8651.8755747231389</v>
      </c>
      <c r="AI74" s="37">
        <f>_xlfn.XLOOKUP(AI56,Data_Analysis_A!$P$114:$P$150,Data_Analysis_A!$Q$114:$Q$150)</f>
        <v>7273.2199694877418</v>
      </c>
      <c r="AJ74" s="37">
        <f>_xlfn.XLOOKUP(AJ56,Data_Analysis_A!$P$114:$P$150,Data_Analysis_A!$Q$114:$Q$150)</f>
        <v>6801.9419846821183</v>
      </c>
      <c r="AK74" s="37">
        <f>_xlfn.XLOOKUP(AK56,Data_Analysis_A!$P$114:$P$150,Data_Analysis_A!$Q$114:$Q$150)</f>
        <v>7268.9260503956712</v>
      </c>
      <c r="AL74" s="37">
        <f>_xlfn.XLOOKUP(AL56,Data_Analysis_A!$P$114:$P$150,Data_Analysis_A!$Q$114:$Q$150)</f>
        <v>6797.6480656433541</v>
      </c>
      <c r="AM74" s="37">
        <f>_xlfn.XLOOKUP(AM56,Data_Analysis_A!$P$114:$P$150,Data_Analysis_A!$Q$114:$Q$150)</f>
        <v>7264.6321313961598</v>
      </c>
      <c r="AN74" s="37">
        <f>_xlfn.XLOOKUP(AN56,Data_Analysis_A!$P$114:$P$150,Data_Analysis_A!$Q$114:$Q$150)</f>
        <v>6793.3541466003771</v>
      </c>
      <c r="AO74" s="37">
        <f>_xlfn.XLOOKUP(AO56,Data_Analysis_A!$P$114:$P$150,Data_Analysis_A!$Q$114:$Q$150)</f>
        <v>6791.8598461864121</v>
      </c>
      <c r="AP74" s="37">
        <f>_xlfn.XLOOKUP(AP56,Data_Analysis_A!$P$114:$P$150,Data_Analysis_A!$Q$114:$Q$150)</f>
        <v>14842.685381917539</v>
      </c>
      <c r="AQ74" s="37">
        <f>_xlfn.XLOOKUP(AQ56,Data_Analysis_A!$P$114:$P$150,Data_Analysis_A!$Q$114:$Q$150)</f>
        <v>11184.25722752167</v>
      </c>
      <c r="AR74" s="37">
        <f>_xlfn.XLOOKUP(AR56,Data_Analysis_A!$P$114:$P$150,Data_Analysis_A!$Q$114:$Q$150)</f>
        <v>14838.39146285573</v>
      </c>
      <c r="AS74" s="37">
        <f>_xlfn.XLOOKUP(AS56,Data_Analysis_A!$P$114:$P$150,Data_Analysis_A!$Q$114:$Q$150)</f>
        <v>11179.963308472021</v>
      </c>
      <c r="AT74" s="37">
        <f>_xlfn.XLOOKUP(AT56,Data_Analysis_A!$P$114:$P$150,Data_Analysis_A!$Q$114:$Q$150)</f>
        <v>14834.097543787741</v>
      </c>
      <c r="AU74" s="37">
        <f>_xlfn.XLOOKUP(AU56,Data_Analysis_A!$P$114:$P$150,Data_Analysis_A!$Q$114:$Q$150)</f>
        <v>11175.669389431519</v>
      </c>
      <c r="AV74" s="37">
        <f>_xlfn.XLOOKUP(AV56,Data_Analysis_A!$P$114:$P$150,Data_Analysis_A!$Q$114:$Q$150)</f>
        <v>8621.818141331958</v>
      </c>
      <c r="AW74" s="37">
        <f>_xlfn.XLOOKUP(AW56,Data_Analysis_A!$P$114:$P$150,Data_Analysis_A!$Q$114:$Q$150)</f>
        <v>11171.375470360759</v>
      </c>
      <c r="AX74" s="37">
        <f>_xlfn.XLOOKUP(AX56,Data_Analysis_A!$P$114:$P$150,Data_Analysis_A!$Q$114:$Q$150)</f>
        <v>8617.5242222681682</v>
      </c>
      <c r="AY74" s="37">
        <f>_xlfn.XLOOKUP(AY56,Data_Analysis_A!$P$114:$P$150,Data_Analysis_A!$Q$114:$Q$150)</f>
        <v>11167.08155131111</v>
      </c>
      <c r="BA74" s="37">
        <f t="shared" si="53"/>
        <v>82319</v>
      </c>
      <c r="BB74" s="37">
        <f t="shared" si="53"/>
        <v>89936.593074590855</v>
      </c>
      <c r="BC74" s="37">
        <f t="shared" si="53"/>
        <v>89570.93940055251</v>
      </c>
      <c r="BD74" s="37">
        <f t="shared" si="53"/>
        <v>131218.07769204499</v>
      </c>
      <c r="BF74" s="77" t="s">
        <v>246</v>
      </c>
      <c r="BG74" s="77" t="str">
        <f t="shared" si="54"/>
        <v>Active DriversBase Case Scenario</v>
      </c>
    </row>
    <row r="75" spans="2:59" x14ac:dyDescent="0.25">
      <c r="B75" s="48" t="s">
        <v>101</v>
      </c>
      <c r="C75" s="82" t="s">
        <v>118</v>
      </c>
      <c r="D75" s="66">
        <f>City_A!C74</f>
        <v>191899</v>
      </c>
      <c r="E75" s="66">
        <f>City_A!D74</f>
        <v>188593</v>
      </c>
      <c r="F75" s="66">
        <f>City_A!E74</f>
        <v>204191</v>
      </c>
      <c r="G75" s="66">
        <f>City_A!F74</f>
        <v>204682</v>
      </c>
      <c r="H75" s="66">
        <f>City_A!G74</f>
        <v>209882</v>
      </c>
      <c r="I75" s="66">
        <f>City_A!H74</f>
        <v>213912</v>
      </c>
      <c r="J75" s="66">
        <f>City_A!I74</f>
        <v>216432</v>
      </c>
      <c r="K75" s="66">
        <f>City_A!J74</f>
        <v>216261</v>
      </c>
      <c r="L75" s="66">
        <f>City_A!K74</f>
        <v>219581</v>
      </c>
      <c r="M75" s="66">
        <f>City_A!L74</f>
        <v>222220</v>
      </c>
      <c r="N75" s="66">
        <f>City_A!M74</f>
        <v>229447</v>
      </c>
      <c r="O75" s="66">
        <f>City_A!N74</f>
        <v>236890</v>
      </c>
      <c r="P75" s="37">
        <f>_xlfn.XLOOKUP(P$170,Data_Analysis_A!$P$70:$P$106,Data_Analysis_A!$Q$70:$Q$106)</f>
        <v>241598.58349019411</v>
      </c>
      <c r="Q75" s="37">
        <f>_xlfn.XLOOKUP(Q$170,Data_Analysis_A!$P$70:$P$106,Data_Analysis_A!$Q$70:$Q$106)</f>
        <v>247005.00322881379</v>
      </c>
      <c r="R75" s="37">
        <f>_xlfn.XLOOKUP(R$170,Data_Analysis_A!$P$70:$P$106,Data_Analysis_A!$Q$70:$Q$106)</f>
        <v>271839.48049433698</v>
      </c>
      <c r="S75" s="37">
        <f>_xlfn.XLOOKUP(S$170,Data_Analysis_A!$P$70:$P$106,Data_Analysis_A!$Q$70:$Q$106)</f>
        <v>266043.98519295931</v>
      </c>
      <c r="T75" s="37">
        <f>_xlfn.XLOOKUP(T$170,Data_Analysis_A!$P$70:$P$106,Data_Analysis_A!$Q$70:$Q$106)</f>
        <v>283229.73445071361</v>
      </c>
      <c r="U75" s="37">
        <f>_xlfn.XLOOKUP(U$170,Data_Analysis_A!$P$70:$P$106,Data_Analysis_A!$Q$70:$Q$106)</f>
        <v>277434.23914925847</v>
      </c>
      <c r="V75" s="37">
        <f>_xlfn.XLOOKUP(V$170,Data_Analysis_A!$P$70:$P$106,Data_Analysis_A!$Q$70:$Q$106)</f>
        <v>294619.98840697273</v>
      </c>
      <c r="W75" s="37">
        <f>_xlfn.XLOOKUP(W$170,Data_Analysis_A!$P$70:$P$106,Data_Analysis_A!$Q$70:$Q$106)</f>
        <v>288824.49310556112</v>
      </c>
      <c r="X75" s="37">
        <f>_xlfn.XLOOKUP(X$170,Data_Analysis_A!$P$70:$P$106,Data_Analysis_A!$Q$70:$Q$106)</f>
        <v>288406.93524728762</v>
      </c>
      <c r="Y75" s="37">
        <f>_xlfn.XLOOKUP(Y$170,Data_Analysis_A!$P$70:$P$106,Data_Analysis_A!$Q$70:$Q$106)</f>
        <v>300214.74706192862</v>
      </c>
      <c r="Z75" s="37">
        <f>_xlfn.XLOOKUP(Z$170,Data_Analysis_A!$P$70:$P$106,Data_Analysis_A!$Q$70:$Q$106)</f>
        <v>299797.18920358369</v>
      </c>
      <c r="AA75" s="37">
        <f>_xlfn.XLOOKUP(AA$170,Data_Analysis_A!$P$70:$P$106,Data_Analysis_A!$Q$70:$Q$106)</f>
        <v>311605.00101837033</v>
      </c>
      <c r="AB75" s="37">
        <f>_xlfn.XLOOKUP(AB$170,Data_Analysis_A!$P$70:$P$106,Data_Analysis_A!$Q$70:$Q$106)</f>
        <v>311187.44315999618</v>
      </c>
      <c r="AC75" s="37">
        <f>_xlfn.XLOOKUP(AC$170,Data_Analysis_A!$P$70:$P$106,Data_Analysis_A!$Q$70:$Q$106)</f>
        <v>315222.93658307212</v>
      </c>
      <c r="AD75" s="37">
        <f>_xlfn.XLOOKUP(AD$170,Data_Analysis_A!$P$70:$P$106,Data_Analysis_A!$Q$70:$Q$106)</f>
        <v>340181.0042323579</v>
      </c>
      <c r="AE75" s="37">
        <f>_xlfn.XLOOKUP(AE$170,Data_Analysis_A!$P$70:$P$106,Data_Analysis_A!$Q$70:$Q$106)</f>
        <v>334385.5089309754</v>
      </c>
      <c r="AF75" s="37">
        <f>_xlfn.XLOOKUP(AF$170,Data_Analysis_A!$P$70:$P$106,Data_Analysis_A!$Q$70:$Q$106)</f>
        <v>351571.25818867289</v>
      </c>
      <c r="AG75" s="37">
        <f>_xlfn.XLOOKUP(AG$170,Data_Analysis_A!$P$70:$P$106,Data_Analysis_A!$Q$70:$Q$106)</f>
        <v>345775.76288734277</v>
      </c>
      <c r="AH75" s="37">
        <f>_xlfn.XLOOKUP(AH$170,Data_Analysis_A!$P$70:$P$106,Data_Analysis_A!$Q$70:$Q$106)</f>
        <v>362961.51214499591</v>
      </c>
      <c r="AI75" s="37">
        <f>_xlfn.XLOOKUP(AI$170,Data_Analysis_A!$P$70:$P$106,Data_Analysis_A!$Q$70:$Q$106)</f>
        <v>357166.01684364543</v>
      </c>
      <c r="AJ75" s="37">
        <f>_xlfn.XLOOKUP(AJ$170,Data_Analysis_A!$P$70:$P$106,Data_Analysis_A!$Q$70:$Q$106)</f>
        <v>356748.45898516168</v>
      </c>
      <c r="AK75" s="37">
        <f>_xlfn.XLOOKUP(AK$170,Data_Analysis_A!$P$70:$P$106,Data_Analysis_A!$Q$70:$Q$106)</f>
        <v>368556.27079980529</v>
      </c>
      <c r="AL75" s="37">
        <f>_xlfn.XLOOKUP(AL$170,Data_Analysis_A!$P$70:$P$106,Data_Analysis_A!$Q$70:$Q$106)</f>
        <v>368138.71294160112</v>
      </c>
      <c r="AM75" s="37">
        <f>_xlfn.XLOOKUP(AM$170,Data_Analysis_A!$P$70:$P$106,Data_Analysis_A!$Q$70:$Q$106)</f>
        <v>379946.52475638973</v>
      </c>
      <c r="AN75" s="37">
        <f>_xlfn.XLOOKUP(AN$170,Data_Analysis_A!$P$70:$P$106,Data_Analysis_A!$Q$70:$Q$106)</f>
        <v>379528.96689799469</v>
      </c>
      <c r="AO75" s="37">
        <f>_xlfn.XLOOKUP(AO$170,Data_Analysis_A!$P$70:$P$106,Data_Analysis_A!$Q$70:$Q$106)</f>
        <v>383564.46032096172</v>
      </c>
      <c r="AP75" s="37">
        <f>_xlfn.XLOOKUP(AP$170,Data_Analysis_A!$P$70:$P$106,Data_Analysis_A!$Q$70:$Q$106)</f>
        <v>440110.86982115981</v>
      </c>
      <c r="AQ75" s="37">
        <f>_xlfn.XLOOKUP(AQ$170,Data_Analysis_A!$P$70:$P$106,Data_Analysis_A!$Q$70:$Q$106)</f>
        <v>429799.91087736189</v>
      </c>
      <c r="AR75" s="37">
        <f>_xlfn.XLOOKUP(AR$170,Data_Analysis_A!$P$70:$P$106,Data_Analysis_A!$Q$70:$Q$106)</f>
        <v>451501.12377753761</v>
      </c>
      <c r="AS75" s="37">
        <f>_xlfn.XLOOKUP(AS$170,Data_Analysis_A!$P$70:$P$106,Data_Analysis_A!$Q$70:$Q$106)</f>
        <v>441190.16483370872</v>
      </c>
      <c r="AT75" s="37">
        <f>_xlfn.XLOOKUP(AT$170,Data_Analysis_A!$P$70:$P$106,Data_Analysis_A!$Q$70:$Q$106)</f>
        <v>462891.37773380813</v>
      </c>
      <c r="AU75" s="37">
        <f>_xlfn.XLOOKUP(AU$170,Data_Analysis_A!$P$70:$P$106,Data_Analysis_A!$Q$70:$Q$106)</f>
        <v>452580.41879004572</v>
      </c>
      <c r="AV75" s="37">
        <f>_xlfn.XLOOKUP(AV$170,Data_Analysis_A!$P$70:$P$106,Data_Analysis_A!$Q$70:$Q$106)</f>
        <v>442693.2898393317</v>
      </c>
      <c r="AW75" s="37">
        <f>_xlfn.XLOOKUP(AW$170,Data_Analysis_A!$P$70:$P$106,Data_Analysis_A!$Q$70:$Q$106)</f>
        <v>463970.67274635879</v>
      </c>
      <c r="AX75" s="37">
        <f>_xlfn.XLOOKUP(AX$170,Data_Analysis_A!$P$70:$P$106,Data_Analysis_A!$Q$70:$Q$106)</f>
        <v>454083.54379564087</v>
      </c>
      <c r="AY75" s="37">
        <f>_xlfn.XLOOKUP(AY$170,Data_Analysis_A!$P$70:$P$106,Data_Analysis_A!$Q$70:$Q$106)</f>
        <v>475360.92670270562</v>
      </c>
      <c r="BA75" s="37">
        <f t="shared" si="53"/>
        <v>2553990</v>
      </c>
      <c r="BB75" s="37">
        <f t="shared" si="53"/>
        <v>3370619.3800499807</v>
      </c>
      <c r="BC75" s="37">
        <f t="shared" si="53"/>
        <v>4191841.4104540162</v>
      </c>
      <c r="BD75" s="37">
        <f t="shared" si="53"/>
        <v>5277275.7261366146</v>
      </c>
      <c r="BF75" s="77" t="s">
        <v>246</v>
      </c>
      <c r="BG75" s="77" t="str">
        <f t="shared" si="54"/>
        <v>Active RidersBase Case Scenario</v>
      </c>
    </row>
    <row r="77" spans="2:59" x14ac:dyDescent="0.25">
      <c r="B77" s="88" t="s">
        <v>112</v>
      </c>
      <c r="C77" s="89"/>
      <c r="D77" s="90"/>
      <c r="E77" s="90"/>
      <c r="F77" s="90"/>
      <c r="G77" s="90"/>
      <c r="H77" s="90"/>
      <c r="I77" s="90"/>
      <c r="J77" s="90"/>
      <c r="K77" s="90"/>
      <c r="L77" s="90"/>
      <c r="M77" s="90"/>
      <c r="N77" s="90"/>
      <c r="O77" s="90"/>
    </row>
    <row r="78" spans="2:59" x14ac:dyDescent="0.25">
      <c r="B78" s="91" t="s">
        <v>153</v>
      </c>
      <c r="C78" s="92" t="s">
        <v>119</v>
      </c>
      <c r="D78" s="93">
        <f>D73/D57</f>
        <v>0.85104798870853915</v>
      </c>
      <c r="E78" s="93">
        <f t="shared" ref="E78:O78" si="71">E73/E57</f>
        <v>0.81628475789921229</v>
      </c>
      <c r="F78" s="93">
        <f t="shared" si="71"/>
        <v>0.72498018239015138</v>
      </c>
      <c r="G78" s="93">
        <f t="shared" si="71"/>
        <v>0.66883524777949055</v>
      </c>
      <c r="H78" s="93">
        <f t="shared" si="71"/>
        <v>0.65160969529420287</v>
      </c>
      <c r="I78" s="93">
        <f t="shared" si="71"/>
        <v>0.64174386375763326</v>
      </c>
      <c r="J78" s="93">
        <f t="shared" si="71"/>
        <v>0.57148593349676002</v>
      </c>
      <c r="K78" s="93">
        <f t="shared" si="71"/>
        <v>0.57137800012557971</v>
      </c>
      <c r="L78" s="93">
        <f t="shared" si="71"/>
        <v>0.55374398865845897</v>
      </c>
      <c r="M78" s="93">
        <f t="shared" si="71"/>
        <v>0.56854707354128164</v>
      </c>
      <c r="N78" s="93">
        <f t="shared" si="71"/>
        <v>0.55592235522734601</v>
      </c>
      <c r="O78" s="93">
        <f t="shared" si="71"/>
        <v>0.50253656102067235</v>
      </c>
      <c r="P78" s="139">
        <f>AVERAGE(D78:O78)</f>
        <v>0.63984297065827733</v>
      </c>
      <c r="Q78" s="139">
        <f>P78</f>
        <v>0.63984297065827733</v>
      </c>
      <c r="R78" s="139">
        <f t="shared" ref="R78:AY78" si="72">Q78</f>
        <v>0.63984297065827733</v>
      </c>
      <c r="S78" s="139">
        <f t="shared" si="72"/>
        <v>0.63984297065827733</v>
      </c>
      <c r="T78" s="139">
        <f t="shared" si="72"/>
        <v>0.63984297065827733</v>
      </c>
      <c r="U78" s="139">
        <f t="shared" si="72"/>
        <v>0.63984297065827733</v>
      </c>
      <c r="V78" s="139">
        <f t="shared" si="72"/>
        <v>0.63984297065827733</v>
      </c>
      <c r="W78" s="139">
        <f t="shared" si="72"/>
        <v>0.63984297065827733</v>
      </c>
      <c r="X78" s="139">
        <f t="shared" si="72"/>
        <v>0.63984297065827733</v>
      </c>
      <c r="Y78" s="139">
        <f t="shared" si="72"/>
        <v>0.63984297065827733</v>
      </c>
      <c r="Z78" s="139">
        <f t="shared" si="72"/>
        <v>0.63984297065827733</v>
      </c>
      <c r="AA78" s="139">
        <f t="shared" si="72"/>
        <v>0.63984297065827733</v>
      </c>
      <c r="AB78" s="139">
        <f t="shared" si="72"/>
        <v>0.63984297065827733</v>
      </c>
      <c r="AC78" s="139">
        <f t="shared" si="72"/>
        <v>0.63984297065827733</v>
      </c>
      <c r="AD78" s="139">
        <f t="shared" si="72"/>
        <v>0.63984297065827733</v>
      </c>
      <c r="AE78" s="139">
        <f t="shared" si="72"/>
        <v>0.63984297065827733</v>
      </c>
      <c r="AF78" s="139">
        <f t="shared" si="72"/>
        <v>0.63984297065827733</v>
      </c>
      <c r="AG78" s="139">
        <f t="shared" si="72"/>
        <v>0.63984297065827733</v>
      </c>
      <c r="AH78" s="139">
        <f t="shared" si="72"/>
        <v>0.63984297065827733</v>
      </c>
      <c r="AI78" s="139">
        <f t="shared" si="72"/>
        <v>0.63984297065827733</v>
      </c>
      <c r="AJ78" s="139">
        <f t="shared" si="72"/>
        <v>0.63984297065827733</v>
      </c>
      <c r="AK78" s="139">
        <f t="shared" si="72"/>
        <v>0.63984297065827733</v>
      </c>
      <c r="AL78" s="139">
        <f t="shared" si="72"/>
        <v>0.63984297065827733</v>
      </c>
      <c r="AM78" s="139">
        <f t="shared" si="72"/>
        <v>0.63984297065827733</v>
      </c>
      <c r="AN78" s="139">
        <f t="shared" si="72"/>
        <v>0.63984297065827733</v>
      </c>
      <c r="AO78" s="139">
        <f t="shared" si="72"/>
        <v>0.63984297065827733</v>
      </c>
      <c r="AP78" s="139">
        <f t="shared" si="72"/>
        <v>0.63984297065827733</v>
      </c>
      <c r="AQ78" s="139">
        <f t="shared" si="72"/>
        <v>0.63984297065827733</v>
      </c>
      <c r="AR78" s="139">
        <f t="shared" si="72"/>
        <v>0.63984297065827733</v>
      </c>
      <c r="AS78" s="139">
        <f t="shared" si="72"/>
        <v>0.63984297065827733</v>
      </c>
      <c r="AT78" s="139">
        <f t="shared" si="72"/>
        <v>0.63984297065827733</v>
      </c>
      <c r="AU78" s="139">
        <f t="shared" si="72"/>
        <v>0.63984297065827733</v>
      </c>
      <c r="AV78" s="139">
        <f t="shared" si="72"/>
        <v>0.63984297065827733</v>
      </c>
      <c r="AW78" s="139">
        <f t="shared" si="72"/>
        <v>0.63984297065827733</v>
      </c>
      <c r="AX78" s="139">
        <f t="shared" si="72"/>
        <v>0.63984297065827733</v>
      </c>
      <c r="AY78" s="139">
        <f t="shared" si="72"/>
        <v>0.63984297065827733</v>
      </c>
      <c r="BA78" s="181" t="s">
        <v>114</v>
      </c>
      <c r="BB78" s="181" t="s">
        <v>114</v>
      </c>
      <c r="BC78" s="181" t="s">
        <v>114</v>
      </c>
      <c r="BD78" s="181" t="s">
        <v>114</v>
      </c>
      <c r="BF78" s="77" t="s">
        <v>246</v>
      </c>
      <c r="BG78" s="77" t="str">
        <f t="shared" ref="BG78:BG141" si="73">B78&amp;BF78</f>
        <v>Shopping Sessions Conversion rateBase Case Scenario</v>
      </c>
    </row>
    <row r="79" spans="2:59" x14ac:dyDescent="0.25">
      <c r="B79" s="91" t="s">
        <v>154</v>
      </c>
      <c r="C79" s="92" t="s">
        <v>119</v>
      </c>
      <c r="D79" s="93">
        <f>D12/D73</f>
        <v>0.93328275017586626</v>
      </c>
      <c r="E79" s="93">
        <f t="shared" ref="E79:O79" si="74">E12/E73</f>
        <v>0.933074278265275</v>
      </c>
      <c r="F79" s="93">
        <f t="shared" si="74"/>
        <v>0.93584252815152669</v>
      </c>
      <c r="G79" s="93">
        <f t="shared" si="74"/>
        <v>0.93793707605498533</v>
      </c>
      <c r="H79" s="93">
        <f t="shared" si="74"/>
        <v>0.93815242349818839</v>
      </c>
      <c r="I79" s="93">
        <f t="shared" si="74"/>
        <v>0.93469955025934137</v>
      </c>
      <c r="J79" s="93">
        <f t="shared" si="74"/>
        <v>0.93736621723929869</v>
      </c>
      <c r="K79" s="93">
        <f t="shared" si="74"/>
        <v>0.94224848542089523</v>
      </c>
      <c r="L79" s="93">
        <f t="shared" si="74"/>
        <v>0.93559545237588637</v>
      </c>
      <c r="M79" s="93">
        <f t="shared" si="74"/>
        <v>0.93634339350393292</v>
      </c>
      <c r="N79" s="93">
        <f t="shared" si="74"/>
        <v>0.93094529921657465</v>
      </c>
      <c r="O79" s="93">
        <f t="shared" si="74"/>
        <v>0.93372430072282087</v>
      </c>
      <c r="P79" s="143">
        <f>AVERAGE(D79:O79)</f>
        <v>0.93576764624038267</v>
      </c>
      <c r="Q79" s="139">
        <f>P79</f>
        <v>0.93576764624038267</v>
      </c>
      <c r="R79" s="139">
        <f t="shared" ref="R79:AY79" si="75">Q79</f>
        <v>0.93576764624038267</v>
      </c>
      <c r="S79" s="139">
        <f t="shared" si="75"/>
        <v>0.93576764624038267</v>
      </c>
      <c r="T79" s="139">
        <f t="shared" si="75"/>
        <v>0.93576764624038267</v>
      </c>
      <c r="U79" s="139">
        <f t="shared" si="75"/>
        <v>0.93576764624038267</v>
      </c>
      <c r="V79" s="139">
        <f t="shared" si="75"/>
        <v>0.93576764624038267</v>
      </c>
      <c r="W79" s="139">
        <f t="shared" si="75"/>
        <v>0.93576764624038267</v>
      </c>
      <c r="X79" s="139">
        <f t="shared" si="75"/>
        <v>0.93576764624038267</v>
      </c>
      <c r="Y79" s="139">
        <f t="shared" si="75"/>
        <v>0.93576764624038267</v>
      </c>
      <c r="Z79" s="139">
        <f t="shared" si="75"/>
        <v>0.93576764624038267</v>
      </c>
      <c r="AA79" s="139">
        <f t="shared" si="75"/>
        <v>0.93576764624038267</v>
      </c>
      <c r="AB79" s="139">
        <f t="shared" si="75"/>
        <v>0.93576764624038267</v>
      </c>
      <c r="AC79" s="139">
        <f t="shared" si="75"/>
        <v>0.93576764624038267</v>
      </c>
      <c r="AD79" s="139">
        <f t="shared" si="75"/>
        <v>0.93576764624038267</v>
      </c>
      <c r="AE79" s="139">
        <f t="shared" si="75"/>
        <v>0.93576764624038267</v>
      </c>
      <c r="AF79" s="139">
        <f t="shared" si="75"/>
        <v>0.93576764624038267</v>
      </c>
      <c r="AG79" s="139">
        <f t="shared" si="75"/>
        <v>0.93576764624038267</v>
      </c>
      <c r="AH79" s="139">
        <f t="shared" si="75"/>
        <v>0.93576764624038267</v>
      </c>
      <c r="AI79" s="139">
        <f t="shared" si="75"/>
        <v>0.93576764624038267</v>
      </c>
      <c r="AJ79" s="139">
        <f t="shared" si="75"/>
        <v>0.93576764624038267</v>
      </c>
      <c r="AK79" s="139">
        <f t="shared" si="75"/>
        <v>0.93576764624038267</v>
      </c>
      <c r="AL79" s="139">
        <f t="shared" si="75"/>
        <v>0.93576764624038267</v>
      </c>
      <c r="AM79" s="139">
        <f t="shared" si="75"/>
        <v>0.93576764624038267</v>
      </c>
      <c r="AN79" s="139">
        <f t="shared" si="75"/>
        <v>0.93576764624038267</v>
      </c>
      <c r="AO79" s="139">
        <f t="shared" si="75"/>
        <v>0.93576764624038267</v>
      </c>
      <c r="AP79" s="139">
        <f t="shared" si="75"/>
        <v>0.93576764624038267</v>
      </c>
      <c r="AQ79" s="139">
        <f t="shared" si="75"/>
        <v>0.93576764624038267</v>
      </c>
      <c r="AR79" s="139">
        <f t="shared" si="75"/>
        <v>0.93576764624038267</v>
      </c>
      <c r="AS79" s="139">
        <f t="shared" si="75"/>
        <v>0.93576764624038267</v>
      </c>
      <c r="AT79" s="139">
        <f t="shared" si="75"/>
        <v>0.93576764624038267</v>
      </c>
      <c r="AU79" s="139">
        <f t="shared" si="75"/>
        <v>0.93576764624038267</v>
      </c>
      <c r="AV79" s="139">
        <f t="shared" si="75"/>
        <v>0.93576764624038267</v>
      </c>
      <c r="AW79" s="139">
        <f t="shared" si="75"/>
        <v>0.93576764624038267</v>
      </c>
      <c r="AX79" s="139">
        <f t="shared" si="75"/>
        <v>0.93576764624038267</v>
      </c>
      <c r="AY79" s="139">
        <f t="shared" si="75"/>
        <v>0.93576764624038267</v>
      </c>
      <c r="BA79" s="181" t="s">
        <v>114</v>
      </c>
      <c r="BB79" s="181" t="s">
        <v>114</v>
      </c>
      <c r="BC79" s="181" t="s">
        <v>114</v>
      </c>
      <c r="BD79" s="181" t="s">
        <v>114</v>
      </c>
      <c r="BF79" s="77" t="s">
        <v>246</v>
      </c>
      <c r="BG79" s="77" t="str">
        <f t="shared" si="73"/>
        <v>Requests convertion rateBase Case Scenario</v>
      </c>
    </row>
    <row r="80" spans="2:59" x14ac:dyDescent="0.25">
      <c r="B80" s="91" t="s">
        <v>110</v>
      </c>
      <c r="C80" s="94" t="s">
        <v>119</v>
      </c>
      <c r="D80" s="93">
        <f>D70/D71</f>
        <v>3.6385841170323929</v>
      </c>
      <c r="E80" s="93">
        <f t="shared" ref="E80:O80" si="76">E70/E71</f>
        <v>3.5194149908592323</v>
      </c>
      <c r="F80" s="93">
        <f t="shared" si="76"/>
        <v>3.7540925686020494</v>
      </c>
      <c r="G80" s="93">
        <f t="shared" si="76"/>
        <v>3.686703443028343</v>
      </c>
      <c r="H80" s="93">
        <f t="shared" si="76"/>
        <v>3.871399786654024</v>
      </c>
      <c r="I80" s="93">
        <f t="shared" si="76"/>
        <v>3.7220735984780928</v>
      </c>
      <c r="J80" s="93">
        <f t="shared" si="76"/>
        <v>3.8379462494985961</v>
      </c>
      <c r="K80" s="93">
        <f t="shared" si="76"/>
        <v>4.052187443892513</v>
      </c>
      <c r="L80" s="93">
        <f t="shared" si="76"/>
        <v>3.8397515527950312</v>
      </c>
      <c r="M80" s="93">
        <f t="shared" si="76"/>
        <v>3.8528397027600851</v>
      </c>
      <c r="N80" s="93">
        <f t="shared" si="76"/>
        <v>3.5773122324555713</v>
      </c>
      <c r="O80" s="93">
        <f t="shared" si="76"/>
        <v>3.1948807097470326</v>
      </c>
      <c r="P80" s="139">
        <f>AVERAGE(J80:O80)</f>
        <v>3.725819648524805</v>
      </c>
      <c r="Q80" s="139">
        <f>P80</f>
        <v>3.725819648524805</v>
      </c>
      <c r="R80" s="139">
        <f t="shared" ref="R80:AY80" si="77">Q80</f>
        <v>3.725819648524805</v>
      </c>
      <c r="S80" s="139">
        <f t="shared" si="77"/>
        <v>3.725819648524805</v>
      </c>
      <c r="T80" s="139">
        <f t="shared" si="77"/>
        <v>3.725819648524805</v>
      </c>
      <c r="U80" s="139">
        <f t="shared" si="77"/>
        <v>3.725819648524805</v>
      </c>
      <c r="V80" s="139">
        <f t="shared" si="77"/>
        <v>3.725819648524805</v>
      </c>
      <c r="W80" s="139">
        <f t="shared" si="77"/>
        <v>3.725819648524805</v>
      </c>
      <c r="X80" s="139">
        <f t="shared" si="77"/>
        <v>3.725819648524805</v>
      </c>
      <c r="Y80" s="139">
        <f t="shared" si="77"/>
        <v>3.725819648524805</v>
      </c>
      <c r="Z80" s="139">
        <f t="shared" si="77"/>
        <v>3.725819648524805</v>
      </c>
      <c r="AA80" s="139">
        <f t="shared" si="77"/>
        <v>3.725819648524805</v>
      </c>
      <c r="AB80" s="139">
        <f t="shared" si="77"/>
        <v>3.725819648524805</v>
      </c>
      <c r="AC80" s="139">
        <f t="shared" si="77"/>
        <v>3.725819648524805</v>
      </c>
      <c r="AD80" s="139">
        <f t="shared" si="77"/>
        <v>3.725819648524805</v>
      </c>
      <c r="AE80" s="139">
        <f t="shared" si="77"/>
        <v>3.725819648524805</v>
      </c>
      <c r="AF80" s="139">
        <f t="shared" si="77"/>
        <v>3.725819648524805</v>
      </c>
      <c r="AG80" s="139">
        <f t="shared" si="77"/>
        <v>3.725819648524805</v>
      </c>
      <c r="AH80" s="139">
        <f t="shared" si="77"/>
        <v>3.725819648524805</v>
      </c>
      <c r="AI80" s="139">
        <f t="shared" si="77"/>
        <v>3.725819648524805</v>
      </c>
      <c r="AJ80" s="139">
        <f t="shared" si="77"/>
        <v>3.725819648524805</v>
      </c>
      <c r="AK80" s="139">
        <f t="shared" si="77"/>
        <v>3.725819648524805</v>
      </c>
      <c r="AL80" s="139">
        <f t="shared" si="77"/>
        <v>3.725819648524805</v>
      </c>
      <c r="AM80" s="139">
        <f t="shared" si="77"/>
        <v>3.725819648524805</v>
      </c>
      <c r="AN80" s="139">
        <f t="shared" si="77"/>
        <v>3.725819648524805</v>
      </c>
      <c r="AO80" s="139">
        <f t="shared" si="77"/>
        <v>3.725819648524805</v>
      </c>
      <c r="AP80" s="139">
        <f t="shared" si="77"/>
        <v>3.725819648524805</v>
      </c>
      <c r="AQ80" s="139">
        <f t="shared" si="77"/>
        <v>3.725819648524805</v>
      </c>
      <c r="AR80" s="139">
        <f t="shared" si="77"/>
        <v>3.725819648524805</v>
      </c>
      <c r="AS80" s="139">
        <f t="shared" si="77"/>
        <v>3.725819648524805</v>
      </c>
      <c r="AT80" s="139">
        <f t="shared" si="77"/>
        <v>3.725819648524805</v>
      </c>
      <c r="AU80" s="139">
        <f t="shared" si="77"/>
        <v>3.725819648524805</v>
      </c>
      <c r="AV80" s="139">
        <f t="shared" si="77"/>
        <v>3.725819648524805</v>
      </c>
      <c r="AW80" s="139">
        <f t="shared" si="77"/>
        <v>3.725819648524805</v>
      </c>
      <c r="AX80" s="139">
        <f t="shared" si="77"/>
        <v>3.725819648524805</v>
      </c>
      <c r="AY80" s="139">
        <f t="shared" si="77"/>
        <v>3.725819648524805</v>
      </c>
      <c r="BA80" s="181" t="s">
        <v>114</v>
      </c>
      <c r="BB80" s="181" t="s">
        <v>114</v>
      </c>
      <c r="BC80" s="181" t="s">
        <v>114</v>
      </c>
      <c r="BD80" s="181" t="s">
        <v>114</v>
      </c>
      <c r="BF80" s="77" t="s">
        <v>246</v>
      </c>
      <c r="BG80" s="77" t="str">
        <f t="shared" si="73"/>
        <v>New riders activation rateBase Case Scenario</v>
      </c>
    </row>
    <row r="81" spans="2:59" x14ac:dyDescent="0.25">
      <c r="B81" s="91" t="s">
        <v>111</v>
      </c>
      <c r="C81" s="94" t="s">
        <v>119</v>
      </c>
      <c r="D81" s="93">
        <f>D69/D72</f>
        <v>123.59602649006622</v>
      </c>
      <c r="E81" s="93">
        <f t="shared" ref="E81:O81" si="78">E69/E72</f>
        <v>115.84366197183098</v>
      </c>
      <c r="F81" s="93">
        <f t="shared" si="78"/>
        <v>127.01246537396122</v>
      </c>
      <c r="G81" s="93">
        <f t="shared" si="78"/>
        <v>124.84821428571429</v>
      </c>
      <c r="H81" s="93">
        <f t="shared" si="78"/>
        <v>135.29014598540147</v>
      </c>
      <c r="I81" s="93">
        <f t="shared" si="78"/>
        <v>141.287109375</v>
      </c>
      <c r="J81" s="93">
        <f t="shared" si="78"/>
        <v>138.032154340836</v>
      </c>
      <c r="K81" s="93">
        <f t="shared" si="78"/>
        <v>141.39222042139383</v>
      </c>
      <c r="L81" s="93">
        <f t="shared" si="78"/>
        <v>152.43539823008851</v>
      </c>
      <c r="M81" s="93">
        <f t="shared" si="78"/>
        <v>156.45511811023621</v>
      </c>
      <c r="N81" s="93">
        <f t="shared" si="78"/>
        <v>148.39447731755425</v>
      </c>
      <c r="O81" s="93">
        <f t="shared" si="78"/>
        <v>152.45378151260505</v>
      </c>
      <c r="P81" s="139">
        <f>AVERAGE(D81:O81)</f>
        <v>138.08673111789068</v>
      </c>
      <c r="Q81" s="139">
        <f>P81</f>
        <v>138.08673111789068</v>
      </c>
      <c r="R81" s="139">
        <f t="shared" ref="R81:AY81" si="79">Q81</f>
        <v>138.08673111789068</v>
      </c>
      <c r="S81" s="139">
        <f t="shared" si="79"/>
        <v>138.08673111789068</v>
      </c>
      <c r="T81" s="139">
        <f t="shared" si="79"/>
        <v>138.08673111789068</v>
      </c>
      <c r="U81" s="139">
        <f t="shared" si="79"/>
        <v>138.08673111789068</v>
      </c>
      <c r="V81" s="139">
        <f t="shared" si="79"/>
        <v>138.08673111789068</v>
      </c>
      <c r="W81" s="139">
        <f t="shared" si="79"/>
        <v>138.08673111789068</v>
      </c>
      <c r="X81" s="139">
        <f t="shared" si="79"/>
        <v>138.08673111789068</v>
      </c>
      <c r="Y81" s="139">
        <f t="shared" si="79"/>
        <v>138.08673111789068</v>
      </c>
      <c r="Z81" s="139">
        <f t="shared" si="79"/>
        <v>138.08673111789068</v>
      </c>
      <c r="AA81" s="139">
        <f t="shared" si="79"/>
        <v>138.08673111789068</v>
      </c>
      <c r="AB81" s="139">
        <f t="shared" si="79"/>
        <v>138.08673111789068</v>
      </c>
      <c r="AC81" s="139">
        <f t="shared" si="79"/>
        <v>138.08673111789068</v>
      </c>
      <c r="AD81" s="139">
        <f t="shared" si="79"/>
        <v>138.08673111789068</v>
      </c>
      <c r="AE81" s="139">
        <f t="shared" si="79"/>
        <v>138.08673111789068</v>
      </c>
      <c r="AF81" s="139">
        <f t="shared" si="79"/>
        <v>138.08673111789068</v>
      </c>
      <c r="AG81" s="139">
        <f t="shared" si="79"/>
        <v>138.08673111789068</v>
      </c>
      <c r="AH81" s="139">
        <f t="shared" si="79"/>
        <v>138.08673111789068</v>
      </c>
      <c r="AI81" s="139">
        <f t="shared" si="79"/>
        <v>138.08673111789068</v>
      </c>
      <c r="AJ81" s="139">
        <f t="shared" si="79"/>
        <v>138.08673111789068</v>
      </c>
      <c r="AK81" s="139">
        <f t="shared" si="79"/>
        <v>138.08673111789068</v>
      </c>
      <c r="AL81" s="139">
        <f t="shared" si="79"/>
        <v>138.08673111789068</v>
      </c>
      <c r="AM81" s="139">
        <f t="shared" si="79"/>
        <v>138.08673111789068</v>
      </c>
      <c r="AN81" s="139">
        <f t="shared" si="79"/>
        <v>138.08673111789068</v>
      </c>
      <c r="AO81" s="139">
        <f t="shared" si="79"/>
        <v>138.08673111789068</v>
      </c>
      <c r="AP81" s="139">
        <f t="shared" si="79"/>
        <v>138.08673111789068</v>
      </c>
      <c r="AQ81" s="139">
        <f t="shared" si="79"/>
        <v>138.08673111789068</v>
      </c>
      <c r="AR81" s="139">
        <f t="shared" si="79"/>
        <v>138.08673111789068</v>
      </c>
      <c r="AS81" s="139">
        <f t="shared" si="79"/>
        <v>138.08673111789068</v>
      </c>
      <c r="AT81" s="139">
        <f t="shared" si="79"/>
        <v>138.08673111789068</v>
      </c>
      <c r="AU81" s="139">
        <f t="shared" si="79"/>
        <v>138.08673111789068</v>
      </c>
      <c r="AV81" s="139">
        <f t="shared" si="79"/>
        <v>138.08673111789068</v>
      </c>
      <c r="AW81" s="139">
        <f t="shared" si="79"/>
        <v>138.08673111789068</v>
      </c>
      <c r="AX81" s="139">
        <f t="shared" si="79"/>
        <v>138.08673111789068</v>
      </c>
      <c r="AY81" s="139">
        <f t="shared" si="79"/>
        <v>138.08673111789068</v>
      </c>
      <c r="BA81" s="181" t="s">
        <v>114</v>
      </c>
      <c r="BB81" s="181" t="s">
        <v>114</v>
      </c>
      <c r="BC81" s="181" t="s">
        <v>114</v>
      </c>
      <c r="BD81" s="181" t="s">
        <v>114</v>
      </c>
      <c r="BF81" s="77" t="s">
        <v>246</v>
      </c>
      <c r="BG81" s="77" t="str">
        <f t="shared" si="73"/>
        <v>New drivers activation rateBase Case Scenario</v>
      </c>
    </row>
    <row r="82" spans="2:59" x14ac:dyDescent="0.25">
      <c r="B82" s="91" t="s">
        <v>120</v>
      </c>
      <c r="C82" s="91" t="s">
        <v>121</v>
      </c>
      <c r="D82" s="95">
        <f>D70/D71</f>
        <v>3.6385841170323929</v>
      </c>
      <c r="E82" s="95">
        <f t="shared" ref="E82:AY82" si="80">E70/E71</f>
        <v>3.5194149908592323</v>
      </c>
      <c r="F82" s="95">
        <f t="shared" si="80"/>
        <v>3.7540925686020494</v>
      </c>
      <c r="G82" s="95">
        <f t="shared" si="80"/>
        <v>3.686703443028343</v>
      </c>
      <c r="H82" s="95">
        <f t="shared" si="80"/>
        <v>3.871399786654024</v>
      </c>
      <c r="I82" s="95">
        <f t="shared" si="80"/>
        <v>3.7220735984780928</v>
      </c>
      <c r="J82" s="95">
        <f t="shared" si="80"/>
        <v>3.8379462494985961</v>
      </c>
      <c r="K82" s="95">
        <f t="shared" si="80"/>
        <v>4.052187443892513</v>
      </c>
      <c r="L82" s="95">
        <f t="shared" si="80"/>
        <v>3.8397515527950312</v>
      </c>
      <c r="M82" s="95">
        <f t="shared" si="80"/>
        <v>3.8528397027600851</v>
      </c>
      <c r="N82" s="95">
        <f t="shared" si="80"/>
        <v>3.5773122324555713</v>
      </c>
      <c r="O82" s="95">
        <f t="shared" si="80"/>
        <v>3.1948807097470326</v>
      </c>
      <c r="P82" s="95">
        <f t="shared" si="80"/>
        <v>3.725819648524805</v>
      </c>
      <c r="Q82" s="95">
        <f t="shared" si="80"/>
        <v>3.725819648524805</v>
      </c>
      <c r="R82" s="95">
        <f t="shared" si="80"/>
        <v>3.725819648524805</v>
      </c>
      <c r="S82" s="95">
        <f t="shared" si="80"/>
        <v>3.725819648524805</v>
      </c>
      <c r="T82" s="95">
        <f t="shared" si="80"/>
        <v>3.725819648524805</v>
      </c>
      <c r="U82" s="95">
        <f t="shared" si="80"/>
        <v>3.725819648524805</v>
      </c>
      <c r="V82" s="95">
        <f t="shared" si="80"/>
        <v>3.725819648524805</v>
      </c>
      <c r="W82" s="95">
        <f t="shared" si="80"/>
        <v>3.725819648524805</v>
      </c>
      <c r="X82" s="95">
        <f t="shared" si="80"/>
        <v>3.725819648524805</v>
      </c>
      <c r="Y82" s="95">
        <f t="shared" si="80"/>
        <v>3.725819648524805</v>
      </c>
      <c r="Z82" s="95">
        <f t="shared" si="80"/>
        <v>3.725819648524805</v>
      </c>
      <c r="AA82" s="95">
        <f t="shared" si="80"/>
        <v>3.725819648524805</v>
      </c>
      <c r="AB82" s="95">
        <f t="shared" si="80"/>
        <v>3.725819648524805</v>
      </c>
      <c r="AC82" s="95">
        <f t="shared" si="80"/>
        <v>3.725819648524805</v>
      </c>
      <c r="AD82" s="95">
        <f t="shared" si="80"/>
        <v>3.725819648524805</v>
      </c>
      <c r="AE82" s="95">
        <f t="shared" si="80"/>
        <v>3.725819648524805</v>
      </c>
      <c r="AF82" s="95">
        <f t="shared" si="80"/>
        <v>3.725819648524805</v>
      </c>
      <c r="AG82" s="95">
        <f t="shared" si="80"/>
        <v>3.725819648524805</v>
      </c>
      <c r="AH82" s="95">
        <f t="shared" si="80"/>
        <v>3.725819648524805</v>
      </c>
      <c r="AI82" s="95">
        <f t="shared" si="80"/>
        <v>3.725819648524805</v>
      </c>
      <c r="AJ82" s="95">
        <f t="shared" si="80"/>
        <v>3.725819648524805</v>
      </c>
      <c r="AK82" s="95">
        <f t="shared" si="80"/>
        <v>3.725819648524805</v>
      </c>
      <c r="AL82" s="95">
        <f t="shared" si="80"/>
        <v>3.725819648524805</v>
      </c>
      <c r="AM82" s="95">
        <f t="shared" si="80"/>
        <v>3.725819648524805</v>
      </c>
      <c r="AN82" s="95">
        <f t="shared" si="80"/>
        <v>3.725819648524805</v>
      </c>
      <c r="AO82" s="95">
        <f t="shared" si="80"/>
        <v>3.725819648524805</v>
      </c>
      <c r="AP82" s="95">
        <f t="shared" si="80"/>
        <v>3.725819648524805</v>
      </c>
      <c r="AQ82" s="95">
        <f t="shared" si="80"/>
        <v>3.725819648524805</v>
      </c>
      <c r="AR82" s="95">
        <f t="shared" si="80"/>
        <v>3.725819648524805</v>
      </c>
      <c r="AS82" s="95">
        <f t="shared" si="80"/>
        <v>3.725819648524805</v>
      </c>
      <c r="AT82" s="95">
        <f t="shared" si="80"/>
        <v>3.725819648524805</v>
      </c>
      <c r="AU82" s="95">
        <f t="shared" si="80"/>
        <v>3.725819648524805</v>
      </c>
      <c r="AV82" s="95">
        <f t="shared" si="80"/>
        <v>3.725819648524805</v>
      </c>
      <c r="AW82" s="95">
        <f t="shared" si="80"/>
        <v>3.725819648524805</v>
      </c>
      <c r="AX82" s="95">
        <f t="shared" si="80"/>
        <v>3.725819648524805</v>
      </c>
      <c r="AY82" s="95">
        <f t="shared" si="80"/>
        <v>3.725819648524805</v>
      </c>
      <c r="BA82" s="181" t="s">
        <v>114</v>
      </c>
      <c r="BB82" s="181" t="s">
        <v>114</v>
      </c>
      <c r="BC82" s="181" t="s">
        <v>114</v>
      </c>
      <c r="BD82" s="181" t="s">
        <v>114</v>
      </c>
      <c r="BF82" s="77" t="s">
        <v>246</v>
      </c>
      <c r="BG82" s="77" t="str">
        <f t="shared" si="73"/>
        <v>New riders avg tripsBase Case Scenario</v>
      </c>
    </row>
    <row r="83" spans="2:59" x14ac:dyDescent="0.25">
      <c r="B83" s="91" t="s">
        <v>122</v>
      </c>
      <c r="C83" s="91" t="s">
        <v>121</v>
      </c>
      <c r="D83" s="95">
        <f>D69/D72</f>
        <v>123.59602649006622</v>
      </c>
      <c r="E83" s="95">
        <f t="shared" ref="E83:AY83" si="81">E69/E72</f>
        <v>115.84366197183098</v>
      </c>
      <c r="F83" s="95">
        <f t="shared" si="81"/>
        <v>127.01246537396122</v>
      </c>
      <c r="G83" s="95">
        <f t="shared" si="81"/>
        <v>124.84821428571429</v>
      </c>
      <c r="H83" s="95">
        <f t="shared" si="81"/>
        <v>135.29014598540147</v>
      </c>
      <c r="I83" s="95">
        <f t="shared" si="81"/>
        <v>141.287109375</v>
      </c>
      <c r="J83" s="95">
        <f t="shared" si="81"/>
        <v>138.032154340836</v>
      </c>
      <c r="K83" s="95">
        <f t="shared" si="81"/>
        <v>141.39222042139383</v>
      </c>
      <c r="L83" s="95">
        <f t="shared" si="81"/>
        <v>152.43539823008851</v>
      </c>
      <c r="M83" s="95">
        <f t="shared" si="81"/>
        <v>156.45511811023621</v>
      </c>
      <c r="N83" s="95">
        <f t="shared" si="81"/>
        <v>148.39447731755425</v>
      </c>
      <c r="O83" s="95">
        <f t="shared" si="81"/>
        <v>152.45378151260505</v>
      </c>
      <c r="P83" s="95">
        <f t="shared" si="81"/>
        <v>138.08673111789068</v>
      </c>
      <c r="Q83" s="95">
        <f t="shared" si="81"/>
        <v>138.08673111789068</v>
      </c>
      <c r="R83" s="95">
        <f t="shared" si="81"/>
        <v>138.08673111789068</v>
      </c>
      <c r="S83" s="95">
        <f t="shared" si="81"/>
        <v>138.08673111789068</v>
      </c>
      <c r="T83" s="95">
        <f t="shared" si="81"/>
        <v>138.08673111789068</v>
      </c>
      <c r="U83" s="95">
        <f t="shared" si="81"/>
        <v>138.08673111789068</v>
      </c>
      <c r="V83" s="95">
        <f t="shared" si="81"/>
        <v>138.08673111789068</v>
      </c>
      <c r="W83" s="95">
        <f t="shared" si="81"/>
        <v>138.08673111789068</v>
      </c>
      <c r="X83" s="95">
        <f t="shared" si="81"/>
        <v>138.08673111789068</v>
      </c>
      <c r="Y83" s="95">
        <f t="shared" si="81"/>
        <v>138.08673111789068</v>
      </c>
      <c r="Z83" s="95">
        <f t="shared" si="81"/>
        <v>138.08673111789068</v>
      </c>
      <c r="AA83" s="95">
        <f t="shared" si="81"/>
        <v>138.08673111789068</v>
      </c>
      <c r="AB83" s="95">
        <f t="shared" si="81"/>
        <v>138.08673111789068</v>
      </c>
      <c r="AC83" s="95">
        <f t="shared" si="81"/>
        <v>138.08673111789068</v>
      </c>
      <c r="AD83" s="95">
        <f t="shared" si="81"/>
        <v>138.08673111789068</v>
      </c>
      <c r="AE83" s="95">
        <f t="shared" si="81"/>
        <v>138.08673111789068</v>
      </c>
      <c r="AF83" s="95">
        <f t="shared" si="81"/>
        <v>138.08673111789068</v>
      </c>
      <c r="AG83" s="95">
        <f t="shared" si="81"/>
        <v>138.08673111789068</v>
      </c>
      <c r="AH83" s="95">
        <f t="shared" si="81"/>
        <v>138.08673111789068</v>
      </c>
      <c r="AI83" s="95">
        <f t="shared" si="81"/>
        <v>138.08673111789068</v>
      </c>
      <c r="AJ83" s="95">
        <f t="shared" si="81"/>
        <v>138.08673111789068</v>
      </c>
      <c r="AK83" s="95">
        <f t="shared" si="81"/>
        <v>138.08673111789068</v>
      </c>
      <c r="AL83" s="95">
        <f t="shared" si="81"/>
        <v>138.08673111789068</v>
      </c>
      <c r="AM83" s="95">
        <f t="shared" si="81"/>
        <v>138.08673111789068</v>
      </c>
      <c r="AN83" s="95">
        <f t="shared" si="81"/>
        <v>138.08673111789068</v>
      </c>
      <c r="AO83" s="95">
        <f t="shared" si="81"/>
        <v>138.08673111789068</v>
      </c>
      <c r="AP83" s="95">
        <f t="shared" si="81"/>
        <v>138.08673111789068</v>
      </c>
      <c r="AQ83" s="95">
        <f t="shared" si="81"/>
        <v>138.08673111789068</v>
      </c>
      <c r="AR83" s="95">
        <f t="shared" si="81"/>
        <v>138.08673111789068</v>
      </c>
      <c r="AS83" s="95">
        <f t="shared" si="81"/>
        <v>138.08673111789068</v>
      </c>
      <c r="AT83" s="95">
        <f t="shared" si="81"/>
        <v>138.08673111789068</v>
      </c>
      <c r="AU83" s="95">
        <f t="shared" si="81"/>
        <v>138.08673111789068</v>
      </c>
      <c r="AV83" s="95">
        <f t="shared" si="81"/>
        <v>138.08673111789068</v>
      </c>
      <c r="AW83" s="95">
        <f t="shared" si="81"/>
        <v>138.08673111789068</v>
      </c>
      <c r="AX83" s="95">
        <f t="shared" si="81"/>
        <v>138.08673111789068</v>
      </c>
      <c r="AY83" s="95">
        <f t="shared" si="81"/>
        <v>138.08673111789068</v>
      </c>
      <c r="BA83" s="181" t="s">
        <v>114</v>
      </c>
      <c r="BB83" s="181" t="s">
        <v>114</v>
      </c>
      <c r="BC83" s="181" t="s">
        <v>114</v>
      </c>
      <c r="BD83" s="181" t="s">
        <v>114</v>
      </c>
      <c r="BF83" s="77" t="s">
        <v>246</v>
      </c>
      <c r="BG83" s="77" t="str">
        <f t="shared" si="73"/>
        <v>New drivers avg tripsBase Case Scenario</v>
      </c>
    </row>
    <row r="84" spans="2:59" x14ac:dyDescent="0.25">
      <c r="B84" s="91" t="s">
        <v>123</v>
      </c>
      <c r="C84" s="94" t="s">
        <v>119</v>
      </c>
      <c r="D84" s="93">
        <f>D65/D59</f>
        <v>0.63140827534260502</v>
      </c>
      <c r="E84" s="93">
        <f t="shared" ref="E84:O84" si="82">E65/E59</f>
        <v>0.60569228751536364</v>
      </c>
      <c r="F84" s="93">
        <f t="shared" si="82"/>
        <v>0.62908296939435437</v>
      </c>
      <c r="G84" s="93">
        <f t="shared" si="82"/>
        <v>3.9268470744401138E-2</v>
      </c>
      <c r="H84" s="93">
        <f t="shared" si="82"/>
        <v>0.69575165209376899</v>
      </c>
      <c r="I84" s="93">
        <f t="shared" si="82"/>
        <v>0.73468324466307633</v>
      </c>
      <c r="J84" s="93">
        <f t="shared" si="82"/>
        <v>0.71338898629128922</v>
      </c>
      <c r="K84" s="93">
        <f t="shared" si="82"/>
        <v>0.67542009952992865</v>
      </c>
      <c r="L84" s="93">
        <f t="shared" si="82"/>
        <v>0.71763934051689515</v>
      </c>
      <c r="M84" s="93">
        <f t="shared" si="82"/>
        <v>0.71298378050046385</v>
      </c>
      <c r="N84" s="93">
        <f t="shared" si="82"/>
        <v>0.73802072379944761</v>
      </c>
      <c r="O84" s="93">
        <f t="shared" si="82"/>
        <v>0.71803769383623872</v>
      </c>
      <c r="P84" s="93">
        <f t="shared" ref="P84:AY84" si="83">P65/P59</f>
        <v>0.63969516060917031</v>
      </c>
      <c r="Q84" s="93">
        <f t="shared" si="83"/>
        <v>0.64145685006698006</v>
      </c>
      <c r="R84" s="93">
        <f t="shared" si="83"/>
        <v>0.64622000869072771</v>
      </c>
      <c r="S84" s="93">
        <f t="shared" si="83"/>
        <v>0.64535312573263592</v>
      </c>
      <c r="T84" s="93">
        <f t="shared" si="83"/>
        <v>0.69581705146489958</v>
      </c>
      <c r="U84" s="93">
        <f t="shared" si="83"/>
        <v>0.69138873375251897</v>
      </c>
      <c r="V84" s="93">
        <f t="shared" si="83"/>
        <v>0.68618857470512007</v>
      </c>
      <c r="W84" s="93">
        <f t="shared" si="83"/>
        <v>0.68485434740780315</v>
      </c>
      <c r="X84" s="93">
        <f t="shared" si="83"/>
        <v>0.68426236619601799</v>
      </c>
      <c r="Y84" s="93">
        <f t="shared" si="83"/>
        <v>0.68190853075326707</v>
      </c>
      <c r="Z84" s="93">
        <f t="shared" si="83"/>
        <v>0.67840722839778023</v>
      </c>
      <c r="AA84" s="93">
        <f t="shared" si="83"/>
        <v>0.67378831951339824</v>
      </c>
      <c r="AB84" s="93">
        <f t="shared" si="83"/>
        <v>0.67077835810752651</v>
      </c>
      <c r="AC84" s="93">
        <f t="shared" si="83"/>
        <v>0.67336862456572288</v>
      </c>
      <c r="AD84" s="93">
        <f t="shared" si="83"/>
        <v>0.67602793910728476</v>
      </c>
      <c r="AE84" s="93">
        <f t="shared" si="83"/>
        <v>0.67851193330866455</v>
      </c>
      <c r="AF84" s="93">
        <f t="shared" si="83"/>
        <v>0.68127516727333359</v>
      </c>
      <c r="AG84" s="93">
        <f t="shared" si="83"/>
        <v>0.68006334359070342</v>
      </c>
      <c r="AH84" s="93">
        <f t="shared" si="83"/>
        <v>0.67911956107721849</v>
      </c>
      <c r="AI84" s="93">
        <f t="shared" si="83"/>
        <v>0.67853047660822685</v>
      </c>
      <c r="AJ84" s="93">
        <f t="shared" si="83"/>
        <v>0.67800348737492877</v>
      </c>
      <c r="AK84" s="93">
        <f t="shared" si="83"/>
        <v>0.67748191413983794</v>
      </c>
      <c r="AL84" s="93">
        <f t="shared" si="83"/>
        <v>0.6771130294220522</v>
      </c>
      <c r="AM84" s="93">
        <f t="shared" si="83"/>
        <v>0.67700517950740813</v>
      </c>
      <c r="AN84" s="93">
        <f t="shared" si="83"/>
        <v>0.67727325117357573</v>
      </c>
      <c r="AO84" s="93">
        <f t="shared" si="83"/>
        <v>0.67781449226241297</v>
      </c>
      <c r="AP84" s="93">
        <f t="shared" si="83"/>
        <v>0.67818498123713711</v>
      </c>
      <c r="AQ84" s="93">
        <f t="shared" si="83"/>
        <v>0.67836473474795822</v>
      </c>
      <c r="AR84" s="93">
        <f t="shared" si="83"/>
        <v>0.67835246820123274</v>
      </c>
      <c r="AS84" s="93">
        <f t="shared" si="83"/>
        <v>0.67810890994522444</v>
      </c>
      <c r="AT84" s="93">
        <f t="shared" si="83"/>
        <v>0.67794604047476781</v>
      </c>
      <c r="AU84" s="93">
        <f t="shared" si="83"/>
        <v>0.67784824709123037</v>
      </c>
      <c r="AV84" s="93">
        <f t="shared" si="83"/>
        <v>0.67779139463148075</v>
      </c>
      <c r="AW84" s="93">
        <f t="shared" si="83"/>
        <v>0.67777372023619331</v>
      </c>
      <c r="AX84" s="93">
        <f t="shared" si="83"/>
        <v>0.67779803741088951</v>
      </c>
      <c r="AY84" s="93">
        <f t="shared" si="83"/>
        <v>0.6778551214099594</v>
      </c>
      <c r="BA84" s="181" t="s">
        <v>114</v>
      </c>
      <c r="BB84" s="181" t="s">
        <v>114</v>
      </c>
      <c r="BC84" s="181" t="s">
        <v>114</v>
      </c>
      <c r="BD84" s="181" t="s">
        <v>114</v>
      </c>
      <c r="BF84" s="77" t="s">
        <v>246</v>
      </c>
      <c r="BG84" s="77" t="str">
        <f t="shared" si="73"/>
        <v>Driver utilization rateBase Case Scenario</v>
      </c>
    </row>
    <row r="85" spans="2:59" x14ac:dyDescent="0.25">
      <c r="B85" s="91" t="s">
        <v>161</v>
      </c>
      <c r="C85" s="94" t="s">
        <v>162</v>
      </c>
      <c r="D85" s="125">
        <f>D65-D63/60</f>
        <v>330104.24482075102</v>
      </c>
      <c r="E85" s="125">
        <f t="shared" ref="E85:O85" si="84">E65-E63/60</f>
        <v>318713.78628518898</v>
      </c>
      <c r="F85" s="125">
        <f t="shared" si="84"/>
        <v>371494.35610327451</v>
      </c>
      <c r="G85" s="125">
        <f t="shared" si="84"/>
        <v>-67013.924703598343</v>
      </c>
      <c r="H85" s="125">
        <f t="shared" si="84"/>
        <v>402956.63497384771</v>
      </c>
      <c r="I85" s="125">
        <f t="shared" si="84"/>
        <v>406726.05393968167</v>
      </c>
      <c r="J85" s="125">
        <f t="shared" si="84"/>
        <v>379721.43972327851</v>
      </c>
      <c r="K85" s="125">
        <f t="shared" si="84"/>
        <v>385153.23286161479</v>
      </c>
      <c r="L85" s="125">
        <f t="shared" si="84"/>
        <v>399699.28573884384</v>
      </c>
      <c r="M85" s="125">
        <f t="shared" si="84"/>
        <v>408652.81081884872</v>
      </c>
      <c r="N85" s="125">
        <f t="shared" si="84"/>
        <v>407429.64300051471</v>
      </c>
      <c r="O85" s="125">
        <f t="shared" si="84"/>
        <v>389786.47014439449</v>
      </c>
      <c r="P85" s="125">
        <f t="shared" ref="P85:AY85" si="85">P65-P63/60</f>
        <v>346791.96101492294</v>
      </c>
      <c r="Q85" s="125">
        <f t="shared" si="85"/>
        <v>343607.08350652596</v>
      </c>
      <c r="R85" s="125">
        <f t="shared" si="85"/>
        <v>439618.92400356388</v>
      </c>
      <c r="S85" s="125">
        <f t="shared" si="85"/>
        <v>368819.06261917891</v>
      </c>
      <c r="T85" s="125">
        <f t="shared" si="85"/>
        <v>481823.30866023351</v>
      </c>
      <c r="U85" s="125">
        <f t="shared" si="85"/>
        <v>402587.92905644386</v>
      </c>
      <c r="V85" s="125">
        <f t="shared" si="85"/>
        <v>474345.47037691041</v>
      </c>
      <c r="W85" s="125">
        <f t="shared" si="85"/>
        <v>398091.56737781491</v>
      </c>
      <c r="X85" s="125">
        <f t="shared" si="85"/>
        <v>371906.86261690222</v>
      </c>
      <c r="Y85" s="125">
        <f t="shared" si="85"/>
        <v>395585.66318358044</v>
      </c>
      <c r="Z85" s="125">
        <f t="shared" si="85"/>
        <v>367621.517748454</v>
      </c>
      <c r="AA85" s="125">
        <f t="shared" si="85"/>
        <v>389477.36451466184</v>
      </c>
      <c r="AB85" s="125">
        <f t="shared" si="85"/>
        <v>362189.97642355121</v>
      </c>
      <c r="AC85" s="125">
        <f t="shared" si="85"/>
        <v>363775.58219017962</v>
      </c>
      <c r="AD85" s="125">
        <f t="shared" si="85"/>
        <v>464329.60319118487</v>
      </c>
      <c r="AE85" s="125">
        <f t="shared" si="85"/>
        <v>392235.94350803428</v>
      </c>
      <c r="AF85" s="125">
        <f t="shared" si="85"/>
        <v>468714.71732070693</v>
      </c>
      <c r="AG85" s="125">
        <f t="shared" si="85"/>
        <v>393244.97470152716</v>
      </c>
      <c r="AH85" s="125">
        <f t="shared" si="85"/>
        <v>466724.54582061165</v>
      </c>
      <c r="AI85" s="125">
        <f t="shared" si="85"/>
        <v>391917.88897503755</v>
      </c>
      <c r="AJ85" s="125">
        <f t="shared" si="85"/>
        <v>366151.41883091477</v>
      </c>
      <c r="AK85" s="125">
        <f t="shared" si="85"/>
        <v>390901.79478495999</v>
      </c>
      <c r="AL85" s="125">
        <f t="shared" si="85"/>
        <v>365301.69292255497</v>
      </c>
      <c r="AM85" s="125">
        <f t="shared" si="85"/>
        <v>390314.16538956319</v>
      </c>
      <c r="AN85" s="125">
        <f t="shared" si="85"/>
        <v>365165.80774566648</v>
      </c>
      <c r="AO85" s="125">
        <f t="shared" si="85"/>
        <v>365447.42375337693</v>
      </c>
      <c r="AP85" s="125">
        <f t="shared" si="85"/>
        <v>799190.42596984236</v>
      </c>
      <c r="AQ85" s="125">
        <f t="shared" si="85"/>
        <v>602419.4157158765</v>
      </c>
      <c r="AR85" s="125">
        <f t="shared" si="85"/>
        <v>799240.11642083724</v>
      </c>
      <c r="AS85" s="125">
        <f t="shared" si="85"/>
        <v>601920.65795307374</v>
      </c>
      <c r="AT85" s="125">
        <f t="shared" si="85"/>
        <v>798413.67755632882</v>
      </c>
      <c r="AU85" s="125">
        <f t="shared" si="85"/>
        <v>601392.93397154415</v>
      </c>
      <c r="AV85" s="125">
        <f t="shared" si="85"/>
        <v>463911.31556232687</v>
      </c>
      <c r="AW85" s="125">
        <f t="shared" si="85"/>
        <v>601072.38876193878</v>
      </c>
      <c r="AX85" s="125">
        <f t="shared" si="85"/>
        <v>463683.02491682611</v>
      </c>
      <c r="AY85" s="125">
        <f t="shared" si="85"/>
        <v>600929.90074614203</v>
      </c>
      <c r="BA85" s="181" t="s">
        <v>114</v>
      </c>
      <c r="BB85" s="181" t="s">
        <v>114</v>
      </c>
      <c r="BC85" s="181" t="s">
        <v>114</v>
      </c>
      <c r="BD85" s="181" t="s">
        <v>114</v>
      </c>
      <c r="BF85" s="77" t="s">
        <v>246</v>
      </c>
      <c r="BG85" s="77" t="str">
        <f t="shared" si="73"/>
        <v>Active hours - vehicle hoursBase Case Scenario</v>
      </c>
    </row>
    <row r="86" spans="2:59" x14ac:dyDescent="0.25">
      <c r="B86" s="91" t="s">
        <v>163</v>
      </c>
      <c r="C86" s="94" t="s">
        <v>117</v>
      </c>
      <c r="D86" s="126">
        <f>D85/D73*60</f>
        <v>13.686651636313359</v>
      </c>
      <c r="E86" s="126">
        <f t="shared" ref="E86:O86" si="86">E85/E73*60</f>
        <v>13.607027913843915</v>
      </c>
      <c r="F86" s="126">
        <f t="shared" si="86"/>
        <v>13.96667957431149</v>
      </c>
      <c r="G86" s="126">
        <f t="shared" si="86"/>
        <v>-2.5141786985862877</v>
      </c>
      <c r="H86" s="126">
        <f t="shared" si="86"/>
        <v>13.997916933530449</v>
      </c>
      <c r="I86" s="126">
        <f t="shared" si="86"/>
        <v>14.090736425864332</v>
      </c>
      <c r="J86" s="126">
        <f t="shared" si="86"/>
        <v>13.788005429316231</v>
      </c>
      <c r="K86" s="126">
        <f t="shared" si="86"/>
        <v>13.727111409520502</v>
      </c>
      <c r="L86" s="126">
        <f t="shared" si="86"/>
        <v>13.791214795495293</v>
      </c>
      <c r="M86" s="126">
        <f t="shared" si="86"/>
        <v>13.895950626404971</v>
      </c>
      <c r="N86" s="126">
        <f t="shared" si="86"/>
        <v>14.156890401552305</v>
      </c>
      <c r="O86" s="126">
        <f t="shared" si="86"/>
        <v>14.30181635254557</v>
      </c>
      <c r="P86" s="126">
        <f t="shared" ref="P86:AY86" si="87">P85/P73*60</f>
        <v>10.897300061978488</v>
      </c>
      <c r="Q86" s="126">
        <f t="shared" si="87"/>
        <v>10.317883019756264</v>
      </c>
      <c r="R86" s="126">
        <f t="shared" si="87"/>
        <v>11.723414038328109</v>
      </c>
      <c r="S86" s="126">
        <f t="shared" si="87"/>
        <v>9.912030528775011</v>
      </c>
      <c r="T86" s="126">
        <f t="shared" si="87"/>
        <v>12.05354990740817</v>
      </c>
      <c r="U86" s="126">
        <f t="shared" si="87"/>
        <v>10.242709307781105</v>
      </c>
      <c r="V86" s="126">
        <f t="shared" si="87"/>
        <v>11.316911757871331</v>
      </c>
      <c r="W86" s="126">
        <f t="shared" si="87"/>
        <v>9.6893541432624488</v>
      </c>
      <c r="X86" s="126">
        <f t="shared" si="87"/>
        <v>9.0812892411385597</v>
      </c>
      <c r="Y86" s="126">
        <f t="shared" si="87"/>
        <v>9.3371717542456736</v>
      </c>
      <c r="Z86" s="126">
        <f t="shared" si="87"/>
        <v>8.7294733397012418</v>
      </c>
      <c r="AA86" s="126">
        <f t="shared" si="87"/>
        <v>8.9186062200694103</v>
      </c>
      <c r="AB86" s="126">
        <f t="shared" si="87"/>
        <v>8.3363076738955115</v>
      </c>
      <c r="AC86" s="126">
        <f t="shared" si="87"/>
        <v>8.2268391135748367</v>
      </c>
      <c r="AD86" s="126">
        <f t="shared" si="87"/>
        <v>9.6990495276742354</v>
      </c>
      <c r="AE86" s="126">
        <f t="shared" si="87"/>
        <v>8.3214202052432977</v>
      </c>
      <c r="AF86" s="126">
        <f t="shared" si="87"/>
        <v>9.4517053487837952</v>
      </c>
      <c r="AG86" s="126">
        <f t="shared" si="87"/>
        <v>8.063142436222698</v>
      </c>
      <c r="AH86" s="126">
        <f t="shared" si="87"/>
        <v>9.1200302233569452</v>
      </c>
      <c r="AI86" s="126">
        <f t="shared" si="87"/>
        <v>7.7883924021990278</v>
      </c>
      <c r="AJ86" s="126">
        <f t="shared" si="87"/>
        <v>7.290736235288823</v>
      </c>
      <c r="AK86" s="126">
        <f t="shared" si="87"/>
        <v>7.5396452634424991</v>
      </c>
      <c r="AL86" s="126">
        <f t="shared" si="87"/>
        <v>7.0557383265925662</v>
      </c>
      <c r="AM86" s="126">
        <f t="shared" si="87"/>
        <v>7.3038430817597053</v>
      </c>
      <c r="AN86" s="126">
        <f t="shared" si="87"/>
        <v>6.8387237639738023</v>
      </c>
      <c r="AO86" s="126">
        <f t="shared" si="87"/>
        <v>6.7676847466315548</v>
      </c>
      <c r="AP86" s="126">
        <f t="shared" si="87"/>
        <v>12.894713560711239</v>
      </c>
      <c r="AQ86" s="126">
        <f t="shared" si="87"/>
        <v>9.9524970599405531</v>
      </c>
      <c r="AR86" s="126">
        <f t="shared" si="87"/>
        <v>12.570465668353226</v>
      </c>
      <c r="AS86" s="126">
        <f t="shared" si="87"/>
        <v>9.6896086965590698</v>
      </c>
      <c r="AT86" s="126">
        <f t="shared" si="87"/>
        <v>12.251939460301834</v>
      </c>
      <c r="AU86" s="126">
        <f t="shared" si="87"/>
        <v>9.4400338396669792</v>
      </c>
      <c r="AV86" s="126">
        <f t="shared" si="87"/>
        <v>7.4451829793276074</v>
      </c>
      <c r="AW86" s="126">
        <f t="shared" si="87"/>
        <v>9.2041879762425296</v>
      </c>
      <c r="AX86" s="126">
        <f t="shared" si="87"/>
        <v>7.2546230665812379</v>
      </c>
      <c r="AY86" s="126">
        <f t="shared" si="87"/>
        <v>8.9804623167774569</v>
      </c>
      <c r="BA86" s="181" t="s">
        <v>114</v>
      </c>
      <c r="BB86" s="181" t="s">
        <v>114</v>
      </c>
      <c r="BC86" s="181" t="s">
        <v>114</v>
      </c>
      <c r="BD86" s="181" t="s">
        <v>114</v>
      </c>
      <c r="BF86" s="77" t="s">
        <v>246</v>
      </c>
      <c r="BG86" s="77" t="str">
        <f t="shared" si="73"/>
        <v>Driver wait timeBase Case Scenario</v>
      </c>
    </row>
    <row r="87" spans="2:59" x14ac:dyDescent="0.25">
      <c r="B87" s="92"/>
      <c r="C87" s="92"/>
      <c r="D87" s="92"/>
      <c r="E87" s="92"/>
      <c r="F87" s="92"/>
      <c r="G87" s="92"/>
      <c r="H87" s="92"/>
      <c r="I87" s="92"/>
      <c r="J87" s="92"/>
      <c r="K87" s="92"/>
      <c r="L87" s="92"/>
      <c r="M87" s="92"/>
      <c r="N87" s="92"/>
      <c r="O87" s="92"/>
      <c r="BA87" s="181" t="s">
        <v>114</v>
      </c>
      <c r="BB87" s="181" t="s">
        <v>114</v>
      </c>
      <c r="BC87" s="181" t="s">
        <v>114</v>
      </c>
      <c r="BD87" s="181" t="s">
        <v>114</v>
      </c>
      <c r="BF87" s="77" t="s">
        <v>246</v>
      </c>
      <c r="BG87" s="77" t="str">
        <f t="shared" si="73"/>
        <v>Base Case Scenario</v>
      </c>
    </row>
    <row r="88" spans="2:59" x14ac:dyDescent="0.25">
      <c r="B88" s="163" t="s">
        <v>124</v>
      </c>
      <c r="C88" s="164"/>
      <c r="D88" s="165"/>
      <c r="E88" s="165"/>
      <c r="F88" s="165"/>
      <c r="G88" s="165"/>
      <c r="H88" s="165"/>
      <c r="I88" s="165"/>
      <c r="J88" s="165"/>
      <c r="K88" s="165"/>
      <c r="L88" s="165"/>
      <c r="M88" s="165"/>
      <c r="N88" s="165"/>
      <c r="O88" s="165"/>
      <c r="BA88" s="181" t="s">
        <v>114</v>
      </c>
      <c r="BB88" s="181" t="s">
        <v>114</v>
      </c>
      <c r="BC88" s="181" t="s">
        <v>114</v>
      </c>
      <c r="BD88" s="181" t="s">
        <v>114</v>
      </c>
      <c r="BF88" s="77" t="s">
        <v>246</v>
      </c>
      <c r="BG88" s="77" t="str">
        <f t="shared" si="73"/>
        <v>GrowthBase Case Scenario</v>
      </c>
    </row>
    <row r="89" spans="2:59" x14ac:dyDescent="0.25">
      <c r="B89" s="166" t="s">
        <v>125</v>
      </c>
      <c r="C89" s="167" t="s">
        <v>119</v>
      </c>
      <c r="D89" s="168" t="str">
        <f>IFERROR((D75-C75)/C75,"n.a")</f>
        <v>n.a</v>
      </c>
      <c r="E89" s="168">
        <f t="shared" ref="E89:O89" si="88">IFERROR((E75-D75)/D75,"n.a")</f>
        <v>-1.7227812547225364E-2</v>
      </c>
      <c r="F89" s="168">
        <f t="shared" si="88"/>
        <v>8.2707205463617414E-2</v>
      </c>
      <c r="G89" s="168">
        <f t="shared" si="88"/>
        <v>2.4046113687674776E-3</v>
      </c>
      <c r="H89" s="168">
        <f t="shared" si="88"/>
        <v>2.5405262797901135E-2</v>
      </c>
      <c r="I89" s="168">
        <f t="shared" si="88"/>
        <v>1.9201265472980057E-2</v>
      </c>
      <c r="J89" s="168">
        <f t="shared" si="88"/>
        <v>1.1780545270952542E-2</v>
      </c>
      <c r="K89" s="168">
        <f t="shared" si="88"/>
        <v>-7.90086493679308E-4</v>
      </c>
      <c r="L89" s="168">
        <f t="shared" si="88"/>
        <v>1.5351820254229842E-2</v>
      </c>
      <c r="M89" s="168">
        <f t="shared" si="88"/>
        <v>1.201834402794413E-2</v>
      </c>
      <c r="N89" s="168">
        <f t="shared" si="88"/>
        <v>3.2521825218252184E-2</v>
      </c>
      <c r="O89" s="168">
        <f t="shared" si="88"/>
        <v>3.2438863877060936E-2</v>
      </c>
      <c r="P89" s="168">
        <f t="shared" ref="P89" si="89">IFERROR((P75-O75)/O75,"n.a")</f>
        <v>1.987666634384783E-2</v>
      </c>
      <c r="Q89" s="168">
        <f t="shared" ref="Q89" si="90">IFERROR((Q75-P75)/P75,"n.a")</f>
        <v>2.2377696344561181E-2</v>
      </c>
      <c r="R89" s="168">
        <f t="shared" ref="R89" si="91">IFERROR((R75-Q75)/Q75,"n.a")</f>
        <v>0.10054240578486463</v>
      </c>
      <c r="S89" s="168">
        <f t="shared" ref="S89" si="92">IFERROR((S75-R75)/R75,"n.a")</f>
        <v>-2.1319549650546075E-2</v>
      </c>
      <c r="T89" s="168">
        <f t="shared" ref="T89" si="93">IFERROR((T75-S75)/S75,"n.a")</f>
        <v>6.4597398228302863E-2</v>
      </c>
      <c r="U89" s="168">
        <f t="shared" ref="U89" si="94">IFERROR((U75-T75)/T75,"n.a")</f>
        <v>-2.0462171151255482E-2</v>
      </c>
      <c r="V89" s="168">
        <f t="shared" ref="V89" si="95">IFERROR((V75-U75)/U75,"n.a")</f>
        <v>6.1945307509317163E-2</v>
      </c>
      <c r="W89" s="168">
        <f t="shared" ref="W89" si="96">IFERROR((W75-V75)/V75,"n.a")</f>
        <v>-1.9671086584274817E-2</v>
      </c>
      <c r="X89" s="168">
        <f t="shared" ref="X89" si="97">IFERROR((X75-W75)/W75,"n.a")</f>
        <v>-1.4457148484318194E-3</v>
      </c>
      <c r="Y89" s="168">
        <f t="shared" ref="Y89" si="98">IFERROR((Y75-X75)/X75,"n.a")</f>
        <v>4.0941497486933424E-2</v>
      </c>
      <c r="Z89" s="168">
        <f t="shared" ref="Z89" si="99">IFERROR((Z75-Y75)/Y75,"n.a")</f>
        <v>-1.3908639146856764E-3</v>
      </c>
      <c r="AA89" s="168">
        <f t="shared" ref="AA89" si="100">IFERROR((AA75-Z75)/Z75,"n.a")</f>
        <v>3.9385999068751398E-2</v>
      </c>
      <c r="AB89" s="168">
        <f t="shared" ref="AB89" si="101">IFERROR((AB75-AA75)/AA75,"n.a")</f>
        <v>-1.3400229682113728E-3</v>
      </c>
      <c r="AC89" s="168">
        <f t="shared" ref="AC89" si="102">IFERROR((AC75-AB75)/AB75,"n.a")</f>
        <v>1.2968047110439161E-2</v>
      </c>
      <c r="AD89" s="168">
        <f t="shared" ref="AD89" si="103">IFERROR((AD75-AC75)/AC75,"n.a")</f>
        <v>7.9175925203363057E-2</v>
      </c>
      <c r="AE89" s="168">
        <f t="shared" ref="AE89" si="104">IFERROR((AE75-AD75)/AD75,"n.a")</f>
        <v>-1.7036504770336715E-2</v>
      </c>
      <c r="AF89" s="168">
        <f t="shared" ref="AF89" si="105">IFERROR((AF75-AE75)/AE75,"n.a")</f>
        <v>5.13950180216841E-2</v>
      </c>
      <c r="AG89" s="168">
        <f t="shared" ref="AG89" si="106">IFERROR((AG75-AF75)/AF75,"n.a")</f>
        <v>-1.6484553746483804E-2</v>
      </c>
      <c r="AH89" s="168">
        <f t="shared" ref="AH89" si="107">IFERROR((AH75-AG75)/AG75,"n.a")</f>
        <v>4.9702006624600892E-2</v>
      </c>
      <c r="AI89" s="168">
        <f t="shared" ref="AI89" si="108">IFERROR((AI75-AH75)/AH75,"n.a")</f>
        <v>-1.5967244755789149E-2</v>
      </c>
      <c r="AJ89" s="168">
        <f t="shared" ref="AJ89" si="109">IFERROR((AJ75-AI75)/AI75,"n.a")</f>
        <v>-1.1690861918325825E-3</v>
      </c>
      <c r="AK89" s="168">
        <f t="shared" ref="AK89" si="110">IFERROR((AK75-AJ75)/AJ75,"n.a")</f>
        <v>3.3098424162036094E-2</v>
      </c>
      <c r="AL89" s="168">
        <f t="shared" ref="AL89" si="111">IFERROR((AL75-AK75)/AK75,"n.a")</f>
        <v>-1.1329555112385803E-3</v>
      </c>
      <c r="AM89" s="168">
        <f t="shared" ref="AM89" si="112">IFERROR((AM75-AL75)/AL75,"n.a")</f>
        <v>3.2074355126736481E-2</v>
      </c>
      <c r="AN89" s="168">
        <f t="shared" ref="AN89" si="113">IFERROR((AN75-AM75)/AM75,"n.a")</f>
        <v>-1.0989911242450935E-3</v>
      </c>
      <c r="AO89" s="168">
        <f t="shared" ref="AO89" si="114">IFERROR((AO75-AN75)/AN75,"n.a")</f>
        <v>1.0632899659676424E-2</v>
      </c>
      <c r="AP89" s="168">
        <f t="shared" ref="AP89" si="115">IFERROR((AP75-AO75)/AO75,"n.a")</f>
        <v>0.1474234850978654</v>
      </c>
      <c r="AQ89" s="168">
        <f t="shared" ref="AQ89" si="116">IFERROR((AQ75-AP75)/AP75,"n.a")</f>
        <v>-2.3428094261765908E-2</v>
      </c>
      <c r="AR89" s="168">
        <f t="shared" ref="AR89" si="117">IFERROR((AR75-AQ75)/AQ75,"n.a")</f>
        <v>5.0491431829002606E-2</v>
      </c>
      <c r="AS89" s="168">
        <f t="shared" ref="AS89" si="118">IFERROR((AS75-AR75)/AR75,"n.a")</f>
        <v>-2.2837061528354623E-2</v>
      </c>
      <c r="AT89" s="168">
        <f t="shared" ref="AT89" si="119">IFERROR((AT75-AS75)/AS75,"n.a")</f>
        <v>4.9187889100562612E-2</v>
      </c>
      <c r="AU89" s="168">
        <f t="shared" ref="AU89" si="120">IFERROR((AU75-AT75)/AT75,"n.a")</f>
        <v>-2.2275115588115069E-2</v>
      </c>
      <c r="AV89" s="168">
        <f t="shared" ref="AV89" si="121">IFERROR((AV75-AU75)/AU75,"n.a")</f>
        <v>-2.184612621365023E-2</v>
      </c>
      <c r="AW89" s="168">
        <f t="shared" ref="AW89" si="122">IFERROR((AW75-AV75)/AV75,"n.a")</f>
        <v>4.8063486380716017E-2</v>
      </c>
      <c r="AX89" s="168">
        <f t="shared" ref="AX89" si="123">IFERROR((AX75-AW75)/AW75,"n.a")</f>
        <v>-2.1309814459162947E-2</v>
      </c>
      <c r="AY89" s="168">
        <f t="shared" ref="AY89" si="124">IFERROR((AY75-AX75)/AX75,"n.a")</f>
        <v>4.6857859523402108E-2</v>
      </c>
      <c r="BA89" s="181" t="s">
        <v>114</v>
      </c>
      <c r="BB89" s="181" t="s">
        <v>114</v>
      </c>
      <c r="BC89" s="181" t="s">
        <v>114</v>
      </c>
      <c r="BD89" s="181" t="s">
        <v>114</v>
      </c>
      <c r="BF89" s="77" t="s">
        <v>246</v>
      </c>
      <c r="BG89" s="77" t="str">
        <f t="shared" si="73"/>
        <v>Active riders growth rateBase Case Scenario</v>
      </c>
    </row>
    <row r="90" spans="2:59" x14ac:dyDescent="0.25">
      <c r="B90" s="91" t="s">
        <v>135</v>
      </c>
      <c r="C90" s="94" t="s">
        <v>119</v>
      </c>
      <c r="D90" s="96" t="str">
        <f>IFERROR((D74-C74)/C74,"n.a")</f>
        <v>n.a</v>
      </c>
      <c r="E90" s="96">
        <f t="shared" ref="E90:O90" si="125">IFERROR((E74-D74)/D74,"n.a")</f>
        <v>2.3629068212215783E-2</v>
      </c>
      <c r="F90" s="96">
        <f t="shared" si="125"/>
        <v>3.1358885017421602E-2</v>
      </c>
      <c r="G90" s="96">
        <f t="shared" si="125"/>
        <v>-4.19481981981982E-2</v>
      </c>
      <c r="H90" s="96">
        <f t="shared" si="125"/>
        <v>-1.2782838671760211E-2</v>
      </c>
      <c r="I90" s="96">
        <f t="shared" si="125"/>
        <v>-2.0836433993153742E-3</v>
      </c>
      <c r="J90" s="96">
        <f t="shared" si="125"/>
        <v>8.948545861297539E-3</v>
      </c>
      <c r="K90" s="96">
        <f t="shared" si="125"/>
        <v>2.7937915742793792E-2</v>
      </c>
      <c r="L90" s="96">
        <f t="shared" si="125"/>
        <v>2.0132297958009777E-3</v>
      </c>
      <c r="M90" s="96">
        <f t="shared" si="125"/>
        <v>3.1572904707233064E-3</v>
      </c>
      <c r="N90" s="96">
        <f t="shared" si="125"/>
        <v>-1.7310443490701002E-2</v>
      </c>
      <c r="O90" s="96">
        <f t="shared" si="125"/>
        <v>-6.8423351288397147E-3</v>
      </c>
      <c r="P90" s="96">
        <f t="shared" ref="P90" si="126">IFERROR((P74-O74)/O74,"n.a")</f>
        <v>1.2973267196439729E-2</v>
      </c>
      <c r="Q90" s="96">
        <f t="shared" ref="Q90" si="127">IFERROR((Q74-P74)/P74,"n.a")</f>
        <v>-1.1033596036002064E-2</v>
      </c>
      <c r="R90" s="96">
        <f t="shared" ref="R90" si="128">IFERROR((R74-Q74)/Q74,"n.a")</f>
        <v>0.27098356054563483</v>
      </c>
      <c r="S90" s="96">
        <f t="shared" ref="S90" si="129">IFERROR((S74-R74)/R74,"n.a")</f>
        <v>-0.15871742895950244</v>
      </c>
      <c r="T90" s="96">
        <f t="shared" ref="T90" si="130">IFERROR((T74-S74)/S74,"n.a")</f>
        <v>0.18807366026904396</v>
      </c>
      <c r="U90" s="96">
        <f t="shared" ref="U90" si="131">IFERROR((U74-T74)/T74,"n.a")</f>
        <v>-0.15879592758433192</v>
      </c>
      <c r="V90" s="96">
        <f t="shared" ref="V90" si="132">IFERROR((V74-U74)/U74,"n.a")</f>
        <v>0.18818423707041632</v>
      </c>
      <c r="W90" s="96">
        <f t="shared" ref="W90" si="133">IFERROR((W74-V74)/V74,"n.a")</f>
        <v>-0.1588745038931943</v>
      </c>
      <c r="X90" s="96">
        <f t="shared" ref="X90" si="134">IFERROR((X74-W74)/W74,"n.a")</f>
        <v>-6.4567619013423297E-2</v>
      </c>
      <c r="Y90" s="96">
        <f t="shared" ref="Y90" si="135">IFERROR((Y74-X74)/X74,"n.a")</f>
        <v>6.8395461078992942E-2</v>
      </c>
      <c r="Z90" s="96">
        <f t="shared" ref="Z90" si="136">IFERROR((Z74-Y74)/Y74,"n.a")</f>
        <v>-6.4605625859331536E-2</v>
      </c>
      <c r="AA90" s="96">
        <f t="shared" ref="AA90" si="137">IFERROR((AA74-Z74)/Z74,"n.a")</f>
        <v>6.8438501807894639E-2</v>
      </c>
      <c r="AB90" s="96">
        <f t="shared" ref="AB90" si="138">IFERROR((AB74-AA74)/AA74,"n.a")</f>
        <v>-6.464367747569795E-2</v>
      </c>
      <c r="AC90" s="96">
        <f t="shared" ref="AC90" si="139">IFERROR((AC74-AB74)/AB74,"n.a")</f>
        <v>-2.1913398108962685E-4</v>
      </c>
      <c r="AD90" s="96">
        <f t="shared" ref="AD90" si="140">IFERROR((AD74-AC74)/AC74,"n.a")</f>
        <v>0.2703053476037896</v>
      </c>
      <c r="AE90" s="96">
        <f t="shared" ref="AE90" si="141">IFERROR((AE74-AD74)/AD74,"n.a")</f>
        <v>-0.15918958830664803</v>
      </c>
      <c r="AF90" s="96">
        <f t="shared" ref="AF90" si="142">IFERROR((AF74-AE74)/AE74,"n.a")</f>
        <v>0.18873907722983899</v>
      </c>
      <c r="AG90" s="96">
        <f t="shared" ref="AG90" si="143">IFERROR((AG74-AF74)/AF74,"n.a")</f>
        <v>-0.15926855478197696</v>
      </c>
      <c r="AH90" s="96">
        <f t="shared" ref="AH90" si="144">IFERROR((AH74-AG74)/AG74,"n.a")</f>
        <v>0.18885043810557689</v>
      </c>
      <c r="AI90" s="96">
        <f t="shared" ref="AI90" si="145">IFERROR((AI74-AH74)/AH74,"n.a")</f>
        <v>-0.159347599642233</v>
      </c>
      <c r="AJ90" s="96">
        <f t="shared" ref="AJ90" si="146">IFERROR((AJ74-AI74)/AI74,"n.a")</f>
        <v>-6.4796333231045652E-2</v>
      </c>
      <c r="AK90" s="96">
        <f t="shared" ref="AK90" si="147">IFERROR((AK74-AJ74)/AJ74,"n.a")</f>
        <v>6.865452054210322E-2</v>
      </c>
      <c r="AL90" s="96">
        <f t="shared" ref="AL90" si="148">IFERROR((AL74-AK74)/AK74,"n.a")</f>
        <v>-6.4834609883899399E-2</v>
      </c>
      <c r="AM90" s="96">
        <f t="shared" ref="AM90" si="149">IFERROR((AM74-AL74)/AL74,"n.a")</f>
        <v>6.8697888040576083E-2</v>
      </c>
      <c r="AN90" s="96">
        <f t="shared" ref="AN90" si="150">IFERROR((AN74-AM74)/AM74,"n.a")</f>
        <v>-6.4872931797746752E-2</v>
      </c>
      <c r="AO90" s="96">
        <f t="shared" ref="AO90" si="151">IFERROR((AO74-AN74)/AN74,"n.a")</f>
        <v>-2.1996503961342734E-4</v>
      </c>
      <c r="AP90" s="96">
        <f t="shared" ref="AP90" si="152">IFERROR((AP74-AO74)/AO74,"n.a")</f>
        <v>1.1853639088638757</v>
      </c>
      <c r="AQ90" s="96">
        <f t="shared" ref="AQ90" si="153">IFERROR((AQ74-AP74)/AP74,"n.a")</f>
        <v>-0.24648020626057587</v>
      </c>
      <c r="AR90" s="96">
        <f t="shared" ref="AR90" si="154">IFERROR((AR74-AQ74)/AQ74,"n.a")</f>
        <v>0.32672122618408195</v>
      </c>
      <c r="AS90" s="96">
        <f t="shared" ref="AS90" si="155">IFERROR((AS74-AR74)/AR74,"n.a")</f>
        <v>-0.24655153245833189</v>
      </c>
      <c r="AT90" s="96">
        <f t="shared" ref="AT90" si="156">IFERROR((AT74-AS74)/AS74,"n.a")</f>
        <v>0.32684671089632894</v>
      </c>
      <c r="AU90" s="96">
        <f t="shared" ref="AU90" si="157">IFERROR((AU74-AT74)/AT74,"n.a")</f>
        <v>-0.24662289994771583</v>
      </c>
      <c r="AV90" s="96">
        <f t="shared" ref="AV90" si="158">IFERROR((AV74-AU74)/AU74,"n.a")</f>
        <v>-0.22851886174394695</v>
      </c>
      <c r="AW90" s="96">
        <f t="shared" ref="AW90" si="159">IFERROR((AW74-AV74)/AV74,"n.a")</f>
        <v>0.29570994043663834</v>
      </c>
      <c r="AX90" s="96">
        <f t="shared" ref="AX90" si="160">IFERROR((AX74-AW74)/AW74,"n.a")</f>
        <v>-0.22860669707757295</v>
      </c>
      <c r="AY90" s="96">
        <f t="shared" ref="AY90" si="161">IFERROR((AY74-AX74)/AX74,"n.a")</f>
        <v>0.29585728607002254</v>
      </c>
      <c r="BA90" s="181" t="s">
        <v>114</v>
      </c>
      <c r="BB90" s="181" t="s">
        <v>114</v>
      </c>
      <c r="BC90" s="181" t="s">
        <v>114</v>
      </c>
      <c r="BD90" s="181" t="s">
        <v>114</v>
      </c>
      <c r="BF90" s="77" t="s">
        <v>246</v>
      </c>
      <c r="BG90" s="77" t="str">
        <f t="shared" si="73"/>
        <v>Active drivers growth rateBase Case Scenario</v>
      </c>
    </row>
    <row r="91" spans="2:59" x14ac:dyDescent="0.25">
      <c r="B91" s="91" t="s">
        <v>148</v>
      </c>
      <c r="C91" s="94" t="s">
        <v>119</v>
      </c>
      <c r="D91" s="96" t="str">
        <f>IFERROR((D71-C71)/C71,"n.a")</f>
        <v>n.a</v>
      </c>
      <c r="E91" s="96">
        <f t="shared" ref="E91:O91" si="162">IFERROR((E71-D71)/D71,"n.a")</f>
        <v>-0.10690961337513062</v>
      </c>
      <c r="F91" s="96">
        <f t="shared" si="162"/>
        <v>0.24182815356489945</v>
      </c>
      <c r="G91" s="96">
        <f t="shared" si="162"/>
        <v>-7.1310799670239081E-2</v>
      </c>
      <c r="H91" s="96">
        <f t="shared" si="162"/>
        <v>6.9938494705472073E-2</v>
      </c>
      <c r="I91" s="96">
        <f t="shared" si="162"/>
        <v>-3.140926869740429E-3</v>
      </c>
      <c r="J91" s="96">
        <f t="shared" si="162"/>
        <v>3.7453183520599252E-2</v>
      </c>
      <c r="K91" s="96">
        <f t="shared" si="162"/>
        <v>-4.2519053349378257E-2</v>
      </c>
      <c r="L91" s="96">
        <f t="shared" si="162"/>
        <v>-3.6447423544197735E-2</v>
      </c>
      <c r="M91" s="96">
        <f t="shared" si="162"/>
        <v>-6.3850931677018635E-2</v>
      </c>
      <c r="N91" s="96">
        <f t="shared" si="162"/>
        <v>2.2956475583864117E-2</v>
      </c>
      <c r="O91" s="96">
        <f t="shared" si="162"/>
        <v>8.1982098845505252E-2</v>
      </c>
      <c r="P91" s="96">
        <f t="shared" ref="P91:P92" si="163">IFERROR((P71-O71)/O71,"n.a")</f>
        <v>-2.095030007617717E-2</v>
      </c>
      <c r="Q91" s="96">
        <f t="shared" ref="Q91:Q92" si="164">IFERROR((Q71-P71)/P71,"n.a")</f>
        <v>3.1453257524434097E-3</v>
      </c>
      <c r="R91" s="96">
        <f t="shared" ref="R91:R92" si="165">IFERROR((R71-Q71)/Q71,"n.a")</f>
        <v>8.9012898069552732E-3</v>
      </c>
      <c r="S91" s="96">
        <f t="shared" ref="S91:S92" si="166">IFERROR((S71-R71)/R71,"n.a")</f>
        <v>-6.0958476808987689E-4</v>
      </c>
      <c r="T91" s="96">
        <f t="shared" ref="T91:T92" si="167">IFERROR((T71-S71)/S71,"n.a")</f>
        <v>5.8144122031237953E-3</v>
      </c>
      <c r="U91" s="96">
        <f t="shared" ref="U91:U92" si="168">IFERROR((U71-T71)/T71,"n.a")</f>
        <v>-1.3984631958703069E-3</v>
      </c>
      <c r="V91" s="96">
        <f t="shared" ref="V91:V92" si="169">IFERROR((V71-U71)/U71,"n.a")</f>
        <v>5.4655393533077088E-3</v>
      </c>
      <c r="W91" s="96">
        <f t="shared" ref="W91:W92" si="170">IFERROR((W71-V71)/V71,"n.a")</f>
        <v>-1.7272023583135058E-3</v>
      </c>
      <c r="X91" s="96">
        <f t="shared" ref="X91:X92" si="171">IFERROR((X71-W71)/W71,"n.a")</f>
        <v>-2.7616928322100176E-4</v>
      </c>
      <c r="Y91" s="96">
        <f t="shared" ref="Y91:Y92" si="172">IFERROR((Y71-X71)/X71,"n.a")</f>
        <v>2.9502307808868156E-3</v>
      </c>
      <c r="Z91" s="96">
        <f t="shared" ref="Z91:Z92" si="173">IFERROR((Z71-Y71)/Y71,"n.a")</f>
        <v>-5.2867825831107032E-4</v>
      </c>
      <c r="AA91" s="96">
        <f t="shared" ref="AA91:AA92" si="174">IFERROR((AA71-Z71)/Z71,"n.a")</f>
        <v>3.2426140217179668E-3</v>
      </c>
      <c r="AB91" s="96">
        <f t="shared" ref="AB91:AB92" si="175">IFERROR((AB71-AA71)/AA71,"n.a")</f>
        <v>3.2335563696640024E-3</v>
      </c>
      <c r="AC91" s="96">
        <f t="shared" ref="AC91:AC92" si="176">IFERROR((AC71-AB71)/AB71,"n.a")</f>
        <v>1.6598725968418407E-3</v>
      </c>
      <c r="AD91" s="96">
        <f t="shared" ref="AD91:AD92" si="177">IFERROR((AD71-AC71)/AC71,"n.a")</f>
        <v>7.858438692895665E-3</v>
      </c>
      <c r="AE91" s="96">
        <f t="shared" ref="AE91:AE92" si="178">IFERROR((AE71-AD71)/AD71,"n.a")</f>
        <v>-1.5741716634069566E-3</v>
      </c>
      <c r="AF91" s="96">
        <f t="shared" ref="AF91:AF92" si="179">IFERROR((AF71-AE71)/AE71,"n.a")</f>
        <v>5.2442136186330096E-3</v>
      </c>
      <c r="AG91" s="96">
        <f t="shared" ref="AG91:AG92" si="180">IFERROR((AG71-AF71)/AF71,"n.a")</f>
        <v>-1.7422301494627E-3</v>
      </c>
      <c r="AH91" s="96">
        <f t="shared" ref="AH91:AH92" si="181">IFERROR((AH71-AG71)/AG71,"n.a")</f>
        <v>5.1201303065029659E-3</v>
      </c>
      <c r="AI91" s="96">
        <f t="shared" ref="AI91:AI92" si="182">IFERROR((AI71-AH71)/AH71,"n.a")</f>
        <v>-1.810917535663087E-3</v>
      </c>
      <c r="AJ91" s="96">
        <f t="shared" ref="AJ91:AJ92" si="183">IFERROR((AJ71-AI71)/AI71,"n.a")</f>
        <v>-2.1071964383280589E-4</v>
      </c>
      <c r="AK91" s="96">
        <f t="shared" ref="AK91:AK92" si="184">IFERROR((AK71-AJ71)/AJ71,"n.a")</f>
        <v>3.4481789169434995E-3</v>
      </c>
      <c r="AL91" s="96">
        <f t="shared" ref="AL91:AL92" si="185">IFERROR((AL71-AK71)/AK71,"n.a")</f>
        <v>-1.5329039048143803E-4</v>
      </c>
      <c r="AM91" s="96">
        <f t="shared" ref="AM91:AM92" si="186">IFERROR((AM71-AL71)/AL71,"n.a")</f>
        <v>3.5238828951202165E-3</v>
      </c>
      <c r="AN91" s="96">
        <f t="shared" ref="AN91:AN92" si="187">IFERROR((AN71-AM71)/AM71,"n.a")</f>
        <v>-9.018484059908783E-5</v>
      </c>
      <c r="AO91" s="96">
        <f t="shared" ref="AO91:AO92" si="188">IFERROR((AO71-AN71)/AN71,"n.a")</f>
        <v>1.2693121904547619E-3</v>
      </c>
      <c r="AP91" s="96">
        <f t="shared" ref="AP91:AP92" si="189">IFERROR((AP71-AO71)/AO71,"n.a")</f>
        <v>1.6799892867430166E-2</v>
      </c>
      <c r="AQ91" s="96">
        <f t="shared" ref="AQ91:AQ92" si="190">IFERROR((AQ71-AP71)/AP71,"n.a")</f>
        <v>-2.9997011544017692E-3</v>
      </c>
      <c r="AR91" s="96">
        <f t="shared" ref="AR91:AR92" si="191">IFERROR((AR71-AQ71)/AQ71,"n.a")</f>
        <v>6.3372371087734858E-3</v>
      </c>
      <c r="AS91" s="96">
        <f t="shared" ref="AS91:AS92" si="192">IFERROR((AS71-AR71)/AR71,"n.a")</f>
        <v>-3.0143268918548143E-3</v>
      </c>
      <c r="AT91" s="96">
        <f t="shared" ref="AT91:AT92" si="193">IFERROR((AT71-AS71)/AS71,"n.a")</f>
        <v>6.3055467446534626E-3</v>
      </c>
      <c r="AU91" s="96">
        <f t="shared" ref="AU91:AU92" si="194">IFERROR((AU71-AT71)/AT71,"n.a")</f>
        <v>-3.0026326150662049E-3</v>
      </c>
      <c r="AV91" s="96">
        <f t="shared" ref="AV91:AV92" si="195">IFERROR((AV71-AU71)/AU71,"n.a")</f>
        <v>-2.8811266078042903E-3</v>
      </c>
      <c r="AW91" s="96">
        <f t="shared" ref="AW91:AW92" si="196">IFERROR((AW71-AV71)/AV71,"n.a")</f>
        <v>6.1952148195285953E-3</v>
      </c>
      <c r="AX91" s="96">
        <f t="shared" ref="AX91:AX92" si="197">IFERROR((AX71-AW71)/AW71,"n.a")</f>
        <v>-2.8558645456940694E-3</v>
      </c>
      <c r="AY91" s="96">
        <f t="shared" ref="AY91:AY92" si="198">IFERROR((AY71-AX71)/AX71,"n.a")</f>
        <v>6.1865952588424913E-3</v>
      </c>
      <c r="BA91" s="181" t="s">
        <v>114</v>
      </c>
      <c r="BB91" s="181" t="s">
        <v>114</v>
      </c>
      <c r="BC91" s="181" t="s">
        <v>114</v>
      </c>
      <c r="BD91" s="181" t="s">
        <v>114</v>
      </c>
      <c r="BF91" s="77" t="s">
        <v>246</v>
      </c>
      <c r="BG91" s="77" t="str">
        <f t="shared" si="73"/>
        <v>New riders growth rateBase Case Scenario</v>
      </c>
    </row>
    <row r="92" spans="2:59" x14ac:dyDescent="0.25">
      <c r="B92" s="91" t="s">
        <v>149</v>
      </c>
      <c r="C92" s="94" t="s">
        <v>119</v>
      </c>
      <c r="D92" s="96" t="str">
        <f>IFERROR((D72-C72)/C72,"n.a")</f>
        <v>n.a</v>
      </c>
      <c r="E92" s="96">
        <f t="shared" ref="E92:O92" si="199">IFERROR((E72-D72)/D72,"n.a")</f>
        <v>-5.9602649006622516E-2</v>
      </c>
      <c r="F92" s="96">
        <f t="shared" si="199"/>
        <v>1.6901408450704224E-2</v>
      </c>
      <c r="G92" s="96">
        <f t="shared" si="199"/>
        <v>-0.22437673130193905</v>
      </c>
      <c r="H92" s="96">
        <f t="shared" si="199"/>
        <v>-2.1428571428571429E-2</v>
      </c>
      <c r="I92" s="96">
        <f t="shared" si="199"/>
        <v>-6.569343065693431E-2</v>
      </c>
      <c r="J92" s="96">
        <f t="shared" si="199"/>
        <v>0.21484375</v>
      </c>
      <c r="K92" s="96">
        <f t="shared" si="199"/>
        <v>-8.0385852090032149E-3</v>
      </c>
      <c r="L92" s="96">
        <f t="shared" si="199"/>
        <v>-8.4278768233387355E-2</v>
      </c>
      <c r="M92" s="96">
        <f t="shared" si="199"/>
        <v>0.12389380530973451</v>
      </c>
      <c r="N92" s="96">
        <f t="shared" si="199"/>
        <v>-0.2015748031496063</v>
      </c>
      <c r="O92" s="96">
        <f t="shared" si="199"/>
        <v>-0.29585798816568049</v>
      </c>
      <c r="P92" s="96">
        <f t="shared" si="163"/>
        <v>0.66062763527381729</v>
      </c>
      <c r="Q92" s="96">
        <f t="shared" si="164"/>
        <v>1.1189860196846522E-4</v>
      </c>
      <c r="R92" s="96">
        <f t="shared" si="165"/>
        <v>3.1763418042834128E-4</v>
      </c>
      <c r="S92" s="96">
        <f t="shared" si="166"/>
        <v>-2.1939117214214922E-5</v>
      </c>
      <c r="T92" s="96">
        <f t="shared" si="167"/>
        <v>2.091392600359919E-4</v>
      </c>
      <c r="U92" s="96">
        <f t="shared" si="168"/>
        <v>-5.058337782535418E-5</v>
      </c>
      <c r="V92" s="96">
        <f t="shared" si="169"/>
        <v>1.9742584710331616E-4</v>
      </c>
      <c r="W92" s="96">
        <f t="shared" si="170"/>
        <v>-6.2718500244736048E-5</v>
      </c>
      <c r="X92" s="96">
        <f t="shared" si="171"/>
        <v>-1.0011618481632133E-5</v>
      </c>
      <c r="Y92" s="96">
        <f t="shared" si="172"/>
        <v>1.0692254836992972E-4</v>
      </c>
      <c r="Z92" s="96">
        <f t="shared" si="173"/>
        <v>-1.9214881525997329E-5</v>
      </c>
      <c r="AA92" s="96">
        <f t="shared" si="174"/>
        <v>1.1779319429463756E-4</v>
      </c>
      <c r="AB92" s="96">
        <f t="shared" si="175"/>
        <v>1.1783117167047946E-4</v>
      </c>
      <c r="AC92" s="96">
        <f t="shared" si="176"/>
        <v>6.0674386639697793E-5</v>
      </c>
      <c r="AD92" s="96">
        <f t="shared" si="177"/>
        <v>2.8771389412705857E-4</v>
      </c>
      <c r="AE92" s="96">
        <f t="shared" si="178"/>
        <v>-5.806992404939477E-5</v>
      </c>
      <c r="AF92" s="96">
        <f t="shared" si="179"/>
        <v>1.9316149990433225E-4</v>
      </c>
      <c r="AG92" s="96">
        <f t="shared" si="180"/>
        <v>-6.4496095081214346E-5</v>
      </c>
      <c r="AH92" s="96">
        <f t="shared" si="181"/>
        <v>1.8922548205906135E-4</v>
      </c>
      <c r="AI92" s="96">
        <f t="shared" si="182"/>
        <v>-6.7256316758355976E-5</v>
      </c>
      <c r="AJ92" s="96">
        <f t="shared" si="183"/>
        <v>-7.8123457359796801E-6</v>
      </c>
      <c r="AK92" s="96">
        <f t="shared" si="184"/>
        <v>1.2781390161361396E-4</v>
      </c>
      <c r="AL92" s="96">
        <f t="shared" si="185"/>
        <v>-5.7008901721337646E-6</v>
      </c>
      <c r="AM92" s="96">
        <f t="shared" si="186"/>
        <v>1.3103433502539296E-4</v>
      </c>
      <c r="AN92" s="96">
        <f t="shared" si="187"/>
        <v>-3.3648676935394945E-6</v>
      </c>
      <c r="AO92" s="96">
        <f t="shared" si="188"/>
        <v>4.7354929487884048E-5</v>
      </c>
      <c r="AP92" s="96">
        <f t="shared" si="189"/>
        <v>6.2752870385651184E-4</v>
      </c>
      <c r="AQ92" s="96">
        <f t="shared" si="190"/>
        <v>-1.138591975553821E-4</v>
      </c>
      <c r="AR92" s="96">
        <f t="shared" si="191"/>
        <v>2.3984729498956333E-4</v>
      </c>
      <c r="AS92" s="96">
        <f t="shared" si="192"/>
        <v>-1.1477957369993742E-4</v>
      </c>
      <c r="AT92" s="96">
        <f t="shared" si="193"/>
        <v>2.3940641171710789E-4</v>
      </c>
      <c r="AU92" s="96">
        <f t="shared" si="194"/>
        <v>-1.1469411418142401E-4</v>
      </c>
      <c r="AV92" s="96">
        <f t="shared" si="195"/>
        <v>-1.0973498347487781E-4</v>
      </c>
      <c r="AW92" s="96">
        <f t="shared" si="196"/>
        <v>2.3530639267666295E-4</v>
      </c>
      <c r="AX92" s="96">
        <f t="shared" si="197"/>
        <v>-1.0911765599021453E-4</v>
      </c>
      <c r="AY92" s="96">
        <f t="shared" si="198"/>
        <v>2.3572978428107591E-4</v>
      </c>
      <c r="BA92" s="181" t="s">
        <v>114</v>
      </c>
      <c r="BB92" s="181" t="s">
        <v>114</v>
      </c>
      <c r="BC92" s="181" t="s">
        <v>114</v>
      </c>
      <c r="BD92" s="181" t="s">
        <v>114</v>
      </c>
      <c r="BF92" s="77" t="s">
        <v>246</v>
      </c>
      <c r="BG92" s="77" t="str">
        <f t="shared" si="73"/>
        <v>New driders growth rateBase Case Scenario</v>
      </c>
    </row>
    <row r="93" spans="2:59" x14ac:dyDescent="0.25">
      <c r="B93" s="91" t="s">
        <v>150</v>
      </c>
      <c r="C93" s="94" t="s">
        <v>119</v>
      </c>
      <c r="D93" s="96" t="str">
        <f>IFERROR((D18-C18)/C18,"n.a")</f>
        <v>n.a</v>
      </c>
      <c r="E93" s="96">
        <f t="shared" ref="E93:O93" si="200">IFERROR((E18-D18)/D18,"n.a")</f>
        <v>1.1237390115774643E-2</v>
      </c>
      <c r="F93" s="96">
        <f t="shared" si="200"/>
        <v>0.14206435453531893</v>
      </c>
      <c r="G93" s="96">
        <f t="shared" si="200"/>
        <v>4.6112278539645724E-2</v>
      </c>
      <c r="H93" s="96">
        <f t="shared" si="200"/>
        <v>3.0946256792863471E-2</v>
      </c>
      <c r="I93" s="96">
        <f t="shared" si="200"/>
        <v>-2.5241400249258829E-2</v>
      </c>
      <c r="J93" s="96">
        <f t="shared" si="200"/>
        <v>-5.5555832820145756E-2</v>
      </c>
      <c r="K93" s="96">
        <f t="shared" si="200"/>
        <v>7.3102125073661123E-2</v>
      </c>
      <c r="L93" s="96">
        <f t="shared" si="200"/>
        <v>1.0489746937855956E-2</v>
      </c>
      <c r="M93" s="96">
        <f t="shared" si="200"/>
        <v>6.061200841599587E-3</v>
      </c>
      <c r="N93" s="96">
        <f t="shared" si="200"/>
        <v>-3.8137999372685825E-2</v>
      </c>
      <c r="O93" s="96">
        <f t="shared" si="200"/>
        <v>4.9016965116842587E-2</v>
      </c>
      <c r="P93" s="96">
        <f t="shared" ref="P93" si="201">IFERROR((P18-O18)/O18,"n.a")</f>
        <v>0.23127802384826932</v>
      </c>
      <c r="Q93" s="96">
        <f t="shared" ref="Q93" si="202">IFERROR((Q18-P18)/P18,"n.a")</f>
        <v>4.6457022101804711E-2</v>
      </c>
      <c r="R93" s="96">
        <f t="shared" ref="R93" si="203">IFERROR((R18-Q18)/Q18,"n.a")</f>
        <v>0.12603208920465397</v>
      </c>
      <c r="S93" s="96">
        <f t="shared" ref="S93" si="204">IFERROR((S18-R18)/R18,"n.a")</f>
        <v>-7.7332172559021464E-3</v>
      </c>
      <c r="T93" s="96">
        <f t="shared" ref="T93" si="205">IFERROR((T18-S18)/S18,"n.a")</f>
        <v>7.4291418161736816E-2</v>
      </c>
      <c r="U93" s="96">
        <f t="shared" ref="U93" si="206">IFERROR((U18-T18)/T18,"n.a")</f>
        <v>-1.6729371321423728E-2</v>
      </c>
      <c r="V93" s="96">
        <f t="shared" ref="V93" si="207">IFERROR((V18-U18)/U18,"n.a")</f>
        <v>6.6401940124410253E-2</v>
      </c>
      <c r="W93" s="96">
        <f t="shared" ref="W93" si="208">IFERROR((W18-V18)/V18,"n.a")</f>
        <v>-1.9785053515066413E-2</v>
      </c>
      <c r="X93" s="96">
        <f t="shared" ref="X93" si="209">IFERROR((X18-W18)/W18,"n.a")</f>
        <v>-3.2217904980089977E-3</v>
      </c>
      <c r="Y93" s="96">
        <f t="shared" ref="Y93" si="210">IFERROR((Y18-X18)/X18,"n.a")</f>
        <v>3.4519096715836792E-2</v>
      </c>
      <c r="Z93" s="96">
        <f t="shared" ref="Z93" si="211">IFERROR((Z18-Y18)/Y18,"n.a")</f>
        <v>-5.9970235478844468E-3</v>
      </c>
      <c r="AA93" s="96">
        <f t="shared" ref="AA93" si="212">IFERROR((AA18-Z18)/Z18,"n.a")</f>
        <v>3.6984709537848437E-2</v>
      </c>
      <c r="AB93" s="96">
        <f t="shared" ref="AB93" si="213">IFERROR((AB18-AA18)/AA18,"n.a")</f>
        <v>3.5681328072092421E-2</v>
      </c>
      <c r="AC93" s="96">
        <f t="shared" ref="AC93" si="214">IFERROR((AC18-AB18)/AB18,"n.a")</f>
        <v>1.7742353707502014E-2</v>
      </c>
      <c r="AD93" s="96">
        <f t="shared" ref="AD93" si="215">IFERROR((AD18-AC18)/AC18,"n.a")</f>
        <v>8.2671377665359147E-2</v>
      </c>
      <c r="AE93" s="96">
        <f t="shared" ref="AE93" si="216">IFERROR((AE18-AD18)/AD18,"n.a")</f>
        <v>-1.5416077211557773E-2</v>
      </c>
      <c r="AF93" s="96">
        <f t="shared" ref="AF93" si="217">IFERROR((AF18-AE18)/AE18,"n.a")</f>
        <v>5.2079310735195138E-2</v>
      </c>
      <c r="AG93" s="96">
        <f t="shared" ref="AG93" si="218">IFERROR((AG18-AF18)/AF18,"n.a")</f>
        <v>-1.6531546399589137E-2</v>
      </c>
      <c r="AH93" s="96">
        <f t="shared" ref="AH93" si="219">IFERROR((AH18-AG18)/AG18,"n.a")</f>
        <v>4.9314113986556198E-2</v>
      </c>
      <c r="AI93" s="96">
        <f t="shared" ref="AI93" si="220">IFERROR((AI18-AH18)/AH18,"n.a")</f>
        <v>-1.6707110751392251E-2</v>
      </c>
      <c r="AJ93" s="96">
        <f t="shared" ref="AJ93" si="221">IFERROR((AJ18-AI18)/AI18,"n.a")</f>
        <v>-1.9735022139564691E-3</v>
      </c>
      <c r="AK93" s="96">
        <f t="shared" ref="AK93" si="222">IFERROR((AK18-AJ18)/AJ18,"n.a")</f>
        <v>3.2351080509686991E-2</v>
      </c>
      <c r="AL93" s="96">
        <f t="shared" ref="AL93" si="223">IFERROR((AL18-AK18)/AK18,"n.a")</f>
        <v>-1.3979172412366694E-3</v>
      </c>
      <c r="AM93" s="96">
        <f t="shared" ref="AM93" si="224">IFERROR((AM18-AL18)/AL18,"n.a")</f>
        <v>3.2175770279567445E-2</v>
      </c>
      <c r="AN93" s="96">
        <f t="shared" ref="AN93" si="225">IFERROR((AN18-AM18)/AM18,"n.a")</f>
        <v>-8.0059906706360362E-4</v>
      </c>
      <c r="AO93" s="96">
        <f t="shared" ref="AO93" si="226">IFERROR((AO18-AN18)/AN18,"n.a")</f>
        <v>1.1276093158524816E-2</v>
      </c>
      <c r="AP93" s="96">
        <f t="shared" ref="AP93" si="227">IFERROR((AP18-AO18)/AO18,"n.a")</f>
        <v>0.14776714471734442</v>
      </c>
      <c r="AQ93" s="96">
        <f t="shared" ref="AQ93" si="228">IFERROR((AQ18-AP18)/AP18,"n.a")</f>
        <v>-2.3373893592798432E-2</v>
      </c>
      <c r="AR93" s="96">
        <f t="shared" ref="AR93" si="229">IFERROR((AR18-AQ18)/AQ18,"n.a")</f>
        <v>5.041038196977566E-2</v>
      </c>
      <c r="AS93" s="96">
        <f t="shared" ref="AS93" si="230">IFERROR((AS18-AR18)/AR18,"n.a")</f>
        <v>-2.297179421156792E-2</v>
      </c>
      <c r="AT93" s="96">
        <f t="shared" ref="AT93" si="231">IFERROR((AT18-AS18)/AS18,"n.a")</f>
        <v>4.9035333629790914E-2</v>
      </c>
      <c r="AU93" s="96">
        <f t="shared" ref="AU93" si="232">IFERROR((AU18-AT18)/AT18,"n.a")</f>
        <v>-2.2398984683460309E-2</v>
      </c>
      <c r="AV93" s="96">
        <f t="shared" ref="AV93" si="233">IFERROR((AV18-AU18)/AU18,"n.a")</f>
        <v>-2.1919005517769579E-2</v>
      </c>
      <c r="AW93" s="96">
        <f t="shared" ref="AW93" si="234">IFERROR((AW18-AV18)/AV18,"n.a")</f>
        <v>4.8049291635028524E-2</v>
      </c>
      <c r="AX93" s="96">
        <f t="shared" ref="AX93" si="235">IFERROR((AX18-AW18)/AW18,"n.a")</f>
        <v>-2.1265165305109097E-2</v>
      </c>
      <c r="AY93" s="96">
        <f t="shared" ref="AY93" si="236">IFERROR((AY18-AX18)/AX18,"n.a")</f>
        <v>4.6932723405142325E-2</v>
      </c>
      <c r="BA93" s="181" t="s">
        <v>114</v>
      </c>
      <c r="BB93" s="181" t="s">
        <v>114</v>
      </c>
      <c r="BC93" s="181" t="s">
        <v>114</v>
      </c>
      <c r="BD93" s="181" t="s">
        <v>114</v>
      </c>
      <c r="BF93" s="77" t="s">
        <v>246</v>
      </c>
      <c r="BG93" s="77" t="str">
        <f t="shared" si="73"/>
        <v>Revenue growth rateBase Case Scenario</v>
      </c>
    </row>
    <row r="94" spans="2:59" x14ac:dyDescent="0.25">
      <c r="B94" s="91" t="s">
        <v>151</v>
      </c>
      <c r="C94" s="94" t="s">
        <v>119</v>
      </c>
      <c r="D94" s="96" t="str">
        <f>IFERROR((D16-C16)/C16,"n.a")</f>
        <v>n.a</v>
      </c>
      <c r="E94" s="96">
        <f t="shared" ref="E94:O94" si="237">IFERROR((E16-D16)/D16,"n.a")</f>
        <v>1.1249094912972645E-2</v>
      </c>
      <c r="F94" s="96">
        <f t="shared" si="237"/>
        <v>0.1420203432454098</v>
      </c>
      <c r="G94" s="96">
        <f t="shared" si="237"/>
        <v>4.6054582929488386E-2</v>
      </c>
      <c r="H94" s="96">
        <f t="shared" si="237"/>
        <v>3.0990879854883132E-2</v>
      </c>
      <c r="I94" s="96">
        <f t="shared" si="237"/>
        <v>-2.5280882864011651E-2</v>
      </c>
      <c r="J94" s="96">
        <f t="shared" si="237"/>
        <v>-5.5553990278506056E-2</v>
      </c>
      <c r="K94" s="96">
        <f t="shared" si="237"/>
        <v>7.3095702234184351E-2</v>
      </c>
      <c r="L94" s="96">
        <f t="shared" si="237"/>
        <v>1.0493809389236374E-2</v>
      </c>
      <c r="M94" s="96">
        <f t="shared" si="237"/>
        <v>6.4674081743951927E-3</v>
      </c>
      <c r="N94" s="96">
        <f t="shared" si="237"/>
        <v>-3.8180651180029085E-2</v>
      </c>
      <c r="O94" s="96">
        <f t="shared" si="237"/>
        <v>4.9069151590921345E-2</v>
      </c>
      <c r="P94" s="96">
        <f t="shared" ref="P94" si="238">IFERROR((P16-O16)/O16,"n.a")</f>
        <v>0.23092114388772594</v>
      </c>
      <c r="Q94" s="96">
        <f t="shared" ref="Q94" si="239">IFERROR((Q16-P16)/P16,"n.a")</f>
        <v>4.6457022101804732E-2</v>
      </c>
      <c r="R94" s="96">
        <f t="shared" ref="R94" si="240">IFERROR((R16-Q16)/Q16,"n.a")</f>
        <v>0.12603208920465392</v>
      </c>
      <c r="S94" s="96">
        <f t="shared" ref="S94" si="241">IFERROR((S16-R16)/R16,"n.a")</f>
        <v>-7.7332172559021178E-3</v>
      </c>
      <c r="T94" s="96">
        <f t="shared" ref="T94" si="242">IFERROR((T16-S16)/S16,"n.a")</f>
        <v>7.4291418161736802E-2</v>
      </c>
      <c r="U94" s="96">
        <f t="shared" ref="U94" si="243">IFERROR((U16-T16)/T16,"n.a")</f>
        <v>-1.6729371321423662E-2</v>
      </c>
      <c r="V94" s="96">
        <f t="shared" ref="V94" si="244">IFERROR((V16-U16)/U16,"n.a")</f>
        <v>6.6401940124410183E-2</v>
      </c>
      <c r="W94" s="96">
        <f t="shared" ref="W94" si="245">IFERROR((W16-V16)/V16,"n.a")</f>
        <v>-1.9785053515066368E-2</v>
      </c>
      <c r="X94" s="96">
        <f t="shared" ref="X94" si="246">IFERROR((X16-W16)/W16,"n.a")</f>
        <v>-3.2217904980089878E-3</v>
      </c>
      <c r="Y94" s="96">
        <f t="shared" ref="Y94" si="247">IFERROR((Y16-X16)/X16,"n.a")</f>
        <v>3.4519096715836708E-2</v>
      </c>
      <c r="Z94" s="96">
        <f t="shared" ref="Z94" si="248">IFERROR((Z16-Y16)/Y16,"n.a")</f>
        <v>-5.997023547884432E-3</v>
      </c>
      <c r="AA94" s="96">
        <f t="shared" ref="AA94" si="249">IFERROR((AA16-Z16)/Z16,"n.a")</f>
        <v>3.6984709537848416E-2</v>
      </c>
      <c r="AB94" s="96">
        <f t="shared" ref="AB94" si="250">IFERROR((AB16-AA16)/AA16,"n.a")</f>
        <v>3.5681328072092441E-2</v>
      </c>
      <c r="AC94" s="96">
        <f t="shared" ref="AC94" si="251">IFERROR((AC16-AB16)/AB16,"n.a")</f>
        <v>1.7742353707502059E-2</v>
      </c>
      <c r="AD94" s="96">
        <f t="shared" ref="AD94" si="252">IFERROR((AD16-AC16)/AC16,"n.a")</f>
        <v>8.2671377665359175E-2</v>
      </c>
      <c r="AE94" s="96">
        <f t="shared" ref="AE94" si="253">IFERROR((AE16-AD16)/AD16,"n.a")</f>
        <v>-1.541607721155777E-2</v>
      </c>
      <c r="AF94" s="96">
        <f t="shared" ref="AF94" si="254">IFERROR((AF16-AE16)/AE16,"n.a")</f>
        <v>5.2079310735195193E-2</v>
      </c>
      <c r="AG94" s="96">
        <f t="shared" ref="AG94" si="255">IFERROR((AG16-AF16)/AF16,"n.a")</f>
        <v>-1.653154639958921E-2</v>
      </c>
      <c r="AH94" s="96">
        <f t="shared" ref="AH94" si="256">IFERROR((AH16-AG16)/AG16,"n.a")</f>
        <v>4.9314113986556288E-2</v>
      </c>
      <c r="AI94" s="96">
        <f t="shared" ref="AI94" si="257">IFERROR((AI16-AH16)/AH16,"n.a")</f>
        <v>-1.6707110751392307E-2</v>
      </c>
      <c r="AJ94" s="96">
        <f t="shared" ref="AJ94" si="258">IFERROR((AJ16-AI16)/AI16,"n.a")</f>
        <v>-1.973502213956594E-3</v>
      </c>
      <c r="AK94" s="96">
        <f t="shared" ref="AK94" si="259">IFERROR((AK16-AJ16)/AJ16,"n.a")</f>
        <v>3.2351080509687068E-2</v>
      </c>
      <c r="AL94" s="96">
        <f t="shared" ref="AL94" si="260">IFERROR((AL16-AK16)/AK16,"n.a")</f>
        <v>-1.397917241236606E-3</v>
      </c>
      <c r="AM94" s="96">
        <f t="shared" ref="AM94" si="261">IFERROR((AM16-AL16)/AL16,"n.a")</f>
        <v>3.2175770279567431E-2</v>
      </c>
      <c r="AN94" s="96">
        <f t="shared" ref="AN94" si="262">IFERROR((AN16-AM16)/AM16,"n.a")</f>
        <v>-8.0059906706358562E-4</v>
      </c>
      <c r="AO94" s="96">
        <f t="shared" ref="AO94" si="263">IFERROR((AO16-AN16)/AN16,"n.a")</f>
        <v>1.127609315852476E-2</v>
      </c>
      <c r="AP94" s="96">
        <f t="shared" ref="AP94" si="264">IFERROR((AP16-AO16)/AO16,"n.a")</f>
        <v>0.14776714471734437</v>
      </c>
      <c r="AQ94" s="96">
        <f t="shared" ref="AQ94" si="265">IFERROR((AQ16-AP16)/AP16,"n.a")</f>
        <v>-2.33738935927984E-2</v>
      </c>
      <c r="AR94" s="96">
        <f t="shared" ref="AR94" si="266">IFERROR((AR16-AQ16)/AQ16,"n.a")</f>
        <v>5.0410381969775722E-2</v>
      </c>
      <c r="AS94" s="96">
        <f t="shared" ref="AS94" si="267">IFERROR((AS16-AR16)/AR16,"n.a")</f>
        <v>-2.2971794211567944E-2</v>
      </c>
      <c r="AT94" s="96">
        <f t="shared" ref="AT94" si="268">IFERROR((AT16-AS16)/AS16,"n.a")</f>
        <v>4.90353336297909E-2</v>
      </c>
      <c r="AU94" s="96">
        <f t="shared" ref="AU94" si="269">IFERROR((AU16-AT16)/AT16,"n.a")</f>
        <v>-2.2398984683460278E-2</v>
      </c>
      <c r="AV94" s="96">
        <f t="shared" ref="AV94" si="270">IFERROR((AV16-AU16)/AU16,"n.a")</f>
        <v>-2.1919005517769548E-2</v>
      </c>
      <c r="AW94" s="96">
        <f t="shared" ref="AW94" si="271">IFERROR((AW16-AV16)/AV16,"n.a")</f>
        <v>4.8049291635028406E-2</v>
      </c>
      <c r="AX94" s="96">
        <f t="shared" ref="AX94" si="272">IFERROR((AX16-AW16)/AW16,"n.a")</f>
        <v>-2.1265165305109079E-2</v>
      </c>
      <c r="AY94" s="96">
        <f t="shared" ref="AY94" si="273">IFERROR((AY16-AX16)/AX16,"n.a")</f>
        <v>4.6932723405142332E-2</v>
      </c>
      <c r="BA94" s="181" t="s">
        <v>114</v>
      </c>
      <c r="BB94" s="181" t="s">
        <v>114</v>
      </c>
      <c r="BC94" s="181" t="s">
        <v>114</v>
      </c>
      <c r="BD94" s="181" t="s">
        <v>114</v>
      </c>
      <c r="BF94" s="77" t="s">
        <v>246</v>
      </c>
      <c r="BG94" s="77" t="str">
        <f t="shared" si="73"/>
        <v>Gross booking growthBase Case Scenario</v>
      </c>
    </row>
    <row r="95" spans="2:59" x14ac:dyDescent="0.25">
      <c r="B95" s="91" t="s">
        <v>152</v>
      </c>
      <c r="C95" s="94" t="s">
        <v>119</v>
      </c>
      <c r="D95" s="96" t="str">
        <f>IFERROR((D12-C12)/C12,"n.a")</f>
        <v>n.a</v>
      </c>
      <c r="E95" s="96">
        <f t="shared" ref="E95:O95" si="274">IFERROR((E12-D12)/D12,"n.a")</f>
        <v>-2.907282385119216E-2</v>
      </c>
      <c r="F95" s="96">
        <f t="shared" si="274"/>
        <v>0.13895885714198561</v>
      </c>
      <c r="G95" s="96">
        <f t="shared" si="274"/>
        <v>4.3400621481901568E-3</v>
      </c>
      <c r="H95" s="96">
        <f t="shared" si="274"/>
        <v>8.0253518478889133E-2</v>
      </c>
      <c r="I95" s="96">
        <f t="shared" si="274"/>
        <v>-9.8494806805768972E-4</v>
      </c>
      <c r="J95" s="96">
        <f t="shared" si="274"/>
        <v>-4.3174733783297933E-2</v>
      </c>
      <c r="K95" s="96">
        <f t="shared" si="274"/>
        <v>2.4110612478638108E-2</v>
      </c>
      <c r="L95" s="96">
        <f t="shared" si="274"/>
        <v>2.5649835334701762E-2</v>
      </c>
      <c r="M95" s="96">
        <f t="shared" si="274"/>
        <v>1.5505843810600915E-2</v>
      </c>
      <c r="N95" s="96">
        <f t="shared" si="274"/>
        <v>-2.7011878980390543E-2</v>
      </c>
      <c r="O95" s="96">
        <f t="shared" si="274"/>
        <v>-5.0171256097849254E-2</v>
      </c>
      <c r="P95" s="96">
        <f t="shared" ref="P95" si="275">IFERROR((P12-O12)/O12,"n.a")</f>
        <v>0.17021028980187433</v>
      </c>
      <c r="Q95" s="96">
        <f t="shared" ref="Q95" si="276">IFERROR((Q12-P12)/P12,"n.a")</f>
        <v>4.6457022101804808E-2</v>
      </c>
      <c r="R95" s="96">
        <f t="shared" ref="R95" si="277">IFERROR((R12-Q12)/Q12,"n.a")</f>
        <v>0.12603208920465386</v>
      </c>
      <c r="S95" s="96">
        <f t="shared" ref="S95" si="278">IFERROR((S12-R12)/R12,"n.a")</f>
        <v>-7.7332172559021325E-3</v>
      </c>
      <c r="T95" s="96">
        <f t="shared" ref="T95" si="279">IFERROR((T12-S12)/S12,"n.a")</f>
        <v>7.4291418161736747E-2</v>
      </c>
      <c r="U95" s="96">
        <f t="shared" ref="U95" si="280">IFERROR((U12-T12)/T12,"n.a")</f>
        <v>-1.6729371321423551E-2</v>
      </c>
      <c r="V95" s="96">
        <f t="shared" ref="V95" si="281">IFERROR((V12-U12)/U12,"n.a")</f>
        <v>6.6401940124410072E-2</v>
      </c>
      <c r="W95" s="96">
        <f t="shared" ref="W95" si="282">IFERROR((W12-V12)/V12,"n.a")</f>
        <v>-1.9785053515066455E-2</v>
      </c>
      <c r="X95" s="96">
        <f t="shared" ref="X95" si="283">IFERROR((X12-W12)/W12,"n.a")</f>
        <v>-3.2217904980087878E-3</v>
      </c>
      <c r="Y95" s="96">
        <f t="shared" ref="Y95" si="284">IFERROR((Y12-X12)/X12,"n.a")</f>
        <v>3.4519096715836604E-2</v>
      </c>
      <c r="Z95" s="96">
        <f t="shared" ref="Z95" si="285">IFERROR((Z12-Y12)/Y12,"n.a")</f>
        <v>-5.997023547884426E-3</v>
      </c>
      <c r="AA95" s="96">
        <f t="shared" ref="AA95" si="286">IFERROR((AA12-Z12)/Z12,"n.a")</f>
        <v>3.6984709537848465E-2</v>
      </c>
      <c r="AB95" s="96">
        <f t="shared" ref="AB95" si="287">IFERROR((AB12-AA12)/AA12,"n.a")</f>
        <v>-5.1045182927116784E-3</v>
      </c>
      <c r="AC95" s="96">
        <f t="shared" ref="AC95" si="288">IFERROR((AC12-AB12)/AB12,"n.a")</f>
        <v>1.774235370750215E-2</v>
      </c>
      <c r="AD95" s="96">
        <f t="shared" ref="AD95" si="289">IFERROR((AD12-AC12)/AC12,"n.a")</f>
        <v>8.2671377665359216E-2</v>
      </c>
      <c r="AE95" s="96">
        <f t="shared" ref="AE95" si="290">IFERROR((AE12-AD12)/AD12,"n.a")</f>
        <v>-1.5416077211557836E-2</v>
      </c>
      <c r="AF95" s="96">
        <f t="shared" ref="AF95" si="291">IFERROR((AF12-AE12)/AE12,"n.a")</f>
        <v>5.2079310735195054E-2</v>
      </c>
      <c r="AG95" s="96">
        <f t="shared" ref="AG95" si="292">IFERROR((AG12-AF12)/AF12,"n.a")</f>
        <v>-1.6531546399589182E-2</v>
      </c>
      <c r="AH95" s="96">
        <f t="shared" ref="AH95" si="293">IFERROR((AH12-AG12)/AG12,"n.a")</f>
        <v>4.9314113986556253E-2</v>
      </c>
      <c r="AI95" s="96">
        <f t="shared" ref="AI95" si="294">IFERROR((AI12-AH12)/AH12,"n.a")</f>
        <v>-1.67071107513924E-2</v>
      </c>
      <c r="AJ95" s="96">
        <f t="shared" ref="AJ95" si="295">IFERROR((AJ12-AI12)/AI12,"n.a")</f>
        <v>-1.9735022139565077E-3</v>
      </c>
      <c r="AK95" s="96">
        <f t="shared" ref="AK95" si="296">IFERROR((AK12-AJ12)/AJ12,"n.a")</f>
        <v>3.2351080509687061E-2</v>
      </c>
      <c r="AL95" s="96">
        <f t="shared" ref="AL95" si="297">IFERROR((AL12-AK12)/AK12,"n.a")</f>
        <v>-1.3979172412363046E-3</v>
      </c>
      <c r="AM95" s="96">
        <f t="shared" ref="AM95" si="298">IFERROR((AM12-AL12)/AL12,"n.a")</f>
        <v>3.2175770279567299E-2</v>
      </c>
      <c r="AN95" s="96">
        <f t="shared" ref="AN95" si="299">IFERROR((AN12-AM12)/AM12,"n.a")</f>
        <v>-8.0059906706360915E-4</v>
      </c>
      <c r="AO95" s="96">
        <f t="shared" ref="AO95" si="300">IFERROR((AO12-AN12)/AN12,"n.a")</f>
        <v>1.1276093158525005E-2</v>
      </c>
      <c r="AP95" s="96">
        <f t="shared" ref="AP95" si="301">IFERROR((AP12-AO12)/AO12,"n.a")</f>
        <v>0.14776714471734406</v>
      </c>
      <c r="AQ95" s="96">
        <f t="shared" ref="AQ95" si="302">IFERROR((AQ12-AP12)/AP12,"n.a")</f>
        <v>-2.3373893592798338E-2</v>
      </c>
      <c r="AR95" s="96">
        <f t="shared" ref="AR95" si="303">IFERROR((AR12-AQ12)/AQ12,"n.a")</f>
        <v>5.0410381969775528E-2</v>
      </c>
      <c r="AS95" s="96">
        <f t="shared" ref="AS95" si="304">IFERROR((AS12-AR12)/AR12,"n.a")</f>
        <v>-2.2971794211567847E-2</v>
      </c>
      <c r="AT95" s="96">
        <f t="shared" ref="AT95" si="305">IFERROR((AT12-AS12)/AS12,"n.a")</f>
        <v>4.9035333629790998E-2</v>
      </c>
      <c r="AU95" s="96">
        <f t="shared" ref="AU95" si="306">IFERROR((AU12-AT12)/AT12,"n.a")</f>
        <v>-2.2398984683460479E-2</v>
      </c>
      <c r="AV95" s="96">
        <f t="shared" ref="AV95" si="307">IFERROR((AV12-AU12)/AU12,"n.a")</f>
        <v>-2.1919005517769412E-2</v>
      </c>
      <c r="AW95" s="96">
        <f t="shared" ref="AW95" si="308">IFERROR((AW12-AV12)/AV12,"n.a")</f>
        <v>4.8049291635028468E-2</v>
      </c>
      <c r="AX95" s="96">
        <f t="shared" ref="AX95" si="309">IFERROR((AX12-AW12)/AW12,"n.a")</f>
        <v>-2.1265165305109301E-2</v>
      </c>
      <c r="AY95" s="96">
        <f t="shared" ref="AY95" si="310">IFERROR((AY12-AX12)/AX12,"n.a")</f>
        <v>4.6932723405142436E-2</v>
      </c>
      <c r="BA95" s="181" t="s">
        <v>114</v>
      </c>
      <c r="BB95" s="181" t="s">
        <v>114</v>
      </c>
      <c r="BC95" s="181" t="s">
        <v>114</v>
      </c>
      <c r="BD95" s="181" t="s">
        <v>114</v>
      </c>
      <c r="BF95" s="77" t="s">
        <v>246</v>
      </c>
      <c r="BG95" s="77" t="str">
        <f t="shared" si="73"/>
        <v>Trip growth rateBase Case Scenario</v>
      </c>
    </row>
    <row r="96" spans="2:59" x14ac:dyDescent="0.25">
      <c r="B96" s="91" t="s">
        <v>155</v>
      </c>
      <c r="C96" s="94" t="s">
        <v>119</v>
      </c>
      <c r="D96" s="96" t="str">
        <f>IFERROR((D73-C73)/C73,"n.a")</f>
        <v>n.a</v>
      </c>
      <c r="E96" s="96">
        <f t="shared" ref="E96:O96" si="311">IFERROR((E73-D73)/D73,"n.a")</f>
        <v>-2.885589466541176E-2</v>
      </c>
      <c r="F96" s="96">
        <f t="shared" si="311"/>
        <v>0.13558978314514958</v>
      </c>
      <c r="G96" s="96">
        <f t="shared" si="311"/>
        <v>2.0972268607953922E-3</v>
      </c>
      <c r="H96" s="96">
        <f t="shared" si="311"/>
        <v>8.0005552554174922E-2</v>
      </c>
      <c r="I96" s="96">
        <f t="shared" si="311"/>
        <v>2.7055130400749413E-3</v>
      </c>
      <c r="J96" s="96">
        <f t="shared" si="311"/>
        <v>-4.5896758853204628E-2</v>
      </c>
      <c r="K96" s="96">
        <f t="shared" si="311"/>
        <v>1.8804175020682049E-2</v>
      </c>
      <c r="L96" s="96">
        <f t="shared" si="311"/>
        <v>3.2943246423609317E-2</v>
      </c>
      <c r="M96" s="96">
        <f t="shared" si="311"/>
        <v>1.4694668560551604E-2</v>
      </c>
      <c r="N96" s="96">
        <f t="shared" si="311"/>
        <v>-2.13699990308776E-2</v>
      </c>
      <c r="O96" s="96">
        <f t="shared" si="311"/>
        <v>-5.2998188531691429E-2</v>
      </c>
      <c r="P96" s="96">
        <f t="shared" ref="P96" si="312">IFERROR((P73-O73)/O73,"n.a")</f>
        <v>0.1676550145047658</v>
      </c>
      <c r="Q96" s="96">
        <f t="shared" ref="Q96" si="313">IFERROR((Q73-P73)/P73,"n.a")</f>
        <v>4.6457022101804912E-2</v>
      </c>
      <c r="R96" s="96">
        <f t="shared" ref="R96" si="314">IFERROR((R73-Q73)/Q73,"n.a")</f>
        <v>0.12603208920465378</v>
      </c>
      <c r="S96" s="96">
        <f t="shared" ref="S96" si="315">IFERROR((S73-R73)/R73,"n.a")</f>
        <v>-7.7332172559020718E-3</v>
      </c>
      <c r="T96" s="96">
        <f t="shared" ref="T96" si="316">IFERROR((T73-S73)/S73,"n.a")</f>
        <v>7.429141816173665E-2</v>
      </c>
      <c r="U96" s="96">
        <f t="shared" ref="U96" si="317">IFERROR((U73-T73)/T73,"n.a")</f>
        <v>-1.6729371321423436E-2</v>
      </c>
      <c r="V96" s="96">
        <f t="shared" ref="V96" si="318">IFERROR((V73-U73)/U73,"n.a")</f>
        <v>6.6401940124409906E-2</v>
      </c>
      <c r="W96" s="96">
        <f t="shared" ref="W96" si="319">IFERROR((W73-V73)/V73,"n.a")</f>
        <v>-1.9785053515066393E-2</v>
      </c>
      <c r="X96" s="96">
        <f t="shared" ref="X96" si="320">IFERROR((X73-W73)/W73,"n.a")</f>
        <v>-3.2217904980086894E-3</v>
      </c>
      <c r="Y96" s="96">
        <f t="shared" ref="Y96" si="321">IFERROR((Y73-X73)/X73,"n.a")</f>
        <v>3.4519096715836618E-2</v>
      </c>
      <c r="Z96" s="96">
        <f t="shared" ref="Z96" si="322">IFERROR((Z73-Y73)/Y73,"n.a")</f>
        <v>-5.9970235478844711E-3</v>
      </c>
      <c r="AA96" s="96">
        <f t="shared" ref="AA96" si="323">IFERROR((AA73-Z73)/Z73,"n.a")</f>
        <v>3.6984709537848479E-2</v>
      </c>
      <c r="AB96" s="96">
        <f t="shared" ref="AB96" si="324">IFERROR((AB73-AA73)/AA73,"n.a")</f>
        <v>-5.1045182927117643E-3</v>
      </c>
      <c r="AC96" s="96">
        <f t="shared" ref="AC96" si="325">IFERROR((AC73-AB73)/AB73,"n.a")</f>
        <v>1.7742353707502184E-2</v>
      </c>
      <c r="AD96" s="96">
        <f t="shared" ref="AD96" si="326">IFERROR((AD73-AC73)/AC73,"n.a")</f>
        <v>8.2671377665359244E-2</v>
      </c>
      <c r="AE96" s="96">
        <f t="shared" ref="AE96" si="327">IFERROR((AE73-AD73)/AD73,"n.a")</f>
        <v>-1.5416077211557935E-2</v>
      </c>
      <c r="AF96" s="96">
        <f t="shared" ref="AF96" si="328">IFERROR((AF73-AE73)/AE73,"n.a")</f>
        <v>5.2079310735195186E-2</v>
      </c>
      <c r="AG96" s="96">
        <f t="shared" ref="AG96" si="329">IFERROR((AG73-AF73)/AF73,"n.a")</f>
        <v>-1.6531546399589245E-2</v>
      </c>
      <c r="AH96" s="96">
        <f t="shared" ref="AH96" si="330">IFERROR((AH73-AG73)/AG73,"n.a")</f>
        <v>4.9314113986556322E-2</v>
      </c>
      <c r="AI96" s="96">
        <f t="shared" ref="AI96" si="331">IFERROR((AI73-AH73)/AH73,"n.a")</f>
        <v>-1.6707110751392404E-2</v>
      </c>
      <c r="AJ96" s="96">
        <f t="shared" ref="AJ96" si="332">IFERROR((AJ73-AI73)/AI73,"n.a")</f>
        <v>-1.973502213956607E-3</v>
      </c>
      <c r="AK96" s="96">
        <f t="shared" ref="AK96" si="333">IFERROR((AK73-AJ73)/AJ73,"n.a")</f>
        <v>3.235108050968704E-2</v>
      </c>
      <c r="AL96" s="96">
        <f t="shared" ref="AL96" si="334">IFERROR((AL73-AK73)/AK73,"n.a")</f>
        <v>-1.3979172412363239E-3</v>
      </c>
      <c r="AM96" s="96">
        <f t="shared" ref="AM96" si="335">IFERROR((AM73-AL73)/AL73,"n.a")</f>
        <v>3.2175770279567438E-2</v>
      </c>
      <c r="AN96" s="96">
        <f t="shared" ref="AN96" si="336">IFERROR((AN73-AM73)/AM73,"n.a")</f>
        <v>-8.0059906706360612E-4</v>
      </c>
      <c r="AO96" s="96">
        <f t="shared" ref="AO96" si="337">IFERROR((AO73-AN73)/AN73,"n.a")</f>
        <v>1.1276093158524883E-2</v>
      </c>
      <c r="AP96" s="96">
        <f t="shared" ref="AP96" si="338">IFERROR((AP73-AO73)/AO73,"n.a")</f>
        <v>0.14776714471734412</v>
      </c>
      <c r="AQ96" s="96">
        <f t="shared" ref="AQ96" si="339">IFERROR((AQ73-AP73)/AP73,"n.a")</f>
        <v>-2.3373893592798345E-2</v>
      </c>
      <c r="AR96" s="96">
        <f t="shared" ref="AR96" si="340">IFERROR((AR73-AQ73)/AQ73,"n.a")</f>
        <v>5.041038196977559E-2</v>
      </c>
      <c r="AS96" s="96">
        <f t="shared" ref="AS96" si="341">IFERROR((AS73-AR73)/AR73,"n.a")</f>
        <v>-2.2971794211567923E-2</v>
      </c>
      <c r="AT96" s="96">
        <f t="shared" ref="AT96" si="342">IFERROR((AT73-AS73)/AS73,"n.a")</f>
        <v>4.9035333629791081E-2</v>
      </c>
      <c r="AU96" s="96">
        <f t="shared" ref="AU96" si="343">IFERROR((AU73-AT73)/AT73,"n.a")</f>
        <v>-2.2398984683460497E-2</v>
      </c>
      <c r="AV96" s="96">
        <f t="shared" ref="AV96" si="344">IFERROR((AV73-AU73)/AU73,"n.a")</f>
        <v>-2.1919005517769496E-2</v>
      </c>
      <c r="AW96" s="96">
        <f t="shared" ref="AW96" si="345">IFERROR((AW73-AV73)/AV73,"n.a")</f>
        <v>4.8049291635028558E-2</v>
      </c>
      <c r="AX96" s="96">
        <f t="shared" ref="AX96" si="346">IFERROR((AX73-AW73)/AW73,"n.a")</f>
        <v>-2.1265165305109288E-2</v>
      </c>
      <c r="AY96" s="96">
        <f t="shared" ref="AY96" si="347">IFERROR((AY73-AX73)/AX73,"n.a")</f>
        <v>4.6932723405142422E-2</v>
      </c>
      <c r="BA96" s="181" t="s">
        <v>114</v>
      </c>
      <c r="BB96" s="181" t="s">
        <v>114</v>
      </c>
      <c r="BC96" s="181" t="s">
        <v>114</v>
      </c>
      <c r="BD96" s="181" t="s">
        <v>114</v>
      </c>
      <c r="BF96" s="77" t="s">
        <v>246</v>
      </c>
      <c r="BG96" s="77" t="str">
        <f t="shared" si="73"/>
        <v>Requests growth rateBase Case Scenario</v>
      </c>
    </row>
    <row r="97" spans="2:59" x14ac:dyDescent="0.25">
      <c r="B97" s="91"/>
      <c r="C97" s="94"/>
      <c r="D97" s="96"/>
      <c r="E97" s="96"/>
      <c r="F97" s="96"/>
      <c r="G97" s="96"/>
      <c r="H97" s="96"/>
      <c r="I97" s="96"/>
      <c r="J97" s="96"/>
      <c r="K97" s="96"/>
      <c r="L97" s="96"/>
      <c r="M97" s="96"/>
      <c r="N97" s="96"/>
      <c r="O97" s="96"/>
      <c r="BA97" s="181" t="s">
        <v>114</v>
      </c>
      <c r="BB97" s="181" t="s">
        <v>114</v>
      </c>
      <c r="BC97" s="181" t="s">
        <v>114</v>
      </c>
      <c r="BD97" s="181" t="s">
        <v>114</v>
      </c>
      <c r="BF97" s="77" t="s">
        <v>246</v>
      </c>
      <c r="BG97" s="77" t="str">
        <f t="shared" si="73"/>
        <v>Base Case Scenario</v>
      </c>
    </row>
    <row r="98" spans="2:59" x14ac:dyDescent="0.25">
      <c r="B98" s="88" t="s">
        <v>126</v>
      </c>
      <c r="C98" s="89"/>
      <c r="D98" s="90"/>
      <c r="E98" s="90"/>
      <c r="F98" s="90"/>
      <c r="G98" s="90"/>
      <c r="H98" s="90"/>
      <c r="I98" s="90"/>
      <c r="J98" s="90"/>
      <c r="K98" s="90"/>
      <c r="L98" s="90"/>
      <c r="M98" s="90"/>
      <c r="N98" s="90"/>
      <c r="O98" s="90"/>
      <c r="BA98" s="181" t="s">
        <v>114</v>
      </c>
      <c r="BB98" s="181" t="s">
        <v>114</v>
      </c>
      <c r="BC98" s="181" t="s">
        <v>114</v>
      </c>
      <c r="BD98" s="181" t="s">
        <v>114</v>
      </c>
      <c r="BF98" s="77" t="s">
        <v>246</v>
      </c>
      <c r="BG98" s="77" t="str">
        <f t="shared" si="73"/>
        <v>Financial PerformanceBase Case Scenario</v>
      </c>
    </row>
    <row r="99" spans="2:59" x14ac:dyDescent="0.25">
      <c r="B99" s="91" t="s">
        <v>213</v>
      </c>
      <c r="C99" s="91" t="s">
        <v>119</v>
      </c>
      <c r="D99" s="128">
        <f t="shared" ref="D99:O99" si="348">D66/D18</f>
        <v>3.4790437883912223E-3</v>
      </c>
      <c r="E99" s="128">
        <f t="shared" si="348"/>
        <v>5.4718327979373736E-3</v>
      </c>
      <c r="F99" s="128">
        <f t="shared" si="348"/>
        <v>2.6316388694336201E-3</v>
      </c>
      <c r="G99" s="128">
        <f t="shared" si="348"/>
        <v>2.4444306959801156E-3</v>
      </c>
      <c r="H99" s="128">
        <f t="shared" si="348"/>
        <v>8.6034312690183735E-3</v>
      </c>
      <c r="I99" s="128">
        <f t="shared" si="348"/>
        <v>6.6065206921037296E-3</v>
      </c>
      <c r="J99" s="128">
        <f t="shared" si="348"/>
        <v>1.1137153320364903E-2</v>
      </c>
      <c r="K99" s="128">
        <f t="shared" si="348"/>
        <v>1.0242488445121807E-2</v>
      </c>
      <c r="L99" s="128">
        <f t="shared" si="348"/>
        <v>9.1498676994955647E-3</v>
      </c>
      <c r="M99" s="128">
        <f t="shared" si="348"/>
        <v>4.3970907399799135E-3</v>
      </c>
      <c r="N99" s="128">
        <f t="shared" si="348"/>
        <v>2.751556083651208E-3</v>
      </c>
      <c r="O99" s="128">
        <f t="shared" si="348"/>
        <v>2.8947369120030501E-3</v>
      </c>
      <c r="P99" s="141">
        <f>AVERAGE(D99:O99)</f>
        <v>5.8174826094567408E-3</v>
      </c>
      <c r="Q99" s="141">
        <f>P99</f>
        <v>5.8174826094567408E-3</v>
      </c>
      <c r="R99" s="141">
        <f t="shared" ref="R99:AY99" si="349">Q99</f>
        <v>5.8174826094567408E-3</v>
      </c>
      <c r="S99" s="141">
        <f t="shared" si="349"/>
        <v>5.8174826094567408E-3</v>
      </c>
      <c r="T99" s="141">
        <f t="shared" si="349"/>
        <v>5.8174826094567408E-3</v>
      </c>
      <c r="U99" s="141">
        <f t="shared" si="349"/>
        <v>5.8174826094567408E-3</v>
      </c>
      <c r="V99" s="141">
        <f t="shared" si="349"/>
        <v>5.8174826094567408E-3</v>
      </c>
      <c r="W99" s="141">
        <f t="shared" si="349"/>
        <v>5.8174826094567408E-3</v>
      </c>
      <c r="X99" s="141">
        <f t="shared" si="349"/>
        <v>5.8174826094567408E-3</v>
      </c>
      <c r="Y99" s="141">
        <f t="shared" si="349"/>
        <v>5.8174826094567408E-3</v>
      </c>
      <c r="Z99" s="141">
        <f t="shared" si="349"/>
        <v>5.8174826094567408E-3</v>
      </c>
      <c r="AA99" s="141">
        <f t="shared" si="349"/>
        <v>5.8174826094567408E-3</v>
      </c>
      <c r="AB99" s="141">
        <f t="shared" si="349"/>
        <v>5.8174826094567408E-3</v>
      </c>
      <c r="AC99" s="141">
        <f t="shared" si="349"/>
        <v>5.8174826094567408E-3</v>
      </c>
      <c r="AD99" s="141">
        <f t="shared" si="349"/>
        <v>5.8174826094567408E-3</v>
      </c>
      <c r="AE99" s="141">
        <f t="shared" si="349"/>
        <v>5.8174826094567408E-3</v>
      </c>
      <c r="AF99" s="141">
        <f t="shared" si="349"/>
        <v>5.8174826094567408E-3</v>
      </c>
      <c r="AG99" s="141">
        <f t="shared" si="349"/>
        <v>5.8174826094567408E-3</v>
      </c>
      <c r="AH99" s="141">
        <f t="shared" si="349"/>
        <v>5.8174826094567408E-3</v>
      </c>
      <c r="AI99" s="141">
        <f t="shared" si="349"/>
        <v>5.8174826094567408E-3</v>
      </c>
      <c r="AJ99" s="141">
        <f t="shared" si="349"/>
        <v>5.8174826094567408E-3</v>
      </c>
      <c r="AK99" s="141">
        <f t="shared" si="349"/>
        <v>5.8174826094567408E-3</v>
      </c>
      <c r="AL99" s="141">
        <f t="shared" si="349"/>
        <v>5.8174826094567408E-3</v>
      </c>
      <c r="AM99" s="141">
        <f t="shared" si="349"/>
        <v>5.8174826094567408E-3</v>
      </c>
      <c r="AN99" s="141">
        <f t="shared" si="349"/>
        <v>5.8174826094567408E-3</v>
      </c>
      <c r="AO99" s="141">
        <f t="shared" si="349"/>
        <v>5.8174826094567408E-3</v>
      </c>
      <c r="AP99" s="141">
        <f t="shared" si="349"/>
        <v>5.8174826094567408E-3</v>
      </c>
      <c r="AQ99" s="141">
        <f t="shared" si="349"/>
        <v>5.8174826094567408E-3</v>
      </c>
      <c r="AR99" s="141">
        <f t="shared" si="349"/>
        <v>5.8174826094567408E-3</v>
      </c>
      <c r="AS99" s="141">
        <f t="shared" si="349"/>
        <v>5.8174826094567408E-3</v>
      </c>
      <c r="AT99" s="141">
        <f t="shared" si="349"/>
        <v>5.8174826094567408E-3</v>
      </c>
      <c r="AU99" s="141">
        <f t="shared" si="349"/>
        <v>5.8174826094567408E-3</v>
      </c>
      <c r="AV99" s="141">
        <f t="shared" si="349"/>
        <v>5.8174826094567408E-3</v>
      </c>
      <c r="AW99" s="141">
        <f t="shared" si="349"/>
        <v>5.8174826094567408E-3</v>
      </c>
      <c r="AX99" s="141">
        <f t="shared" si="349"/>
        <v>5.8174826094567408E-3</v>
      </c>
      <c r="AY99" s="141">
        <f t="shared" si="349"/>
        <v>5.8174826094567408E-3</v>
      </c>
      <c r="BA99" s="181" t="s">
        <v>114</v>
      </c>
      <c r="BB99" s="181" t="s">
        <v>114</v>
      </c>
      <c r="BC99" s="181" t="s">
        <v>114</v>
      </c>
      <c r="BD99" s="181" t="s">
        <v>114</v>
      </c>
      <c r="BF99" s="77" t="s">
        <v>246</v>
      </c>
      <c r="BG99" s="77" t="str">
        <f t="shared" si="73"/>
        <v>Rider Paid Acquisition Spend/RevenueBase Case Scenario</v>
      </c>
    </row>
    <row r="100" spans="2:59" x14ac:dyDescent="0.25">
      <c r="B100" s="91" t="s">
        <v>214</v>
      </c>
      <c r="C100" s="91" t="s">
        <v>119</v>
      </c>
      <c r="D100" s="128">
        <f t="shared" ref="D100:O100" si="350">D67/D18</f>
        <v>2.5544353550792111E-3</v>
      </c>
      <c r="E100" s="128">
        <f t="shared" si="350"/>
        <v>9.2060633513659895E-4</v>
      </c>
      <c r="F100" s="128">
        <f t="shared" si="350"/>
        <v>1.2498166928022381E-3</v>
      </c>
      <c r="G100" s="128">
        <f t="shared" si="350"/>
        <v>5.8629857574779576E-4</v>
      </c>
      <c r="H100" s="128">
        <f t="shared" si="350"/>
        <v>4.7382700511315449E-4</v>
      </c>
      <c r="I100" s="128">
        <f t="shared" si="350"/>
        <v>8.6649155825944046E-4</v>
      </c>
      <c r="J100" s="128">
        <f t="shared" si="350"/>
        <v>1.0316617362660027E-3</v>
      </c>
      <c r="K100" s="128">
        <f t="shared" si="350"/>
        <v>1.527113395189699E-3</v>
      </c>
      <c r="L100" s="128">
        <f t="shared" si="350"/>
        <v>2.6287145825409212E-3</v>
      </c>
      <c r="M100" s="128">
        <f t="shared" si="350"/>
        <v>2.4445211145512247E-3</v>
      </c>
      <c r="N100" s="128">
        <f t="shared" si="350"/>
        <v>2.1380145899864231E-3</v>
      </c>
      <c r="O100" s="128">
        <f t="shared" si="350"/>
        <v>1.5903729831853333E-3</v>
      </c>
      <c r="P100" s="141">
        <f>AVERAGE(D100:O100)</f>
        <v>1.5009894936548369E-3</v>
      </c>
      <c r="Q100" s="141">
        <f>P100</f>
        <v>1.5009894936548369E-3</v>
      </c>
      <c r="R100" s="141">
        <f t="shared" ref="R100:AY100" si="351">Q100</f>
        <v>1.5009894936548369E-3</v>
      </c>
      <c r="S100" s="141">
        <f t="shared" si="351"/>
        <v>1.5009894936548369E-3</v>
      </c>
      <c r="T100" s="141">
        <f t="shared" si="351"/>
        <v>1.5009894936548369E-3</v>
      </c>
      <c r="U100" s="141">
        <f t="shared" si="351"/>
        <v>1.5009894936548369E-3</v>
      </c>
      <c r="V100" s="141">
        <f t="shared" si="351"/>
        <v>1.5009894936548369E-3</v>
      </c>
      <c r="W100" s="141">
        <f t="shared" si="351"/>
        <v>1.5009894936548369E-3</v>
      </c>
      <c r="X100" s="141">
        <f t="shared" si="351"/>
        <v>1.5009894936548369E-3</v>
      </c>
      <c r="Y100" s="141">
        <f t="shared" si="351"/>
        <v>1.5009894936548369E-3</v>
      </c>
      <c r="Z100" s="141">
        <f t="shared" si="351"/>
        <v>1.5009894936548369E-3</v>
      </c>
      <c r="AA100" s="141">
        <f t="shared" si="351"/>
        <v>1.5009894936548369E-3</v>
      </c>
      <c r="AB100" s="141">
        <f t="shared" si="351"/>
        <v>1.5009894936548369E-3</v>
      </c>
      <c r="AC100" s="141">
        <f t="shared" si="351"/>
        <v>1.5009894936548369E-3</v>
      </c>
      <c r="AD100" s="141">
        <f t="shared" si="351"/>
        <v>1.5009894936548369E-3</v>
      </c>
      <c r="AE100" s="141">
        <f t="shared" si="351"/>
        <v>1.5009894936548369E-3</v>
      </c>
      <c r="AF100" s="141">
        <f t="shared" si="351"/>
        <v>1.5009894936548369E-3</v>
      </c>
      <c r="AG100" s="141">
        <f t="shared" si="351"/>
        <v>1.5009894936548369E-3</v>
      </c>
      <c r="AH100" s="141">
        <f t="shared" si="351"/>
        <v>1.5009894936548369E-3</v>
      </c>
      <c r="AI100" s="141">
        <f t="shared" si="351"/>
        <v>1.5009894936548369E-3</v>
      </c>
      <c r="AJ100" s="141">
        <f t="shared" si="351"/>
        <v>1.5009894936548369E-3</v>
      </c>
      <c r="AK100" s="141">
        <f t="shared" si="351"/>
        <v>1.5009894936548369E-3</v>
      </c>
      <c r="AL100" s="141">
        <f t="shared" si="351"/>
        <v>1.5009894936548369E-3</v>
      </c>
      <c r="AM100" s="141">
        <f t="shared" si="351"/>
        <v>1.5009894936548369E-3</v>
      </c>
      <c r="AN100" s="141">
        <f t="shared" si="351"/>
        <v>1.5009894936548369E-3</v>
      </c>
      <c r="AO100" s="141">
        <f t="shared" si="351"/>
        <v>1.5009894936548369E-3</v>
      </c>
      <c r="AP100" s="141">
        <f t="shared" si="351"/>
        <v>1.5009894936548369E-3</v>
      </c>
      <c r="AQ100" s="141">
        <f t="shared" si="351"/>
        <v>1.5009894936548369E-3</v>
      </c>
      <c r="AR100" s="141">
        <f t="shared" si="351"/>
        <v>1.5009894936548369E-3</v>
      </c>
      <c r="AS100" s="141">
        <f t="shared" si="351"/>
        <v>1.5009894936548369E-3</v>
      </c>
      <c r="AT100" s="141">
        <f t="shared" si="351"/>
        <v>1.5009894936548369E-3</v>
      </c>
      <c r="AU100" s="141">
        <f t="shared" si="351"/>
        <v>1.5009894936548369E-3</v>
      </c>
      <c r="AV100" s="141">
        <f t="shared" si="351"/>
        <v>1.5009894936548369E-3</v>
      </c>
      <c r="AW100" s="141">
        <f t="shared" si="351"/>
        <v>1.5009894936548369E-3</v>
      </c>
      <c r="AX100" s="141">
        <f t="shared" si="351"/>
        <v>1.5009894936548369E-3</v>
      </c>
      <c r="AY100" s="141">
        <f t="shared" si="351"/>
        <v>1.5009894936548369E-3</v>
      </c>
      <c r="BA100" s="181" t="s">
        <v>114</v>
      </c>
      <c r="BB100" s="181" t="s">
        <v>114</v>
      </c>
      <c r="BC100" s="181" t="s">
        <v>114</v>
      </c>
      <c r="BD100" s="181" t="s">
        <v>114</v>
      </c>
      <c r="BF100" s="77" t="s">
        <v>246</v>
      </c>
      <c r="BG100" s="77" t="str">
        <f t="shared" si="73"/>
        <v>Driver Paid Acquisition Spend/RevenueBase Case Scenario</v>
      </c>
    </row>
    <row r="101" spans="2:59" x14ac:dyDescent="0.25">
      <c r="B101" s="91" t="s">
        <v>226</v>
      </c>
      <c r="C101" s="91" t="s">
        <v>26</v>
      </c>
      <c r="D101" s="97">
        <f t="shared" ref="D101:O101" si="352">D13/$D$12</f>
        <v>0.31529760679533297</v>
      </c>
      <c r="E101" s="97">
        <f t="shared" si="352"/>
        <v>0.32505878241399583</v>
      </c>
      <c r="F101" s="97">
        <f t="shared" si="352"/>
        <v>0.37001230587883371</v>
      </c>
      <c r="G101" s="97">
        <f t="shared" si="352"/>
        <v>0.37666319653717606</v>
      </c>
      <c r="H101" s="97">
        <f t="shared" si="352"/>
        <v>0.38940751858098854</v>
      </c>
      <c r="I101" s="97">
        <f t="shared" si="352"/>
        <v>0.36911718276821559</v>
      </c>
      <c r="J101" s="97">
        <f t="shared" si="352"/>
        <v>0.34777992172217148</v>
      </c>
      <c r="K101" s="97">
        <f t="shared" si="352"/>
        <v>0.37649289857497631</v>
      </c>
      <c r="L101" s="97">
        <f t="shared" si="352"/>
        <v>0.37437932316185563</v>
      </c>
      <c r="M101" s="97">
        <f t="shared" si="352"/>
        <v>0.36627016364893744</v>
      </c>
      <c r="N101" s="97">
        <f t="shared" si="352"/>
        <v>0.36039426199527014</v>
      </c>
      <c r="O101" s="97">
        <f t="shared" si="352"/>
        <v>0.37942752488941739</v>
      </c>
      <c r="P101" s="142">
        <f>O101*(1+$P$156)</f>
        <v>0.39498405340988346</v>
      </c>
      <c r="Q101" s="142">
        <f>P101</f>
        <v>0.39498405340988346</v>
      </c>
      <c r="R101" s="142">
        <f t="shared" ref="R101:AA101" si="353">Q101</f>
        <v>0.39498405340988346</v>
      </c>
      <c r="S101" s="142">
        <f t="shared" si="353"/>
        <v>0.39498405340988346</v>
      </c>
      <c r="T101" s="142">
        <f t="shared" si="353"/>
        <v>0.39498405340988346</v>
      </c>
      <c r="U101" s="142">
        <f t="shared" si="353"/>
        <v>0.39498405340988346</v>
      </c>
      <c r="V101" s="142">
        <f t="shared" si="353"/>
        <v>0.39498405340988346</v>
      </c>
      <c r="W101" s="142">
        <f t="shared" si="353"/>
        <v>0.39498405340988346</v>
      </c>
      <c r="X101" s="142">
        <f t="shared" si="353"/>
        <v>0.39498405340988346</v>
      </c>
      <c r="Y101" s="142">
        <f t="shared" si="353"/>
        <v>0.39498405340988346</v>
      </c>
      <c r="Z101" s="142">
        <f t="shared" si="353"/>
        <v>0.39498405340988346</v>
      </c>
      <c r="AA101" s="142">
        <f t="shared" si="353"/>
        <v>0.39498405340988346</v>
      </c>
      <c r="AB101" s="142">
        <f>AA101*(1+$AB$156)</f>
        <v>0.41117839959968866</v>
      </c>
      <c r="AC101" s="142">
        <f>AB101</f>
        <v>0.41117839959968866</v>
      </c>
      <c r="AD101" s="142">
        <f t="shared" ref="AD101:AY101" si="354">AC101</f>
        <v>0.41117839959968866</v>
      </c>
      <c r="AE101" s="142">
        <f t="shared" si="354"/>
        <v>0.41117839959968866</v>
      </c>
      <c r="AF101" s="142">
        <f t="shared" si="354"/>
        <v>0.41117839959968866</v>
      </c>
      <c r="AG101" s="142">
        <f t="shared" si="354"/>
        <v>0.41117839959968866</v>
      </c>
      <c r="AH101" s="142">
        <f t="shared" si="354"/>
        <v>0.41117839959968866</v>
      </c>
      <c r="AI101" s="142">
        <f t="shared" si="354"/>
        <v>0.41117839959968866</v>
      </c>
      <c r="AJ101" s="142">
        <f t="shared" si="354"/>
        <v>0.41117839959968866</v>
      </c>
      <c r="AK101" s="142">
        <f t="shared" si="354"/>
        <v>0.41117839959968866</v>
      </c>
      <c r="AL101" s="142">
        <f t="shared" si="354"/>
        <v>0.41117839959968866</v>
      </c>
      <c r="AM101" s="142">
        <f t="shared" si="354"/>
        <v>0.41117839959968866</v>
      </c>
      <c r="AN101" s="142">
        <f t="shared" si="354"/>
        <v>0.41117839959968866</v>
      </c>
      <c r="AO101" s="142">
        <f t="shared" si="354"/>
        <v>0.41117839959968866</v>
      </c>
      <c r="AP101" s="142">
        <f t="shared" si="354"/>
        <v>0.41117839959968866</v>
      </c>
      <c r="AQ101" s="142">
        <f t="shared" si="354"/>
        <v>0.41117839959968866</v>
      </c>
      <c r="AR101" s="142">
        <f t="shared" si="354"/>
        <v>0.41117839959968866</v>
      </c>
      <c r="AS101" s="142">
        <f t="shared" si="354"/>
        <v>0.41117839959968866</v>
      </c>
      <c r="AT101" s="142">
        <f t="shared" si="354"/>
        <v>0.41117839959968866</v>
      </c>
      <c r="AU101" s="142">
        <f t="shared" si="354"/>
        <v>0.41117839959968866</v>
      </c>
      <c r="AV101" s="142">
        <f t="shared" si="354"/>
        <v>0.41117839959968866</v>
      </c>
      <c r="AW101" s="142">
        <f t="shared" si="354"/>
        <v>0.41117839959968866</v>
      </c>
      <c r="AX101" s="142">
        <f t="shared" si="354"/>
        <v>0.41117839959968866</v>
      </c>
      <c r="AY101" s="142">
        <f t="shared" si="354"/>
        <v>0.41117839959968866</v>
      </c>
      <c r="BA101" s="181" t="s">
        <v>114</v>
      </c>
      <c r="BB101" s="181" t="s">
        <v>114</v>
      </c>
      <c r="BC101" s="181" t="s">
        <v>114</v>
      </c>
      <c r="BD101" s="181" t="s">
        <v>114</v>
      </c>
      <c r="BF101" s="77" t="s">
        <v>246</v>
      </c>
      <c r="BG101" s="77" t="str">
        <f t="shared" si="73"/>
        <v>Booking Fee/rideBase Case Scenario</v>
      </c>
    </row>
    <row r="102" spans="2:59" x14ac:dyDescent="0.25">
      <c r="B102" s="91" t="s">
        <v>249</v>
      </c>
      <c r="C102" s="91" t="s">
        <v>250</v>
      </c>
      <c r="D102" s="97">
        <f t="shared" ref="D102:O102" si="355">D14/D62</f>
        <v>0.64701867318851292</v>
      </c>
      <c r="E102" s="97">
        <f t="shared" si="355"/>
        <v>0.67114431449870493</v>
      </c>
      <c r="F102" s="97">
        <f t="shared" si="355"/>
        <v>0.67627200410139354</v>
      </c>
      <c r="G102" s="97">
        <f t="shared" si="355"/>
        <v>0.71182255866611677</v>
      </c>
      <c r="H102" s="97">
        <f t="shared" si="355"/>
        <v>0.69313448593799665</v>
      </c>
      <c r="I102" s="97">
        <f t="shared" si="355"/>
        <v>0.68889983608918115</v>
      </c>
      <c r="J102" s="97">
        <f t="shared" si="355"/>
        <v>0.67373149126875587</v>
      </c>
      <c r="K102" s="97">
        <f t="shared" si="355"/>
        <v>0.71679560798733266</v>
      </c>
      <c r="L102" s="97">
        <f t="shared" si="355"/>
        <v>0.72031143115225815</v>
      </c>
      <c r="M102" s="97">
        <f t="shared" si="355"/>
        <v>0.72308328306049396</v>
      </c>
      <c r="N102" s="97">
        <f t="shared" si="355"/>
        <v>0.69850356275309911</v>
      </c>
      <c r="O102" s="97">
        <f t="shared" si="355"/>
        <v>0.74905858696288596</v>
      </c>
      <c r="P102" s="142">
        <f>O102*(1+$P$156)</f>
        <v>0.77976998902836425</v>
      </c>
      <c r="Q102" s="142">
        <f>P102</f>
        <v>0.77976998902836425</v>
      </c>
      <c r="R102" s="142">
        <f t="shared" ref="R102:AA102" si="356">Q102</f>
        <v>0.77976998902836425</v>
      </c>
      <c r="S102" s="142">
        <f t="shared" si="356"/>
        <v>0.77976998902836425</v>
      </c>
      <c r="T102" s="142">
        <f t="shared" si="356"/>
        <v>0.77976998902836425</v>
      </c>
      <c r="U102" s="142">
        <f t="shared" si="356"/>
        <v>0.77976998902836425</v>
      </c>
      <c r="V102" s="142">
        <f t="shared" si="356"/>
        <v>0.77976998902836425</v>
      </c>
      <c r="W102" s="142">
        <f t="shared" si="356"/>
        <v>0.77976998902836425</v>
      </c>
      <c r="X102" s="142">
        <f t="shared" si="356"/>
        <v>0.77976998902836425</v>
      </c>
      <c r="Y102" s="142">
        <f t="shared" si="356"/>
        <v>0.77976998902836425</v>
      </c>
      <c r="Z102" s="142">
        <f t="shared" si="356"/>
        <v>0.77976998902836425</v>
      </c>
      <c r="AA102" s="142">
        <f t="shared" si="356"/>
        <v>0.77976998902836425</v>
      </c>
      <c r="AB102" s="142">
        <f>AA102*(1+$AB$156)</f>
        <v>0.81174055857852712</v>
      </c>
      <c r="AC102" s="142">
        <f>AB102</f>
        <v>0.81174055857852712</v>
      </c>
      <c r="AD102" s="142">
        <f t="shared" ref="AD102:AY102" si="357">AC102</f>
        <v>0.81174055857852712</v>
      </c>
      <c r="AE102" s="142">
        <f t="shared" si="357"/>
        <v>0.81174055857852712</v>
      </c>
      <c r="AF102" s="142">
        <f t="shared" si="357"/>
        <v>0.81174055857852712</v>
      </c>
      <c r="AG102" s="142">
        <f t="shared" si="357"/>
        <v>0.81174055857852712</v>
      </c>
      <c r="AH102" s="142">
        <f t="shared" si="357"/>
        <v>0.81174055857852712</v>
      </c>
      <c r="AI102" s="142">
        <f t="shared" si="357"/>
        <v>0.81174055857852712</v>
      </c>
      <c r="AJ102" s="142">
        <f t="shared" si="357"/>
        <v>0.81174055857852712</v>
      </c>
      <c r="AK102" s="142">
        <f t="shared" si="357"/>
        <v>0.81174055857852712</v>
      </c>
      <c r="AL102" s="142">
        <f t="shared" si="357"/>
        <v>0.81174055857852712</v>
      </c>
      <c r="AM102" s="142">
        <f t="shared" si="357"/>
        <v>0.81174055857852712</v>
      </c>
      <c r="AN102" s="142">
        <f t="shared" si="357"/>
        <v>0.81174055857852712</v>
      </c>
      <c r="AO102" s="142">
        <f t="shared" si="357"/>
        <v>0.81174055857852712</v>
      </c>
      <c r="AP102" s="142">
        <f t="shared" si="357"/>
        <v>0.81174055857852712</v>
      </c>
      <c r="AQ102" s="142">
        <f t="shared" si="357"/>
        <v>0.81174055857852712</v>
      </c>
      <c r="AR102" s="142">
        <f t="shared" si="357"/>
        <v>0.81174055857852712</v>
      </c>
      <c r="AS102" s="142">
        <f t="shared" si="357"/>
        <v>0.81174055857852712</v>
      </c>
      <c r="AT102" s="142">
        <f t="shared" si="357"/>
        <v>0.81174055857852712</v>
      </c>
      <c r="AU102" s="142">
        <f t="shared" si="357"/>
        <v>0.81174055857852712</v>
      </c>
      <c r="AV102" s="142">
        <f t="shared" si="357"/>
        <v>0.81174055857852712</v>
      </c>
      <c r="AW102" s="142">
        <f t="shared" si="357"/>
        <v>0.81174055857852712</v>
      </c>
      <c r="AX102" s="142">
        <f t="shared" si="357"/>
        <v>0.81174055857852712</v>
      </c>
      <c r="AY102" s="142">
        <f t="shared" si="357"/>
        <v>0.81174055857852712</v>
      </c>
      <c r="BA102" s="181" t="s">
        <v>114</v>
      </c>
      <c r="BB102" s="181" t="s">
        <v>114</v>
      </c>
      <c r="BC102" s="181" t="s">
        <v>114</v>
      </c>
      <c r="BD102" s="181" t="s">
        <v>114</v>
      </c>
      <c r="BF102" s="77" t="s">
        <v>246</v>
      </c>
      <c r="BG102" s="77" t="str">
        <f t="shared" si="73"/>
        <v>Fares/MilesBase Case Scenario</v>
      </c>
    </row>
    <row r="103" spans="2:59" x14ac:dyDescent="0.25">
      <c r="B103" s="92" t="s">
        <v>252</v>
      </c>
      <c r="C103" s="91" t="s">
        <v>253</v>
      </c>
      <c r="D103" s="147">
        <f t="shared" ref="D103:O103" si="358">D15/D12</f>
        <v>3.2480263947032886E-4</v>
      </c>
      <c r="E103" s="147">
        <f t="shared" si="358"/>
        <v>1.8651591653835975E-4</v>
      </c>
      <c r="F103" s="147">
        <f t="shared" si="358"/>
        <v>3.2772089155401945E-4</v>
      </c>
      <c r="G103" s="147">
        <f t="shared" si="358"/>
        <v>2.5138515835571658E-4</v>
      </c>
      <c r="H103" s="147">
        <f t="shared" si="358"/>
        <v>1.7997519115768427E-4</v>
      </c>
      <c r="I103" s="147">
        <f t="shared" si="358"/>
        <v>2.0800670128503072E-4</v>
      </c>
      <c r="J103" s="147">
        <f t="shared" si="358"/>
        <v>1.8475011023931132E-4</v>
      </c>
      <c r="K103" s="147">
        <f t="shared" si="358"/>
        <v>2.8919815816946657E-4</v>
      </c>
      <c r="L103" s="147">
        <f t="shared" si="358"/>
        <v>2.7230344174782641E-4</v>
      </c>
      <c r="M103" s="147">
        <f t="shared" si="358"/>
        <v>2.2837348879831398E-4</v>
      </c>
      <c r="N103" s="147">
        <f t="shared" si="358"/>
        <v>1.4256245902108447E-3</v>
      </c>
      <c r="O103" s="147">
        <f t="shared" si="358"/>
        <v>7.886595034848797E-4</v>
      </c>
      <c r="P103" s="148">
        <f>AVERAGE(D103:O103)</f>
        <v>3.8894298258431516E-4</v>
      </c>
      <c r="Q103" s="148">
        <f>$P$103</f>
        <v>3.8894298258431516E-4</v>
      </c>
      <c r="R103" s="148">
        <f t="shared" ref="R103:AY103" si="359">$P$103</f>
        <v>3.8894298258431516E-4</v>
      </c>
      <c r="S103" s="148">
        <f t="shared" si="359"/>
        <v>3.8894298258431516E-4</v>
      </c>
      <c r="T103" s="148">
        <f t="shared" si="359"/>
        <v>3.8894298258431516E-4</v>
      </c>
      <c r="U103" s="148">
        <f t="shared" si="359"/>
        <v>3.8894298258431516E-4</v>
      </c>
      <c r="V103" s="148">
        <f t="shared" si="359"/>
        <v>3.8894298258431516E-4</v>
      </c>
      <c r="W103" s="148">
        <f t="shared" si="359"/>
        <v>3.8894298258431516E-4</v>
      </c>
      <c r="X103" s="148">
        <f t="shared" si="359"/>
        <v>3.8894298258431516E-4</v>
      </c>
      <c r="Y103" s="148">
        <f t="shared" si="359"/>
        <v>3.8894298258431516E-4</v>
      </c>
      <c r="Z103" s="148">
        <f t="shared" si="359"/>
        <v>3.8894298258431516E-4</v>
      </c>
      <c r="AA103" s="148">
        <f t="shared" si="359"/>
        <v>3.8894298258431516E-4</v>
      </c>
      <c r="AB103" s="148">
        <f t="shared" si="359"/>
        <v>3.8894298258431516E-4</v>
      </c>
      <c r="AC103" s="148">
        <f t="shared" si="359"/>
        <v>3.8894298258431516E-4</v>
      </c>
      <c r="AD103" s="148">
        <f t="shared" si="359"/>
        <v>3.8894298258431516E-4</v>
      </c>
      <c r="AE103" s="148">
        <f t="shared" si="359"/>
        <v>3.8894298258431516E-4</v>
      </c>
      <c r="AF103" s="148">
        <f t="shared" si="359"/>
        <v>3.8894298258431516E-4</v>
      </c>
      <c r="AG103" s="148">
        <f t="shared" si="359"/>
        <v>3.8894298258431516E-4</v>
      </c>
      <c r="AH103" s="148">
        <f t="shared" si="359"/>
        <v>3.8894298258431516E-4</v>
      </c>
      <c r="AI103" s="148">
        <f t="shared" si="359"/>
        <v>3.8894298258431516E-4</v>
      </c>
      <c r="AJ103" s="148">
        <f t="shared" si="359"/>
        <v>3.8894298258431516E-4</v>
      </c>
      <c r="AK103" s="148">
        <f t="shared" si="359"/>
        <v>3.8894298258431516E-4</v>
      </c>
      <c r="AL103" s="148">
        <f t="shared" si="359"/>
        <v>3.8894298258431516E-4</v>
      </c>
      <c r="AM103" s="148">
        <f t="shared" si="359"/>
        <v>3.8894298258431516E-4</v>
      </c>
      <c r="AN103" s="148">
        <f t="shared" si="359"/>
        <v>3.8894298258431516E-4</v>
      </c>
      <c r="AO103" s="148">
        <f t="shared" si="359"/>
        <v>3.8894298258431516E-4</v>
      </c>
      <c r="AP103" s="148">
        <f t="shared" si="359"/>
        <v>3.8894298258431516E-4</v>
      </c>
      <c r="AQ103" s="148">
        <f t="shared" si="359"/>
        <v>3.8894298258431516E-4</v>
      </c>
      <c r="AR103" s="148">
        <f t="shared" si="359"/>
        <v>3.8894298258431516E-4</v>
      </c>
      <c r="AS103" s="148">
        <f t="shared" si="359"/>
        <v>3.8894298258431516E-4</v>
      </c>
      <c r="AT103" s="148">
        <f t="shared" si="359"/>
        <v>3.8894298258431516E-4</v>
      </c>
      <c r="AU103" s="148">
        <f t="shared" si="359"/>
        <v>3.8894298258431516E-4</v>
      </c>
      <c r="AV103" s="148">
        <f t="shared" si="359"/>
        <v>3.8894298258431516E-4</v>
      </c>
      <c r="AW103" s="148">
        <f t="shared" si="359"/>
        <v>3.8894298258431516E-4</v>
      </c>
      <c r="AX103" s="148">
        <f t="shared" si="359"/>
        <v>3.8894298258431516E-4</v>
      </c>
      <c r="AY103" s="148">
        <f t="shared" si="359"/>
        <v>3.8894298258431516E-4</v>
      </c>
      <c r="BA103" s="181" t="s">
        <v>114</v>
      </c>
      <c r="BB103" s="181" t="s">
        <v>114</v>
      </c>
      <c r="BC103" s="181" t="s">
        <v>114</v>
      </c>
      <c r="BD103" s="181" t="s">
        <v>114</v>
      </c>
      <c r="BF103" s="77" t="s">
        <v>246</v>
      </c>
      <c r="BG103" s="77" t="str">
        <f t="shared" si="73"/>
        <v>Taxes &amp; Fees - collected/tripBase Case Scenario</v>
      </c>
    </row>
    <row r="104" spans="2:59" x14ac:dyDescent="0.25">
      <c r="B104" s="92" t="s">
        <v>254</v>
      </c>
      <c r="C104" s="91" t="s">
        <v>119</v>
      </c>
      <c r="D104" s="146">
        <f t="shared" ref="D104:O104" si="360">D17/D16</f>
        <v>-6.9999962792668296E-5</v>
      </c>
      <c r="E104" s="146">
        <f t="shared" si="360"/>
        <v>-8.1573746068651411E-5</v>
      </c>
      <c r="F104" s="146">
        <f t="shared" si="360"/>
        <v>-4.3038793514131014E-5</v>
      </c>
      <c r="G104" s="146">
        <f t="shared" si="360"/>
        <v>1.2114281621166618E-5</v>
      </c>
      <c r="H104" s="146">
        <f t="shared" si="360"/>
        <v>-3.1167966037683511E-5</v>
      </c>
      <c r="I104" s="146">
        <f t="shared" si="360"/>
        <v>9.337430302552156E-6</v>
      </c>
      <c r="J104" s="146">
        <f t="shared" si="360"/>
        <v>7.386488877115203E-6</v>
      </c>
      <c r="K104" s="146">
        <f t="shared" si="360"/>
        <v>1.3371870149083748E-5</v>
      </c>
      <c r="L104" s="146">
        <f t="shared" si="360"/>
        <v>9.3515528891178274E-6</v>
      </c>
      <c r="M104" s="146">
        <f t="shared" si="360"/>
        <v>-3.9424932694657853E-4</v>
      </c>
      <c r="N104" s="146">
        <f t="shared" si="360"/>
        <v>-3.4992188442903321E-4</v>
      </c>
      <c r="O104" s="146">
        <f t="shared" si="360"/>
        <v>-3.9964998177177767E-4</v>
      </c>
      <c r="P104" s="141">
        <f>AVERAGE(D104:O104)</f>
        <v>-1.0983666981012402E-4</v>
      </c>
      <c r="Q104" s="141">
        <f>P104</f>
        <v>-1.0983666981012402E-4</v>
      </c>
      <c r="R104" s="141">
        <f t="shared" ref="R104:AY104" si="361">Q104</f>
        <v>-1.0983666981012402E-4</v>
      </c>
      <c r="S104" s="141">
        <f t="shared" si="361"/>
        <v>-1.0983666981012402E-4</v>
      </c>
      <c r="T104" s="141">
        <f t="shared" si="361"/>
        <v>-1.0983666981012402E-4</v>
      </c>
      <c r="U104" s="141">
        <f t="shared" si="361"/>
        <v>-1.0983666981012402E-4</v>
      </c>
      <c r="V104" s="141">
        <f t="shared" si="361"/>
        <v>-1.0983666981012402E-4</v>
      </c>
      <c r="W104" s="141">
        <f t="shared" si="361"/>
        <v>-1.0983666981012402E-4</v>
      </c>
      <c r="X104" s="141">
        <f t="shared" si="361"/>
        <v>-1.0983666981012402E-4</v>
      </c>
      <c r="Y104" s="141">
        <f t="shared" si="361"/>
        <v>-1.0983666981012402E-4</v>
      </c>
      <c r="Z104" s="141">
        <f t="shared" si="361"/>
        <v>-1.0983666981012402E-4</v>
      </c>
      <c r="AA104" s="141">
        <f t="shared" si="361"/>
        <v>-1.0983666981012402E-4</v>
      </c>
      <c r="AB104" s="141">
        <f t="shared" si="361"/>
        <v>-1.0983666981012402E-4</v>
      </c>
      <c r="AC104" s="141">
        <f t="shared" si="361"/>
        <v>-1.0983666981012402E-4</v>
      </c>
      <c r="AD104" s="141">
        <f t="shared" si="361"/>
        <v>-1.0983666981012402E-4</v>
      </c>
      <c r="AE104" s="141">
        <f t="shared" si="361"/>
        <v>-1.0983666981012402E-4</v>
      </c>
      <c r="AF104" s="141">
        <f t="shared" si="361"/>
        <v>-1.0983666981012402E-4</v>
      </c>
      <c r="AG104" s="141">
        <f t="shared" si="361"/>
        <v>-1.0983666981012402E-4</v>
      </c>
      <c r="AH104" s="141">
        <f t="shared" si="361"/>
        <v>-1.0983666981012402E-4</v>
      </c>
      <c r="AI104" s="141">
        <f t="shared" si="361"/>
        <v>-1.0983666981012402E-4</v>
      </c>
      <c r="AJ104" s="141">
        <f t="shared" si="361"/>
        <v>-1.0983666981012402E-4</v>
      </c>
      <c r="AK104" s="141">
        <f t="shared" si="361"/>
        <v>-1.0983666981012402E-4</v>
      </c>
      <c r="AL104" s="141">
        <f t="shared" si="361"/>
        <v>-1.0983666981012402E-4</v>
      </c>
      <c r="AM104" s="141">
        <f t="shared" si="361"/>
        <v>-1.0983666981012402E-4</v>
      </c>
      <c r="AN104" s="141">
        <f t="shared" si="361"/>
        <v>-1.0983666981012402E-4</v>
      </c>
      <c r="AO104" s="141">
        <f t="shared" si="361"/>
        <v>-1.0983666981012402E-4</v>
      </c>
      <c r="AP104" s="141">
        <f t="shared" si="361"/>
        <v>-1.0983666981012402E-4</v>
      </c>
      <c r="AQ104" s="141">
        <f t="shared" si="361"/>
        <v>-1.0983666981012402E-4</v>
      </c>
      <c r="AR104" s="141">
        <f t="shared" si="361"/>
        <v>-1.0983666981012402E-4</v>
      </c>
      <c r="AS104" s="141">
        <f t="shared" si="361"/>
        <v>-1.0983666981012402E-4</v>
      </c>
      <c r="AT104" s="141">
        <f t="shared" si="361"/>
        <v>-1.0983666981012402E-4</v>
      </c>
      <c r="AU104" s="141">
        <f t="shared" si="361"/>
        <v>-1.0983666981012402E-4</v>
      </c>
      <c r="AV104" s="141">
        <f t="shared" si="361"/>
        <v>-1.0983666981012402E-4</v>
      </c>
      <c r="AW104" s="141">
        <f t="shared" si="361"/>
        <v>-1.0983666981012402E-4</v>
      </c>
      <c r="AX104" s="141">
        <f t="shared" si="361"/>
        <v>-1.0983666981012402E-4</v>
      </c>
      <c r="AY104" s="141">
        <f t="shared" si="361"/>
        <v>-1.0983666981012402E-4</v>
      </c>
      <c r="BA104" s="181" t="s">
        <v>114</v>
      </c>
      <c r="BB104" s="181" t="s">
        <v>114</v>
      </c>
      <c r="BC104" s="181" t="s">
        <v>114</v>
      </c>
      <c r="BD104" s="181" t="s">
        <v>114</v>
      </c>
      <c r="BF104" s="77" t="s">
        <v>246</v>
      </c>
      <c r="BG104" s="77" t="str">
        <f t="shared" si="73"/>
        <v>Net Upfront Adjustments (% gross booking)Base Case Scenario</v>
      </c>
    </row>
    <row r="105" spans="2:59" x14ac:dyDescent="0.25">
      <c r="B105" s="92" t="s">
        <v>255</v>
      </c>
      <c r="C105" s="91" t="s">
        <v>119</v>
      </c>
      <c r="D105" s="146">
        <f t="shared" ref="D105:O105" si="362">D19/D$18</f>
        <v>0.72014926277506541</v>
      </c>
      <c r="E105" s="146">
        <f t="shared" si="362"/>
        <v>0.74444708982284591</v>
      </c>
      <c r="F105" s="146">
        <f t="shared" si="362"/>
        <v>0.729085799091576</v>
      </c>
      <c r="G105" s="146">
        <f t="shared" si="362"/>
        <v>0.72165960121478778</v>
      </c>
      <c r="H105" s="146">
        <f t="shared" si="362"/>
        <v>0.70829054176533912</v>
      </c>
      <c r="I105" s="146">
        <f t="shared" si="362"/>
        <v>0.70935764210834917</v>
      </c>
      <c r="J105" s="146">
        <f t="shared" si="362"/>
        <v>0.71420567335235741</v>
      </c>
      <c r="K105" s="146">
        <f t="shared" si="362"/>
        <v>0.72187538873544821</v>
      </c>
      <c r="L105" s="146">
        <f t="shared" si="362"/>
        <v>0.70440774925971561</v>
      </c>
      <c r="M105" s="146">
        <f t="shared" si="362"/>
        <v>0.72424804277960031</v>
      </c>
      <c r="N105" s="146">
        <f t="shared" si="362"/>
        <v>0.71348086754353424</v>
      </c>
      <c r="O105" s="146">
        <f t="shared" si="362"/>
        <v>0.78025047062906172</v>
      </c>
      <c r="P105" s="141">
        <f>AVERAGE(D105:O105)</f>
        <v>0.72428817742314022</v>
      </c>
      <c r="Q105" s="141">
        <f>P105</f>
        <v>0.72428817742314022</v>
      </c>
      <c r="R105" s="141">
        <f t="shared" ref="R105:AY105" si="363">Q105</f>
        <v>0.72428817742314022</v>
      </c>
      <c r="S105" s="141">
        <f t="shared" si="363"/>
        <v>0.72428817742314022</v>
      </c>
      <c r="T105" s="141">
        <f t="shared" si="363"/>
        <v>0.72428817742314022</v>
      </c>
      <c r="U105" s="141">
        <f t="shared" si="363"/>
        <v>0.72428817742314022</v>
      </c>
      <c r="V105" s="141">
        <f t="shared" si="363"/>
        <v>0.72428817742314022</v>
      </c>
      <c r="W105" s="141">
        <f t="shared" si="363"/>
        <v>0.72428817742314022</v>
      </c>
      <c r="X105" s="141">
        <f t="shared" si="363"/>
        <v>0.72428817742314022</v>
      </c>
      <c r="Y105" s="141">
        <f t="shared" si="363"/>
        <v>0.72428817742314022</v>
      </c>
      <c r="Z105" s="141">
        <f t="shared" si="363"/>
        <v>0.72428817742314022</v>
      </c>
      <c r="AA105" s="141">
        <f t="shared" si="363"/>
        <v>0.72428817742314022</v>
      </c>
      <c r="AB105" s="141">
        <f t="shared" si="363"/>
        <v>0.72428817742314022</v>
      </c>
      <c r="AC105" s="141">
        <f t="shared" si="363"/>
        <v>0.72428817742314022</v>
      </c>
      <c r="AD105" s="141">
        <f t="shared" si="363"/>
        <v>0.72428817742314022</v>
      </c>
      <c r="AE105" s="141">
        <f t="shared" si="363"/>
        <v>0.72428817742314022</v>
      </c>
      <c r="AF105" s="141">
        <f t="shared" si="363"/>
        <v>0.72428817742314022</v>
      </c>
      <c r="AG105" s="141">
        <f t="shared" si="363"/>
        <v>0.72428817742314022</v>
      </c>
      <c r="AH105" s="141">
        <f t="shared" si="363"/>
        <v>0.72428817742314022</v>
      </c>
      <c r="AI105" s="141">
        <f t="shared" si="363"/>
        <v>0.72428817742314022</v>
      </c>
      <c r="AJ105" s="141">
        <f t="shared" si="363"/>
        <v>0.72428817742314022</v>
      </c>
      <c r="AK105" s="141">
        <f t="shared" si="363"/>
        <v>0.72428817742314022</v>
      </c>
      <c r="AL105" s="141">
        <f t="shared" si="363"/>
        <v>0.72428817742314022</v>
      </c>
      <c r="AM105" s="141">
        <f t="shared" si="363"/>
        <v>0.72428817742314022</v>
      </c>
      <c r="AN105" s="141">
        <f t="shared" si="363"/>
        <v>0.72428817742314022</v>
      </c>
      <c r="AO105" s="141">
        <f t="shared" si="363"/>
        <v>0.72428817742314022</v>
      </c>
      <c r="AP105" s="141">
        <f t="shared" si="363"/>
        <v>0.72428817742314022</v>
      </c>
      <c r="AQ105" s="141">
        <f t="shared" si="363"/>
        <v>0.72428817742314022</v>
      </c>
      <c r="AR105" s="141">
        <f t="shared" si="363"/>
        <v>0.72428817742314022</v>
      </c>
      <c r="AS105" s="141">
        <f t="shared" si="363"/>
        <v>0.72428817742314022</v>
      </c>
      <c r="AT105" s="141">
        <f t="shared" si="363"/>
        <v>0.72428817742314022</v>
      </c>
      <c r="AU105" s="141">
        <f t="shared" si="363"/>
        <v>0.72428817742314022</v>
      </c>
      <c r="AV105" s="141">
        <f t="shared" si="363"/>
        <v>0.72428817742314022</v>
      </c>
      <c r="AW105" s="141">
        <f t="shared" si="363"/>
        <v>0.72428817742314022</v>
      </c>
      <c r="AX105" s="141">
        <f t="shared" si="363"/>
        <v>0.72428817742314022</v>
      </c>
      <c r="AY105" s="141">
        <f t="shared" si="363"/>
        <v>0.72428817742314022</v>
      </c>
      <c r="BA105" s="181" t="s">
        <v>114</v>
      </c>
      <c r="BB105" s="181" t="s">
        <v>114</v>
      </c>
      <c r="BC105" s="181" t="s">
        <v>114</v>
      </c>
      <c r="BD105" s="181" t="s">
        <v>114</v>
      </c>
      <c r="BF105" s="77" t="s">
        <v>246</v>
      </c>
      <c r="BG105" s="77" t="str">
        <f t="shared" si="73"/>
        <v>Total contra revenue (% Net booking)Base Case Scenario</v>
      </c>
    </row>
    <row r="106" spans="2:59" x14ac:dyDescent="0.25">
      <c r="B106" s="92" t="s">
        <v>256</v>
      </c>
      <c r="C106" s="91" t="s">
        <v>119</v>
      </c>
      <c r="D106" s="146">
        <f t="shared" ref="D106:O106" si="364">D20/D$18</f>
        <v>-4.3932493316972639E-2</v>
      </c>
      <c r="E106" s="146">
        <f t="shared" si="364"/>
        <v>-4.3298738379399022E-2</v>
      </c>
      <c r="F106" s="146">
        <f t="shared" si="364"/>
        <v>-3.2626654805303794E-2</v>
      </c>
      <c r="G106" s="146">
        <f t="shared" si="364"/>
        <v>-3.2719982216635607E-2</v>
      </c>
      <c r="H106" s="146">
        <f t="shared" si="364"/>
        <v>-5.1990160662500055E-2</v>
      </c>
      <c r="I106" s="146">
        <f t="shared" si="364"/>
        <v>-8.2329674538562121E-3</v>
      </c>
      <c r="J106" s="146">
        <f t="shared" si="364"/>
        <v>-2.4016670337225574E-2</v>
      </c>
      <c r="K106" s="146">
        <f t="shared" si="364"/>
        <v>-3.9866298532116075E-2</v>
      </c>
      <c r="L106" s="146">
        <f t="shared" si="364"/>
        <v>2.4627608051470918E-3</v>
      </c>
      <c r="M106" s="146">
        <f t="shared" si="364"/>
        <v>-2.4012337935181691E-2</v>
      </c>
      <c r="N106" s="146">
        <f t="shared" si="364"/>
        <v>-3.3899892964325967E-2</v>
      </c>
      <c r="O106" s="146">
        <f t="shared" si="364"/>
        <v>-1.1071969917671334E-2</v>
      </c>
      <c r="P106" s="141">
        <f>AVERAGE(D106:O106)</f>
        <v>-2.8600450476336747E-2</v>
      </c>
      <c r="Q106" s="141">
        <f>P106</f>
        <v>-2.8600450476336747E-2</v>
      </c>
      <c r="R106" s="141">
        <f t="shared" ref="R106:AY106" si="365">Q106</f>
        <v>-2.8600450476336747E-2</v>
      </c>
      <c r="S106" s="141">
        <f t="shared" si="365"/>
        <v>-2.8600450476336747E-2</v>
      </c>
      <c r="T106" s="141">
        <f t="shared" si="365"/>
        <v>-2.8600450476336747E-2</v>
      </c>
      <c r="U106" s="141">
        <f t="shared" si="365"/>
        <v>-2.8600450476336747E-2</v>
      </c>
      <c r="V106" s="141">
        <f t="shared" si="365"/>
        <v>-2.8600450476336747E-2</v>
      </c>
      <c r="W106" s="141">
        <f t="shared" si="365"/>
        <v>-2.8600450476336747E-2</v>
      </c>
      <c r="X106" s="141">
        <f t="shared" si="365"/>
        <v>-2.8600450476336747E-2</v>
      </c>
      <c r="Y106" s="141">
        <f t="shared" si="365"/>
        <v>-2.8600450476336747E-2</v>
      </c>
      <c r="Z106" s="141">
        <f t="shared" si="365"/>
        <v>-2.8600450476336747E-2</v>
      </c>
      <c r="AA106" s="141">
        <f t="shared" si="365"/>
        <v>-2.8600450476336747E-2</v>
      </c>
      <c r="AB106" s="141">
        <f t="shared" si="365"/>
        <v>-2.8600450476336747E-2</v>
      </c>
      <c r="AC106" s="141">
        <f t="shared" si="365"/>
        <v>-2.8600450476336747E-2</v>
      </c>
      <c r="AD106" s="141">
        <f t="shared" si="365"/>
        <v>-2.8600450476336747E-2</v>
      </c>
      <c r="AE106" s="141">
        <f t="shared" si="365"/>
        <v>-2.8600450476336747E-2</v>
      </c>
      <c r="AF106" s="141">
        <f t="shared" si="365"/>
        <v>-2.8600450476336747E-2</v>
      </c>
      <c r="AG106" s="141">
        <f t="shared" si="365"/>
        <v>-2.8600450476336747E-2</v>
      </c>
      <c r="AH106" s="141">
        <f t="shared" si="365"/>
        <v>-2.8600450476336747E-2</v>
      </c>
      <c r="AI106" s="141">
        <f t="shared" si="365"/>
        <v>-2.8600450476336747E-2</v>
      </c>
      <c r="AJ106" s="141">
        <f t="shared" si="365"/>
        <v>-2.8600450476336747E-2</v>
      </c>
      <c r="AK106" s="141">
        <f t="shared" si="365"/>
        <v>-2.8600450476336747E-2</v>
      </c>
      <c r="AL106" s="141">
        <f t="shared" si="365"/>
        <v>-2.8600450476336747E-2</v>
      </c>
      <c r="AM106" s="141">
        <f t="shared" si="365"/>
        <v>-2.8600450476336747E-2</v>
      </c>
      <c r="AN106" s="141">
        <f t="shared" si="365"/>
        <v>-2.8600450476336747E-2</v>
      </c>
      <c r="AO106" s="141">
        <f t="shared" si="365"/>
        <v>-2.8600450476336747E-2</v>
      </c>
      <c r="AP106" s="141">
        <f t="shared" si="365"/>
        <v>-2.8600450476336747E-2</v>
      </c>
      <c r="AQ106" s="141">
        <f t="shared" si="365"/>
        <v>-2.8600450476336747E-2</v>
      </c>
      <c r="AR106" s="141">
        <f t="shared" si="365"/>
        <v>-2.8600450476336747E-2</v>
      </c>
      <c r="AS106" s="141">
        <f t="shared" si="365"/>
        <v>-2.8600450476336747E-2</v>
      </c>
      <c r="AT106" s="141">
        <f t="shared" si="365"/>
        <v>-2.8600450476336747E-2</v>
      </c>
      <c r="AU106" s="141">
        <f t="shared" si="365"/>
        <v>-2.8600450476336747E-2</v>
      </c>
      <c r="AV106" s="141">
        <f t="shared" si="365"/>
        <v>-2.8600450476336747E-2</v>
      </c>
      <c r="AW106" s="141">
        <f t="shared" si="365"/>
        <v>-2.8600450476336747E-2</v>
      </c>
      <c r="AX106" s="141">
        <f t="shared" si="365"/>
        <v>-2.8600450476336747E-2</v>
      </c>
      <c r="AY106" s="141">
        <f t="shared" si="365"/>
        <v>-2.8600450476336747E-2</v>
      </c>
      <c r="BA106" s="181" t="s">
        <v>114</v>
      </c>
      <c r="BB106" s="181" t="s">
        <v>114</v>
      </c>
      <c r="BC106" s="181" t="s">
        <v>114</v>
      </c>
      <c r="BD106" s="181" t="s">
        <v>114</v>
      </c>
      <c r="BF106" s="77" t="s">
        <v>246</v>
      </c>
      <c r="BG106" s="77" t="str">
        <f t="shared" si="73"/>
        <v>Total other revenue (% Net Booking)Base Case Scenario</v>
      </c>
    </row>
    <row r="107" spans="2:59" x14ac:dyDescent="0.25">
      <c r="B107" s="92" t="s">
        <v>257</v>
      </c>
      <c r="C107" s="91" t="s">
        <v>119</v>
      </c>
      <c r="D107" s="146">
        <f t="shared" ref="D107:O107" si="366">D22/D$21</f>
        <v>9.5534383773495865E-3</v>
      </c>
      <c r="E107" s="146">
        <f t="shared" si="366"/>
        <v>1.2100285657679807E-2</v>
      </c>
      <c r="F107" s="146">
        <f t="shared" si="366"/>
        <v>3.5245313447052964E-3</v>
      </c>
      <c r="G107" s="146">
        <f t="shared" si="366"/>
        <v>3.6159980331506641E-3</v>
      </c>
      <c r="H107" s="146">
        <f t="shared" si="366"/>
        <v>7.2113577928662933E-3</v>
      </c>
      <c r="I107" s="146">
        <f t="shared" si="366"/>
        <v>5.009283933707355E-2</v>
      </c>
      <c r="J107" s="146">
        <f t="shared" si="366"/>
        <v>4.9041654112920259E-3</v>
      </c>
      <c r="K107" s="146">
        <f t="shared" si="366"/>
        <v>5.4850799617313364E-3</v>
      </c>
      <c r="L107" s="146">
        <f t="shared" si="366"/>
        <v>2.9170981384547826E-2</v>
      </c>
      <c r="M107" s="146">
        <f t="shared" si="366"/>
        <v>7.0229802611469589E-3</v>
      </c>
      <c r="N107" s="146">
        <f t="shared" si="366"/>
        <v>8.8380370457983963E-3</v>
      </c>
      <c r="O107" s="146">
        <f t="shared" si="366"/>
        <v>1.7262576731331712E-2</v>
      </c>
      <c r="P107" s="141">
        <f>AVERAGE(D107:O107)</f>
        <v>1.3231855944889454E-2</v>
      </c>
      <c r="Q107" s="141">
        <f>P107</f>
        <v>1.3231855944889454E-2</v>
      </c>
      <c r="R107" s="141">
        <f t="shared" ref="R107:AY113" si="367">Q107</f>
        <v>1.3231855944889454E-2</v>
      </c>
      <c r="S107" s="141">
        <f t="shared" si="367"/>
        <v>1.3231855944889454E-2</v>
      </c>
      <c r="T107" s="141">
        <f t="shared" si="367"/>
        <v>1.3231855944889454E-2</v>
      </c>
      <c r="U107" s="141">
        <f t="shared" si="367"/>
        <v>1.3231855944889454E-2</v>
      </c>
      <c r="V107" s="141">
        <f t="shared" si="367"/>
        <v>1.3231855944889454E-2</v>
      </c>
      <c r="W107" s="141">
        <f t="shared" si="367"/>
        <v>1.3231855944889454E-2</v>
      </c>
      <c r="X107" s="141">
        <f t="shared" si="367"/>
        <v>1.3231855944889454E-2</v>
      </c>
      <c r="Y107" s="141">
        <f t="shared" si="367"/>
        <v>1.3231855944889454E-2</v>
      </c>
      <c r="Z107" s="141">
        <f t="shared" si="367"/>
        <v>1.3231855944889454E-2</v>
      </c>
      <c r="AA107" s="141">
        <f t="shared" si="367"/>
        <v>1.3231855944889454E-2</v>
      </c>
      <c r="AB107" s="141">
        <f t="shared" si="367"/>
        <v>1.3231855944889454E-2</v>
      </c>
      <c r="AC107" s="141">
        <f t="shared" si="367"/>
        <v>1.3231855944889454E-2</v>
      </c>
      <c r="AD107" s="141">
        <f t="shared" si="367"/>
        <v>1.3231855944889454E-2</v>
      </c>
      <c r="AE107" s="141">
        <f t="shared" si="367"/>
        <v>1.3231855944889454E-2</v>
      </c>
      <c r="AF107" s="141">
        <f t="shared" si="367"/>
        <v>1.3231855944889454E-2</v>
      </c>
      <c r="AG107" s="141">
        <f t="shared" si="367"/>
        <v>1.3231855944889454E-2</v>
      </c>
      <c r="AH107" s="141">
        <f t="shared" si="367"/>
        <v>1.3231855944889454E-2</v>
      </c>
      <c r="AI107" s="141">
        <f t="shared" si="367"/>
        <v>1.3231855944889454E-2</v>
      </c>
      <c r="AJ107" s="141">
        <f t="shared" si="367"/>
        <v>1.3231855944889454E-2</v>
      </c>
      <c r="AK107" s="141">
        <f t="shared" si="367"/>
        <v>1.3231855944889454E-2</v>
      </c>
      <c r="AL107" s="141">
        <f t="shared" si="367"/>
        <v>1.3231855944889454E-2</v>
      </c>
      <c r="AM107" s="141">
        <f t="shared" si="367"/>
        <v>1.3231855944889454E-2</v>
      </c>
      <c r="AN107" s="141">
        <f t="shared" si="367"/>
        <v>1.3231855944889454E-2</v>
      </c>
      <c r="AO107" s="141">
        <f t="shared" si="367"/>
        <v>1.3231855944889454E-2</v>
      </c>
      <c r="AP107" s="141">
        <f t="shared" si="367"/>
        <v>1.3231855944889454E-2</v>
      </c>
      <c r="AQ107" s="141">
        <f t="shared" si="367"/>
        <v>1.3231855944889454E-2</v>
      </c>
      <c r="AR107" s="141">
        <f t="shared" si="367"/>
        <v>1.3231855944889454E-2</v>
      </c>
      <c r="AS107" s="141">
        <f t="shared" si="367"/>
        <v>1.3231855944889454E-2</v>
      </c>
      <c r="AT107" s="141">
        <f t="shared" si="367"/>
        <v>1.3231855944889454E-2</v>
      </c>
      <c r="AU107" s="141">
        <f t="shared" si="367"/>
        <v>1.3231855944889454E-2</v>
      </c>
      <c r="AV107" s="141">
        <f t="shared" si="367"/>
        <v>1.3231855944889454E-2</v>
      </c>
      <c r="AW107" s="141">
        <f t="shared" si="367"/>
        <v>1.3231855944889454E-2</v>
      </c>
      <c r="AX107" s="141">
        <f t="shared" si="367"/>
        <v>1.3231855944889454E-2</v>
      </c>
      <c r="AY107" s="141">
        <f t="shared" si="367"/>
        <v>1.3231855944889454E-2</v>
      </c>
      <c r="BA107" s="181" t="s">
        <v>114</v>
      </c>
      <c r="BB107" s="181" t="s">
        <v>114</v>
      </c>
      <c r="BC107" s="181" t="s">
        <v>114</v>
      </c>
      <c r="BD107" s="181" t="s">
        <v>114</v>
      </c>
      <c r="BF107" s="77" t="s">
        <v>246</v>
      </c>
      <c r="BG107" s="77" t="str">
        <f t="shared" si="73"/>
        <v>Chargebacks and Fraud (% net revenue)Base Case Scenario</v>
      </c>
    </row>
    <row r="108" spans="2:59" x14ac:dyDescent="0.25">
      <c r="B108" s="92" t="s">
        <v>258</v>
      </c>
      <c r="C108" s="91" t="s">
        <v>119</v>
      </c>
      <c r="D108" s="146">
        <f t="shared" ref="D108:O108" si="368">D23/D$21</f>
        <v>1.011855143192391E-2</v>
      </c>
      <c r="E108" s="146">
        <f t="shared" si="368"/>
        <v>1.308209674545195E-2</v>
      </c>
      <c r="F108" s="146">
        <f t="shared" si="368"/>
        <v>3.5149772983600063E-3</v>
      </c>
      <c r="G108" s="146">
        <f t="shared" si="368"/>
        <v>1.2185999635461478E-2</v>
      </c>
      <c r="H108" s="146">
        <f t="shared" si="368"/>
        <v>9.1456234599761165E-3</v>
      </c>
      <c r="I108" s="146">
        <f t="shared" si="368"/>
        <v>7.9620292413321563E-3</v>
      </c>
      <c r="J108" s="146">
        <f t="shared" si="368"/>
        <v>8.5571409980317956E-3</v>
      </c>
      <c r="K108" s="146">
        <f t="shared" si="368"/>
        <v>8.6993680855664158E-3</v>
      </c>
      <c r="L108" s="146">
        <f t="shared" si="368"/>
        <v>6.9608484954386436E-3</v>
      </c>
      <c r="M108" s="146">
        <f t="shared" si="368"/>
        <v>7.7976293304034055E-3</v>
      </c>
      <c r="N108" s="146">
        <f t="shared" si="368"/>
        <v>7.583613686637577E-3</v>
      </c>
      <c r="O108" s="146">
        <f t="shared" si="368"/>
        <v>1.0655246948649881E-2</v>
      </c>
      <c r="P108" s="141">
        <f t="shared" ref="P108:P111" si="369">AVERAGE(D108:O108)</f>
        <v>8.8552604464361123E-3</v>
      </c>
      <c r="Q108" s="141">
        <f t="shared" ref="Q108:AF113" si="370">P108</f>
        <v>8.8552604464361123E-3</v>
      </c>
      <c r="R108" s="141">
        <f t="shared" si="370"/>
        <v>8.8552604464361123E-3</v>
      </c>
      <c r="S108" s="141">
        <f t="shared" si="370"/>
        <v>8.8552604464361123E-3</v>
      </c>
      <c r="T108" s="141">
        <f t="shared" si="370"/>
        <v>8.8552604464361123E-3</v>
      </c>
      <c r="U108" s="141">
        <f t="shared" si="370"/>
        <v>8.8552604464361123E-3</v>
      </c>
      <c r="V108" s="141">
        <f t="shared" si="370"/>
        <v>8.8552604464361123E-3</v>
      </c>
      <c r="W108" s="141">
        <f t="shared" si="370"/>
        <v>8.8552604464361123E-3</v>
      </c>
      <c r="X108" s="141">
        <f t="shared" si="370"/>
        <v>8.8552604464361123E-3</v>
      </c>
      <c r="Y108" s="141">
        <f t="shared" si="370"/>
        <v>8.8552604464361123E-3</v>
      </c>
      <c r="Z108" s="141">
        <f t="shared" si="370"/>
        <v>8.8552604464361123E-3</v>
      </c>
      <c r="AA108" s="141">
        <f t="shared" si="370"/>
        <v>8.8552604464361123E-3</v>
      </c>
      <c r="AB108" s="141">
        <f t="shared" si="370"/>
        <v>8.8552604464361123E-3</v>
      </c>
      <c r="AC108" s="141">
        <f t="shared" si="370"/>
        <v>8.8552604464361123E-3</v>
      </c>
      <c r="AD108" s="141">
        <f t="shared" si="370"/>
        <v>8.8552604464361123E-3</v>
      </c>
      <c r="AE108" s="141">
        <f t="shared" si="370"/>
        <v>8.8552604464361123E-3</v>
      </c>
      <c r="AF108" s="141">
        <f t="shared" si="370"/>
        <v>8.8552604464361123E-3</v>
      </c>
      <c r="AG108" s="141">
        <f t="shared" si="367"/>
        <v>8.8552604464361123E-3</v>
      </c>
      <c r="AH108" s="141">
        <f t="shared" si="367"/>
        <v>8.8552604464361123E-3</v>
      </c>
      <c r="AI108" s="141">
        <f t="shared" si="367"/>
        <v>8.8552604464361123E-3</v>
      </c>
      <c r="AJ108" s="141">
        <f t="shared" si="367"/>
        <v>8.8552604464361123E-3</v>
      </c>
      <c r="AK108" s="141">
        <f t="shared" si="367"/>
        <v>8.8552604464361123E-3</v>
      </c>
      <c r="AL108" s="141">
        <f t="shared" si="367"/>
        <v>8.8552604464361123E-3</v>
      </c>
      <c r="AM108" s="141">
        <f t="shared" si="367"/>
        <v>8.8552604464361123E-3</v>
      </c>
      <c r="AN108" s="141">
        <f t="shared" si="367"/>
        <v>8.8552604464361123E-3</v>
      </c>
      <c r="AO108" s="141">
        <f t="shared" si="367"/>
        <v>8.8552604464361123E-3</v>
      </c>
      <c r="AP108" s="141">
        <f t="shared" si="367"/>
        <v>8.8552604464361123E-3</v>
      </c>
      <c r="AQ108" s="141">
        <f t="shared" si="367"/>
        <v>8.8552604464361123E-3</v>
      </c>
      <c r="AR108" s="141">
        <f t="shared" si="367"/>
        <v>8.8552604464361123E-3</v>
      </c>
      <c r="AS108" s="141">
        <f t="shared" si="367"/>
        <v>8.8552604464361123E-3</v>
      </c>
      <c r="AT108" s="141">
        <f t="shared" si="367"/>
        <v>8.8552604464361123E-3</v>
      </c>
      <c r="AU108" s="141">
        <f t="shared" si="367"/>
        <v>8.8552604464361123E-3</v>
      </c>
      <c r="AV108" s="141">
        <f t="shared" si="367"/>
        <v>8.8552604464361123E-3</v>
      </c>
      <c r="AW108" s="141">
        <f t="shared" si="367"/>
        <v>8.8552604464361123E-3</v>
      </c>
      <c r="AX108" s="141">
        <f t="shared" si="367"/>
        <v>8.8552604464361123E-3</v>
      </c>
      <c r="AY108" s="141">
        <f t="shared" si="367"/>
        <v>8.8552604464361123E-3</v>
      </c>
      <c r="BA108" s="181" t="s">
        <v>114</v>
      </c>
      <c r="BB108" s="181" t="s">
        <v>114</v>
      </c>
      <c r="BC108" s="181" t="s">
        <v>114</v>
      </c>
      <c r="BD108" s="181" t="s">
        <v>114</v>
      </c>
      <c r="BF108" s="77" t="s">
        <v>246</v>
      </c>
      <c r="BG108" s="77" t="str">
        <f t="shared" si="73"/>
        <v>Fees and Other (% net revenue)Base Case Scenario</v>
      </c>
    </row>
    <row r="109" spans="2:59" x14ac:dyDescent="0.25">
      <c r="B109" s="92" t="s">
        <v>259</v>
      </c>
      <c r="C109" s="91" t="s">
        <v>119</v>
      </c>
      <c r="D109" s="146">
        <f t="shared" ref="D109:O109" si="371">D24/D$21</f>
        <v>1.1196074689829067E-2</v>
      </c>
      <c r="E109" s="146">
        <f t="shared" si="371"/>
        <v>1.0511017200584588E-2</v>
      </c>
      <c r="F109" s="146">
        <f t="shared" si="371"/>
        <v>7.2924532324993114E-3</v>
      </c>
      <c r="G109" s="146">
        <f t="shared" si="371"/>
        <v>7.8583122236777353E-3</v>
      </c>
      <c r="H109" s="146">
        <f t="shared" si="371"/>
        <v>2.8740064909586671E-3</v>
      </c>
      <c r="I109" s="146">
        <f t="shared" si="371"/>
        <v>6.3334259814657188E-3</v>
      </c>
      <c r="J109" s="146">
        <f t="shared" si="371"/>
        <v>7.8324328284507302E-3</v>
      </c>
      <c r="K109" s="146">
        <f t="shared" si="371"/>
        <v>9.5267130362123847E-3</v>
      </c>
      <c r="L109" s="146">
        <f t="shared" si="371"/>
        <v>1.4270588614071456E-2</v>
      </c>
      <c r="M109" s="146">
        <f t="shared" si="371"/>
        <v>4.7583938822829738E-3</v>
      </c>
      <c r="N109" s="146">
        <f t="shared" si="371"/>
        <v>1.0115310894174829E-2</v>
      </c>
      <c r="O109" s="146">
        <f t="shared" si="371"/>
        <v>1.1077687655030834E-2</v>
      </c>
      <c r="P109" s="141">
        <f t="shared" si="369"/>
        <v>8.6372013941031934E-3</v>
      </c>
      <c r="Q109" s="141">
        <f t="shared" si="370"/>
        <v>8.6372013941031934E-3</v>
      </c>
      <c r="R109" s="141">
        <f t="shared" si="367"/>
        <v>8.6372013941031934E-3</v>
      </c>
      <c r="S109" s="141">
        <f t="shared" si="367"/>
        <v>8.6372013941031934E-3</v>
      </c>
      <c r="T109" s="141">
        <f t="shared" si="367"/>
        <v>8.6372013941031934E-3</v>
      </c>
      <c r="U109" s="141">
        <f t="shared" si="367"/>
        <v>8.6372013941031934E-3</v>
      </c>
      <c r="V109" s="141">
        <f t="shared" si="367"/>
        <v>8.6372013941031934E-3</v>
      </c>
      <c r="W109" s="141">
        <f t="shared" si="367"/>
        <v>8.6372013941031934E-3</v>
      </c>
      <c r="X109" s="141">
        <f t="shared" si="367"/>
        <v>8.6372013941031934E-3</v>
      </c>
      <c r="Y109" s="141">
        <f t="shared" si="367"/>
        <v>8.6372013941031934E-3</v>
      </c>
      <c r="Z109" s="141">
        <f t="shared" si="367"/>
        <v>8.6372013941031934E-3</v>
      </c>
      <c r="AA109" s="141">
        <f t="shared" si="367"/>
        <v>8.6372013941031934E-3</v>
      </c>
      <c r="AB109" s="141">
        <f t="shared" si="367"/>
        <v>8.6372013941031934E-3</v>
      </c>
      <c r="AC109" s="141">
        <f t="shared" si="367"/>
        <v>8.6372013941031934E-3</v>
      </c>
      <c r="AD109" s="141">
        <f t="shared" si="367"/>
        <v>8.6372013941031934E-3</v>
      </c>
      <c r="AE109" s="141">
        <f t="shared" si="367"/>
        <v>8.6372013941031934E-3</v>
      </c>
      <c r="AF109" s="141">
        <f t="shared" si="367"/>
        <v>8.6372013941031934E-3</v>
      </c>
      <c r="AG109" s="141">
        <f t="shared" si="367"/>
        <v>8.6372013941031934E-3</v>
      </c>
      <c r="AH109" s="141">
        <f t="shared" si="367"/>
        <v>8.6372013941031934E-3</v>
      </c>
      <c r="AI109" s="141">
        <f t="shared" si="367"/>
        <v>8.6372013941031934E-3</v>
      </c>
      <c r="AJ109" s="141">
        <f t="shared" si="367"/>
        <v>8.6372013941031934E-3</v>
      </c>
      <c r="AK109" s="141">
        <f t="shared" si="367"/>
        <v>8.6372013941031934E-3</v>
      </c>
      <c r="AL109" s="141">
        <f t="shared" si="367"/>
        <v>8.6372013941031934E-3</v>
      </c>
      <c r="AM109" s="141">
        <f t="shared" si="367"/>
        <v>8.6372013941031934E-3</v>
      </c>
      <c r="AN109" s="141">
        <f t="shared" si="367"/>
        <v>8.6372013941031934E-3</v>
      </c>
      <c r="AO109" s="141">
        <f t="shared" si="367"/>
        <v>8.6372013941031934E-3</v>
      </c>
      <c r="AP109" s="141">
        <f t="shared" si="367"/>
        <v>8.6372013941031934E-3</v>
      </c>
      <c r="AQ109" s="141">
        <f t="shared" si="367"/>
        <v>8.6372013941031934E-3</v>
      </c>
      <c r="AR109" s="141">
        <f t="shared" si="367"/>
        <v>8.6372013941031934E-3</v>
      </c>
      <c r="AS109" s="141">
        <f t="shared" si="367"/>
        <v>8.6372013941031934E-3</v>
      </c>
      <c r="AT109" s="141">
        <f t="shared" si="367"/>
        <v>8.6372013941031934E-3</v>
      </c>
      <c r="AU109" s="141">
        <f t="shared" si="367"/>
        <v>8.6372013941031934E-3</v>
      </c>
      <c r="AV109" s="141">
        <f t="shared" si="367"/>
        <v>8.6372013941031934E-3</v>
      </c>
      <c r="AW109" s="141">
        <f t="shared" si="367"/>
        <v>8.6372013941031934E-3</v>
      </c>
      <c r="AX109" s="141">
        <f t="shared" si="367"/>
        <v>8.6372013941031934E-3</v>
      </c>
      <c r="AY109" s="141">
        <f t="shared" si="367"/>
        <v>8.6372013941031934E-3</v>
      </c>
      <c r="BA109" s="181" t="s">
        <v>114</v>
      </c>
      <c r="BB109" s="181" t="s">
        <v>114</v>
      </c>
      <c r="BC109" s="181" t="s">
        <v>114</v>
      </c>
      <c r="BD109" s="181" t="s">
        <v>114</v>
      </c>
      <c r="BF109" s="77" t="s">
        <v>246</v>
      </c>
      <c r="BG109" s="77" t="str">
        <f t="shared" si="73"/>
        <v>Mobile (% net revenue)Base Case Scenario</v>
      </c>
    </row>
    <row r="110" spans="2:59" x14ac:dyDescent="0.25">
      <c r="B110" s="92" t="s">
        <v>260</v>
      </c>
      <c r="C110" s="91" t="s">
        <v>119</v>
      </c>
      <c r="D110" s="146">
        <f t="shared" ref="D110:O110" si="372">D25/D$21</f>
        <v>3.565608119678694E-2</v>
      </c>
      <c r="E110" s="146">
        <f t="shared" si="372"/>
        <v>2.8720001413744305E-2</v>
      </c>
      <c r="F110" s="146">
        <f t="shared" si="372"/>
        <v>3.7009271689037351E-2</v>
      </c>
      <c r="G110" s="146">
        <f t="shared" si="372"/>
        <v>2.900888688368413E-2</v>
      </c>
      <c r="H110" s="146">
        <f t="shared" si="372"/>
        <v>4.8311646904622023E-2</v>
      </c>
      <c r="I110" s="146">
        <f t="shared" si="372"/>
        <v>3.0075700305495109E-2</v>
      </c>
      <c r="J110" s="146">
        <f t="shared" si="372"/>
        <v>3.7004224293534234E-2</v>
      </c>
      <c r="K110" s="146">
        <f t="shared" si="372"/>
        <v>3.1690476476413723E-2</v>
      </c>
      <c r="L110" s="146">
        <f t="shared" si="372"/>
        <v>4.2748670183361356E-2</v>
      </c>
      <c r="M110" s="146">
        <f t="shared" si="372"/>
        <v>4.937693592336307E-2</v>
      </c>
      <c r="N110" s="146">
        <f t="shared" si="372"/>
        <v>3.1771119978194748E-2</v>
      </c>
      <c r="O110" s="146">
        <f t="shared" si="372"/>
        <v>3.4479538703537121E-2</v>
      </c>
      <c r="P110" s="141">
        <f t="shared" si="369"/>
        <v>3.6321046162647842E-2</v>
      </c>
      <c r="Q110" s="141">
        <f t="shared" si="370"/>
        <v>3.6321046162647842E-2</v>
      </c>
      <c r="R110" s="141">
        <f t="shared" si="367"/>
        <v>3.6321046162647842E-2</v>
      </c>
      <c r="S110" s="141">
        <f t="shared" si="367"/>
        <v>3.6321046162647842E-2</v>
      </c>
      <c r="T110" s="141">
        <f t="shared" si="367"/>
        <v>3.6321046162647842E-2</v>
      </c>
      <c r="U110" s="141">
        <f t="shared" si="367"/>
        <v>3.6321046162647842E-2</v>
      </c>
      <c r="V110" s="141">
        <f t="shared" si="367"/>
        <v>3.6321046162647842E-2</v>
      </c>
      <c r="W110" s="141">
        <f t="shared" si="367"/>
        <v>3.6321046162647842E-2</v>
      </c>
      <c r="X110" s="141">
        <f t="shared" si="367"/>
        <v>3.6321046162647842E-2</v>
      </c>
      <c r="Y110" s="141">
        <f t="shared" si="367"/>
        <v>3.6321046162647842E-2</v>
      </c>
      <c r="Z110" s="141">
        <f t="shared" si="367"/>
        <v>3.6321046162647842E-2</v>
      </c>
      <c r="AA110" s="141">
        <f t="shared" si="367"/>
        <v>3.6321046162647842E-2</v>
      </c>
      <c r="AB110" s="141">
        <f t="shared" si="367"/>
        <v>3.6321046162647842E-2</v>
      </c>
      <c r="AC110" s="141">
        <f t="shared" si="367"/>
        <v>3.6321046162647842E-2</v>
      </c>
      <c r="AD110" s="141">
        <f t="shared" si="367"/>
        <v>3.6321046162647842E-2</v>
      </c>
      <c r="AE110" s="141">
        <f t="shared" si="367"/>
        <v>3.6321046162647842E-2</v>
      </c>
      <c r="AF110" s="141">
        <f t="shared" si="367"/>
        <v>3.6321046162647842E-2</v>
      </c>
      <c r="AG110" s="141">
        <f t="shared" si="367"/>
        <v>3.6321046162647842E-2</v>
      </c>
      <c r="AH110" s="141">
        <f t="shared" si="367"/>
        <v>3.6321046162647842E-2</v>
      </c>
      <c r="AI110" s="141">
        <f t="shared" si="367"/>
        <v>3.6321046162647842E-2</v>
      </c>
      <c r="AJ110" s="141">
        <f t="shared" si="367"/>
        <v>3.6321046162647842E-2</v>
      </c>
      <c r="AK110" s="141">
        <f t="shared" si="367"/>
        <v>3.6321046162647842E-2</v>
      </c>
      <c r="AL110" s="141">
        <f t="shared" si="367"/>
        <v>3.6321046162647842E-2</v>
      </c>
      <c r="AM110" s="141">
        <f t="shared" si="367"/>
        <v>3.6321046162647842E-2</v>
      </c>
      <c r="AN110" s="141">
        <f t="shared" si="367"/>
        <v>3.6321046162647842E-2</v>
      </c>
      <c r="AO110" s="141">
        <f t="shared" si="367"/>
        <v>3.6321046162647842E-2</v>
      </c>
      <c r="AP110" s="141">
        <f t="shared" si="367"/>
        <v>3.6321046162647842E-2</v>
      </c>
      <c r="AQ110" s="141">
        <f t="shared" si="367"/>
        <v>3.6321046162647842E-2</v>
      </c>
      <c r="AR110" s="141">
        <f t="shared" si="367"/>
        <v>3.6321046162647842E-2</v>
      </c>
      <c r="AS110" s="141">
        <f t="shared" si="367"/>
        <v>3.6321046162647842E-2</v>
      </c>
      <c r="AT110" s="141">
        <f t="shared" si="367"/>
        <v>3.6321046162647842E-2</v>
      </c>
      <c r="AU110" s="141">
        <f t="shared" si="367"/>
        <v>3.6321046162647842E-2</v>
      </c>
      <c r="AV110" s="141">
        <f t="shared" si="367"/>
        <v>3.6321046162647842E-2</v>
      </c>
      <c r="AW110" s="141">
        <f t="shared" si="367"/>
        <v>3.6321046162647842E-2</v>
      </c>
      <c r="AX110" s="141">
        <f t="shared" si="367"/>
        <v>3.6321046162647842E-2</v>
      </c>
      <c r="AY110" s="141">
        <f t="shared" si="367"/>
        <v>3.6321046162647842E-2</v>
      </c>
      <c r="BA110" s="181" t="s">
        <v>114</v>
      </c>
      <c r="BB110" s="181" t="s">
        <v>114</v>
      </c>
      <c r="BC110" s="181" t="s">
        <v>114</v>
      </c>
      <c r="BD110" s="181" t="s">
        <v>114</v>
      </c>
      <c r="BF110" s="77" t="s">
        <v>246</v>
      </c>
      <c r="BG110" s="77" t="str">
        <f t="shared" si="73"/>
        <v>Network (ex-Depr.) (% net revenue)Base Case Scenario</v>
      </c>
    </row>
    <row r="111" spans="2:59" x14ac:dyDescent="0.25">
      <c r="B111" s="92" t="s">
        <v>261</v>
      </c>
      <c r="C111" s="91" t="s">
        <v>119</v>
      </c>
      <c r="D111" s="146">
        <f t="shared" ref="D111:O111" si="373">D26/D$21</f>
        <v>9.0324755580344349E-2</v>
      </c>
      <c r="E111" s="146">
        <f t="shared" si="373"/>
        <v>9.9755652803951309E-2</v>
      </c>
      <c r="F111" s="146">
        <f t="shared" si="373"/>
        <v>7.9975428227357273E-2</v>
      </c>
      <c r="G111" s="146">
        <f t="shared" si="373"/>
        <v>9.2243692179623166E-2</v>
      </c>
      <c r="H111" s="146">
        <f t="shared" si="373"/>
        <v>0.11332816431329468</v>
      </c>
      <c r="I111" s="146">
        <f t="shared" si="373"/>
        <v>0.10184451131917416</v>
      </c>
      <c r="J111" s="146">
        <f t="shared" si="373"/>
        <v>0.11698916983784359</v>
      </c>
      <c r="K111" s="146">
        <f t="shared" si="373"/>
        <v>0.11583797160963454</v>
      </c>
      <c r="L111" s="146">
        <f t="shared" si="373"/>
        <v>8.962881673815476E-2</v>
      </c>
      <c r="M111" s="146">
        <f t="shared" si="373"/>
        <v>0.11373972204925482</v>
      </c>
      <c r="N111" s="146">
        <f t="shared" si="373"/>
        <v>0.10834595467349459</v>
      </c>
      <c r="O111" s="146">
        <f t="shared" si="373"/>
        <v>-7.7079903073381681E-2</v>
      </c>
      <c r="P111" s="141">
        <f t="shared" si="369"/>
        <v>8.7077828021562123E-2</v>
      </c>
      <c r="Q111" s="141">
        <f t="shared" si="370"/>
        <v>8.7077828021562123E-2</v>
      </c>
      <c r="R111" s="141">
        <f t="shared" si="367"/>
        <v>8.7077828021562123E-2</v>
      </c>
      <c r="S111" s="141">
        <f t="shared" si="367"/>
        <v>8.7077828021562123E-2</v>
      </c>
      <c r="T111" s="141">
        <f t="shared" si="367"/>
        <v>8.7077828021562123E-2</v>
      </c>
      <c r="U111" s="141">
        <f t="shared" si="367"/>
        <v>8.7077828021562123E-2</v>
      </c>
      <c r="V111" s="141">
        <f t="shared" si="367"/>
        <v>8.7077828021562123E-2</v>
      </c>
      <c r="W111" s="141">
        <f t="shared" si="367"/>
        <v>8.7077828021562123E-2</v>
      </c>
      <c r="X111" s="141">
        <f t="shared" si="367"/>
        <v>8.7077828021562123E-2</v>
      </c>
      <c r="Y111" s="141">
        <f t="shared" si="367"/>
        <v>8.7077828021562123E-2</v>
      </c>
      <c r="Z111" s="141">
        <f t="shared" si="367"/>
        <v>8.7077828021562123E-2</v>
      </c>
      <c r="AA111" s="141">
        <f t="shared" si="367"/>
        <v>8.7077828021562123E-2</v>
      </c>
      <c r="AB111" s="141">
        <f t="shared" si="367"/>
        <v>8.7077828021562123E-2</v>
      </c>
      <c r="AC111" s="141">
        <f t="shared" si="367"/>
        <v>8.7077828021562123E-2</v>
      </c>
      <c r="AD111" s="141">
        <f t="shared" si="367"/>
        <v>8.7077828021562123E-2</v>
      </c>
      <c r="AE111" s="141">
        <f t="shared" si="367"/>
        <v>8.7077828021562123E-2</v>
      </c>
      <c r="AF111" s="141">
        <f t="shared" si="367"/>
        <v>8.7077828021562123E-2</v>
      </c>
      <c r="AG111" s="141">
        <f t="shared" si="367"/>
        <v>8.7077828021562123E-2</v>
      </c>
      <c r="AH111" s="141">
        <f t="shared" si="367"/>
        <v>8.7077828021562123E-2</v>
      </c>
      <c r="AI111" s="141">
        <f t="shared" si="367"/>
        <v>8.7077828021562123E-2</v>
      </c>
      <c r="AJ111" s="141">
        <f t="shared" si="367"/>
        <v>8.7077828021562123E-2</v>
      </c>
      <c r="AK111" s="141">
        <f t="shared" si="367"/>
        <v>8.7077828021562123E-2</v>
      </c>
      <c r="AL111" s="141">
        <f t="shared" si="367"/>
        <v>8.7077828021562123E-2</v>
      </c>
      <c r="AM111" s="141">
        <f t="shared" si="367"/>
        <v>8.7077828021562123E-2</v>
      </c>
      <c r="AN111" s="141">
        <f t="shared" si="367"/>
        <v>8.7077828021562123E-2</v>
      </c>
      <c r="AO111" s="141">
        <f t="shared" si="367"/>
        <v>8.7077828021562123E-2</v>
      </c>
      <c r="AP111" s="141">
        <f t="shared" si="367"/>
        <v>8.7077828021562123E-2</v>
      </c>
      <c r="AQ111" s="141">
        <f t="shared" si="367"/>
        <v>8.7077828021562123E-2</v>
      </c>
      <c r="AR111" s="141">
        <f t="shared" si="367"/>
        <v>8.7077828021562123E-2</v>
      </c>
      <c r="AS111" s="141">
        <f t="shared" si="367"/>
        <v>8.7077828021562123E-2</v>
      </c>
      <c r="AT111" s="141">
        <f t="shared" si="367"/>
        <v>8.7077828021562123E-2</v>
      </c>
      <c r="AU111" s="141">
        <f t="shared" si="367"/>
        <v>8.7077828021562123E-2</v>
      </c>
      <c r="AV111" s="141">
        <f t="shared" si="367"/>
        <v>8.7077828021562123E-2</v>
      </c>
      <c r="AW111" s="141">
        <f t="shared" si="367"/>
        <v>8.7077828021562123E-2</v>
      </c>
      <c r="AX111" s="141">
        <f t="shared" si="367"/>
        <v>8.7077828021562123E-2</v>
      </c>
      <c r="AY111" s="141">
        <f t="shared" si="367"/>
        <v>8.7077828021562123E-2</v>
      </c>
      <c r="BA111" s="181" t="s">
        <v>114</v>
      </c>
      <c r="BB111" s="181" t="s">
        <v>114</v>
      </c>
      <c r="BC111" s="181" t="s">
        <v>114</v>
      </c>
      <c r="BD111" s="181" t="s">
        <v>114</v>
      </c>
      <c r="BF111" s="77" t="s">
        <v>246</v>
      </c>
      <c r="BG111" s="77" t="str">
        <f t="shared" si="73"/>
        <v>Payment Card Fees (% net revenue)Base Case Scenario</v>
      </c>
    </row>
    <row r="112" spans="2:59" x14ac:dyDescent="0.25">
      <c r="B112" s="92" t="s">
        <v>262</v>
      </c>
      <c r="C112" s="91" t="s">
        <v>119</v>
      </c>
      <c r="D112" s="146">
        <f t="shared" ref="D112:O112" si="374">D27/D$21</f>
        <v>3.5356995921638837E-2</v>
      </c>
      <c r="E112" s="146">
        <f t="shared" si="374"/>
        <v>0.20375358312608147</v>
      </c>
      <c r="F112" s="146">
        <f t="shared" si="374"/>
        <v>0.17389407048918989</v>
      </c>
      <c r="G112" s="146">
        <f t="shared" si="374"/>
        <v>0.16339266974602151</v>
      </c>
      <c r="H112" s="146">
        <f t="shared" si="374"/>
        <v>0.16510895918346505</v>
      </c>
      <c r="I112" s="146">
        <f t="shared" si="374"/>
        <v>0.13497108484853079</v>
      </c>
      <c r="J112" s="146">
        <f t="shared" si="374"/>
        <v>0.15110664659204934</v>
      </c>
      <c r="K112" s="146">
        <f t="shared" si="374"/>
        <v>0.15502201653704753</v>
      </c>
      <c r="L112" s="146">
        <f t="shared" si="374"/>
        <v>0.11658915960399852</v>
      </c>
      <c r="M112" s="146">
        <f t="shared" si="374"/>
        <v>0.147567282528556</v>
      </c>
      <c r="N112" s="146">
        <f t="shared" si="374"/>
        <v>0.14388646570956504</v>
      </c>
      <c r="O112" s="146">
        <f t="shared" si="374"/>
        <v>0.15835662747977047</v>
      </c>
      <c r="P112" s="141">
        <f>AVERAGE(D112:O112)</f>
        <v>0.14575046348049289</v>
      </c>
      <c r="Q112" s="141">
        <f t="shared" si="370"/>
        <v>0.14575046348049289</v>
      </c>
      <c r="R112" s="141">
        <f t="shared" si="367"/>
        <v>0.14575046348049289</v>
      </c>
      <c r="S112" s="141">
        <f t="shared" si="367"/>
        <v>0.14575046348049289</v>
      </c>
      <c r="T112" s="141">
        <f t="shared" si="367"/>
        <v>0.14575046348049289</v>
      </c>
      <c r="U112" s="141">
        <f t="shared" si="367"/>
        <v>0.14575046348049289</v>
      </c>
      <c r="V112" s="141">
        <f t="shared" si="367"/>
        <v>0.14575046348049289</v>
      </c>
      <c r="W112" s="141">
        <f t="shared" si="367"/>
        <v>0.14575046348049289</v>
      </c>
      <c r="X112" s="141">
        <f t="shared" si="367"/>
        <v>0.14575046348049289</v>
      </c>
      <c r="Y112" s="141">
        <f t="shared" si="367"/>
        <v>0.14575046348049289</v>
      </c>
      <c r="Z112" s="141">
        <f t="shared" si="367"/>
        <v>0.14575046348049289</v>
      </c>
      <c r="AA112" s="141">
        <f t="shared" si="367"/>
        <v>0.14575046348049289</v>
      </c>
      <c r="AB112" s="141">
        <f t="shared" si="367"/>
        <v>0.14575046348049289</v>
      </c>
      <c r="AC112" s="141">
        <f t="shared" si="367"/>
        <v>0.14575046348049289</v>
      </c>
      <c r="AD112" s="141">
        <f t="shared" si="367"/>
        <v>0.14575046348049289</v>
      </c>
      <c r="AE112" s="141">
        <f t="shared" si="367"/>
        <v>0.14575046348049289</v>
      </c>
      <c r="AF112" s="141">
        <f t="shared" si="367"/>
        <v>0.14575046348049289</v>
      </c>
      <c r="AG112" s="141">
        <f t="shared" si="367"/>
        <v>0.14575046348049289</v>
      </c>
      <c r="AH112" s="141">
        <f t="shared" si="367"/>
        <v>0.14575046348049289</v>
      </c>
      <c r="AI112" s="141">
        <f t="shared" si="367"/>
        <v>0.14575046348049289</v>
      </c>
      <c r="AJ112" s="141">
        <f t="shared" si="367"/>
        <v>0.14575046348049289</v>
      </c>
      <c r="AK112" s="141">
        <f t="shared" si="367"/>
        <v>0.14575046348049289</v>
      </c>
      <c r="AL112" s="141">
        <f t="shared" si="367"/>
        <v>0.14575046348049289</v>
      </c>
      <c r="AM112" s="141">
        <f t="shared" si="367"/>
        <v>0.14575046348049289</v>
      </c>
      <c r="AN112" s="141">
        <f t="shared" si="367"/>
        <v>0.14575046348049289</v>
      </c>
      <c r="AO112" s="141">
        <f t="shared" si="367"/>
        <v>0.14575046348049289</v>
      </c>
      <c r="AP112" s="141">
        <f t="shared" si="367"/>
        <v>0.14575046348049289</v>
      </c>
      <c r="AQ112" s="141">
        <f t="shared" si="367"/>
        <v>0.14575046348049289</v>
      </c>
      <c r="AR112" s="141">
        <f t="shared" si="367"/>
        <v>0.14575046348049289</v>
      </c>
      <c r="AS112" s="141">
        <f t="shared" si="367"/>
        <v>0.14575046348049289</v>
      </c>
      <c r="AT112" s="141">
        <f t="shared" si="367"/>
        <v>0.14575046348049289</v>
      </c>
      <c r="AU112" s="141">
        <f t="shared" si="367"/>
        <v>0.14575046348049289</v>
      </c>
      <c r="AV112" s="141">
        <f t="shared" si="367"/>
        <v>0.14575046348049289</v>
      </c>
      <c r="AW112" s="141">
        <f t="shared" si="367"/>
        <v>0.14575046348049289</v>
      </c>
      <c r="AX112" s="141">
        <f t="shared" si="367"/>
        <v>0.14575046348049289</v>
      </c>
      <c r="AY112" s="141">
        <f t="shared" si="367"/>
        <v>0.14575046348049289</v>
      </c>
      <c r="BA112" s="181" t="s">
        <v>114</v>
      </c>
      <c r="BB112" s="181" t="s">
        <v>114</v>
      </c>
      <c r="BC112" s="181" t="s">
        <v>114</v>
      </c>
      <c r="BD112" s="181" t="s">
        <v>114</v>
      </c>
      <c r="BF112" s="77" t="s">
        <v>246</v>
      </c>
      <c r="BG112" s="77" t="str">
        <f t="shared" si="73"/>
        <v>Ride Insurance (% net revenue)Base Case Scenario</v>
      </c>
    </row>
    <row r="113" spans="2:16382" x14ac:dyDescent="0.25">
      <c r="B113" s="92" t="s">
        <v>263</v>
      </c>
      <c r="C113" s="91" t="s">
        <v>119</v>
      </c>
      <c r="D113" s="146">
        <f t="shared" ref="D113:O113" si="375">D30/D$29</f>
        <v>1.1603660368410653E-3</v>
      </c>
      <c r="E113" s="146">
        <f t="shared" si="375"/>
        <v>3.3900206446706084E-2</v>
      </c>
      <c r="F113" s="146">
        <f t="shared" si="375"/>
        <v>1.4713247423383476E-2</v>
      </c>
      <c r="G113" s="146">
        <f t="shared" si="375"/>
        <v>2.1163257473400924E-2</v>
      </c>
      <c r="H113" s="146">
        <f t="shared" si="375"/>
        <v>9.9034326544812715E-2</v>
      </c>
      <c r="I113" s="146">
        <f t="shared" si="375"/>
        <v>0.11592134902935558</v>
      </c>
      <c r="J113" s="146">
        <f t="shared" si="375"/>
        <v>0.10531917593939612</v>
      </c>
      <c r="K113" s="146">
        <f t="shared" si="375"/>
        <v>5.8518497029734592E-2</v>
      </c>
      <c r="L113" s="146">
        <f t="shared" si="375"/>
        <v>2.6874489505678077E-2</v>
      </c>
      <c r="M113" s="146">
        <f t="shared" si="375"/>
        <v>2.2779842106124455E-2</v>
      </c>
      <c r="N113" s="146">
        <f t="shared" si="375"/>
        <v>8.8864861784728688E-2</v>
      </c>
      <c r="O113" s="146">
        <f t="shared" si="375"/>
        <v>1.2231998648140887E-4</v>
      </c>
      <c r="P113" s="141">
        <f>AVERAGE(D113:O113)</f>
        <v>4.9030994942220262E-2</v>
      </c>
      <c r="Q113" s="141">
        <f t="shared" si="370"/>
        <v>4.9030994942220262E-2</v>
      </c>
      <c r="R113" s="141">
        <f t="shared" si="367"/>
        <v>4.9030994942220262E-2</v>
      </c>
      <c r="S113" s="141">
        <f t="shared" si="367"/>
        <v>4.9030994942220262E-2</v>
      </c>
      <c r="T113" s="141">
        <f t="shared" si="367"/>
        <v>4.9030994942220262E-2</v>
      </c>
      <c r="U113" s="141">
        <f t="shared" si="367"/>
        <v>4.9030994942220262E-2</v>
      </c>
      <c r="V113" s="141">
        <f t="shared" si="367"/>
        <v>4.9030994942220262E-2</v>
      </c>
      <c r="W113" s="141">
        <f t="shared" si="367"/>
        <v>4.9030994942220262E-2</v>
      </c>
      <c r="X113" s="141">
        <f t="shared" si="367"/>
        <v>4.9030994942220262E-2</v>
      </c>
      <c r="Y113" s="141">
        <f t="shared" si="367"/>
        <v>4.9030994942220262E-2</v>
      </c>
      <c r="Z113" s="141">
        <f t="shared" si="367"/>
        <v>4.9030994942220262E-2</v>
      </c>
      <c r="AA113" s="141">
        <f t="shared" si="367"/>
        <v>4.9030994942220262E-2</v>
      </c>
      <c r="AB113" s="141">
        <f t="shared" si="367"/>
        <v>4.9030994942220262E-2</v>
      </c>
      <c r="AC113" s="141">
        <f t="shared" si="367"/>
        <v>4.9030994942220262E-2</v>
      </c>
      <c r="AD113" s="141">
        <f t="shared" si="367"/>
        <v>4.9030994942220262E-2</v>
      </c>
      <c r="AE113" s="141">
        <f t="shared" si="367"/>
        <v>4.9030994942220262E-2</v>
      </c>
      <c r="AF113" s="141">
        <f t="shared" si="367"/>
        <v>4.9030994942220262E-2</v>
      </c>
      <c r="AG113" s="141">
        <f t="shared" si="367"/>
        <v>4.9030994942220262E-2</v>
      </c>
      <c r="AH113" s="141">
        <f t="shared" si="367"/>
        <v>4.9030994942220262E-2</v>
      </c>
      <c r="AI113" s="141">
        <f t="shared" si="367"/>
        <v>4.9030994942220262E-2</v>
      </c>
      <c r="AJ113" s="141">
        <f t="shared" si="367"/>
        <v>4.9030994942220262E-2</v>
      </c>
      <c r="AK113" s="141">
        <f t="shared" si="367"/>
        <v>4.9030994942220262E-2</v>
      </c>
      <c r="AL113" s="141">
        <f t="shared" si="367"/>
        <v>4.9030994942220262E-2</v>
      </c>
      <c r="AM113" s="141">
        <f t="shared" si="367"/>
        <v>4.9030994942220262E-2</v>
      </c>
      <c r="AN113" s="141">
        <f t="shared" si="367"/>
        <v>4.9030994942220262E-2</v>
      </c>
      <c r="AO113" s="141">
        <f t="shared" si="367"/>
        <v>4.9030994942220262E-2</v>
      </c>
      <c r="AP113" s="141">
        <f t="shared" si="367"/>
        <v>4.9030994942220262E-2</v>
      </c>
      <c r="AQ113" s="141">
        <f t="shared" si="367"/>
        <v>4.9030994942220262E-2</v>
      </c>
      <c r="AR113" s="141">
        <f t="shared" si="367"/>
        <v>4.9030994942220262E-2</v>
      </c>
      <c r="AS113" s="141">
        <f t="shared" si="367"/>
        <v>4.9030994942220262E-2</v>
      </c>
      <c r="AT113" s="141">
        <f t="shared" si="367"/>
        <v>4.9030994942220262E-2</v>
      </c>
      <c r="AU113" s="141">
        <f t="shared" si="367"/>
        <v>4.9030994942220262E-2</v>
      </c>
      <c r="AV113" s="141">
        <f t="shared" si="367"/>
        <v>4.9030994942220262E-2</v>
      </c>
      <c r="AW113" s="141">
        <f t="shared" si="367"/>
        <v>4.9030994942220262E-2</v>
      </c>
      <c r="AX113" s="141">
        <f t="shared" si="367"/>
        <v>4.9030994942220262E-2</v>
      </c>
      <c r="AY113" s="141">
        <f t="shared" si="367"/>
        <v>4.9030994942220262E-2</v>
      </c>
      <c r="BA113" s="181" t="s">
        <v>114</v>
      </c>
      <c r="BB113" s="181" t="s">
        <v>114</v>
      </c>
      <c r="BC113" s="181" t="s">
        <v>114</v>
      </c>
      <c r="BD113" s="181" t="s">
        <v>114</v>
      </c>
      <c r="BF113" s="77" t="s">
        <v>246</v>
      </c>
      <c r="BG113" s="77" t="str">
        <f t="shared" si="73"/>
        <v>Brand Marketing (% Gross Profit)Base Case Scenario</v>
      </c>
    </row>
    <row r="114" spans="2:16382" x14ac:dyDescent="0.25">
      <c r="B114" s="92" t="s">
        <v>264</v>
      </c>
      <c r="C114" s="91" t="s">
        <v>119</v>
      </c>
      <c r="D114" s="146">
        <f t="shared" ref="D114:O114" si="376">D31/D$29</f>
        <v>1.6400556193516515E-2</v>
      </c>
      <c r="E114" s="146">
        <f t="shared" si="376"/>
        <v>4.9969889253682433E-2</v>
      </c>
      <c r="F114" s="146">
        <f t="shared" si="376"/>
        <v>1.9022363835295448E-2</v>
      </c>
      <c r="G114" s="146">
        <f t="shared" si="376"/>
        <v>2.6749870139790761E-2</v>
      </c>
      <c r="H114" s="146">
        <f t="shared" si="376"/>
        <v>8.0509284767555159E-3</v>
      </c>
      <c r="I114" s="146">
        <f t="shared" si="376"/>
        <v>1.4404388150667871E-2</v>
      </c>
      <c r="J114" s="146">
        <f t="shared" si="376"/>
        <v>3.037064429480818E-3</v>
      </c>
      <c r="K114" s="146">
        <f t="shared" si="376"/>
        <v>-5.8003094411915998E-3</v>
      </c>
      <c r="L114" s="146">
        <f t="shared" si="376"/>
        <v>2.5555300009980153E-3</v>
      </c>
      <c r="M114" s="146">
        <f t="shared" si="376"/>
        <v>3.875325427084228E-3</v>
      </c>
      <c r="N114" s="146">
        <f t="shared" si="376"/>
        <v>7.9301392689378591E-3</v>
      </c>
      <c r="O114" s="146">
        <f t="shared" si="376"/>
        <v>-3.1700242431067252E-4</v>
      </c>
      <c r="P114" s="141">
        <f>AVERAGE(D114:O114)</f>
        <v>1.215656194255893E-2</v>
      </c>
      <c r="Q114" s="141">
        <f t="shared" ref="Q114:AY114" si="377">P114</f>
        <v>1.215656194255893E-2</v>
      </c>
      <c r="R114" s="141">
        <f t="shared" si="377"/>
        <v>1.215656194255893E-2</v>
      </c>
      <c r="S114" s="141">
        <f t="shared" si="377"/>
        <v>1.215656194255893E-2</v>
      </c>
      <c r="T114" s="141">
        <f t="shared" si="377"/>
        <v>1.215656194255893E-2</v>
      </c>
      <c r="U114" s="141">
        <f t="shared" si="377"/>
        <v>1.215656194255893E-2</v>
      </c>
      <c r="V114" s="141">
        <f t="shared" si="377"/>
        <v>1.215656194255893E-2</v>
      </c>
      <c r="W114" s="141">
        <f t="shared" si="377"/>
        <v>1.215656194255893E-2</v>
      </c>
      <c r="X114" s="141">
        <f t="shared" si="377"/>
        <v>1.215656194255893E-2</v>
      </c>
      <c r="Y114" s="141">
        <f t="shared" si="377"/>
        <v>1.215656194255893E-2</v>
      </c>
      <c r="Z114" s="141">
        <f t="shared" si="377"/>
        <v>1.215656194255893E-2</v>
      </c>
      <c r="AA114" s="141">
        <f t="shared" si="377"/>
        <v>1.215656194255893E-2</v>
      </c>
      <c r="AB114" s="141">
        <f t="shared" si="377"/>
        <v>1.215656194255893E-2</v>
      </c>
      <c r="AC114" s="141">
        <f t="shared" si="377"/>
        <v>1.215656194255893E-2</v>
      </c>
      <c r="AD114" s="141">
        <f t="shared" si="377"/>
        <v>1.215656194255893E-2</v>
      </c>
      <c r="AE114" s="141">
        <f t="shared" si="377"/>
        <v>1.215656194255893E-2</v>
      </c>
      <c r="AF114" s="141">
        <f t="shared" si="377"/>
        <v>1.215656194255893E-2</v>
      </c>
      <c r="AG114" s="141">
        <f t="shared" si="377"/>
        <v>1.215656194255893E-2</v>
      </c>
      <c r="AH114" s="141">
        <f t="shared" si="377"/>
        <v>1.215656194255893E-2</v>
      </c>
      <c r="AI114" s="141">
        <f t="shared" si="377"/>
        <v>1.215656194255893E-2</v>
      </c>
      <c r="AJ114" s="141">
        <f t="shared" si="377"/>
        <v>1.215656194255893E-2</v>
      </c>
      <c r="AK114" s="141">
        <f t="shared" si="377"/>
        <v>1.215656194255893E-2</v>
      </c>
      <c r="AL114" s="141">
        <f t="shared" si="377"/>
        <v>1.215656194255893E-2</v>
      </c>
      <c r="AM114" s="141">
        <f t="shared" si="377"/>
        <v>1.215656194255893E-2</v>
      </c>
      <c r="AN114" s="141">
        <f t="shared" si="377"/>
        <v>1.215656194255893E-2</v>
      </c>
      <c r="AO114" s="141">
        <f t="shared" si="377"/>
        <v>1.215656194255893E-2</v>
      </c>
      <c r="AP114" s="141">
        <f t="shared" si="377"/>
        <v>1.215656194255893E-2</v>
      </c>
      <c r="AQ114" s="141">
        <f t="shared" si="377"/>
        <v>1.215656194255893E-2</v>
      </c>
      <c r="AR114" s="141">
        <f t="shared" si="377"/>
        <v>1.215656194255893E-2</v>
      </c>
      <c r="AS114" s="141">
        <f t="shared" si="377"/>
        <v>1.215656194255893E-2</v>
      </c>
      <c r="AT114" s="141">
        <f t="shared" si="377"/>
        <v>1.215656194255893E-2</v>
      </c>
      <c r="AU114" s="141">
        <f t="shared" si="377"/>
        <v>1.215656194255893E-2</v>
      </c>
      <c r="AV114" s="141">
        <f t="shared" si="377"/>
        <v>1.215656194255893E-2</v>
      </c>
      <c r="AW114" s="141">
        <f t="shared" si="377"/>
        <v>1.215656194255893E-2</v>
      </c>
      <c r="AX114" s="141">
        <f t="shared" si="377"/>
        <v>1.215656194255893E-2</v>
      </c>
      <c r="AY114" s="141">
        <f t="shared" si="377"/>
        <v>1.215656194255893E-2</v>
      </c>
      <c r="BA114" s="181" t="s">
        <v>114</v>
      </c>
      <c r="BB114" s="181" t="s">
        <v>114</v>
      </c>
      <c r="BC114" s="181" t="s">
        <v>114</v>
      </c>
      <c r="BD114" s="181" t="s">
        <v>114</v>
      </c>
      <c r="BF114" s="77" t="s">
        <v>246</v>
      </c>
      <c r="BG114" s="77" t="str">
        <f t="shared" si="73"/>
        <v>Non-Media Marketing (% Gross Profit)Base Case Scenario</v>
      </c>
    </row>
    <row r="115" spans="2:16382" x14ac:dyDescent="0.25">
      <c r="B115" s="92" t="s">
        <v>265</v>
      </c>
      <c r="C115" s="91" t="s">
        <v>119</v>
      </c>
      <c r="D115" s="146">
        <f t="shared" ref="D115:O115" si="378">D32/D$29</f>
        <v>1.5797290233317291E-2</v>
      </c>
      <c r="E115" s="146">
        <f t="shared" si="378"/>
        <v>1.6259566910509154E-2</v>
      </c>
      <c r="F115" s="146">
        <f t="shared" si="378"/>
        <v>1.0361612378910201E-2</v>
      </c>
      <c r="G115" s="146">
        <f t="shared" si="378"/>
        <v>8.4203826644166594E-3</v>
      </c>
      <c r="H115" s="146">
        <f t="shared" si="378"/>
        <v>7.2826222519591756E-3</v>
      </c>
      <c r="I115" s="146">
        <f t="shared" si="378"/>
        <v>6.3265442476559955E-3</v>
      </c>
      <c r="J115" s="146">
        <f t="shared" si="378"/>
        <v>1.032519792159493E-2</v>
      </c>
      <c r="K115" s="146">
        <f t="shared" si="378"/>
        <v>1.128498556953306E-2</v>
      </c>
      <c r="L115" s="146">
        <f t="shared" si="378"/>
        <v>1.2710838292793096E-2</v>
      </c>
      <c r="M115" s="146">
        <f t="shared" si="378"/>
        <v>1.7077863584631595E-2</v>
      </c>
      <c r="N115" s="146">
        <f t="shared" si="378"/>
        <v>1.0571232499152334E-2</v>
      </c>
      <c r="O115" s="146">
        <f t="shared" si="378"/>
        <v>1.0328041658013975E-2</v>
      </c>
      <c r="P115" s="141">
        <f t="shared" ref="P115:P127" si="379">AVERAGE(D115:O115)</f>
        <v>1.1395514851040622E-2</v>
      </c>
      <c r="Q115" s="141">
        <f t="shared" ref="Q115:AY115" si="380">P115</f>
        <v>1.1395514851040622E-2</v>
      </c>
      <c r="R115" s="141">
        <f t="shared" si="380"/>
        <v>1.1395514851040622E-2</v>
      </c>
      <c r="S115" s="141">
        <f t="shared" si="380"/>
        <v>1.1395514851040622E-2</v>
      </c>
      <c r="T115" s="141">
        <f t="shared" si="380"/>
        <v>1.1395514851040622E-2</v>
      </c>
      <c r="U115" s="141">
        <f t="shared" si="380"/>
        <v>1.1395514851040622E-2</v>
      </c>
      <c r="V115" s="141">
        <f t="shared" si="380"/>
        <v>1.1395514851040622E-2</v>
      </c>
      <c r="W115" s="141">
        <f t="shared" si="380"/>
        <v>1.1395514851040622E-2</v>
      </c>
      <c r="X115" s="141">
        <f t="shared" si="380"/>
        <v>1.1395514851040622E-2</v>
      </c>
      <c r="Y115" s="141">
        <f t="shared" si="380"/>
        <v>1.1395514851040622E-2</v>
      </c>
      <c r="Z115" s="141">
        <f t="shared" si="380"/>
        <v>1.1395514851040622E-2</v>
      </c>
      <c r="AA115" s="141">
        <f t="shared" si="380"/>
        <v>1.1395514851040622E-2</v>
      </c>
      <c r="AB115" s="141">
        <f t="shared" si="380"/>
        <v>1.1395514851040622E-2</v>
      </c>
      <c r="AC115" s="141">
        <f t="shared" si="380"/>
        <v>1.1395514851040622E-2</v>
      </c>
      <c r="AD115" s="141">
        <f t="shared" si="380"/>
        <v>1.1395514851040622E-2</v>
      </c>
      <c r="AE115" s="141">
        <f t="shared" si="380"/>
        <v>1.1395514851040622E-2</v>
      </c>
      <c r="AF115" s="141">
        <f t="shared" si="380"/>
        <v>1.1395514851040622E-2</v>
      </c>
      <c r="AG115" s="141">
        <f t="shared" si="380"/>
        <v>1.1395514851040622E-2</v>
      </c>
      <c r="AH115" s="141">
        <f t="shared" si="380"/>
        <v>1.1395514851040622E-2</v>
      </c>
      <c r="AI115" s="141">
        <f t="shared" si="380"/>
        <v>1.1395514851040622E-2</v>
      </c>
      <c r="AJ115" s="141">
        <f t="shared" si="380"/>
        <v>1.1395514851040622E-2</v>
      </c>
      <c r="AK115" s="141">
        <f t="shared" si="380"/>
        <v>1.1395514851040622E-2</v>
      </c>
      <c r="AL115" s="141">
        <f t="shared" si="380"/>
        <v>1.1395514851040622E-2</v>
      </c>
      <c r="AM115" s="141">
        <f t="shared" si="380"/>
        <v>1.1395514851040622E-2</v>
      </c>
      <c r="AN115" s="141">
        <f t="shared" si="380"/>
        <v>1.1395514851040622E-2</v>
      </c>
      <c r="AO115" s="141">
        <f t="shared" si="380"/>
        <v>1.1395514851040622E-2</v>
      </c>
      <c r="AP115" s="141">
        <f t="shared" si="380"/>
        <v>1.1395514851040622E-2</v>
      </c>
      <c r="AQ115" s="141">
        <f t="shared" si="380"/>
        <v>1.1395514851040622E-2</v>
      </c>
      <c r="AR115" s="141">
        <f t="shared" si="380"/>
        <v>1.1395514851040622E-2</v>
      </c>
      <c r="AS115" s="141">
        <f t="shared" si="380"/>
        <v>1.1395514851040622E-2</v>
      </c>
      <c r="AT115" s="141">
        <f t="shared" si="380"/>
        <v>1.1395514851040622E-2</v>
      </c>
      <c r="AU115" s="141">
        <f t="shared" si="380"/>
        <v>1.1395514851040622E-2</v>
      </c>
      <c r="AV115" s="141">
        <f t="shared" si="380"/>
        <v>1.1395514851040622E-2</v>
      </c>
      <c r="AW115" s="141">
        <f t="shared" si="380"/>
        <v>1.1395514851040622E-2</v>
      </c>
      <c r="AX115" s="141">
        <f t="shared" si="380"/>
        <v>1.1395514851040622E-2</v>
      </c>
      <c r="AY115" s="141">
        <f t="shared" si="380"/>
        <v>1.1395514851040622E-2</v>
      </c>
      <c r="BA115" s="181" t="s">
        <v>114</v>
      </c>
      <c r="BB115" s="181" t="s">
        <v>114</v>
      </c>
      <c r="BC115" s="181" t="s">
        <v>114</v>
      </c>
      <c r="BD115" s="181" t="s">
        <v>114</v>
      </c>
      <c r="BF115" s="77" t="s">
        <v>246</v>
      </c>
      <c r="BG115" s="77" t="str">
        <f t="shared" si="73"/>
        <v>Partner Marketing (% Gross Profit)Base Case Scenario</v>
      </c>
    </row>
    <row r="116" spans="2:16382" x14ac:dyDescent="0.25">
      <c r="B116" s="92" t="s">
        <v>266</v>
      </c>
      <c r="C116" s="91" t="s">
        <v>119</v>
      </c>
      <c r="D116" s="146">
        <f t="shared" ref="D116:O116" si="381">D33/D$29</f>
        <v>2.0838952082441756E-2</v>
      </c>
      <c r="E116" s="146">
        <f t="shared" si="381"/>
        <v>7.9938095933656292E-2</v>
      </c>
      <c r="F116" s="146">
        <f t="shared" si="381"/>
        <v>5.5371000043982391E-2</v>
      </c>
      <c r="G116" s="146">
        <f t="shared" si="381"/>
        <v>2.1131279279018266E-2</v>
      </c>
      <c r="H116" s="146">
        <f t="shared" si="381"/>
        <v>2.4363400875169527E-2</v>
      </c>
      <c r="I116" s="146">
        <f t="shared" si="381"/>
        <v>2.495288555429627E-2</v>
      </c>
      <c r="J116" s="146">
        <f t="shared" si="381"/>
        <v>2.4778835374865301E-2</v>
      </c>
      <c r="K116" s="146">
        <f t="shared" si="381"/>
        <v>2.0537125571097173E-2</v>
      </c>
      <c r="L116" s="146">
        <f t="shared" si="381"/>
        <v>3.3610331395550418E-3</v>
      </c>
      <c r="M116" s="146">
        <f t="shared" si="381"/>
        <v>1.6366192066688896E-2</v>
      </c>
      <c r="N116" s="146">
        <f t="shared" si="381"/>
        <v>1.7599950207863146E-2</v>
      </c>
      <c r="O116" s="146">
        <f t="shared" si="381"/>
        <v>1.6453752723806624E-2</v>
      </c>
      <c r="P116" s="141">
        <f t="shared" si="379"/>
        <v>2.7141041904370052E-2</v>
      </c>
      <c r="Q116" s="141">
        <f t="shared" ref="Q116" si="382">P116</f>
        <v>2.7141041904370052E-2</v>
      </c>
      <c r="R116" s="141">
        <f t="shared" ref="R116:AY116" si="383">Q116</f>
        <v>2.7141041904370052E-2</v>
      </c>
      <c r="S116" s="141">
        <f t="shared" si="383"/>
        <v>2.7141041904370052E-2</v>
      </c>
      <c r="T116" s="141">
        <f t="shared" si="383"/>
        <v>2.7141041904370052E-2</v>
      </c>
      <c r="U116" s="141">
        <f t="shared" si="383"/>
        <v>2.7141041904370052E-2</v>
      </c>
      <c r="V116" s="141">
        <f t="shared" si="383"/>
        <v>2.7141041904370052E-2</v>
      </c>
      <c r="W116" s="141">
        <f t="shared" si="383"/>
        <v>2.7141041904370052E-2</v>
      </c>
      <c r="X116" s="141">
        <f t="shared" si="383"/>
        <v>2.7141041904370052E-2</v>
      </c>
      <c r="Y116" s="141">
        <f t="shared" si="383"/>
        <v>2.7141041904370052E-2</v>
      </c>
      <c r="Z116" s="141">
        <f t="shared" si="383"/>
        <v>2.7141041904370052E-2</v>
      </c>
      <c r="AA116" s="141">
        <f t="shared" si="383"/>
        <v>2.7141041904370052E-2</v>
      </c>
      <c r="AB116" s="141">
        <f t="shared" si="383"/>
        <v>2.7141041904370052E-2</v>
      </c>
      <c r="AC116" s="141">
        <f t="shared" si="383"/>
        <v>2.7141041904370052E-2</v>
      </c>
      <c r="AD116" s="141">
        <f t="shared" si="383"/>
        <v>2.7141041904370052E-2</v>
      </c>
      <c r="AE116" s="141">
        <f t="shared" si="383"/>
        <v>2.7141041904370052E-2</v>
      </c>
      <c r="AF116" s="141">
        <f t="shared" si="383"/>
        <v>2.7141041904370052E-2</v>
      </c>
      <c r="AG116" s="141">
        <f t="shared" si="383"/>
        <v>2.7141041904370052E-2</v>
      </c>
      <c r="AH116" s="141">
        <f t="shared" si="383"/>
        <v>2.7141041904370052E-2</v>
      </c>
      <c r="AI116" s="141">
        <f t="shared" si="383"/>
        <v>2.7141041904370052E-2</v>
      </c>
      <c r="AJ116" s="141">
        <f t="shared" si="383"/>
        <v>2.7141041904370052E-2</v>
      </c>
      <c r="AK116" s="141">
        <f t="shared" si="383"/>
        <v>2.7141041904370052E-2</v>
      </c>
      <c r="AL116" s="141">
        <f t="shared" si="383"/>
        <v>2.7141041904370052E-2</v>
      </c>
      <c r="AM116" s="141">
        <f t="shared" si="383"/>
        <v>2.7141041904370052E-2</v>
      </c>
      <c r="AN116" s="141">
        <f t="shared" si="383"/>
        <v>2.7141041904370052E-2</v>
      </c>
      <c r="AO116" s="141">
        <f t="shared" si="383"/>
        <v>2.7141041904370052E-2</v>
      </c>
      <c r="AP116" s="141">
        <f t="shared" si="383"/>
        <v>2.7141041904370052E-2</v>
      </c>
      <c r="AQ116" s="141">
        <f t="shared" si="383"/>
        <v>2.7141041904370052E-2</v>
      </c>
      <c r="AR116" s="141">
        <f t="shared" si="383"/>
        <v>2.7141041904370052E-2</v>
      </c>
      <c r="AS116" s="141">
        <f t="shared" si="383"/>
        <v>2.7141041904370052E-2</v>
      </c>
      <c r="AT116" s="141">
        <f t="shared" si="383"/>
        <v>2.7141041904370052E-2</v>
      </c>
      <c r="AU116" s="141">
        <f t="shared" si="383"/>
        <v>2.7141041904370052E-2</v>
      </c>
      <c r="AV116" s="141">
        <f t="shared" si="383"/>
        <v>2.7141041904370052E-2</v>
      </c>
      <c r="AW116" s="141">
        <f t="shared" si="383"/>
        <v>2.7141041904370052E-2</v>
      </c>
      <c r="AX116" s="141">
        <f t="shared" si="383"/>
        <v>2.7141041904370052E-2</v>
      </c>
      <c r="AY116" s="141">
        <f t="shared" si="383"/>
        <v>2.7141041904370052E-2</v>
      </c>
      <c r="BA116" s="181" t="s">
        <v>114</v>
      </c>
      <c r="BB116" s="181" t="s">
        <v>114</v>
      </c>
      <c r="BC116" s="181" t="s">
        <v>114</v>
      </c>
      <c r="BD116" s="181" t="s">
        <v>114</v>
      </c>
      <c r="BF116" s="77" t="s">
        <v>246</v>
      </c>
      <c r="BG116" s="77" t="str">
        <f t="shared" si="73"/>
        <v>Rider Marketing (% Gross Profit)Base Case Scenario</v>
      </c>
    </row>
    <row r="117" spans="2:16382" x14ac:dyDescent="0.25">
      <c r="B117" s="92" t="s">
        <v>267</v>
      </c>
      <c r="C117" s="91" t="s">
        <v>119</v>
      </c>
      <c r="D117" s="146">
        <f t="shared" ref="D117:O117" si="384">D35/D$29</f>
        <v>1.7250437054138954E-3</v>
      </c>
      <c r="E117" s="146">
        <f t="shared" si="384"/>
        <v>5.7396150782592177E-3</v>
      </c>
      <c r="F117" s="146">
        <f t="shared" si="384"/>
        <v>5.0178720642416264E-3</v>
      </c>
      <c r="G117" s="146">
        <f t="shared" si="384"/>
        <v>0</v>
      </c>
      <c r="H117" s="146">
        <f t="shared" si="384"/>
        <v>0</v>
      </c>
      <c r="I117" s="146">
        <f t="shared" si="384"/>
        <v>0</v>
      </c>
      <c r="J117" s="146">
        <f t="shared" si="384"/>
        <v>7.0470065265693587E-5</v>
      </c>
      <c r="K117" s="146">
        <f t="shared" si="384"/>
        <v>8.6354549970560413E-6</v>
      </c>
      <c r="L117" s="146">
        <f t="shared" si="384"/>
        <v>-6.0900535937052695E-5</v>
      </c>
      <c r="M117" s="146">
        <f t="shared" si="384"/>
        <v>0</v>
      </c>
      <c r="N117" s="146">
        <f t="shared" si="384"/>
        <v>0</v>
      </c>
      <c r="O117" s="146">
        <f t="shared" si="384"/>
        <v>0</v>
      </c>
      <c r="P117" s="141">
        <f t="shared" si="379"/>
        <v>1.0417279860200363E-3</v>
      </c>
      <c r="Q117" s="141">
        <f t="shared" ref="Q117:AY117" si="385">P117</f>
        <v>1.0417279860200363E-3</v>
      </c>
      <c r="R117" s="141">
        <f t="shared" si="385"/>
        <v>1.0417279860200363E-3</v>
      </c>
      <c r="S117" s="141">
        <f t="shared" si="385"/>
        <v>1.0417279860200363E-3</v>
      </c>
      <c r="T117" s="141">
        <f t="shared" si="385"/>
        <v>1.0417279860200363E-3</v>
      </c>
      <c r="U117" s="141">
        <f t="shared" si="385"/>
        <v>1.0417279860200363E-3</v>
      </c>
      <c r="V117" s="141">
        <f t="shared" si="385"/>
        <v>1.0417279860200363E-3</v>
      </c>
      <c r="W117" s="141">
        <f t="shared" si="385"/>
        <v>1.0417279860200363E-3</v>
      </c>
      <c r="X117" s="141">
        <f t="shared" si="385"/>
        <v>1.0417279860200363E-3</v>
      </c>
      <c r="Y117" s="141">
        <f t="shared" si="385"/>
        <v>1.0417279860200363E-3</v>
      </c>
      <c r="Z117" s="141">
        <f t="shared" si="385"/>
        <v>1.0417279860200363E-3</v>
      </c>
      <c r="AA117" s="141">
        <f t="shared" si="385"/>
        <v>1.0417279860200363E-3</v>
      </c>
      <c r="AB117" s="141">
        <f t="shared" si="385"/>
        <v>1.0417279860200363E-3</v>
      </c>
      <c r="AC117" s="141">
        <f t="shared" si="385"/>
        <v>1.0417279860200363E-3</v>
      </c>
      <c r="AD117" s="141">
        <f t="shared" si="385"/>
        <v>1.0417279860200363E-3</v>
      </c>
      <c r="AE117" s="141">
        <f t="shared" si="385"/>
        <v>1.0417279860200363E-3</v>
      </c>
      <c r="AF117" s="141">
        <f t="shared" si="385"/>
        <v>1.0417279860200363E-3</v>
      </c>
      <c r="AG117" s="141">
        <f t="shared" si="385"/>
        <v>1.0417279860200363E-3</v>
      </c>
      <c r="AH117" s="141">
        <f t="shared" si="385"/>
        <v>1.0417279860200363E-3</v>
      </c>
      <c r="AI117" s="141">
        <f t="shared" si="385"/>
        <v>1.0417279860200363E-3</v>
      </c>
      <c r="AJ117" s="141">
        <f t="shared" si="385"/>
        <v>1.0417279860200363E-3</v>
      </c>
      <c r="AK117" s="141">
        <f t="shared" si="385"/>
        <v>1.0417279860200363E-3</v>
      </c>
      <c r="AL117" s="141">
        <f t="shared" si="385"/>
        <v>1.0417279860200363E-3</v>
      </c>
      <c r="AM117" s="141">
        <f t="shared" si="385"/>
        <v>1.0417279860200363E-3</v>
      </c>
      <c r="AN117" s="141">
        <f t="shared" si="385"/>
        <v>1.0417279860200363E-3</v>
      </c>
      <c r="AO117" s="141">
        <f t="shared" si="385"/>
        <v>1.0417279860200363E-3</v>
      </c>
      <c r="AP117" s="141">
        <f t="shared" si="385"/>
        <v>1.0417279860200363E-3</v>
      </c>
      <c r="AQ117" s="141">
        <f t="shared" si="385"/>
        <v>1.0417279860200363E-3</v>
      </c>
      <c r="AR117" s="141">
        <f t="shared" si="385"/>
        <v>1.0417279860200363E-3</v>
      </c>
      <c r="AS117" s="141">
        <f t="shared" si="385"/>
        <v>1.0417279860200363E-3</v>
      </c>
      <c r="AT117" s="141">
        <f t="shared" si="385"/>
        <v>1.0417279860200363E-3</v>
      </c>
      <c r="AU117" s="141">
        <f t="shared" si="385"/>
        <v>1.0417279860200363E-3</v>
      </c>
      <c r="AV117" s="141">
        <f t="shared" si="385"/>
        <v>1.0417279860200363E-3</v>
      </c>
      <c r="AW117" s="141">
        <f t="shared" si="385"/>
        <v>1.0417279860200363E-3</v>
      </c>
      <c r="AX117" s="141">
        <f t="shared" si="385"/>
        <v>1.0417279860200363E-3</v>
      </c>
      <c r="AY117" s="141">
        <f t="shared" si="385"/>
        <v>1.0417279860200363E-3</v>
      </c>
      <c r="BA117" s="181" t="s">
        <v>114</v>
      </c>
      <c r="BB117" s="181" t="s">
        <v>114</v>
      </c>
      <c r="BC117" s="181" t="s">
        <v>114</v>
      </c>
      <c r="BD117" s="181" t="s">
        <v>114</v>
      </c>
      <c r="BF117" s="77" t="s">
        <v>246</v>
      </c>
      <c r="BG117" s="77" t="str">
        <f t="shared" si="73"/>
        <v>General Insurance (%Operating Expenses)Base Case Scenario</v>
      </c>
    </row>
    <row r="118" spans="2:16382" x14ac:dyDescent="0.25">
      <c r="B118" s="92" t="s">
        <v>268</v>
      </c>
      <c r="C118" s="91" t="s">
        <v>119</v>
      </c>
      <c r="D118" s="146">
        <f t="shared" ref="D118:O118" si="386">D36/D$29</f>
        <v>5.4471946798431196E-2</v>
      </c>
      <c r="E118" s="146">
        <f t="shared" si="386"/>
        <v>2.2093464984294969E-2</v>
      </c>
      <c r="F118" s="146">
        <f t="shared" si="386"/>
        <v>2.8466410166199111E-2</v>
      </c>
      <c r="G118" s="146">
        <f t="shared" si="386"/>
        <v>3.4772131436647133E-2</v>
      </c>
      <c r="H118" s="146">
        <f t="shared" si="386"/>
        <v>-3.5972866475658387E-2</v>
      </c>
      <c r="I118" s="146">
        <f t="shared" si="386"/>
        <v>2.1389970465035928E-2</v>
      </c>
      <c r="J118" s="146">
        <f t="shared" si="386"/>
        <v>2.3801416361725274E-2</v>
      </c>
      <c r="K118" s="146">
        <f t="shared" si="386"/>
        <v>1.8986865445921455E-2</v>
      </c>
      <c r="L118" s="146">
        <f t="shared" si="386"/>
        <v>1.645745488970652E-2</v>
      </c>
      <c r="M118" s="146">
        <f t="shared" si="386"/>
        <v>1.2481867912070305E-2</v>
      </c>
      <c r="N118" s="146">
        <f t="shared" si="386"/>
        <v>1.4450140988772495E-2</v>
      </c>
      <c r="O118" s="146">
        <f t="shared" si="386"/>
        <v>1.3644505537710412E-2</v>
      </c>
      <c r="P118" s="141">
        <f t="shared" si="379"/>
        <v>1.8753609042571368E-2</v>
      </c>
      <c r="Q118" s="141">
        <f t="shared" ref="Q118:AY118" si="387">P118</f>
        <v>1.8753609042571368E-2</v>
      </c>
      <c r="R118" s="141">
        <f t="shared" si="387"/>
        <v>1.8753609042571368E-2</v>
      </c>
      <c r="S118" s="141">
        <f t="shared" si="387"/>
        <v>1.8753609042571368E-2</v>
      </c>
      <c r="T118" s="141">
        <f t="shared" si="387"/>
        <v>1.8753609042571368E-2</v>
      </c>
      <c r="U118" s="141">
        <f t="shared" si="387"/>
        <v>1.8753609042571368E-2</v>
      </c>
      <c r="V118" s="141">
        <f t="shared" si="387"/>
        <v>1.8753609042571368E-2</v>
      </c>
      <c r="W118" s="141">
        <f t="shared" si="387"/>
        <v>1.8753609042571368E-2</v>
      </c>
      <c r="X118" s="141">
        <f t="shared" si="387"/>
        <v>1.8753609042571368E-2</v>
      </c>
      <c r="Y118" s="141">
        <f t="shared" si="387"/>
        <v>1.8753609042571368E-2</v>
      </c>
      <c r="Z118" s="141">
        <f t="shared" si="387"/>
        <v>1.8753609042571368E-2</v>
      </c>
      <c r="AA118" s="141">
        <f t="shared" si="387"/>
        <v>1.8753609042571368E-2</v>
      </c>
      <c r="AB118" s="141">
        <f t="shared" si="387"/>
        <v>1.8753609042571368E-2</v>
      </c>
      <c r="AC118" s="141">
        <f t="shared" si="387"/>
        <v>1.8753609042571368E-2</v>
      </c>
      <c r="AD118" s="141">
        <f t="shared" si="387"/>
        <v>1.8753609042571368E-2</v>
      </c>
      <c r="AE118" s="141">
        <f t="shared" si="387"/>
        <v>1.8753609042571368E-2</v>
      </c>
      <c r="AF118" s="141">
        <f t="shared" si="387"/>
        <v>1.8753609042571368E-2</v>
      </c>
      <c r="AG118" s="141">
        <f t="shared" si="387"/>
        <v>1.8753609042571368E-2</v>
      </c>
      <c r="AH118" s="141">
        <f t="shared" si="387"/>
        <v>1.8753609042571368E-2</v>
      </c>
      <c r="AI118" s="141">
        <f t="shared" si="387"/>
        <v>1.8753609042571368E-2</v>
      </c>
      <c r="AJ118" s="141">
        <f t="shared" si="387"/>
        <v>1.8753609042571368E-2</v>
      </c>
      <c r="AK118" s="141">
        <f t="shared" si="387"/>
        <v>1.8753609042571368E-2</v>
      </c>
      <c r="AL118" s="141">
        <f t="shared" si="387"/>
        <v>1.8753609042571368E-2</v>
      </c>
      <c r="AM118" s="141">
        <f t="shared" si="387"/>
        <v>1.8753609042571368E-2</v>
      </c>
      <c r="AN118" s="141">
        <f t="shared" si="387"/>
        <v>1.8753609042571368E-2</v>
      </c>
      <c r="AO118" s="141">
        <f t="shared" si="387"/>
        <v>1.8753609042571368E-2</v>
      </c>
      <c r="AP118" s="141">
        <f t="shared" si="387"/>
        <v>1.8753609042571368E-2</v>
      </c>
      <c r="AQ118" s="141">
        <f t="shared" si="387"/>
        <v>1.8753609042571368E-2</v>
      </c>
      <c r="AR118" s="141">
        <f t="shared" si="387"/>
        <v>1.8753609042571368E-2</v>
      </c>
      <c r="AS118" s="141">
        <f t="shared" si="387"/>
        <v>1.8753609042571368E-2</v>
      </c>
      <c r="AT118" s="141">
        <f t="shared" si="387"/>
        <v>1.8753609042571368E-2</v>
      </c>
      <c r="AU118" s="141">
        <f t="shared" si="387"/>
        <v>1.8753609042571368E-2</v>
      </c>
      <c r="AV118" s="141">
        <f t="shared" si="387"/>
        <v>1.8753609042571368E-2</v>
      </c>
      <c r="AW118" s="141">
        <f t="shared" si="387"/>
        <v>1.8753609042571368E-2</v>
      </c>
      <c r="AX118" s="141">
        <f t="shared" si="387"/>
        <v>1.8753609042571368E-2</v>
      </c>
      <c r="AY118" s="141">
        <f t="shared" si="387"/>
        <v>1.8753609042571368E-2</v>
      </c>
      <c r="BA118" s="181" t="s">
        <v>114</v>
      </c>
      <c r="BB118" s="181" t="s">
        <v>114</v>
      </c>
      <c r="BC118" s="181" t="s">
        <v>114</v>
      </c>
      <c r="BD118" s="181" t="s">
        <v>114</v>
      </c>
      <c r="BF118" s="77" t="s">
        <v>246</v>
      </c>
      <c r="BG118" s="77" t="str">
        <f t="shared" si="73"/>
        <v>Legal Services (%Operating Expenses)Base Case Scenario</v>
      </c>
    </row>
    <row r="119" spans="2:16382" x14ac:dyDescent="0.25">
      <c r="B119" s="92" t="s">
        <v>269</v>
      </c>
      <c r="C119" s="91" t="s">
        <v>119</v>
      </c>
      <c r="D119" s="146">
        <f t="shared" ref="D119:O119" si="388">D37/D$29</f>
        <v>0.13621263552902169</v>
      </c>
      <c r="E119" s="146">
        <f t="shared" si="388"/>
        <v>0.18587304283100209</v>
      </c>
      <c r="F119" s="146">
        <f t="shared" si="388"/>
        <v>0.17458252644449865</v>
      </c>
      <c r="G119" s="146">
        <f t="shared" si="388"/>
        <v>0.13852053891541444</v>
      </c>
      <c r="H119" s="146">
        <f t="shared" si="388"/>
        <v>0.16134011075463606</v>
      </c>
      <c r="I119" s="146">
        <f t="shared" si="388"/>
        <v>0.14729865177015206</v>
      </c>
      <c r="J119" s="146">
        <f t="shared" si="388"/>
        <v>0.13442747139367023</v>
      </c>
      <c r="K119" s="146">
        <f t="shared" si="388"/>
        <v>0.16784306834932902</v>
      </c>
      <c r="L119" s="146">
        <f t="shared" si="388"/>
        <v>0.11333987585748567</v>
      </c>
      <c r="M119" s="146">
        <f t="shared" si="388"/>
        <v>0.1405259770165917</v>
      </c>
      <c r="N119" s="146">
        <f t="shared" si="388"/>
        <v>0.1653736772510172</v>
      </c>
      <c r="O119" s="146">
        <f t="shared" si="388"/>
        <v>0.15545981837266554</v>
      </c>
      <c r="P119" s="141">
        <f t="shared" si="379"/>
        <v>0.15173311620712371</v>
      </c>
      <c r="Q119" s="141">
        <f t="shared" ref="Q119:AY119" si="389">P119</f>
        <v>0.15173311620712371</v>
      </c>
      <c r="R119" s="141">
        <f t="shared" si="389"/>
        <v>0.15173311620712371</v>
      </c>
      <c r="S119" s="141">
        <f t="shared" si="389"/>
        <v>0.15173311620712371</v>
      </c>
      <c r="T119" s="141">
        <f t="shared" si="389"/>
        <v>0.15173311620712371</v>
      </c>
      <c r="U119" s="141">
        <f t="shared" si="389"/>
        <v>0.15173311620712371</v>
      </c>
      <c r="V119" s="141">
        <f t="shared" si="389"/>
        <v>0.15173311620712371</v>
      </c>
      <c r="W119" s="141">
        <f t="shared" si="389"/>
        <v>0.15173311620712371</v>
      </c>
      <c r="X119" s="141">
        <f t="shared" si="389"/>
        <v>0.15173311620712371</v>
      </c>
      <c r="Y119" s="141">
        <f t="shared" si="389"/>
        <v>0.15173311620712371</v>
      </c>
      <c r="Z119" s="141">
        <f t="shared" si="389"/>
        <v>0.15173311620712371</v>
      </c>
      <c r="AA119" s="141">
        <f t="shared" si="389"/>
        <v>0.15173311620712371</v>
      </c>
      <c r="AB119" s="141">
        <f t="shared" si="389"/>
        <v>0.15173311620712371</v>
      </c>
      <c r="AC119" s="141">
        <f t="shared" si="389"/>
        <v>0.15173311620712371</v>
      </c>
      <c r="AD119" s="141">
        <f t="shared" si="389"/>
        <v>0.15173311620712371</v>
      </c>
      <c r="AE119" s="141">
        <f t="shared" si="389"/>
        <v>0.15173311620712371</v>
      </c>
      <c r="AF119" s="141">
        <f t="shared" si="389"/>
        <v>0.15173311620712371</v>
      </c>
      <c r="AG119" s="141">
        <f t="shared" si="389"/>
        <v>0.15173311620712371</v>
      </c>
      <c r="AH119" s="141">
        <f t="shared" si="389"/>
        <v>0.15173311620712371</v>
      </c>
      <c r="AI119" s="141">
        <f t="shared" si="389"/>
        <v>0.15173311620712371</v>
      </c>
      <c r="AJ119" s="141">
        <f t="shared" si="389"/>
        <v>0.15173311620712371</v>
      </c>
      <c r="AK119" s="141">
        <f t="shared" si="389"/>
        <v>0.15173311620712371</v>
      </c>
      <c r="AL119" s="141">
        <f t="shared" si="389"/>
        <v>0.15173311620712371</v>
      </c>
      <c r="AM119" s="141">
        <f t="shared" si="389"/>
        <v>0.15173311620712371</v>
      </c>
      <c r="AN119" s="141">
        <f t="shared" si="389"/>
        <v>0.15173311620712371</v>
      </c>
      <c r="AO119" s="141">
        <f t="shared" si="389"/>
        <v>0.15173311620712371</v>
      </c>
      <c r="AP119" s="141">
        <f t="shared" si="389"/>
        <v>0.15173311620712371</v>
      </c>
      <c r="AQ119" s="141">
        <f t="shared" si="389"/>
        <v>0.15173311620712371</v>
      </c>
      <c r="AR119" s="141">
        <f t="shared" si="389"/>
        <v>0.15173311620712371</v>
      </c>
      <c r="AS119" s="141">
        <f t="shared" si="389"/>
        <v>0.15173311620712371</v>
      </c>
      <c r="AT119" s="141">
        <f t="shared" si="389"/>
        <v>0.15173311620712371</v>
      </c>
      <c r="AU119" s="141">
        <f t="shared" si="389"/>
        <v>0.15173311620712371</v>
      </c>
      <c r="AV119" s="141">
        <f t="shared" si="389"/>
        <v>0.15173311620712371</v>
      </c>
      <c r="AW119" s="141">
        <f t="shared" si="389"/>
        <v>0.15173311620712371</v>
      </c>
      <c r="AX119" s="141">
        <f t="shared" si="389"/>
        <v>0.15173311620712371</v>
      </c>
      <c r="AY119" s="141">
        <f t="shared" si="389"/>
        <v>0.15173311620712371</v>
      </c>
      <c r="BA119" s="181" t="s">
        <v>114</v>
      </c>
      <c r="BB119" s="181" t="s">
        <v>114</v>
      </c>
      <c r="BC119" s="181" t="s">
        <v>114</v>
      </c>
      <c r="BD119" s="181" t="s">
        <v>114</v>
      </c>
      <c r="BF119" s="77" t="s">
        <v>246</v>
      </c>
      <c r="BG119" s="77" t="str">
        <f t="shared" si="73"/>
        <v>Support Services (%Operating Expenses)Base Case Scenario</v>
      </c>
    </row>
    <row r="120" spans="2:16382" x14ac:dyDescent="0.25">
      <c r="B120" s="92" t="s">
        <v>270</v>
      </c>
      <c r="C120" s="91" t="s">
        <v>119</v>
      </c>
      <c r="D120" s="146">
        <f t="shared" ref="D120:O120" si="390">D38/D$29</f>
        <v>2.407846367609669E-2</v>
      </c>
      <c r="E120" s="146">
        <f t="shared" si="390"/>
        <v>3.063577589514347E-2</v>
      </c>
      <c r="F120" s="146">
        <f t="shared" si="390"/>
        <v>2.0399697374112034E-2</v>
      </c>
      <c r="G120" s="146">
        <f t="shared" si="390"/>
        <v>2.9662577770962255E-2</v>
      </c>
      <c r="H120" s="146">
        <f t="shared" si="390"/>
        <v>3.5604904562279403E-2</v>
      </c>
      <c r="I120" s="146">
        <f t="shared" si="390"/>
        <v>2.6659748744352039E-2</v>
      </c>
      <c r="J120" s="146">
        <f t="shared" si="390"/>
        <v>1.9720138544983706E-2</v>
      </c>
      <c r="K120" s="146">
        <f t="shared" si="390"/>
        <v>3.2080322313019737E-2</v>
      </c>
      <c r="L120" s="146">
        <f t="shared" si="390"/>
        <v>1.389338163528509E-2</v>
      </c>
      <c r="M120" s="146">
        <f t="shared" si="390"/>
        <v>2.9550125260135677E-2</v>
      </c>
      <c r="N120" s="146">
        <f t="shared" si="390"/>
        <v>2.6470224385576831E-2</v>
      </c>
      <c r="O120" s="146">
        <f t="shared" si="390"/>
        <v>4.1752315200333609E-2</v>
      </c>
      <c r="P120" s="141">
        <f t="shared" si="379"/>
        <v>2.7542306280190051E-2</v>
      </c>
      <c r="Q120" s="141">
        <f t="shared" ref="Q120:AY120" si="391">P120</f>
        <v>2.7542306280190051E-2</v>
      </c>
      <c r="R120" s="141">
        <f t="shared" si="391"/>
        <v>2.7542306280190051E-2</v>
      </c>
      <c r="S120" s="141">
        <f t="shared" si="391"/>
        <v>2.7542306280190051E-2</v>
      </c>
      <c r="T120" s="141">
        <f t="shared" si="391"/>
        <v>2.7542306280190051E-2</v>
      </c>
      <c r="U120" s="141">
        <f t="shared" si="391"/>
        <v>2.7542306280190051E-2</v>
      </c>
      <c r="V120" s="141">
        <f t="shared" si="391"/>
        <v>2.7542306280190051E-2</v>
      </c>
      <c r="W120" s="141">
        <f t="shared" si="391"/>
        <v>2.7542306280190051E-2</v>
      </c>
      <c r="X120" s="141">
        <f t="shared" si="391"/>
        <v>2.7542306280190051E-2</v>
      </c>
      <c r="Y120" s="141">
        <f t="shared" si="391"/>
        <v>2.7542306280190051E-2</v>
      </c>
      <c r="Z120" s="141">
        <f t="shared" si="391"/>
        <v>2.7542306280190051E-2</v>
      </c>
      <c r="AA120" s="141">
        <f t="shared" si="391"/>
        <v>2.7542306280190051E-2</v>
      </c>
      <c r="AB120" s="141">
        <f t="shared" si="391"/>
        <v>2.7542306280190051E-2</v>
      </c>
      <c r="AC120" s="141">
        <f t="shared" si="391"/>
        <v>2.7542306280190051E-2</v>
      </c>
      <c r="AD120" s="141">
        <f t="shared" si="391"/>
        <v>2.7542306280190051E-2</v>
      </c>
      <c r="AE120" s="141">
        <f t="shared" si="391"/>
        <v>2.7542306280190051E-2</v>
      </c>
      <c r="AF120" s="141">
        <f t="shared" si="391"/>
        <v>2.7542306280190051E-2</v>
      </c>
      <c r="AG120" s="141">
        <f t="shared" si="391"/>
        <v>2.7542306280190051E-2</v>
      </c>
      <c r="AH120" s="141">
        <f t="shared" si="391"/>
        <v>2.7542306280190051E-2</v>
      </c>
      <c r="AI120" s="141">
        <f t="shared" si="391"/>
        <v>2.7542306280190051E-2</v>
      </c>
      <c r="AJ120" s="141">
        <f t="shared" si="391"/>
        <v>2.7542306280190051E-2</v>
      </c>
      <c r="AK120" s="141">
        <f t="shared" si="391"/>
        <v>2.7542306280190051E-2</v>
      </c>
      <c r="AL120" s="141">
        <f t="shared" si="391"/>
        <v>2.7542306280190051E-2</v>
      </c>
      <c r="AM120" s="141">
        <f t="shared" si="391"/>
        <v>2.7542306280190051E-2</v>
      </c>
      <c r="AN120" s="141">
        <f t="shared" si="391"/>
        <v>2.7542306280190051E-2</v>
      </c>
      <c r="AO120" s="141">
        <f t="shared" si="391"/>
        <v>2.7542306280190051E-2</v>
      </c>
      <c r="AP120" s="141">
        <f t="shared" si="391"/>
        <v>2.7542306280190051E-2</v>
      </c>
      <c r="AQ120" s="141">
        <f t="shared" si="391"/>
        <v>2.7542306280190051E-2</v>
      </c>
      <c r="AR120" s="141">
        <f t="shared" si="391"/>
        <v>2.7542306280190051E-2</v>
      </c>
      <c r="AS120" s="141">
        <f t="shared" si="391"/>
        <v>2.7542306280190051E-2</v>
      </c>
      <c r="AT120" s="141">
        <f t="shared" si="391"/>
        <v>2.7542306280190051E-2</v>
      </c>
      <c r="AU120" s="141">
        <f t="shared" si="391"/>
        <v>2.7542306280190051E-2</v>
      </c>
      <c r="AV120" s="141">
        <f t="shared" si="391"/>
        <v>2.7542306280190051E-2</v>
      </c>
      <c r="AW120" s="141">
        <f t="shared" si="391"/>
        <v>2.7542306280190051E-2</v>
      </c>
      <c r="AX120" s="141">
        <f t="shared" si="391"/>
        <v>2.7542306280190051E-2</v>
      </c>
      <c r="AY120" s="141">
        <f t="shared" si="391"/>
        <v>2.7542306280190051E-2</v>
      </c>
      <c r="BA120" s="181" t="s">
        <v>114</v>
      </c>
      <c r="BB120" s="181" t="s">
        <v>114</v>
      </c>
      <c r="BC120" s="181" t="s">
        <v>114</v>
      </c>
      <c r="BD120" s="181" t="s">
        <v>114</v>
      </c>
      <c r="BF120" s="77" t="s">
        <v>246</v>
      </c>
      <c r="BG120" s="77" t="str">
        <f t="shared" si="73"/>
        <v>Total Other Operating Expenses (%Operating Expenses)Base Case Scenario</v>
      </c>
    </row>
    <row r="121" spans="2:16382" x14ac:dyDescent="0.25">
      <c r="B121" s="92" t="s">
        <v>271</v>
      </c>
      <c r="C121" s="91" t="s">
        <v>119</v>
      </c>
      <c r="D121" s="146">
        <f t="shared" ref="D121:O121" si="392">D39/D$29</f>
        <v>2.102834986079825E-2</v>
      </c>
      <c r="E121" s="146">
        <f t="shared" si="392"/>
        <v>4.2666596990641063E-2</v>
      </c>
      <c r="F121" s="146">
        <f t="shared" si="392"/>
        <v>4.4912311491294932E-2</v>
      </c>
      <c r="G121" s="146">
        <f t="shared" si="392"/>
        <v>3.4277139158165153E-2</v>
      </c>
      <c r="H121" s="146">
        <f t="shared" si="392"/>
        <v>3.171376781462476E-2</v>
      </c>
      <c r="I121" s="146">
        <f t="shared" si="392"/>
        <v>2.4786595150747163E-2</v>
      </c>
      <c r="J121" s="146">
        <f t="shared" si="392"/>
        <v>2.2929412011595107E-2</v>
      </c>
      <c r="K121" s="146">
        <f t="shared" si="392"/>
        <v>2.4430458971460015E-2</v>
      </c>
      <c r="L121" s="146">
        <f t="shared" si="392"/>
        <v>1.8223539590961433E-2</v>
      </c>
      <c r="M121" s="146">
        <f t="shared" si="392"/>
        <v>2.4892771175356956E-2</v>
      </c>
      <c r="N121" s="146">
        <f t="shared" si="392"/>
        <v>3.2000173479593573E-2</v>
      </c>
      <c r="O121" s="146">
        <f t="shared" si="392"/>
        <v>0.13940899502208909</v>
      </c>
      <c r="P121" s="141">
        <f t="shared" si="379"/>
        <v>3.8439175893110619E-2</v>
      </c>
      <c r="Q121" s="141">
        <f t="shared" ref="Q121:AY121" si="393">P121</f>
        <v>3.8439175893110619E-2</v>
      </c>
      <c r="R121" s="141">
        <f t="shared" si="393"/>
        <v>3.8439175893110619E-2</v>
      </c>
      <c r="S121" s="141">
        <f t="shared" si="393"/>
        <v>3.8439175893110619E-2</v>
      </c>
      <c r="T121" s="141">
        <f t="shared" si="393"/>
        <v>3.8439175893110619E-2</v>
      </c>
      <c r="U121" s="141">
        <f t="shared" si="393"/>
        <v>3.8439175893110619E-2</v>
      </c>
      <c r="V121" s="141">
        <f t="shared" si="393"/>
        <v>3.8439175893110619E-2</v>
      </c>
      <c r="W121" s="141">
        <f t="shared" si="393"/>
        <v>3.8439175893110619E-2</v>
      </c>
      <c r="X121" s="141">
        <f t="shared" si="393"/>
        <v>3.8439175893110619E-2</v>
      </c>
      <c r="Y121" s="141">
        <f t="shared" si="393"/>
        <v>3.8439175893110619E-2</v>
      </c>
      <c r="Z121" s="141">
        <f t="shared" si="393"/>
        <v>3.8439175893110619E-2</v>
      </c>
      <c r="AA121" s="141">
        <f t="shared" si="393"/>
        <v>3.8439175893110619E-2</v>
      </c>
      <c r="AB121" s="141">
        <f t="shared" si="393"/>
        <v>3.8439175893110619E-2</v>
      </c>
      <c r="AC121" s="141">
        <f t="shared" si="393"/>
        <v>3.8439175893110619E-2</v>
      </c>
      <c r="AD121" s="141">
        <f t="shared" si="393"/>
        <v>3.8439175893110619E-2</v>
      </c>
      <c r="AE121" s="141">
        <f t="shared" si="393"/>
        <v>3.8439175893110619E-2</v>
      </c>
      <c r="AF121" s="141">
        <f t="shared" si="393"/>
        <v>3.8439175893110619E-2</v>
      </c>
      <c r="AG121" s="141">
        <f t="shared" si="393"/>
        <v>3.8439175893110619E-2</v>
      </c>
      <c r="AH121" s="141">
        <f t="shared" si="393"/>
        <v>3.8439175893110619E-2</v>
      </c>
      <c r="AI121" s="141">
        <f t="shared" si="393"/>
        <v>3.8439175893110619E-2</v>
      </c>
      <c r="AJ121" s="141">
        <f t="shared" si="393"/>
        <v>3.8439175893110619E-2</v>
      </c>
      <c r="AK121" s="141">
        <f t="shared" si="393"/>
        <v>3.8439175893110619E-2</v>
      </c>
      <c r="AL121" s="141">
        <f t="shared" si="393"/>
        <v>3.8439175893110619E-2</v>
      </c>
      <c r="AM121" s="141">
        <f t="shared" si="393"/>
        <v>3.8439175893110619E-2</v>
      </c>
      <c r="AN121" s="141">
        <f t="shared" si="393"/>
        <v>3.8439175893110619E-2</v>
      </c>
      <c r="AO121" s="141">
        <f t="shared" si="393"/>
        <v>3.8439175893110619E-2</v>
      </c>
      <c r="AP121" s="141">
        <f t="shared" si="393"/>
        <v>3.8439175893110619E-2</v>
      </c>
      <c r="AQ121" s="141">
        <f t="shared" si="393"/>
        <v>3.8439175893110619E-2</v>
      </c>
      <c r="AR121" s="141">
        <f t="shared" si="393"/>
        <v>3.8439175893110619E-2</v>
      </c>
      <c r="AS121" s="141">
        <f t="shared" si="393"/>
        <v>3.8439175893110619E-2</v>
      </c>
      <c r="AT121" s="141">
        <f t="shared" si="393"/>
        <v>3.8439175893110619E-2</v>
      </c>
      <c r="AU121" s="141">
        <f t="shared" si="393"/>
        <v>3.8439175893110619E-2</v>
      </c>
      <c r="AV121" s="141">
        <f t="shared" si="393"/>
        <v>3.8439175893110619E-2</v>
      </c>
      <c r="AW121" s="141">
        <f t="shared" si="393"/>
        <v>3.8439175893110619E-2</v>
      </c>
      <c r="AX121" s="141">
        <f t="shared" si="393"/>
        <v>3.8439175893110619E-2</v>
      </c>
      <c r="AY121" s="141">
        <f t="shared" si="393"/>
        <v>3.8439175893110619E-2</v>
      </c>
      <c r="BA121" s="181" t="s">
        <v>114</v>
      </c>
      <c r="BB121" s="181" t="s">
        <v>114</v>
      </c>
      <c r="BC121" s="181" t="s">
        <v>114</v>
      </c>
      <c r="BD121" s="181" t="s">
        <v>114</v>
      </c>
      <c r="BF121" s="77" t="s">
        <v>246</v>
      </c>
      <c r="BG121" s="77" t="str">
        <f t="shared" si="73"/>
        <v>Promos (%Operating Expenses)Base Case Scenario</v>
      </c>
    </row>
    <row r="122" spans="2:16382" x14ac:dyDescent="0.25">
      <c r="B122" s="92" t="s">
        <v>272</v>
      </c>
      <c r="C122" s="91" t="s">
        <v>119</v>
      </c>
      <c r="D122" s="146">
        <f t="shared" ref="D122:O122" si="394">D40/D$29</f>
        <v>2.0009324822433398E-2</v>
      </c>
      <c r="E122" s="146">
        <f t="shared" si="394"/>
        <v>3.4015030346453826E-2</v>
      </c>
      <c r="F122" s="146">
        <f t="shared" si="394"/>
        <v>2.3317798910886967E-2</v>
      </c>
      <c r="G122" s="146">
        <f t="shared" si="394"/>
        <v>1.6002764975915771E-2</v>
      </c>
      <c r="H122" s="146">
        <f t="shared" si="394"/>
        <v>1.4677345832036823E-2</v>
      </c>
      <c r="I122" s="146">
        <f t="shared" si="394"/>
        <v>1.4150249288340992E-2</v>
      </c>
      <c r="J122" s="146">
        <f t="shared" si="394"/>
        <v>1.560907985159358E-2</v>
      </c>
      <c r="K122" s="146">
        <f t="shared" si="394"/>
        <v>2.0732862551030438E-2</v>
      </c>
      <c r="L122" s="146">
        <f t="shared" si="394"/>
        <v>1.4794522784263964E-2</v>
      </c>
      <c r="M122" s="146">
        <f t="shared" si="394"/>
        <v>2.2276406965288483E-2</v>
      </c>
      <c r="N122" s="146">
        <f t="shared" si="394"/>
        <v>2.3042662697076565E-2</v>
      </c>
      <c r="O122" s="146">
        <f t="shared" si="394"/>
        <v>1.0042876145518988E-2</v>
      </c>
      <c r="P122" s="141">
        <f t="shared" si="379"/>
        <v>1.9055910430903315E-2</v>
      </c>
      <c r="Q122" s="141">
        <f t="shared" ref="Q122:AY122" si="395">P122</f>
        <v>1.9055910430903315E-2</v>
      </c>
      <c r="R122" s="141">
        <f t="shared" si="395"/>
        <v>1.9055910430903315E-2</v>
      </c>
      <c r="S122" s="141">
        <f t="shared" si="395"/>
        <v>1.9055910430903315E-2</v>
      </c>
      <c r="T122" s="141">
        <f t="shared" si="395"/>
        <v>1.9055910430903315E-2</v>
      </c>
      <c r="U122" s="141">
        <f t="shared" si="395"/>
        <v>1.9055910430903315E-2</v>
      </c>
      <c r="V122" s="141">
        <f t="shared" si="395"/>
        <v>1.9055910430903315E-2</v>
      </c>
      <c r="W122" s="141">
        <f t="shared" si="395"/>
        <v>1.9055910430903315E-2</v>
      </c>
      <c r="X122" s="141">
        <f t="shared" si="395"/>
        <v>1.9055910430903315E-2</v>
      </c>
      <c r="Y122" s="141">
        <f t="shared" si="395"/>
        <v>1.9055910430903315E-2</v>
      </c>
      <c r="Z122" s="141">
        <f t="shared" si="395"/>
        <v>1.9055910430903315E-2</v>
      </c>
      <c r="AA122" s="141">
        <f t="shared" si="395"/>
        <v>1.9055910430903315E-2</v>
      </c>
      <c r="AB122" s="141">
        <f t="shared" si="395"/>
        <v>1.9055910430903315E-2</v>
      </c>
      <c r="AC122" s="141">
        <f t="shared" si="395"/>
        <v>1.9055910430903315E-2</v>
      </c>
      <c r="AD122" s="141">
        <f t="shared" si="395"/>
        <v>1.9055910430903315E-2</v>
      </c>
      <c r="AE122" s="141">
        <f t="shared" si="395"/>
        <v>1.9055910430903315E-2</v>
      </c>
      <c r="AF122" s="141">
        <f t="shared" si="395"/>
        <v>1.9055910430903315E-2</v>
      </c>
      <c r="AG122" s="141">
        <f t="shared" si="395"/>
        <v>1.9055910430903315E-2</v>
      </c>
      <c r="AH122" s="141">
        <f t="shared" si="395"/>
        <v>1.9055910430903315E-2</v>
      </c>
      <c r="AI122" s="141">
        <f t="shared" si="395"/>
        <v>1.9055910430903315E-2</v>
      </c>
      <c r="AJ122" s="141">
        <f t="shared" si="395"/>
        <v>1.9055910430903315E-2</v>
      </c>
      <c r="AK122" s="141">
        <f t="shared" si="395"/>
        <v>1.9055910430903315E-2</v>
      </c>
      <c r="AL122" s="141">
        <f t="shared" si="395"/>
        <v>1.9055910430903315E-2</v>
      </c>
      <c r="AM122" s="141">
        <f t="shared" si="395"/>
        <v>1.9055910430903315E-2</v>
      </c>
      <c r="AN122" s="141">
        <f t="shared" si="395"/>
        <v>1.9055910430903315E-2</v>
      </c>
      <c r="AO122" s="141">
        <f t="shared" si="395"/>
        <v>1.9055910430903315E-2</v>
      </c>
      <c r="AP122" s="141">
        <f t="shared" si="395"/>
        <v>1.9055910430903315E-2</v>
      </c>
      <c r="AQ122" s="141">
        <f t="shared" si="395"/>
        <v>1.9055910430903315E-2</v>
      </c>
      <c r="AR122" s="141">
        <f t="shared" si="395"/>
        <v>1.9055910430903315E-2</v>
      </c>
      <c r="AS122" s="141">
        <f t="shared" si="395"/>
        <v>1.9055910430903315E-2</v>
      </c>
      <c r="AT122" s="141">
        <f t="shared" si="395"/>
        <v>1.9055910430903315E-2</v>
      </c>
      <c r="AU122" s="141">
        <f t="shared" si="395"/>
        <v>1.9055910430903315E-2</v>
      </c>
      <c r="AV122" s="141">
        <f t="shared" si="395"/>
        <v>1.9055910430903315E-2</v>
      </c>
      <c r="AW122" s="141">
        <f t="shared" si="395"/>
        <v>1.9055910430903315E-2</v>
      </c>
      <c r="AX122" s="141">
        <f t="shared" si="395"/>
        <v>1.9055910430903315E-2</v>
      </c>
      <c r="AY122" s="141">
        <f t="shared" si="395"/>
        <v>1.9055910430903315E-2</v>
      </c>
      <c r="BA122" s="181" t="s">
        <v>114</v>
      </c>
      <c r="BB122" s="181" t="s">
        <v>114</v>
      </c>
      <c r="BC122" s="181" t="s">
        <v>114</v>
      </c>
      <c r="BD122" s="181" t="s">
        <v>114</v>
      </c>
      <c r="BF122" s="77" t="s">
        <v>246</v>
      </c>
      <c r="BG122" s="77" t="str">
        <f t="shared" si="73"/>
        <v>Total Marketing Credits (%Operating Expenses)Base Case Scenario</v>
      </c>
    </row>
    <row r="123" spans="2:16382" x14ac:dyDescent="0.25">
      <c r="B123" s="92" t="s">
        <v>273</v>
      </c>
      <c r="C123" s="91" t="s">
        <v>119</v>
      </c>
      <c r="D123" s="146">
        <f t="shared" ref="D123:O123" si="396">D41/D$29</f>
        <v>1.9189096017451975E-9</v>
      </c>
      <c r="E123" s="146">
        <f t="shared" si="396"/>
        <v>-1.1864074771149545E-8</v>
      </c>
      <c r="F123" s="146">
        <f t="shared" si="396"/>
        <v>1.0648828987027733E-3</v>
      </c>
      <c r="G123" s="146">
        <f t="shared" si="396"/>
        <v>-1.2575402183337609E-8</v>
      </c>
      <c r="H123" s="146">
        <f t="shared" si="396"/>
        <v>-7.2036824675643466E-9</v>
      </c>
      <c r="I123" s="146">
        <f t="shared" si="396"/>
        <v>-1.5734214277392344E-3</v>
      </c>
      <c r="J123" s="146">
        <f t="shared" si="396"/>
        <v>4.5545471179127786E-9</v>
      </c>
      <c r="K123" s="146">
        <f t="shared" si="396"/>
        <v>9.0509330892918555E-4</v>
      </c>
      <c r="L123" s="146">
        <f t="shared" si="396"/>
        <v>2.6934403139494947E-9</v>
      </c>
      <c r="M123" s="146">
        <f t="shared" si="396"/>
        <v>8.1001204226742135E-9</v>
      </c>
      <c r="N123" s="146">
        <f t="shared" si="396"/>
        <v>2.1501467512934598E-5</v>
      </c>
      <c r="O123" s="146">
        <f t="shared" si="396"/>
        <v>-1.6042282173476879E-3</v>
      </c>
      <c r="P123" s="141">
        <f t="shared" si="379"/>
        <v>-9.8848862173666228E-5</v>
      </c>
      <c r="Q123" s="141">
        <f t="shared" ref="Q123:AY123" si="397">P123</f>
        <v>-9.8848862173666228E-5</v>
      </c>
      <c r="R123" s="141">
        <f t="shared" si="397"/>
        <v>-9.8848862173666228E-5</v>
      </c>
      <c r="S123" s="141">
        <f t="shared" si="397"/>
        <v>-9.8848862173666228E-5</v>
      </c>
      <c r="T123" s="141">
        <f t="shared" si="397"/>
        <v>-9.8848862173666228E-5</v>
      </c>
      <c r="U123" s="141">
        <f t="shared" si="397"/>
        <v>-9.8848862173666228E-5</v>
      </c>
      <c r="V123" s="141">
        <f t="shared" si="397"/>
        <v>-9.8848862173666228E-5</v>
      </c>
      <c r="W123" s="141">
        <f t="shared" si="397"/>
        <v>-9.8848862173666228E-5</v>
      </c>
      <c r="X123" s="141">
        <f t="shared" si="397"/>
        <v>-9.8848862173666228E-5</v>
      </c>
      <c r="Y123" s="141">
        <f t="shared" si="397"/>
        <v>-9.8848862173666228E-5</v>
      </c>
      <c r="Z123" s="141">
        <f t="shared" si="397"/>
        <v>-9.8848862173666228E-5</v>
      </c>
      <c r="AA123" s="141">
        <f t="shared" si="397"/>
        <v>-9.8848862173666228E-5</v>
      </c>
      <c r="AB123" s="141">
        <f t="shared" si="397"/>
        <v>-9.8848862173666228E-5</v>
      </c>
      <c r="AC123" s="141">
        <f t="shared" si="397"/>
        <v>-9.8848862173666228E-5</v>
      </c>
      <c r="AD123" s="141">
        <f t="shared" si="397"/>
        <v>-9.8848862173666228E-5</v>
      </c>
      <c r="AE123" s="141">
        <f t="shared" si="397"/>
        <v>-9.8848862173666228E-5</v>
      </c>
      <c r="AF123" s="141">
        <f t="shared" si="397"/>
        <v>-9.8848862173666228E-5</v>
      </c>
      <c r="AG123" s="141">
        <f t="shared" si="397"/>
        <v>-9.8848862173666228E-5</v>
      </c>
      <c r="AH123" s="141">
        <f t="shared" si="397"/>
        <v>-9.8848862173666228E-5</v>
      </c>
      <c r="AI123" s="141">
        <f t="shared" si="397"/>
        <v>-9.8848862173666228E-5</v>
      </c>
      <c r="AJ123" s="141">
        <f t="shared" si="397"/>
        <v>-9.8848862173666228E-5</v>
      </c>
      <c r="AK123" s="141">
        <f t="shared" si="397"/>
        <v>-9.8848862173666228E-5</v>
      </c>
      <c r="AL123" s="141">
        <f t="shared" si="397"/>
        <v>-9.8848862173666228E-5</v>
      </c>
      <c r="AM123" s="141">
        <f t="shared" si="397"/>
        <v>-9.8848862173666228E-5</v>
      </c>
      <c r="AN123" s="141">
        <f t="shared" si="397"/>
        <v>-9.8848862173666228E-5</v>
      </c>
      <c r="AO123" s="141">
        <f t="shared" si="397"/>
        <v>-9.8848862173666228E-5</v>
      </c>
      <c r="AP123" s="141">
        <f t="shared" si="397"/>
        <v>-9.8848862173666228E-5</v>
      </c>
      <c r="AQ123" s="141">
        <f t="shared" si="397"/>
        <v>-9.8848862173666228E-5</v>
      </c>
      <c r="AR123" s="141">
        <f t="shared" si="397"/>
        <v>-9.8848862173666228E-5</v>
      </c>
      <c r="AS123" s="141">
        <f t="shared" si="397"/>
        <v>-9.8848862173666228E-5</v>
      </c>
      <c r="AT123" s="141">
        <f t="shared" si="397"/>
        <v>-9.8848862173666228E-5</v>
      </c>
      <c r="AU123" s="141">
        <f t="shared" si="397"/>
        <v>-9.8848862173666228E-5</v>
      </c>
      <c r="AV123" s="141">
        <f t="shared" si="397"/>
        <v>-9.8848862173666228E-5</v>
      </c>
      <c r="AW123" s="141">
        <f t="shared" si="397"/>
        <v>-9.8848862173666228E-5</v>
      </c>
      <c r="AX123" s="141">
        <f t="shared" si="397"/>
        <v>-9.8848862173666228E-5</v>
      </c>
      <c r="AY123" s="141">
        <f t="shared" si="397"/>
        <v>-9.8848862173666228E-5</v>
      </c>
      <c r="BA123" s="181" t="s">
        <v>114</v>
      </c>
      <c r="BB123" s="181" t="s">
        <v>114</v>
      </c>
      <c r="BC123" s="181" t="s">
        <v>114</v>
      </c>
      <c r="BD123" s="181" t="s">
        <v>114</v>
      </c>
      <c r="BF123" s="77" t="s">
        <v>246</v>
      </c>
      <c r="BG123" s="77" t="str">
        <f t="shared" si="73"/>
        <v>Fully Loaded Headcount (%Operating Expenses)Base Case Scenario</v>
      </c>
    </row>
    <row r="124" spans="2:16382" x14ac:dyDescent="0.25">
      <c r="B124" s="92" t="s">
        <v>274</v>
      </c>
      <c r="C124" s="91" t="s">
        <v>119</v>
      </c>
      <c r="D124" s="146">
        <f t="shared" ref="D124:O124" si="398">D42/D$29</f>
        <v>1.1479637318990634E-3</v>
      </c>
      <c r="E124" s="146">
        <f t="shared" si="398"/>
        <v>3.3436066448892404E-3</v>
      </c>
      <c r="F124" s="146">
        <f t="shared" si="398"/>
        <v>2.8628233036209318E-3</v>
      </c>
      <c r="G124" s="146">
        <f t="shared" si="398"/>
        <v>2.5665165884965193E-3</v>
      </c>
      <c r="H124" s="146">
        <f t="shared" si="398"/>
        <v>2.2923641047856661E-3</v>
      </c>
      <c r="I124" s="146">
        <f t="shared" si="398"/>
        <v>1.2676283468710974E-3</v>
      </c>
      <c r="J124" s="146">
        <f t="shared" si="398"/>
        <v>2.4374135083960868E-3</v>
      </c>
      <c r="K124" s="146">
        <f t="shared" si="398"/>
        <v>5.1667642175773061E-4</v>
      </c>
      <c r="L124" s="146">
        <f t="shared" si="398"/>
        <v>2.0742525980699121E-3</v>
      </c>
      <c r="M124" s="146">
        <f t="shared" si="398"/>
        <v>7.5305807072869633E-9</v>
      </c>
      <c r="N124" s="146">
        <f t="shared" si="398"/>
        <v>4.2160664303741771E-9</v>
      </c>
      <c r="O124" s="146">
        <f t="shared" si="398"/>
        <v>-1.2886118863870621E-3</v>
      </c>
      <c r="P124" s="141">
        <f t="shared" si="379"/>
        <v>1.4350537590871934E-3</v>
      </c>
      <c r="Q124" s="141">
        <f t="shared" ref="Q124:AY124" si="399">P124</f>
        <v>1.4350537590871934E-3</v>
      </c>
      <c r="R124" s="141">
        <f t="shared" si="399"/>
        <v>1.4350537590871934E-3</v>
      </c>
      <c r="S124" s="141">
        <f t="shared" si="399"/>
        <v>1.4350537590871934E-3</v>
      </c>
      <c r="T124" s="141">
        <f t="shared" si="399"/>
        <v>1.4350537590871934E-3</v>
      </c>
      <c r="U124" s="141">
        <f t="shared" si="399"/>
        <v>1.4350537590871934E-3</v>
      </c>
      <c r="V124" s="141">
        <f t="shared" si="399"/>
        <v>1.4350537590871934E-3</v>
      </c>
      <c r="W124" s="141">
        <f t="shared" si="399"/>
        <v>1.4350537590871934E-3</v>
      </c>
      <c r="X124" s="141">
        <f t="shared" si="399"/>
        <v>1.4350537590871934E-3</v>
      </c>
      <c r="Y124" s="141">
        <f t="shared" si="399"/>
        <v>1.4350537590871934E-3</v>
      </c>
      <c r="Z124" s="141">
        <f t="shared" si="399"/>
        <v>1.4350537590871934E-3</v>
      </c>
      <c r="AA124" s="141">
        <f t="shared" si="399"/>
        <v>1.4350537590871934E-3</v>
      </c>
      <c r="AB124" s="141">
        <f t="shared" si="399"/>
        <v>1.4350537590871934E-3</v>
      </c>
      <c r="AC124" s="141">
        <f t="shared" si="399"/>
        <v>1.4350537590871934E-3</v>
      </c>
      <c r="AD124" s="141">
        <f t="shared" si="399"/>
        <v>1.4350537590871934E-3</v>
      </c>
      <c r="AE124" s="141">
        <f t="shared" si="399"/>
        <v>1.4350537590871934E-3</v>
      </c>
      <c r="AF124" s="141">
        <f t="shared" si="399"/>
        <v>1.4350537590871934E-3</v>
      </c>
      <c r="AG124" s="141">
        <f t="shared" si="399"/>
        <v>1.4350537590871934E-3</v>
      </c>
      <c r="AH124" s="141">
        <f t="shared" si="399"/>
        <v>1.4350537590871934E-3</v>
      </c>
      <c r="AI124" s="141">
        <f t="shared" si="399"/>
        <v>1.4350537590871934E-3</v>
      </c>
      <c r="AJ124" s="141">
        <f t="shared" si="399"/>
        <v>1.4350537590871934E-3</v>
      </c>
      <c r="AK124" s="141">
        <f t="shared" si="399"/>
        <v>1.4350537590871934E-3</v>
      </c>
      <c r="AL124" s="141">
        <f t="shared" si="399"/>
        <v>1.4350537590871934E-3</v>
      </c>
      <c r="AM124" s="141">
        <f t="shared" si="399"/>
        <v>1.4350537590871934E-3</v>
      </c>
      <c r="AN124" s="141">
        <f t="shared" si="399"/>
        <v>1.4350537590871934E-3</v>
      </c>
      <c r="AO124" s="141">
        <f t="shared" si="399"/>
        <v>1.4350537590871934E-3</v>
      </c>
      <c r="AP124" s="141">
        <f t="shared" si="399"/>
        <v>1.4350537590871934E-3</v>
      </c>
      <c r="AQ124" s="141">
        <f t="shared" si="399"/>
        <v>1.4350537590871934E-3</v>
      </c>
      <c r="AR124" s="141">
        <f t="shared" si="399"/>
        <v>1.4350537590871934E-3</v>
      </c>
      <c r="AS124" s="141">
        <f t="shared" si="399"/>
        <v>1.4350537590871934E-3</v>
      </c>
      <c r="AT124" s="141">
        <f t="shared" si="399"/>
        <v>1.4350537590871934E-3</v>
      </c>
      <c r="AU124" s="141">
        <f t="shared" si="399"/>
        <v>1.4350537590871934E-3</v>
      </c>
      <c r="AV124" s="141">
        <f t="shared" si="399"/>
        <v>1.4350537590871934E-3</v>
      </c>
      <c r="AW124" s="141">
        <f t="shared" si="399"/>
        <v>1.4350537590871934E-3</v>
      </c>
      <c r="AX124" s="141">
        <f t="shared" si="399"/>
        <v>1.4350537590871934E-3</v>
      </c>
      <c r="AY124" s="141">
        <f t="shared" si="399"/>
        <v>1.4350537590871934E-3</v>
      </c>
      <c r="BA124" s="181" t="s">
        <v>114</v>
      </c>
      <c r="BB124" s="181" t="s">
        <v>114</v>
      </c>
      <c r="BC124" s="181" t="s">
        <v>114</v>
      </c>
      <c r="BD124" s="181" t="s">
        <v>114</v>
      </c>
      <c r="BF124" s="77" t="s">
        <v>246</v>
      </c>
      <c r="BG124" s="77" t="str">
        <f t="shared" si="73"/>
        <v>Total Contractors &amp; Outside Services (%Operating Expenses)Base Case Scenario</v>
      </c>
    </row>
    <row r="125" spans="2:16382" x14ac:dyDescent="0.25">
      <c r="B125" s="92" t="s">
        <v>275</v>
      </c>
      <c r="C125" s="91" t="s">
        <v>119</v>
      </c>
      <c r="D125" s="146">
        <f t="shared" ref="D125:O125" si="400">D43/D$29</f>
        <v>1.0631039326426803E-8</v>
      </c>
      <c r="E125" s="146">
        <f t="shared" si="400"/>
        <v>-3.0496377935388868E-9</v>
      </c>
      <c r="F125" s="146">
        <f t="shared" si="400"/>
        <v>-5.8354492116773723E-9</v>
      </c>
      <c r="G125" s="146">
        <f t="shared" si="400"/>
        <v>-6.8143854642195163E-9</v>
      </c>
      <c r="H125" s="146">
        <f t="shared" si="400"/>
        <v>-1.5309533896979229E-9</v>
      </c>
      <c r="I125" s="146">
        <f t="shared" si="400"/>
        <v>-1.6589458489058901E-8</v>
      </c>
      <c r="J125" s="146">
        <f t="shared" si="400"/>
        <v>-3.5261435804608935E-8</v>
      </c>
      <c r="K125" s="146">
        <f t="shared" si="400"/>
        <v>-3.4325595762180779E-9</v>
      </c>
      <c r="L125" s="146">
        <f t="shared" si="400"/>
        <v>1.3981216893464134E-9</v>
      </c>
      <c r="M125" s="146">
        <f t="shared" si="400"/>
        <v>-3.8095878872663296E-9</v>
      </c>
      <c r="N125" s="146">
        <f t="shared" si="400"/>
        <v>1.4877237434345435E-8</v>
      </c>
      <c r="O125" s="146">
        <f t="shared" si="400"/>
        <v>1.7313277835653182E-8</v>
      </c>
      <c r="P125" s="141">
        <f t="shared" si="379"/>
        <v>-2.6753159442095101E-9</v>
      </c>
      <c r="Q125" s="141">
        <f t="shared" ref="Q125:AY125" si="401">P125</f>
        <v>-2.6753159442095101E-9</v>
      </c>
      <c r="R125" s="141">
        <f t="shared" si="401"/>
        <v>-2.6753159442095101E-9</v>
      </c>
      <c r="S125" s="141">
        <f t="shared" si="401"/>
        <v>-2.6753159442095101E-9</v>
      </c>
      <c r="T125" s="141">
        <f t="shared" si="401"/>
        <v>-2.6753159442095101E-9</v>
      </c>
      <c r="U125" s="141">
        <f t="shared" si="401"/>
        <v>-2.6753159442095101E-9</v>
      </c>
      <c r="V125" s="141">
        <f t="shared" si="401"/>
        <v>-2.6753159442095101E-9</v>
      </c>
      <c r="W125" s="141">
        <f t="shared" si="401"/>
        <v>-2.6753159442095101E-9</v>
      </c>
      <c r="X125" s="141">
        <f t="shared" si="401"/>
        <v>-2.6753159442095101E-9</v>
      </c>
      <c r="Y125" s="141">
        <f t="shared" si="401"/>
        <v>-2.6753159442095101E-9</v>
      </c>
      <c r="Z125" s="141">
        <f t="shared" si="401"/>
        <v>-2.6753159442095101E-9</v>
      </c>
      <c r="AA125" s="141">
        <f t="shared" si="401"/>
        <v>-2.6753159442095101E-9</v>
      </c>
      <c r="AB125" s="141">
        <f t="shared" si="401"/>
        <v>-2.6753159442095101E-9</v>
      </c>
      <c r="AC125" s="141">
        <f t="shared" si="401"/>
        <v>-2.6753159442095101E-9</v>
      </c>
      <c r="AD125" s="141">
        <f t="shared" si="401"/>
        <v>-2.6753159442095101E-9</v>
      </c>
      <c r="AE125" s="141">
        <f t="shared" si="401"/>
        <v>-2.6753159442095101E-9</v>
      </c>
      <c r="AF125" s="141">
        <f t="shared" si="401"/>
        <v>-2.6753159442095101E-9</v>
      </c>
      <c r="AG125" s="141">
        <f t="shared" si="401"/>
        <v>-2.6753159442095101E-9</v>
      </c>
      <c r="AH125" s="141">
        <f t="shared" si="401"/>
        <v>-2.6753159442095101E-9</v>
      </c>
      <c r="AI125" s="141">
        <f t="shared" si="401"/>
        <v>-2.6753159442095101E-9</v>
      </c>
      <c r="AJ125" s="141">
        <f t="shared" si="401"/>
        <v>-2.6753159442095101E-9</v>
      </c>
      <c r="AK125" s="141">
        <f t="shared" si="401"/>
        <v>-2.6753159442095101E-9</v>
      </c>
      <c r="AL125" s="141">
        <f t="shared" si="401"/>
        <v>-2.6753159442095101E-9</v>
      </c>
      <c r="AM125" s="141">
        <f t="shared" si="401"/>
        <v>-2.6753159442095101E-9</v>
      </c>
      <c r="AN125" s="141">
        <f t="shared" si="401"/>
        <v>-2.6753159442095101E-9</v>
      </c>
      <c r="AO125" s="141">
        <f t="shared" si="401"/>
        <v>-2.6753159442095101E-9</v>
      </c>
      <c r="AP125" s="141">
        <f t="shared" si="401"/>
        <v>-2.6753159442095101E-9</v>
      </c>
      <c r="AQ125" s="141">
        <f t="shared" si="401"/>
        <v>-2.6753159442095101E-9</v>
      </c>
      <c r="AR125" s="141">
        <f t="shared" si="401"/>
        <v>-2.6753159442095101E-9</v>
      </c>
      <c r="AS125" s="141">
        <f t="shared" si="401"/>
        <v>-2.6753159442095101E-9</v>
      </c>
      <c r="AT125" s="141">
        <f t="shared" si="401"/>
        <v>-2.6753159442095101E-9</v>
      </c>
      <c r="AU125" s="141">
        <f t="shared" si="401"/>
        <v>-2.6753159442095101E-9</v>
      </c>
      <c r="AV125" s="141">
        <f t="shared" si="401"/>
        <v>-2.6753159442095101E-9</v>
      </c>
      <c r="AW125" s="141">
        <f t="shared" si="401"/>
        <v>-2.6753159442095101E-9</v>
      </c>
      <c r="AX125" s="141">
        <f t="shared" si="401"/>
        <v>-2.6753159442095101E-9</v>
      </c>
      <c r="AY125" s="141">
        <f t="shared" si="401"/>
        <v>-2.6753159442095101E-9</v>
      </c>
      <c r="BA125" s="181" t="s">
        <v>114</v>
      </c>
      <c r="BB125" s="181" t="s">
        <v>114</v>
      </c>
      <c r="BC125" s="181" t="s">
        <v>114</v>
      </c>
      <c r="BD125" s="181" t="s">
        <v>114</v>
      </c>
      <c r="BF125" s="77" t="s">
        <v>246</v>
      </c>
      <c r="BG125" s="77" t="str">
        <f t="shared" si="73"/>
        <v>Travel &amp; Entertainment (%Operating Expenses)Base Case Scenario</v>
      </c>
    </row>
    <row r="126" spans="2:16382" x14ac:dyDescent="0.25">
      <c r="B126" s="92" t="s">
        <v>276</v>
      </c>
      <c r="C126" s="91" t="s">
        <v>119</v>
      </c>
      <c r="D126" s="146">
        <f t="shared" ref="D126:O126" si="402">D44/D$29</f>
        <v>8.7469815491911032E-3</v>
      </c>
      <c r="E126" s="146">
        <f t="shared" si="402"/>
        <v>1.3557345900621796E-2</v>
      </c>
      <c r="F126" s="146">
        <f t="shared" si="402"/>
        <v>9.9376304034599107E-3</v>
      </c>
      <c r="G126" s="146">
        <f t="shared" si="402"/>
        <v>1.8700517993430345E-2</v>
      </c>
      <c r="H126" s="146">
        <f t="shared" si="402"/>
        <v>7.6810938793194349E-3</v>
      </c>
      <c r="I126" s="146">
        <f t="shared" si="402"/>
        <v>2.3743415075780398E-3</v>
      </c>
      <c r="J126" s="146">
        <f t="shared" si="402"/>
        <v>8.1126517379429153E-3</v>
      </c>
      <c r="K126" s="146">
        <f t="shared" si="402"/>
        <v>9.9425980089343606E-3</v>
      </c>
      <c r="L126" s="146">
        <f t="shared" si="402"/>
        <v>8.5052882513655132E-3</v>
      </c>
      <c r="M126" s="146">
        <f t="shared" si="402"/>
        <v>1.2790748285454468E-2</v>
      </c>
      <c r="N126" s="146">
        <f t="shared" si="402"/>
        <v>1.3079944873598587E-2</v>
      </c>
      <c r="O126" s="146">
        <f t="shared" si="402"/>
        <v>2.2464217787829099E-3</v>
      </c>
      <c r="P126" s="141">
        <f t="shared" si="379"/>
        <v>9.6396303474732842E-3</v>
      </c>
      <c r="Q126" s="141">
        <f t="shared" ref="Q126:AY126" si="403">P126</f>
        <v>9.6396303474732842E-3</v>
      </c>
      <c r="R126" s="141">
        <f t="shared" si="403"/>
        <v>9.6396303474732842E-3</v>
      </c>
      <c r="S126" s="141">
        <f t="shared" si="403"/>
        <v>9.6396303474732842E-3</v>
      </c>
      <c r="T126" s="141">
        <f t="shared" si="403"/>
        <v>9.6396303474732842E-3</v>
      </c>
      <c r="U126" s="141">
        <f t="shared" si="403"/>
        <v>9.6396303474732842E-3</v>
      </c>
      <c r="V126" s="141">
        <f t="shared" si="403"/>
        <v>9.6396303474732842E-3</v>
      </c>
      <c r="W126" s="141">
        <f t="shared" si="403"/>
        <v>9.6396303474732842E-3</v>
      </c>
      <c r="X126" s="141">
        <f t="shared" si="403"/>
        <v>9.6396303474732842E-3</v>
      </c>
      <c r="Y126" s="141">
        <f t="shared" si="403"/>
        <v>9.6396303474732842E-3</v>
      </c>
      <c r="Z126" s="141">
        <f t="shared" si="403"/>
        <v>9.6396303474732842E-3</v>
      </c>
      <c r="AA126" s="141">
        <f t="shared" si="403"/>
        <v>9.6396303474732842E-3</v>
      </c>
      <c r="AB126" s="141">
        <f t="shared" si="403"/>
        <v>9.6396303474732842E-3</v>
      </c>
      <c r="AC126" s="141">
        <f t="shared" si="403"/>
        <v>9.6396303474732842E-3</v>
      </c>
      <c r="AD126" s="141">
        <f t="shared" si="403"/>
        <v>9.6396303474732842E-3</v>
      </c>
      <c r="AE126" s="141">
        <f t="shared" si="403"/>
        <v>9.6396303474732842E-3</v>
      </c>
      <c r="AF126" s="141">
        <f t="shared" si="403"/>
        <v>9.6396303474732842E-3</v>
      </c>
      <c r="AG126" s="141">
        <f t="shared" si="403"/>
        <v>9.6396303474732842E-3</v>
      </c>
      <c r="AH126" s="141">
        <f t="shared" si="403"/>
        <v>9.6396303474732842E-3</v>
      </c>
      <c r="AI126" s="141">
        <f t="shared" si="403"/>
        <v>9.6396303474732842E-3</v>
      </c>
      <c r="AJ126" s="141">
        <f t="shared" si="403"/>
        <v>9.6396303474732842E-3</v>
      </c>
      <c r="AK126" s="141">
        <f t="shared" si="403"/>
        <v>9.6396303474732842E-3</v>
      </c>
      <c r="AL126" s="141">
        <f t="shared" si="403"/>
        <v>9.6396303474732842E-3</v>
      </c>
      <c r="AM126" s="141">
        <f t="shared" si="403"/>
        <v>9.6396303474732842E-3</v>
      </c>
      <c r="AN126" s="141">
        <f t="shared" si="403"/>
        <v>9.6396303474732842E-3</v>
      </c>
      <c r="AO126" s="141">
        <f t="shared" si="403"/>
        <v>9.6396303474732842E-3</v>
      </c>
      <c r="AP126" s="141">
        <f t="shared" si="403"/>
        <v>9.6396303474732842E-3</v>
      </c>
      <c r="AQ126" s="141">
        <f t="shared" si="403"/>
        <v>9.6396303474732842E-3</v>
      </c>
      <c r="AR126" s="141">
        <f t="shared" si="403"/>
        <v>9.6396303474732842E-3</v>
      </c>
      <c r="AS126" s="141">
        <f t="shared" si="403"/>
        <v>9.6396303474732842E-3</v>
      </c>
      <c r="AT126" s="141">
        <f t="shared" si="403"/>
        <v>9.6396303474732842E-3</v>
      </c>
      <c r="AU126" s="141">
        <f t="shared" si="403"/>
        <v>9.6396303474732842E-3</v>
      </c>
      <c r="AV126" s="141">
        <f t="shared" si="403"/>
        <v>9.6396303474732842E-3</v>
      </c>
      <c r="AW126" s="141">
        <f t="shared" si="403"/>
        <v>9.6396303474732842E-3</v>
      </c>
      <c r="AX126" s="141">
        <f t="shared" si="403"/>
        <v>9.6396303474732842E-3</v>
      </c>
      <c r="AY126" s="141">
        <f t="shared" si="403"/>
        <v>9.6396303474732842E-3</v>
      </c>
      <c r="BA126" s="181" t="s">
        <v>114</v>
      </c>
      <c r="BB126" s="181" t="s">
        <v>114</v>
      </c>
      <c r="BC126" s="181" t="s">
        <v>114</v>
      </c>
      <c r="BD126" s="181" t="s">
        <v>114</v>
      </c>
      <c r="BF126" s="77" t="s">
        <v>246</v>
      </c>
      <c r="BG126" s="77" t="str">
        <f t="shared" si="73"/>
        <v>Driver Background Check (%Operating Expenses)Base Case Scenario</v>
      </c>
    </row>
    <row r="127" spans="2:16382" x14ac:dyDescent="0.25">
      <c r="B127" s="92" t="s">
        <v>277</v>
      </c>
      <c r="C127" s="91" t="s">
        <v>119</v>
      </c>
      <c r="D127" s="146">
        <f t="shared" ref="D127:O127" si="404">D45/D$29</f>
        <v>-1.0864350440634427E-3</v>
      </c>
      <c r="E127" s="146">
        <f t="shared" si="404"/>
        <v>-4.4841869984378786E-3</v>
      </c>
      <c r="F127" s="146">
        <f t="shared" si="404"/>
        <v>7.1477272646620705E-9</v>
      </c>
      <c r="G127" s="146">
        <f t="shared" si="404"/>
        <v>-1.8856600999033662E-9</v>
      </c>
      <c r="H127" s="146">
        <f t="shared" si="404"/>
        <v>-4.1827833684751226E-9</v>
      </c>
      <c r="I127" s="146">
        <f t="shared" si="404"/>
        <v>1.1036355541908946E-8</v>
      </c>
      <c r="J127" s="146">
        <f t="shared" si="404"/>
        <v>-1.9435871067555066E-4</v>
      </c>
      <c r="K127" s="146">
        <f t="shared" si="404"/>
        <v>1.5541116192919328E-8</v>
      </c>
      <c r="L127" s="146">
        <f t="shared" si="404"/>
        <v>3.8558427978290739E-5</v>
      </c>
      <c r="M127" s="146">
        <f t="shared" si="404"/>
        <v>1.0827378447536232E-3</v>
      </c>
      <c r="N127" s="146">
        <f t="shared" si="404"/>
        <v>3.2656133550575412E-3</v>
      </c>
      <c r="O127" s="146">
        <f t="shared" si="404"/>
        <v>1.1831986034674614E-3</v>
      </c>
      <c r="P127" s="141">
        <f t="shared" si="379"/>
        <v>-1.6237072097035428E-5</v>
      </c>
      <c r="Q127" s="141">
        <f t="shared" ref="Q127:AY127" si="405">P127</f>
        <v>-1.6237072097035428E-5</v>
      </c>
      <c r="R127" s="141">
        <f t="shared" si="405"/>
        <v>-1.6237072097035428E-5</v>
      </c>
      <c r="S127" s="141">
        <f t="shared" si="405"/>
        <v>-1.6237072097035428E-5</v>
      </c>
      <c r="T127" s="141">
        <f t="shared" si="405"/>
        <v>-1.6237072097035428E-5</v>
      </c>
      <c r="U127" s="141">
        <f t="shared" si="405"/>
        <v>-1.6237072097035428E-5</v>
      </c>
      <c r="V127" s="141">
        <f t="shared" si="405"/>
        <v>-1.6237072097035428E-5</v>
      </c>
      <c r="W127" s="141">
        <f t="shared" si="405"/>
        <v>-1.6237072097035428E-5</v>
      </c>
      <c r="X127" s="141">
        <f t="shared" si="405"/>
        <v>-1.6237072097035428E-5</v>
      </c>
      <c r="Y127" s="141">
        <f t="shared" si="405"/>
        <v>-1.6237072097035428E-5</v>
      </c>
      <c r="Z127" s="141">
        <f t="shared" si="405"/>
        <v>-1.6237072097035428E-5</v>
      </c>
      <c r="AA127" s="141">
        <f t="shared" si="405"/>
        <v>-1.6237072097035428E-5</v>
      </c>
      <c r="AB127" s="141">
        <f t="shared" si="405"/>
        <v>-1.6237072097035428E-5</v>
      </c>
      <c r="AC127" s="141">
        <f t="shared" si="405"/>
        <v>-1.6237072097035428E-5</v>
      </c>
      <c r="AD127" s="141">
        <f t="shared" si="405"/>
        <v>-1.6237072097035428E-5</v>
      </c>
      <c r="AE127" s="141">
        <f t="shared" si="405"/>
        <v>-1.6237072097035428E-5</v>
      </c>
      <c r="AF127" s="141">
        <f t="shared" si="405"/>
        <v>-1.6237072097035428E-5</v>
      </c>
      <c r="AG127" s="141">
        <f t="shared" si="405"/>
        <v>-1.6237072097035428E-5</v>
      </c>
      <c r="AH127" s="141">
        <f t="shared" si="405"/>
        <v>-1.6237072097035428E-5</v>
      </c>
      <c r="AI127" s="141">
        <f t="shared" si="405"/>
        <v>-1.6237072097035428E-5</v>
      </c>
      <c r="AJ127" s="141">
        <f t="shared" si="405"/>
        <v>-1.6237072097035428E-5</v>
      </c>
      <c r="AK127" s="141">
        <f t="shared" si="405"/>
        <v>-1.6237072097035428E-5</v>
      </c>
      <c r="AL127" s="141">
        <f t="shared" si="405"/>
        <v>-1.6237072097035428E-5</v>
      </c>
      <c r="AM127" s="141">
        <f t="shared" si="405"/>
        <v>-1.6237072097035428E-5</v>
      </c>
      <c r="AN127" s="141">
        <f t="shared" si="405"/>
        <v>-1.6237072097035428E-5</v>
      </c>
      <c r="AO127" s="141">
        <f t="shared" si="405"/>
        <v>-1.6237072097035428E-5</v>
      </c>
      <c r="AP127" s="141">
        <f t="shared" si="405"/>
        <v>-1.6237072097035428E-5</v>
      </c>
      <c r="AQ127" s="141">
        <f t="shared" si="405"/>
        <v>-1.6237072097035428E-5</v>
      </c>
      <c r="AR127" s="141">
        <f t="shared" si="405"/>
        <v>-1.6237072097035428E-5</v>
      </c>
      <c r="AS127" s="141">
        <f t="shared" si="405"/>
        <v>-1.6237072097035428E-5</v>
      </c>
      <c r="AT127" s="141">
        <f t="shared" si="405"/>
        <v>-1.6237072097035428E-5</v>
      </c>
      <c r="AU127" s="141">
        <f t="shared" si="405"/>
        <v>-1.6237072097035428E-5</v>
      </c>
      <c r="AV127" s="141">
        <f t="shared" si="405"/>
        <v>-1.6237072097035428E-5</v>
      </c>
      <c r="AW127" s="141">
        <f t="shared" si="405"/>
        <v>-1.6237072097035428E-5</v>
      </c>
      <c r="AX127" s="141">
        <f t="shared" si="405"/>
        <v>-1.6237072097035428E-5</v>
      </c>
      <c r="AY127" s="141">
        <f t="shared" si="405"/>
        <v>-1.6237072097035428E-5</v>
      </c>
      <c r="BA127" s="181" t="s">
        <v>114</v>
      </c>
      <c r="BB127" s="181" t="s">
        <v>114</v>
      </c>
      <c r="BC127" s="181" t="s">
        <v>114</v>
      </c>
      <c r="BD127" s="181" t="s">
        <v>114</v>
      </c>
      <c r="BF127" s="77" t="s">
        <v>246</v>
      </c>
      <c r="BG127" s="77" t="str">
        <f t="shared" si="73"/>
        <v>Facilities &amp; Technology Expenses (%Operating Expenses)Base Case Scenario</v>
      </c>
    </row>
    <row r="128" spans="2:16382" x14ac:dyDescent="0.25">
      <c r="B128" s="92"/>
      <c r="C128" s="91"/>
      <c r="D128" s="146"/>
      <c r="E128" s="146"/>
      <c r="F128" s="146"/>
      <c r="G128" s="146"/>
      <c r="H128" s="146"/>
      <c r="I128" s="146"/>
      <c r="J128" s="146"/>
      <c r="K128" s="146"/>
      <c r="L128" s="146"/>
      <c r="M128" s="146"/>
      <c r="N128" s="146"/>
      <c r="O128" s="146"/>
      <c r="P128" s="146"/>
      <c r="Q128" s="146"/>
      <c r="R128" s="146"/>
      <c r="S128" s="146"/>
      <c r="T128" s="146"/>
      <c r="U128" s="146"/>
      <c r="V128" s="146"/>
      <c r="W128" s="146"/>
      <c r="X128" s="146"/>
      <c r="Y128" s="146"/>
      <c r="Z128" s="146"/>
      <c r="AA128" s="146"/>
      <c r="AB128" s="146"/>
      <c r="AC128" s="146"/>
      <c r="AD128" s="146"/>
      <c r="AE128" s="146"/>
      <c r="AF128" s="146"/>
      <c r="AG128" s="146"/>
      <c r="AH128" s="146"/>
      <c r="AI128" s="146"/>
      <c r="AJ128" s="146"/>
      <c r="AK128" s="146"/>
      <c r="AL128" s="146"/>
      <c r="AM128" s="146"/>
      <c r="AN128" s="146"/>
      <c r="AO128" s="146"/>
      <c r="AP128" s="146"/>
      <c r="AQ128" s="146"/>
      <c r="AR128" s="146"/>
      <c r="AS128" s="146"/>
      <c r="AT128" s="146"/>
      <c r="AU128" s="146"/>
      <c r="AV128" s="146"/>
      <c r="AW128" s="146"/>
      <c r="AX128" s="146"/>
      <c r="AY128" s="146"/>
      <c r="AZ128" s="146"/>
      <c r="BA128" s="181" t="s">
        <v>114</v>
      </c>
      <c r="BB128" s="181" t="s">
        <v>114</v>
      </c>
      <c r="BC128" s="181" t="s">
        <v>114</v>
      </c>
      <c r="BD128" s="181" t="s">
        <v>114</v>
      </c>
      <c r="BF128" s="77" t="s">
        <v>246</v>
      </c>
      <c r="BG128" s="77" t="str">
        <f t="shared" si="73"/>
        <v>Base Case Scenario</v>
      </c>
      <c r="BH128" s="146"/>
      <c r="BI128" s="146"/>
      <c r="BJ128" s="146"/>
      <c r="BK128" s="146"/>
      <c r="BL128" s="146"/>
      <c r="BM128" s="146"/>
      <c r="BN128" s="146"/>
      <c r="BO128" s="146"/>
      <c r="BP128" s="146"/>
      <c r="BQ128" s="146"/>
      <c r="BR128" s="146"/>
      <c r="BS128" s="146"/>
      <c r="BT128" s="146"/>
      <c r="BU128" s="146"/>
      <c r="BV128" s="146"/>
      <c r="BW128" s="146"/>
      <c r="BX128" s="146"/>
      <c r="BY128" s="146"/>
      <c r="BZ128" s="146"/>
      <c r="CA128" s="146"/>
      <c r="CB128" s="146"/>
      <c r="CC128" s="146"/>
      <c r="CD128" s="146"/>
      <c r="CE128" s="146"/>
      <c r="CF128" s="146"/>
      <c r="CG128" s="146"/>
      <c r="CH128" s="146"/>
      <c r="CI128" s="146"/>
      <c r="CJ128" s="146"/>
      <c r="CK128" s="146"/>
      <c r="CL128" s="146"/>
      <c r="CM128" s="146"/>
      <c r="CN128" s="146"/>
      <c r="CO128" s="146"/>
      <c r="CP128" s="146"/>
      <c r="CQ128" s="146"/>
      <c r="CR128" s="146"/>
      <c r="CS128" s="146"/>
      <c r="CT128" s="146"/>
      <c r="CU128" s="146"/>
      <c r="CV128" s="146"/>
      <c r="CW128" s="146"/>
      <c r="CX128" s="146"/>
      <c r="CY128" s="146"/>
      <c r="CZ128" s="146"/>
      <c r="DA128" s="146"/>
      <c r="DB128" s="146"/>
      <c r="DC128" s="146"/>
      <c r="DD128" s="146"/>
      <c r="DE128" s="146"/>
      <c r="DF128" s="146"/>
      <c r="DG128" s="146"/>
      <c r="DH128" s="146"/>
      <c r="DI128" s="146"/>
      <c r="DJ128" s="146"/>
      <c r="DK128" s="146"/>
      <c r="DL128" s="146"/>
      <c r="DM128" s="146"/>
      <c r="DN128" s="146"/>
      <c r="DO128" s="146"/>
      <c r="DP128" s="146"/>
      <c r="DQ128" s="146"/>
      <c r="DR128" s="146"/>
      <c r="DS128" s="146"/>
      <c r="DT128" s="146"/>
      <c r="DU128" s="146"/>
      <c r="DV128" s="146"/>
      <c r="DW128" s="146"/>
      <c r="DX128" s="146"/>
      <c r="DY128" s="146"/>
      <c r="DZ128" s="146"/>
      <c r="EA128" s="146"/>
      <c r="EB128" s="146"/>
      <c r="EC128" s="146"/>
      <c r="ED128" s="146"/>
      <c r="EE128" s="146"/>
      <c r="EF128" s="146"/>
      <c r="EG128" s="146"/>
      <c r="EH128" s="146"/>
      <c r="EI128" s="146"/>
      <c r="EJ128" s="146"/>
      <c r="EK128" s="146"/>
      <c r="EL128" s="146"/>
      <c r="EM128" s="146"/>
      <c r="EN128" s="146"/>
      <c r="EO128" s="146"/>
      <c r="EP128" s="146"/>
      <c r="EQ128" s="146"/>
      <c r="ER128" s="146"/>
      <c r="ES128" s="146"/>
      <c r="ET128" s="146"/>
      <c r="EU128" s="146"/>
      <c r="EV128" s="146"/>
      <c r="EW128" s="146"/>
      <c r="EX128" s="146"/>
      <c r="EY128" s="146"/>
      <c r="EZ128" s="146"/>
      <c r="FA128" s="146"/>
      <c r="FB128" s="146"/>
      <c r="FC128" s="146"/>
      <c r="FD128" s="146"/>
      <c r="FE128" s="146"/>
      <c r="FF128" s="146"/>
      <c r="FG128" s="146"/>
      <c r="FH128" s="146"/>
      <c r="FI128" s="146"/>
      <c r="FJ128" s="146"/>
      <c r="FK128" s="146"/>
      <c r="FL128" s="146"/>
      <c r="FM128" s="146"/>
      <c r="FN128" s="146"/>
      <c r="FO128" s="146"/>
      <c r="FP128" s="146"/>
      <c r="FQ128" s="146"/>
      <c r="FR128" s="146"/>
      <c r="FS128" s="146"/>
      <c r="FT128" s="146"/>
      <c r="FU128" s="146"/>
      <c r="FV128" s="146"/>
      <c r="FW128" s="146"/>
      <c r="FX128" s="146"/>
      <c r="FY128" s="146"/>
      <c r="FZ128" s="146"/>
      <c r="GA128" s="146"/>
      <c r="GB128" s="146"/>
      <c r="GC128" s="146"/>
      <c r="GD128" s="146"/>
      <c r="GE128" s="146"/>
      <c r="GF128" s="146"/>
      <c r="GG128" s="146"/>
      <c r="GH128" s="146"/>
      <c r="GI128" s="146"/>
      <c r="GJ128" s="146"/>
      <c r="GK128" s="146"/>
      <c r="GL128" s="146"/>
      <c r="GM128" s="146"/>
      <c r="GN128" s="146"/>
      <c r="GO128" s="146"/>
      <c r="GP128" s="146"/>
      <c r="GQ128" s="146"/>
      <c r="GR128" s="146"/>
      <c r="GS128" s="146"/>
      <c r="GT128" s="146"/>
      <c r="GU128" s="146"/>
      <c r="GV128" s="146"/>
      <c r="GW128" s="146"/>
      <c r="GX128" s="146"/>
      <c r="GY128" s="146"/>
      <c r="GZ128" s="146"/>
      <c r="HA128" s="146"/>
      <c r="HB128" s="146"/>
      <c r="HC128" s="146"/>
      <c r="HD128" s="146"/>
      <c r="HE128" s="146"/>
      <c r="HF128" s="146"/>
      <c r="HG128" s="146"/>
      <c r="HH128" s="146"/>
      <c r="HI128" s="146"/>
      <c r="HJ128" s="146"/>
      <c r="HK128" s="146"/>
      <c r="HL128" s="146"/>
      <c r="HM128" s="146"/>
      <c r="HN128" s="146"/>
      <c r="HO128" s="146"/>
      <c r="HP128" s="146"/>
      <c r="HQ128" s="146"/>
      <c r="HR128" s="146"/>
      <c r="HS128" s="146"/>
      <c r="HT128" s="146"/>
      <c r="HU128" s="146"/>
      <c r="HV128" s="146"/>
      <c r="HW128" s="146"/>
      <c r="HX128" s="146"/>
      <c r="HY128" s="146"/>
      <c r="HZ128" s="146"/>
      <c r="IA128" s="146"/>
      <c r="IB128" s="146"/>
      <c r="IC128" s="146"/>
      <c r="ID128" s="146"/>
      <c r="IE128" s="146"/>
      <c r="IF128" s="146"/>
      <c r="IG128" s="146"/>
      <c r="IH128" s="146"/>
      <c r="II128" s="146"/>
      <c r="IJ128" s="146"/>
      <c r="IK128" s="146"/>
      <c r="IL128" s="146"/>
      <c r="IM128" s="146"/>
      <c r="IN128" s="146"/>
      <c r="IO128" s="146"/>
      <c r="IP128" s="146"/>
      <c r="IQ128" s="146"/>
      <c r="IR128" s="146"/>
      <c r="IS128" s="146"/>
      <c r="IT128" s="146"/>
      <c r="IU128" s="146"/>
      <c r="IV128" s="146"/>
      <c r="IW128" s="146"/>
      <c r="IX128" s="146"/>
      <c r="IY128" s="146"/>
      <c r="IZ128" s="146"/>
      <c r="JA128" s="146"/>
      <c r="JB128" s="146"/>
      <c r="JC128" s="146"/>
      <c r="JD128" s="146"/>
      <c r="JE128" s="146"/>
      <c r="JF128" s="146"/>
      <c r="JG128" s="146"/>
      <c r="JH128" s="146"/>
      <c r="JI128" s="146"/>
      <c r="JJ128" s="146"/>
      <c r="JK128" s="146"/>
      <c r="JL128" s="146"/>
      <c r="JM128" s="146"/>
      <c r="JN128" s="146"/>
      <c r="JO128" s="146"/>
      <c r="JP128" s="146"/>
      <c r="JQ128" s="146"/>
      <c r="JR128" s="146"/>
      <c r="JS128" s="146"/>
      <c r="JT128" s="146"/>
      <c r="JU128" s="146"/>
      <c r="JV128" s="146"/>
      <c r="JW128" s="146"/>
      <c r="JX128" s="146"/>
      <c r="JY128" s="146"/>
      <c r="JZ128" s="146"/>
      <c r="KA128" s="146"/>
      <c r="KB128" s="146"/>
      <c r="KC128" s="146"/>
      <c r="KD128" s="146"/>
      <c r="KE128" s="146"/>
      <c r="KF128" s="146"/>
      <c r="KG128" s="146"/>
      <c r="KH128" s="146"/>
      <c r="KI128" s="146"/>
      <c r="KJ128" s="146"/>
      <c r="KK128" s="146"/>
      <c r="KL128" s="146"/>
      <c r="KM128" s="146"/>
      <c r="KN128" s="146"/>
      <c r="KO128" s="146"/>
      <c r="KP128" s="146"/>
      <c r="KQ128" s="146"/>
      <c r="KR128" s="146"/>
      <c r="KS128" s="146"/>
      <c r="KT128" s="146"/>
      <c r="KU128" s="146"/>
      <c r="KV128" s="146"/>
      <c r="KW128" s="146"/>
      <c r="KX128" s="146"/>
      <c r="KY128" s="146"/>
      <c r="KZ128" s="146"/>
      <c r="LA128" s="146"/>
      <c r="LB128" s="146"/>
      <c r="LC128" s="146"/>
      <c r="LD128" s="146"/>
      <c r="LE128" s="146"/>
      <c r="LF128" s="146"/>
      <c r="LG128" s="146"/>
      <c r="LH128" s="146"/>
      <c r="LI128" s="146"/>
      <c r="LJ128" s="146"/>
      <c r="LK128" s="146"/>
      <c r="LL128" s="146"/>
      <c r="LM128" s="146"/>
      <c r="LN128" s="146"/>
      <c r="LO128" s="146"/>
      <c r="LP128" s="146"/>
      <c r="LQ128" s="146"/>
      <c r="LR128" s="146"/>
      <c r="LS128" s="146"/>
      <c r="LT128" s="146"/>
      <c r="LU128" s="146"/>
      <c r="LV128" s="146"/>
      <c r="LW128" s="146"/>
      <c r="LX128" s="146"/>
      <c r="LY128" s="146"/>
      <c r="LZ128" s="146"/>
      <c r="MA128" s="146"/>
      <c r="MB128" s="146"/>
      <c r="MC128" s="146"/>
      <c r="MD128" s="146"/>
      <c r="ME128" s="146"/>
      <c r="MF128" s="146"/>
      <c r="MG128" s="146"/>
      <c r="MH128" s="146"/>
      <c r="MI128" s="146"/>
      <c r="MJ128" s="146"/>
      <c r="MK128" s="146"/>
      <c r="ML128" s="146"/>
      <c r="MM128" s="146"/>
      <c r="MN128" s="146"/>
      <c r="MO128" s="146"/>
      <c r="MP128" s="146"/>
      <c r="MQ128" s="146"/>
      <c r="MR128" s="146"/>
      <c r="MS128" s="146"/>
      <c r="MT128" s="146"/>
      <c r="MU128" s="146"/>
      <c r="MV128" s="146"/>
      <c r="MW128" s="146"/>
      <c r="MX128" s="146"/>
      <c r="MY128" s="146"/>
      <c r="MZ128" s="146"/>
      <c r="NA128" s="146"/>
      <c r="NB128" s="146"/>
      <c r="NC128" s="146"/>
      <c r="ND128" s="146"/>
      <c r="NE128" s="146"/>
      <c r="NF128" s="146"/>
      <c r="NG128" s="146"/>
      <c r="NH128" s="146"/>
      <c r="NI128" s="146"/>
      <c r="NJ128" s="146"/>
      <c r="NK128" s="146"/>
      <c r="NL128" s="146"/>
      <c r="NM128" s="146"/>
      <c r="NN128" s="146"/>
      <c r="NO128" s="146"/>
      <c r="NP128" s="146"/>
      <c r="NQ128" s="146"/>
      <c r="NR128" s="146"/>
      <c r="NS128" s="146"/>
      <c r="NT128" s="146"/>
      <c r="NU128" s="146"/>
      <c r="NV128" s="146"/>
      <c r="NW128" s="146"/>
      <c r="NX128" s="146"/>
      <c r="NY128" s="146"/>
      <c r="NZ128" s="146"/>
      <c r="OA128" s="146"/>
      <c r="OB128" s="146"/>
      <c r="OC128" s="146"/>
      <c r="OD128" s="146"/>
      <c r="OE128" s="146"/>
      <c r="OF128" s="146"/>
      <c r="OG128" s="146"/>
      <c r="OH128" s="146"/>
      <c r="OI128" s="146"/>
      <c r="OJ128" s="146"/>
      <c r="OK128" s="146"/>
      <c r="OL128" s="146"/>
      <c r="OM128" s="146"/>
      <c r="ON128" s="146"/>
      <c r="OO128" s="146"/>
      <c r="OP128" s="146"/>
      <c r="OQ128" s="146"/>
      <c r="OR128" s="146"/>
      <c r="OS128" s="146"/>
      <c r="OT128" s="146"/>
      <c r="OU128" s="146"/>
      <c r="OV128" s="146"/>
      <c r="OW128" s="146"/>
      <c r="OX128" s="146"/>
      <c r="OY128" s="146"/>
      <c r="OZ128" s="146"/>
      <c r="PA128" s="146"/>
      <c r="PB128" s="146"/>
      <c r="PC128" s="146"/>
      <c r="PD128" s="146"/>
      <c r="PE128" s="146"/>
      <c r="PF128" s="146"/>
      <c r="PG128" s="146"/>
      <c r="PH128" s="146"/>
      <c r="PI128" s="146"/>
      <c r="PJ128" s="146"/>
      <c r="PK128" s="146"/>
      <c r="PL128" s="146"/>
      <c r="PM128" s="146"/>
      <c r="PN128" s="146"/>
      <c r="PO128" s="146"/>
      <c r="PP128" s="146"/>
      <c r="PQ128" s="146"/>
      <c r="PR128" s="146"/>
      <c r="PS128" s="146"/>
      <c r="PT128" s="146"/>
      <c r="PU128" s="146"/>
      <c r="PV128" s="146"/>
      <c r="PW128" s="146"/>
      <c r="PX128" s="146"/>
      <c r="PY128" s="146"/>
      <c r="PZ128" s="146"/>
      <c r="QA128" s="146"/>
      <c r="QB128" s="146"/>
      <c r="QC128" s="146"/>
      <c r="QD128" s="146"/>
      <c r="QE128" s="146"/>
      <c r="QF128" s="146"/>
      <c r="QG128" s="146"/>
      <c r="QH128" s="146"/>
      <c r="QI128" s="146"/>
      <c r="QJ128" s="146"/>
      <c r="QK128" s="146"/>
      <c r="QL128" s="146"/>
      <c r="QM128" s="146"/>
      <c r="QN128" s="146"/>
      <c r="QO128" s="146"/>
      <c r="QP128" s="146"/>
      <c r="QQ128" s="146"/>
      <c r="QR128" s="146"/>
      <c r="QS128" s="146"/>
      <c r="QT128" s="146"/>
      <c r="QU128" s="146"/>
      <c r="QV128" s="146"/>
      <c r="QW128" s="146"/>
      <c r="QX128" s="146"/>
      <c r="QY128" s="146"/>
      <c r="QZ128" s="146"/>
      <c r="RA128" s="146"/>
      <c r="RB128" s="146"/>
      <c r="RC128" s="146"/>
      <c r="RD128" s="146"/>
      <c r="RE128" s="146"/>
      <c r="RF128" s="146"/>
      <c r="RG128" s="146"/>
      <c r="RH128" s="146"/>
      <c r="RI128" s="146"/>
      <c r="RJ128" s="146"/>
      <c r="RK128" s="146"/>
      <c r="RL128" s="146"/>
      <c r="RM128" s="146"/>
      <c r="RN128" s="146"/>
      <c r="RO128" s="146"/>
      <c r="RP128" s="146"/>
      <c r="RQ128" s="146"/>
      <c r="RR128" s="146"/>
      <c r="RS128" s="146"/>
      <c r="RT128" s="146"/>
      <c r="RU128" s="146"/>
      <c r="RV128" s="146"/>
      <c r="RW128" s="146"/>
      <c r="RX128" s="146"/>
      <c r="RY128" s="146"/>
      <c r="RZ128" s="146"/>
      <c r="SA128" s="146"/>
      <c r="SB128" s="146"/>
      <c r="SC128" s="146"/>
      <c r="SD128" s="146"/>
      <c r="SE128" s="146"/>
      <c r="SF128" s="146"/>
      <c r="SG128" s="146"/>
      <c r="SH128" s="146"/>
      <c r="SI128" s="146"/>
      <c r="SJ128" s="146"/>
      <c r="SK128" s="146"/>
      <c r="SL128" s="146"/>
      <c r="SM128" s="146"/>
      <c r="SN128" s="146"/>
      <c r="SO128" s="146"/>
      <c r="SP128" s="146"/>
      <c r="SQ128" s="146"/>
      <c r="SR128" s="146"/>
      <c r="SS128" s="146"/>
      <c r="ST128" s="146"/>
      <c r="SU128" s="146"/>
      <c r="SV128" s="146"/>
      <c r="SW128" s="146"/>
      <c r="SX128" s="146"/>
      <c r="SY128" s="146"/>
      <c r="SZ128" s="146"/>
      <c r="TA128" s="146"/>
      <c r="TB128" s="146"/>
      <c r="TC128" s="146"/>
      <c r="TD128" s="146"/>
      <c r="TE128" s="146"/>
      <c r="TF128" s="146"/>
      <c r="TG128" s="146"/>
      <c r="TH128" s="146"/>
      <c r="TI128" s="146"/>
      <c r="TJ128" s="146"/>
      <c r="TK128" s="146"/>
      <c r="TL128" s="146"/>
      <c r="TM128" s="146"/>
      <c r="TN128" s="146"/>
      <c r="TO128" s="146"/>
      <c r="TP128" s="146"/>
      <c r="TQ128" s="146"/>
      <c r="TR128" s="146"/>
      <c r="TS128" s="146"/>
      <c r="TT128" s="146"/>
      <c r="TU128" s="146"/>
      <c r="TV128" s="146"/>
      <c r="TW128" s="146"/>
      <c r="TX128" s="146"/>
      <c r="TY128" s="146"/>
      <c r="TZ128" s="146"/>
      <c r="UA128" s="146"/>
      <c r="UB128" s="146"/>
      <c r="UC128" s="146"/>
      <c r="UD128" s="146"/>
      <c r="UE128" s="146"/>
      <c r="UF128" s="146"/>
      <c r="UG128" s="146"/>
      <c r="UH128" s="146"/>
      <c r="UI128" s="146"/>
      <c r="UJ128" s="146"/>
      <c r="UK128" s="146"/>
      <c r="UL128" s="146"/>
      <c r="UM128" s="146"/>
      <c r="UN128" s="146"/>
      <c r="UO128" s="146"/>
      <c r="UP128" s="146"/>
      <c r="UQ128" s="146"/>
      <c r="UR128" s="146"/>
      <c r="US128" s="146"/>
      <c r="UT128" s="146"/>
      <c r="UU128" s="146"/>
      <c r="UV128" s="146"/>
      <c r="UW128" s="146"/>
      <c r="UX128" s="146"/>
      <c r="UY128" s="146"/>
      <c r="UZ128" s="146"/>
      <c r="VA128" s="146"/>
      <c r="VB128" s="146"/>
      <c r="VC128" s="146"/>
      <c r="VD128" s="146"/>
      <c r="VE128" s="146"/>
      <c r="VF128" s="146"/>
      <c r="VG128" s="146"/>
      <c r="VH128" s="146"/>
      <c r="VI128" s="146"/>
      <c r="VJ128" s="146"/>
      <c r="VK128" s="146"/>
      <c r="VL128" s="146"/>
      <c r="VM128" s="146"/>
      <c r="VN128" s="146"/>
      <c r="VO128" s="146"/>
      <c r="VP128" s="146"/>
      <c r="VQ128" s="146"/>
      <c r="VR128" s="146"/>
      <c r="VS128" s="146"/>
      <c r="VT128" s="146"/>
      <c r="VU128" s="146"/>
      <c r="VV128" s="146"/>
      <c r="VW128" s="146"/>
      <c r="VX128" s="146"/>
      <c r="VY128" s="146"/>
      <c r="VZ128" s="146"/>
      <c r="WA128" s="146"/>
      <c r="WB128" s="146"/>
      <c r="WC128" s="146"/>
      <c r="WD128" s="146"/>
      <c r="WE128" s="146"/>
      <c r="WF128" s="146"/>
      <c r="WG128" s="146"/>
      <c r="WH128" s="146"/>
      <c r="WI128" s="146"/>
      <c r="WJ128" s="146"/>
      <c r="WK128" s="146"/>
      <c r="WL128" s="146"/>
      <c r="WM128" s="146"/>
      <c r="WN128" s="146"/>
      <c r="WO128" s="146"/>
      <c r="WP128" s="146"/>
      <c r="WQ128" s="146"/>
      <c r="WR128" s="146"/>
      <c r="WS128" s="146"/>
      <c r="WT128" s="146"/>
      <c r="WU128" s="146"/>
      <c r="WV128" s="146"/>
      <c r="WW128" s="146"/>
      <c r="WX128" s="146"/>
      <c r="WY128" s="146"/>
      <c r="WZ128" s="146"/>
      <c r="XA128" s="146"/>
      <c r="XB128" s="146"/>
      <c r="XC128" s="146"/>
      <c r="XD128" s="146"/>
      <c r="XE128" s="146"/>
      <c r="XF128" s="146"/>
      <c r="XG128" s="146"/>
      <c r="XH128" s="146"/>
      <c r="XI128" s="146"/>
      <c r="XJ128" s="146"/>
      <c r="XK128" s="146"/>
      <c r="XL128" s="146"/>
      <c r="XM128" s="146"/>
      <c r="XN128" s="146"/>
      <c r="XO128" s="146"/>
      <c r="XP128" s="146"/>
      <c r="XQ128" s="146"/>
      <c r="XR128" s="146"/>
      <c r="XS128" s="146"/>
      <c r="XT128" s="146"/>
      <c r="XU128" s="146"/>
      <c r="XV128" s="146"/>
      <c r="XW128" s="146"/>
      <c r="XX128" s="146"/>
      <c r="XY128" s="146"/>
      <c r="XZ128" s="146"/>
      <c r="YA128" s="146"/>
      <c r="YB128" s="146"/>
      <c r="YC128" s="146"/>
      <c r="YD128" s="146"/>
      <c r="YE128" s="146"/>
      <c r="YF128" s="146"/>
      <c r="YG128" s="146"/>
      <c r="YH128" s="146"/>
      <c r="YI128" s="146"/>
      <c r="YJ128" s="146"/>
      <c r="YK128" s="146"/>
      <c r="YL128" s="146"/>
      <c r="YM128" s="146"/>
      <c r="YN128" s="146"/>
      <c r="YO128" s="146"/>
      <c r="YP128" s="146"/>
      <c r="YQ128" s="146"/>
      <c r="YR128" s="146"/>
      <c r="YS128" s="146"/>
      <c r="YT128" s="146"/>
      <c r="YU128" s="146"/>
      <c r="YV128" s="146"/>
      <c r="YW128" s="146"/>
      <c r="YX128" s="146"/>
      <c r="YY128" s="146"/>
      <c r="YZ128" s="146"/>
      <c r="ZA128" s="146"/>
      <c r="ZB128" s="146"/>
      <c r="ZC128" s="146"/>
      <c r="ZD128" s="146"/>
      <c r="ZE128" s="146"/>
      <c r="ZF128" s="146"/>
      <c r="ZG128" s="146"/>
      <c r="ZH128" s="146"/>
      <c r="ZI128" s="146"/>
      <c r="ZJ128" s="146"/>
      <c r="ZK128" s="146"/>
      <c r="ZL128" s="146"/>
      <c r="ZM128" s="146"/>
      <c r="ZN128" s="146"/>
      <c r="ZO128" s="146"/>
      <c r="ZP128" s="146"/>
      <c r="ZQ128" s="146"/>
      <c r="ZR128" s="146"/>
      <c r="ZS128" s="146"/>
      <c r="ZT128" s="146"/>
      <c r="ZU128" s="146"/>
      <c r="ZV128" s="146"/>
      <c r="ZW128" s="146"/>
      <c r="ZX128" s="146"/>
      <c r="ZY128" s="146"/>
      <c r="ZZ128" s="146"/>
      <c r="AAA128" s="146"/>
      <c r="AAB128" s="146"/>
      <c r="AAC128" s="146"/>
      <c r="AAD128" s="146"/>
      <c r="AAE128" s="146"/>
      <c r="AAF128" s="146"/>
      <c r="AAG128" s="146"/>
      <c r="AAH128" s="146"/>
      <c r="AAI128" s="146"/>
      <c r="AAJ128" s="146"/>
      <c r="AAK128" s="146"/>
      <c r="AAL128" s="146"/>
      <c r="AAM128" s="146"/>
      <c r="AAN128" s="146"/>
      <c r="AAO128" s="146"/>
      <c r="AAP128" s="146"/>
      <c r="AAQ128" s="146"/>
      <c r="AAR128" s="146"/>
      <c r="AAS128" s="146"/>
      <c r="AAT128" s="146"/>
      <c r="AAU128" s="146"/>
      <c r="AAV128" s="146"/>
      <c r="AAW128" s="146"/>
      <c r="AAX128" s="146"/>
      <c r="AAY128" s="146"/>
      <c r="AAZ128" s="146"/>
      <c r="ABA128" s="146"/>
      <c r="ABB128" s="146"/>
      <c r="ABC128" s="146"/>
      <c r="ABD128" s="146"/>
      <c r="ABE128" s="146"/>
      <c r="ABF128" s="146"/>
      <c r="ABG128" s="146"/>
      <c r="ABH128" s="146"/>
      <c r="ABI128" s="146"/>
      <c r="ABJ128" s="146"/>
      <c r="ABK128" s="146"/>
      <c r="ABL128" s="146"/>
      <c r="ABM128" s="146"/>
      <c r="ABN128" s="146"/>
      <c r="ABO128" s="146"/>
      <c r="ABP128" s="146"/>
      <c r="ABQ128" s="146"/>
      <c r="ABR128" s="146"/>
      <c r="ABS128" s="146"/>
      <c r="ABT128" s="146"/>
      <c r="ABU128" s="146"/>
      <c r="ABV128" s="146"/>
      <c r="ABW128" s="146"/>
      <c r="ABX128" s="146"/>
      <c r="ABY128" s="146"/>
      <c r="ABZ128" s="146"/>
      <c r="ACA128" s="146"/>
      <c r="ACB128" s="146"/>
      <c r="ACC128" s="146"/>
      <c r="ACD128" s="146"/>
      <c r="ACE128" s="146"/>
      <c r="ACF128" s="146"/>
      <c r="ACG128" s="146"/>
      <c r="ACH128" s="146"/>
      <c r="ACI128" s="146"/>
      <c r="ACJ128" s="146"/>
      <c r="ACK128" s="146"/>
      <c r="ACL128" s="146"/>
      <c r="ACM128" s="146"/>
      <c r="ACN128" s="146"/>
      <c r="ACO128" s="146"/>
      <c r="ACP128" s="146"/>
      <c r="ACQ128" s="146"/>
      <c r="ACR128" s="146"/>
      <c r="ACS128" s="146"/>
      <c r="ACT128" s="146"/>
      <c r="ACU128" s="146"/>
      <c r="ACV128" s="146"/>
      <c r="ACW128" s="146"/>
      <c r="ACX128" s="146"/>
      <c r="ACY128" s="146"/>
      <c r="ACZ128" s="146"/>
      <c r="ADA128" s="146"/>
      <c r="ADB128" s="146"/>
      <c r="ADC128" s="146"/>
      <c r="ADD128" s="146"/>
      <c r="ADE128" s="146"/>
      <c r="ADF128" s="146"/>
      <c r="ADG128" s="146"/>
      <c r="ADH128" s="146"/>
      <c r="ADI128" s="146"/>
      <c r="ADJ128" s="146"/>
      <c r="ADK128" s="146"/>
      <c r="ADL128" s="146"/>
      <c r="ADM128" s="146"/>
      <c r="ADN128" s="146"/>
      <c r="ADO128" s="146"/>
      <c r="ADP128" s="146"/>
      <c r="ADQ128" s="146"/>
      <c r="ADR128" s="146"/>
      <c r="ADS128" s="146"/>
      <c r="ADT128" s="146"/>
      <c r="ADU128" s="146"/>
      <c r="ADV128" s="146"/>
      <c r="ADW128" s="146"/>
      <c r="ADX128" s="146"/>
      <c r="ADY128" s="146"/>
      <c r="ADZ128" s="146"/>
      <c r="AEA128" s="146"/>
      <c r="AEB128" s="146"/>
      <c r="AEC128" s="146"/>
      <c r="AED128" s="146"/>
      <c r="AEE128" s="146"/>
      <c r="AEF128" s="146"/>
      <c r="AEG128" s="146"/>
      <c r="AEH128" s="146"/>
      <c r="AEI128" s="146"/>
      <c r="AEJ128" s="146"/>
      <c r="AEK128" s="146"/>
      <c r="AEL128" s="146"/>
      <c r="AEM128" s="146"/>
      <c r="AEN128" s="146"/>
      <c r="AEO128" s="146"/>
      <c r="AEP128" s="146"/>
      <c r="AEQ128" s="146"/>
      <c r="AER128" s="146"/>
      <c r="AES128" s="146"/>
      <c r="AET128" s="146"/>
      <c r="AEU128" s="146"/>
      <c r="AEV128" s="146"/>
      <c r="AEW128" s="146"/>
      <c r="AEX128" s="146"/>
      <c r="AEY128" s="146"/>
      <c r="AEZ128" s="146"/>
      <c r="AFA128" s="146"/>
      <c r="AFB128" s="146"/>
      <c r="AFC128" s="146"/>
      <c r="AFD128" s="146"/>
      <c r="AFE128" s="146"/>
      <c r="AFF128" s="146"/>
      <c r="AFG128" s="146"/>
      <c r="AFH128" s="146"/>
      <c r="AFI128" s="146"/>
      <c r="AFJ128" s="146"/>
      <c r="AFK128" s="146"/>
      <c r="AFL128" s="146"/>
      <c r="AFM128" s="146"/>
      <c r="AFN128" s="146"/>
      <c r="AFO128" s="146"/>
      <c r="AFP128" s="146"/>
      <c r="AFQ128" s="146"/>
      <c r="AFR128" s="146"/>
      <c r="AFS128" s="146"/>
      <c r="AFT128" s="146"/>
      <c r="AFU128" s="146"/>
      <c r="AFV128" s="146"/>
      <c r="AFW128" s="146"/>
      <c r="AFX128" s="146"/>
      <c r="AFY128" s="146"/>
      <c r="AFZ128" s="146"/>
      <c r="AGA128" s="146"/>
      <c r="AGB128" s="146"/>
      <c r="AGC128" s="146"/>
      <c r="AGD128" s="146"/>
      <c r="AGE128" s="146"/>
      <c r="AGF128" s="146"/>
      <c r="AGG128" s="146"/>
      <c r="AGH128" s="146"/>
      <c r="AGI128" s="146"/>
      <c r="AGJ128" s="146"/>
      <c r="AGK128" s="146"/>
      <c r="AGL128" s="146"/>
      <c r="AGM128" s="146"/>
      <c r="AGN128" s="146"/>
      <c r="AGO128" s="146"/>
      <c r="AGP128" s="146"/>
      <c r="AGQ128" s="146"/>
      <c r="AGR128" s="146"/>
      <c r="AGS128" s="146"/>
      <c r="AGT128" s="146"/>
      <c r="AGU128" s="146"/>
      <c r="AGV128" s="146"/>
      <c r="AGW128" s="146"/>
      <c r="AGX128" s="146"/>
      <c r="AGY128" s="146"/>
      <c r="AGZ128" s="146"/>
      <c r="AHA128" s="146"/>
      <c r="AHB128" s="146"/>
      <c r="AHC128" s="146"/>
      <c r="AHD128" s="146"/>
      <c r="AHE128" s="146"/>
      <c r="AHF128" s="146"/>
      <c r="AHG128" s="146"/>
      <c r="AHH128" s="146"/>
      <c r="AHI128" s="146"/>
      <c r="AHJ128" s="146"/>
      <c r="AHK128" s="146"/>
      <c r="AHL128" s="146"/>
      <c r="AHM128" s="146"/>
      <c r="AHN128" s="146"/>
      <c r="AHO128" s="146"/>
      <c r="AHP128" s="146"/>
      <c r="AHQ128" s="146"/>
      <c r="AHR128" s="146"/>
      <c r="AHS128" s="146"/>
      <c r="AHT128" s="146"/>
      <c r="AHU128" s="146"/>
      <c r="AHV128" s="146"/>
      <c r="AHW128" s="146"/>
      <c r="AHX128" s="146"/>
      <c r="AHY128" s="146"/>
      <c r="AHZ128" s="146"/>
      <c r="AIA128" s="146"/>
      <c r="AIB128" s="146"/>
      <c r="AIC128" s="146"/>
      <c r="AID128" s="146"/>
      <c r="AIE128" s="146"/>
      <c r="AIF128" s="146"/>
      <c r="AIG128" s="146"/>
      <c r="AIH128" s="146"/>
      <c r="AII128" s="146"/>
      <c r="AIJ128" s="146"/>
      <c r="AIK128" s="146"/>
      <c r="AIL128" s="146"/>
      <c r="AIM128" s="146"/>
      <c r="AIN128" s="146"/>
      <c r="AIO128" s="146"/>
      <c r="AIP128" s="146"/>
      <c r="AIQ128" s="146"/>
      <c r="AIR128" s="146"/>
      <c r="AIS128" s="146"/>
      <c r="AIT128" s="146"/>
      <c r="AIU128" s="146"/>
      <c r="AIV128" s="146"/>
      <c r="AIW128" s="146"/>
      <c r="AIX128" s="146"/>
      <c r="AIY128" s="146"/>
      <c r="AIZ128" s="146"/>
      <c r="AJA128" s="146"/>
      <c r="AJB128" s="146"/>
      <c r="AJC128" s="146"/>
      <c r="AJD128" s="146"/>
      <c r="AJE128" s="146"/>
      <c r="AJF128" s="146"/>
      <c r="AJG128" s="146"/>
      <c r="AJH128" s="146"/>
      <c r="AJI128" s="146"/>
      <c r="AJJ128" s="146"/>
      <c r="AJK128" s="146"/>
      <c r="AJL128" s="146"/>
      <c r="AJM128" s="146"/>
      <c r="AJN128" s="146"/>
      <c r="AJO128" s="146"/>
      <c r="AJP128" s="146"/>
      <c r="AJQ128" s="146"/>
      <c r="AJR128" s="146"/>
      <c r="AJS128" s="146"/>
      <c r="AJT128" s="146"/>
      <c r="AJU128" s="146"/>
      <c r="AJV128" s="146"/>
      <c r="AJW128" s="146"/>
      <c r="AJX128" s="146"/>
      <c r="AJY128" s="146"/>
      <c r="AJZ128" s="146"/>
      <c r="AKA128" s="146"/>
      <c r="AKB128" s="146"/>
      <c r="AKC128" s="146"/>
      <c r="AKD128" s="146"/>
      <c r="AKE128" s="146"/>
      <c r="AKF128" s="146"/>
      <c r="AKG128" s="146"/>
      <c r="AKH128" s="146"/>
      <c r="AKI128" s="146"/>
      <c r="AKJ128" s="146"/>
      <c r="AKK128" s="146"/>
      <c r="AKL128" s="146"/>
      <c r="AKM128" s="146"/>
      <c r="AKN128" s="146"/>
      <c r="AKO128" s="146"/>
      <c r="AKP128" s="146"/>
      <c r="AKQ128" s="146"/>
      <c r="AKR128" s="146"/>
      <c r="AKS128" s="146"/>
      <c r="AKT128" s="146"/>
      <c r="AKU128" s="146"/>
      <c r="AKV128" s="146"/>
      <c r="AKW128" s="146"/>
      <c r="AKX128" s="146"/>
      <c r="AKY128" s="146"/>
      <c r="AKZ128" s="146"/>
      <c r="ALA128" s="146"/>
      <c r="ALB128" s="146"/>
      <c r="ALC128" s="146"/>
      <c r="ALD128" s="146"/>
      <c r="ALE128" s="146"/>
      <c r="ALF128" s="146"/>
      <c r="ALG128" s="146"/>
      <c r="ALH128" s="146"/>
      <c r="ALI128" s="146"/>
      <c r="ALJ128" s="146"/>
      <c r="ALK128" s="146"/>
      <c r="ALL128" s="146"/>
      <c r="ALM128" s="146"/>
      <c r="ALN128" s="146"/>
      <c r="ALO128" s="146"/>
      <c r="ALP128" s="146"/>
      <c r="ALQ128" s="146"/>
      <c r="ALR128" s="146"/>
      <c r="ALS128" s="146"/>
      <c r="ALT128" s="146"/>
      <c r="ALU128" s="146"/>
      <c r="ALV128" s="146"/>
      <c r="ALW128" s="146"/>
      <c r="ALX128" s="146"/>
      <c r="ALY128" s="146"/>
      <c r="ALZ128" s="146"/>
      <c r="AMA128" s="146"/>
      <c r="AMB128" s="146"/>
      <c r="AMC128" s="146"/>
      <c r="AMD128" s="146"/>
      <c r="AME128" s="146"/>
      <c r="AMF128" s="146"/>
      <c r="AMG128" s="146"/>
      <c r="AMH128" s="146"/>
      <c r="AMI128" s="146"/>
      <c r="AMJ128" s="146"/>
      <c r="AMK128" s="146"/>
      <c r="AML128" s="146"/>
      <c r="AMM128" s="146"/>
      <c r="AMN128" s="146"/>
      <c r="AMO128" s="146"/>
      <c r="AMP128" s="146"/>
      <c r="AMQ128" s="146"/>
      <c r="AMR128" s="146"/>
      <c r="AMS128" s="146"/>
      <c r="AMT128" s="146"/>
      <c r="AMU128" s="146"/>
      <c r="AMV128" s="146"/>
      <c r="AMW128" s="146"/>
      <c r="AMX128" s="146"/>
      <c r="AMY128" s="146"/>
      <c r="AMZ128" s="146"/>
      <c r="ANA128" s="146"/>
      <c r="ANB128" s="146"/>
      <c r="ANC128" s="146"/>
      <c r="AND128" s="146"/>
      <c r="ANE128" s="146"/>
      <c r="ANF128" s="146"/>
      <c r="ANG128" s="146"/>
      <c r="ANH128" s="146"/>
      <c r="ANI128" s="146"/>
      <c r="ANJ128" s="146"/>
      <c r="ANK128" s="146"/>
      <c r="ANL128" s="146"/>
      <c r="ANM128" s="146"/>
      <c r="ANN128" s="146"/>
      <c r="ANO128" s="146"/>
      <c r="ANP128" s="146"/>
      <c r="ANQ128" s="146"/>
      <c r="ANR128" s="146"/>
      <c r="ANS128" s="146"/>
      <c r="ANT128" s="146"/>
      <c r="ANU128" s="146"/>
      <c r="ANV128" s="146"/>
      <c r="ANW128" s="146"/>
      <c r="ANX128" s="146"/>
      <c r="ANY128" s="146"/>
      <c r="ANZ128" s="146"/>
      <c r="AOA128" s="146"/>
      <c r="AOB128" s="146"/>
      <c r="AOC128" s="146"/>
      <c r="AOD128" s="146"/>
      <c r="AOE128" s="146"/>
      <c r="AOF128" s="146"/>
      <c r="AOG128" s="146"/>
      <c r="AOH128" s="146"/>
      <c r="AOI128" s="146"/>
      <c r="AOJ128" s="146"/>
      <c r="AOK128" s="146"/>
      <c r="AOL128" s="146"/>
      <c r="AOM128" s="146"/>
      <c r="AON128" s="146"/>
      <c r="AOO128" s="146"/>
      <c r="AOP128" s="146"/>
      <c r="AOQ128" s="146"/>
      <c r="AOR128" s="146"/>
      <c r="AOS128" s="146"/>
      <c r="AOT128" s="146"/>
      <c r="AOU128" s="146"/>
      <c r="AOV128" s="146"/>
      <c r="AOW128" s="146"/>
      <c r="AOX128" s="146"/>
      <c r="AOY128" s="146"/>
      <c r="AOZ128" s="146"/>
      <c r="APA128" s="146"/>
      <c r="APB128" s="146"/>
      <c r="APC128" s="146"/>
      <c r="APD128" s="146"/>
      <c r="APE128" s="146"/>
      <c r="APF128" s="146"/>
      <c r="APG128" s="146"/>
      <c r="APH128" s="146"/>
      <c r="API128" s="146"/>
      <c r="APJ128" s="146"/>
      <c r="APK128" s="146"/>
      <c r="APL128" s="146"/>
      <c r="APM128" s="146"/>
      <c r="APN128" s="146"/>
      <c r="APO128" s="146"/>
      <c r="APP128" s="146"/>
      <c r="APQ128" s="146"/>
      <c r="APR128" s="146"/>
      <c r="APS128" s="146"/>
      <c r="APT128" s="146"/>
      <c r="APU128" s="146"/>
      <c r="APV128" s="146"/>
      <c r="APW128" s="146"/>
      <c r="APX128" s="146"/>
      <c r="APY128" s="146"/>
      <c r="APZ128" s="146"/>
      <c r="AQA128" s="146"/>
      <c r="AQB128" s="146"/>
      <c r="AQC128" s="146"/>
      <c r="AQD128" s="146"/>
      <c r="AQE128" s="146"/>
      <c r="AQF128" s="146"/>
      <c r="AQG128" s="146"/>
      <c r="AQH128" s="146"/>
      <c r="AQI128" s="146"/>
      <c r="AQJ128" s="146"/>
      <c r="AQK128" s="146"/>
      <c r="AQL128" s="146"/>
      <c r="AQM128" s="146"/>
      <c r="AQN128" s="146"/>
      <c r="AQO128" s="146"/>
      <c r="AQP128" s="146"/>
      <c r="AQQ128" s="146"/>
      <c r="AQR128" s="146"/>
      <c r="AQS128" s="146"/>
      <c r="AQT128" s="146"/>
      <c r="AQU128" s="146"/>
      <c r="AQV128" s="146"/>
      <c r="AQW128" s="146"/>
      <c r="AQX128" s="146"/>
      <c r="AQY128" s="146"/>
      <c r="AQZ128" s="146"/>
      <c r="ARA128" s="146"/>
      <c r="ARB128" s="146"/>
      <c r="ARC128" s="146"/>
      <c r="ARD128" s="146"/>
      <c r="ARE128" s="146"/>
      <c r="ARF128" s="146"/>
      <c r="ARG128" s="146"/>
      <c r="ARH128" s="146"/>
      <c r="ARI128" s="146"/>
      <c r="ARJ128" s="146"/>
      <c r="ARK128" s="146"/>
      <c r="ARL128" s="146"/>
      <c r="ARM128" s="146"/>
      <c r="ARN128" s="146"/>
      <c r="ARO128" s="146"/>
      <c r="ARP128" s="146"/>
      <c r="ARQ128" s="146"/>
      <c r="ARR128" s="146"/>
      <c r="ARS128" s="146"/>
      <c r="ART128" s="146"/>
      <c r="ARU128" s="146"/>
      <c r="ARV128" s="146"/>
      <c r="ARW128" s="146"/>
      <c r="ARX128" s="146"/>
      <c r="ARY128" s="146"/>
      <c r="ARZ128" s="146"/>
      <c r="ASA128" s="146"/>
      <c r="ASB128" s="146"/>
      <c r="ASC128" s="146"/>
      <c r="ASD128" s="146"/>
      <c r="ASE128" s="146"/>
      <c r="ASF128" s="146"/>
      <c r="ASG128" s="146"/>
      <c r="ASH128" s="146"/>
      <c r="ASI128" s="146"/>
      <c r="ASJ128" s="146"/>
      <c r="ASK128" s="146"/>
      <c r="ASL128" s="146"/>
      <c r="ASM128" s="146"/>
      <c r="ASN128" s="146"/>
      <c r="ASO128" s="146"/>
      <c r="ASP128" s="146"/>
      <c r="ASQ128" s="146"/>
      <c r="ASR128" s="146"/>
      <c r="ASS128" s="146"/>
      <c r="AST128" s="146"/>
      <c r="ASU128" s="146"/>
      <c r="ASV128" s="146"/>
      <c r="ASW128" s="146"/>
      <c r="ASX128" s="146"/>
      <c r="ASY128" s="146"/>
      <c r="ASZ128" s="146"/>
      <c r="ATA128" s="146"/>
      <c r="ATB128" s="146"/>
      <c r="ATC128" s="146"/>
      <c r="ATD128" s="146"/>
      <c r="ATE128" s="146"/>
      <c r="ATF128" s="146"/>
      <c r="ATG128" s="146"/>
      <c r="ATH128" s="146"/>
      <c r="ATI128" s="146"/>
      <c r="ATJ128" s="146"/>
      <c r="ATK128" s="146"/>
      <c r="ATL128" s="146"/>
      <c r="ATM128" s="146"/>
      <c r="ATN128" s="146"/>
      <c r="ATO128" s="146"/>
      <c r="ATP128" s="146"/>
      <c r="ATQ128" s="146"/>
      <c r="ATR128" s="146"/>
      <c r="ATS128" s="146"/>
      <c r="ATT128" s="146"/>
      <c r="ATU128" s="146"/>
      <c r="ATV128" s="146"/>
      <c r="ATW128" s="146"/>
      <c r="ATX128" s="146"/>
      <c r="ATY128" s="146"/>
      <c r="ATZ128" s="146"/>
      <c r="AUA128" s="146"/>
      <c r="AUB128" s="146"/>
      <c r="AUC128" s="146"/>
      <c r="AUD128" s="146"/>
      <c r="AUE128" s="146"/>
      <c r="AUF128" s="146"/>
      <c r="AUG128" s="146"/>
      <c r="AUH128" s="146"/>
      <c r="AUI128" s="146"/>
      <c r="AUJ128" s="146"/>
      <c r="AUK128" s="146"/>
      <c r="AUL128" s="146"/>
      <c r="AUM128" s="146"/>
      <c r="AUN128" s="146"/>
      <c r="AUO128" s="146"/>
      <c r="AUP128" s="146"/>
      <c r="AUQ128" s="146"/>
      <c r="AUR128" s="146"/>
      <c r="AUS128" s="146"/>
      <c r="AUT128" s="146"/>
      <c r="AUU128" s="146"/>
      <c r="AUV128" s="146"/>
      <c r="AUW128" s="146"/>
      <c r="AUX128" s="146"/>
      <c r="AUY128" s="146"/>
      <c r="AUZ128" s="146"/>
      <c r="AVA128" s="146"/>
      <c r="AVB128" s="146"/>
      <c r="AVC128" s="146"/>
      <c r="AVD128" s="146"/>
      <c r="AVE128" s="146"/>
      <c r="AVF128" s="146"/>
      <c r="AVG128" s="146"/>
      <c r="AVH128" s="146"/>
      <c r="AVI128" s="146"/>
      <c r="AVJ128" s="146"/>
      <c r="AVK128" s="146"/>
      <c r="AVL128" s="146"/>
      <c r="AVM128" s="146"/>
      <c r="AVN128" s="146"/>
      <c r="AVO128" s="146"/>
      <c r="AVP128" s="146"/>
      <c r="AVQ128" s="146"/>
      <c r="AVR128" s="146"/>
      <c r="AVS128" s="146"/>
      <c r="AVT128" s="146"/>
      <c r="AVU128" s="146"/>
      <c r="AVV128" s="146"/>
      <c r="AVW128" s="146"/>
      <c r="AVX128" s="146"/>
      <c r="AVY128" s="146"/>
      <c r="AVZ128" s="146"/>
      <c r="AWA128" s="146"/>
      <c r="AWB128" s="146"/>
      <c r="AWC128" s="146"/>
      <c r="AWD128" s="146"/>
      <c r="AWE128" s="146"/>
      <c r="AWF128" s="146"/>
      <c r="AWG128" s="146"/>
      <c r="AWH128" s="146"/>
      <c r="AWI128" s="146"/>
      <c r="AWJ128" s="146"/>
      <c r="AWK128" s="146"/>
      <c r="AWL128" s="146"/>
      <c r="AWM128" s="146"/>
      <c r="AWN128" s="146"/>
      <c r="AWO128" s="146"/>
      <c r="AWP128" s="146"/>
      <c r="AWQ128" s="146"/>
      <c r="AWR128" s="146"/>
      <c r="AWS128" s="146"/>
      <c r="AWT128" s="146"/>
      <c r="AWU128" s="146"/>
      <c r="AWV128" s="146"/>
      <c r="AWW128" s="146"/>
      <c r="AWX128" s="146"/>
      <c r="AWY128" s="146"/>
      <c r="AWZ128" s="146"/>
      <c r="AXA128" s="146"/>
      <c r="AXB128" s="146"/>
      <c r="AXC128" s="146"/>
      <c r="AXD128" s="146"/>
      <c r="AXE128" s="146"/>
      <c r="AXF128" s="146"/>
      <c r="AXG128" s="146"/>
      <c r="AXH128" s="146"/>
      <c r="AXI128" s="146"/>
      <c r="AXJ128" s="146"/>
      <c r="AXK128" s="146"/>
      <c r="AXL128" s="146"/>
      <c r="AXM128" s="146"/>
      <c r="AXN128" s="146"/>
      <c r="AXO128" s="146"/>
      <c r="AXP128" s="146"/>
      <c r="AXQ128" s="146"/>
      <c r="AXR128" s="146"/>
      <c r="AXS128" s="146"/>
      <c r="AXT128" s="146"/>
      <c r="AXU128" s="146"/>
      <c r="AXV128" s="146"/>
      <c r="AXW128" s="146"/>
      <c r="AXX128" s="146"/>
      <c r="AXY128" s="146"/>
      <c r="AXZ128" s="146"/>
      <c r="AYA128" s="146"/>
      <c r="AYB128" s="146"/>
      <c r="AYC128" s="146"/>
      <c r="AYD128" s="146"/>
      <c r="AYE128" s="146"/>
      <c r="AYF128" s="146"/>
      <c r="AYG128" s="146"/>
      <c r="AYH128" s="146"/>
      <c r="AYI128" s="146"/>
      <c r="AYJ128" s="146"/>
      <c r="AYK128" s="146"/>
      <c r="AYL128" s="146"/>
      <c r="AYM128" s="146"/>
      <c r="AYN128" s="146"/>
      <c r="AYO128" s="146"/>
      <c r="AYP128" s="146"/>
      <c r="AYQ128" s="146"/>
      <c r="AYR128" s="146"/>
      <c r="AYS128" s="146"/>
      <c r="AYT128" s="146"/>
      <c r="AYU128" s="146"/>
      <c r="AYV128" s="146"/>
      <c r="AYW128" s="146"/>
      <c r="AYX128" s="146"/>
      <c r="AYY128" s="146"/>
      <c r="AYZ128" s="146"/>
      <c r="AZA128" s="146"/>
      <c r="AZB128" s="146"/>
      <c r="AZC128" s="146"/>
      <c r="AZD128" s="146"/>
      <c r="AZE128" s="146"/>
      <c r="AZF128" s="146"/>
      <c r="AZG128" s="146"/>
      <c r="AZH128" s="146"/>
      <c r="AZI128" s="146"/>
      <c r="AZJ128" s="146"/>
      <c r="AZK128" s="146"/>
      <c r="AZL128" s="146"/>
      <c r="AZM128" s="146"/>
      <c r="AZN128" s="146"/>
      <c r="AZO128" s="146"/>
      <c r="AZP128" s="146"/>
      <c r="AZQ128" s="146"/>
      <c r="AZR128" s="146"/>
      <c r="AZS128" s="146"/>
      <c r="AZT128" s="146"/>
      <c r="AZU128" s="146"/>
      <c r="AZV128" s="146"/>
      <c r="AZW128" s="146"/>
      <c r="AZX128" s="146"/>
      <c r="AZY128" s="146"/>
      <c r="AZZ128" s="146"/>
      <c r="BAA128" s="146"/>
      <c r="BAB128" s="146"/>
      <c r="BAC128" s="146"/>
      <c r="BAD128" s="146"/>
      <c r="BAE128" s="146"/>
      <c r="BAF128" s="146"/>
      <c r="BAG128" s="146"/>
      <c r="BAH128" s="146"/>
      <c r="BAI128" s="146"/>
      <c r="BAJ128" s="146"/>
      <c r="BAK128" s="146"/>
      <c r="BAL128" s="146"/>
      <c r="BAM128" s="146"/>
      <c r="BAN128" s="146"/>
      <c r="BAO128" s="146"/>
      <c r="BAP128" s="146"/>
      <c r="BAQ128" s="146"/>
      <c r="BAR128" s="146"/>
      <c r="BAS128" s="146"/>
      <c r="BAT128" s="146"/>
      <c r="BAU128" s="146"/>
      <c r="BAV128" s="146"/>
      <c r="BAW128" s="146"/>
      <c r="BAX128" s="146"/>
      <c r="BAY128" s="146"/>
      <c r="BAZ128" s="146"/>
      <c r="BBA128" s="146"/>
      <c r="BBB128" s="146"/>
      <c r="BBC128" s="146"/>
      <c r="BBD128" s="146"/>
      <c r="BBE128" s="146"/>
      <c r="BBF128" s="146"/>
      <c r="BBG128" s="146"/>
      <c r="BBH128" s="146"/>
      <c r="BBI128" s="146"/>
      <c r="BBJ128" s="146"/>
      <c r="BBK128" s="146"/>
      <c r="BBL128" s="146"/>
      <c r="BBM128" s="146"/>
      <c r="BBN128" s="146"/>
      <c r="BBO128" s="146"/>
      <c r="BBP128" s="146"/>
      <c r="BBQ128" s="146"/>
      <c r="BBR128" s="146"/>
      <c r="BBS128" s="146"/>
      <c r="BBT128" s="146"/>
      <c r="BBU128" s="146"/>
      <c r="BBV128" s="146"/>
      <c r="BBW128" s="146"/>
      <c r="BBX128" s="146"/>
      <c r="BBY128" s="146"/>
      <c r="BBZ128" s="146"/>
      <c r="BCA128" s="146"/>
      <c r="BCB128" s="146"/>
      <c r="BCC128" s="146"/>
      <c r="BCD128" s="146"/>
      <c r="BCE128" s="146"/>
      <c r="BCF128" s="146"/>
      <c r="BCG128" s="146"/>
      <c r="BCH128" s="146"/>
      <c r="BCI128" s="146"/>
      <c r="BCJ128" s="146"/>
      <c r="BCK128" s="146"/>
      <c r="BCL128" s="146"/>
      <c r="BCM128" s="146"/>
      <c r="BCN128" s="146"/>
      <c r="BCO128" s="146"/>
      <c r="BCP128" s="146"/>
      <c r="BCQ128" s="146"/>
      <c r="BCR128" s="146"/>
      <c r="BCS128" s="146"/>
      <c r="BCT128" s="146"/>
      <c r="BCU128" s="146"/>
      <c r="BCV128" s="146"/>
      <c r="BCW128" s="146"/>
      <c r="BCX128" s="146"/>
      <c r="BCY128" s="146"/>
      <c r="BCZ128" s="146"/>
      <c r="BDA128" s="146"/>
      <c r="BDB128" s="146"/>
      <c r="BDC128" s="146"/>
      <c r="BDD128" s="146"/>
      <c r="BDE128" s="146"/>
      <c r="BDF128" s="146"/>
      <c r="BDG128" s="146"/>
      <c r="BDH128" s="146"/>
      <c r="BDI128" s="146"/>
      <c r="BDJ128" s="146"/>
      <c r="BDK128" s="146"/>
      <c r="BDL128" s="146"/>
      <c r="BDM128" s="146"/>
      <c r="BDN128" s="146"/>
      <c r="BDO128" s="146"/>
      <c r="BDP128" s="146"/>
      <c r="BDQ128" s="146"/>
      <c r="BDR128" s="146"/>
      <c r="BDS128" s="146"/>
      <c r="BDT128" s="146"/>
      <c r="BDU128" s="146"/>
      <c r="BDV128" s="146"/>
      <c r="BDW128" s="146"/>
      <c r="BDX128" s="146"/>
      <c r="BDY128" s="146"/>
      <c r="BDZ128" s="146"/>
      <c r="BEA128" s="146"/>
      <c r="BEB128" s="146"/>
      <c r="BEC128" s="146"/>
      <c r="BED128" s="146"/>
      <c r="BEE128" s="146"/>
      <c r="BEF128" s="146"/>
      <c r="BEG128" s="146"/>
      <c r="BEH128" s="146"/>
      <c r="BEI128" s="146"/>
      <c r="BEJ128" s="146"/>
      <c r="BEK128" s="146"/>
      <c r="BEL128" s="146"/>
      <c r="BEM128" s="146"/>
      <c r="BEN128" s="146"/>
      <c r="BEO128" s="146"/>
      <c r="BEP128" s="146"/>
      <c r="BEQ128" s="146"/>
      <c r="BER128" s="146"/>
      <c r="BES128" s="146"/>
      <c r="BET128" s="146"/>
      <c r="BEU128" s="146"/>
      <c r="BEV128" s="146"/>
      <c r="BEW128" s="146"/>
      <c r="BEX128" s="146"/>
      <c r="BEY128" s="146"/>
      <c r="BEZ128" s="146"/>
      <c r="BFA128" s="146"/>
      <c r="BFB128" s="146"/>
      <c r="BFC128" s="146"/>
      <c r="BFD128" s="146"/>
      <c r="BFE128" s="146"/>
      <c r="BFF128" s="146"/>
      <c r="BFG128" s="146"/>
      <c r="BFH128" s="146"/>
      <c r="BFI128" s="146"/>
      <c r="BFJ128" s="146"/>
      <c r="BFK128" s="146"/>
      <c r="BFL128" s="146"/>
      <c r="BFM128" s="146"/>
      <c r="BFN128" s="146"/>
      <c r="BFO128" s="146"/>
      <c r="BFP128" s="146"/>
      <c r="BFQ128" s="146"/>
      <c r="BFR128" s="146"/>
      <c r="BFS128" s="146"/>
      <c r="BFT128" s="146"/>
      <c r="BFU128" s="146"/>
      <c r="BFV128" s="146"/>
      <c r="BFW128" s="146"/>
      <c r="BFX128" s="146"/>
      <c r="BFY128" s="146"/>
      <c r="BFZ128" s="146"/>
      <c r="BGA128" s="146"/>
      <c r="BGB128" s="146"/>
      <c r="BGC128" s="146"/>
      <c r="BGD128" s="146"/>
      <c r="BGE128" s="146"/>
      <c r="BGF128" s="146"/>
      <c r="BGG128" s="146"/>
      <c r="BGH128" s="146"/>
      <c r="BGI128" s="146"/>
      <c r="BGJ128" s="146"/>
      <c r="BGK128" s="146"/>
      <c r="BGL128" s="146"/>
      <c r="BGM128" s="146"/>
      <c r="BGN128" s="146"/>
      <c r="BGO128" s="146"/>
      <c r="BGP128" s="146"/>
      <c r="BGQ128" s="146"/>
      <c r="BGR128" s="146"/>
      <c r="BGS128" s="146"/>
      <c r="BGT128" s="146"/>
      <c r="BGU128" s="146"/>
      <c r="BGV128" s="146"/>
      <c r="BGW128" s="146"/>
      <c r="BGX128" s="146"/>
      <c r="BGY128" s="146"/>
      <c r="BGZ128" s="146"/>
      <c r="BHA128" s="146"/>
      <c r="BHB128" s="146"/>
      <c r="BHC128" s="146"/>
      <c r="BHD128" s="146"/>
      <c r="BHE128" s="146"/>
      <c r="BHF128" s="146"/>
      <c r="BHG128" s="146"/>
      <c r="BHH128" s="146"/>
      <c r="BHI128" s="146"/>
      <c r="BHJ128" s="146"/>
      <c r="BHK128" s="146"/>
      <c r="BHL128" s="146"/>
      <c r="BHM128" s="146"/>
      <c r="BHN128" s="146"/>
      <c r="BHO128" s="146"/>
      <c r="BHP128" s="146"/>
      <c r="BHQ128" s="146"/>
      <c r="BHR128" s="146"/>
      <c r="BHS128" s="146"/>
      <c r="BHT128" s="146"/>
      <c r="BHU128" s="146"/>
      <c r="BHV128" s="146"/>
      <c r="BHW128" s="146"/>
      <c r="BHX128" s="146"/>
      <c r="BHY128" s="146"/>
      <c r="BHZ128" s="146"/>
      <c r="BIA128" s="146"/>
      <c r="BIB128" s="146"/>
      <c r="BIC128" s="146"/>
      <c r="BID128" s="146"/>
      <c r="BIE128" s="146"/>
      <c r="BIF128" s="146"/>
      <c r="BIG128" s="146"/>
      <c r="BIH128" s="146"/>
      <c r="BII128" s="146"/>
      <c r="BIJ128" s="146"/>
      <c r="BIK128" s="146"/>
      <c r="BIL128" s="146"/>
      <c r="BIM128" s="146"/>
      <c r="BIN128" s="146"/>
      <c r="BIO128" s="146"/>
      <c r="BIP128" s="146"/>
      <c r="BIQ128" s="146"/>
      <c r="BIR128" s="146"/>
      <c r="BIS128" s="146"/>
      <c r="BIT128" s="146"/>
      <c r="BIU128" s="146"/>
      <c r="BIV128" s="146"/>
      <c r="BIW128" s="146"/>
      <c r="BIX128" s="146"/>
      <c r="BIY128" s="146"/>
      <c r="BIZ128" s="146"/>
      <c r="BJA128" s="146"/>
      <c r="BJB128" s="146"/>
      <c r="BJC128" s="146"/>
      <c r="BJD128" s="146"/>
      <c r="BJE128" s="146"/>
      <c r="BJF128" s="146"/>
      <c r="BJG128" s="146"/>
      <c r="BJH128" s="146"/>
      <c r="BJI128" s="146"/>
      <c r="BJJ128" s="146"/>
      <c r="BJK128" s="146"/>
      <c r="BJL128" s="146"/>
      <c r="BJM128" s="146"/>
      <c r="BJN128" s="146"/>
      <c r="BJO128" s="146"/>
      <c r="BJP128" s="146"/>
      <c r="BJQ128" s="146"/>
      <c r="BJR128" s="146"/>
      <c r="BJS128" s="146"/>
      <c r="BJT128" s="146"/>
      <c r="BJU128" s="146"/>
      <c r="BJV128" s="146"/>
      <c r="BJW128" s="146"/>
      <c r="BJX128" s="146"/>
      <c r="BJY128" s="146"/>
      <c r="BJZ128" s="146"/>
      <c r="BKA128" s="146"/>
      <c r="BKB128" s="146"/>
      <c r="BKC128" s="146"/>
      <c r="BKD128" s="146"/>
      <c r="BKE128" s="146"/>
      <c r="BKF128" s="146"/>
      <c r="BKG128" s="146"/>
      <c r="BKH128" s="146"/>
      <c r="BKI128" s="146"/>
      <c r="BKJ128" s="146"/>
      <c r="BKK128" s="146"/>
      <c r="BKL128" s="146"/>
      <c r="BKM128" s="146"/>
      <c r="BKN128" s="146"/>
      <c r="BKO128" s="146"/>
      <c r="BKP128" s="146"/>
      <c r="BKQ128" s="146"/>
      <c r="BKR128" s="146"/>
      <c r="BKS128" s="146"/>
      <c r="BKT128" s="146"/>
      <c r="BKU128" s="146"/>
      <c r="BKV128" s="146"/>
      <c r="BKW128" s="146"/>
      <c r="BKX128" s="146"/>
      <c r="BKY128" s="146"/>
      <c r="BKZ128" s="146"/>
      <c r="BLA128" s="146"/>
      <c r="BLB128" s="146"/>
      <c r="BLC128" s="146"/>
      <c r="BLD128" s="146"/>
      <c r="BLE128" s="146"/>
      <c r="BLF128" s="146"/>
      <c r="BLG128" s="146"/>
      <c r="BLH128" s="146"/>
      <c r="BLI128" s="146"/>
      <c r="BLJ128" s="146"/>
      <c r="BLK128" s="146"/>
      <c r="BLL128" s="146"/>
      <c r="BLM128" s="146"/>
      <c r="BLN128" s="146"/>
      <c r="BLO128" s="146"/>
      <c r="BLP128" s="146"/>
      <c r="BLQ128" s="146"/>
      <c r="BLR128" s="146"/>
      <c r="BLS128" s="146"/>
      <c r="BLT128" s="146"/>
      <c r="BLU128" s="146"/>
      <c r="BLV128" s="146"/>
      <c r="BLW128" s="146"/>
      <c r="BLX128" s="146"/>
      <c r="BLY128" s="146"/>
      <c r="BLZ128" s="146"/>
      <c r="BMA128" s="146"/>
      <c r="BMB128" s="146"/>
      <c r="BMC128" s="146"/>
      <c r="BMD128" s="146"/>
      <c r="BME128" s="146"/>
      <c r="BMF128" s="146"/>
      <c r="BMG128" s="146"/>
      <c r="BMH128" s="146"/>
      <c r="BMI128" s="146"/>
      <c r="BMJ128" s="146"/>
      <c r="BMK128" s="146"/>
      <c r="BML128" s="146"/>
      <c r="BMM128" s="146"/>
      <c r="BMN128" s="146"/>
      <c r="BMO128" s="146"/>
      <c r="BMP128" s="146"/>
      <c r="BMQ128" s="146"/>
      <c r="BMR128" s="146"/>
      <c r="BMS128" s="146"/>
      <c r="BMT128" s="146"/>
      <c r="BMU128" s="146"/>
      <c r="BMV128" s="146"/>
      <c r="BMW128" s="146"/>
      <c r="BMX128" s="146"/>
      <c r="BMY128" s="146"/>
      <c r="BMZ128" s="146"/>
      <c r="BNA128" s="146"/>
      <c r="BNB128" s="146"/>
      <c r="BNC128" s="146"/>
      <c r="BND128" s="146"/>
      <c r="BNE128" s="146"/>
      <c r="BNF128" s="146"/>
      <c r="BNG128" s="146"/>
      <c r="BNH128" s="146"/>
      <c r="BNI128" s="146"/>
      <c r="BNJ128" s="146"/>
      <c r="BNK128" s="146"/>
      <c r="BNL128" s="146"/>
      <c r="BNM128" s="146"/>
      <c r="BNN128" s="146"/>
      <c r="BNO128" s="146"/>
      <c r="BNP128" s="146"/>
      <c r="BNQ128" s="146"/>
      <c r="BNR128" s="146"/>
      <c r="BNS128" s="146"/>
      <c r="BNT128" s="146"/>
      <c r="BNU128" s="146"/>
      <c r="BNV128" s="146"/>
      <c r="BNW128" s="146"/>
      <c r="BNX128" s="146"/>
      <c r="BNY128" s="146"/>
      <c r="BNZ128" s="146"/>
      <c r="BOA128" s="146"/>
      <c r="BOB128" s="146"/>
      <c r="BOC128" s="146"/>
      <c r="BOD128" s="146"/>
      <c r="BOE128" s="146"/>
      <c r="BOF128" s="146"/>
      <c r="BOG128" s="146"/>
      <c r="BOH128" s="146"/>
      <c r="BOI128" s="146"/>
      <c r="BOJ128" s="146"/>
      <c r="BOK128" s="146"/>
      <c r="BOL128" s="146"/>
      <c r="BOM128" s="146"/>
      <c r="BON128" s="146"/>
      <c r="BOO128" s="146"/>
      <c r="BOP128" s="146"/>
      <c r="BOQ128" s="146"/>
      <c r="BOR128" s="146"/>
      <c r="BOS128" s="146"/>
      <c r="BOT128" s="146"/>
      <c r="BOU128" s="146"/>
      <c r="BOV128" s="146"/>
      <c r="BOW128" s="146"/>
      <c r="BOX128" s="146"/>
      <c r="BOY128" s="146"/>
      <c r="BOZ128" s="146"/>
      <c r="BPA128" s="146"/>
      <c r="BPB128" s="146"/>
      <c r="BPC128" s="146"/>
      <c r="BPD128" s="146"/>
      <c r="BPE128" s="146"/>
      <c r="BPF128" s="146"/>
      <c r="BPG128" s="146"/>
      <c r="BPH128" s="146"/>
      <c r="BPI128" s="146"/>
      <c r="BPJ128" s="146"/>
      <c r="BPK128" s="146"/>
      <c r="BPL128" s="146"/>
      <c r="BPM128" s="146"/>
      <c r="BPN128" s="146"/>
      <c r="BPO128" s="146"/>
      <c r="BPP128" s="146"/>
      <c r="BPQ128" s="146"/>
      <c r="BPR128" s="146"/>
      <c r="BPS128" s="146"/>
      <c r="BPT128" s="146"/>
      <c r="BPU128" s="146"/>
      <c r="BPV128" s="146"/>
      <c r="BPW128" s="146"/>
      <c r="BPX128" s="146"/>
      <c r="BPY128" s="146"/>
      <c r="BPZ128" s="146"/>
      <c r="BQA128" s="146"/>
      <c r="BQB128" s="146"/>
      <c r="BQC128" s="146"/>
      <c r="BQD128" s="146"/>
      <c r="BQE128" s="146"/>
      <c r="BQF128" s="146"/>
      <c r="BQG128" s="146"/>
      <c r="BQH128" s="146"/>
      <c r="BQI128" s="146"/>
      <c r="BQJ128" s="146"/>
      <c r="BQK128" s="146"/>
      <c r="BQL128" s="146"/>
      <c r="BQM128" s="146"/>
      <c r="BQN128" s="146"/>
      <c r="BQO128" s="146"/>
      <c r="BQP128" s="146"/>
      <c r="BQQ128" s="146"/>
      <c r="BQR128" s="146"/>
      <c r="BQS128" s="146"/>
      <c r="BQT128" s="146"/>
      <c r="BQU128" s="146"/>
      <c r="BQV128" s="146"/>
      <c r="BQW128" s="146"/>
      <c r="BQX128" s="146"/>
      <c r="BQY128" s="146"/>
      <c r="BQZ128" s="146"/>
      <c r="BRA128" s="146"/>
      <c r="BRB128" s="146"/>
      <c r="BRC128" s="146"/>
      <c r="BRD128" s="146"/>
      <c r="BRE128" s="146"/>
      <c r="BRF128" s="146"/>
      <c r="BRG128" s="146"/>
      <c r="BRH128" s="146"/>
      <c r="BRI128" s="146"/>
      <c r="BRJ128" s="146"/>
      <c r="BRK128" s="146"/>
      <c r="BRL128" s="146"/>
      <c r="BRM128" s="146"/>
      <c r="BRN128" s="146"/>
      <c r="BRO128" s="146"/>
      <c r="BRP128" s="146"/>
      <c r="BRQ128" s="146"/>
      <c r="BRR128" s="146"/>
      <c r="BRS128" s="146"/>
      <c r="BRT128" s="146"/>
      <c r="BRU128" s="146"/>
      <c r="BRV128" s="146"/>
      <c r="BRW128" s="146"/>
      <c r="BRX128" s="146"/>
      <c r="BRY128" s="146"/>
      <c r="BRZ128" s="146"/>
      <c r="BSA128" s="146"/>
      <c r="BSB128" s="146"/>
      <c r="BSC128" s="146"/>
      <c r="BSD128" s="146"/>
      <c r="BSE128" s="146"/>
      <c r="BSF128" s="146"/>
      <c r="BSG128" s="146"/>
      <c r="BSH128" s="146"/>
      <c r="BSI128" s="146"/>
      <c r="BSJ128" s="146"/>
      <c r="BSK128" s="146"/>
      <c r="BSL128" s="146"/>
      <c r="BSM128" s="146"/>
      <c r="BSN128" s="146"/>
      <c r="BSO128" s="146"/>
      <c r="BSP128" s="146"/>
      <c r="BSQ128" s="146"/>
      <c r="BSR128" s="146"/>
      <c r="BSS128" s="146"/>
      <c r="BST128" s="146"/>
      <c r="BSU128" s="146"/>
      <c r="BSV128" s="146"/>
      <c r="BSW128" s="146"/>
      <c r="BSX128" s="146"/>
      <c r="BSY128" s="146"/>
      <c r="BSZ128" s="146"/>
      <c r="BTA128" s="146"/>
      <c r="BTB128" s="146"/>
      <c r="BTC128" s="146"/>
      <c r="BTD128" s="146"/>
      <c r="BTE128" s="146"/>
      <c r="BTF128" s="146"/>
      <c r="BTG128" s="146"/>
      <c r="BTH128" s="146"/>
      <c r="BTI128" s="146"/>
      <c r="BTJ128" s="146"/>
      <c r="BTK128" s="146"/>
      <c r="BTL128" s="146"/>
      <c r="BTM128" s="146"/>
      <c r="BTN128" s="146"/>
      <c r="BTO128" s="146"/>
      <c r="BTP128" s="146"/>
      <c r="BTQ128" s="146"/>
      <c r="BTR128" s="146"/>
      <c r="BTS128" s="146"/>
      <c r="BTT128" s="146"/>
      <c r="BTU128" s="146"/>
      <c r="BTV128" s="146"/>
      <c r="BTW128" s="146"/>
      <c r="BTX128" s="146"/>
      <c r="BTY128" s="146"/>
      <c r="BTZ128" s="146"/>
      <c r="BUA128" s="146"/>
      <c r="BUB128" s="146"/>
      <c r="BUC128" s="146"/>
      <c r="BUD128" s="146"/>
      <c r="BUE128" s="146"/>
      <c r="BUF128" s="146"/>
      <c r="BUG128" s="146"/>
      <c r="BUH128" s="146"/>
      <c r="BUI128" s="146"/>
      <c r="BUJ128" s="146"/>
      <c r="BUK128" s="146"/>
      <c r="BUL128" s="146"/>
      <c r="BUM128" s="146"/>
      <c r="BUN128" s="146"/>
      <c r="BUO128" s="146"/>
      <c r="BUP128" s="146"/>
      <c r="BUQ128" s="146"/>
      <c r="BUR128" s="146"/>
      <c r="BUS128" s="146"/>
      <c r="BUT128" s="146"/>
      <c r="BUU128" s="146"/>
      <c r="BUV128" s="146"/>
      <c r="BUW128" s="146"/>
      <c r="BUX128" s="146"/>
      <c r="BUY128" s="146"/>
      <c r="BUZ128" s="146"/>
      <c r="BVA128" s="146"/>
      <c r="BVB128" s="146"/>
      <c r="BVC128" s="146"/>
      <c r="BVD128" s="146"/>
      <c r="BVE128" s="146"/>
      <c r="BVF128" s="146"/>
      <c r="BVG128" s="146"/>
      <c r="BVH128" s="146"/>
      <c r="BVI128" s="146"/>
      <c r="BVJ128" s="146"/>
      <c r="BVK128" s="146"/>
      <c r="BVL128" s="146"/>
      <c r="BVM128" s="146"/>
      <c r="BVN128" s="146"/>
      <c r="BVO128" s="146"/>
      <c r="BVP128" s="146"/>
      <c r="BVQ128" s="146"/>
      <c r="BVR128" s="146"/>
      <c r="BVS128" s="146"/>
      <c r="BVT128" s="146"/>
      <c r="BVU128" s="146"/>
      <c r="BVV128" s="146"/>
      <c r="BVW128" s="146"/>
      <c r="BVX128" s="146"/>
      <c r="BVY128" s="146"/>
      <c r="BVZ128" s="146"/>
      <c r="BWA128" s="146"/>
      <c r="BWB128" s="146"/>
      <c r="BWC128" s="146"/>
      <c r="BWD128" s="146"/>
      <c r="BWE128" s="146"/>
      <c r="BWF128" s="146"/>
      <c r="BWG128" s="146"/>
      <c r="BWH128" s="146"/>
      <c r="BWI128" s="146"/>
      <c r="BWJ128" s="146"/>
      <c r="BWK128" s="146"/>
      <c r="BWL128" s="146"/>
      <c r="BWM128" s="146"/>
      <c r="BWN128" s="146"/>
      <c r="BWO128" s="146"/>
      <c r="BWP128" s="146"/>
      <c r="BWQ128" s="146"/>
      <c r="BWR128" s="146"/>
      <c r="BWS128" s="146"/>
      <c r="BWT128" s="146"/>
      <c r="BWU128" s="146"/>
      <c r="BWV128" s="146"/>
      <c r="BWW128" s="146"/>
      <c r="BWX128" s="146"/>
      <c r="BWY128" s="146"/>
      <c r="BWZ128" s="146"/>
      <c r="BXA128" s="146"/>
      <c r="BXB128" s="146"/>
      <c r="BXC128" s="146"/>
      <c r="BXD128" s="146"/>
      <c r="BXE128" s="146"/>
      <c r="BXF128" s="146"/>
      <c r="BXG128" s="146"/>
      <c r="BXH128" s="146"/>
      <c r="BXI128" s="146"/>
      <c r="BXJ128" s="146"/>
      <c r="BXK128" s="146"/>
      <c r="BXL128" s="146"/>
      <c r="BXM128" s="146"/>
      <c r="BXN128" s="146"/>
      <c r="BXO128" s="146"/>
      <c r="BXP128" s="146"/>
      <c r="BXQ128" s="146"/>
      <c r="BXR128" s="146"/>
      <c r="BXS128" s="146"/>
      <c r="BXT128" s="146"/>
      <c r="BXU128" s="146"/>
      <c r="BXV128" s="146"/>
      <c r="BXW128" s="146"/>
      <c r="BXX128" s="146"/>
      <c r="BXY128" s="146"/>
      <c r="BXZ128" s="146"/>
      <c r="BYA128" s="146"/>
      <c r="BYB128" s="146"/>
      <c r="BYC128" s="146"/>
      <c r="BYD128" s="146"/>
      <c r="BYE128" s="146"/>
      <c r="BYF128" s="146"/>
      <c r="BYG128" s="146"/>
      <c r="BYH128" s="146"/>
      <c r="BYI128" s="146"/>
      <c r="BYJ128" s="146"/>
      <c r="BYK128" s="146"/>
      <c r="BYL128" s="146"/>
      <c r="BYM128" s="146"/>
      <c r="BYN128" s="146"/>
      <c r="BYO128" s="146"/>
      <c r="BYP128" s="146"/>
      <c r="BYQ128" s="146"/>
      <c r="BYR128" s="146"/>
      <c r="BYS128" s="146"/>
      <c r="BYT128" s="146"/>
      <c r="BYU128" s="146"/>
      <c r="BYV128" s="146"/>
      <c r="BYW128" s="146"/>
      <c r="BYX128" s="146"/>
      <c r="BYY128" s="146"/>
      <c r="BYZ128" s="146"/>
      <c r="BZA128" s="146"/>
      <c r="BZB128" s="146"/>
      <c r="BZC128" s="146"/>
      <c r="BZD128" s="146"/>
      <c r="BZE128" s="146"/>
      <c r="BZF128" s="146"/>
      <c r="BZG128" s="146"/>
      <c r="BZH128" s="146"/>
      <c r="BZI128" s="146"/>
      <c r="BZJ128" s="146"/>
      <c r="BZK128" s="146"/>
      <c r="BZL128" s="146"/>
      <c r="BZM128" s="146"/>
      <c r="BZN128" s="146"/>
      <c r="BZO128" s="146"/>
      <c r="BZP128" s="146"/>
      <c r="BZQ128" s="146"/>
      <c r="BZR128" s="146"/>
      <c r="BZS128" s="146"/>
      <c r="BZT128" s="146"/>
      <c r="BZU128" s="146"/>
      <c r="BZV128" s="146"/>
      <c r="BZW128" s="146"/>
      <c r="BZX128" s="146"/>
      <c r="BZY128" s="146"/>
      <c r="BZZ128" s="146"/>
      <c r="CAA128" s="146"/>
      <c r="CAB128" s="146"/>
      <c r="CAC128" s="146"/>
      <c r="CAD128" s="146"/>
      <c r="CAE128" s="146"/>
      <c r="CAF128" s="146"/>
      <c r="CAG128" s="146"/>
      <c r="CAH128" s="146"/>
      <c r="CAI128" s="146"/>
      <c r="CAJ128" s="146"/>
      <c r="CAK128" s="146"/>
      <c r="CAL128" s="146"/>
      <c r="CAM128" s="146"/>
      <c r="CAN128" s="146"/>
      <c r="CAO128" s="146"/>
      <c r="CAP128" s="146"/>
      <c r="CAQ128" s="146"/>
      <c r="CAR128" s="146"/>
      <c r="CAS128" s="146"/>
      <c r="CAT128" s="146"/>
      <c r="CAU128" s="146"/>
      <c r="CAV128" s="146"/>
      <c r="CAW128" s="146"/>
      <c r="CAX128" s="146"/>
      <c r="CAY128" s="146"/>
      <c r="CAZ128" s="146"/>
      <c r="CBA128" s="146"/>
      <c r="CBB128" s="146"/>
      <c r="CBC128" s="146"/>
      <c r="CBD128" s="146"/>
      <c r="CBE128" s="146"/>
      <c r="CBF128" s="146"/>
      <c r="CBG128" s="146"/>
      <c r="CBH128" s="146"/>
      <c r="CBI128" s="146"/>
      <c r="CBJ128" s="146"/>
      <c r="CBK128" s="146"/>
      <c r="CBL128" s="146"/>
      <c r="CBM128" s="146"/>
      <c r="CBN128" s="146"/>
      <c r="CBO128" s="146"/>
      <c r="CBP128" s="146"/>
      <c r="CBQ128" s="146"/>
      <c r="CBR128" s="146"/>
      <c r="CBS128" s="146"/>
      <c r="CBT128" s="146"/>
      <c r="CBU128" s="146"/>
      <c r="CBV128" s="146"/>
      <c r="CBW128" s="146"/>
      <c r="CBX128" s="146"/>
      <c r="CBY128" s="146"/>
      <c r="CBZ128" s="146"/>
      <c r="CCA128" s="146"/>
      <c r="CCB128" s="146"/>
      <c r="CCC128" s="146"/>
      <c r="CCD128" s="146"/>
      <c r="CCE128" s="146"/>
      <c r="CCF128" s="146"/>
      <c r="CCG128" s="146"/>
      <c r="CCH128" s="146"/>
      <c r="CCI128" s="146"/>
      <c r="CCJ128" s="146"/>
      <c r="CCK128" s="146"/>
      <c r="CCL128" s="146"/>
      <c r="CCM128" s="146"/>
      <c r="CCN128" s="146"/>
      <c r="CCO128" s="146"/>
      <c r="CCP128" s="146"/>
      <c r="CCQ128" s="146"/>
      <c r="CCR128" s="146"/>
      <c r="CCS128" s="146"/>
      <c r="CCT128" s="146"/>
      <c r="CCU128" s="146"/>
      <c r="CCV128" s="146"/>
      <c r="CCW128" s="146"/>
      <c r="CCX128" s="146"/>
      <c r="CCY128" s="146"/>
      <c r="CCZ128" s="146"/>
      <c r="CDA128" s="146"/>
      <c r="CDB128" s="146"/>
      <c r="CDC128" s="146"/>
      <c r="CDD128" s="146"/>
      <c r="CDE128" s="146"/>
      <c r="CDF128" s="146"/>
      <c r="CDG128" s="146"/>
      <c r="CDH128" s="146"/>
      <c r="CDI128" s="146"/>
      <c r="CDJ128" s="146"/>
      <c r="CDK128" s="146"/>
      <c r="CDL128" s="146"/>
      <c r="CDM128" s="146"/>
      <c r="CDN128" s="146"/>
      <c r="CDO128" s="146"/>
      <c r="CDP128" s="146"/>
      <c r="CDQ128" s="146"/>
      <c r="CDR128" s="146"/>
      <c r="CDS128" s="146"/>
      <c r="CDT128" s="146"/>
      <c r="CDU128" s="146"/>
      <c r="CDV128" s="146"/>
      <c r="CDW128" s="146"/>
      <c r="CDX128" s="146"/>
      <c r="CDY128" s="146"/>
      <c r="CDZ128" s="146"/>
      <c r="CEA128" s="146"/>
      <c r="CEB128" s="146"/>
      <c r="CEC128" s="146"/>
      <c r="CED128" s="146"/>
      <c r="CEE128" s="146"/>
      <c r="CEF128" s="146"/>
      <c r="CEG128" s="146"/>
      <c r="CEH128" s="146"/>
      <c r="CEI128" s="146"/>
      <c r="CEJ128" s="146"/>
      <c r="CEK128" s="146"/>
      <c r="CEL128" s="146"/>
      <c r="CEM128" s="146"/>
      <c r="CEN128" s="146"/>
      <c r="CEO128" s="146"/>
      <c r="CEP128" s="146"/>
      <c r="CEQ128" s="146"/>
      <c r="CER128" s="146"/>
      <c r="CES128" s="146"/>
      <c r="CET128" s="146"/>
      <c r="CEU128" s="146"/>
      <c r="CEV128" s="146"/>
      <c r="CEW128" s="146"/>
      <c r="CEX128" s="146"/>
      <c r="CEY128" s="146"/>
      <c r="CEZ128" s="146"/>
      <c r="CFA128" s="146"/>
      <c r="CFB128" s="146"/>
      <c r="CFC128" s="146"/>
      <c r="CFD128" s="146"/>
      <c r="CFE128" s="146"/>
      <c r="CFF128" s="146"/>
      <c r="CFG128" s="146"/>
      <c r="CFH128" s="146"/>
      <c r="CFI128" s="146"/>
      <c r="CFJ128" s="146"/>
      <c r="CFK128" s="146"/>
      <c r="CFL128" s="146"/>
      <c r="CFM128" s="146"/>
      <c r="CFN128" s="146"/>
      <c r="CFO128" s="146"/>
      <c r="CFP128" s="146"/>
      <c r="CFQ128" s="146"/>
      <c r="CFR128" s="146"/>
      <c r="CFS128" s="146"/>
      <c r="CFT128" s="146"/>
      <c r="CFU128" s="146"/>
      <c r="CFV128" s="146"/>
      <c r="CFW128" s="146"/>
      <c r="CFX128" s="146"/>
      <c r="CFY128" s="146"/>
      <c r="CFZ128" s="146"/>
      <c r="CGA128" s="146"/>
      <c r="CGB128" s="146"/>
      <c r="CGC128" s="146"/>
      <c r="CGD128" s="146"/>
      <c r="CGE128" s="146"/>
      <c r="CGF128" s="146"/>
      <c r="CGG128" s="146"/>
      <c r="CGH128" s="146"/>
      <c r="CGI128" s="146"/>
      <c r="CGJ128" s="146"/>
      <c r="CGK128" s="146"/>
      <c r="CGL128" s="146"/>
      <c r="CGM128" s="146"/>
      <c r="CGN128" s="146"/>
      <c r="CGO128" s="146"/>
      <c r="CGP128" s="146"/>
      <c r="CGQ128" s="146"/>
      <c r="CGR128" s="146"/>
      <c r="CGS128" s="146"/>
      <c r="CGT128" s="146"/>
      <c r="CGU128" s="146"/>
      <c r="CGV128" s="146"/>
      <c r="CGW128" s="146"/>
      <c r="CGX128" s="146"/>
      <c r="CGY128" s="146"/>
      <c r="CGZ128" s="146"/>
      <c r="CHA128" s="146"/>
      <c r="CHB128" s="146"/>
      <c r="CHC128" s="146"/>
      <c r="CHD128" s="146"/>
      <c r="CHE128" s="146"/>
      <c r="CHF128" s="146"/>
      <c r="CHG128" s="146"/>
      <c r="CHH128" s="146"/>
      <c r="CHI128" s="146"/>
      <c r="CHJ128" s="146"/>
      <c r="CHK128" s="146"/>
      <c r="CHL128" s="146"/>
      <c r="CHM128" s="146"/>
      <c r="CHN128" s="146"/>
      <c r="CHO128" s="146"/>
      <c r="CHP128" s="146"/>
      <c r="CHQ128" s="146"/>
      <c r="CHR128" s="146"/>
      <c r="CHS128" s="146"/>
      <c r="CHT128" s="146"/>
      <c r="CHU128" s="146"/>
      <c r="CHV128" s="146"/>
      <c r="CHW128" s="146"/>
      <c r="CHX128" s="146"/>
      <c r="CHY128" s="146"/>
      <c r="CHZ128" s="146"/>
      <c r="CIA128" s="146"/>
      <c r="CIB128" s="146"/>
      <c r="CIC128" s="146"/>
      <c r="CID128" s="146"/>
      <c r="CIE128" s="146"/>
      <c r="CIF128" s="146"/>
      <c r="CIG128" s="146"/>
      <c r="CIH128" s="146"/>
      <c r="CII128" s="146"/>
      <c r="CIJ128" s="146"/>
      <c r="CIK128" s="146"/>
      <c r="CIL128" s="146"/>
      <c r="CIM128" s="146"/>
      <c r="CIN128" s="146"/>
      <c r="CIO128" s="146"/>
      <c r="CIP128" s="146"/>
      <c r="CIQ128" s="146"/>
      <c r="CIR128" s="146"/>
      <c r="CIS128" s="146"/>
      <c r="CIT128" s="146"/>
      <c r="CIU128" s="146"/>
      <c r="CIV128" s="146"/>
      <c r="CIW128" s="146"/>
      <c r="CIX128" s="146"/>
      <c r="CIY128" s="146"/>
      <c r="CIZ128" s="146"/>
      <c r="CJA128" s="146"/>
      <c r="CJB128" s="146"/>
      <c r="CJC128" s="146"/>
      <c r="CJD128" s="146"/>
      <c r="CJE128" s="146"/>
      <c r="CJF128" s="146"/>
      <c r="CJG128" s="146"/>
      <c r="CJH128" s="146"/>
      <c r="CJI128" s="146"/>
      <c r="CJJ128" s="146"/>
      <c r="CJK128" s="146"/>
      <c r="CJL128" s="146"/>
      <c r="CJM128" s="146"/>
      <c r="CJN128" s="146"/>
      <c r="CJO128" s="146"/>
      <c r="CJP128" s="146"/>
      <c r="CJQ128" s="146"/>
      <c r="CJR128" s="146"/>
      <c r="CJS128" s="146"/>
      <c r="CJT128" s="146"/>
      <c r="CJU128" s="146"/>
      <c r="CJV128" s="146"/>
      <c r="CJW128" s="146"/>
      <c r="CJX128" s="146"/>
      <c r="CJY128" s="146"/>
      <c r="CJZ128" s="146"/>
      <c r="CKA128" s="146"/>
      <c r="CKB128" s="146"/>
      <c r="CKC128" s="146"/>
      <c r="CKD128" s="146"/>
      <c r="CKE128" s="146"/>
      <c r="CKF128" s="146"/>
      <c r="CKG128" s="146"/>
      <c r="CKH128" s="146"/>
      <c r="CKI128" s="146"/>
      <c r="CKJ128" s="146"/>
      <c r="CKK128" s="146"/>
      <c r="CKL128" s="146"/>
      <c r="CKM128" s="146"/>
      <c r="CKN128" s="146"/>
      <c r="CKO128" s="146"/>
      <c r="CKP128" s="146"/>
      <c r="CKQ128" s="146"/>
      <c r="CKR128" s="146"/>
      <c r="CKS128" s="146"/>
      <c r="CKT128" s="146"/>
      <c r="CKU128" s="146"/>
      <c r="CKV128" s="146"/>
      <c r="CKW128" s="146"/>
      <c r="CKX128" s="146"/>
      <c r="CKY128" s="146"/>
      <c r="CKZ128" s="146"/>
      <c r="CLA128" s="146"/>
      <c r="CLB128" s="146"/>
      <c r="CLC128" s="146"/>
      <c r="CLD128" s="146"/>
      <c r="CLE128" s="146"/>
      <c r="CLF128" s="146"/>
      <c r="CLG128" s="146"/>
      <c r="CLH128" s="146"/>
      <c r="CLI128" s="146"/>
      <c r="CLJ128" s="146"/>
      <c r="CLK128" s="146"/>
      <c r="CLL128" s="146"/>
      <c r="CLM128" s="146"/>
      <c r="CLN128" s="146"/>
      <c r="CLO128" s="146"/>
      <c r="CLP128" s="146"/>
      <c r="CLQ128" s="146"/>
      <c r="CLR128" s="146"/>
      <c r="CLS128" s="146"/>
      <c r="CLT128" s="146"/>
      <c r="CLU128" s="146"/>
      <c r="CLV128" s="146"/>
      <c r="CLW128" s="146"/>
      <c r="CLX128" s="146"/>
      <c r="CLY128" s="146"/>
      <c r="CLZ128" s="146"/>
      <c r="CMA128" s="146"/>
      <c r="CMB128" s="146"/>
      <c r="CMC128" s="146"/>
      <c r="CMD128" s="146"/>
      <c r="CME128" s="146"/>
      <c r="CMF128" s="146"/>
      <c r="CMG128" s="146"/>
      <c r="CMH128" s="146"/>
      <c r="CMI128" s="146"/>
      <c r="CMJ128" s="146"/>
      <c r="CMK128" s="146"/>
      <c r="CML128" s="146"/>
      <c r="CMM128" s="146"/>
      <c r="CMN128" s="146"/>
      <c r="CMO128" s="146"/>
      <c r="CMP128" s="146"/>
      <c r="CMQ128" s="146"/>
      <c r="CMR128" s="146"/>
      <c r="CMS128" s="146"/>
      <c r="CMT128" s="146"/>
      <c r="CMU128" s="146"/>
      <c r="CMV128" s="146"/>
      <c r="CMW128" s="146"/>
      <c r="CMX128" s="146"/>
      <c r="CMY128" s="146"/>
      <c r="CMZ128" s="146"/>
      <c r="CNA128" s="146"/>
      <c r="CNB128" s="146"/>
      <c r="CNC128" s="146"/>
      <c r="CND128" s="146"/>
      <c r="CNE128" s="146"/>
      <c r="CNF128" s="146"/>
      <c r="CNG128" s="146"/>
      <c r="CNH128" s="146"/>
      <c r="CNI128" s="146"/>
      <c r="CNJ128" s="146"/>
      <c r="CNK128" s="146"/>
      <c r="CNL128" s="146"/>
      <c r="CNM128" s="146"/>
      <c r="CNN128" s="146"/>
      <c r="CNO128" s="146"/>
      <c r="CNP128" s="146"/>
      <c r="CNQ128" s="146"/>
      <c r="CNR128" s="146"/>
      <c r="CNS128" s="146"/>
      <c r="CNT128" s="146"/>
      <c r="CNU128" s="146"/>
      <c r="CNV128" s="146"/>
      <c r="CNW128" s="146"/>
      <c r="CNX128" s="146"/>
      <c r="CNY128" s="146"/>
      <c r="CNZ128" s="146"/>
      <c r="COA128" s="146"/>
      <c r="COB128" s="146"/>
      <c r="COC128" s="146"/>
      <c r="COD128" s="146"/>
      <c r="COE128" s="146"/>
      <c r="COF128" s="146"/>
      <c r="COG128" s="146"/>
      <c r="COH128" s="146"/>
      <c r="COI128" s="146"/>
      <c r="COJ128" s="146"/>
      <c r="COK128" s="146"/>
      <c r="COL128" s="146"/>
      <c r="COM128" s="146"/>
      <c r="CON128" s="146"/>
      <c r="COO128" s="146"/>
      <c r="COP128" s="146"/>
      <c r="COQ128" s="146"/>
      <c r="COR128" s="146"/>
      <c r="COS128" s="146"/>
      <c r="COT128" s="146"/>
      <c r="COU128" s="146"/>
      <c r="COV128" s="146"/>
      <c r="COW128" s="146"/>
      <c r="COX128" s="146"/>
      <c r="COY128" s="146"/>
      <c r="COZ128" s="146"/>
      <c r="CPA128" s="146"/>
      <c r="CPB128" s="146"/>
      <c r="CPC128" s="146"/>
      <c r="CPD128" s="146"/>
      <c r="CPE128" s="146"/>
      <c r="CPF128" s="146"/>
      <c r="CPG128" s="146"/>
      <c r="CPH128" s="146"/>
      <c r="CPI128" s="146"/>
      <c r="CPJ128" s="146"/>
      <c r="CPK128" s="146"/>
      <c r="CPL128" s="146"/>
      <c r="CPM128" s="146"/>
      <c r="CPN128" s="146"/>
      <c r="CPO128" s="146"/>
      <c r="CPP128" s="146"/>
      <c r="CPQ128" s="146"/>
      <c r="CPR128" s="146"/>
      <c r="CPS128" s="146"/>
      <c r="CPT128" s="146"/>
      <c r="CPU128" s="146"/>
      <c r="CPV128" s="146"/>
      <c r="CPW128" s="146"/>
      <c r="CPX128" s="146"/>
      <c r="CPY128" s="146"/>
      <c r="CPZ128" s="146"/>
      <c r="CQA128" s="146"/>
      <c r="CQB128" s="146"/>
      <c r="CQC128" s="146"/>
      <c r="CQD128" s="146"/>
      <c r="CQE128" s="146"/>
      <c r="CQF128" s="146"/>
      <c r="CQG128" s="146"/>
      <c r="CQH128" s="146"/>
      <c r="CQI128" s="146"/>
      <c r="CQJ128" s="146"/>
      <c r="CQK128" s="146"/>
      <c r="CQL128" s="146"/>
      <c r="CQM128" s="146"/>
      <c r="CQN128" s="146"/>
      <c r="CQO128" s="146"/>
      <c r="CQP128" s="146"/>
      <c r="CQQ128" s="146"/>
      <c r="CQR128" s="146"/>
      <c r="CQS128" s="146"/>
      <c r="CQT128" s="146"/>
      <c r="CQU128" s="146"/>
      <c r="CQV128" s="146"/>
      <c r="CQW128" s="146"/>
      <c r="CQX128" s="146"/>
      <c r="CQY128" s="146"/>
      <c r="CQZ128" s="146"/>
      <c r="CRA128" s="146"/>
      <c r="CRB128" s="146"/>
      <c r="CRC128" s="146"/>
      <c r="CRD128" s="146"/>
      <c r="CRE128" s="146"/>
      <c r="CRF128" s="146"/>
      <c r="CRG128" s="146"/>
      <c r="CRH128" s="146"/>
      <c r="CRI128" s="146"/>
      <c r="CRJ128" s="146"/>
      <c r="CRK128" s="146"/>
      <c r="CRL128" s="146"/>
      <c r="CRM128" s="146"/>
      <c r="CRN128" s="146"/>
      <c r="CRO128" s="146"/>
      <c r="CRP128" s="146"/>
      <c r="CRQ128" s="146"/>
      <c r="CRR128" s="146"/>
      <c r="CRS128" s="146"/>
      <c r="CRT128" s="146"/>
      <c r="CRU128" s="146"/>
      <c r="CRV128" s="146"/>
      <c r="CRW128" s="146"/>
      <c r="CRX128" s="146"/>
      <c r="CRY128" s="146"/>
      <c r="CRZ128" s="146"/>
      <c r="CSA128" s="146"/>
      <c r="CSB128" s="146"/>
      <c r="CSC128" s="146"/>
      <c r="CSD128" s="146"/>
      <c r="CSE128" s="146"/>
      <c r="CSF128" s="146"/>
      <c r="CSG128" s="146"/>
      <c r="CSH128" s="146"/>
      <c r="CSI128" s="146"/>
      <c r="CSJ128" s="146"/>
      <c r="CSK128" s="146"/>
      <c r="CSL128" s="146"/>
      <c r="CSM128" s="146"/>
      <c r="CSN128" s="146"/>
      <c r="CSO128" s="146"/>
      <c r="CSP128" s="146"/>
      <c r="CSQ128" s="146"/>
      <c r="CSR128" s="146"/>
      <c r="CSS128" s="146"/>
      <c r="CST128" s="146"/>
      <c r="CSU128" s="146"/>
      <c r="CSV128" s="146"/>
      <c r="CSW128" s="146"/>
      <c r="CSX128" s="146"/>
      <c r="CSY128" s="146"/>
      <c r="CSZ128" s="146"/>
      <c r="CTA128" s="146"/>
      <c r="CTB128" s="146"/>
      <c r="CTC128" s="146"/>
      <c r="CTD128" s="146"/>
      <c r="CTE128" s="146"/>
      <c r="CTF128" s="146"/>
      <c r="CTG128" s="146"/>
      <c r="CTH128" s="146"/>
      <c r="CTI128" s="146"/>
      <c r="CTJ128" s="146"/>
      <c r="CTK128" s="146"/>
      <c r="CTL128" s="146"/>
      <c r="CTM128" s="146"/>
      <c r="CTN128" s="146"/>
      <c r="CTO128" s="146"/>
      <c r="CTP128" s="146"/>
      <c r="CTQ128" s="146"/>
      <c r="CTR128" s="146"/>
      <c r="CTS128" s="146"/>
      <c r="CTT128" s="146"/>
      <c r="CTU128" s="146"/>
      <c r="CTV128" s="146"/>
      <c r="CTW128" s="146"/>
      <c r="CTX128" s="146"/>
      <c r="CTY128" s="146"/>
      <c r="CTZ128" s="146"/>
      <c r="CUA128" s="146"/>
      <c r="CUB128" s="146"/>
      <c r="CUC128" s="146"/>
      <c r="CUD128" s="146"/>
      <c r="CUE128" s="146"/>
      <c r="CUF128" s="146"/>
      <c r="CUG128" s="146"/>
      <c r="CUH128" s="146"/>
      <c r="CUI128" s="146"/>
      <c r="CUJ128" s="146"/>
      <c r="CUK128" s="146"/>
      <c r="CUL128" s="146"/>
      <c r="CUM128" s="146"/>
      <c r="CUN128" s="146"/>
      <c r="CUO128" s="146"/>
      <c r="CUP128" s="146"/>
      <c r="CUQ128" s="146"/>
      <c r="CUR128" s="146"/>
      <c r="CUS128" s="146"/>
      <c r="CUT128" s="146"/>
      <c r="CUU128" s="146"/>
      <c r="CUV128" s="146"/>
      <c r="CUW128" s="146"/>
      <c r="CUX128" s="146"/>
      <c r="CUY128" s="146"/>
      <c r="CUZ128" s="146"/>
      <c r="CVA128" s="146"/>
      <c r="CVB128" s="146"/>
      <c r="CVC128" s="146"/>
      <c r="CVD128" s="146"/>
      <c r="CVE128" s="146"/>
      <c r="CVF128" s="146"/>
      <c r="CVG128" s="146"/>
      <c r="CVH128" s="146"/>
      <c r="CVI128" s="146"/>
      <c r="CVJ128" s="146"/>
      <c r="CVK128" s="146"/>
      <c r="CVL128" s="146"/>
      <c r="CVM128" s="146"/>
      <c r="CVN128" s="146"/>
      <c r="CVO128" s="146"/>
      <c r="CVP128" s="146"/>
      <c r="CVQ128" s="146"/>
      <c r="CVR128" s="146"/>
      <c r="CVS128" s="146"/>
      <c r="CVT128" s="146"/>
      <c r="CVU128" s="146"/>
      <c r="CVV128" s="146"/>
      <c r="CVW128" s="146"/>
      <c r="CVX128" s="146"/>
      <c r="CVY128" s="146"/>
      <c r="CVZ128" s="146"/>
      <c r="CWA128" s="146"/>
      <c r="CWB128" s="146"/>
      <c r="CWC128" s="146"/>
      <c r="CWD128" s="146"/>
      <c r="CWE128" s="146"/>
      <c r="CWF128" s="146"/>
      <c r="CWG128" s="146"/>
      <c r="CWH128" s="146"/>
      <c r="CWI128" s="146"/>
      <c r="CWJ128" s="146"/>
      <c r="CWK128" s="146"/>
      <c r="CWL128" s="146"/>
      <c r="CWM128" s="146"/>
      <c r="CWN128" s="146"/>
      <c r="CWO128" s="146"/>
      <c r="CWP128" s="146"/>
      <c r="CWQ128" s="146"/>
      <c r="CWR128" s="146"/>
      <c r="CWS128" s="146"/>
      <c r="CWT128" s="146"/>
      <c r="CWU128" s="146"/>
      <c r="CWV128" s="146"/>
      <c r="CWW128" s="146"/>
      <c r="CWX128" s="146"/>
      <c r="CWY128" s="146"/>
      <c r="CWZ128" s="146"/>
      <c r="CXA128" s="146"/>
      <c r="CXB128" s="146"/>
      <c r="CXC128" s="146"/>
      <c r="CXD128" s="146"/>
      <c r="CXE128" s="146"/>
      <c r="CXF128" s="146"/>
      <c r="CXG128" s="146"/>
      <c r="CXH128" s="146"/>
      <c r="CXI128" s="146"/>
      <c r="CXJ128" s="146"/>
      <c r="CXK128" s="146"/>
      <c r="CXL128" s="146"/>
      <c r="CXM128" s="146"/>
      <c r="CXN128" s="146"/>
      <c r="CXO128" s="146"/>
      <c r="CXP128" s="146"/>
      <c r="CXQ128" s="146"/>
      <c r="CXR128" s="146"/>
      <c r="CXS128" s="146"/>
      <c r="CXT128" s="146"/>
      <c r="CXU128" s="146"/>
      <c r="CXV128" s="146"/>
      <c r="CXW128" s="146"/>
      <c r="CXX128" s="146"/>
      <c r="CXY128" s="146"/>
      <c r="CXZ128" s="146"/>
      <c r="CYA128" s="146"/>
      <c r="CYB128" s="146"/>
      <c r="CYC128" s="146"/>
      <c r="CYD128" s="146"/>
      <c r="CYE128" s="146"/>
      <c r="CYF128" s="146"/>
      <c r="CYG128" s="146"/>
      <c r="CYH128" s="146"/>
      <c r="CYI128" s="146"/>
      <c r="CYJ128" s="146"/>
      <c r="CYK128" s="146"/>
      <c r="CYL128" s="146"/>
      <c r="CYM128" s="146"/>
      <c r="CYN128" s="146"/>
      <c r="CYO128" s="146"/>
      <c r="CYP128" s="146"/>
      <c r="CYQ128" s="146"/>
      <c r="CYR128" s="146"/>
      <c r="CYS128" s="146"/>
      <c r="CYT128" s="146"/>
      <c r="CYU128" s="146"/>
      <c r="CYV128" s="146"/>
      <c r="CYW128" s="146"/>
      <c r="CYX128" s="146"/>
      <c r="CYY128" s="146"/>
      <c r="CYZ128" s="146"/>
      <c r="CZA128" s="146"/>
      <c r="CZB128" s="146"/>
      <c r="CZC128" s="146"/>
      <c r="CZD128" s="146"/>
      <c r="CZE128" s="146"/>
      <c r="CZF128" s="146"/>
      <c r="CZG128" s="146"/>
      <c r="CZH128" s="146"/>
      <c r="CZI128" s="146"/>
      <c r="CZJ128" s="146"/>
      <c r="CZK128" s="146"/>
      <c r="CZL128" s="146"/>
      <c r="CZM128" s="146"/>
      <c r="CZN128" s="146"/>
      <c r="CZO128" s="146"/>
      <c r="CZP128" s="146"/>
      <c r="CZQ128" s="146"/>
      <c r="CZR128" s="146"/>
      <c r="CZS128" s="146"/>
      <c r="CZT128" s="146"/>
      <c r="CZU128" s="146"/>
      <c r="CZV128" s="146"/>
      <c r="CZW128" s="146"/>
      <c r="CZX128" s="146"/>
      <c r="CZY128" s="146"/>
      <c r="CZZ128" s="146"/>
      <c r="DAA128" s="146"/>
      <c r="DAB128" s="146"/>
      <c r="DAC128" s="146"/>
      <c r="DAD128" s="146"/>
      <c r="DAE128" s="146"/>
      <c r="DAF128" s="146"/>
      <c r="DAG128" s="146"/>
      <c r="DAH128" s="146"/>
      <c r="DAI128" s="146"/>
      <c r="DAJ128" s="146"/>
      <c r="DAK128" s="146"/>
      <c r="DAL128" s="146"/>
      <c r="DAM128" s="146"/>
      <c r="DAN128" s="146"/>
      <c r="DAO128" s="146"/>
      <c r="DAP128" s="146"/>
      <c r="DAQ128" s="146"/>
      <c r="DAR128" s="146"/>
      <c r="DAS128" s="146"/>
      <c r="DAT128" s="146"/>
      <c r="DAU128" s="146"/>
      <c r="DAV128" s="146"/>
      <c r="DAW128" s="146"/>
      <c r="DAX128" s="146"/>
      <c r="DAY128" s="146"/>
      <c r="DAZ128" s="146"/>
      <c r="DBA128" s="146"/>
      <c r="DBB128" s="146"/>
      <c r="DBC128" s="146"/>
      <c r="DBD128" s="146"/>
      <c r="DBE128" s="146"/>
      <c r="DBF128" s="146"/>
      <c r="DBG128" s="146"/>
      <c r="DBH128" s="146"/>
      <c r="DBI128" s="146"/>
      <c r="DBJ128" s="146"/>
      <c r="DBK128" s="146"/>
      <c r="DBL128" s="146"/>
      <c r="DBM128" s="146"/>
      <c r="DBN128" s="146"/>
      <c r="DBO128" s="146"/>
      <c r="DBP128" s="146"/>
      <c r="DBQ128" s="146"/>
      <c r="DBR128" s="146"/>
      <c r="DBS128" s="146"/>
      <c r="DBT128" s="146"/>
      <c r="DBU128" s="146"/>
      <c r="DBV128" s="146"/>
      <c r="DBW128" s="146"/>
      <c r="DBX128" s="146"/>
      <c r="DBY128" s="146"/>
      <c r="DBZ128" s="146"/>
      <c r="DCA128" s="146"/>
      <c r="DCB128" s="146"/>
      <c r="DCC128" s="146"/>
      <c r="DCD128" s="146"/>
      <c r="DCE128" s="146"/>
      <c r="DCF128" s="146"/>
      <c r="DCG128" s="146"/>
      <c r="DCH128" s="146"/>
      <c r="DCI128" s="146"/>
      <c r="DCJ128" s="146"/>
      <c r="DCK128" s="146"/>
      <c r="DCL128" s="146"/>
      <c r="DCM128" s="146"/>
      <c r="DCN128" s="146"/>
      <c r="DCO128" s="146"/>
      <c r="DCP128" s="146"/>
      <c r="DCQ128" s="146"/>
      <c r="DCR128" s="146"/>
      <c r="DCS128" s="146"/>
      <c r="DCT128" s="146"/>
      <c r="DCU128" s="146"/>
      <c r="DCV128" s="146"/>
      <c r="DCW128" s="146"/>
      <c r="DCX128" s="146"/>
      <c r="DCY128" s="146"/>
      <c r="DCZ128" s="146"/>
      <c r="DDA128" s="146"/>
      <c r="DDB128" s="146"/>
      <c r="DDC128" s="146"/>
      <c r="DDD128" s="146"/>
      <c r="DDE128" s="146"/>
      <c r="DDF128" s="146"/>
      <c r="DDG128" s="146"/>
      <c r="DDH128" s="146"/>
      <c r="DDI128" s="146"/>
      <c r="DDJ128" s="146"/>
      <c r="DDK128" s="146"/>
      <c r="DDL128" s="146"/>
      <c r="DDM128" s="146"/>
      <c r="DDN128" s="146"/>
      <c r="DDO128" s="146"/>
      <c r="DDP128" s="146"/>
      <c r="DDQ128" s="146"/>
      <c r="DDR128" s="146"/>
      <c r="DDS128" s="146"/>
      <c r="DDT128" s="146"/>
      <c r="DDU128" s="146"/>
      <c r="DDV128" s="146"/>
      <c r="DDW128" s="146"/>
      <c r="DDX128" s="146"/>
      <c r="DDY128" s="146"/>
      <c r="DDZ128" s="146"/>
      <c r="DEA128" s="146"/>
      <c r="DEB128" s="146"/>
      <c r="DEC128" s="146"/>
      <c r="DED128" s="146"/>
      <c r="DEE128" s="146"/>
      <c r="DEF128" s="146"/>
      <c r="DEG128" s="146"/>
      <c r="DEH128" s="146"/>
      <c r="DEI128" s="146"/>
      <c r="DEJ128" s="146"/>
      <c r="DEK128" s="146"/>
      <c r="DEL128" s="146"/>
      <c r="DEM128" s="146"/>
      <c r="DEN128" s="146"/>
      <c r="DEO128" s="146"/>
      <c r="DEP128" s="146"/>
      <c r="DEQ128" s="146"/>
      <c r="DER128" s="146"/>
      <c r="DES128" s="146"/>
      <c r="DET128" s="146"/>
      <c r="DEU128" s="146"/>
      <c r="DEV128" s="146"/>
      <c r="DEW128" s="146"/>
      <c r="DEX128" s="146"/>
      <c r="DEY128" s="146"/>
      <c r="DEZ128" s="146"/>
      <c r="DFA128" s="146"/>
      <c r="DFB128" s="146"/>
      <c r="DFC128" s="146"/>
      <c r="DFD128" s="146"/>
      <c r="DFE128" s="146"/>
      <c r="DFF128" s="146"/>
      <c r="DFG128" s="146"/>
      <c r="DFH128" s="146"/>
      <c r="DFI128" s="146"/>
      <c r="DFJ128" s="146"/>
      <c r="DFK128" s="146"/>
      <c r="DFL128" s="146"/>
      <c r="DFM128" s="146"/>
      <c r="DFN128" s="146"/>
      <c r="DFO128" s="146"/>
      <c r="DFP128" s="146"/>
      <c r="DFQ128" s="146"/>
      <c r="DFR128" s="146"/>
      <c r="DFS128" s="146"/>
      <c r="DFT128" s="146"/>
      <c r="DFU128" s="146"/>
      <c r="DFV128" s="146"/>
      <c r="DFW128" s="146"/>
      <c r="DFX128" s="146"/>
      <c r="DFY128" s="146"/>
      <c r="DFZ128" s="146"/>
      <c r="DGA128" s="146"/>
      <c r="DGB128" s="146"/>
      <c r="DGC128" s="146"/>
      <c r="DGD128" s="146"/>
      <c r="DGE128" s="146"/>
      <c r="DGF128" s="146"/>
      <c r="DGG128" s="146"/>
      <c r="DGH128" s="146"/>
      <c r="DGI128" s="146"/>
      <c r="DGJ128" s="146"/>
      <c r="DGK128" s="146"/>
      <c r="DGL128" s="146"/>
      <c r="DGM128" s="146"/>
      <c r="DGN128" s="146"/>
      <c r="DGO128" s="146"/>
      <c r="DGP128" s="146"/>
      <c r="DGQ128" s="146"/>
      <c r="DGR128" s="146"/>
      <c r="DGS128" s="146"/>
      <c r="DGT128" s="146"/>
      <c r="DGU128" s="146"/>
      <c r="DGV128" s="146"/>
      <c r="DGW128" s="146"/>
      <c r="DGX128" s="146"/>
      <c r="DGY128" s="146"/>
      <c r="DGZ128" s="146"/>
      <c r="DHA128" s="146"/>
      <c r="DHB128" s="146"/>
      <c r="DHC128" s="146"/>
      <c r="DHD128" s="146"/>
      <c r="DHE128" s="146"/>
      <c r="DHF128" s="146"/>
      <c r="DHG128" s="146"/>
      <c r="DHH128" s="146"/>
      <c r="DHI128" s="146"/>
      <c r="DHJ128" s="146"/>
      <c r="DHK128" s="146"/>
      <c r="DHL128" s="146"/>
      <c r="DHM128" s="146"/>
      <c r="DHN128" s="146"/>
      <c r="DHO128" s="146"/>
      <c r="DHP128" s="146"/>
      <c r="DHQ128" s="146"/>
      <c r="DHR128" s="146"/>
      <c r="DHS128" s="146"/>
      <c r="DHT128" s="146"/>
      <c r="DHU128" s="146"/>
      <c r="DHV128" s="146"/>
      <c r="DHW128" s="146"/>
      <c r="DHX128" s="146"/>
      <c r="DHY128" s="146"/>
      <c r="DHZ128" s="146"/>
      <c r="DIA128" s="146"/>
      <c r="DIB128" s="146"/>
      <c r="DIC128" s="146"/>
      <c r="DID128" s="146"/>
      <c r="DIE128" s="146"/>
      <c r="DIF128" s="146"/>
      <c r="DIG128" s="146"/>
      <c r="DIH128" s="146"/>
      <c r="DII128" s="146"/>
      <c r="DIJ128" s="146"/>
      <c r="DIK128" s="146"/>
      <c r="DIL128" s="146"/>
      <c r="DIM128" s="146"/>
      <c r="DIN128" s="146"/>
      <c r="DIO128" s="146"/>
      <c r="DIP128" s="146"/>
      <c r="DIQ128" s="146"/>
      <c r="DIR128" s="146"/>
      <c r="DIS128" s="146"/>
      <c r="DIT128" s="146"/>
      <c r="DIU128" s="146"/>
      <c r="DIV128" s="146"/>
      <c r="DIW128" s="146"/>
      <c r="DIX128" s="146"/>
      <c r="DIY128" s="146"/>
      <c r="DIZ128" s="146"/>
      <c r="DJA128" s="146"/>
      <c r="DJB128" s="146"/>
      <c r="DJC128" s="146"/>
      <c r="DJD128" s="146"/>
      <c r="DJE128" s="146"/>
      <c r="DJF128" s="146"/>
      <c r="DJG128" s="146"/>
      <c r="DJH128" s="146"/>
      <c r="DJI128" s="146"/>
      <c r="DJJ128" s="146"/>
      <c r="DJK128" s="146"/>
      <c r="DJL128" s="146"/>
      <c r="DJM128" s="146"/>
      <c r="DJN128" s="146"/>
      <c r="DJO128" s="146"/>
      <c r="DJP128" s="146"/>
      <c r="DJQ128" s="146"/>
      <c r="DJR128" s="146"/>
      <c r="DJS128" s="146"/>
      <c r="DJT128" s="146"/>
      <c r="DJU128" s="146"/>
      <c r="DJV128" s="146"/>
      <c r="DJW128" s="146"/>
      <c r="DJX128" s="146"/>
      <c r="DJY128" s="146"/>
      <c r="DJZ128" s="146"/>
      <c r="DKA128" s="146"/>
      <c r="DKB128" s="146"/>
      <c r="DKC128" s="146"/>
      <c r="DKD128" s="146"/>
      <c r="DKE128" s="146"/>
      <c r="DKF128" s="146"/>
      <c r="DKG128" s="146"/>
      <c r="DKH128" s="146"/>
      <c r="DKI128" s="146"/>
      <c r="DKJ128" s="146"/>
      <c r="DKK128" s="146"/>
      <c r="DKL128" s="146"/>
      <c r="DKM128" s="146"/>
      <c r="DKN128" s="146"/>
      <c r="DKO128" s="146"/>
      <c r="DKP128" s="146"/>
      <c r="DKQ128" s="146"/>
      <c r="DKR128" s="146"/>
      <c r="DKS128" s="146"/>
      <c r="DKT128" s="146"/>
      <c r="DKU128" s="146"/>
      <c r="DKV128" s="146"/>
      <c r="DKW128" s="146"/>
      <c r="DKX128" s="146"/>
      <c r="DKY128" s="146"/>
      <c r="DKZ128" s="146"/>
      <c r="DLA128" s="146"/>
      <c r="DLB128" s="146"/>
      <c r="DLC128" s="146"/>
      <c r="DLD128" s="146"/>
      <c r="DLE128" s="146"/>
      <c r="DLF128" s="146"/>
      <c r="DLG128" s="146"/>
      <c r="DLH128" s="146"/>
      <c r="DLI128" s="146"/>
      <c r="DLJ128" s="146"/>
      <c r="DLK128" s="146"/>
      <c r="DLL128" s="146"/>
      <c r="DLM128" s="146"/>
      <c r="DLN128" s="146"/>
      <c r="DLO128" s="146"/>
      <c r="DLP128" s="146"/>
      <c r="DLQ128" s="146"/>
      <c r="DLR128" s="146"/>
      <c r="DLS128" s="146"/>
      <c r="DLT128" s="146"/>
      <c r="DLU128" s="146"/>
      <c r="DLV128" s="146"/>
      <c r="DLW128" s="146"/>
      <c r="DLX128" s="146"/>
      <c r="DLY128" s="146"/>
      <c r="DLZ128" s="146"/>
      <c r="DMA128" s="146"/>
      <c r="DMB128" s="146"/>
      <c r="DMC128" s="146"/>
      <c r="DMD128" s="146"/>
      <c r="DME128" s="146"/>
      <c r="DMF128" s="146"/>
      <c r="DMG128" s="146"/>
      <c r="DMH128" s="146"/>
      <c r="DMI128" s="146"/>
      <c r="DMJ128" s="146"/>
      <c r="DMK128" s="146"/>
      <c r="DML128" s="146"/>
      <c r="DMM128" s="146"/>
      <c r="DMN128" s="146"/>
      <c r="DMO128" s="146"/>
      <c r="DMP128" s="146"/>
      <c r="DMQ128" s="146"/>
      <c r="DMR128" s="146"/>
      <c r="DMS128" s="146"/>
      <c r="DMT128" s="146"/>
      <c r="DMU128" s="146"/>
      <c r="DMV128" s="146"/>
      <c r="DMW128" s="146"/>
      <c r="DMX128" s="146"/>
      <c r="DMY128" s="146"/>
      <c r="DMZ128" s="146"/>
      <c r="DNA128" s="146"/>
      <c r="DNB128" s="146"/>
      <c r="DNC128" s="146"/>
      <c r="DND128" s="146"/>
      <c r="DNE128" s="146"/>
      <c r="DNF128" s="146"/>
      <c r="DNG128" s="146"/>
      <c r="DNH128" s="146"/>
      <c r="DNI128" s="146"/>
      <c r="DNJ128" s="146"/>
      <c r="DNK128" s="146"/>
      <c r="DNL128" s="146"/>
      <c r="DNM128" s="146"/>
      <c r="DNN128" s="146"/>
      <c r="DNO128" s="146"/>
      <c r="DNP128" s="146"/>
      <c r="DNQ128" s="146"/>
      <c r="DNR128" s="146"/>
      <c r="DNS128" s="146"/>
      <c r="DNT128" s="146"/>
      <c r="DNU128" s="146"/>
      <c r="DNV128" s="146"/>
      <c r="DNW128" s="146"/>
      <c r="DNX128" s="146"/>
      <c r="DNY128" s="146"/>
      <c r="DNZ128" s="146"/>
      <c r="DOA128" s="146"/>
      <c r="DOB128" s="146"/>
      <c r="DOC128" s="146"/>
      <c r="DOD128" s="146"/>
      <c r="DOE128" s="146"/>
      <c r="DOF128" s="146"/>
      <c r="DOG128" s="146"/>
      <c r="DOH128" s="146"/>
      <c r="DOI128" s="146"/>
      <c r="DOJ128" s="146"/>
      <c r="DOK128" s="146"/>
      <c r="DOL128" s="146"/>
      <c r="DOM128" s="146"/>
      <c r="DON128" s="146"/>
      <c r="DOO128" s="146"/>
      <c r="DOP128" s="146"/>
      <c r="DOQ128" s="146"/>
      <c r="DOR128" s="146"/>
      <c r="DOS128" s="146"/>
      <c r="DOT128" s="146"/>
      <c r="DOU128" s="146"/>
      <c r="DOV128" s="146"/>
      <c r="DOW128" s="146"/>
      <c r="DOX128" s="146"/>
      <c r="DOY128" s="146"/>
      <c r="DOZ128" s="146"/>
      <c r="DPA128" s="146"/>
      <c r="DPB128" s="146"/>
      <c r="DPC128" s="146"/>
      <c r="DPD128" s="146"/>
      <c r="DPE128" s="146"/>
      <c r="DPF128" s="146"/>
      <c r="DPG128" s="146"/>
      <c r="DPH128" s="146"/>
      <c r="DPI128" s="146"/>
      <c r="DPJ128" s="146"/>
      <c r="DPK128" s="146"/>
      <c r="DPL128" s="146"/>
      <c r="DPM128" s="146"/>
      <c r="DPN128" s="146"/>
      <c r="DPO128" s="146"/>
      <c r="DPP128" s="146"/>
      <c r="DPQ128" s="146"/>
      <c r="DPR128" s="146"/>
      <c r="DPS128" s="146"/>
      <c r="DPT128" s="146"/>
      <c r="DPU128" s="146"/>
      <c r="DPV128" s="146"/>
      <c r="DPW128" s="146"/>
      <c r="DPX128" s="146"/>
      <c r="DPY128" s="146"/>
      <c r="DPZ128" s="146"/>
      <c r="DQA128" s="146"/>
      <c r="DQB128" s="146"/>
      <c r="DQC128" s="146"/>
      <c r="DQD128" s="146"/>
      <c r="DQE128" s="146"/>
      <c r="DQF128" s="146"/>
      <c r="DQG128" s="146"/>
      <c r="DQH128" s="146"/>
      <c r="DQI128" s="146"/>
      <c r="DQJ128" s="146"/>
      <c r="DQK128" s="146"/>
      <c r="DQL128" s="146"/>
      <c r="DQM128" s="146"/>
      <c r="DQN128" s="146"/>
      <c r="DQO128" s="146"/>
      <c r="DQP128" s="146"/>
      <c r="DQQ128" s="146"/>
      <c r="DQR128" s="146"/>
      <c r="DQS128" s="146"/>
      <c r="DQT128" s="146"/>
      <c r="DQU128" s="146"/>
      <c r="DQV128" s="146"/>
      <c r="DQW128" s="146"/>
      <c r="DQX128" s="146"/>
      <c r="DQY128" s="146"/>
      <c r="DQZ128" s="146"/>
      <c r="DRA128" s="146"/>
      <c r="DRB128" s="146"/>
      <c r="DRC128" s="146"/>
      <c r="DRD128" s="146"/>
      <c r="DRE128" s="146"/>
      <c r="DRF128" s="146"/>
      <c r="DRG128" s="146"/>
      <c r="DRH128" s="146"/>
      <c r="DRI128" s="146"/>
      <c r="DRJ128" s="146"/>
      <c r="DRK128" s="146"/>
      <c r="DRL128" s="146"/>
      <c r="DRM128" s="146"/>
      <c r="DRN128" s="146"/>
      <c r="DRO128" s="146"/>
      <c r="DRP128" s="146"/>
      <c r="DRQ128" s="146"/>
      <c r="DRR128" s="146"/>
      <c r="DRS128" s="146"/>
      <c r="DRT128" s="146"/>
      <c r="DRU128" s="146"/>
      <c r="DRV128" s="146"/>
      <c r="DRW128" s="146"/>
      <c r="DRX128" s="146"/>
      <c r="DRY128" s="146"/>
      <c r="DRZ128" s="146"/>
      <c r="DSA128" s="146"/>
      <c r="DSB128" s="146"/>
      <c r="DSC128" s="146"/>
      <c r="DSD128" s="146"/>
      <c r="DSE128" s="146"/>
      <c r="DSF128" s="146"/>
      <c r="DSG128" s="146"/>
      <c r="DSH128" s="146"/>
      <c r="DSI128" s="146"/>
      <c r="DSJ128" s="146"/>
      <c r="DSK128" s="146"/>
      <c r="DSL128" s="146"/>
      <c r="DSM128" s="146"/>
      <c r="DSN128" s="146"/>
      <c r="DSO128" s="146"/>
      <c r="DSP128" s="146"/>
      <c r="DSQ128" s="146"/>
      <c r="DSR128" s="146"/>
      <c r="DSS128" s="146"/>
      <c r="DST128" s="146"/>
      <c r="DSU128" s="146"/>
      <c r="DSV128" s="146"/>
      <c r="DSW128" s="146"/>
      <c r="DSX128" s="146"/>
      <c r="DSY128" s="146"/>
      <c r="DSZ128" s="146"/>
      <c r="DTA128" s="146"/>
      <c r="DTB128" s="146"/>
      <c r="DTC128" s="146"/>
      <c r="DTD128" s="146"/>
      <c r="DTE128" s="146"/>
      <c r="DTF128" s="146"/>
      <c r="DTG128" s="146"/>
      <c r="DTH128" s="146"/>
      <c r="DTI128" s="146"/>
      <c r="DTJ128" s="146"/>
      <c r="DTK128" s="146"/>
      <c r="DTL128" s="146"/>
      <c r="DTM128" s="146"/>
      <c r="DTN128" s="146"/>
      <c r="DTO128" s="146"/>
      <c r="DTP128" s="146"/>
      <c r="DTQ128" s="146"/>
      <c r="DTR128" s="146"/>
      <c r="DTS128" s="146"/>
      <c r="DTT128" s="146"/>
      <c r="DTU128" s="146"/>
      <c r="DTV128" s="146"/>
      <c r="DTW128" s="146"/>
      <c r="DTX128" s="146"/>
      <c r="DTY128" s="146"/>
      <c r="DTZ128" s="146"/>
      <c r="DUA128" s="146"/>
      <c r="DUB128" s="146"/>
      <c r="DUC128" s="146"/>
      <c r="DUD128" s="146"/>
      <c r="DUE128" s="146"/>
      <c r="DUF128" s="146"/>
      <c r="DUG128" s="146"/>
      <c r="DUH128" s="146"/>
      <c r="DUI128" s="146"/>
      <c r="DUJ128" s="146"/>
      <c r="DUK128" s="146"/>
      <c r="DUL128" s="146"/>
      <c r="DUM128" s="146"/>
      <c r="DUN128" s="146"/>
      <c r="DUO128" s="146"/>
      <c r="DUP128" s="146"/>
      <c r="DUQ128" s="146"/>
      <c r="DUR128" s="146"/>
      <c r="DUS128" s="146"/>
      <c r="DUT128" s="146"/>
      <c r="DUU128" s="146"/>
      <c r="DUV128" s="146"/>
      <c r="DUW128" s="146"/>
      <c r="DUX128" s="146"/>
      <c r="DUY128" s="146"/>
      <c r="DUZ128" s="146"/>
      <c r="DVA128" s="146"/>
      <c r="DVB128" s="146"/>
      <c r="DVC128" s="146"/>
      <c r="DVD128" s="146"/>
      <c r="DVE128" s="146"/>
      <c r="DVF128" s="146"/>
      <c r="DVG128" s="146"/>
      <c r="DVH128" s="146"/>
      <c r="DVI128" s="146"/>
      <c r="DVJ128" s="146"/>
      <c r="DVK128" s="146"/>
      <c r="DVL128" s="146"/>
      <c r="DVM128" s="146"/>
      <c r="DVN128" s="146"/>
      <c r="DVO128" s="146"/>
      <c r="DVP128" s="146"/>
      <c r="DVQ128" s="146"/>
      <c r="DVR128" s="146"/>
      <c r="DVS128" s="146"/>
      <c r="DVT128" s="146"/>
      <c r="DVU128" s="146"/>
      <c r="DVV128" s="146"/>
      <c r="DVW128" s="146"/>
      <c r="DVX128" s="146"/>
      <c r="DVY128" s="146"/>
      <c r="DVZ128" s="146"/>
      <c r="DWA128" s="146"/>
      <c r="DWB128" s="146"/>
      <c r="DWC128" s="146"/>
      <c r="DWD128" s="146"/>
      <c r="DWE128" s="146"/>
      <c r="DWF128" s="146"/>
      <c r="DWG128" s="146"/>
      <c r="DWH128" s="146"/>
      <c r="DWI128" s="146"/>
      <c r="DWJ128" s="146"/>
      <c r="DWK128" s="146"/>
      <c r="DWL128" s="146"/>
      <c r="DWM128" s="146"/>
      <c r="DWN128" s="146"/>
      <c r="DWO128" s="146"/>
      <c r="DWP128" s="146"/>
      <c r="DWQ128" s="146"/>
      <c r="DWR128" s="146"/>
      <c r="DWS128" s="146"/>
      <c r="DWT128" s="146"/>
      <c r="DWU128" s="146"/>
      <c r="DWV128" s="146"/>
      <c r="DWW128" s="146"/>
      <c r="DWX128" s="146"/>
      <c r="DWY128" s="146"/>
      <c r="DWZ128" s="146"/>
      <c r="DXA128" s="146"/>
      <c r="DXB128" s="146"/>
      <c r="DXC128" s="146"/>
      <c r="DXD128" s="146"/>
      <c r="DXE128" s="146"/>
      <c r="DXF128" s="146"/>
      <c r="DXG128" s="146"/>
      <c r="DXH128" s="146"/>
      <c r="DXI128" s="146"/>
      <c r="DXJ128" s="146"/>
      <c r="DXK128" s="146"/>
      <c r="DXL128" s="146"/>
      <c r="DXM128" s="146"/>
      <c r="DXN128" s="146"/>
      <c r="DXO128" s="146"/>
      <c r="DXP128" s="146"/>
      <c r="DXQ128" s="146"/>
      <c r="DXR128" s="146"/>
      <c r="DXS128" s="146"/>
      <c r="DXT128" s="146"/>
      <c r="DXU128" s="146"/>
      <c r="DXV128" s="146"/>
      <c r="DXW128" s="146"/>
      <c r="DXX128" s="146"/>
      <c r="DXY128" s="146"/>
      <c r="DXZ128" s="146"/>
      <c r="DYA128" s="146"/>
      <c r="DYB128" s="146"/>
      <c r="DYC128" s="146"/>
      <c r="DYD128" s="146"/>
      <c r="DYE128" s="146"/>
      <c r="DYF128" s="146"/>
      <c r="DYG128" s="146"/>
      <c r="DYH128" s="146"/>
      <c r="DYI128" s="146"/>
      <c r="DYJ128" s="146"/>
      <c r="DYK128" s="146"/>
      <c r="DYL128" s="146"/>
      <c r="DYM128" s="146"/>
      <c r="DYN128" s="146"/>
      <c r="DYO128" s="146"/>
      <c r="DYP128" s="146"/>
      <c r="DYQ128" s="146"/>
      <c r="DYR128" s="146"/>
      <c r="DYS128" s="146"/>
      <c r="DYT128" s="146"/>
      <c r="DYU128" s="146"/>
      <c r="DYV128" s="146"/>
      <c r="DYW128" s="146"/>
      <c r="DYX128" s="146"/>
      <c r="DYY128" s="146"/>
      <c r="DYZ128" s="146"/>
      <c r="DZA128" s="146"/>
      <c r="DZB128" s="146"/>
      <c r="DZC128" s="146"/>
      <c r="DZD128" s="146"/>
      <c r="DZE128" s="146"/>
      <c r="DZF128" s="146"/>
      <c r="DZG128" s="146"/>
      <c r="DZH128" s="146"/>
      <c r="DZI128" s="146"/>
      <c r="DZJ128" s="146"/>
      <c r="DZK128" s="146"/>
      <c r="DZL128" s="146"/>
      <c r="DZM128" s="146"/>
      <c r="DZN128" s="146"/>
      <c r="DZO128" s="146"/>
      <c r="DZP128" s="146"/>
      <c r="DZQ128" s="146"/>
      <c r="DZR128" s="146"/>
      <c r="DZS128" s="146"/>
      <c r="DZT128" s="146"/>
      <c r="DZU128" s="146"/>
      <c r="DZV128" s="146"/>
      <c r="DZW128" s="146"/>
      <c r="DZX128" s="146"/>
      <c r="DZY128" s="146"/>
      <c r="DZZ128" s="146"/>
      <c r="EAA128" s="146"/>
      <c r="EAB128" s="146"/>
      <c r="EAC128" s="146"/>
      <c r="EAD128" s="146"/>
      <c r="EAE128" s="146"/>
      <c r="EAF128" s="146"/>
      <c r="EAG128" s="146"/>
      <c r="EAH128" s="146"/>
      <c r="EAI128" s="146"/>
      <c r="EAJ128" s="146"/>
      <c r="EAK128" s="146"/>
      <c r="EAL128" s="146"/>
      <c r="EAM128" s="146"/>
      <c r="EAN128" s="146"/>
      <c r="EAO128" s="146"/>
      <c r="EAP128" s="146"/>
      <c r="EAQ128" s="146"/>
      <c r="EAR128" s="146"/>
      <c r="EAS128" s="146"/>
      <c r="EAT128" s="146"/>
      <c r="EAU128" s="146"/>
      <c r="EAV128" s="146"/>
      <c r="EAW128" s="146"/>
      <c r="EAX128" s="146"/>
      <c r="EAY128" s="146"/>
      <c r="EAZ128" s="146"/>
      <c r="EBA128" s="146"/>
      <c r="EBB128" s="146"/>
      <c r="EBC128" s="146"/>
      <c r="EBD128" s="146"/>
      <c r="EBE128" s="146"/>
      <c r="EBF128" s="146"/>
      <c r="EBG128" s="146"/>
      <c r="EBH128" s="146"/>
      <c r="EBI128" s="146"/>
      <c r="EBJ128" s="146"/>
      <c r="EBK128" s="146"/>
      <c r="EBL128" s="146"/>
      <c r="EBM128" s="146"/>
      <c r="EBN128" s="146"/>
      <c r="EBO128" s="146"/>
      <c r="EBP128" s="146"/>
      <c r="EBQ128" s="146"/>
      <c r="EBR128" s="146"/>
      <c r="EBS128" s="146"/>
      <c r="EBT128" s="146"/>
      <c r="EBU128" s="146"/>
      <c r="EBV128" s="146"/>
      <c r="EBW128" s="146"/>
      <c r="EBX128" s="146"/>
      <c r="EBY128" s="146"/>
      <c r="EBZ128" s="146"/>
      <c r="ECA128" s="146"/>
      <c r="ECB128" s="146"/>
      <c r="ECC128" s="146"/>
      <c r="ECD128" s="146"/>
      <c r="ECE128" s="146"/>
      <c r="ECF128" s="146"/>
      <c r="ECG128" s="146"/>
      <c r="ECH128" s="146"/>
      <c r="ECI128" s="146"/>
      <c r="ECJ128" s="146"/>
      <c r="ECK128" s="146"/>
      <c r="ECL128" s="146"/>
      <c r="ECM128" s="146"/>
      <c r="ECN128" s="146"/>
      <c r="ECO128" s="146"/>
      <c r="ECP128" s="146"/>
      <c r="ECQ128" s="146"/>
      <c r="ECR128" s="146"/>
      <c r="ECS128" s="146"/>
      <c r="ECT128" s="146"/>
      <c r="ECU128" s="146"/>
      <c r="ECV128" s="146"/>
      <c r="ECW128" s="146"/>
      <c r="ECX128" s="146"/>
      <c r="ECY128" s="146"/>
      <c r="ECZ128" s="146"/>
      <c r="EDA128" s="146"/>
      <c r="EDB128" s="146"/>
      <c r="EDC128" s="146"/>
      <c r="EDD128" s="146"/>
      <c r="EDE128" s="146"/>
      <c r="EDF128" s="146"/>
      <c r="EDG128" s="146"/>
      <c r="EDH128" s="146"/>
      <c r="EDI128" s="146"/>
      <c r="EDJ128" s="146"/>
      <c r="EDK128" s="146"/>
      <c r="EDL128" s="146"/>
      <c r="EDM128" s="146"/>
      <c r="EDN128" s="146"/>
      <c r="EDO128" s="146"/>
      <c r="EDP128" s="146"/>
      <c r="EDQ128" s="146"/>
      <c r="EDR128" s="146"/>
      <c r="EDS128" s="146"/>
      <c r="EDT128" s="146"/>
      <c r="EDU128" s="146"/>
      <c r="EDV128" s="146"/>
      <c r="EDW128" s="146"/>
      <c r="EDX128" s="146"/>
      <c r="EDY128" s="146"/>
      <c r="EDZ128" s="146"/>
      <c r="EEA128" s="146"/>
      <c r="EEB128" s="146"/>
      <c r="EEC128" s="146"/>
      <c r="EED128" s="146"/>
      <c r="EEE128" s="146"/>
      <c r="EEF128" s="146"/>
      <c r="EEG128" s="146"/>
      <c r="EEH128" s="146"/>
      <c r="EEI128" s="146"/>
      <c r="EEJ128" s="146"/>
      <c r="EEK128" s="146"/>
      <c r="EEL128" s="146"/>
      <c r="EEM128" s="146"/>
      <c r="EEN128" s="146"/>
      <c r="EEO128" s="146"/>
      <c r="EEP128" s="146"/>
      <c r="EEQ128" s="146"/>
      <c r="EER128" s="146"/>
      <c r="EES128" s="146"/>
      <c r="EET128" s="146"/>
      <c r="EEU128" s="146"/>
      <c r="EEV128" s="146"/>
      <c r="EEW128" s="146"/>
      <c r="EEX128" s="146"/>
      <c r="EEY128" s="146"/>
      <c r="EEZ128" s="146"/>
      <c r="EFA128" s="146"/>
      <c r="EFB128" s="146"/>
      <c r="EFC128" s="146"/>
      <c r="EFD128" s="146"/>
      <c r="EFE128" s="146"/>
      <c r="EFF128" s="146"/>
      <c r="EFG128" s="146"/>
      <c r="EFH128" s="146"/>
      <c r="EFI128" s="146"/>
      <c r="EFJ128" s="146"/>
      <c r="EFK128" s="146"/>
      <c r="EFL128" s="146"/>
      <c r="EFM128" s="146"/>
      <c r="EFN128" s="146"/>
      <c r="EFO128" s="146"/>
      <c r="EFP128" s="146"/>
      <c r="EFQ128" s="146"/>
      <c r="EFR128" s="146"/>
      <c r="EFS128" s="146"/>
      <c r="EFT128" s="146"/>
      <c r="EFU128" s="146"/>
      <c r="EFV128" s="146"/>
      <c r="EFW128" s="146"/>
      <c r="EFX128" s="146"/>
      <c r="EFY128" s="146"/>
      <c r="EFZ128" s="146"/>
      <c r="EGA128" s="146"/>
      <c r="EGB128" s="146"/>
      <c r="EGC128" s="146"/>
      <c r="EGD128" s="146"/>
      <c r="EGE128" s="146"/>
      <c r="EGF128" s="146"/>
      <c r="EGG128" s="146"/>
      <c r="EGH128" s="146"/>
      <c r="EGI128" s="146"/>
      <c r="EGJ128" s="146"/>
      <c r="EGK128" s="146"/>
      <c r="EGL128" s="146"/>
      <c r="EGM128" s="146"/>
      <c r="EGN128" s="146"/>
      <c r="EGO128" s="146"/>
      <c r="EGP128" s="146"/>
      <c r="EGQ128" s="146"/>
      <c r="EGR128" s="146"/>
      <c r="EGS128" s="146"/>
      <c r="EGT128" s="146"/>
      <c r="EGU128" s="146"/>
      <c r="EGV128" s="146"/>
      <c r="EGW128" s="146"/>
      <c r="EGX128" s="146"/>
      <c r="EGY128" s="146"/>
      <c r="EGZ128" s="146"/>
      <c r="EHA128" s="146"/>
      <c r="EHB128" s="146"/>
      <c r="EHC128" s="146"/>
      <c r="EHD128" s="146"/>
      <c r="EHE128" s="146"/>
      <c r="EHF128" s="146"/>
      <c r="EHG128" s="146"/>
      <c r="EHH128" s="146"/>
      <c r="EHI128" s="146"/>
      <c r="EHJ128" s="146"/>
      <c r="EHK128" s="146"/>
      <c r="EHL128" s="146"/>
      <c r="EHM128" s="146"/>
      <c r="EHN128" s="146"/>
      <c r="EHO128" s="146"/>
      <c r="EHP128" s="146"/>
      <c r="EHQ128" s="146"/>
      <c r="EHR128" s="146"/>
      <c r="EHS128" s="146"/>
      <c r="EHT128" s="146"/>
      <c r="EHU128" s="146"/>
      <c r="EHV128" s="146"/>
      <c r="EHW128" s="146"/>
      <c r="EHX128" s="146"/>
      <c r="EHY128" s="146"/>
      <c r="EHZ128" s="146"/>
      <c r="EIA128" s="146"/>
      <c r="EIB128" s="146"/>
      <c r="EIC128" s="146"/>
      <c r="EID128" s="146"/>
      <c r="EIE128" s="146"/>
      <c r="EIF128" s="146"/>
      <c r="EIG128" s="146"/>
      <c r="EIH128" s="146"/>
      <c r="EII128" s="146"/>
      <c r="EIJ128" s="146"/>
      <c r="EIK128" s="146"/>
      <c r="EIL128" s="146"/>
      <c r="EIM128" s="146"/>
      <c r="EIN128" s="146"/>
      <c r="EIO128" s="146"/>
      <c r="EIP128" s="146"/>
      <c r="EIQ128" s="146"/>
      <c r="EIR128" s="146"/>
      <c r="EIS128" s="146"/>
      <c r="EIT128" s="146"/>
      <c r="EIU128" s="146"/>
      <c r="EIV128" s="146"/>
      <c r="EIW128" s="146"/>
      <c r="EIX128" s="146"/>
      <c r="EIY128" s="146"/>
      <c r="EIZ128" s="146"/>
      <c r="EJA128" s="146"/>
      <c r="EJB128" s="146"/>
      <c r="EJC128" s="146"/>
      <c r="EJD128" s="146"/>
      <c r="EJE128" s="146"/>
      <c r="EJF128" s="146"/>
      <c r="EJG128" s="146"/>
      <c r="EJH128" s="146"/>
      <c r="EJI128" s="146"/>
      <c r="EJJ128" s="146"/>
      <c r="EJK128" s="146"/>
      <c r="EJL128" s="146"/>
      <c r="EJM128" s="146"/>
      <c r="EJN128" s="146"/>
      <c r="EJO128" s="146"/>
      <c r="EJP128" s="146"/>
      <c r="EJQ128" s="146"/>
      <c r="EJR128" s="146"/>
      <c r="EJS128" s="146"/>
      <c r="EJT128" s="146"/>
      <c r="EJU128" s="146"/>
      <c r="EJV128" s="146"/>
      <c r="EJW128" s="146"/>
      <c r="EJX128" s="146"/>
      <c r="EJY128" s="146"/>
      <c r="EJZ128" s="146"/>
      <c r="EKA128" s="146"/>
      <c r="EKB128" s="146"/>
      <c r="EKC128" s="146"/>
      <c r="EKD128" s="146"/>
      <c r="EKE128" s="146"/>
      <c r="EKF128" s="146"/>
      <c r="EKG128" s="146"/>
      <c r="EKH128" s="146"/>
      <c r="EKI128" s="146"/>
      <c r="EKJ128" s="146"/>
      <c r="EKK128" s="146"/>
      <c r="EKL128" s="146"/>
      <c r="EKM128" s="146"/>
      <c r="EKN128" s="146"/>
      <c r="EKO128" s="146"/>
      <c r="EKP128" s="146"/>
      <c r="EKQ128" s="146"/>
      <c r="EKR128" s="146"/>
      <c r="EKS128" s="146"/>
      <c r="EKT128" s="146"/>
      <c r="EKU128" s="146"/>
      <c r="EKV128" s="146"/>
      <c r="EKW128" s="146"/>
      <c r="EKX128" s="146"/>
      <c r="EKY128" s="146"/>
      <c r="EKZ128" s="146"/>
      <c r="ELA128" s="146"/>
      <c r="ELB128" s="146"/>
      <c r="ELC128" s="146"/>
      <c r="ELD128" s="146"/>
      <c r="ELE128" s="146"/>
      <c r="ELF128" s="146"/>
      <c r="ELG128" s="146"/>
      <c r="ELH128" s="146"/>
      <c r="ELI128" s="146"/>
      <c r="ELJ128" s="146"/>
      <c r="ELK128" s="146"/>
      <c r="ELL128" s="146"/>
      <c r="ELM128" s="146"/>
      <c r="ELN128" s="146"/>
      <c r="ELO128" s="146"/>
      <c r="ELP128" s="146"/>
      <c r="ELQ128" s="146"/>
      <c r="ELR128" s="146"/>
      <c r="ELS128" s="146"/>
      <c r="ELT128" s="146"/>
      <c r="ELU128" s="146"/>
      <c r="ELV128" s="146"/>
      <c r="ELW128" s="146"/>
      <c r="ELX128" s="146"/>
      <c r="ELY128" s="146"/>
      <c r="ELZ128" s="146"/>
      <c r="EMA128" s="146"/>
      <c r="EMB128" s="146"/>
      <c r="EMC128" s="146"/>
      <c r="EMD128" s="146"/>
      <c r="EME128" s="146"/>
      <c r="EMF128" s="146"/>
      <c r="EMG128" s="146"/>
      <c r="EMH128" s="146"/>
      <c r="EMI128" s="146"/>
      <c r="EMJ128" s="146"/>
      <c r="EMK128" s="146"/>
      <c r="EML128" s="146"/>
      <c r="EMM128" s="146"/>
      <c r="EMN128" s="146"/>
      <c r="EMO128" s="146"/>
      <c r="EMP128" s="146"/>
      <c r="EMQ128" s="146"/>
      <c r="EMR128" s="146"/>
      <c r="EMS128" s="146"/>
      <c r="EMT128" s="146"/>
      <c r="EMU128" s="146"/>
      <c r="EMV128" s="146"/>
      <c r="EMW128" s="146"/>
      <c r="EMX128" s="146"/>
      <c r="EMY128" s="146"/>
      <c r="EMZ128" s="146"/>
      <c r="ENA128" s="146"/>
      <c r="ENB128" s="146"/>
      <c r="ENC128" s="146"/>
      <c r="END128" s="146"/>
      <c r="ENE128" s="146"/>
      <c r="ENF128" s="146"/>
      <c r="ENG128" s="146"/>
      <c r="ENH128" s="146"/>
      <c r="ENI128" s="146"/>
      <c r="ENJ128" s="146"/>
      <c r="ENK128" s="146"/>
      <c r="ENL128" s="146"/>
      <c r="ENM128" s="146"/>
      <c r="ENN128" s="146"/>
      <c r="ENO128" s="146"/>
      <c r="ENP128" s="146"/>
      <c r="ENQ128" s="146"/>
      <c r="ENR128" s="146"/>
      <c r="ENS128" s="146"/>
      <c r="ENT128" s="146"/>
      <c r="ENU128" s="146"/>
      <c r="ENV128" s="146"/>
      <c r="ENW128" s="146"/>
      <c r="ENX128" s="146"/>
      <c r="ENY128" s="146"/>
      <c r="ENZ128" s="146"/>
      <c r="EOA128" s="146"/>
      <c r="EOB128" s="146"/>
      <c r="EOC128" s="146"/>
      <c r="EOD128" s="146"/>
      <c r="EOE128" s="146"/>
      <c r="EOF128" s="146"/>
      <c r="EOG128" s="146"/>
      <c r="EOH128" s="146"/>
      <c r="EOI128" s="146"/>
      <c r="EOJ128" s="146"/>
      <c r="EOK128" s="146"/>
      <c r="EOL128" s="146"/>
      <c r="EOM128" s="146"/>
      <c r="EON128" s="146"/>
      <c r="EOO128" s="146"/>
      <c r="EOP128" s="146"/>
      <c r="EOQ128" s="146"/>
      <c r="EOR128" s="146"/>
      <c r="EOS128" s="146"/>
      <c r="EOT128" s="146"/>
      <c r="EOU128" s="146"/>
      <c r="EOV128" s="146"/>
      <c r="EOW128" s="146"/>
      <c r="EOX128" s="146"/>
      <c r="EOY128" s="146"/>
      <c r="EOZ128" s="146"/>
      <c r="EPA128" s="146"/>
      <c r="EPB128" s="146"/>
      <c r="EPC128" s="146"/>
      <c r="EPD128" s="146"/>
      <c r="EPE128" s="146"/>
      <c r="EPF128" s="146"/>
      <c r="EPG128" s="146"/>
      <c r="EPH128" s="146"/>
      <c r="EPI128" s="146"/>
      <c r="EPJ128" s="146"/>
      <c r="EPK128" s="146"/>
      <c r="EPL128" s="146"/>
      <c r="EPM128" s="146"/>
      <c r="EPN128" s="146"/>
      <c r="EPO128" s="146"/>
      <c r="EPP128" s="146"/>
      <c r="EPQ128" s="146"/>
      <c r="EPR128" s="146"/>
      <c r="EPS128" s="146"/>
      <c r="EPT128" s="146"/>
      <c r="EPU128" s="146"/>
      <c r="EPV128" s="146"/>
      <c r="EPW128" s="146"/>
      <c r="EPX128" s="146"/>
      <c r="EPY128" s="146"/>
      <c r="EPZ128" s="146"/>
      <c r="EQA128" s="146"/>
      <c r="EQB128" s="146"/>
      <c r="EQC128" s="146"/>
      <c r="EQD128" s="146"/>
      <c r="EQE128" s="146"/>
      <c r="EQF128" s="146"/>
      <c r="EQG128" s="146"/>
      <c r="EQH128" s="146"/>
      <c r="EQI128" s="146"/>
      <c r="EQJ128" s="146"/>
      <c r="EQK128" s="146"/>
      <c r="EQL128" s="146"/>
      <c r="EQM128" s="146"/>
      <c r="EQN128" s="146"/>
      <c r="EQO128" s="146"/>
      <c r="EQP128" s="146"/>
      <c r="EQQ128" s="146"/>
      <c r="EQR128" s="146"/>
      <c r="EQS128" s="146"/>
      <c r="EQT128" s="146"/>
      <c r="EQU128" s="146"/>
      <c r="EQV128" s="146"/>
      <c r="EQW128" s="146"/>
      <c r="EQX128" s="146"/>
      <c r="EQY128" s="146"/>
      <c r="EQZ128" s="146"/>
      <c r="ERA128" s="146"/>
      <c r="ERB128" s="146"/>
      <c r="ERC128" s="146"/>
      <c r="ERD128" s="146"/>
      <c r="ERE128" s="146"/>
      <c r="ERF128" s="146"/>
      <c r="ERG128" s="146"/>
      <c r="ERH128" s="146"/>
      <c r="ERI128" s="146"/>
      <c r="ERJ128" s="146"/>
      <c r="ERK128" s="146"/>
      <c r="ERL128" s="146"/>
      <c r="ERM128" s="146"/>
      <c r="ERN128" s="146"/>
      <c r="ERO128" s="146"/>
      <c r="ERP128" s="146"/>
      <c r="ERQ128" s="146"/>
      <c r="ERR128" s="146"/>
      <c r="ERS128" s="146"/>
      <c r="ERT128" s="146"/>
      <c r="ERU128" s="146"/>
      <c r="ERV128" s="146"/>
      <c r="ERW128" s="146"/>
      <c r="ERX128" s="146"/>
      <c r="ERY128" s="146"/>
      <c r="ERZ128" s="146"/>
      <c r="ESA128" s="146"/>
      <c r="ESB128" s="146"/>
      <c r="ESC128" s="146"/>
      <c r="ESD128" s="146"/>
      <c r="ESE128" s="146"/>
      <c r="ESF128" s="146"/>
      <c r="ESG128" s="146"/>
      <c r="ESH128" s="146"/>
      <c r="ESI128" s="146"/>
      <c r="ESJ128" s="146"/>
      <c r="ESK128" s="146"/>
      <c r="ESL128" s="146"/>
      <c r="ESM128" s="146"/>
      <c r="ESN128" s="146"/>
      <c r="ESO128" s="146"/>
      <c r="ESP128" s="146"/>
      <c r="ESQ128" s="146"/>
      <c r="ESR128" s="146"/>
      <c r="ESS128" s="146"/>
      <c r="EST128" s="146"/>
      <c r="ESU128" s="146"/>
      <c r="ESV128" s="146"/>
      <c r="ESW128" s="146"/>
      <c r="ESX128" s="146"/>
      <c r="ESY128" s="146"/>
      <c r="ESZ128" s="146"/>
      <c r="ETA128" s="146"/>
      <c r="ETB128" s="146"/>
      <c r="ETC128" s="146"/>
      <c r="ETD128" s="146"/>
      <c r="ETE128" s="146"/>
      <c r="ETF128" s="146"/>
      <c r="ETG128" s="146"/>
      <c r="ETH128" s="146"/>
      <c r="ETI128" s="146"/>
      <c r="ETJ128" s="146"/>
      <c r="ETK128" s="146"/>
      <c r="ETL128" s="146"/>
      <c r="ETM128" s="146"/>
      <c r="ETN128" s="146"/>
      <c r="ETO128" s="146"/>
      <c r="ETP128" s="146"/>
      <c r="ETQ128" s="146"/>
      <c r="ETR128" s="146"/>
      <c r="ETS128" s="146"/>
      <c r="ETT128" s="146"/>
      <c r="ETU128" s="146"/>
      <c r="ETV128" s="146"/>
      <c r="ETW128" s="146"/>
      <c r="ETX128" s="146"/>
      <c r="ETY128" s="146"/>
      <c r="ETZ128" s="146"/>
      <c r="EUA128" s="146"/>
      <c r="EUB128" s="146"/>
      <c r="EUC128" s="146"/>
      <c r="EUD128" s="146"/>
      <c r="EUE128" s="146"/>
      <c r="EUF128" s="146"/>
      <c r="EUG128" s="146"/>
      <c r="EUH128" s="146"/>
      <c r="EUI128" s="146"/>
      <c r="EUJ128" s="146"/>
      <c r="EUK128" s="146"/>
      <c r="EUL128" s="146"/>
      <c r="EUM128" s="146"/>
      <c r="EUN128" s="146"/>
      <c r="EUO128" s="146"/>
      <c r="EUP128" s="146"/>
      <c r="EUQ128" s="146"/>
      <c r="EUR128" s="146"/>
      <c r="EUS128" s="146"/>
      <c r="EUT128" s="146"/>
      <c r="EUU128" s="146"/>
      <c r="EUV128" s="146"/>
      <c r="EUW128" s="146"/>
      <c r="EUX128" s="146"/>
      <c r="EUY128" s="146"/>
      <c r="EUZ128" s="146"/>
      <c r="EVA128" s="146"/>
      <c r="EVB128" s="146"/>
      <c r="EVC128" s="146"/>
      <c r="EVD128" s="146"/>
      <c r="EVE128" s="146"/>
      <c r="EVF128" s="146"/>
      <c r="EVG128" s="146"/>
      <c r="EVH128" s="146"/>
      <c r="EVI128" s="146"/>
      <c r="EVJ128" s="146"/>
      <c r="EVK128" s="146"/>
      <c r="EVL128" s="146"/>
      <c r="EVM128" s="146"/>
      <c r="EVN128" s="146"/>
      <c r="EVO128" s="146"/>
      <c r="EVP128" s="146"/>
      <c r="EVQ128" s="146"/>
      <c r="EVR128" s="146"/>
      <c r="EVS128" s="146"/>
      <c r="EVT128" s="146"/>
      <c r="EVU128" s="146"/>
      <c r="EVV128" s="146"/>
      <c r="EVW128" s="146"/>
      <c r="EVX128" s="146"/>
      <c r="EVY128" s="146"/>
      <c r="EVZ128" s="146"/>
      <c r="EWA128" s="146"/>
      <c r="EWB128" s="146"/>
      <c r="EWC128" s="146"/>
      <c r="EWD128" s="146"/>
      <c r="EWE128" s="146"/>
      <c r="EWF128" s="146"/>
      <c r="EWG128" s="146"/>
      <c r="EWH128" s="146"/>
      <c r="EWI128" s="146"/>
      <c r="EWJ128" s="146"/>
      <c r="EWK128" s="146"/>
      <c r="EWL128" s="146"/>
      <c r="EWM128" s="146"/>
      <c r="EWN128" s="146"/>
      <c r="EWO128" s="146"/>
      <c r="EWP128" s="146"/>
      <c r="EWQ128" s="146"/>
      <c r="EWR128" s="146"/>
      <c r="EWS128" s="146"/>
      <c r="EWT128" s="146"/>
      <c r="EWU128" s="146"/>
      <c r="EWV128" s="146"/>
      <c r="EWW128" s="146"/>
      <c r="EWX128" s="146"/>
      <c r="EWY128" s="146"/>
      <c r="EWZ128" s="146"/>
      <c r="EXA128" s="146"/>
      <c r="EXB128" s="146"/>
      <c r="EXC128" s="146"/>
      <c r="EXD128" s="146"/>
      <c r="EXE128" s="146"/>
      <c r="EXF128" s="146"/>
      <c r="EXG128" s="146"/>
      <c r="EXH128" s="146"/>
      <c r="EXI128" s="146"/>
      <c r="EXJ128" s="146"/>
      <c r="EXK128" s="146"/>
      <c r="EXL128" s="146"/>
      <c r="EXM128" s="146"/>
      <c r="EXN128" s="146"/>
      <c r="EXO128" s="146"/>
      <c r="EXP128" s="146"/>
      <c r="EXQ128" s="146"/>
      <c r="EXR128" s="146"/>
      <c r="EXS128" s="146"/>
      <c r="EXT128" s="146"/>
      <c r="EXU128" s="146"/>
      <c r="EXV128" s="146"/>
      <c r="EXW128" s="146"/>
      <c r="EXX128" s="146"/>
      <c r="EXY128" s="146"/>
      <c r="EXZ128" s="146"/>
      <c r="EYA128" s="146"/>
      <c r="EYB128" s="146"/>
      <c r="EYC128" s="146"/>
      <c r="EYD128" s="146"/>
      <c r="EYE128" s="146"/>
      <c r="EYF128" s="146"/>
      <c r="EYG128" s="146"/>
      <c r="EYH128" s="146"/>
      <c r="EYI128" s="146"/>
      <c r="EYJ128" s="146"/>
      <c r="EYK128" s="146"/>
      <c r="EYL128" s="146"/>
      <c r="EYM128" s="146"/>
      <c r="EYN128" s="146"/>
      <c r="EYO128" s="146"/>
      <c r="EYP128" s="146"/>
      <c r="EYQ128" s="146"/>
      <c r="EYR128" s="146"/>
      <c r="EYS128" s="146"/>
      <c r="EYT128" s="146"/>
      <c r="EYU128" s="146"/>
      <c r="EYV128" s="146"/>
      <c r="EYW128" s="146"/>
      <c r="EYX128" s="146"/>
      <c r="EYY128" s="146"/>
      <c r="EYZ128" s="146"/>
      <c r="EZA128" s="146"/>
      <c r="EZB128" s="146"/>
      <c r="EZC128" s="146"/>
      <c r="EZD128" s="146"/>
      <c r="EZE128" s="146"/>
      <c r="EZF128" s="146"/>
      <c r="EZG128" s="146"/>
      <c r="EZH128" s="146"/>
      <c r="EZI128" s="146"/>
      <c r="EZJ128" s="146"/>
      <c r="EZK128" s="146"/>
      <c r="EZL128" s="146"/>
      <c r="EZM128" s="146"/>
      <c r="EZN128" s="146"/>
      <c r="EZO128" s="146"/>
      <c r="EZP128" s="146"/>
      <c r="EZQ128" s="146"/>
      <c r="EZR128" s="146"/>
      <c r="EZS128" s="146"/>
      <c r="EZT128" s="146"/>
      <c r="EZU128" s="146"/>
      <c r="EZV128" s="146"/>
      <c r="EZW128" s="146"/>
      <c r="EZX128" s="146"/>
      <c r="EZY128" s="146"/>
      <c r="EZZ128" s="146"/>
      <c r="FAA128" s="146"/>
      <c r="FAB128" s="146"/>
      <c r="FAC128" s="146"/>
      <c r="FAD128" s="146"/>
      <c r="FAE128" s="146"/>
      <c r="FAF128" s="146"/>
      <c r="FAG128" s="146"/>
      <c r="FAH128" s="146"/>
      <c r="FAI128" s="146"/>
      <c r="FAJ128" s="146"/>
      <c r="FAK128" s="146"/>
      <c r="FAL128" s="146"/>
      <c r="FAM128" s="146"/>
      <c r="FAN128" s="146"/>
      <c r="FAO128" s="146"/>
      <c r="FAP128" s="146"/>
      <c r="FAQ128" s="146"/>
      <c r="FAR128" s="146"/>
      <c r="FAS128" s="146"/>
      <c r="FAT128" s="146"/>
      <c r="FAU128" s="146"/>
      <c r="FAV128" s="146"/>
      <c r="FAW128" s="146"/>
      <c r="FAX128" s="146"/>
      <c r="FAY128" s="146"/>
      <c r="FAZ128" s="146"/>
      <c r="FBA128" s="146"/>
      <c r="FBB128" s="146"/>
      <c r="FBC128" s="146"/>
      <c r="FBD128" s="146"/>
      <c r="FBE128" s="146"/>
      <c r="FBF128" s="146"/>
      <c r="FBG128" s="146"/>
      <c r="FBH128" s="146"/>
      <c r="FBI128" s="146"/>
      <c r="FBJ128" s="146"/>
      <c r="FBK128" s="146"/>
      <c r="FBL128" s="146"/>
      <c r="FBM128" s="146"/>
      <c r="FBN128" s="146"/>
      <c r="FBO128" s="146"/>
      <c r="FBP128" s="146"/>
      <c r="FBQ128" s="146"/>
      <c r="FBR128" s="146"/>
      <c r="FBS128" s="146"/>
      <c r="FBT128" s="146"/>
      <c r="FBU128" s="146"/>
      <c r="FBV128" s="146"/>
      <c r="FBW128" s="146"/>
      <c r="FBX128" s="146"/>
      <c r="FBY128" s="146"/>
      <c r="FBZ128" s="146"/>
      <c r="FCA128" s="146"/>
      <c r="FCB128" s="146"/>
      <c r="FCC128" s="146"/>
      <c r="FCD128" s="146"/>
      <c r="FCE128" s="146"/>
      <c r="FCF128" s="146"/>
      <c r="FCG128" s="146"/>
      <c r="FCH128" s="146"/>
      <c r="FCI128" s="146"/>
      <c r="FCJ128" s="146"/>
      <c r="FCK128" s="146"/>
      <c r="FCL128" s="146"/>
      <c r="FCM128" s="146"/>
      <c r="FCN128" s="146"/>
      <c r="FCO128" s="146"/>
      <c r="FCP128" s="146"/>
      <c r="FCQ128" s="146"/>
      <c r="FCR128" s="146"/>
      <c r="FCS128" s="146"/>
      <c r="FCT128" s="146"/>
      <c r="FCU128" s="146"/>
      <c r="FCV128" s="146"/>
      <c r="FCW128" s="146"/>
      <c r="FCX128" s="146"/>
      <c r="FCY128" s="146"/>
      <c r="FCZ128" s="146"/>
      <c r="FDA128" s="146"/>
      <c r="FDB128" s="146"/>
      <c r="FDC128" s="146"/>
      <c r="FDD128" s="146"/>
      <c r="FDE128" s="146"/>
      <c r="FDF128" s="146"/>
      <c r="FDG128" s="146"/>
      <c r="FDH128" s="146"/>
      <c r="FDI128" s="146"/>
      <c r="FDJ128" s="146"/>
      <c r="FDK128" s="146"/>
      <c r="FDL128" s="146"/>
      <c r="FDM128" s="146"/>
      <c r="FDN128" s="146"/>
      <c r="FDO128" s="146"/>
      <c r="FDP128" s="146"/>
      <c r="FDQ128" s="146"/>
      <c r="FDR128" s="146"/>
      <c r="FDS128" s="146"/>
      <c r="FDT128" s="146"/>
      <c r="FDU128" s="146"/>
      <c r="FDV128" s="146"/>
      <c r="FDW128" s="146"/>
      <c r="FDX128" s="146"/>
      <c r="FDY128" s="146"/>
      <c r="FDZ128" s="146"/>
      <c r="FEA128" s="146"/>
      <c r="FEB128" s="146"/>
      <c r="FEC128" s="146"/>
      <c r="FED128" s="146"/>
      <c r="FEE128" s="146"/>
      <c r="FEF128" s="146"/>
      <c r="FEG128" s="146"/>
      <c r="FEH128" s="146"/>
      <c r="FEI128" s="146"/>
      <c r="FEJ128" s="146"/>
      <c r="FEK128" s="146"/>
      <c r="FEL128" s="146"/>
      <c r="FEM128" s="146"/>
      <c r="FEN128" s="146"/>
      <c r="FEO128" s="146"/>
      <c r="FEP128" s="146"/>
      <c r="FEQ128" s="146"/>
      <c r="FER128" s="146"/>
      <c r="FES128" s="146"/>
      <c r="FET128" s="146"/>
      <c r="FEU128" s="146"/>
      <c r="FEV128" s="146"/>
      <c r="FEW128" s="146"/>
      <c r="FEX128" s="146"/>
      <c r="FEY128" s="146"/>
      <c r="FEZ128" s="146"/>
      <c r="FFA128" s="146"/>
      <c r="FFB128" s="146"/>
      <c r="FFC128" s="146"/>
      <c r="FFD128" s="146"/>
      <c r="FFE128" s="146"/>
      <c r="FFF128" s="146"/>
      <c r="FFG128" s="146"/>
      <c r="FFH128" s="146"/>
      <c r="FFI128" s="146"/>
      <c r="FFJ128" s="146"/>
      <c r="FFK128" s="146"/>
      <c r="FFL128" s="146"/>
      <c r="FFM128" s="146"/>
      <c r="FFN128" s="146"/>
      <c r="FFO128" s="146"/>
      <c r="FFP128" s="146"/>
      <c r="FFQ128" s="146"/>
      <c r="FFR128" s="146"/>
      <c r="FFS128" s="146"/>
      <c r="FFT128" s="146"/>
      <c r="FFU128" s="146"/>
      <c r="FFV128" s="146"/>
      <c r="FFW128" s="146"/>
      <c r="FFX128" s="146"/>
      <c r="FFY128" s="146"/>
      <c r="FFZ128" s="146"/>
      <c r="FGA128" s="146"/>
      <c r="FGB128" s="146"/>
      <c r="FGC128" s="146"/>
      <c r="FGD128" s="146"/>
      <c r="FGE128" s="146"/>
      <c r="FGF128" s="146"/>
      <c r="FGG128" s="146"/>
      <c r="FGH128" s="146"/>
      <c r="FGI128" s="146"/>
      <c r="FGJ128" s="146"/>
      <c r="FGK128" s="146"/>
      <c r="FGL128" s="146"/>
      <c r="FGM128" s="146"/>
      <c r="FGN128" s="146"/>
      <c r="FGO128" s="146"/>
      <c r="FGP128" s="146"/>
      <c r="FGQ128" s="146"/>
      <c r="FGR128" s="146"/>
      <c r="FGS128" s="146"/>
      <c r="FGT128" s="146"/>
      <c r="FGU128" s="146"/>
      <c r="FGV128" s="146"/>
      <c r="FGW128" s="146"/>
      <c r="FGX128" s="146"/>
      <c r="FGY128" s="146"/>
      <c r="FGZ128" s="146"/>
      <c r="FHA128" s="146"/>
      <c r="FHB128" s="146"/>
      <c r="FHC128" s="146"/>
      <c r="FHD128" s="146"/>
      <c r="FHE128" s="146"/>
      <c r="FHF128" s="146"/>
      <c r="FHG128" s="146"/>
      <c r="FHH128" s="146"/>
      <c r="FHI128" s="146"/>
      <c r="FHJ128" s="146"/>
      <c r="FHK128" s="146"/>
      <c r="FHL128" s="146"/>
      <c r="FHM128" s="146"/>
      <c r="FHN128" s="146"/>
      <c r="FHO128" s="146"/>
      <c r="FHP128" s="146"/>
      <c r="FHQ128" s="146"/>
      <c r="FHR128" s="146"/>
      <c r="FHS128" s="146"/>
      <c r="FHT128" s="146"/>
      <c r="FHU128" s="146"/>
      <c r="FHV128" s="146"/>
      <c r="FHW128" s="146"/>
      <c r="FHX128" s="146"/>
      <c r="FHY128" s="146"/>
      <c r="FHZ128" s="146"/>
      <c r="FIA128" s="146"/>
      <c r="FIB128" s="146"/>
      <c r="FIC128" s="146"/>
      <c r="FID128" s="146"/>
      <c r="FIE128" s="146"/>
      <c r="FIF128" s="146"/>
      <c r="FIG128" s="146"/>
      <c r="FIH128" s="146"/>
      <c r="FII128" s="146"/>
      <c r="FIJ128" s="146"/>
      <c r="FIK128" s="146"/>
      <c r="FIL128" s="146"/>
      <c r="FIM128" s="146"/>
      <c r="FIN128" s="146"/>
      <c r="FIO128" s="146"/>
      <c r="FIP128" s="146"/>
      <c r="FIQ128" s="146"/>
      <c r="FIR128" s="146"/>
      <c r="FIS128" s="146"/>
      <c r="FIT128" s="146"/>
      <c r="FIU128" s="146"/>
      <c r="FIV128" s="146"/>
      <c r="FIW128" s="146"/>
      <c r="FIX128" s="146"/>
      <c r="FIY128" s="146"/>
      <c r="FIZ128" s="146"/>
      <c r="FJA128" s="146"/>
      <c r="FJB128" s="146"/>
      <c r="FJC128" s="146"/>
      <c r="FJD128" s="146"/>
      <c r="FJE128" s="146"/>
      <c r="FJF128" s="146"/>
      <c r="FJG128" s="146"/>
      <c r="FJH128" s="146"/>
      <c r="FJI128" s="146"/>
      <c r="FJJ128" s="146"/>
      <c r="FJK128" s="146"/>
      <c r="FJL128" s="146"/>
      <c r="FJM128" s="146"/>
      <c r="FJN128" s="146"/>
      <c r="FJO128" s="146"/>
      <c r="FJP128" s="146"/>
      <c r="FJQ128" s="146"/>
      <c r="FJR128" s="146"/>
      <c r="FJS128" s="146"/>
      <c r="FJT128" s="146"/>
      <c r="FJU128" s="146"/>
      <c r="FJV128" s="146"/>
      <c r="FJW128" s="146"/>
      <c r="FJX128" s="146"/>
      <c r="FJY128" s="146"/>
      <c r="FJZ128" s="146"/>
      <c r="FKA128" s="146"/>
      <c r="FKB128" s="146"/>
      <c r="FKC128" s="146"/>
      <c r="FKD128" s="146"/>
      <c r="FKE128" s="146"/>
      <c r="FKF128" s="146"/>
      <c r="FKG128" s="146"/>
      <c r="FKH128" s="146"/>
      <c r="FKI128" s="146"/>
      <c r="FKJ128" s="146"/>
      <c r="FKK128" s="146"/>
      <c r="FKL128" s="146"/>
      <c r="FKM128" s="146"/>
      <c r="FKN128" s="146"/>
      <c r="FKO128" s="146"/>
      <c r="FKP128" s="146"/>
      <c r="FKQ128" s="146"/>
      <c r="FKR128" s="146"/>
      <c r="FKS128" s="146"/>
      <c r="FKT128" s="146"/>
      <c r="FKU128" s="146"/>
      <c r="FKV128" s="146"/>
      <c r="FKW128" s="146"/>
      <c r="FKX128" s="146"/>
      <c r="FKY128" s="146"/>
      <c r="FKZ128" s="146"/>
      <c r="FLA128" s="146"/>
      <c r="FLB128" s="146"/>
      <c r="FLC128" s="146"/>
      <c r="FLD128" s="146"/>
      <c r="FLE128" s="146"/>
      <c r="FLF128" s="146"/>
      <c r="FLG128" s="146"/>
      <c r="FLH128" s="146"/>
      <c r="FLI128" s="146"/>
      <c r="FLJ128" s="146"/>
      <c r="FLK128" s="146"/>
      <c r="FLL128" s="146"/>
      <c r="FLM128" s="146"/>
      <c r="FLN128" s="146"/>
      <c r="FLO128" s="146"/>
      <c r="FLP128" s="146"/>
      <c r="FLQ128" s="146"/>
      <c r="FLR128" s="146"/>
      <c r="FLS128" s="146"/>
      <c r="FLT128" s="146"/>
      <c r="FLU128" s="146"/>
      <c r="FLV128" s="146"/>
      <c r="FLW128" s="146"/>
      <c r="FLX128" s="146"/>
      <c r="FLY128" s="146"/>
      <c r="FLZ128" s="146"/>
      <c r="FMA128" s="146"/>
      <c r="FMB128" s="146"/>
      <c r="FMC128" s="146"/>
      <c r="FMD128" s="146"/>
      <c r="FME128" s="146"/>
      <c r="FMF128" s="146"/>
      <c r="FMG128" s="146"/>
      <c r="FMH128" s="146"/>
      <c r="FMI128" s="146"/>
      <c r="FMJ128" s="146"/>
      <c r="FMK128" s="146"/>
      <c r="FML128" s="146"/>
      <c r="FMM128" s="146"/>
      <c r="FMN128" s="146"/>
      <c r="FMO128" s="146"/>
      <c r="FMP128" s="146"/>
      <c r="FMQ128" s="146"/>
      <c r="FMR128" s="146"/>
      <c r="FMS128" s="146"/>
      <c r="FMT128" s="146"/>
      <c r="FMU128" s="146"/>
      <c r="FMV128" s="146"/>
      <c r="FMW128" s="146"/>
      <c r="FMX128" s="146"/>
      <c r="FMY128" s="146"/>
      <c r="FMZ128" s="146"/>
      <c r="FNA128" s="146"/>
      <c r="FNB128" s="146"/>
      <c r="FNC128" s="146"/>
      <c r="FND128" s="146"/>
      <c r="FNE128" s="146"/>
      <c r="FNF128" s="146"/>
      <c r="FNG128" s="146"/>
      <c r="FNH128" s="146"/>
      <c r="FNI128" s="146"/>
      <c r="FNJ128" s="146"/>
      <c r="FNK128" s="146"/>
      <c r="FNL128" s="146"/>
      <c r="FNM128" s="146"/>
      <c r="FNN128" s="146"/>
      <c r="FNO128" s="146"/>
      <c r="FNP128" s="146"/>
      <c r="FNQ128" s="146"/>
      <c r="FNR128" s="146"/>
      <c r="FNS128" s="146"/>
      <c r="FNT128" s="146"/>
      <c r="FNU128" s="146"/>
      <c r="FNV128" s="146"/>
      <c r="FNW128" s="146"/>
      <c r="FNX128" s="146"/>
      <c r="FNY128" s="146"/>
      <c r="FNZ128" s="146"/>
      <c r="FOA128" s="146"/>
      <c r="FOB128" s="146"/>
      <c r="FOC128" s="146"/>
      <c r="FOD128" s="146"/>
      <c r="FOE128" s="146"/>
      <c r="FOF128" s="146"/>
      <c r="FOG128" s="146"/>
      <c r="FOH128" s="146"/>
      <c r="FOI128" s="146"/>
      <c r="FOJ128" s="146"/>
      <c r="FOK128" s="146"/>
      <c r="FOL128" s="146"/>
      <c r="FOM128" s="146"/>
      <c r="FON128" s="146"/>
      <c r="FOO128" s="146"/>
      <c r="FOP128" s="146"/>
      <c r="FOQ128" s="146"/>
      <c r="FOR128" s="146"/>
      <c r="FOS128" s="146"/>
      <c r="FOT128" s="146"/>
      <c r="FOU128" s="146"/>
      <c r="FOV128" s="146"/>
      <c r="FOW128" s="146"/>
      <c r="FOX128" s="146"/>
      <c r="FOY128" s="146"/>
      <c r="FOZ128" s="146"/>
      <c r="FPA128" s="146"/>
      <c r="FPB128" s="146"/>
      <c r="FPC128" s="146"/>
      <c r="FPD128" s="146"/>
      <c r="FPE128" s="146"/>
      <c r="FPF128" s="146"/>
      <c r="FPG128" s="146"/>
      <c r="FPH128" s="146"/>
      <c r="FPI128" s="146"/>
      <c r="FPJ128" s="146"/>
      <c r="FPK128" s="146"/>
      <c r="FPL128" s="146"/>
      <c r="FPM128" s="146"/>
      <c r="FPN128" s="146"/>
      <c r="FPO128" s="146"/>
      <c r="FPP128" s="146"/>
      <c r="FPQ128" s="146"/>
      <c r="FPR128" s="146"/>
      <c r="FPS128" s="146"/>
      <c r="FPT128" s="146"/>
      <c r="FPU128" s="146"/>
      <c r="FPV128" s="146"/>
      <c r="FPW128" s="146"/>
      <c r="FPX128" s="146"/>
      <c r="FPY128" s="146"/>
      <c r="FPZ128" s="146"/>
      <c r="FQA128" s="146"/>
      <c r="FQB128" s="146"/>
      <c r="FQC128" s="146"/>
      <c r="FQD128" s="146"/>
      <c r="FQE128" s="146"/>
      <c r="FQF128" s="146"/>
      <c r="FQG128" s="146"/>
      <c r="FQH128" s="146"/>
      <c r="FQI128" s="146"/>
      <c r="FQJ128" s="146"/>
      <c r="FQK128" s="146"/>
      <c r="FQL128" s="146"/>
      <c r="FQM128" s="146"/>
      <c r="FQN128" s="146"/>
      <c r="FQO128" s="146"/>
      <c r="FQP128" s="146"/>
      <c r="FQQ128" s="146"/>
      <c r="FQR128" s="146"/>
      <c r="FQS128" s="146"/>
      <c r="FQT128" s="146"/>
      <c r="FQU128" s="146"/>
      <c r="FQV128" s="146"/>
      <c r="FQW128" s="146"/>
      <c r="FQX128" s="146"/>
      <c r="FQY128" s="146"/>
      <c r="FQZ128" s="146"/>
      <c r="FRA128" s="146"/>
      <c r="FRB128" s="146"/>
      <c r="FRC128" s="146"/>
      <c r="FRD128" s="146"/>
      <c r="FRE128" s="146"/>
      <c r="FRF128" s="146"/>
      <c r="FRG128" s="146"/>
      <c r="FRH128" s="146"/>
      <c r="FRI128" s="146"/>
      <c r="FRJ128" s="146"/>
      <c r="FRK128" s="146"/>
      <c r="FRL128" s="146"/>
      <c r="FRM128" s="146"/>
      <c r="FRN128" s="146"/>
      <c r="FRO128" s="146"/>
      <c r="FRP128" s="146"/>
      <c r="FRQ128" s="146"/>
      <c r="FRR128" s="146"/>
      <c r="FRS128" s="146"/>
      <c r="FRT128" s="146"/>
      <c r="FRU128" s="146"/>
      <c r="FRV128" s="146"/>
      <c r="FRW128" s="146"/>
      <c r="FRX128" s="146"/>
      <c r="FRY128" s="146"/>
      <c r="FRZ128" s="146"/>
      <c r="FSA128" s="146"/>
      <c r="FSB128" s="146"/>
      <c r="FSC128" s="146"/>
      <c r="FSD128" s="146"/>
      <c r="FSE128" s="146"/>
      <c r="FSF128" s="146"/>
      <c r="FSG128" s="146"/>
      <c r="FSH128" s="146"/>
      <c r="FSI128" s="146"/>
      <c r="FSJ128" s="146"/>
      <c r="FSK128" s="146"/>
      <c r="FSL128" s="146"/>
      <c r="FSM128" s="146"/>
      <c r="FSN128" s="146"/>
      <c r="FSO128" s="146"/>
      <c r="FSP128" s="146"/>
      <c r="FSQ128" s="146"/>
      <c r="FSR128" s="146"/>
      <c r="FSS128" s="146"/>
      <c r="FST128" s="146"/>
      <c r="FSU128" s="146"/>
      <c r="FSV128" s="146"/>
      <c r="FSW128" s="146"/>
      <c r="FSX128" s="146"/>
      <c r="FSY128" s="146"/>
      <c r="FSZ128" s="146"/>
      <c r="FTA128" s="146"/>
      <c r="FTB128" s="146"/>
      <c r="FTC128" s="146"/>
      <c r="FTD128" s="146"/>
      <c r="FTE128" s="146"/>
      <c r="FTF128" s="146"/>
      <c r="FTG128" s="146"/>
      <c r="FTH128" s="146"/>
      <c r="FTI128" s="146"/>
      <c r="FTJ128" s="146"/>
      <c r="FTK128" s="146"/>
      <c r="FTL128" s="146"/>
      <c r="FTM128" s="146"/>
      <c r="FTN128" s="146"/>
      <c r="FTO128" s="146"/>
      <c r="FTP128" s="146"/>
      <c r="FTQ128" s="146"/>
      <c r="FTR128" s="146"/>
      <c r="FTS128" s="146"/>
      <c r="FTT128" s="146"/>
      <c r="FTU128" s="146"/>
      <c r="FTV128" s="146"/>
      <c r="FTW128" s="146"/>
      <c r="FTX128" s="146"/>
      <c r="FTY128" s="146"/>
      <c r="FTZ128" s="146"/>
      <c r="FUA128" s="146"/>
      <c r="FUB128" s="146"/>
      <c r="FUC128" s="146"/>
      <c r="FUD128" s="146"/>
      <c r="FUE128" s="146"/>
      <c r="FUF128" s="146"/>
      <c r="FUG128" s="146"/>
      <c r="FUH128" s="146"/>
      <c r="FUI128" s="146"/>
      <c r="FUJ128" s="146"/>
      <c r="FUK128" s="146"/>
      <c r="FUL128" s="146"/>
      <c r="FUM128" s="146"/>
      <c r="FUN128" s="146"/>
      <c r="FUO128" s="146"/>
      <c r="FUP128" s="146"/>
      <c r="FUQ128" s="146"/>
      <c r="FUR128" s="146"/>
      <c r="FUS128" s="146"/>
      <c r="FUT128" s="146"/>
      <c r="FUU128" s="146"/>
      <c r="FUV128" s="146"/>
      <c r="FUW128" s="146"/>
      <c r="FUX128" s="146"/>
      <c r="FUY128" s="146"/>
      <c r="FUZ128" s="146"/>
      <c r="FVA128" s="146"/>
      <c r="FVB128" s="146"/>
      <c r="FVC128" s="146"/>
      <c r="FVD128" s="146"/>
      <c r="FVE128" s="146"/>
      <c r="FVF128" s="146"/>
      <c r="FVG128" s="146"/>
      <c r="FVH128" s="146"/>
      <c r="FVI128" s="146"/>
      <c r="FVJ128" s="146"/>
      <c r="FVK128" s="146"/>
      <c r="FVL128" s="146"/>
      <c r="FVM128" s="146"/>
      <c r="FVN128" s="146"/>
      <c r="FVO128" s="146"/>
      <c r="FVP128" s="146"/>
      <c r="FVQ128" s="146"/>
      <c r="FVR128" s="146"/>
      <c r="FVS128" s="146"/>
      <c r="FVT128" s="146"/>
      <c r="FVU128" s="146"/>
      <c r="FVV128" s="146"/>
      <c r="FVW128" s="146"/>
      <c r="FVX128" s="146"/>
      <c r="FVY128" s="146"/>
      <c r="FVZ128" s="146"/>
      <c r="FWA128" s="146"/>
      <c r="FWB128" s="146"/>
      <c r="FWC128" s="146"/>
      <c r="FWD128" s="146"/>
      <c r="FWE128" s="146"/>
      <c r="FWF128" s="146"/>
      <c r="FWG128" s="146"/>
      <c r="FWH128" s="146"/>
      <c r="FWI128" s="146"/>
      <c r="FWJ128" s="146"/>
      <c r="FWK128" s="146"/>
      <c r="FWL128" s="146"/>
      <c r="FWM128" s="146"/>
      <c r="FWN128" s="146"/>
      <c r="FWO128" s="146"/>
      <c r="FWP128" s="146"/>
      <c r="FWQ128" s="146"/>
      <c r="FWR128" s="146"/>
      <c r="FWS128" s="146"/>
      <c r="FWT128" s="146"/>
      <c r="FWU128" s="146"/>
      <c r="FWV128" s="146"/>
      <c r="FWW128" s="146"/>
      <c r="FWX128" s="146"/>
      <c r="FWY128" s="146"/>
      <c r="FWZ128" s="146"/>
      <c r="FXA128" s="146"/>
      <c r="FXB128" s="146"/>
      <c r="FXC128" s="146"/>
      <c r="FXD128" s="146"/>
      <c r="FXE128" s="146"/>
      <c r="FXF128" s="146"/>
      <c r="FXG128" s="146"/>
      <c r="FXH128" s="146"/>
      <c r="FXI128" s="146"/>
      <c r="FXJ128" s="146"/>
      <c r="FXK128" s="146"/>
      <c r="FXL128" s="146"/>
      <c r="FXM128" s="146"/>
      <c r="FXN128" s="146"/>
      <c r="FXO128" s="146"/>
      <c r="FXP128" s="146"/>
      <c r="FXQ128" s="146"/>
      <c r="FXR128" s="146"/>
      <c r="FXS128" s="146"/>
      <c r="FXT128" s="146"/>
      <c r="FXU128" s="146"/>
      <c r="FXV128" s="146"/>
      <c r="FXW128" s="146"/>
      <c r="FXX128" s="146"/>
      <c r="FXY128" s="146"/>
      <c r="FXZ128" s="146"/>
      <c r="FYA128" s="146"/>
      <c r="FYB128" s="146"/>
      <c r="FYC128" s="146"/>
      <c r="FYD128" s="146"/>
      <c r="FYE128" s="146"/>
      <c r="FYF128" s="146"/>
      <c r="FYG128" s="146"/>
      <c r="FYH128" s="146"/>
      <c r="FYI128" s="146"/>
      <c r="FYJ128" s="146"/>
      <c r="FYK128" s="146"/>
      <c r="FYL128" s="146"/>
      <c r="FYM128" s="146"/>
      <c r="FYN128" s="146"/>
      <c r="FYO128" s="146"/>
      <c r="FYP128" s="146"/>
      <c r="FYQ128" s="146"/>
      <c r="FYR128" s="146"/>
      <c r="FYS128" s="146"/>
      <c r="FYT128" s="146"/>
      <c r="FYU128" s="146"/>
      <c r="FYV128" s="146"/>
      <c r="FYW128" s="146"/>
      <c r="FYX128" s="146"/>
      <c r="FYY128" s="146"/>
      <c r="FYZ128" s="146"/>
      <c r="FZA128" s="146"/>
      <c r="FZB128" s="146"/>
      <c r="FZC128" s="146"/>
      <c r="FZD128" s="146"/>
      <c r="FZE128" s="146"/>
      <c r="FZF128" s="146"/>
      <c r="FZG128" s="146"/>
      <c r="FZH128" s="146"/>
      <c r="FZI128" s="146"/>
      <c r="FZJ128" s="146"/>
      <c r="FZK128" s="146"/>
      <c r="FZL128" s="146"/>
      <c r="FZM128" s="146"/>
      <c r="FZN128" s="146"/>
      <c r="FZO128" s="146"/>
      <c r="FZP128" s="146"/>
      <c r="FZQ128" s="146"/>
      <c r="FZR128" s="146"/>
      <c r="FZS128" s="146"/>
      <c r="FZT128" s="146"/>
      <c r="FZU128" s="146"/>
      <c r="FZV128" s="146"/>
      <c r="FZW128" s="146"/>
      <c r="FZX128" s="146"/>
      <c r="FZY128" s="146"/>
      <c r="FZZ128" s="146"/>
      <c r="GAA128" s="146"/>
      <c r="GAB128" s="146"/>
      <c r="GAC128" s="146"/>
      <c r="GAD128" s="146"/>
      <c r="GAE128" s="146"/>
      <c r="GAF128" s="146"/>
      <c r="GAG128" s="146"/>
      <c r="GAH128" s="146"/>
      <c r="GAI128" s="146"/>
      <c r="GAJ128" s="146"/>
      <c r="GAK128" s="146"/>
      <c r="GAL128" s="146"/>
      <c r="GAM128" s="146"/>
      <c r="GAN128" s="146"/>
      <c r="GAO128" s="146"/>
      <c r="GAP128" s="146"/>
      <c r="GAQ128" s="146"/>
      <c r="GAR128" s="146"/>
      <c r="GAS128" s="146"/>
      <c r="GAT128" s="146"/>
      <c r="GAU128" s="146"/>
      <c r="GAV128" s="146"/>
      <c r="GAW128" s="146"/>
      <c r="GAX128" s="146"/>
      <c r="GAY128" s="146"/>
      <c r="GAZ128" s="146"/>
      <c r="GBA128" s="146"/>
      <c r="GBB128" s="146"/>
      <c r="GBC128" s="146"/>
      <c r="GBD128" s="146"/>
      <c r="GBE128" s="146"/>
      <c r="GBF128" s="146"/>
      <c r="GBG128" s="146"/>
      <c r="GBH128" s="146"/>
      <c r="GBI128" s="146"/>
      <c r="GBJ128" s="146"/>
      <c r="GBK128" s="146"/>
      <c r="GBL128" s="146"/>
      <c r="GBM128" s="146"/>
      <c r="GBN128" s="146"/>
      <c r="GBO128" s="146"/>
      <c r="GBP128" s="146"/>
      <c r="GBQ128" s="146"/>
      <c r="GBR128" s="146"/>
      <c r="GBS128" s="146"/>
      <c r="GBT128" s="146"/>
      <c r="GBU128" s="146"/>
      <c r="GBV128" s="146"/>
      <c r="GBW128" s="146"/>
      <c r="GBX128" s="146"/>
      <c r="GBY128" s="146"/>
      <c r="GBZ128" s="146"/>
      <c r="GCA128" s="146"/>
      <c r="GCB128" s="146"/>
      <c r="GCC128" s="146"/>
      <c r="GCD128" s="146"/>
      <c r="GCE128" s="146"/>
      <c r="GCF128" s="146"/>
      <c r="GCG128" s="146"/>
      <c r="GCH128" s="146"/>
      <c r="GCI128" s="146"/>
      <c r="GCJ128" s="146"/>
      <c r="GCK128" s="146"/>
      <c r="GCL128" s="146"/>
      <c r="GCM128" s="146"/>
      <c r="GCN128" s="146"/>
      <c r="GCO128" s="146"/>
      <c r="GCP128" s="146"/>
      <c r="GCQ128" s="146"/>
      <c r="GCR128" s="146"/>
      <c r="GCS128" s="146"/>
      <c r="GCT128" s="146"/>
      <c r="GCU128" s="146"/>
      <c r="GCV128" s="146"/>
      <c r="GCW128" s="146"/>
      <c r="GCX128" s="146"/>
      <c r="GCY128" s="146"/>
      <c r="GCZ128" s="146"/>
      <c r="GDA128" s="146"/>
      <c r="GDB128" s="146"/>
      <c r="GDC128" s="146"/>
      <c r="GDD128" s="146"/>
      <c r="GDE128" s="146"/>
      <c r="GDF128" s="146"/>
      <c r="GDG128" s="146"/>
      <c r="GDH128" s="146"/>
      <c r="GDI128" s="146"/>
      <c r="GDJ128" s="146"/>
      <c r="GDK128" s="146"/>
      <c r="GDL128" s="146"/>
      <c r="GDM128" s="146"/>
      <c r="GDN128" s="146"/>
      <c r="GDO128" s="146"/>
      <c r="GDP128" s="146"/>
      <c r="GDQ128" s="146"/>
      <c r="GDR128" s="146"/>
      <c r="GDS128" s="146"/>
      <c r="GDT128" s="146"/>
      <c r="GDU128" s="146"/>
      <c r="GDV128" s="146"/>
      <c r="GDW128" s="146"/>
      <c r="GDX128" s="146"/>
      <c r="GDY128" s="146"/>
      <c r="GDZ128" s="146"/>
      <c r="GEA128" s="146"/>
      <c r="GEB128" s="146"/>
      <c r="GEC128" s="146"/>
      <c r="GED128" s="146"/>
      <c r="GEE128" s="146"/>
      <c r="GEF128" s="146"/>
      <c r="GEG128" s="146"/>
      <c r="GEH128" s="146"/>
      <c r="GEI128" s="146"/>
      <c r="GEJ128" s="146"/>
      <c r="GEK128" s="146"/>
      <c r="GEL128" s="146"/>
      <c r="GEM128" s="146"/>
      <c r="GEN128" s="146"/>
      <c r="GEO128" s="146"/>
      <c r="GEP128" s="146"/>
      <c r="GEQ128" s="146"/>
      <c r="GER128" s="146"/>
      <c r="GES128" s="146"/>
      <c r="GET128" s="146"/>
      <c r="GEU128" s="146"/>
      <c r="GEV128" s="146"/>
      <c r="GEW128" s="146"/>
      <c r="GEX128" s="146"/>
      <c r="GEY128" s="146"/>
      <c r="GEZ128" s="146"/>
      <c r="GFA128" s="146"/>
      <c r="GFB128" s="146"/>
      <c r="GFC128" s="146"/>
      <c r="GFD128" s="146"/>
      <c r="GFE128" s="146"/>
      <c r="GFF128" s="146"/>
      <c r="GFG128" s="146"/>
      <c r="GFH128" s="146"/>
      <c r="GFI128" s="146"/>
      <c r="GFJ128" s="146"/>
      <c r="GFK128" s="146"/>
      <c r="GFL128" s="146"/>
      <c r="GFM128" s="146"/>
      <c r="GFN128" s="146"/>
      <c r="GFO128" s="146"/>
      <c r="GFP128" s="146"/>
      <c r="GFQ128" s="146"/>
      <c r="GFR128" s="146"/>
      <c r="GFS128" s="146"/>
      <c r="GFT128" s="146"/>
      <c r="GFU128" s="146"/>
      <c r="GFV128" s="146"/>
      <c r="GFW128" s="146"/>
      <c r="GFX128" s="146"/>
      <c r="GFY128" s="146"/>
      <c r="GFZ128" s="146"/>
      <c r="GGA128" s="146"/>
      <c r="GGB128" s="146"/>
      <c r="GGC128" s="146"/>
      <c r="GGD128" s="146"/>
      <c r="GGE128" s="146"/>
      <c r="GGF128" s="146"/>
      <c r="GGG128" s="146"/>
      <c r="GGH128" s="146"/>
      <c r="GGI128" s="146"/>
      <c r="GGJ128" s="146"/>
      <c r="GGK128" s="146"/>
      <c r="GGL128" s="146"/>
      <c r="GGM128" s="146"/>
      <c r="GGN128" s="146"/>
      <c r="GGO128" s="146"/>
      <c r="GGP128" s="146"/>
      <c r="GGQ128" s="146"/>
      <c r="GGR128" s="146"/>
      <c r="GGS128" s="146"/>
      <c r="GGT128" s="146"/>
      <c r="GGU128" s="146"/>
      <c r="GGV128" s="146"/>
      <c r="GGW128" s="146"/>
      <c r="GGX128" s="146"/>
      <c r="GGY128" s="146"/>
      <c r="GGZ128" s="146"/>
      <c r="GHA128" s="146"/>
      <c r="GHB128" s="146"/>
      <c r="GHC128" s="146"/>
      <c r="GHD128" s="146"/>
      <c r="GHE128" s="146"/>
      <c r="GHF128" s="146"/>
      <c r="GHG128" s="146"/>
      <c r="GHH128" s="146"/>
      <c r="GHI128" s="146"/>
      <c r="GHJ128" s="146"/>
      <c r="GHK128" s="146"/>
      <c r="GHL128" s="146"/>
      <c r="GHM128" s="146"/>
      <c r="GHN128" s="146"/>
      <c r="GHO128" s="146"/>
      <c r="GHP128" s="146"/>
      <c r="GHQ128" s="146"/>
      <c r="GHR128" s="146"/>
      <c r="GHS128" s="146"/>
      <c r="GHT128" s="146"/>
      <c r="GHU128" s="146"/>
      <c r="GHV128" s="146"/>
      <c r="GHW128" s="146"/>
      <c r="GHX128" s="146"/>
      <c r="GHY128" s="146"/>
      <c r="GHZ128" s="146"/>
      <c r="GIA128" s="146"/>
      <c r="GIB128" s="146"/>
      <c r="GIC128" s="146"/>
      <c r="GID128" s="146"/>
      <c r="GIE128" s="146"/>
      <c r="GIF128" s="146"/>
      <c r="GIG128" s="146"/>
      <c r="GIH128" s="146"/>
      <c r="GII128" s="146"/>
      <c r="GIJ128" s="146"/>
      <c r="GIK128" s="146"/>
      <c r="GIL128" s="146"/>
      <c r="GIM128" s="146"/>
      <c r="GIN128" s="146"/>
      <c r="GIO128" s="146"/>
      <c r="GIP128" s="146"/>
      <c r="GIQ128" s="146"/>
      <c r="GIR128" s="146"/>
      <c r="GIS128" s="146"/>
      <c r="GIT128" s="146"/>
      <c r="GIU128" s="146"/>
      <c r="GIV128" s="146"/>
      <c r="GIW128" s="146"/>
      <c r="GIX128" s="146"/>
      <c r="GIY128" s="146"/>
      <c r="GIZ128" s="146"/>
      <c r="GJA128" s="146"/>
      <c r="GJB128" s="146"/>
      <c r="GJC128" s="146"/>
      <c r="GJD128" s="146"/>
      <c r="GJE128" s="146"/>
      <c r="GJF128" s="146"/>
      <c r="GJG128" s="146"/>
      <c r="GJH128" s="146"/>
      <c r="GJI128" s="146"/>
      <c r="GJJ128" s="146"/>
      <c r="GJK128" s="146"/>
      <c r="GJL128" s="146"/>
      <c r="GJM128" s="146"/>
      <c r="GJN128" s="146"/>
      <c r="GJO128" s="146"/>
      <c r="GJP128" s="146"/>
      <c r="GJQ128" s="146"/>
      <c r="GJR128" s="146"/>
      <c r="GJS128" s="146"/>
      <c r="GJT128" s="146"/>
      <c r="GJU128" s="146"/>
      <c r="GJV128" s="146"/>
      <c r="GJW128" s="146"/>
      <c r="GJX128" s="146"/>
      <c r="GJY128" s="146"/>
      <c r="GJZ128" s="146"/>
      <c r="GKA128" s="146"/>
      <c r="GKB128" s="146"/>
      <c r="GKC128" s="146"/>
      <c r="GKD128" s="146"/>
      <c r="GKE128" s="146"/>
      <c r="GKF128" s="146"/>
      <c r="GKG128" s="146"/>
      <c r="GKH128" s="146"/>
      <c r="GKI128" s="146"/>
      <c r="GKJ128" s="146"/>
      <c r="GKK128" s="146"/>
      <c r="GKL128" s="146"/>
      <c r="GKM128" s="146"/>
      <c r="GKN128" s="146"/>
      <c r="GKO128" s="146"/>
      <c r="GKP128" s="146"/>
      <c r="GKQ128" s="146"/>
      <c r="GKR128" s="146"/>
      <c r="GKS128" s="146"/>
      <c r="GKT128" s="146"/>
      <c r="GKU128" s="146"/>
      <c r="GKV128" s="146"/>
      <c r="GKW128" s="146"/>
      <c r="GKX128" s="146"/>
      <c r="GKY128" s="146"/>
      <c r="GKZ128" s="146"/>
      <c r="GLA128" s="146"/>
      <c r="GLB128" s="146"/>
      <c r="GLC128" s="146"/>
      <c r="GLD128" s="146"/>
      <c r="GLE128" s="146"/>
      <c r="GLF128" s="146"/>
      <c r="GLG128" s="146"/>
      <c r="GLH128" s="146"/>
      <c r="GLI128" s="146"/>
      <c r="GLJ128" s="146"/>
      <c r="GLK128" s="146"/>
      <c r="GLL128" s="146"/>
      <c r="GLM128" s="146"/>
      <c r="GLN128" s="146"/>
      <c r="GLO128" s="146"/>
      <c r="GLP128" s="146"/>
      <c r="GLQ128" s="146"/>
      <c r="GLR128" s="146"/>
      <c r="GLS128" s="146"/>
      <c r="GLT128" s="146"/>
      <c r="GLU128" s="146"/>
      <c r="GLV128" s="146"/>
      <c r="GLW128" s="146"/>
      <c r="GLX128" s="146"/>
      <c r="GLY128" s="146"/>
      <c r="GLZ128" s="146"/>
      <c r="GMA128" s="146"/>
      <c r="GMB128" s="146"/>
      <c r="GMC128" s="146"/>
      <c r="GMD128" s="146"/>
      <c r="GME128" s="146"/>
      <c r="GMF128" s="146"/>
      <c r="GMG128" s="146"/>
      <c r="GMH128" s="146"/>
      <c r="GMI128" s="146"/>
      <c r="GMJ128" s="146"/>
      <c r="GMK128" s="146"/>
      <c r="GML128" s="146"/>
      <c r="GMM128" s="146"/>
      <c r="GMN128" s="146"/>
      <c r="GMO128" s="146"/>
      <c r="GMP128" s="146"/>
      <c r="GMQ128" s="146"/>
      <c r="GMR128" s="146"/>
      <c r="GMS128" s="146"/>
      <c r="GMT128" s="146"/>
      <c r="GMU128" s="146"/>
      <c r="GMV128" s="146"/>
      <c r="GMW128" s="146"/>
      <c r="GMX128" s="146"/>
      <c r="GMY128" s="146"/>
      <c r="GMZ128" s="146"/>
      <c r="GNA128" s="146"/>
      <c r="GNB128" s="146"/>
      <c r="GNC128" s="146"/>
      <c r="GND128" s="146"/>
      <c r="GNE128" s="146"/>
      <c r="GNF128" s="146"/>
      <c r="GNG128" s="146"/>
      <c r="GNH128" s="146"/>
      <c r="GNI128" s="146"/>
      <c r="GNJ128" s="146"/>
      <c r="GNK128" s="146"/>
      <c r="GNL128" s="146"/>
      <c r="GNM128" s="146"/>
      <c r="GNN128" s="146"/>
      <c r="GNO128" s="146"/>
      <c r="GNP128" s="146"/>
      <c r="GNQ128" s="146"/>
      <c r="GNR128" s="146"/>
      <c r="GNS128" s="146"/>
      <c r="GNT128" s="146"/>
      <c r="GNU128" s="146"/>
      <c r="GNV128" s="146"/>
      <c r="GNW128" s="146"/>
      <c r="GNX128" s="146"/>
      <c r="GNY128" s="146"/>
      <c r="GNZ128" s="146"/>
      <c r="GOA128" s="146"/>
      <c r="GOB128" s="146"/>
      <c r="GOC128" s="146"/>
      <c r="GOD128" s="146"/>
      <c r="GOE128" s="146"/>
      <c r="GOF128" s="146"/>
      <c r="GOG128" s="146"/>
      <c r="GOH128" s="146"/>
      <c r="GOI128" s="146"/>
      <c r="GOJ128" s="146"/>
      <c r="GOK128" s="146"/>
      <c r="GOL128" s="146"/>
      <c r="GOM128" s="146"/>
      <c r="GON128" s="146"/>
      <c r="GOO128" s="146"/>
      <c r="GOP128" s="146"/>
      <c r="GOQ128" s="146"/>
      <c r="GOR128" s="146"/>
      <c r="GOS128" s="146"/>
      <c r="GOT128" s="146"/>
      <c r="GOU128" s="146"/>
      <c r="GOV128" s="146"/>
      <c r="GOW128" s="146"/>
      <c r="GOX128" s="146"/>
      <c r="GOY128" s="146"/>
      <c r="GOZ128" s="146"/>
      <c r="GPA128" s="146"/>
      <c r="GPB128" s="146"/>
      <c r="GPC128" s="146"/>
      <c r="GPD128" s="146"/>
      <c r="GPE128" s="146"/>
      <c r="GPF128" s="146"/>
      <c r="GPG128" s="146"/>
      <c r="GPH128" s="146"/>
      <c r="GPI128" s="146"/>
      <c r="GPJ128" s="146"/>
      <c r="GPK128" s="146"/>
      <c r="GPL128" s="146"/>
      <c r="GPM128" s="146"/>
      <c r="GPN128" s="146"/>
      <c r="GPO128" s="146"/>
      <c r="GPP128" s="146"/>
      <c r="GPQ128" s="146"/>
      <c r="GPR128" s="146"/>
      <c r="GPS128" s="146"/>
      <c r="GPT128" s="146"/>
      <c r="GPU128" s="146"/>
      <c r="GPV128" s="146"/>
      <c r="GPW128" s="146"/>
      <c r="GPX128" s="146"/>
      <c r="GPY128" s="146"/>
      <c r="GPZ128" s="146"/>
      <c r="GQA128" s="146"/>
      <c r="GQB128" s="146"/>
      <c r="GQC128" s="146"/>
      <c r="GQD128" s="146"/>
      <c r="GQE128" s="146"/>
      <c r="GQF128" s="146"/>
      <c r="GQG128" s="146"/>
      <c r="GQH128" s="146"/>
      <c r="GQI128" s="146"/>
      <c r="GQJ128" s="146"/>
      <c r="GQK128" s="146"/>
      <c r="GQL128" s="146"/>
      <c r="GQM128" s="146"/>
      <c r="GQN128" s="146"/>
      <c r="GQO128" s="146"/>
      <c r="GQP128" s="146"/>
      <c r="GQQ128" s="146"/>
      <c r="GQR128" s="146"/>
      <c r="GQS128" s="146"/>
      <c r="GQT128" s="146"/>
      <c r="GQU128" s="146"/>
      <c r="GQV128" s="146"/>
      <c r="GQW128" s="146"/>
      <c r="GQX128" s="146"/>
      <c r="GQY128" s="146"/>
      <c r="GQZ128" s="146"/>
      <c r="GRA128" s="146"/>
      <c r="GRB128" s="146"/>
      <c r="GRC128" s="146"/>
      <c r="GRD128" s="146"/>
      <c r="GRE128" s="146"/>
      <c r="GRF128" s="146"/>
      <c r="GRG128" s="146"/>
      <c r="GRH128" s="146"/>
      <c r="GRI128" s="146"/>
      <c r="GRJ128" s="146"/>
      <c r="GRK128" s="146"/>
      <c r="GRL128" s="146"/>
      <c r="GRM128" s="146"/>
      <c r="GRN128" s="146"/>
      <c r="GRO128" s="146"/>
      <c r="GRP128" s="146"/>
      <c r="GRQ128" s="146"/>
      <c r="GRR128" s="146"/>
      <c r="GRS128" s="146"/>
      <c r="GRT128" s="146"/>
      <c r="GRU128" s="146"/>
      <c r="GRV128" s="146"/>
      <c r="GRW128" s="146"/>
      <c r="GRX128" s="146"/>
      <c r="GRY128" s="146"/>
      <c r="GRZ128" s="146"/>
      <c r="GSA128" s="146"/>
      <c r="GSB128" s="146"/>
      <c r="GSC128" s="146"/>
      <c r="GSD128" s="146"/>
      <c r="GSE128" s="146"/>
      <c r="GSF128" s="146"/>
      <c r="GSG128" s="146"/>
      <c r="GSH128" s="146"/>
      <c r="GSI128" s="146"/>
      <c r="GSJ128" s="146"/>
      <c r="GSK128" s="146"/>
      <c r="GSL128" s="146"/>
      <c r="GSM128" s="146"/>
      <c r="GSN128" s="146"/>
      <c r="GSO128" s="146"/>
      <c r="GSP128" s="146"/>
      <c r="GSQ128" s="146"/>
      <c r="GSR128" s="146"/>
      <c r="GSS128" s="146"/>
      <c r="GST128" s="146"/>
      <c r="GSU128" s="146"/>
      <c r="GSV128" s="146"/>
      <c r="GSW128" s="146"/>
      <c r="GSX128" s="146"/>
      <c r="GSY128" s="146"/>
      <c r="GSZ128" s="146"/>
      <c r="GTA128" s="146"/>
      <c r="GTB128" s="146"/>
      <c r="GTC128" s="146"/>
      <c r="GTD128" s="146"/>
      <c r="GTE128" s="146"/>
      <c r="GTF128" s="146"/>
      <c r="GTG128" s="146"/>
      <c r="GTH128" s="146"/>
      <c r="GTI128" s="146"/>
      <c r="GTJ128" s="146"/>
      <c r="GTK128" s="146"/>
      <c r="GTL128" s="146"/>
      <c r="GTM128" s="146"/>
      <c r="GTN128" s="146"/>
      <c r="GTO128" s="146"/>
      <c r="GTP128" s="146"/>
      <c r="GTQ128" s="146"/>
      <c r="GTR128" s="146"/>
      <c r="GTS128" s="146"/>
      <c r="GTT128" s="146"/>
      <c r="GTU128" s="146"/>
      <c r="GTV128" s="146"/>
      <c r="GTW128" s="146"/>
      <c r="GTX128" s="146"/>
      <c r="GTY128" s="146"/>
      <c r="GTZ128" s="146"/>
      <c r="GUA128" s="146"/>
      <c r="GUB128" s="146"/>
      <c r="GUC128" s="146"/>
      <c r="GUD128" s="146"/>
      <c r="GUE128" s="146"/>
      <c r="GUF128" s="146"/>
      <c r="GUG128" s="146"/>
      <c r="GUH128" s="146"/>
      <c r="GUI128" s="146"/>
      <c r="GUJ128" s="146"/>
      <c r="GUK128" s="146"/>
      <c r="GUL128" s="146"/>
      <c r="GUM128" s="146"/>
      <c r="GUN128" s="146"/>
      <c r="GUO128" s="146"/>
      <c r="GUP128" s="146"/>
      <c r="GUQ128" s="146"/>
      <c r="GUR128" s="146"/>
      <c r="GUS128" s="146"/>
      <c r="GUT128" s="146"/>
      <c r="GUU128" s="146"/>
      <c r="GUV128" s="146"/>
      <c r="GUW128" s="146"/>
      <c r="GUX128" s="146"/>
      <c r="GUY128" s="146"/>
      <c r="GUZ128" s="146"/>
      <c r="GVA128" s="146"/>
      <c r="GVB128" s="146"/>
      <c r="GVC128" s="146"/>
      <c r="GVD128" s="146"/>
      <c r="GVE128" s="146"/>
      <c r="GVF128" s="146"/>
      <c r="GVG128" s="146"/>
      <c r="GVH128" s="146"/>
      <c r="GVI128" s="146"/>
      <c r="GVJ128" s="146"/>
      <c r="GVK128" s="146"/>
      <c r="GVL128" s="146"/>
      <c r="GVM128" s="146"/>
      <c r="GVN128" s="146"/>
      <c r="GVO128" s="146"/>
      <c r="GVP128" s="146"/>
      <c r="GVQ128" s="146"/>
      <c r="GVR128" s="146"/>
      <c r="GVS128" s="146"/>
      <c r="GVT128" s="146"/>
      <c r="GVU128" s="146"/>
      <c r="GVV128" s="146"/>
      <c r="GVW128" s="146"/>
      <c r="GVX128" s="146"/>
      <c r="GVY128" s="146"/>
      <c r="GVZ128" s="146"/>
      <c r="GWA128" s="146"/>
      <c r="GWB128" s="146"/>
      <c r="GWC128" s="146"/>
      <c r="GWD128" s="146"/>
      <c r="GWE128" s="146"/>
      <c r="GWF128" s="146"/>
      <c r="GWG128" s="146"/>
      <c r="GWH128" s="146"/>
      <c r="GWI128" s="146"/>
      <c r="GWJ128" s="146"/>
      <c r="GWK128" s="146"/>
      <c r="GWL128" s="146"/>
      <c r="GWM128" s="146"/>
      <c r="GWN128" s="146"/>
      <c r="GWO128" s="146"/>
      <c r="GWP128" s="146"/>
      <c r="GWQ128" s="146"/>
      <c r="GWR128" s="146"/>
      <c r="GWS128" s="146"/>
      <c r="GWT128" s="146"/>
      <c r="GWU128" s="146"/>
      <c r="GWV128" s="146"/>
      <c r="GWW128" s="146"/>
      <c r="GWX128" s="146"/>
      <c r="GWY128" s="146"/>
      <c r="GWZ128" s="146"/>
      <c r="GXA128" s="146"/>
      <c r="GXB128" s="146"/>
      <c r="GXC128" s="146"/>
      <c r="GXD128" s="146"/>
      <c r="GXE128" s="146"/>
      <c r="GXF128" s="146"/>
      <c r="GXG128" s="146"/>
      <c r="GXH128" s="146"/>
      <c r="GXI128" s="146"/>
      <c r="GXJ128" s="146"/>
      <c r="GXK128" s="146"/>
      <c r="GXL128" s="146"/>
      <c r="GXM128" s="146"/>
      <c r="GXN128" s="146"/>
      <c r="GXO128" s="146"/>
      <c r="GXP128" s="146"/>
      <c r="GXQ128" s="146"/>
      <c r="GXR128" s="146"/>
      <c r="GXS128" s="146"/>
      <c r="GXT128" s="146"/>
      <c r="GXU128" s="146"/>
      <c r="GXV128" s="146"/>
      <c r="GXW128" s="146"/>
      <c r="GXX128" s="146"/>
      <c r="GXY128" s="146"/>
      <c r="GXZ128" s="146"/>
      <c r="GYA128" s="146"/>
      <c r="GYB128" s="146"/>
      <c r="GYC128" s="146"/>
      <c r="GYD128" s="146"/>
      <c r="GYE128" s="146"/>
      <c r="GYF128" s="146"/>
      <c r="GYG128" s="146"/>
      <c r="GYH128" s="146"/>
      <c r="GYI128" s="146"/>
      <c r="GYJ128" s="146"/>
      <c r="GYK128" s="146"/>
      <c r="GYL128" s="146"/>
      <c r="GYM128" s="146"/>
      <c r="GYN128" s="146"/>
      <c r="GYO128" s="146"/>
      <c r="GYP128" s="146"/>
      <c r="GYQ128" s="146"/>
      <c r="GYR128" s="146"/>
      <c r="GYS128" s="146"/>
      <c r="GYT128" s="146"/>
      <c r="GYU128" s="146"/>
      <c r="GYV128" s="146"/>
      <c r="GYW128" s="146"/>
      <c r="GYX128" s="146"/>
      <c r="GYY128" s="146"/>
      <c r="GYZ128" s="146"/>
      <c r="GZA128" s="146"/>
      <c r="GZB128" s="146"/>
      <c r="GZC128" s="146"/>
      <c r="GZD128" s="146"/>
      <c r="GZE128" s="146"/>
      <c r="GZF128" s="146"/>
      <c r="GZG128" s="146"/>
      <c r="GZH128" s="146"/>
      <c r="GZI128" s="146"/>
      <c r="GZJ128" s="146"/>
      <c r="GZK128" s="146"/>
      <c r="GZL128" s="146"/>
      <c r="GZM128" s="146"/>
      <c r="GZN128" s="146"/>
      <c r="GZO128" s="146"/>
      <c r="GZP128" s="146"/>
      <c r="GZQ128" s="146"/>
      <c r="GZR128" s="146"/>
      <c r="GZS128" s="146"/>
      <c r="GZT128" s="146"/>
      <c r="GZU128" s="146"/>
      <c r="GZV128" s="146"/>
      <c r="GZW128" s="146"/>
      <c r="GZX128" s="146"/>
      <c r="GZY128" s="146"/>
      <c r="GZZ128" s="146"/>
      <c r="HAA128" s="146"/>
      <c r="HAB128" s="146"/>
      <c r="HAC128" s="146"/>
      <c r="HAD128" s="146"/>
      <c r="HAE128" s="146"/>
      <c r="HAF128" s="146"/>
      <c r="HAG128" s="146"/>
      <c r="HAH128" s="146"/>
      <c r="HAI128" s="146"/>
      <c r="HAJ128" s="146"/>
      <c r="HAK128" s="146"/>
      <c r="HAL128" s="146"/>
      <c r="HAM128" s="146"/>
      <c r="HAN128" s="146"/>
      <c r="HAO128" s="146"/>
      <c r="HAP128" s="146"/>
      <c r="HAQ128" s="146"/>
      <c r="HAR128" s="146"/>
      <c r="HAS128" s="146"/>
      <c r="HAT128" s="146"/>
      <c r="HAU128" s="146"/>
      <c r="HAV128" s="146"/>
      <c r="HAW128" s="146"/>
      <c r="HAX128" s="146"/>
      <c r="HAY128" s="146"/>
      <c r="HAZ128" s="146"/>
      <c r="HBA128" s="146"/>
      <c r="HBB128" s="146"/>
      <c r="HBC128" s="146"/>
      <c r="HBD128" s="146"/>
      <c r="HBE128" s="146"/>
      <c r="HBF128" s="146"/>
      <c r="HBG128" s="146"/>
      <c r="HBH128" s="146"/>
      <c r="HBI128" s="146"/>
      <c r="HBJ128" s="146"/>
      <c r="HBK128" s="146"/>
      <c r="HBL128" s="146"/>
      <c r="HBM128" s="146"/>
      <c r="HBN128" s="146"/>
      <c r="HBO128" s="146"/>
      <c r="HBP128" s="146"/>
      <c r="HBQ128" s="146"/>
      <c r="HBR128" s="146"/>
      <c r="HBS128" s="146"/>
      <c r="HBT128" s="146"/>
      <c r="HBU128" s="146"/>
      <c r="HBV128" s="146"/>
      <c r="HBW128" s="146"/>
      <c r="HBX128" s="146"/>
      <c r="HBY128" s="146"/>
      <c r="HBZ128" s="146"/>
      <c r="HCA128" s="146"/>
      <c r="HCB128" s="146"/>
      <c r="HCC128" s="146"/>
      <c r="HCD128" s="146"/>
      <c r="HCE128" s="146"/>
      <c r="HCF128" s="146"/>
      <c r="HCG128" s="146"/>
      <c r="HCH128" s="146"/>
      <c r="HCI128" s="146"/>
      <c r="HCJ128" s="146"/>
      <c r="HCK128" s="146"/>
      <c r="HCL128" s="146"/>
      <c r="HCM128" s="146"/>
      <c r="HCN128" s="146"/>
      <c r="HCO128" s="146"/>
      <c r="HCP128" s="146"/>
      <c r="HCQ128" s="146"/>
      <c r="HCR128" s="146"/>
      <c r="HCS128" s="146"/>
      <c r="HCT128" s="146"/>
      <c r="HCU128" s="146"/>
      <c r="HCV128" s="146"/>
      <c r="HCW128" s="146"/>
      <c r="HCX128" s="146"/>
      <c r="HCY128" s="146"/>
      <c r="HCZ128" s="146"/>
      <c r="HDA128" s="146"/>
      <c r="HDB128" s="146"/>
      <c r="HDC128" s="146"/>
      <c r="HDD128" s="146"/>
      <c r="HDE128" s="146"/>
      <c r="HDF128" s="146"/>
      <c r="HDG128" s="146"/>
      <c r="HDH128" s="146"/>
      <c r="HDI128" s="146"/>
      <c r="HDJ128" s="146"/>
      <c r="HDK128" s="146"/>
      <c r="HDL128" s="146"/>
      <c r="HDM128" s="146"/>
      <c r="HDN128" s="146"/>
      <c r="HDO128" s="146"/>
      <c r="HDP128" s="146"/>
      <c r="HDQ128" s="146"/>
      <c r="HDR128" s="146"/>
      <c r="HDS128" s="146"/>
      <c r="HDT128" s="146"/>
      <c r="HDU128" s="146"/>
      <c r="HDV128" s="146"/>
      <c r="HDW128" s="146"/>
      <c r="HDX128" s="146"/>
      <c r="HDY128" s="146"/>
      <c r="HDZ128" s="146"/>
      <c r="HEA128" s="146"/>
      <c r="HEB128" s="146"/>
      <c r="HEC128" s="146"/>
      <c r="HED128" s="146"/>
      <c r="HEE128" s="146"/>
      <c r="HEF128" s="146"/>
      <c r="HEG128" s="146"/>
      <c r="HEH128" s="146"/>
      <c r="HEI128" s="146"/>
      <c r="HEJ128" s="146"/>
      <c r="HEK128" s="146"/>
      <c r="HEL128" s="146"/>
      <c r="HEM128" s="146"/>
      <c r="HEN128" s="146"/>
      <c r="HEO128" s="146"/>
      <c r="HEP128" s="146"/>
      <c r="HEQ128" s="146"/>
      <c r="HER128" s="146"/>
      <c r="HES128" s="146"/>
      <c r="HET128" s="146"/>
      <c r="HEU128" s="146"/>
      <c r="HEV128" s="146"/>
      <c r="HEW128" s="146"/>
      <c r="HEX128" s="146"/>
      <c r="HEY128" s="146"/>
      <c r="HEZ128" s="146"/>
      <c r="HFA128" s="146"/>
      <c r="HFB128" s="146"/>
      <c r="HFC128" s="146"/>
      <c r="HFD128" s="146"/>
      <c r="HFE128" s="146"/>
      <c r="HFF128" s="146"/>
      <c r="HFG128" s="146"/>
      <c r="HFH128" s="146"/>
      <c r="HFI128" s="146"/>
      <c r="HFJ128" s="146"/>
      <c r="HFK128" s="146"/>
      <c r="HFL128" s="146"/>
      <c r="HFM128" s="146"/>
      <c r="HFN128" s="146"/>
      <c r="HFO128" s="146"/>
      <c r="HFP128" s="146"/>
      <c r="HFQ128" s="146"/>
      <c r="HFR128" s="146"/>
      <c r="HFS128" s="146"/>
      <c r="HFT128" s="146"/>
      <c r="HFU128" s="146"/>
      <c r="HFV128" s="146"/>
      <c r="HFW128" s="146"/>
      <c r="HFX128" s="146"/>
      <c r="HFY128" s="146"/>
      <c r="HFZ128" s="146"/>
      <c r="HGA128" s="146"/>
      <c r="HGB128" s="146"/>
      <c r="HGC128" s="146"/>
      <c r="HGD128" s="146"/>
      <c r="HGE128" s="146"/>
      <c r="HGF128" s="146"/>
      <c r="HGG128" s="146"/>
      <c r="HGH128" s="146"/>
      <c r="HGI128" s="146"/>
      <c r="HGJ128" s="146"/>
      <c r="HGK128" s="146"/>
      <c r="HGL128" s="146"/>
      <c r="HGM128" s="146"/>
      <c r="HGN128" s="146"/>
      <c r="HGO128" s="146"/>
      <c r="HGP128" s="146"/>
      <c r="HGQ128" s="146"/>
      <c r="HGR128" s="146"/>
      <c r="HGS128" s="146"/>
      <c r="HGT128" s="146"/>
      <c r="HGU128" s="146"/>
      <c r="HGV128" s="146"/>
      <c r="HGW128" s="146"/>
      <c r="HGX128" s="146"/>
      <c r="HGY128" s="146"/>
      <c r="HGZ128" s="146"/>
      <c r="HHA128" s="146"/>
      <c r="HHB128" s="146"/>
      <c r="HHC128" s="146"/>
      <c r="HHD128" s="146"/>
      <c r="HHE128" s="146"/>
      <c r="HHF128" s="146"/>
      <c r="HHG128" s="146"/>
      <c r="HHH128" s="146"/>
      <c r="HHI128" s="146"/>
      <c r="HHJ128" s="146"/>
      <c r="HHK128" s="146"/>
      <c r="HHL128" s="146"/>
      <c r="HHM128" s="146"/>
      <c r="HHN128" s="146"/>
      <c r="HHO128" s="146"/>
      <c r="HHP128" s="146"/>
      <c r="HHQ128" s="146"/>
      <c r="HHR128" s="146"/>
      <c r="HHS128" s="146"/>
      <c r="HHT128" s="146"/>
      <c r="HHU128" s="146"/>
      <c r="HHV128" s="146"/>
      <c r="HHW128" s="146"/>
      <c r="HHX128" s="146"/>
      <c r="HHY128" s="146"/>
      <c r="HHZ128" s="146"/>
      <c r="HIA128" s="146"/>
      <c r="HIB128" s="146"/>
      <c r="HIC128" s="146"/>
      <c r="HID128" s="146"/>
      <c r="HIE128" s="146"/>
      <c r="HIF128" s="146"/>
      <c r="HIG128" s="146"/>
      <c r="HIH128" s="146"/>
      <c r="HII128" s="146"/>
      <c r="HIJ128" s="146"/>
      <c r="HIK128" s="146"/>
      <c r="HIL128" s="146"/>
      <c r="HIM128" s="146"/>
      <c r="HIN128" s="146"/>
      <c r="HIO128" s="146"/>
      <c r="HIP128" s="146"/>
      <c r="HIQ128" s="146"/>
      <c r="HIR128" s="146"/>
      <c r="HIS128" s="146"/>
      <c r="HIT128" s="146"/>
      <c r="HIU128" s="146"/>
      <c r="HIV128" s="146"/>
      <c r="HIW128" s="146"/>
      <c r="HIX128" s="146"/>
      <c r="HIY128" s="146"/>
      <c r="HIZ128" s="146"/>
      <c r="HJA128" s="146"/>
      <c r="HJB128" s="146"/>
      <c r="HJC128" s="146"/>
      <c r="HJD128" s="146"/>
      <c r="HJE128" s="146"/>
      <c r="HJF128" s="146"/>
      <c r="HJG128" s="146"/>
      <c r="HJH128" s="146"/>
      <c r="HJI128" s="146"/>
      <c r="HJJ128" s="146"/>
      <c r="HJK128" s="146"/>
      <c r="HJL128" s="146"/>
      <c r="HJM128" s="146"/>
      <c r="HJN128" s="146"/>
      <c r="HJO128" s="146"/>
      <c r="HJP128" s="146"/>
      <c r="HJQ128" s="146"/>
      <c r="HJR128" s="146"/>
      <c r="HJS128" s="146"/>
      <c r="HJT128" s="146"/>
      <c r="HJU128" s="146"/>
      <c r="HJV128" s="146"/>
      <c r="HJW128" s="146"/>
      <c r="HJX128" s="146"/>
      <c r="HJY128" s="146"/>
      <c r="HJZ128" s="146"/>
      <c r="HKA128" s="146"/>
      <c r="HKB128" s="146"/>
      <c r="HKC128" s="146"/>
      <c r="HKD128" s="146"/>
      <c r="HKE128" s="146"/>
      <c r="HKF128" s="146"/>
      <c r="HKG128" s="146"/>
      <c r="HKH128" s="146"/>
      <c r="HKI128" s="146"/>
      <c r="HKJ128" s="146"/>
      <c r="HKK128" s="146"/>
      <c r="HKL128" s="146"/>
      <c r="HKM128" s="146"/>
      <c r="HKN128" s="146"/>
      <c r="HKO128" s="146"/>
      <c r="HKP128" s="146"/>
      <c r="HKQ128" s="146"/>
      <c r="HKR128" s="146"/>
      <c r="HKS128" s="146"/>
      <c r="HKT128" s="146"/>
      <c r="HKU128" s="146"/>
      <c r="HKV128" s="146"/>
      <c r="HKW128" s="146"/>
      <c r="HKX128" s="146"/>
      <c r="HKY128" s="146"/>
      <c r="HKZ128" s="146"/>
      <c r="HLA128" s="146"/>
      <c r="HLB128" s="146"/>
      <c r="HLC128" s="146"/>
      <c r="HLD128" s="146"/>
      <c r="HLE128" s="146"/>
      <c r="HLF128" s="146"/>
      <c r="HLG128" s="146"/>
      <c r="HLH128" s="146"/>
      <c r="HLI128" s="146"/>
      <c r="HLJ128" s="146"/>
      <c r="HLK128" s="146"/>
      <c r="HLL128" s="146"/>
      <c r="HLM128" s="146"/>
      <c r="HLN128" s="146"/>
      <c r="HLO128" s="146"/>
      <c r="HLP128" s="146"/>
      <c r="HLQ128" s="146"/>
      <c r="HLR128" s="146"/>
      <c r="HLS128" s="146"/>
      <c r="HLT128" s="146"/>
      <c r="HLU128" s="146"/>
      <c r="HLV128" s="146"/>
      <c r="HLW128" s="146"/>
      <c r="HLX128" s="146"/>
      <c r="HLY128" s="146"/>
      <c r="HLZ128" s="146"/>
      <c r="HMA128" s="146"/>
      <c r="HMB128" s="146"/>
      <c r="HMC128" s="146"/>
      <c r="HMD128" s="146"/>
      <c r="HME128" s="146"/>
      <c r="HMF128" s="146"/>
      <c r="HMG128" s="146"/>
      <c r="HMH128" s="146"/>
      <c r="HMI128" s="146"/>
      <c r="HMJ128" s="146"/>
      <c r="HMK128" s="146"/>
      <c r="HML128" s="146"/>
      <c r="HMM128" s="146"/>
      <c r="HMN128" s="146"/>
      <c r="HMO128" s="146"/>
      <c r="HMP128" s="146"/>
      <c r="HMQ128" s="146"/>
      <c r="HMR128" s="146"/>
      <c r="HMS128" s="146"/>
      <c r="HMT128" s="146"/>
      <c r="HMU128" s="146"/>
      <c r="HMV128" s="146"/>
      <c r="HMW128" s="146"/>
      <c r="HMX128" s="146"/>
      <c r="HMY128" s="146"/>
      <c r="HMZ128" s="146"/>
      <c r="HNA128" s="146"/>
      <c r="HNB128" s="146"/>
      <c r="HNC128" s="146"/>
      <c r="HND128" s="146"/>
      <c r="HNE128" s="146"/>
      <c r="HNF128" s="146"/>
      <c r="HNG128" s="146"/>
      <c r="HNH128" s="146"/>
      <c r="HNI128" s="146"/>
      <c r="HNJ128" s="146"/>
      <c r="HNK128" s="146"/>
      <c r="HNL128" s="146"/>
      <c r="HNM128" s="146"/>
      <c r="HNN128" s="146"/>
      <c r="HNO128" s="146"/>
      <c r="HNP128" s="146"/>
      <c r="HNQ128" s="146"/>
      <c r="HNR128" s="146"/>
      <c r="HNS128" s="146"/>
      <c r="HNT128" s="146"/>
      <c r="HNU128" s="146"/>
      <c r="HNV128" s="146"/>
      <c r="HNW128" s="146"/>
      <c r="HNX128" s="146"/>
      <c r="HNY128" s="146"/>
      <c r="HNZ128" s="146"/>
      <c r="HOA128" s="146"/>
      <c r="HOB128" s="146"/>
      <c r="HOC128" s="146"/>
      <c r="HOD128" s="146"/>
      <c r="HOE128" s="146"/>
      <c r="HOF128" s="146"/>
      <c r="HOG128" s="146"/>
      <c r="HOH128" s="146"/>
      <c r="HOI128" s="146"/>
      <c r="HOJ128" s="146"/>
      <c r="HOK128" s="146"/>
      <c r="HOL128" s="146"/>
      <c r="HOM128" s="146"/>
      <c r="HON128" s="146"/>
      <c r="HOO128" s="146"/>
      <c r="HOP128" s="146"/>
      <c r="HOQ128" s="146"/>
      <c r="HOR128" s="146"/>
      <c r="HOS128" s="146"/>
      <c r="HOT128" s="146"/>
      <c r="HOU128" s="146"/>
      <c r="HOV128" s="146"/>
      <c r="HOW128" s="146"/>
      <c r="HOX128" s="146"/>
      <c r="HOY128" s="146"/>
      <c r="HOZ128" s="146"/>
      <c r="HPA128" s="146"/>
      <c r="HPB128" s="146"/>
      <c r="HPC128" s="146"/>
      <c r="HPD128" s="146"/>
      <c r="HPE128" s="146"/>
      <c r="HPF128" s="146"/>
      <c r="HPG128" s="146"/>
      <c r="HPH128" s="146"/>
      <c r="HPI128" s="146"/>
      <c r="HPJ128" s="146"/>
      <c r="HPK128" s="146"/>
      <c r="HPL128" s="146"/>
      <c r="HPM128" s="146"/>
      <c r="HPN128" s="146"/>
      <c r="HPO128" s="146"/>
      <c r="HPP128" s="146"/>
      <c r="HPQ128" s="146"/>
      <c r="HPR128" s="146"/>
      <c r="HPS128" s="146"/>
      <c r="HPT128" s="146"/>
      <c r="HPU128" s="146"/>
      <c r="HPV128" s="146"/>
      <c r="HPW128" s="146"/>
      <c r="HPX128" s="146"/>
      <c r="HPY128" s="146"/>
      <c r="HPZ128" s="146"/>
      <c r="HQA128" s="146"/>
      <c r="HQB128" s="146"/>
      <c r="HQC128" s="146"/>
      <c r="HQD128" s="146"/>
      <c r="HQE128" s="146"/>
      <c r="HQF128" s="146"/>
      <c r="HQG128" s="146"/>
      <c r="HQH128" s="146"/>
      <c r="HQI128" s="146"/>
      <c r="HQJ128" s="146"/>
      <c r="HQK128" s="146"/>
      <c r="HQL128" s="146"/>
      <c r="HQM128" s="146"/>
      <c r="HQN128" s="146"/>
      <c r="HQO128" s="146"/>
      <c r="HQP128" s="146"/>
      <c r="HQQ128" s="146"/>
      <c r="HQR128" s="146"/>
      <c r="HQS128" s="146"/>
      <c r="HQT128" s="146"/>
      <c r="HQU128" s="146"/>
      <c r="HQV128" s="146"/>
      <c r="HQW128" s="146"/>
      <c r="HQX128" s="146"/>
      <c r="HQY128" s="146"/>
      <c r="HQZ128" s="146"/>
      <c r="HRA128" s="146"/>
      <c r="HRB128" s="146"/>
      <c r="HRC128" s="146"/>
      <c r="HRD128" s="146"/>
      <c r="HRE128" s="146"/>
      <c r="HRF128" s="146"/>
      <c r="HRG128" s="146"/>
      <c r="HRH128" s="146"/>
      <c r="HRI128" s="146"/>
      <c r="HRJ128" s="146"/>
      <c r="HRK128" s="146"/>
      <c r="HRL128" s="146"/>
      <c r="HRM128" s="146"/>
      <c r="HRN128" s="146"/>
      <c r="HRO128" s="146"/>
      <c r="HRP128" s="146"/>
      <c r="HRQ128" s="146"/>
      <c r="HRR128" s="146"/>
      <c r="HRS128" s="146"/>
      <c r="HRT128" s="146"/>
      <c r="HRU128" s="146"/>
      <c r="HRV128" s="146"/>
      <c r="HRW128" s="146"/>
      <c r="HRX128" s="146"/>
      <c r="HRY128" s="146"/>
      <c r="HRZ128" s="146"/>
      <c r="HSA128" s="146"/>
      <c r="HSB128" s="146"/>
      <c r="HSC128" s="146"/>
      <c r="HSD128" s="146"/>
      <c r="HSE128" s="146"/>
      <c r="HSF128" s="146"/>
      <c r="HSG128" s="146"/>
      <c r="HSH128" s="146"/>
      <c r="HSI128" s="146"/>
      <c r="HSJ128" s="146"/>
      <c r="HSK128" s="146"/>
      <c r="HSL128" s="146"/>
      <c r="HSM128" s="146"/>
      <c r="HSN128" s="146"/>
      <c r="HSO128" s="146"/>
      <c r="HSP128" s="146"/>
      <c r="HSQ128" s="146"/>
      <c r="HSR128" s="146"/>
      <c r="HSS128" s="146"/>
      <c r="HST128" s="146"/>
      <c r="HSU128" s="146"/>
      <c r="HSV128" s="146"/>
      <c r="HSW128" s="146"/>
      <c r="HSX128" s="146"/>
      <c r="HSY128" s="146"/>
      <c r="HSZ128" s="146"/>
      <c r="HTA128" s="146"/>
      <c r="HTB128" s="146"/>
      <c r="HTC128" s="146"/>
      <c r="HTD128" s="146"/>
      <c r="HTE128" s="146"/>
      <c r="HTF128" s="146"/>
      <c r="HTG128" s="146"/>
      <c r="HTH128" s="146"/>
      <c r="HTI128" s="146"/>
      <c r="HTJ128" s="146"/>
      <c r="HTK128" s="146"/>
      <c r="HTL128" s="146"/>
      <c r="HTM128" s="146"/>
      <c r="HTN128" s="146"/>
      <c r="HTO128" s="146"/>
      <c r="HTP128" s="146"/>
      <c r="HTQ128" s="146"/>
      <c r="HTR128" s="146"/>
      <c r="HTS128" s="146"/>
      <c r="HTT128" s="146"/>
      <c r="HTU128" s="146"/>
      <c r="HTV128" s="146"/>
      <c r="HTW128" s="146"/>
      <c r="HTX128" s="146"/>
      <c r="HTY128" s="146"/>
      <c r="HTZ128" s="146"/>
      <c r="HUA128" s="146"/>
      <c r="HUB128" s="146"/>
      <c r="HUC128" s="146"/>
      <c r="HUD128" s="146"/>
      <c r="HUE128" s="146"/>
      <c r="HUF128" s="146"/>
      <c r="HUG128" s="146"/>
      <c r="HUH128" s="146"/>
      <c r="HUI128" s="146"/>
      <c r="HUJ128" s="146"/>
      <c r="HUK128" s="146"/>
      <c r="HUL128" s="146"/>
      <c r="HUM128" s="146"/>
      <c r="HUN128" s="146"/>
      <c r="HUO128" s="146"/>
      <c r="HUP128" s="146"/>
      <c r="HUQ128" s="146"/>
      <c r="HUR128" s="146"/>
      <c r="HUS128" s="146"/>
      <c r="HUT128" s="146"/>
      <c r="HUU128" s="146"/>
      <c r="HUV128" s="146"/>
      <c r="HUW128" s="146"/>
      <c r="HUX128" s="146"/>
      <c r="HUY128" s="146"/>
      <c r="HUZ128" s="146"/>
      <c r="HVA128" s="146"/>
      <c r="HVB128" s="146"/>
      <c r="HVC128" s="146"/>
      <c r="HVD128" s="146"/>
      <c r="HVE128" s="146"/>
      <c r="HVF128" s="146"/>
      <c r="HVG128" s="146"/>
      <c r="HVH128" s="146"/>
      <c r="HVI128" s="146"/>
      <c r="HVJ128" s="146"/>
      <c r="HVK128" s="146"/>
      <c r="HVL128" s="146"/>
      <c r="HVM128" s="146"/>
      <c r="HVN128" s="146"/>
      <c r="HVO128" s="146"/>
      <c r="HVP128" s="146"/>
      <c r="HVQ128" s="146"/>
      <c r="HVR128" s="146"/>
      <c r="HVS128" s="146"/>
      <c r="HVT128" s="146"/>
      <c r="HVU128" s="146"/>
      <c r="HVV128" s="146"/>
      <c r="HVW128" s="146"/>
      <c r="HVX128" s="146"/>
      <c r="HVY128" s="146"/>
      <c r="HVZ128" s="146"/>
      <c r="HWA128" s="146"/>
      <c r="HWB128" s="146"/>
      <c r="HWC128" s="146"/>
      <c r="HWD128" s="146"/>
      <c r="HWE128" s="146"/>
      <c r="HWF128" s="146"/>
      <c r="HWG128" s="146"/>
      <c r="HWH128" s="146"/>
      <c r="HWI128" s="146"/>
      <c r="HWJ128" s="146"/>
      <c r="HWK128" s="146"/>
      <c r="HWL128" s="146"/>
      <c r="HWM128" s="146"/>
      <c r="HWN128" s="146"/>
      <c r="HWO128" s="146"/>
      <c r="HWP128" s="146"/>
      <c r="HWQ128" s="146"/>
      <c r="HWR128" s="146"/>
      <c r="HWS128" s="146"/>
      <c r="HWT128" s="146"/>
      <c r="HWU128" s="146"/>
      <c r="HWV128" s="146"/>
      <c r="HWW128" s="146"/>
      <c r="HWX128" s="146"/>
      <c r="HWY128" s="146"/>
      <c r="HWZ128" s="146"/>
      <c r="HXA128" s="146"/>
      <c r="HXB128" s="146"/>
      <c r="HXC128" s="146"/>
      <c r="HXD128" s="146"/>
      <c r="HXE128" s="146"/>
      <c r="HXF128" s="146"/>
      <c r="HXG128" s="146"/>
      <c r="HXH128" s="146"/>
      <c r="HXI128" s="146"/>
      <c r="HXJ128" s="146"/>
      <c r="HXK128" s="146"/>
      <c r="HXL128" s="146"/>
      <c r="HXM128" s="146"/>
      <c r="HXN128" s="146"/>
      <c r="HXO128" s="146"/>
      <c r="HXP128" s="146"/>
      <c r="HXQ128" s="146"/>
      <c r="HXR128" s="146"/>
      <c r="HXS128" s="146"/>
      <c r="HXT128" s="146"/>
      <c r="HXU128" s="146"/>
      <c r="HXV128" s="146"/>
      <c r="HXW128" s="146"/>
      <c r="HXX128" s="146"/>
      <c r="HXY128" s="146"/>
      <c r="HXZ128" s="146"/>
      <c r="HYA128" s="146"/>
      <c r="HYB128" s="146"/>
      <c r="HYC128" s="146"/>
      <c r="HYD128" s="146"/>
      <c r="HYE128" s="146"/>
      <c r="HYF128" s="146"/>
      <c r="HYG128" s="146"/>
      <c r="HYH128" s="146"/>
      <c r="HYI128" s="146"/>
      <c r="HYJ128" s="146"/>
      <c r="HYK128" s="146"/>
      <c r="HYL128" s="146"/>
      <c r="HYM128" s="146"/>
      <c r="HYN128" s="146"/>
      <c r="HYO128" s="146"/>
      <c r="HYP128" s="146"/>
      <c r="HYQ128" s="146"/>
      <c r="HYR128" s="146"/>
      <c r="HYS128" s="146"/>
      <c r="HYT128" s="146"/>
      <c r="HYU128" s="146"/>
      <c r="HYV128" s="146"/>
      <c r="HYW128" s="146"/>
      <c r="HYX128" s="146"/>
      <c r="HYY128" s="146"/>
      <c r="HYZ128" s="146"/>
      <c r="HZA128" s="146"/>
      <c r="HZB128" s="146"/>
      <c r="HZC128" s="146"/>
      <c r="HZD128" s="146"/>
      <c r="HZE128" s="146"/>
      <c r="HZF128" s="146"/>
      <c r="HZG128" s="146"/>
      <c r="HZH128" s="146"/>
      <c r="HZI128" s="146"/>
      <c r="HZJ128" s="146"/>
      <c r="HZK128" s="146"/>
      <c r="HZL128" s="146"/>
      <c r="HZM128" s="146"/>
      <c r="HZN128" s="146"/>
      <c r="HZO128" s="146"/>
      <c r="HZP128" s="146"/>
      <c r="HZQ128" s="146"/>
      <c r="HZR128" s="146"/>
      <c r="HZS128" s="146"/>
      <c r="HZT128" s="146"/>
      <c r="HZU128" s="146"/>
      <c r="HZV128" s="146"/>
      <c r="HZW128" s="146"/>
      <c r="HZX128" s="146"/>
      <c r="HZY128" s="146"/>
      <c r="HZZ128" s="146"/>
      <c r="IAA128" s="146"/>
      <c r="IAB128" s="146"/>
      <c r="IAC128" s="146"/>
      <c r="IAD128" s="146"/>
      <c r="IAE128" s="146"/>
      <c r="IAF128" s="146"/>
      <c r="IAG128" s="146"/>
      <c r="IAH128" s="146"/>
      <c r="IAI128" s="146"/>
      <c r="IAJ128" s="146"/>
      <c r="IAK128" s="146"/>
      <c r="IAL128" s="146"/>
      <c r="IAM128" s="146"/>
      <c r="IAN128" s="146"/>
      <c r="IAO128" s="146"/>
      <c r="IAP128" s="146"/>
      <c r="IAQ128" s="146"/>
      <c r="IAR128" s="146"/>
      <c r="IAS128" s="146"/>
      <c r="IAT128" s="146"/>
      <c r="IAU128" s="146"/>
      <c r="IAV128" s="146"/>
      <c r="IAW128" s="146"/>
      <c r="IAX128" s="146"/>
      <c r="IAY128" s="146"/>
      <c r="IAZ128" s="146"/>
      <c r="IBA128" s="146"/>
      <c r="IBB128" s="146"/>
      <c r="IBC128" s="146"/>
      <c r="IBD128" s="146"/>
      <c r="IBE128" s="146"/>
      <c r="IBF128" s="146"/>
      <c r="IBG128" s="146"/>
      <c r="IBH128" s="146"/>
      <c r="IBI128" s="146"/>
      <c r="IBJ128" s="146"/>
      <c r="IBK128" s="146"/>
      <c r="IBL128" s="146"/>
      <c r="IBM128" s="146"/>
      <c r="IBN128" s="146"/>
      <c r="IBO128" s="146"/>
      <c r="IBP128" s="146"/>
      <c r="IBQ128" s="146"/>
      <c r="IBR128" s="146"/>
      <c r="IBS128" s="146"/>
      <c r="IBT128" s="146"/>
      <c r="IBU128" s="146"/>
      <c r="IBV128" s="146"/>
      <c r="IBW128" s="146"/>
      <c r="IBX128" s="146"/>
      <c r="IBY128" s="146"/>
      <c r="IBZ128" s="146"/>
      <c r="ICA128" s="146"/>
      <c r="ICB128" s="146"/>
      <c r="ICC128" s="146"/>
      <c r="ICD128" s="146"/>
      <c r="ICE128" s="146"/>
      <c r="ICF128" s="146"/>
      <c r="ICG128" s="146"/>
      <c r="ICH128" s="146"/>
      <c r="ICI128" s="146"/>
      <c r="ICJ128" s="146"/>
      <c r="ICK128" s="146"/>
      <c r="ICL128" s="146"/>
      <c r="ICM128" s="146"/>
      <c r="ICN128" s="146"/>
      <c r="ICO128" s="146"/>
      <c r="ICP128" s="146"/>
      <c r="ICQ128" s="146"/>
      <c r="ICR128" s="146"/>
      <c r="ICS128" s="146"/>
      <c r="ICT128" s="146"/>
      <c r="ICU128" s="146"/>
      <c r="ICV128" s="146"/>
      <c r="ICW128" s="146"/>
      <c r="ICX128" s="146"/>
      <c r="ICY128" s="146"/>
      <c r="ICZ128" s="146"/>
      <c r="IDA128" s="146"/>
      <c r="IDB128" s="146"/>
      <c r="IDC128" s="146"/>
      <c r="IDD128" s="146"/>
      <c r="IDE128" s="146"/>
      <c r="IDF128" s="146"/>
      <c r="IDG128" s="146"/>
      <c r="IDH128" s="146"/>
      <c r="IDI128" s="146"/>
      <c r="IDJ128" s="146"/>
      <c r="IDK128" s="146"/>
      <c r="IDL128" s="146"/>
      <c r="IDM128" s="146"/>
      <c r="IDN128" s="146"/>
      <c r="IDO128" s="146"/>
      <c r="IDP128" s="146"/>
      <c r="IDQ128" s="146"/>
      <c r="IDR128" s="146"/>
      <c r="IDS128" s="146"/>
      <c r="IDT128" s="146"/>
      <c r="IDU128" s="146"/>
      <c r="IDV128" s="146"/>
      <c r="IDW128" s="146"/>
      <c r="IDX128" s="146"/>
      <c r="IDY128" s="146"/>
      <c r="IDZ128" s="146"/>
      <c r="IEA128" s="146"/>
      <c r="IEB128" s="146"/>
      <c r="IEC128" s="146"/>
      <c r="IED128" s="146"/>
      <c r="IEE128" s="146"/>
      <c r="IEF128" s="146"/>
      <c r="IEG128" s="146"/>
      <c r="IEH128" s="146"/>
      <c r="IEI128" s="146"/>
      <c r="IEJ128" s="146"/>
      <c r="IEK128" s="146"/>
      <c r="IEL128" s="146"/>
      <c r="IEM128" s="146"/>
      <c r="IEN128" s="146"/>
      <c r="IEO128" s="146"/>
      <c r="IEP128" s="146"/>
      <c r="IEQ128" s="146"/>
      <c r="IER128" s="146"/>
      <c r="IES128" s="146"/>
      <c r="IET128" s="146"/>
      <c r="IEU128" s="146"/>
      <c r="IEV128" s="146"/>
      <c r="IEW128" s="146"/>
      <c r="IEX128" s="146"/>
      <c r="IEY128" s="146"/>
      <c r="IEZ128" s="146"/>
      <c r="IFA128" s="146"/>
      <c r="IFB128" s="146"/>
      <c r="IFC128" s="146"/>
      <c r="IFD128" s="146"/>
      <c r="IFE128" s="146"/>
      <c r="IFF128" s="146"/>
      <c r="IFG128" s="146"/>
      <c r="IFH128" s="146"/>
      <c r="IFI128" s="146"/>
      <c r="IFJ128" s="146"/>
      <c r="IFK128" s="146"/>
      <c r="IFL128" s="146"/>
      <c r="IFM128" s="146"/>
      <c r="IFN128" s="146"/>
      <c r="IFO128" s="146"/>
      <c r="IFP128" s="146"/>
      <c r="IFQ128" s="146"/>
      <c r="IFR128" s="146"/>
      <c r="IFS128" s="146"/>
      <c r="IFT128" s="146"/>
      <c r="IFU128" s="146"/>
      <c r="IFV128" s="146"/>
      <c r="IFW128" s="146"/>
      <c r="IFX128" s="146"/>
      <c r="IFY128" s="146"/>
      <c r="IFZ128" s="146"/>
      <c r="IGA128" s="146"/>
      <c r="IGB128" s="146"/>
      <c r="IGC128" s="146"/>
      <c r="IGD128" s="146"/>
      <c r="IGE128" s="146"/>
      <c r="IGF128" s="146"/>
      <c r="IGG128" s="146"/>
      <c r="IGH128" s="146"/>
      <c r="IGI128" s="146"/>
      <c r="IGJ128" s="146"/>
      <c r="IGK128" s="146"/>
      <c r="IGL128" s="146"/>
      <c r="IGM128" s="146"/>
      <c r="IGN128" s="146"/>
      <c r="IGO128" s="146"/>
      <c r="IGP128" s="146"/>
      <c r="IGQ128" s="146"/>
      <c r="IGR128" s="146"/>
      <c r="IGS128" s="146"/>
      <c r="IGT128" s="146"/>
      <c r="IGU128" s="146"/>
      <c r="IGV128" s="146"/>
      <c r="IGW128" s="146"/>
      <c r="IGX128" s="146"/>
      <c r="IGY128" s="146"/>
      <c r="IGZ128" s="146"/>
      <c r="IHA128" s="146"/>
      <c r="IHB128" s="146"/>
      <c r="IHC128" s="146"/>
      <c r="IHD128" s="146"/>
      <c r="IHE128" s="146"/>
      <c r="IHF128" s="146"/>
      <c r="IHG128" s="146"/>
      <c r="IHH128" s="146"/>
      <c r="IHI128" s="146"/>
      <c r="IHJ128" s="146"/>
      <c r="IHK128" s="146"/>
      <c r="IHL128" s="146"/>
      <c r="IHM128" s="146"/>
      <c r="IHN128" s="146"/>
      <c r="IHO128" s="146"/>
      <c r="IHP128" s="146"/>
      <c r="IHQ128" s="146"/>
      <c r="IHR128" s="146"/>
      <c r="IHS128" s="146"/>
      <c r="IHT128" s="146"/>
      <c r="IHU128" s="146"/>
      <c r="IHV128" s="146"/>
      <c r="IHW128" s="146"/>
      <c r="IHX128" s="146"/>
      <c r="IHY128" s="146"/>
      <c r="IHZ128" s="146"/>
      <c r="IIA128" s="146"/>
      <c r="IIB128" s="146"/>
      <c r="IIC128" s="146"/>
      <c r="IID128" s="146"/>
      <c r="IIE128" s="146"/>
      <c r="IIF128" s="146"/>
      <c r="IIG128" s="146"/>
      <c r="IIH128" s="146"/>
      <c r="III128" s="146"/>
      <c r="IIJ128" s="146"/>
      <c r="IIK128" s="146"/>
      <c r="IIL128" s="146"/>
      <c r="IIM128" s="146"/>
      <c r="IIN128" s="146"/>
      <c r="IIO128" s="146"/>
      <c r="IIP128" s="146"/>
      <c r="IIQ128" s="146"/>
      <c r="IIR128" s="146"/>
      <c r="IIS128" s="146"/>
      <c r="IIT128" s="146"/>
      <c r="IIU128" s="146"/>
      <c r="IIV128" s="146"/>
      <c r="IIW128" s="146"/>
      <c r="IIX128" s="146"/>
      <c r="IIY128" s="146"/>
      <c r="IIZ128" s="146"/>
      <c r="IJA128" s="146"/>
      <c r="IJB128" s="146"/>
      <c r="IJC128" s="146"/>
      <c r="IJD128" s="146"/>
      <c r="IJE128" s="146"/>
      <c r="IJF128" s="146"/>
      <c r="IJG128" s="146"/>
      <c r="IJH128" s="146"/>
      <c r="IJI128" s="146"/>
      <c r="IJJ128" s="146"/>
      <c r="IJK128" s="146"/>
      <c r="IJL128" s="146"/>
      <c r="IJM128" s="146"/>
      <c r="IJN128" s="146"/>
      <c r="IJO128" s="146"/>
      <c r="IJP128" s="146"/>
      <c r="IJQ128" s="146"/>
      <c r="IJR128" s="146"/>
      <c r="IJS128" s="146"/>
      <c r="IJT128" s="146"/>
      <c r="IJU128" s="146"/>
      <c r="IJV128" s="146"/>
      <c r="IJW128" s="146"/>
      <c r="IJX128" s="146"/>
      <c r="IJY128" s="146"/>
      <c r="IJZ128" s="146"/>
      <c r="IKA128" s="146"/>
      <c r="IKB128" s="146"/>
      <c r="IKC128" s="146"/>
      <c r="IKD128" s="146"/>
      <c r="IKE128" s="146"/>
      <c r="IKF128" s="146"/>
      <c r="IKG128" s="146"/>
      <c r="IKH128" s="146"/>
      <c r="IKI128" s="146"/>
      <c r="IKJ128" s="146"/>
      <c r="IKK128" s="146"/>
      <c r="IKL128" s="146"/>
      <c r="IKM128" s="146"/>
      <c r="IKN128" s="146"/>
      <c r="IKO128" s="146"/>
      <c r="IKP128" s="146"/>
      <c r="IKQ128" s="146"/>
      <c r="IKR128" s="146"/>
      <c r="IKS128" s="146"/>
      <c r="IKT128" s="146"/>
      <c r="IKU128" s="146"/>
      <c r="IKV128" s="146"/>
      <c r="IKW128" s="146"/>
      <c r="IKX128" s="146"/>
      <c r="IKY128" s="146"/>
      <c r="IKZ128" s="146"/>
      <c r="ILA128" s="146"/>
      <c r="ILB128" s="146"/>
      <c r="ILC128" s="146"/>
      <c r="ILD128" s="146"/>
      <c r="ILE128" s="146"/>
      <c r="ILF128" s="146"/>
      <c r="ILG128" s="146"/>
      <c r="ILH128" s="146"/>
      <c r="ILI128" s="146"/>
      <c r="ILJ128" s="146"/>
      <c r="ILK128" s="146"/>
      <c r="ILL128" s="146"/>
      <c r="ILM128" s="146"/>
      <c r="ILN128" s="146"/>
      <c r="ILO128" s="146"/>
      <c r="ILP128" s="146"/>
      <c r="ILQ128" s="146"/>
      <c r="ILR128" s="146"/>
      <c r="ILS128" s="146"/>
      <c r="ILT128" s="146"/>
      <c r="ILU128" s="146"/>
      <c r="ILV128" s="146"/>
      <c r="ILW128" s="146"/>
      <c r="ILX128" s="146"/>
      <c r="ILY128" s="146"/>
      <c r="ILZ128" s="146"/>
      <c r="IMA128" s="146"/>
      <c r="IMB128" s="146"/>
      <c r="IMC128" s="146"/>
      <c r="IMD128" s="146"/>
      <c r="IME128" s="146"/>
      <c r="IMF128" s="146"/>
      <c r="IMG128" s="146"/>
      <c r="IMH128" s="146"/>
      <c r="IMI128" s="146"/>
      <c r="IMJ128" s="146"/>
      <c r="IMK128" s="146"/>
      <c r="IML128" s="146"/>
      <c r="IMM128" s="146"/>
      <c r="IMN128" s="146"/>
      <c r="IMO128" s="146"/>
      <c r="IMP128" s="146"/>
      <c r="IMQ128" s="146"/>
      <c r="IMR128" s="146"/>
      <c r="IMS128" s="146"/>
      <c r="IMT128" s="146"/>
      <c r="IMU128" s="146"/>
      <c r="IMV128" s="146"/>
      <c r="IMW128" s="146"/>
      <c r="IMX128" s="146"/>
      <c r="IMY128" s="146"/>
      <c r="IMZ128" s="146"/>
      <c r="INA128" s="146"/>
      <c r="INB128" s="146"/>
      <c r="INC128" s="146"/>
      <c r="IND128" s="146"/>
      <c r="INE128" s="146"/>
      <c r="INF128" s="146"/>
      <c r="ING128" s="146"/>
      <c r="INH128" s="146"/>
      <c r="INI128" s="146"/>
      <c r="INJ128" s="146"/>
      <c r="INK128" s="146"/>
      <c r="INL128" s="146"/>
      <c r="INM128" s="146"/>
      <c r="INN128" s="146"/>
      <c r="INO128" s="146"/>
      <c r="INP128" s="146"/>
      <c r="INQ128" s="146"/>
      <c r="INR128" s="146"/>
      <c r="INS128" s="146"/>
      <c r="INT128" s="146"/>
      <c r="INU128" s="146"/>
      <c r="INV128" s="146"/>
      <c r="INW128" s="146"/>
      <c r="INX128" s="146"/>
      <c r="INY128" s="146"/>
      <c r="INZ128" s="146"/>
      <c r="IOA128" s="146"/>
      <c r="IOB128" s="146"/>
      <c r="IOC128" s="146"/>
      <c r="IOD128" s="146"/>
      <c r="IOE128" s="146"/>
      <c r="IOF128" s="146"/>
      <c r="IOG128" s="146"/>
      <c r="IOH128" s="146"/>
      <c r="IOI128" s="146"/>
      <c r="IOJ128" s="146"/>
      <c r="IOK128" s="146"/>
      <c r="IOL128" s="146"/>
      <c r="IOM128" s="146"/>
      <c r="ION128" s="146"/>
      <c r="IOO128" s="146"/>
      <c r="IOP128" s="146"/>
      <c r="IOQ128" s="146"/>
      <c r="IOR128" s="146"/>
      <c r="IOS128" s="146"/>
      <c r="IOT128" s="146"/>
      <c r="IOU128" s="146"/>
      <c r="IOV128" s="146"/>
      <c r="IOW128" s="146"/>
      <c r="IOX128" s="146"/>
      <c r="IOY128" s="146"/>
      <c r="IOZ128" s="146"/>
      <c r="IPA128" s="146"/>
      <c r="IPB128" s="146"/>
      <c r="IPC128" s="146"/>
      <c r="IPD128" s="146"/>
      <c r="IPE128" s="146"/>
      <c r="IPF128" s="146"/>
      <c r="IPG128" s="146"/>
      <c r="IPH128" s="146"/>
      <c r="IPI128" s="146"/>
      <c r="IPJ128" s="146"/>
      <c r="IPK128" s="146"/>
      <c r="IPL128" s="146"/>
      <c r="IPM128" s="146"/>
      <c r="IPN128" s="146"/>
      <c r="IPO128" s="146"/>
      <c r="IPP128" s="146"/>
      <c r="IPQ128" s="146"/>
      <c r="IPR128" s="146"/>
      <c r="IPS128" s="146"/>
      <c r="IPT128" s="146"/>
      <c r="IPU128" s="146"/>
      <c r="IPV128" s="146"/>
      <c r="IPW128" s="146"/>
      <c r="IPX128" s="146"/>
      <c r="IPY128" s="146"/>
      <c r="IPZ128" s="146"/>
      <c r="IQA128" s="146"/>
      <c r="IQB128" s="146"/>
      <c r="IQC128" s="146"/>
      <c r="IQD128" s="146"/>
      <c r="IQE128" s="146"/>
      <c r="IQF128" s="146"/>
      <c r="IQG128" s="146"/>
      <c r="IQH128" s="146"/>
      <c r="IQI128" s="146"/>
      <c r="IQJ128" s="146"/>
      <c r="IQK128" s="146"/>
      <c r="IQL128" s="146"/>
      <c r="IQM128" s="146"/>
      <c r="IQN128" s="146"/>
      <c r="IQO128" s="146"/>
      <c r="IQP128" s="146"/>
      <c r="IQQ128" s="146"/>
      <c r="IQR128" s="146"/>
      <c r="IQS128" s="146"/>
      <c r="IQT128" s="146"/>
      <c r="IQU128" s="146"/>
      <c r="IQV128" s="146"/>
      <c r="IQW128" s="146"/>
      <c r="IQX128" s="146"/>
      <c r="IQY128" s="146"/>
      <c r="IQZ128" s="146"/>
      <c r="IRA128" s="146"/>
      <c r="IRB128" s="146"/>
      <c r="IRC128" s="146"/>
      <c r="IRD128" s="146"/>
      <c r="IRE128" s="146"/>
      <c r="IRF128" s="146"/>
      <c r="IRG128" s="146"/>
      <c r="IRH128" s="146"/>
      <c r="IRI128" s="146"/>
      <c r="IRJ128" s="146"/>
      <c r="IRK128" s="146"/>
      <c r="IRL128" s="146"/>
      <c r="IRM128" s="146"/>
      <c r="IRN128" s="146"/>
      <c r="IRO128" s="146"/>
      <c r="IRP128" s="146"/>
      <c r="IRQ128" s="146"/>
      <c r="IRR128" s="146"/>
      <c r="IRS128" s="146"/>
      <c r="IRT128" s="146"/>
      <c r="IRU128" s="146"/>
      <c r="IRV128" s="146"/>
      <c r="IRW128" s="146"/>
      <c r="IRX128" s="146"/>
      <c r="IRY128" s="146"/>
      <c r="IRZ128" s="146"/>
      <c r="ISA128" s="146"/>
      <c r="ISB128" s="146"/>
      <c r="ISC128" s="146"/>
      <c r="ISD128" s="146"/>
      <c r="ISE128" s="146"/>
      <c r="ISF128" s="146"/>
      <c r="ISG128" s="146"/>
      <c r="ISH128" s="146"/>
      <c r="ISI128" s="146"/>
      <c r="ISJ128" s="146"/>
      <c r="ISK128" s="146"/>
      <c r="ISL128" s="146"/>
      <c r="ISM128" s="146"/>
      <c r="ISN128" s="146"/>
      <c r="ISO128" s="146"/>
      <c r="ISP128" s="146"/>
      <c r="ISQ128" s="146"/>
      <c r="ISR128" s="146"/>
      <c r="ISS128" s="146"/>
      <c r="IST128" s="146"/>
      <c r="ISU128" s="146"/>
      <c r="ISV128" s="146"/>
      <c r="ISW128" s="146"/>
      <c r="ISX128" s="146"/>
      <c r="ISY128" s="146"/>
      <c r="ISZ128" s="146"/>
      <c r="ITA128" s="146"/>
      <c r="ITB128" s="146"/>
      <c r="ITC128" s="146"/>
      <c r="ITD128" s="146"/>
      <c r="ITE128" s="146"/>
      <c r="ITF128" s="146"/>
      <c r="ITG128" s="146"/>
      <c r="ITH128" s="146"/>
      <c r="ITI128" s="146"/>
      <c r="ITJ128" s="146"/>
      <c r="ITK128" s="146"/>
      <c r="ITL128" s="146"/>
      <c r="ITM128" s="146"/>
      <c r="ITN128" s="146"/>
      <c r="ITO128" s="146"/>
      <c r="ITP128" s="146"/>
      <c r="ITQ128" s="146"/>
      <c r="ITR128" s="146"/>
      <c r="ITS128" s="146"/>
      <c r="ITT128" s="146"/>
      <c r="ITU128" s="146"/>
      <c r="ITV128" s="146"/>
      <c r="ITW128" s="146"/>
      <c r="ITX128" s="146"/>
      <c r="ITY128" s="146"/>
      <c r="ITZ128" s="146"/>
      <c r="IUA128" s="146"/>
      <c r="IUB128" s="146"/>
      <c r="IUC128" s="146"/>
      <c r="IUD128" s="146"/>
      <c r="IUE128" s="146"/>
      <c r="IUF128" s="146"/>
      <c r="IUG128" s="146"/>
      <c r="IUH128" s="146"/>
      <c r="IUI128" s="146"/>
      <c r="IUJ128" s="146"/>
      <c r="IUK128" s="146"/>
      <c r="IUL128" s="146"/>
      <c r="IUM128" s="146"/>
      <c r="IUN128" s="146"/>
      <c r="IUO128" s="146"/>
      <c r="IUP128" s="146"/>
      <c r="IUQ128" s="146"/>
      <c r="IUR128" s="146"/>
      <c r="IUS128" s="146"/>
      <c r="IUT128" s="146"/>
      <c r="IUU128" s="146"/>
      <c r="IUV128" s="146"/>
      <c r="IUW128" s="146"/>
      <c r="IUX128" s="146"/>
      <c r="IUY128" s="146"/>
      <c r="IUZ128" s="146"/>
      <c r="IVA128" s="146"/>
      <c r="IVB128" s="146"/>
      <c r="IVC128" s="146"/>
      <c r="IVD128" s="146"/>
      <c r="IVE128" s="146"/>
      <c r="IVF128" s="146"/>
      <c r="IVG128" s="146"/>
      <c r="IVH128" s="146"/>
      <c r="IVI128" s="146"/>
      <c r="IVJ128" s="146"/>
      <c r="IVK128" s="146"/>
      <c r="IVL128" s="146"/>
      <c r="IVM128" s="146"/>
      <c r="IVN128" s="146"/>
      <c r="IVO128" s="146"/>
      <c r="IVP128" s="146"/>
      <c r="IVQ128" s="146"/>
      <c r="IVR128" s="146"/>
      <c r="IVS128" s="146"/>
      <c r="IVT128" s="146"/>
      <c r="IVU128" s="146"/>
      <c r="IVV128" s="146"/>
      <c r="IVW128" s="146"/>
      <c r="IVX128" s="146"/>
      <c r="IVY128" s="146"/>
      <c r="IVZ128" s="146"/>
      <c r="IWA128" s="146"/>
      <c r="IWB128" s="146"/>
      <c r="IWC128" s="146"/>
      <c r="IWD128" s="146"/>
      <c r="IWE128" s="146"/>
      <c r="IWF128" s="146"/>
      <c r="IWG128" s="146"/>
      <c r="IWH128" s="146"/>
      <c r="IWI128" s="146"/>
      <c r="IWJ128" s="146"/>
      <c r="IWK128" s="146"/>
      <c r="IWL128" s="146"/>
      <c r="IWM128" s="146"/>
      <c r="IWN128" s="146"/>
      <c r="IWO128" s="146"/>
      <c r="IWP128" s="146"/>
      <c r="IWQ128" s="146"/>
      <c r="IWR128" s="146"/>
      <c r="IWS128" s="146"/>
      <c r="IWT128" s="146"/>
      <c r="IWU128" s="146"/>
      <c r="IWV128" s="146"/>
      <c r="IWW128" s="146"/>
      <c r="IWX128" s="146"/>
      <c r="IWY128" s="146"/>
      <c r="IWZ128" s="146"/>
      <c r="IXA128" s="146"/>
      <c r="IXB128" s="146"/>
      <c r="IXC128" s="146"/>
      <c r="IXD128" s="146"/>
      <c r="IXE128" s="146"/>
      <c r="IXF128" s="146"/>
      <c r="IXG128" s="146"/>
      <c r="IXH128" s="146"/>
      <c r="IXI128" s="146"/>
      <c r="IXJ128" s="146"/>
      <c r="IXK128" s="146"/>
      <c r="IXL128" s="146"/>
      <c r="IXM128" s="146"/>
      <c r="IXN128" s="146"/>
      <c r="IXO128" s="146"/>
      <c r="IXP128" s="146"/>
      <c r="IXQ128" s="146"/>
      <c r="IXR128" s="146"/>
      <c r="IXS128" s="146"/>
      <c r="IXT128" s="146"/>
      <c r="IXU128" s="146"/>
      <c r="IXV128" s="146"/>
      <c r="IXW128" s="146"/>
      <c r="IXX128" s="146"/>
      <c r="IXY128" s="146"/>
      <c r="IXZ128" s="146"/>
      <c r="IYA128" s="146"/>
      <c r="IYB128" s="146"/>
      <c r="IYC128" s="146"/>
      <c r="IYD128" s="146"/>
      <c r="IYE128" s="146"/>
      <c r="IYF128" s="146"/>
      <c r="IYG128" s="146"/>
      <c r="IYH128" s="146"/>
      <c r="IYI128" s="146"/>
      <c r="IYJ128" s="146"/>
      <c r="IYK128" s="146"/>
      <c r="IYL128" s="146"/>
      <c r="IYM128" s="146"/>
      <c r="IYN128" s="146"/>
      <c r="IYO128" s="146"/>
      <c r="IYP128" s="146"/>
      <c r="IYQ128" s="146"/>
      <c r="IYR128" s="146"/>
      <c r="IYS128" s="146"/>
      <c r="IYT128" s="146"/>
      <c r="IYU128" s="146"/>
      <c r="IYV128" s="146"/>
      <c r="IYW128" s="146"/>
      <c r="IYX128" s="146"/>
      <c r="IYY128" s="146"/>
      <c r="IYZ128" s="146"/>
      <c r="IZA128" s="146"/>
      <c r="IZB128" s="146"/>
      <c r="IZC128" s="146"/>
      <c r="IZD128" s="146"/>
      <c r="IZE128" s="146"/>
      <c r="IZF128" s="146"/>
      <c r="IZG128" s="146"/>
      <c r="IZH128" s="146"/>
      <c r="IZI128" s="146"/>
      <c r="IZJ128" s="146"/>
      <c r="IZK128" s="146"/>
      <c r="IZL128" s="146"/>
      <c r="IZM128" s="146"/>
      <c r="IZN128" s="146"/>
      <c r="IZO128" s="146"/>
      <c r="IZP128" s="146"/>
      <c r="IZQ128" s="146"/>
      <c r="IZR128" s="146"/>
      <c r="IZS128" s="146"/>
      <c r="IZT128" s="146"/>
      <c r="IZU128" s="146"/>
      <c r="IZV128" s="146"/>
      <c r="IZW128" s="146"/>
      <c r="IZX128" s="146"/>
      <c r="IZY128" s="146"/>
      <c r="IZZ128" s="146"/>
      <c r="JAA128" s="146"/>
      <c r="JAB128" s="146"/>
      <c r="JAC128" s="146"/>
      <c r="JAD128" s="146"/>
      <c r="JAE128" s="146"/>
      <c r="JAF128" s="146"/>
      <c r="JAG128" s="146"/>
      <c r="JAH128" s="146"/>
      <c r="JAI128" s="146"/>
      <c r="JAJ128" s="146"/>
      <c r="JAK128" s="146"/>
      <c r="JAL128" s="146"/>
      <c r="JAM128" s="146"/>
      <c r="JAN128" s="146"/>
      <c r="JAO128" s="146"/>
      <c r="JAP128" s="146"/>
      <c r="JAQ128" s="146"/>
      <c r="JAR128" s="146"/>
      <c r="JAS128" s="146"/>
      <c r="JAT128" s="146"/>
      <c r="JAU128" s="146"/>
      <c r="JAV128" s="146"/>
      <c r="JAW128" s="146"/>
      <c r="JAX128" s="146"/>
      <c r="JAY128" s="146"/>
      <c r="JAZ128" s="146"/>
      <c r="JBA128" s="146"/>
      <c r="JBB128" s="146"/>
      <c r="JBC128" s="146"/>
      <c r="JBD128" s="146"/>
      <c r="JBE128" s="146"/>
      <c r="JBF128" s="146"/>
      <c r="JBG128" s="146"/>
      <c r="JBH128" s="146"/>
      <c r="JBI128" s="146"/>
      <c r="JBJ128" s="146"/>
      <c r="JBK128" s="146"/>
      <c r="JBL128" s="146"/>
      <c r="JBM128" s="146"/>
      <c r="JBN128" s="146"/>
      <c r="JBO128" s="146"/>
      <c r="JBP128" s="146"/>
      <c r="JBQ128" s="146"/>
      <c r="JBR128" s="146"/>
      <c r="JBS128" s="146"/>
      <c r="JBT128" s="146"/>
      <c r="JBU128" s="146"/>
      <c r="JBV128" s="146"/>
      <c r="JBW128" s="146"/>
      <c r="JBX128" s="146"/>
      <c r="JBY128" s="146"/>
      <c r="JBZ128" s="146"/>
      <c r="JCA128" s="146"/>
      <c r="JCB128" s="146"/>
      <c r="JCC128" s="146"/>
      <c r="JCD128" s="146"/>
      <c r="JCE128" s="146"/>
      <c r="JCF128" s="146"/>
      <c r="JCG128" s="146"/>
      <c r="JCH128" s="146"/>
      <c r="JCI128" s="146"/>
      <c r="JCJ128" s="146"/>
      <c r="JCK128" s="146"/>
      <c r="JCL128" s="146"/>
      <c r="JCM128" s="146"/>
      <c r="JCN128" s="146"/>
      <c r="JCO128" s="146"/>
      <c r="JCP128" s="146"/>
      <c r="JCQ128" s="146"/>
      <c r="JCR128" s="146"/>
      <c r="JCS128" s="146"/>
      <c r="JCT128" s="146"/>
      <c r="JCU128" s="146"/>
      <c r="JCV128" s="146"/>
      <c r="JCW128" s="146"/>
      <c r="JCX128" s="146"/>
      <c r="JCY128" s="146"/>
      <c r="JCZ128" s="146"/>
      <c r="JDA128" s="146"/>
      <c r="JDB128" s="146"/>
      <c r="JDC128" s="146"/>
      <c r="JDD128" s="146"/>
      <c r="JDE128" s="146"/>
      <c r="JDF128" s="146"/>
      <c r="JDG128" s="146"/>
      <c r="JDH128" s="146"/>
      <c r="JDI128" s="146"/>
      <c r="JDJ128" s="146"/>
      <c r="JDK128" s="146"/>
      <c r="JDL128" s="146"/>
      <c r="JDM128" s="146"/>
      <c r="JDN128" s="146"/>
      <c r="JDO128" s="146"/>
      <c r="JDP128" s="146"/>
      <c r="JDQ128" s="146"/>
      <c r="JDR128" s="146"/>
      <c r="JDS128" s="146"/>
      <c r="JDT128" s="146"/>
      <c r="JDU128" s="146"/>
      <c r="JDV128" s="146"/>
      <c r="JDW128" s="146"/>
      <c r="JDX128" s="146"/>
      <c r="JDY128" s="146"/>
      <c r="JDZ128" s="146"/>
      <c r="JEA128" s="146"/>
      <c r="JEB128" s="146"/>
      <c r="JEC128" s="146"/>
      <c r="JED128" s="146"/>
      <c r="JEE128" s="146"/>
      <c r="JEF128" s="146"/>
      <c r="JEG128" s="146"/>
      <c r="JEH128" s="146"/>
      <c r="JEI128" s="146"/>
      <c r="JEJ128" s="146"/>
      <c r="JEK128" s="146"/>
      <c r="JEL128" s="146"/>
      <c r="JEM128" s="146"/>
      <c r="JEN128" s="146"/>
      <c r="JEO128" s="146"/>
      <c r="JEP128" s="146"/>
      <c r="JEQ128" s="146"/>
      <c r="JER128" s="146"/>
      <c r="JES128" s="146"/>
      <c r="JET128" s="146"/>
      <c r="JEU128" s="146"/>
      <c r="JEV128" s="146"/>
      <c r="JEW128" s="146"/>
      <c r="JEX128" s="146"/>
      <c r="JEY128" s="146"/>
      <c r="JEZ128" s="146"/>
      <c r="JFA128" s="146"/>
      <c r="JFB128" s="146"/>
      <c r="JFC128" s="146"/>
      <c r="JFD128" s="146"/>
      <c r="JFE128" s="146"/>
      <c r="JFF128" s="146"/>
      <c r="JFG128" s="146"/>
      <c r="JFH128" s="146"/>
      <c r="JFI128" s="146"/>
      <c r="JFJ128" s="146"/>
      <c r="JFK128" s="146"/>
      <c r="JFL128" s="146"/>
      <c r="JFM128" s="146"/>
      <c r="JFN128" s="146"/>
      <c r="JFO128" s="146"/>
      <c r="JFP128" s="146"/>
      <c r="JFQ128" s="146"/>
      <c r="JFR128" s="146"/>
      <c r="JFS128" s="146"/>
      <c r="JFT128" s="146"/>
      <c r="JFU128" s="146"/>
      <c r="JFV128" s="146"/>
      <c r="JFW128" s="146"/>
      <c r="JFX128" s="146"/>
      <c r="JFY128" s="146"/>
      <c r="JFZ128" s="146"/>
      <c r="JGA128" s="146"/>
      <c r="JGB128" s="146"/>
      <c r="JGC128" s="146"/>
      <c r="JGD128" s="146"/>
      <c r="JGE128" s="146"/>
      <c r="JGF128" s="146"/>
      <c r="JGG128" s="146"/>
      <c r="JGH128" s="146"/>
      <c r="JGI128" s="146"/>
      <c r="JGJ128" s="146"/>
      <c r="JGK128" s="146"/>
      <c r="JGL128" s="146"/>
      <c r="JGM128" s="146"/>
      <c r="JGN128" s="146"/>
      <c r="JGO128" s="146"/>
      <c r="JGP128" s="146"/>
      <c r="JGQ128" s="146"/>
      <c r="JGR128" s="146"/>
      <c r="JGS128" s="146"/>
      <c r="JGT128" s="146"/>
      <c r="JGU128" s="146"/>
      <c r="JGV128" s="146"/>
      <c r="JGW128" s="146"/>
      <c r="JGX128" s="146"/>
      <c r="JGY128" s="146"/>
      <c r="JGZ128" s="146"/>
      <c r="JHA128" s="146"/>
      <c r="JHB128" s="146"/>
      <c r="JHC128" s="146"/>
      <c r="JHD128" s="146"/>
      <c r="JHE128" s="146"/>
      <c r="JHF128" s="146"/>
      <c r="JHG128" s="146"/>
      <c r="JHH128" s="146"/>
      <c r="JHI128" s="146"/>
      <c r="JHJ128" s="146"/>
      <c r="JHK128" s="146"/>
      <c r="JHL128" s="146"/>
      <c r="JHM128" s="146"/>
      <c r="JHN128" s="146"/>
      <c r="JHO128" s="146"/>
      <c r="JHP128" s="146"/>
      <c r="JHQ128" s="146"/>
      <c r="JHR128" s="146"/>
      <c r="JHS128" s="146"/>
      <c r="JHT128" s="146"/>
      <c r="JHU128" s="146"/>
      <c r="JHV128" s="146"/>
      <c r="JHW128" s="146"/>
      <c r="JHX128" s="146"/>
      <c r="JHY128" s="146"/>
      <c r="JHZ128" s="146"/>
      <c r="JIA128" s="146"/>
      <c r="JIB128" s="146"/>
      <c r="JIC128" s="146"/>
      <c r="JID128" s="146"/>
      <c r="JIE128" s="146"/>
      <c r="JIF128" s="146"/>
      <c r="JIG128" s="146"/>
      <c r="JIH128" s="146"/>
      <c r="JII128" s="146"/>
      <c r="JIJ128" s="146"/>
      <c r="JIK128" s="146"/>
      <c r="JIL128" s="146"/>
      <c r="JIM128" s="146"/>
      <c r="JIN128" s="146"/>
      <c r="JIO128" s="146"/>
      <c r="JIP128" s="146"/>
      <c r="JIQ128" s="146"/>
      <c r="JIR128" s="146"/>
      <c r="JIS128" s="146"/>
      <c r="JIT128" s="146"/>
      <c r="JIU128" s="146"/>
      <c r="JIV128" s="146"/>
      <c r="JIW128" s="146"/>
      <c r="JIX128" s="146"/>
      <c r="JIY128" s="146"/>
      <c r="JIZ128" s="146"/>
      <c r="JJA128" s="146"/>
      <c r="JJB128" s="146"/>
      <c r="JJC128" s="146"/>
      <c r="JJD128" s="146"/>
      <c r="JJE128" s="146"/>
      <c r="JJF128" s="146"/>
      <c r="JJG128" s="146"/>
      <c r="JJH128" s="146"/>
      <c r="JJI128" s="146"/>
      <c r="JJJ128" s="146"/>
      <c r="JJK128" s="146"/>
      <c r="JJL128" s="146"/>
      <c r="JJM128" s="146"/>
      <c r="JJN128" s="146"/>
      <c r="JJO128" s="146"/>
      <c r="JJP128" s="146"/>
      <c r="JJQ128" s="146"/>
      <c r="JJR128" s="146"/>
      <c r="JJS128" s="146"/>
      <c r="JJT128" s="146"/>
      <c r="JJU128" s="146"/>
      <c r="JJV128" s="146"/>
      <c r="JJW128" s="146"/>
      <c r="JJX128" s="146"/>
      <c r="JJY128" s="146"/>
      <c r="JJZ128" s="146"/>
      <c r="JKA128" s="146"/>
      <c r="JKB128" s="146"/>
      <c r="JKC128" s="146"/>
      <c r="JKD128" s="146"/>
      <c r="JKE128" s="146"/>
      <c r="JKF128" s="146"/>
      <c r="JKG128" s="146"/>
      <c r="JKH128" s="146"/>
      <c r="JKI128" s="146"/>
      <c r="JKJ128" s="146"/>
      <c r="JKK128" s="146"/>
      <c r="JKL128" s="146"/>
      <c r="JKM128" s="146"/>
      <c r="JKN128" s="146"/>
      <c r="JKO128" s="146"/>
      <c r="JKP128" s="146"/>
      <c r="JKQ128" s="146"/>
      <c r="JKR128" s="146"/>
      <c r="JKS128" s="146"/>
      <c r="JKT128" s="146"/>
      <c r="JKU128" s="146"/>
      <c r="JKV128" s="146"/>
      <c r="JKW128" s="146"/>
      <c r="JKX128" s="146"/>
      <c r="JKY128" s="146"/>
      <c r="JKZ128" s="146"/>
      <c r="JLA128" s="146"/>
      <c r="JLB128" s="146"/>
      <c r="JLC128" s="146"/>
      <c r="JLD128" s="146"/>
      <c r="JLE128" s="146"/>
      <c r="JLF128" s="146"/>
      <c r="JLG128" s="146"/>
      <c r="JLH128" s="146"/>
      <c r="JLI128" s="146"/>
      <c r="JLJ128" s="146"/>
      <c r="JLK128" s="146"/>
      <c r="JLL128" s="146"/>
      <c r="JLM128" s="146"/>
      <c r="JLN128" s="146"/>
      <c r="JLO128" s="146"/>
      <c r="JLP128" s="146"/>
      <c r="JLQ128" s="146"/>
      <c r="JLR128" s="146"/>
      <c r="JLS128" s="146"/>
      <c r="JLT128" s="146"/>
      <c r="JLU128" s="146"/>
      <c r="JLV128" s="146"/>
      <c r="JLW128" s="146"/>
      <c r="JLX128" s="146"/>
      <c r="JLY128" s="146"/>
      <c r="JLZ128" s="146"/>
      <c r="JMA128" s="146"/>
      <c r="JMB128" s="146"/>
      <c r="JMC128" s="146"/>
      <c r="JMD128" s="146"/>
      <c r="JME128" s="146"/>
      <c r="JMF128" s="146"/>
      <c r="JMG128" s="146"/>
      <c r="JMH128" s="146"/>
      <c r="JMI128" s="146"/>
      <c r="JMJ128" s="146"/>
      <c r="JMK128" s="146"/>
      <c r="JML128" s="146"/>
      <c r="JMM128" s="146"/>
      <c r="JMN128" s="146"/>
      <c r="JMO128" s="146"/>
      <c r="JMP128" s="146"/>
      <c r="JMQ128" s="146"/>
      <c r="JMR128" s="146"/>
      <c r="JMS128" s="146"/>
      <c r="JMT128" s="146"/>
      <c r="JMU128" s="146"/>
      <c r="JMV128" s="146"/>
      <c r="JMW128" s="146"/>
      <c r="JMX128" s="146"/>
      <c r="JMY128" s="146"/>
      <c r="JMZ128" s="146"/>
      <c r="JNA128" s="146"/>
      <c r="JNB128" s="146"/>
      <c r="JNC128" s="146"/>
      <c r="JND128" s="146"/>
      <c r="JNE128" s="146"/>
      <c r="JNF128" s="146"/>
      <c r="JNG128" s="146"/>
      <c r="JNH128" s="146"/>
      <c r="JNI128" s="146"/>
      <c r="JNJ128" s="146"/>
      <c r="JNK128" s="146"/>
      <c r="JNL128" s="146"/>
      <c r="JNM128" s="146"/>
      <c r="JNN128" s="146"/>
      <c r="JNO128" s="146"/>
      <c r="JNP128" s="146"/>
      <c r="JNQ128" s="146"/>
      <c r="JNR128" s="146"/>
      <c r="JNS128" s="146"/>
      <c r="JNT128" s="146"/>
      <c r="JNU128" s="146"/>
      <c r="JNV128" s="146"/>
      <c r="JNW128" s="146"/>
      <c r="JNX128" s="146"/>
      <c r="JNY128" s="146"/>
      <c r="JNZ128" s="146"/>
      <c r="JOA128" s="146"/>
      <c r="JOB128" s="146"/>
      <c r="JOC128" s="146"/>
      <c r="JOD128" s="146"/>
      <c r="JOE128" s="146"/>
      <c r="JOF128" s="146"/>
      <c r="JOG128" s="146"/>
      <c r="JOH128" s="146"/>
      <c r="JOI128" s="146"/>
      <c r="JOJ128" s="146"/>
      <c r="JOK128" s="146"/>
      <c r="JOL128" s="146"/>
      <c r="JOM128" s="146"/>
      <c r="JON128" s="146"/>
      <c r="JOO128" s="146"/>
      <c r="JOP128" s="146"/>
      <c r="JOQ128" s="146"/>
      <c r="JOR128" s="146"/>
      <c r="JOS128" s="146"/>
      <c r="JOT128" s="146"/>
      <c r="JOU128" s="146"/>
      <c r="JOV128" s="146"/>
      <c r="JOW128" s="146"/>
      <c r="JOX128" s="146"/>
      <c r="JOY128" s="146"/>
      <c r="JOZ128" s="146"/>
      <c r="JPA128" s="146"/>
      <c r="JPB128" s="146"/>
      <c r="JPC128" s="146"/>
      <c r="JPD128" s="146"/>
      <c r="JPE128" s="146"/>
      <c r="JPF128" s="146"/>
      <c r="JPG128" s="146"/>
      <c r="JPH128" s="146"/>
      <c r="JPI128" s="146"/>
      <c r="JPJ128" s="146"/>
      <c r="JPK128" s="146"/>
      <c r="JPL128" s="146"/>
      <c r="JPM128" s="146"/>
      <c r="JPN128" s="146"/>
      <c r="JPO128" s="146"/>
      <c r="JPP128" s="146"/>
      <c r="JPQ128" s="146"/>
      <c r="JPR128" s="146"/>
      <c r="JPS128" s="146"/>
      <c r="JPT128" s="146"/>
      <c r="JPU128" s="146"/>
      <c r="JPV128" s="146"/>
      <c r="JPW128" s="146"/>
      <c r="JPX128" s="146"/>
      <c r="JPY128" s="146"/>
      <c r="JPZ128" s="146"/>
      <c r="JQA128" s="146"/>
      <c r="JQB128" s="146"/>
      <c r="JQC128" s="146"/>
      <c r="JQD128" s="146"/>
      <c r="JQE128" s="146"/>
      <c r="JQF128" s="146"/>
      <c r="JQG128" s="146"/>
      <c r="JQH128" s="146"/>
      <c r="JQI128" s="146"/>
      <c r="JQJ128" s="146"/>
      <c r="JQK128" s="146"/>
      <c r="JQL128" s="146"/>
      <c r="JQM128" s="146"/>
      <c r="JQN128" s="146"/>
      <c r="JQO128" s="146"/>
      <c r="JQP128" s="146"/>
      <c r="JQQ128" s="146"/>
      <c r="JQR128" s="146"/>
      <c r="JQS128" s="146"/>
      <c r="JQT128" s="146"/>
      <c r="JQU128" s="146"/>
      <c r="JQV128" s="146"/>
      <c r="JQW128" s="146"/>
      <c r="JQX128" s="146"/>
      <c r="JQY128" s="146"/>
      <c r="JQZ128" s="146"/>
      <c r="JRA128" s="146"/>
      <c r="JRB128" s="146"/>
      <c r="JRC128" s="146"/>
      <c r="JRD128" s="146"/>
      <c r="JRE128" s="146"/>
      <c r="JRF128" s="146"/>
      <c r="JRG128" s="146"/>
      <c r="JRH128" s="146"/>
      <c r="JRI128" s="146"/>
      <c r="JRJ128" s="146"/>
      <c r="JRK128" s="146"/>
      <c r="JRL128" s="146"/>
      <c r="JRM128" s="146"/>
      <c r="JRN128" s="146"/>
      <c r="JRO128" s="146"/>
      <c r="JRP128" s="146"/>
      <c r="JRQ128" s="146"/>
      <c r="JRR128" s="146"/>
      <c r="JRS128" s="146"/>
      <c r="JRT128" s="146"/>
      <c r="JRU128" s="146"/>
      <c r="JRV128" s="146"/>
      <c r="JRW128" s="146"/>
      <c r="JRX128" s="146"/>
      <c r="JRY128" s="146"/>
      <c r="JRZ128" s="146"/>
      <c r="JSA128" s="146"/>
      <c r="JSB128" s="146"/>
      <c r="JSC128" s="146"/>
      <c r="JSD128" s="146"/>
      <c r="JSE128" s="146"/>
      <c r="JSF128" s="146"/>
      <c r="JSG128" s="146"/>
      <c r="JSH128" s="146"/>
      <c r="JSI128" s="146"/>
      <c r="JSJ128" s="146"/>
      <c r="JSK128" s="146"/>
      <c r="JSL128" s="146"/>
      <c r="JSM128" s="146"/>
      <c r="JSN128" s="146"/>
      <c r="JSO128" s="146"/>
      <c r="JSP128" s="146"/>
      <c r="JSQ128" s="146"/>
      <c r="JSR128" s="146"/>
      <c r="JSS128" s="146"/>
      <c r="JST128" s="146"/>
      <c r="JSU128" s="146"/>
      <c r="JSV128" s="146"/>
      <c r="JSW128" s="146"/>
      <c r="JSX128" s="146"/>
      <c r="JSY128" s="146"/>
      <c r="JSZ128" s="146"/>
      <c r="JTA128" s="146"/>
      <c r="JTB128" s="146"/>
      <c r="JTC128" s="146"/>
      <c r="JTD128" s="146"/>
      <c r="JTE128" s="146"/>
      <c r="JTF128" s="146"/>
      <c r="JTG128" s="146"/>
      <c r="JTH128" s="146"/>
      <c r="JTI128" s="146"/>
      <c r="JTJ128" s="146"/>
      <c r="JTK128" s="146"/>
      <c r="JTL128" s="146"/>
      <c r="JTM128" s="146"/>
      <c r="JTN128" s="146"/>
      <c r="JTO128" s="146"/>
      <c r="JTP128" s="146"/>
      <c r="JTQ128" s="146"/>
      <c r="JTR128" s="146"/>
      <c r="JTS128" s="146"/>
      <c r="JTT128" s="146"/>
      <c r="JTU128" s="146"/>
      <c r="JTV128" s="146"/>
      <c r="JTW128" s="146"/>
      <c r="JTX128" s="146"/>
      <c r="JTY128" s="146"/>
      <c r="JTZ128" s="146"/>
      <c r="JUA128" s="146"/>
      <c r="JUB128" s="146"/>
      <c r="JUC128" s="146"/>
      <c r="JUD128" s="146"/>
      <c r="JUE128" s="146"/>
      <c r="JUF128" s="146"/>
      <c r="JUG128" s="146"/>
      <c r="JUH128" s="146"/>
      <c r="JUI128" s="146"/>
      <c r="JUJ128" s="146"/>
      <c r="JUK128" s="146"/>
      <c r="JUL128" s="146"/>
      <c r="JUM128" s="146"/>
      <c r="JUN128" s="146"/>
      <c r="JUO128" s="146"/>
      <c r="JUP128" s="146"/>
      <c r="JUQ128" s="146"/>
      <c r="JUR128" s="146"/>
      <c r="JUS128" s="146"/>
      <c r="JUT128" s="146"/>
      <c r="JUU128" s="146"/>
      <c r="JUV128" s="146"/>
      <c r="JUW128" s="146"/>
      <c r="JUX128" s="146"/>
      <c r="JUY128" s="146"/>
      <c r="JUZ128" s="146"/>
      <c r="JVA128" s="146"/>
      <c r="JVB128" s="146"/>
      <c r="JVC128" s="146"/>
      <c r="JVD128" s="146"/>
      <c r="JVE128" s="146"/>
      <c r="JVF128" s="146"/>
      <c r="JVG128" s="146"/>
      <c r="JVH128" s="146"/>
      <c r="JVI128" s="146"/>
      <c r="JVJ128" s="146"/>
      <c r="JVK128" s="146"/>
      <c r="JVL128" s="146"/>
      <c r="JVM128" s="146"/>
      <c r="JVN128" s="146"/>
      <c r="JVO128" s="146"/>
      <c r="JVP128" s="146"/>
      <c r="JVQ128" s="146"/>
      <c r="JVR128" s="146"/>
      <c r="JVS128" s="146"/>
      <c r="JVT128" s="146"/>
      <c r="JVU128" s="146"/>
      <c r="JVV128" s="146"/>
      <c r="JVW128" s="146"/>
      <c r="JVX128" s="146"/>
      <c r="JVY128" s="146"/>
      <c r="JVZ128" s="146"/>
      <c r="JWA128" s="146"/>
      <c r="JWB128" s="146"/>
      <c r="JWC128" s="146"/>
      <c r="JWD128" s="146"/>
      <c r="JWE128" s="146"/>
      <c r="JWF128" s="146"/>
      <c r="JWG128" s="146"/>
      <c r="JWH128" s="146"/>
      <c r="JWI128" s="146"/>
      <c r="JWJ128" s="146"/>
      <c r="JWK128" s="146"/>
      <c r="JWL128" s="146"/>
      <c r="JWM128" s="146"/>
      <c r="JWN128" s="146"/>
      <c r="JWO128" s="146"/>
      <c r="JWP128" s="146"/>
      <c r="JWQ128" s="146"/>
      <c r="JWR128" s="146"/>
      <c r="JWS128" s="146"/>
      <c r="JWT128" s="146"/>
      <c r="JWU128" s="146"/>
      <c r="JWV128" s="146"/>
      <c r="JWW128" s="146"/>
      <c r="JWX128" s="146"/>
      <c r="JWY128" s="146"/>
      <c r="JWZ128" s="146"/>
      <c r="JXA128" s="146"/>
      <c r="JXB128" s="146"/>
      <c r="JXC128" s="146"/>
      <c r="JXD128" s="146"/>
      <c r="JXE128" s="146"/>
      <c r="JXF128" s="146"/>
      <c r="JXG128" s="146"/>
      <c r="JXH128" s="146"/>
      <c r="JXI128" s="146"/>
      <c r="JXJ128" s="146"/>
      <c r="JXK128" s="146"/>
      <c r="JXL128" s="146"/>
      <c r="JXM128" s="146"/>
      <c r="JXN128" s="146"/>
      <c r="JXO128" s="146"/>
      <c r="JXP128" s="146"/>
      <c r="JXQ128" s="146"/>
      <c r="JXR128" s="146"/>
      <c r="JXS128" s="146"/>
      <c r="JXT128" s="146"/>
      <c r="JXU128" s="146"/>
      <c r="JXV128" s="146"/>
      <c r="JXW128" s="146"/>
      <c r="JXX128" s="146"/>
      <c r="JXY128" s="146"/>
      <c r="JXZ128" s="146"/>
      <c r="JYA128" s="146"/>
      <c r="JYB128" s="146"/>
      <c r="JYC128" s="146"/>
      <c r="JYD128" s="146"/>
      <c r="JYE128" s="146"/>
      <c r="JYF128" s="146"/>
      <c r="JYG128" s="146"/>
      <c r="JYH128" s="146"/>
      <c r="JYI128" s="146"/>
      <c r="JYJ128" s="146"/>
      <c r="JYK128" s="146"/>
      <c r="JYL128" s="146"/>
      <c r="JYM128" s="146"/>
      <c r="JYN128" s="146"/>
      <c r="JYO128" s="146"/>
      <c r="JYP128" s="146"/>
      <c r="JYQ128" s="146"/>
      <c r="JYR128" s="146"/>
      <c r="JYS128" s="146"/>
      <c r="JYT128" s="146"/>
      <c r="JYU128" s="146"/>
      <c r="JYV128" s="146"/>
      <c r="JYW128" s="146"/>
      <c r="JYX128" s="146"/>
      <c r="JYY128" s="146"/>
      <c r="JYZ128" s="146"/>
      <c r="JZA128" s="146"/>
      <c r="JZB128" s="146"/>
      <c r="JZC128" s="146"/>
      <c r="JZD128" s="146"/>
      <c r="JZE128" s="146"/>
      <c r="JZF128" s="146"/>
      <c r="JZG128" s="146"/>
      <c r="JZH128" s="146"/>
      <c r="JZI128" s="146"/>
      <c r="JZJ128" s="146"/>
      <c r="JZK128" s="146"/>
      <c r="JZL128" s="146"/>
      <c r="JZM128" s="146"/>
      <c r="JZN128" s="146"/>
      <c r="JZO128" s="146"/>
      <c r="JZP128" s="146"/>
      <c r="JZQ128" s="146"/>
      <c r="JZR128" s="146"/>
      <c r="JZS128" s="146"/>
      <c r="JZT128" s="146"/>
      <c r="JZU128" s="146"/>
      <c r="JZV128" s="146"/>
      <c r="JZW128" s="146"/>
      <c r="JZX128" s="146"/>
      <c r="JZY128" s="146"/>
      <c r="JZZ128" s="146"/>
      <c r="KAA128" s="146"/>
      <c r="KAB128" s="146"/>
      <c r="KAC128" s="146"/>
      <c r="KAD128" s="146"/>
      <c r="KAE128" s="146"/>
      <c r="KAF128" s="146"/>
      <c r="KAG128" s="146"/>
      <c r="KAH128" s="146"/>
      <c r="KAI128" s="146"/>
      <c r="KAJ128" s="146"/>
      <c r="KAK128" s="146"/>
      <c r="KAL128" s="146"/>
      <c r="KAM128" s="146"/>
      <c r="KAN128" s="146"/>
      <c r="KAO128" s="146"/>
      <c r="KAP128" s="146"/>
      <c r="KAQ128" s="146"/>
      <c r="KAR128" s="146"/>
      <c r="KAS128" s="146"/>
      <c r="KAT128" s="146"/>
      <c r="KAU128" s="146"/>
      <c r="KAV128" s="146"/>
      <c r="KAW128" s="146"/>
      <c r="KAX128" s="146"/>
      <c r="KAY128" s="146"/>
      <c r="KAZ128" s="146"/>
      <c r="KBA128" s="146"/>
      <c r="KBB128" s="146"/>
      <c r="KBC128" s="146"/>
      <c r="KBD128" s="146"/>
      <c r="KBE128" s="146"/>
      <c r="KBF128" s="146"/>
      <c r="KBG128" s="146"/>
      <c r="KBH128" s="146"/>
      <c r="KBI128" s="146"/>
      <c r="KBJ128" s="146"/>
      <c r="KBK128" s="146"/>
      <c r="KBL128" s="146"/>
      <c r="KBM128" s="146"/>
      <c r="KBN128" s="146"/>
      <c r="KBO128" s="146"/>
      <c r="KBP128" s="146"/>
      <c r="KBQ128" s="146"/>
      <c r="KBR128" s="146"/>
      <c r="KBS128" s="146"/>
      <c r="KBT128" s="146"/>
      <c r="KBU128" s="146"/>
      <c r="KBV128" s="146"/>
      <c r="KBW128" s="146"/>
      <c r="KBX128" s="146"/>
      <c r="KBY128" s="146"/>
      <c r="KBZ128" s="146"/>
      <c r="KCA128" s="146"/>
      <c r="KCB128" s="146"/>
      <c r="KCC128" s="146"/>
      <c r="KCD128" s="146"/>
      <c r="KCE128" s="146"/>
      <c r="KCF128" s="146"/>
      <c r="KCG128" s="146"/>
      <c r="KCH128" s="146"/>
      <c r="KCI128" s="146"/>
      <c r="KCJ128" s="146"/>
      <c r="KCK128" s="146"/>
      <c r="KCL128" s="146"/>
      <c r="KCM128" s="146"/>
      <c r="KCN128" s="146"/>
      <c r="KCO128" s="146"/>
      <c r="KCP128" s="146"/>
      <c r="KCQ128" s="146"/>
      <c r="KCR128" s="146"/>
      <c r="KCS128" s="146"/>
      <c r="KCT128" s="146"/>
      <c r="KCU128" s="146"/>
      <c r="KCV128" s="146"/>
      <c r="KCW128" s="146"/>
      <c r="KCX128" s="146"/>
      <c r="KCY128" s="146"/>
      <c r="KCZ128" s="146"/>
      <c r="KDA128" s="146"/>
      <c r="KDB128" s="146"/>
      <c r="KDC128" s="146"/>
      <c r="KDD128" s="146"/>
      <c r="KDE128" s="146"/>
      <c r="KDF128" s="146"/>
      <c r="KDG128" s="146"/>
      <c r="KDH128" s="146"/>
      <c r="KDI128" s="146"/>
      <c r="KDJ128" s="146"/>
      <c r="KDK128" s="146"/>
      <c r="KDL128" s="146"/>
      <c r="KDM128" s="146"/>
      <c r="KDN128" s="146"/>
      <c r="KDO128" s="146"/>
      <c r="KDP128" s="146"/>
      <c r="KDQ128" s="146"/>
      <c r="KDR128" s="146"/>
      <c r="KDS128" s="146"/>
      <c r="KDT128" s="146"/>
      <c r="KDU128" s="146"/>
      <c r="KDV128" s="146"/>
      <c r="KDW128" s="146"/>
      <c r="KDX128" s="146"/>
      <c r="KDY128" s="146"/>
      <c r="KDZ128" s="146"/>
      <c r="KEA128" s="146"/>
      <c r="KEB128" s="146"/>
      <c r="KEC128" s="146"/>
      <c r="KED128" s="146"/>
      <c r="KEE128" s="146"/>
      <c r="KEF128" s="146"/>
      <c r="KEG128" s="146"/>
      <c r="KEH128" s="146"/>
      <c r="KEI128" s="146"/>
      <c r="KEJ128" s="146"/>
      <c r="KEK128" s="146"/>
      <c r="KEL128" s="146"/>
      <c r="KEM128" s="146"/>
      <c r="KEN128" s="146"/>
      <c r="KEO128" s="146"/>
      <c r="KEP128" s="146"/>
      <c r="KEQ128" s="146"/>
      <c r="KER128" s="146"/>
      <c r="KES128" s="146"/>
      <c r="KET128" s="146"/>
      <c r="KEU128" s="146"/>
      <c r="KEV128" s="146"/>
      <c r="KEW128" s="146"/>
      <c r="KEX128" s="146"/>
      <c r="KEY128" s="146"/>
      <c r="KEZ128" s="146"/>
      <c r="KFA128" s="146"/>
      <c r="KFB128" s="146"/>
      <c r="KFC128" s="146"/>
      <c r="KFD128" s="146"/>
      <c r="KFE128" s="146"/>
      <c r="KFF128" s="146"/>
      <c r="KFG128" s="146"/>
      <c r="KFH128" s="146"/>
      <c r="KFI128" s="146"/>
      <c r="KFJ128" s="146"/>
      <c r="KFK128" s="146"/>
      <c r="KFL128" s="146"/>
      <c r="KFM128" s="146"/>
      <c r="KFN128" s="146"/>
      <c r="KFO128" s="146"/>
      <c r="KFP128" s="146"/>
      <c r="KFQ128" s="146"/>
      <c r="KFR128" s="146"/>
      <c r="KFS128" s="146"/>
      <c r="KFT128" s="146"/>
      <c r="KFU128" s="146"/>
      <c r="KFV128" s="146"/>
      <c r="KFW128" s="146"/>
      <c r="KFX128" s="146"/>
      <c r="KFY128" s="146"/>
      <c r="KFZ128" s="146"/>
      <c r="KGA128" s="146"/>
      <c r="KGB128" s="146"/>
      <c r="KGC128" s="146"/>
      <c r="KGD128" s="146"/>
      <c r="KGE128" s="146"/>
      <c r="KGF128" s="146"/>
      <c r="KGG128" s="146"/>
      <c r="KGH128" s="146"/>
      <c r="KGI128" s="146"/>
      <c r="KGJ128" s="146"/>
      <c r="KGK128" s="146"/>
      <c r="KGL128" s="146"/>
      <c r="KGM128" s="146"/>
      <c r="KGN128" s="146"/>
      <c r="KGO128" s="146"/>
      <c r="KGP128" s="146"/>
      <c r="KGQ128" s="146"/>
      <c r="KGR128" s="146"/>
      <c r="KGS128" s="146"/>
      <c r="KGT128" s="146"/>
      <c r="KGU128" s="146"/>
      <c r="KGV128" s="146"/>
      <c r="KGW128" s="146"/>
      <c r="KGX128" s="146"/>
      <c r="KGY128" s="146"/>
      <c r="KGZ128" s="146"/>
      <c r="KHA128" s="146"/>
      <c r="KHB128" s="146"/>
      <c r="KHC128" s="146"/>
      <c r="KHD128" s="146"/>
      <c r="KHE128" s="146"/>
      <c r="KHF128" s="146"/>
      <c r="KHG128" s="146"/>
      <c r="KHH128" s="146"/>
      <c r="KHI128" s="146"/>
      <c r="KHJ128" s="146"/>
      <c r="KHK128" s="146"/>
      <c r="KHL128" s="146"/>
      <c r="KHM128" s="146"/>
      <c r="KHN128" s="146"/>
      <c r="KHO128" s="146"/>
      <c r="KHP128" s="146"/>
      <c r="KHQ128" s="146"/>
      <c r="KHR128" s="146"/>
      <c r="KHS128" s="146"/>
      <c r="KHT128" s="146"/>
      <c r="KHU128" s="146"/>
      <c r="KHV128" s="146"/>
      <c r="KHW128" s="146"/>
      <c r="KHX128" s="146"/>
      <c r="KHY128" s="146"/>
      <c r="KHZ128" s="146"/>
      <c r="KIA128" s="146"/>
      <c r="KIB128" s="146"/>
      <c r="KIC128" s="146"/>
      <c r="KID128" s="146"/>
      <c r="KIE128" s="146"/>
      <c r="KIF128" s="146"/>
      <c r="KIG128" s="146"/>
      <c r="KIH128" s="146"/>
      <c r="KII128" s="146"/>
      <c r="KIJ128" s="146"/>
      <c r="KIK128" s="146"/>
      <c r="KIL128" s="146"/>
      <c r="KIM128" s="146"/>
      <c r="KIN128" s="146"/>
      <c r="KIO128" s="146"/>
      <c r="KIP128" s="146"/>
      <c r="KIQ128" s="146"/>
      <c r="KIR128" s="146"/>
      <c r="KIS128" s="146"/>
      <c r="KIT128" s="146"/>
      <c r="KIU128" s="146"/>
      <c r="KIV128" s="146"/>
      <c r="KIW128" s="146"/>
      <c r="KIX128" s="146"/>
      <c r="KIY128" s="146"/>
      <c r="KIZ128" s="146"/>
      <c r="KJA128" s="146"/>
      <c r="KJB128" s="146"/>
      <c r="KJC128" s="146"/>
      <c r="KJD128" s="146"/>
      <c r="KJE128" s="146"/>
      <c r="KJF128" s="146"/>
      <c r="KJG128" s="146"/>
      <c r="KJH128" s="146"/>
      <c r="KJI128" s="146"/>
      <c r="KJJ128" s="146"/>
      <c r="KJK128" s="146"/>
      <c r="KJL128" s="146"/>
      <c r="KJM128" s="146"/>
      <c r="KJN128" s="146"/>
      <c r="KJO128" s="146"/>
      <c r="KJP128" s="146"/>
      <c r="KJQ128" s="146"/>
      <c r="KJR128" s="146"/>
      <c r="KJS128" s="146"/>
      <c r="KJT128" s="146"/>
      <c r="KJU128" s="146"/>
      <c r="KJV128" s="146"/>
      <c r="KJW128" s="146"/>
      <c r="KJX128" s="146"/>
      <c r="KJY128" s="146"/>
      <c r="KJZ128" s="146"/>
      <c r="KKA128" s="146"/>
      <c r="KKB128" s="146"/>
      <c r="KKC128" s="146"/>
      <c r="KKD128" s="146"/>
      <c r="KKE128" s="146"/>
      <c r="KKF128" s="146"/>
      <c r="KKG128" s="146"/>
      <c r="KKH128" s="146"/>
      <c r="KKI128" s="146"/>
      <c r="KKJ128" s="146"/>
      <c r="KKK128" s="146"/>
      <c r="KKL128" s="146"/>
      <c r="KKM128" s="146"/>
      <c r="KKN128" s="146"/>
      <c r="KKO128" s="146"/>
      <c r="KKP128" s="146"/>
      <c r="KKQ128" s="146"/>
      <c r="KKR128" s="146"/>
      <c r="KKS128" s="146"/>
      <c r="KKT128" s="146"/>
      <c r="KKU128" s="146"/>
      <c r="KKV128" s="146"/>
      <c r="KKW128" s="146"/>
      <c r="KKX128" s="146"/>
      <c r="KKY128" s="146"/>
      <c r="KKZ128" s="146"/>
      <c r="KLA128" s="146"/>
      <c r="KLB128" s="146"/>
      <c r="KLC128" s="146"/>
      <c r="KLD128" s="146"/>
      <c r="KLE128" s="146"/>
      <c r="KLF128" s="146"/>
      <c r="KLG128" s="146"/>
      <c r="KLH128" s="146"/>
      <c r="KLI128" s="146"/>
      <c r="KLJ128" s="146"/>
      <c r="KLK128" s="146"/>
      <c r="KLL128" s="146"/>
      <c r="KLM128" s="146"/>
      <c r="KLN128" s="146"/>
      <c r="KLO128" s="146"/>
      <c r="KLP128" s="146"/>
      <c r="KLQ128" s="146"/>
      <c r="KLR128" s="146"/>
      <c r="KLS128" s="146"/>
      <c r="KLT128" s="146"/>
      <c r="KLU128" s="146"/>
      <c r="KLV128" s="146"/>
      <c r="KLW128" s="146"/>
      <c r="KLX128" s="146"/>
      <c r="KLY128" s="146"/>
      <c r="KLZ128" s="146"/>
      <c r="KMA128" s="146"/>
      <c r="KMB128" s="146"/>
      <c r="KMC128" s="146"/>
      <c r="KMD128" s="146"/>
      <c r="KME128" s="146"/>
      <c r="KMF128" s="146"/>
      <c r="KMG128" s="146"/>
      <c r="KMH128" s="146"/>
      <c r="KMI128" s="146"/>
      <c r="KMJ128" s="146"/>
      <c r="KMK128" s="146"/>
      <c r="KML128" s="146"/>
      <c r="KMM128" s="146"/>
      <c r="KMN128" s="146"/>
      <c r="KMO128" s="146"/>
      <c r="KMP128" s="146"/>
      <c r="KMQ128" s="146"/>
      <c r="KMR128" s="146"/>
      <c r="KMS128" s="146"/>
      <c r="KMT128" s="146"/>
      <c r="KMU128" s="146"/>
      <c r="KMV128" s="146"/>
      <c r="KMW128" s="146"/>
      <c r="KMX128" s="146"/>
      <c r="KMY128" s="146"/>
      <c r="KMZ128" s="146"/>
      <c r="KNA128" s="146"/>
      <c r="KNB128" s="146"/>
      <c r="KNC128" s="146"/>
      <c r="KND128" s="146"/>
      <c r="KNE128" s="146"/>
      <c r="KNF128" s="146"/>
      <c r="KNG128" s="146"/>
      <c r="KNH128" s="146"/>
      <c r="KNI128" s="146"/>
      <c r="KNJ128" s="146"/>
      <c r="KNK128" s="146"/>
      <c r="KNL128" s="146"/>
      <c r="KNM128" s="146"/>
      <c r="KNN128" s="146"/>
      <c r="KNO128" s="146"/>
      <c r="KNP128" s="146"/>
      <c r="KNQ128" s="146"/>
      <c r="KNR128" s="146"/>
      <c r="KNS128" s="146"/>
      <c r="KNT128" s="146"/>
      <c r="KNU128" s="146"/>
      <c r="KNV128" s="146"/>
      <c r="KNW128" s="146"/>
      <c r="KNX128" s="146"/>
      <c r="KNY128" s="146"/>
      <c r="KNZ128" s="146"/>
      <c r="KOA128" s="146"/>
      <c r="KOB128" s="146"/>
      <c r="KOC128" s="146"/>
      <c r="KOD128" s="146"/>
      <c r="KOE128" s="146"/>
      <c r="KOF128" s="146"/>
      <c r="KOG128" s="146"/>
      <c r="KOH128" s="146"/>
      <c r="KOI128" s="146"/>
      <c r="KOJ128" s="146"/>
      <c r="KOK128" s="146"/>
      <c r="KOL128" s="146"/>
      <c r="KOM128" s="146"/>
      <c r="KON128" s="146"/>
      <c r="KOO128" s="146"/>
      <c r="KOP128" s="146"/>
      <c r="KOQ128" s="146"/>
      <c r="KOR128" s="146"/>
      <c r="KOS128" s="146"/>
      <c r="KOT128" s="146"/>
      <c r="KOU128" s="146"/>
      <c r="KOV128" s="146"/>
      <c r="KOW128" s="146"/>
      <c r="KOX128" s="146"/>
      <c r="KOY128" s="146"/>
      <c r="KOZ128" s="146"/>
      <c r="KPA128" s="146"/>
      <c r="KPB128" s="146"/>
      <c r="KPC128" s="146"/>
      <c r="KPD128" s="146"/>
      <c r="KPE128" s="146"/>
      <c r="KPF128" s="146"/>
      <c r="KPG128" s="146"/>
      <c r="KPH128" s="146"/>
      <c r="KPI128" s="146"/>
      <c r="KPJ128" s="146"/>
      <c r="KPK128" s="146"/>
      <c r="KPL128" s="146"/>
      <c r="KPM128" s="146"/>
      <c r="KPN128" s="146"/>
      <c r="KPO128" s="146"/>
      <c r="KPP128" s="146"/>
      <c r="KPQ128" s="146"/>
      <c r="KPR128" s="146"/>
      <c r="KPS128" s="146"/>
      <c r="KPT128" s="146"/>
      <c r="KPU128" s="146"/>
      <c r="KPV128" s="146"/>
      <c r="KPW128" s="146"/>
      <c r="KPX128" s="146"/>
      <c r="KPY128" s="146"/>
      <c r="KPZ128" s="146"/>
      <c r="KQA128" s="146"/>
      <c r="KQB128" s="146"/>
      <c r="KQC128" s="146"/>
      <c r="KQD128" s="146"/>
      <c r="KQE128" s="146"/>
      <c r="KQF128" s="146"/>
      <c r="KQG128" s="146"/>
      <c r="KQH128" s="146"/>
      <c r="KQI128" s="146"/>
      <c r="KQJ128" s="146"/>
      <c r="KQK128" s="146"/>
      <c r="KQL128" s="146"/>
      <c r="KQM128" s="146"/>
      <c r="KQN128" s="146"/>
      <c r="KQO128" s="146"/>
      <c r="KQP128" s="146"/>
      <c r="KQQ128" s="146"/>
      <c r="KQR128" s="146"/>
      <c r="KQS128" s="146"/>
      <c r="KQT128" s="146"/>
      <c r="KQU128" s="146"/>
      <c r="KQV128" s="146"/>
      <c r="KQW128" s="146"/>
      <c r="KQX128" s="146"/>
      <c r="KQY128" s="146"/>
      <c r="KQZ128" s="146"/>
      <c r="KRA128" s="146"/>
      <c r="KRB128" s="146"/>
      <c r="KRC128" s="146"/>
      <c r="KRD128" s="146"/>
      <c r="KRE128" s="146"/>
      <c r="KRF128" s="146"/>
      <c r="KRG128" s="146"/>
      <c r="KRH128" s="146"/>
      <c r="KRI128" s="146"/>
      <c r="KRJ128" s="146"/>
      <c r="KRK128" s="146"/>
      <c r="KRL128" s="146"/>
      <c r="KRM128" s="146"/>
      <c r="KRN128" s="146"/>
      <c r="KRO128" s="146"/>
      <c r="KRP128" s="146"/>
      <c r="KRQ128" s="146"/>
      <c r="KRR128" s="146"/>
      <c r="KRS128" s="146"/>
      <c r="KRT128" s="146"/>
      <c r="KRU128" s="146"/>
      <c r="KRV128" s="146"/>
      <c r="KRW128" s="146"/>
      <c r="KRX128" s="146"/>
      <c r="KRY128" s="146"/>
      <c r="KRZ128" s="146"/>
      <c r="KSA128" s="146"/>
      <c r="KSB128" s="146"/>
      <c r="KSC128" s="146"/>
      <c r="KSD128" s="146"/>
      <c r="KSE128" s="146"/>
      <c r="KSF128" s="146"/>
      <c r="KSG128" s="146"/>
      <c r="KSH128" s="146"/>
      <c r="KSI128" s="146"/>
      <c r="KSJ128" s="146"/>
      <c r="KSK128" s="146"/>
      <c r="KSL128" s="146"/>
      <c r="KSM128" s="146"/>
      <c r="KSN128" s="146"/>
      <c r="KSO128" s="146"/>
      <c r="KSP128" s="146"/>
      <c r="KSQ128" s="146"/>
      <c r="KSR128" s="146"/>
      <c r="KSS128" s="146"/>
      <c r="KST128" s="146"/>
      <c r="KSU128" s="146"/>
      <c r="KSV128" s="146"/>
      <c r="KSW128" s="146"/>
      <c r="KSX128" s="146"/>
      <c r="KSY128" s="146"/>
      <c r="KSZ128" s="146"/>
      <c r="KTA128" s="146"/>
      <c r="KTB128" s="146"/>
      <c r="KTC128" s="146"/>
      <c r="KTD128" s="146"/>
      <c r="KTE128" s="146"/>
      <c r="KTF128" s="146"/>
      <c r="KTG128" s="146"/>
      <c r="KTH128" s="146"/>
      <c r="KTI128" s="146"/>
      <c r="KTJ128" s="146"/>
      <c r="KTK128" s="146"/>
      <c r="KTL128" s="146"/>
      <c r="KTM128" s="146"/>
      <c r="KTN128" s="146"/>
      <c r="KTO128" s="146"/>
      <c r="KTP128" s="146"/>
      <c r="KTQ128" s="146"/>
      <c r="KTR128" s="146"/>
      <c r="KTS128" s="146"/>
      <c r="KTT128" s="146"/>
      <c r="KTU128" s="146"/>
      <c r="KTV128" s="146"/>
      <c r="KTW128" s="146"/>
      <c r="KTX128" s="146"/>
      <c r="KTY128" s="146"/>
      <c r="KTZ128" s="146"/>
      <c r="KUA128" s="146"/>
      <c r="KUB128" s="146"/>
      <c r="KUC128" s="146"/>
      <c r="KUD128" s="146"/>
      <c r="KUE128" s="146"/>
      <c r="KUF128" s="146"/>
      <c r="KUG128" s="146"/>
      <c r="KUH128" s="146"/>
      <c r="KUI128" s="146"/>
      <c r="KUJ128" s="146"/>
      <c r="KUK128" s="146"/>
      <c r="KUL128" s="146"/>
      <c r="KUM128" s="146"/>
      <c r="KUN128" s="146"/>
      <c r="KUO128" s="146"/>
      <c r="KUP128" s="146"/>
      <c r="KUQ128" s="146"/>
      <c r="KUR128" s="146"/>
      <c r="KUS128" s="146"/>
      <c r="KUT128" s="146"/>
      <c r="KUU128" s="146"/>
      <c r="KUV128" s="146"/>
      <c r="KUW128" s="146"/>
      <c r="KUX128" s="146"/>
      <c r="KUY128" s="146"/>
      <c r="KUZ128" s="146"/>
      <c r="KVA128" s="146"/>
      <c r="KVB128" s="146"/>
      <c r="KVC128" s="146"/>
      <c r="KVD128" s="146"/>
      <c r="KVE128" s="146"/>
      <c r="KVF128" s="146"/>
      <c r="KVG128" s="146"/>
      <c r="KVH128" s="146"/>
      <c r="KVI128" s="146"/>
      <c r="KVJ128" s="146"/>
      <c r="KVK128" s="146"/>
      <c r="KVL128" s="146"/>
      <c r="KVM128" s="146"/>
      <c r="KVN128" s="146"/>
      <c r="KVO128" s="146"/>
      <c r="KVP128" s="146"/>
      <c r="KVQ128" s="146"/>
      <c r="KVR128" s="146"/>
      <c r="KVS128" s="146"/>
      <c r="KVT128" s="146"/>
      <c r="KVU128" s="146"/>
      <c r="KVV128" s="146"/>
      <c r="KVW128" s="146"/>
      <c r="KVX128" s="146"/>
      <c r="KVY128" s="146"/>
      <c r="KVZ128" s="146"/>
      <c r="KWA128" s="146"/>
      <c r="KWB128" s="146"/>
      <c r="KWC128" s="146"/>
      <c r="KWD128" s="146"/>
      <c r="KWE128" s="146"/>
      <c r="KWF128" s="146"/>
      <c r="KWG128" s="146"/>
      <c r="KWH128" s="146"/>
      <c r="KWI128" s="146"/>
      <c r="KWJ128" s="146"/>
      <c r="KWK128" s="146"/>
      <c r="KWL128" s="146"/>
      <c r="KWM128" s="146"/>
      <c r="KWN128" s="146"/>
      <c r="KWO128" s="146"/>
      <c r="KWP128" s="146"/>
      <c r="KWQ128" s="146"/>
      <c r="KWR128" s="146"/>
      <c r="KWS128" s="146"/>
      <c r="KWT128" s="146"/>
      <c r="KWU128" s="146"/>
      <c r="KWV128" s="146"/>
      <c r="KWW128" s="146"/>
      <c r="KWX128" s="146"/>
      <c r="KWY128" s="146"/>
      <c r="KWZ128" s="146"/>
      <c r="KXA128" s="146"/>
      <c r="KXB128" s="146"/>
      <c r="KXC128" s="146"/>
      <c r="KXD128" s="146"/>
      <c r="KXE128" s="146"/>
      <c r="KXF128" s="146"/>
      <c r="KXG128" s="146"/>
      <c r="KXH128" s="146"/>
      <c r="KXI128" s="146"/>
      <c r="KXJ128" s="146"/>
      <c r="KXK128" s="146"/>
      <c r="KXL128" s="146"/>
      <c r="KXM128" s="146"/>
      <c r="KXN128" s="146"/>
      <c r="KXO128" s="146"/>
      <c r="KXP128" s="146"/>
      <c r="KXQ128" s="146"/>
      <c r="KXR128" s="146"/>
      <c r="KXS128" s="146"/>
      <c r="KXT128" s="146"/>
      <c r="KXU128" s="146"/>
      <c r="KXV128" s="146"/>
      <c r="KXW128" s="146"/>
      <c r="KXX128" s="146"/>
      <c r="KXY128" s="146"/>
      <c r="KXZ128" s="146"/>
      <c r="KYA128" s="146"/>
      <c r="KYB128" s="146"/>
      <c r="KYC128" s="146"/>
      <c r="KYD128" s="146"/>
      <c r="KYE128" s="146"/>
      <c r="KYF128" s="146"/>
      <c r="KYG128" s="146"/>
      <c r="KYH128" s="146"/>
      <c r="KYI128" s="146"/>
      <c r="KYJ128" s="146"/>
      <c r="KYK128" s="146"/>
      <c r="KYL128" s="146"/>
      <c r="KYM128" s="146"/>
      <c r="KYN128" s="146"/>
      <c r="KYO128" s="146"/>
      <c r="KYP128" s="146"/>
      <c r="KYQ128" s="146"/>
      <c r="KYR128" s="146"/>
      <c r="KYS128" s="146"/>
      <c r="KYT128" s="146"/>
      <c r="KYU128" s="146"/>
      <c r="KYV128" s="146"/>
      <c r="KYW128" s="146"/>
      <c r="KYX128" s="146"/>
      <c r="KYY128" s="146"/>
      <c r="KYZ128" s="146"/>
      <c r="KZA128" s="146"/>
      <c r="KZB128" s="146"/>
      <c r="KZC128" s="146"/>
      <c r="KZD128" s="146"/>
      <c r="KZE128" s="146"/>
      <c r="KZF128" s="146"/>
      <c r="KZG128" s="146"/>
      <c r="KZH128" s="146"/>
      <c r="KZI128" s="146"/>
      <c r="KZJ128" s="146"/>
      <c r="KZK128" s="146"/>
      <c r="KZL128" s="146"/>
      <c r="KZM128" s="146"/>
      <c r="KZN128" s="146"/>
      <c r="KZO128" s="146"/>
      <c r="KZP128" s="146"/>
      <c r="KZQ128" s="146"/>
      <c r="KZR128" s="146"/>
      <c r="KZS128" s="146"/>
      <c r="KZT128" s="146"/>
      <c r="KZU128" s="146"/>
      <c r="KZV128" s="146"/>
      <c r="KZW128" s="146"/>
      <c r="KZX128" s="146"/>
      <c r="KZY128" s="146"/>
      <c r="KZZ128" s="146"/>
      <c r="LAA128" s="146"/>
      <c r="LAB128" s="146"/>
      <c r="LAC128" s="146"/>
      <c r="LAD128" s="146"/>
      <c r="LAE128" s="146"/>
      <c r="LAF128" s="146"/>
      <c r="LAG128" s="146"/>
      <c r="LAH128" s="146"/>
      <c r="LAI128" s="146"/>
      <c r="LAJ128" s="146"/>
      <c r="LAK128" s="146"/>
      <c r="LAL128" s="146"/>
      <c r="LAM128" s="146"/>
      <c r="LAN128" s="146"/>
      <c r="LAO128" s="146"/>
      <c r="LAP128" s="146"/>
      <c r="LAQ128" s="146"/>
      <c r="LAR128" s="146"/>
      <c r="LAS128" s="146"/>
      <c r="LAT128" s="146"/>
      <c r="LAU128" s="146"/>
      <c r="LAV128" s="146"/>
      <c r="LAW128" s="146"/>
      <c r="LAX128" s="146"/>
      <c r="LAY128" s="146"/>
      <c r="LAZ128" s="146"/>
      <c r="LBA128" s="146"/>
      <c r="LBB128" s="146"/>
      <c r="LBC128" s="146"/>
      <c r="LBD128" s="146"/>
      <c r="LBE128" s="146"/>
      <c r="LBF128" s="146"/>
      <c r="LBG128" s="146"/>
      <c r="LBH128" s="146"/>
      <c r="LBI128" s="146"/>
      <c r="LBJ128" s="146"/>
      <c r="LBK128" s="146"/>
      <c r="LBL128" s="146"/>
      <c r="LBM128" s="146"/>
      <c r="LBN128" s="146"/>
      <c r="LBO128" s="146"/>
      <c r="LBP128" s="146"/>
      <c r="LBQ128" s="146"/>
      <c r="LBR128" s="146"/>
      <c r="LBS128" s="146"/>
      <c r="LBT128" s="146"/>
      <c r="LBU128" s="146"/>
      <c r="LBV128" s="146"/>
      <c r="LBW128" s="146"/>
      <c r="LBX128" s="146"/>
      <c r="LBY128" s="146"/>
      <c r="LBZ128" s="146"/>
      <c r="LCA128" s="146"/>
      <c r="LCB128" s="146"/>
      <c r="LCC128" s="146"/>
      <c r="LCD128" s="146"/>
      <c r="LCE128" s="146"/>
      <c r="LCF128" s="146"/>
      <c r="LCG128" s="146"/>
      <c r="LCH128" s="146"/>
      <c r="LCI128" s="146"/>
      <c r="LCJ128" s="146"/>
      <c r="LCK128" s="146"/>
      <c r="LCL128" s="146"/>
      <c r="LCM128" s="146"/>
      <c r="LCN128" s="146"/>
      <c r="LCO128" s="146"/>
      <c r="LCP128" s="146"/>
      <c r="LCQ128" s="146"/>
      <c r="LCR128" s="146"/>
      <c r="LCS128" s="146"/>
      <c r="LCT128" s="146"/>
      <c r="LCU128" s="146"/>
      <c r="LCV128" s="146"/>
      <c r="LCW128" s="146"/>
      <c r="LCX128" s="146"/>
      <c r="LCY128" s="146"/>
      <c r="LCZ128" s="146"/>
      <c r="LDA128" s="146"/>
      <c r="LDB128" s="146"/>
      <c r="LDC128" s="146"/>
      <c r="LDD128" s="146"/>
      <c r="LDE128" s="146"/>
      <c r="LDF128" s="146"/>
      <c r="LDG128" s="146"/>
      <c r="LDH128" s="146"/>
      <c r="LDI128" s="146"/>
      <c r="LDJ128" s="146"/>
      <c r="LDK128" s="146"/>
      <c r="LDL128" s="146"/>
      <c r="LDM128" s="146"/>
      <c r="LDN128" s="146"/>
      <c r="LDO128" s="146"/>
      <c r="LDP128" s="146"/>
      <c r="LDQ128" s="146"/>
      <c r="LDR128" s="146"/>
      <c r="LDS128" s="146"/>
      <c r="LDT128" s="146"/>
      <c r="LDU128" s="146"/>
      <c r="LDV128" s="146"/>
      <c r="LDW128" s="146"/>
      <c r="LDX128" s="146"/>
      <c r="LDY128" s="146"/>
      <c r="LDZ128" s="146"/>
      <c r="LEA128" s="146"/>
      <c r="LEB128" s="146"/>
      <c r="LEC128" s="146"/>
      <c r="LED128" s="146"/>
      <c r="LEE128" s="146"/>
      <c r="LEF128" s="146"/>
      <c r="LEG128" s="146"/>
      <c r="LEH128" s="146"/>
      <c r="LEI128" s="146"/>
      <c r="LEJ128" s="146"/>
      <c r="LEK128" s="146"/>
      <c r="LEL128" s="146"/>
      <c r="LEM128" s="146"/>
      <c r="LEN128" s="146"/>
      <c r="LEO128" s="146"/>
      <c r="LEP128" s="146"/>
      <c r="LEQ128" s="146"/>
      <c r="LER128" s="146"/>
      <c r="LES128" s="146"/>
      <c r="LET128" s="146"/>
      <c r="LEU128" s="146"/>
      <c r="LEV128" s="146"/>
      <c r="LEW128" s="146"/>
      <c r="LEX128" s="146"/>
      <c r="LEY128" s="146"/>
      <c r="LEZ128" s="146"/>
      <c r="LFA128" s="146"/>
      <c r="LFB128" s="146"/>
      <c r="LFC128" s="146"/>
      <c r="LFD128" s="146"/>
      <c r="LFE128" s="146"/>
      <c r="LFF128" s="146"/>
      <c r="LFG128" s="146"/>
      <c r="LFH128" s="146"/>
      <c r="LFI128" s="146"/>
      <c r="LFJ128" s="146"/>
      <c r="LFK128" s="146"/>
      <c r="LFL128" s="146"/>
      <c r="LFM128" s="146"/>
      <c r="LFN128" s="146"/>
      <c r="LFO128" s="146"/>
      <c r="LFP128" s="146"/>
      <c r="LFQ128" s="146"/>
      <c r="LFR128" s="146"/>
      <c r="LFS128" s="146"/>
      <c r="LFT128" s="146"/>
      <c r="LFU128" s="146"/>
      <c r="LFV128" s="146"/>
      <c r="LFW128" s="146"/>
      <c r="LFX128" s="146"/>
      <c r="LFY128" s="146"/>
      <c r="LFZ128" s="146"/>
      <c r="LGA128" s="146"/>
      <c r="LGB128" s="146"/>
      <c r="LGC128" s="146"/>
      <c r="LGD128" s="146"/>
      <c r="LGE128" s="146"/>
      <c r="LGF128" s="146"/>
      <c r="LGG128" s="146"/>
      <c r="LGH128" s="146"/>
      <c r="LGI128" s="146"/>
      <c r="LGJ128" s="146"/>
      <c r="LGK128" s="146"/>
      <c r="LGL128" s="146"/>
      <c r="LGM128" s="146"/>
      <c r="LGN128" s="146"/>
      <c r="LGO128" s="146"/>
      <c r="LGP128" s="146"/>
      <c r="LGQ128" s="146"/>
      <c r="LGR128" s="146"/>
      <c r="LGS128" s="146"/>
      <c r="LGT128" s="146"/>
      <c r="LGU128" s="146"/>
      <c r="LGV128" s="146"/>
      <c r="LGW128" s="146"/>
      <c r="LGX128" s="146"/>
      <c r="LGY128" s="146"/>
      <c r="LGZ128" s="146"/>
      <c r="LHA128" s="146"/>
      <c r="LHB128" s="146"/>
      <c r="LHC128" s="146"/>
      <c r="LHD128" s="146"/>
      <c r="LHE128" s="146"/>
      <c r="LHF128" s="146"/>
      <c r="LHG128" s="146"/>
      <c r="LHH128" s="146"/>
      <c r="LHI128" s="146"/>
      <c r="LHJ128" s="146"/>
      <c r="LHK128" s="146"/>
      <c r="LHL128" s="146"/>
      <c r="LHM128" s="146"/>
      <c r="LHN128" s="146"/>
      <c r="LHO128" s="146"/>
      <c r="LHP128" s="146"/>
      <c r="LHQ128" s="146"/>
      <c r="LHR128" s="146"/>
      <c r="LHS128" s="146"/>
      <c r="LHT128" s="146"/>
      <c r="LHU128" s="146"/>
      <c r="LHV128" s="146"/>
      <c r="LHW128" s="146"/>
      <c r="LHX128" s="146"/>
      <c r="LHY128" s="146"/>
      <c r="LHZ128" s="146"/>
      <c r="LIA128" s="146"/>
      <c r="LIB128" s="146"/>
      <c r="LIC128" s="146"/>
      <c r="LID128" s="146"/>
      <c r="LIE128" s="146"/>
      <c r="LIF128" s="146"/>
      <c r="LIG128" s="146"/>
      <c r="LIH128" s="146"/>
      <c r="LII128" s="146"/>
      <c r="LIJ128" s="146"/>
      <c r="LIK128" s="146"/>
      <c r="LIL128" s="146"/>
      <c r="LIM128" s="146"/>
      <c r="LIN128" s="146"/>
      <c r="LIO128" s="146"/>
      <c r="LIP128" s="146"/>
      <c r="LIQ128" s="146"/>
      <c r="LIR128" s="146"/>
      <c r="LIS128" s="146"/>
      <c r="LIT128" s="146"/>
      <c r="LIU128" s="146"/>
      <c r="LIV128" s="146"/>
      <c r="LIW128" s="146"/>
      <c r="LIX128" s="146"/>
      <c r="LIY128" s="146"/>
      <c r="LIZ128" s="146"/>
      <c r="LJA128" s="146"/>
      <c r="LJB128" s="146"/>
      <c r="LJC128" s="146"/>
      <c r="LJD128" s="146"/>
      <c r="LJE128" s="146"/>
      <c r="LJF128" s="146"/>
      <c r="LJG128" s="146"/>
      <c r="LJH128" s="146"/>
      <c r="LJI128" s="146"/>
      <c r="LJJ128" s="146"/>
      <c r="LJK128" s="146"/>
      <c r="LJL128" s="146"/>
      <c r="LJM128" s="146"/>
      <c r="LJN128" s="146"/>
      <c r="LJO128" s="146"/>
      <c r="LJP128" s="146"/>
      <c r="LJQ128" s="146"/>
      <c r="LJR128" s="146"/>
      <c r="LJS128" s="146"/>
      <c r="LJT128" s="146"/>
      <c r="LJU128" s="146"/>
      <c r="LJV128" s="146"/>
      <c r="LJW128" s="146"/>
      <c r="LJX128" s="146"/>
      <c r="LJY128" s="146"/>
      <c r="LJZ128" s="146"/>
      <c r="LKA128" s="146"/>
      <c r="LKB128" s="146"/>
      <c r="LKC128" s="146"/>
      <c r="LKD128" s="146"/>
      <c r="LKE128" s="146"/>
      <c r="LKF128" s="146"/>
      <c r="LKG128" s="146"/>
      <c r="LKH128" s="146"/>
      <c r="LKI128" s="146"/>
      <c r="LKJ128" s="146"/>
      <c r="LKK128" s="146"/>
      <c r="LKL128" s="146"/>
      <c r="LKM128" s="146"/>
      <c r="LKN128" s="146"/>
      <c r="LKO128" s="146"/>
      <c r="LKP128" s="146"/>
      <c r="LKQ128" s="146"/>
      <c r="LKR128" s="146"/>
      <c r="LKS128" s="146"/>
      <c r="LKT128" s="146"/>
      <c r="LKU128" s="146"/>
      <c r="LKV128" s="146"/>
      <c r="LKW128" s="146"/>
      <c r="LKX128" s="146"/>
      <c r="LKY128" s="146"/>
      <c r="LKZ128" s="146"/>
      <c r="LLA128" s="146"/>
      <c r="LLB128" s="146"/>
      <c r="LLC128" s="146"/>
      <c r="LLD128" s="146"/>
      <c r="LLE128" s="146"/>
      <c r="LLF128" s="146"/>
      <c r="LLG128" s="146"/>
      <c r="LLH128" s="146"/>
      <c r="LLI128" s="146"/>
      <c r="LLJ128" s="146"/>
      <c r="LLK128" s="146"/>
      <c r="LLL128" s="146"/>
      <c r="LLM128" s="146"/>
      <c r="LLN128" s="146"/>
      <c r="LLO128" s="146"/>
      <c r="LLP128" s="146"/>
      <c r="LLQ128" s="146"/>
      <c r="LLR128" s="146"/>
      <c r="LLS128" s="146"/>
      <c r="LLT128" s="146"/>
      <c r="LLU128" s="146"/>
      <c r="LLV128" s="146"/>
      <c r="LLW128" s="146"/>
      <c r="LLX128" s="146"/>
      <c r="LLY128" s="146"/>
      <c r="LLZ128" s="146"/>
      <c r="LMA128" s="146"/>
      <c r="LMB128" s="146"/>
      <c r="LMC128" s="146"/>
      <c r="LMD128" s="146"/>
      <c r="LME128" s="146"/>
      <c r="LMF128" s="146"/>
      <c r="LMG128" s="146"/>
      <c r="LMH128" s="146"/>
      <c r="LMI128" s="146"/>
      <c r="LMJ128" s="146"/>
      <c r="LMK128" s="146"/>
      <c r="LML128" s="146"/>
      <c r="LMM128" s="146"/>
      <c r="LMN128" s="146"/>
      <c r="LMO128" s="146"/>
      <c r="LMP128" s="146"/>
      <c r="LMQ128" s="146"/>
      <c r="LMR128" s="146"/>
      <c r="LMS128" s="146"/>
      <c r="LMT128" s="146"/>
      <c r="LMU128" s="146"/>
      <c r="LMV128" s="146"/>
      <c r="LMW128" s="146"/>
      <c r="LMX128" s="146"/>
      <c r="LMY128" s="146"/>
      <c r="LMZ128" s="146"/>
      <c r="LNA128" s="146"/>
      <c r="LNB128" s="146"/>
      <c r="LNC128" s="146"/>
      <c r="LND128" s="146"/>
      <c r="LNE128" s="146"/>
      <c r="LNF128" s="146"/>
      <c r="LNG128" s="146"/>
      <c r="LNH128" s="146"/>
      <c r="LNI128" s="146"/>
      <c r="LNJ128" s="146"/>
      <c r="LNK128" s="146"/>
      <c r="LNL128" s="146"/>
      <c r="LNM128" s="146"/>
      <c r="LNN128" s="146"/>
      <c r="LNO128" s="146"/>
      <c r="LNP128" s="146"/>
      <c r="LNQ128" s="146"/>
      <c r="LNR128" s="146"/>
      <c r="LNS128" s="146"/>
      <c r="LNT128" s="146"/>
      <c r="LNU128" s="146"/>
      <c r="LNV128" s="146"/>
      <c r="LNW128" s="146"/>
      <c r="LNX128" s="146"/>
      <c r="LNY128" s="146"/>
      <c r="LNZ128" s="146"/>
      <c r="LOA128" s="146"/>
      <c r="LOB128" s="146"/>
      <c r="LOC128" s="146"/>
      <c r="LOD128" s="146"/>
      <c r="LOE128" s="146"/>
      <c r="LOF128" s="146"/>
      <c r="LOG128" s="146"/>
      <c r="LOH128" s="146"/>
      <c r="LOI128" s="146"/>
      <c r="LOJ128" s="146"/>
      <c r="LOK128" s="146"/>
      <c r="LOL128" s="146"/>
      <c r="LOM128" s="146"/>
      <c r="LON128" s="146"/>
      <c r="LOO128" s="146"/>
      <c r="LOP128" s="146"/>
      <c r="LOQ128" s="146"/>
      <c r="LOR128" s="146"/>
      <c r="LOS128" s="146"/>
      <c r="LOT128" s="146"/>
      <c r="LOU128" s="146"/>
      <c r="LOV128" s="146"/>
      <c r="LOW128" s="146"/>
      <c r="LOX128" s="146"/>
      <c r="LOY128" s="146"/>
      <c r="LOZ128" s="146"/>
      <c r="LPA128" s="146"/>
      <c r="LPB128" s="146"/>
      <c r="LPC128" s="146"/>
      <c r="LPD128" s="146"/>
      <c r="LPE128" s="146"/>
      <c r="LPF128" s="146"/>
      <c r="LPG128" s="146"/>
      <c r="LPH128" s="146"/>
      <c r="LPI128" s="146"/>
      <c r="LPJ128" s="146"/>
      <c r="LPK128" s="146"/>
      <c r="LPL128" s="146"/>
      <c r="LPM128" s="146"/>
      <c r="LPN128" s="146"/>
      <c r="LPO128" s="146"/>
      <c r="LPP128" s="146"/>
      <c r="LPQ128" s="146"/>
      <c r="LPR128" s="146"/>
      <c r="LPS128" s="146"/>
      <c r="LPT128" s="146"/>
      <c r="LPU128" s="146"/>
      <c r="LPV128" s="146"/>
      <c r="LPW128" s="146"/>
      <c r="LPX128" s="146"/>
      <c r="LPY128" s="146"/>
      <c r="LPZ128" s="146"/>
      <c r="LQA128" s="146"/>
      <c r="LQB128" s="146"/>
      <c r="LQC128" s="146"/>
      <c r="LQD128" s="146"/>
      <c r="LQE128" s="146"/>
      <c r="LQF128" s="146"/>
      <c r="LQG128" s="146"/>
      <c r="LQH128" s="146"/>
      <c r="LQI128" s="146"/>
      <c r="LQJ128" s="146"/>
      <c r="LQK128" s="146"/>
      <c r="LQL128" s="146"/>
      <c r="LQM128" s="146"/>
      <c r="LQN128" s="146"/>
      <c r="LQO128" s="146"/>
      <c r="LQP128" s="146"/>
      <c r="LQQ128" s="146"/>
      <c r="LQR128" s="146"/>
      <c r="LQS128" s="146"/>
      <c r="LQT128" s="146"/>
      <c r="LQU128" s="146"/>
      <c r="LQV128" s="146"/>
      <c r="LQW128" s="146"/>
      <c r="LQX128" s="146"/>
      <c r="LQY128" s="146"/>
      <c r="LQZ128" s="146"/>
      <c r="LRA128" s="146"/>
      <c r="LRB128" s="146"/>
      <c r="LRC128" s="146"/>
      <c r="LRD128" s="146"/>
      <c r="LRE128" s="146"/>
      <c r="LRF128" s="146"/>
      <c r="LRG128" s="146"/>
      <c r="LRH128" s="146"/>
      <c r="LRI128" s="146"/>
      <c r="LRJ128" s="146"/>
      <c r="LRK128" s="146"/>
      <c r="LRL128" s="146"/>
      <c r="LRM128" s="146"/>
      <c r="LRN128" s="146"/>
      <c r="LRO128" s="146"/>
      <c r="LRP128" s="146"/>
      <c r="LRQ128" s="146"/>
      <c r="LRR128" s="146"/>
      <c r="LRS128" s="146"/>
      <c r="LRT128" s="146"/>
      <c r="LRU128" s="146"/>
      <c r="LRV128" s="146"/>
      <c r="LRW128" s="146"/>
      <c r="LRX128" s="146"/>
      <c r="LRY128" s="146"/>
      <c r="LRZ128" s="146"/>
      <c r="LSA128" s="146"/>
      <c r="LSB128" s="146"/>
      <c r="LSC128" s="146"/>
      <c r="LSD128" s="146"/>
      <c r="LSE128" s="146"/>
      <c r="LSF128" s="146"/>
      <c r="LSG128" s="146"/>
      <c r="LSH128" s="146"/>
      <c r="LSI128" s="146"/>
      <c r="LSJ128" s="146"/>
      <c r="LSK128" s="146"/>
      <c r="LSL128" s="146"/>
      <c r="LSM128" s="146"/>
      <c r="LSN128" s="146"/>
      <c r="LSO128" s="146"/>
      <c r="LSP128" s="146"/>
      <c r="LSQ128" s="146"/>
      <c r="LSR128" s="146"/>
      <c r="LSS128" s="146"/>
      <c r="LST128" s="146"/>
      <c r="LSU128" s="146"/>
      <c r="LSV128" s="146"/>
      <c r="LSW128" s="146"/>
      <c r="LSX128" s="146"/>
      <c r="LSY128" s="146"/>
      <c r="LSZ128" s="146"/>
      <c r="LTA128" s="146"/>
      <c r="LTB128" s="146"/>
      <c r="LTC128" s="146"/>
      <c r="LTD128" s="146"/>
      <c r="LTE128" s="146"/>
      <c r="LTF128" s="146"/>
      <c r="LTG128" s="146"/>
      <c r="LTH128" s="146"/>
      <c r="LTI128" s="146"/>
      <c r="LTJ128" s="146"/>
      <c r="LTK128" s="146"/>
      <c r="LTL128" s="146"/>
      <c r="LTM128" s="146"/>
      <c r="LTN128" s="146"/>
      <c r="LTO128" s="146"/>
      <c r="LTP128" s="146"/>
      <c r="LTQ128" s="146"/>
      <c r="LTR128" s="146"/>
      <c r="LTS128" s="146"/>
      <c r="LTT128" s="146"/>
      <c r="LTU128" s="146"/>
      <c r="LTV128" s="146"/>
      <c r="LTW128" s="146"/>
      <c r="LTX128" s="146"/>
      <c r="LTY128" s="146"/>
      <c r="LTZ128" s="146"/>
      <c r="LUA128" s="146"/>
      <c r="LUB128" s="146"/>
      <c r="LUC128" s="146"/>
      <c r="LUD128" s="146"/>
      <c r="LUE128" s="146"/>
      <c r="LUF128" s="146"/>
      <c r="LUG128" s="146"/>
      <c r="LUH128" s="146"/>
      <c r="LUI128" s="146"/>
      <c r="LUJ128" s="146"/>
      <c r="LUK128" s="146"/>
      <c r="LUL128" s="146"/>
      <c r="LUM128" s="146"/>
      <c r="LUN128" s="146"/>
      <c r="LUO128" s="146"/>
      <c r="LUP128" s="146"/>
      <c r="LUQ128" s="146"/>
      <c r="LUR128" s="146"/>
      <c r="LUS128" s="146"/>
      <c r="LUT128" s="146"/>
      <c r="LUU128" s="146"/>
      <c r="LUV128" s="146"/>
      <c r="LUW128" s="146"/>
      <c r="LUX128" s="146"/>
      <c r="LUY128" s="146"/>
      <c r="LUZ128" s="146"/>
      <c r="LVA128" s="146"/>
      <c r="LVB128" s="146"/>
      <c r="LVC128" s="146"/>
      <c r="LVD128" s="146"/>
      <c r="LVE128" s="146"/>
      <c r="LVF128" s="146"/>
      <c r="LVG128" s="146"/>
      <c r="LVH128" s="146"/>
      <c r="LVI128" s="146"/>
      <c r="LVJ128" s="146"/>
      <c r="LVK128" s="146"/>
      <c r="LVL128" s="146"/>
      <c r="LVM128" s="146"/>
      <c r="LVN128" s="146"/>
      <c r="LVO128" s="146"/>
      <c r="LVP128" s="146"/>
      <c r="LVQ128" s="146"/>
      <c r="LVR128" s="146"/>
      <c r="LVS128" s="146"/>
      <c r="LVT128" s="146"/>
      <c r="LVU128" s="146"/>
      <c r="LVV128" s="146"/>
      <c r="LVW128" s="146"/>
      <c r="LVX128" s="146"/>
      <c r="LVY128" s="146"/>
      <c r="LVZ128" s="146"/>
      <c r="LWA128" s="146"/>
      <c r="LWB128" s="146"/>
      <c r="LWC128" s="146"/>
      <c r="LWD128" s="146"/>
      <c r="LWE128" s="146"/>
      <c r="LWF128" s="146"/>
      <c r="LWG128" s="146"/>
      <c r="LWH128" s="146"/>
      <c r="LWI128" s="146"/>
      <c r="LWJ128" s="146"/>
      <c r="LWK128" s="146"/>
      <c r="LWL128" s="146"/>
      <c r="LWM128" s="146"/>
      <c r="LWN128" s="146"/>
      <c r="LWO128" s="146"/>
      <c r="LWP128" s="146"/>
      <c r="LWQ128" s="146"/>
      <c r="LWR128" s="146"/>
      <c r="LWS128" s="146"/>
      <c r="LWT128" s="146"/>
      <c r="LWU128" s="146"/>
      <c r="LWV128" s="146"/>
      <c r="LWW128" s="146"/>
      <c r="LWX128" s="146"/>
      <c r="LWY128" s="146"/>
      <c r="LWZ128" s="146"/>
      <c r="LXA128" s="146"/>
      <c r="LXB128" s="146"/>
      <c r="LXC128" s="146"/>
      <c r="LXD128" s="146"/>
      <c r="LXE128" s="146"/>
      <c r="LXF128" s="146"/>
      <c r="LXG128" s="146"/>
      <c r="LXH128" s="146"/>
      <c r="LXI128" s="146"/>
      <c r="LXJ128" s="146"/>
      <c r="LXK128" s="146"/>
      <c r="LXL128" s="146"/>
      <c r="LXM128" s="146"/>
      <c r="LXN128" s="146"/>
      <c r="LXO128" s="146"/>
      <c r="LXP128" s="146"/>
      <c r="LXQ128" s="146"/>
      <c r="LXR128" s="146"/>
      <c r="LXS128" s="146"/>
      <c r="LXT128" s="146"/>
      <c r="LXU128" s="146"/>
      <c r="LXV128" s="146"/>
      <c r="LXW128" s="146"/>
      <c r="LXX128" s="146"/>
      <c r="LXY128" s="146"/>
      <c r="LXZ128" s="146"/>
      <c r="LYA128" s="146"/>
      <c r="LYB128" s="146"/>
      <c r="LYC128" s="146"/>
      <c r="LYD128" s="146"/>
      <c r="LYE128" s="146"/>
      <c r="LYF128" s="146"/>
      <c r="LYG128" s="146"/>
      <c r="LYH128" s="146"/>
      <c r="LYI128" s="146"/>
      <c r="LYJ128" s="146"/>
      <c r="LYK128" s="146"/>
      <c r="LYL128" s="146"/>
      <c r="LYM128" s="146"/>
      <c r="LYN128" s="146"/>
      <c r="LYO128" s="146"/>
      <c r="LYP128" s="146"/>
      <c r="LYQ128" s="146"/>
      <c r="LYR128" s="146"/>
      <c r="LYS128" s="146"/>
      <c r="LYT128" s="146"/>
      <c r="LYU128" s="146"/>
      <c r="LYV128" s="146"/>
      <c r="LYW128" s="146"/>
      <c r="LYX128" s="146"/>
      <c r="LYY128" s="146"/>
      <c r="LYZ128" s="146"/>
      <c r="LZA128" s="146"/>
      <c r="LZB128" s="146"/>
      <c r="LZC128" s="146"/>
      <c r="LZD128" s="146"/>
      <c r="LZE128" s="146"/>
      <c r="LZF128" s="146"/>
      <c r="LZG128" s="146"/>
      <c r="LZH128" s="146"/>
      <c r="LZI128" s="146"/>
      <c r="LZJ128" s="146"/>
      <c r="LZK128" s="146"/>
      <c r="LZL128" s="146"/>
      <c r="LZM128" s="146"/>
      <c r="LZN128" s="146"/>
      <c r="LZO128" s="146"/>
      <c r="LZP128" s="146"/>
      <c r="LZQ128" s="146"/>
      <c r="LZR128" s="146"/>
      <c r="LZS128" s="146"/>
      <c r="LZT128" s="146"/>
      <c r="LZU128" s="146"/>
      <c r="LZV128" s="146"/>
      <c r="LZW128" s="146"/>
      <c r="LZX128" s="146"/>
      <c r="LZY128" s="146"/>
      <c r="LZZ128" s="146"/>
      <c r="MAA128" s="146"/>
      <c r="MAB128" s="146"/>
      <c r="MAC128" s="146"/>
      <c r="MAD128" s="146"/>
      <c r="MAE128" s="146"/>
      <c r="MAF128" s="146"/>
      <c r="MAG128" s="146"/>
      <c r="MAH128" s="146"/>
      <c r="MAI128" s="146"/>
      <c r="MAJ128" s="146"/>
      <c r="MAK128" s="146"/>
      <c r="MAL128" s="146"/>
      <c r="MAM128" s="146"/>
      <c r="MAN128" s="146"/>
      <c r="MAO128" s="146"/>
      <c r="MAP128" s="146"/>
      <c r="MAQ128" s="146"/>
      <c r="MAR128" s="146"/>
      <c r="MAS128" s="146"/>
      <c r="MAT128" s="146"/>
      <c r="MAU128" s="146"/>
      <c r="MAV128" s="146"/>
      <c r="MAW128" s="146"/>
      <c r="MAX128" s="146"/>
      <c r="MAY128" s="146"/>
      <c r="MAZ128" s="146"/>
      <c r="MBA128" s="146"/>
      <c r="MBB128" s="146"/>
      <c r="MBC128" s="146"/>
      <c r="MBD128" s="146"/>
      <c r="MBE128" s="146"/>
      <c r="MBF128" s="146"/>
      <c r="MBG128" s="146"/>
      <c r="MBH128" s="146"/>
      <c r="MBI128" s="146"/>
      <c r="MBJ128" s="146"/>
      <c r="MBK128" s="146"/>
      <c r="MBL128" s="146"/>
      <c r="MBM128" s="146"/>
      <c r="MBN128" s="146"/>
      <c r="MBO128" s="146"/>
      <c r="MBP128" s="146"/>
      <c r="MBQ128" s="146"/>
      <c r="MBR128" s="146"/>
      <c r="MBS128" s="146"/>
      <c r="MBT128" s="146"/>
      <c r="MBU128" s="146"/>
      <c r="MBV128" s="146"/>
      <c r="MBW128" s="146"/>
      <c r="MBX128" s="146"/>
      <c r="MBY128" s="146"/>
      <c r="MBZ128" s="146"/>
      <c r="MCA128" s="146"/>
      <c r="MCB128" s="146"/>
      <c r="MCC128" s="146"/>
      <c r="MCD128" s="146"/>
      <c r="MCE128" s="146"/>
      <c r="MCF128" s="146"/>
      <c r="MCG128" s="146"/>
      <c r="MCH128" s="146"/>
      <c r="MCI128" s="146"/>
      <c r="MCJ128" s="146"/>
      <c r="MCK128" s="146"/>
      <c r="MCL128" s="146"/>
      <c r="MCM128" s="146"/>
      <c r="MCN128" s="146"/>
      <c r="MCO128" s="146"/>
      <c r="MCP128" s="146"/>
      <c r="MCQ128" s="146"/>
      <c r="MCR128" s="146"/>
      <c r="MCS128" s="146"/>
      <c r="MCT128" s="146"/>
      <c r="MCU128" s="146"/>
      <c r="MCV128" s="146"/>
      <c r="MCW128" s="146"/>
      <c r="MCX128" s="146"/>
      <c r="MCY128" s="146"/>
      <c r="MCZ128" s="146"/>
      <c r="MDA128" s="146"/>
      <c r="MDB128" s="146"/>
      <c r="MDC128" s="146"/>
      <c r="MDD128" s="146"/>
      <c r="MDE128" s="146"/>
      <c r="MDF128" s="146"/>
      <c r="MDG128" s="146"/>
      <c r="MDH128" s="146"/>
      <c r="MDI128" s="146"/>
      <c r="MDJ128" s="146"/>
      <c r="MDK128" s="146"/>
      <c r="MDL128" s="146"/>
      <c r="MDM128" s="146"/>
      <c r="MDN128" s="146"/>
      <c r="MDO128" s="146"/>
      <c r="MDP128" s="146"/>
      <c r="MDQ128" s="146"/>
      <c r="MDR128" s="146"/>
      <c r="MDS128" s="146"/>
      <c r="MDT128" s="146"/>
      <c r="MDU128" s="146"/>
      <c r="MDV128" s="146"/>
      <c r="MDW128" s="146"/>
      <c r="MDX128" s="146"/>
      <c r="MDY128" s="146"/>
      <c r="MDZ128" s="146"/>
      <c r="MEA128" s="146"/>
      <c r="MEB128" s="146"/>
      <c r="MEC128" s="146"/>
      <c r="MED128" s="146"/>
      <c r="MEE128" s="146"/>
      <c r="MEF128" s="146"/>
      <c r="MEG128" s="146"/>
      <c r="MEH128" s="146"/>
      <c r="MEI128" s="146"/>
      <c r="MEJ128" s="146"/>
      <c r="MEK128" s="146"/>
      <c r="MEL128" s="146"/>
      <c r="MEM128" s="146"/>
      <c r="MEN128" s="146"/>
      <c r="MEO128" s="146"/>
      <c r="MEP128" s="146"/>
      <c r="MEQ128" s="146"/>
      <c r="MER128" s="146"/>
      <c r="MES128" s="146"/>
      <c r="MET128" s="146"/>
      <c r="MEU128" s="146"/>
      <c r="MEV128" s="146"/>
      <c r="MEW128" s="146"/>
      <c r="MEX128" s="146"/>
      <c r="MEY128" s="146"/>
      <c r="MEZ128" s="146"/>
      <c r="MFA128" s="146"/>
      <c r="MFB128" s="146"/>
      <c r="MFC128" s="146"/>
      <c r="MFD128" s="146"/>
      <c r="MFE128" s="146"/>
      <c r="MFF128" s="146"/>
      <c r="MFG128" s="146"/>
      <c r="MFH128" s="146"/>
      <c r="MFI128" s="146"/>
      <c r="MFJ128" s="146"/>
      <c r="MFK128" s="146"/>
      <c r="MFL128" s="146"/>
      <c r="MFM128" s="146"/>
      <c r="MFN128" s="146"/>
      <c r="MFO128" s="146"/>
      <c r="MFP128" s="146"/>
      <c r="MFQ128" s="146"/>
      <c r="MFR128" s="146"/>
      <c r="MFS128" s="146"/>
      <c r="MFT128" s="146"/>
      <c r="MFU128" s="146"/>
      <c r="MFV128" s="146"/>
      <c r="MFW128" s="146"/>
      <c r="MFX128" s="146"/>
      <c r="MFY128" s="146"/>
      <c r="MFZ128" s="146"/>
      <c r="MGA128" s="146"/>
      <c r="MGB128" s="146"/>
      <c r="MGC128" s="146"/>
      <c r="MGD128" s="146"/>
      <c r="MGE128" s="146"/>
      <c r="MGF128" s="146"/>
      <c r="MGG128" s="146"/>
      <c r="MGH128" s="146"/>
      <c r="MGI128" s="146"/>
      <c r="MGJ128" s="146"/>
      <c r="MGK128" s="146"/>
      <c r="MGL128" s="146"/>
      <c r="MGM128" s="146"/>
      <c r="MGN128" s="146"/>
      <c r="MGO128" s="146"/>
      <c r="MGP128" s="146"/>
      <c r="MGQ128" s="146"/>
      <c r="MGR128" s="146"/>
      <c r="MGS128" s="146"/>
      <c r="MGT128" s="146"/>
      <c r="MGU128" s="146"/>
      <c r="MGV128" s="146"/>
      <c r="MGW128" s="146"/>
      <c r="MGX128" s="146"/>
      <c r="MGY128" s="146"/>
      <c r="MGZ128" s="146"/>
      <c r="MHA128" s="146"/>
      <c r="MHB128" s="146"/>
      <c r="MHC128" s="146"/>
      <c r="MHD128" s="146"/>
      <c r="MHE128" s="146"/>
      <c r="MHF128" s="146"/>
      <c r="MHG128" s="146"/>
      <c r="MHH128" s="146"/>
      <c r="MHI128" s="146"/>
      <c r="MHJ128" s="146"/>
      <c r="MHK128" s="146"/>
      <c r="MHL128" s="146"/>
      <c r="MHM128" s="146"/>
      <c r="MHN128" s="146"/>
      <c r="MHO128" s="146"/>
      <c r="MHP128" s="146"/>
      <c r="MHQ128" s="146"/>
      <c r="MHR128" s="146"/>
      <c r="MHS128" s="146"/>
      <c r="MHT128" s="146"/>
      <c r="MHU128" s="146"/>
      <c r="MHV128" s="146"/>
      <c r="MHW128" s="146"/>
      <c r="MHX128" s="146"/>
      <c r="MHY128" s="146"/>
      <c r="MHZ128" s="146"/>
      <c r="MIA128" s="146"/>
      <c r="MIB128" s="146"/>
      <c r="MIC128" s="146"/>
      <c r="MID128" s="146"/>
      <c r="MIE128" s="146"/>
      <c r="MIF128" s="146"/>
      <c r="MIG128" s="146"/>
      <c r="MIH128" s="146"/>
      <c r="MII128" s="146"/>
      <c r="MIJ128" s="146"/>
      <c r="MIK128" s="146"/>
      <c r="MIL128" s="146"/>
      <c r="MIM128" s="146"/>
      <c r="MIN128" s="146"/>
      <c r="MIO128" s="146"/>
      <c r="MIP128" s="146"/>
      <c r="MIQ128" s="146"/>
      <c r="MIR128" s="146"/>
      <c r="MIS128" s="146"/>
      <c r="MIT128" s="146"/>
      <c r="MIU128" s="146"/>
      <c r="MIV128" s="146"/>
      <c r="MIW128" s="146"/>
      <c r="MIX128" s="146"/>
      <c r="MIY128" s="146"/>
      <c r="MIZ128" s="146"/>
      <c r="MJA128" s="146"/>
      <c r="MJB128" s="146"/>
      <c r="MJC128" s="146"/>
      <c r="MJD128" s="146"/>
      <c r="MJE128" s="146"/>
      <c r="MJF128" s="146"/>
      <c r="MJG128" s="146"/>
      <c r="MJH128" s="146"/>
      <c r="MJI128" s="146"/>
      <c r="MJJ128" s="146"/>
      <c r="MJK128" s="146"/>
      <c r="MJL128" s="146"/>
      <c r="MJM128" s="146"/>
      <c r="MJN128" s="146"/>
      <c r="MJO128" s="146"/>
      <c r="MJP128" s="146"/>
      <c r="MJQ128" s="146"/>
      <c r="MJR128" s="146"/>
      <c r="MJS128" s="146"/>
      <c r="MJT128" s="146"/>
      <c r="MJU128" s="146"/>
      <c r="MJV128" s="146"/>
      <c r="MJW128" s="146"/>
      <c r="MJX128" s="146"/>
      <c r="MJY128" s="146"/>
      <c r="MJZ128" s="146"/>
      <c r="MKA128" s="146"/>
      <c r="MKB128" s="146"/>
      <c r="MKC128" s="146"/>
      <c r="MKD128" s="146"/>
      <c r="MKE128" s="146"/>
      <c r="MKF128" s="146"/>
      <c r="MKG128" s="146"/>
      <c r="MKH128" s="146"/>
      <c r="MKI128" s="146"/>
      <c r="MKJ128" s="146"/>
      <c r="MKK128" s="146"/>
      <c r="MKL128" s="146"/>
      <c r="MKM128" s="146"/>
      <c r="MKN128" s="146"/>
      <c r="MKO128" s="146"/>
      <c r="MKP128" s="146"/>
      <c r="MKQ128" s="146"/>
      <c r="MKR128" s="146"/>
      <c r="MKS128" s="146"/>
      <c r="MKT128" s="146"/>
      <c r="MKU128" s="146"/>
      <c r="MKV128" s="146"/>
      <c r="MKW128" s="146"/>
      <c r="MKX128" s="146"/>
      <c r="MKY128" s="146"/>
      <c r="MKZ128" s="146"/>
      <c r="MLA128" s="146"/>
      <c r="MLB128" s="146"/>
      <c r="MLC128" s="146"/>
      <c r="MLD128" s="146"/>
      <c r="MLE128" s="146"/>
      <c r="MLF128" s="146"/>
      <c r="MLG128" s="146"/>
      <c r="MLH128" s="146"/>
      <c r="MLI128" s="146"/>
      <c r="MLJ128" s="146"/>
      <c r="MLK128" s="146"/>
      <c r="MLL128" s="146"/>
      <c r="MLM128" s="146"/>
      <c r="MLN128" s="146"/>
      <c r="MLO128" s="146"/>
      <c r="MLP128" s="146"/>
      <c r="MLQ128" s="146"/>
      <c r="MLR128" s="146"/>
      <c r="MLS128" s="146"/>
      <c r="MLT128" s="146"/>
      <c r="MLU128" s="146"/>
      <c r="MLV128" s="146"/>
      <c r="MLW128" s="146"/>
      <c r="MLX128" s="146"/>
      <c r="MLY128" s="146"/>
      <c r="MLZ128" s="146"/>
      <c r="MMA128" s="146"/>
      <c r="MMB128" s="146"/>
      <c r="MMC128" s="146"/>
      <c r="MMD128" s="146"/>
      <c r="MME128" s="146"/>
      <c r="MMF128" s="146"/>
      <c r="MMG128" s="146"/>
      <c r="MMH128" s="146"/>
      <c r="MMI128" s="146"/>
      <c r="MMJ128" s="146"/>
      <c r="MMK128" s="146"/>
      <c r="MML128" s="146"/>
      <c r="MMM128" s="146"/>
      <c r="MMN128" s="146"/>
      <c r="MMO128" s="146"/>
      <c r="MMP128" s="146"/>
      <c r="MMQ128" s="146"/>
      <c r="MMR128" s="146"/>
      <c r="MMS128" s="146"/>
      <c r="MMT128" s="146"/>
      <c r="MMU128" s="146"/>
      <c r="MMV128" s="146"/>
      <c r="MMW128" s="146"/>
      <c r="MMX128" s="146"/>
      <c r="MMY128" s="146"/>
      <c r="MMZ128" s="146"/>
      <c r="MNA128" s="146"/>
      <c r="MNB128" s="146"/>
      <c r="MNC128" s="146"/>
      <c r="MND128" s="146"/>
      <c r="MNE128" s="146"/>
      <c r="MNF128" s="146"/>
      <c r="MNG128" s="146"/>
      <c r="MNH128" s="146"/>
      <c r="MNI128" s="146"/>
      <c r="MNJ128" s="146"/>
      <c r="MNK128" s="146"/>
      <c r="MNL128" s="146"/>
      <c r="MNM128" s="146"/>
      <c r="MNN128" s="146"/>
      <c r="MNO128" s="146"/>
      <c r="MNP128" s="146"/>
      <c r="MNQ128" s="146"/>
      <c r="MNR128" s="146"/>
      <c r="MNS128" s="146"/>
      <c r="MNT128" s="146"/>
      <c r="MNU128" s="146"/>
      <c r="MNV128" s="146"/>
      <c r="MNW128" s="146"/>
      <c r="MNX128" s="146"/>
      <c r="MNY128" s="146"/>
      <c r="MNZ128" s="146"/>
      <c r="MOA128" s="146"/>
      <c r="MOB128" s="146"/>
      <c r="MOC128" s="146"/>
      <c r="MOD128" s="146"/>
      <c r="MOE128" s="146"/>
      <c r="MOF128" s="146"/>
      <c r="MOG128" s="146"/>
      <c r="MOH128" s="146"/>
      <c r="MOI128" s="146"/>
      <c r="MOJ128" s="146"/>
      <c r="MOK128" s="146"/>
      <c r="MOL128" s="146"/>
      <c r="MOM128" s="146"/>
      <c r="MON128" s="146"/>
      <c r="MOO128" s="146"/>
      <c r="MOP128" s="146"/>
      <c r="MOQ128" s="146"/>
      <c r="MOR128" s="146"/>
      <c r="MOS128" s="146"/>
      <c r="MOT128" s="146"/>
      <c r="MOU128" s="146"/>
      <c r="MOV128" s="146"/>
      <c r="MOW128" s="146"/>
      <c r="MOX128" s="146"/>
      <c r="MOY128" s="146"/>
      <c r="MOZ128" s="146"/>
      <c r="MPA128" s="146"/>
      <c r="MPB128" s="146"/>
      <c r="MPC128" s="146"/>
      <c r="MPD128" s="146"/>
      <c r="MPE128" s="146"/>
      <c r="MPF128" s="146"/>
      <c r="MPG128" s="146"/>
      <c r="MPH128" s="146"/>
      <c r="MPI128" s="146"/>
      <c r="MPJ128" s="146"/>
      <c r="MPK128" s="146"/>
      <c r="MPL128" s="146"/>
      <c r="MPM128" s="146"/>
      <c r="MPN128" s="146"/>
      <c r="MPO128" s="146"/>
      <c r="MPP128" s="146"/>
      <c r="MPQ128" s="146"/>
      <c r="MPR128" s="146"/>
      <c r="MPS128" s="146"/>
      <c r="MPT128" s="146"/>
      <c r="MPU128" s="146"/>
      <c r="MPV128" s="146"/>
      <c r="MPW128" s="146"/>
      <c r="MPX128" s="146"/>
      <c r="MPY128" s="146"/>
      <c r="MPZ128" s="146"/>
      <c r="MQA128" s="146"/>
      <c r="MQB128" s="146"/>
      <c r="MQC128" s="146"/>
      <c r="MQD128" s="146"/>
      <c r="MQE128" s="146"/>
      <c r="MQF128" s="146"/>
      <c r="MQG128" s="146"/>
      <c r="MQH128" s="146"/>
      <c r="MQI128" s="146"/>
      <c r="MQJ128" s="146"/>
      <c r="MQK128" s="146"/>
      <c r="MQL128" s="146"/>
      <c r="MQM128" s="146"/>
      <c r="MQN128" s="146"/>
      <c r="MQO128" s="146"/>
      <c r="MQP128" s="146"/>
      <c r="MQQ128" s="146"/>
      <c r="MQR128" s="146"/>
      <c r="MQS128" s="146"/>
      <c r="MQT128" s="146"/>
      <c r="MQU128" s="146"/>
      <c r="MQV128" s="146"/>
      <c r="MQW128" s="146"/>
      <c r="MQX128" s="146"/>
      <c r="MQY128" s="146"/>
      <c r="MQZ128" s="146"/>
      <c r="MRA128" s="146"/>
      <c r="MRB128" s="146"/>
      <c r="MRC128" s="146"/>
      <c r="MRD128" s="146"/>
      <c r="MRE128" s="146"/>
      <c r="MRF128" s="146"/>
      <c r="MRG128" s="146"/>
      <c r="MRH128" s="146"/>
      <c r="MRI128" s="146"/>
      <c r="MRJ128" s="146"/>
      <c r="MRK128" s="146"/>
      <c r="MRL128" s="146"/>
      <c r="MRM128" s="146"/>
      <c r="MRN128" s="146"/>
      <c r="MRO128" s="146"/>
      <c r="MRP128" s="146"/>
      <c r="MRQ128" s="146"/>
      <c r="MRR128" s="146"/>
      <c r="MRS128" s="146"/>
      <c r="MRT128" s="146"/>
      <c r="MRU128" s="146"/>
      <c r="MRV128" s="146"/>
      <c r="MRW128" s="146"/>
      <c r="MRX128" s="146"/>
      <c r="MRY128" s="146"/>
      <c r="MRZ128" s="146"/>
      <c r="MSA128" s="146"/>
      <c r="MSB128" s="146"/>
      <c r="MSC128" s="146"/>
      <c r="MSD128" s="146"/>
      <c r="MSE128" s="146"/>
      <c r="MSF128" s="146"/>
      <c r="MSG128" s="146"/>
      <c r="MSH128" s="146"/>
      <c r="MSI128" s="146"/>
      <c r="MSJ128" s="146"/>
      <c r="MSK128" s="146"/>
      <c r="MSL128" s="146"/>
      <c r="MSM128" s="146"/>
      <c r="MSN128" s="146"/>
      <c r="MSO128" s="146"/>
      <c r="MSP128" s="146"/>
      <c r="MSQ128" s="146"/>
      <c r="MSR128" s="146"/>
      <c r="MSS128" s="146"/>
      <c r="MST128" s="146"/>
      <c r="MSU128" s="146"/>
      <c r="MSV128" s="146"/>
      <c r="MSW128" s="146"/>
      <c r="MSX128" s="146"/>
      <c r="MSY128" s="146"/>
      <c r="MSZ128" s="146"/>
      <c r="MTA128" s="146"/>
      <c r="MTB128" s="146"/>
      <c r="MTC128" s="146"/>
      <c r="MTD128" s="146"/>
      <c r="MTE128" s="146"/>
      <c r="MTF128" s="146"/>
      <c r="MTG128" s="146"/>
      <c r="MTH128" s="146"/>
      <c r="MTI128" s="146"/>
      <c r="MTJ128" s="146"/>
      <c r="MTK128" s="146"/>
      <c r="MTL128" s="146"/>
      <c r="MTM128" s="146"/>
      <c r="MTN128" s="146"/>
      <c r="MTO128" s="146"/>
      <c r="MTP128" s="146"/>
      <c r="MTQ128" s="146"/>
      <c r="MTR128" s="146"/>
      <c r="MTS128" s="146"/>
      <c r="MTT128" s="146"/>
      <c r="MTU128" s="146"/>
      <c r="MTV128" s="146"/>
      <c r="MTW128" s="146"/>
      <c r="MTX128" s="146"/>
      <c r="MTY128" s="146"/>
      <c r="MTZ128" s="146"/>
      <c r="MUA128" s="146"/>
      <c r="MUB128" s="146"/>
      <c r="MUC128" s="146"/>
      <c r="MUD128" s="146"/>
      <c r="MUE128" s="146"/>
      <c r="MUF128" s="146"/>
      <c r="MUG128" s="146"/>
      <c r="MUH128" s="146"/>
      <c r="MUI128" s="146"/>
      <c r="MUJ128" s="146"/>
      <c r="MUK128" s="146"/>
      <c r="MUL128" s="146"/>
      <c r="MUM128" s="146"/>
      <c r="MUN128" s="146"/>
      <c r="MUO128" s="146"/>
      <c r="MUP128" s="146"/>
      <c r="MUQ128" s="146"/>
      <c r="MUR128" s="146"/>
      <c r="MUS128" s="146"/>
      <c r="MUT128" s="146"/>
      <c r="MUU128" s="146"/>
      <c r="MUV128" s="146"/>
      <c r="MUW128" s="146"/>
      <c r="MUX128" s="146"/>
      <c r="MUY128" s="146"/>
      <c r="MUZ128" s="146"/>
      <c r="MVA128" s="146"/>
      <c r="MVB128" s="146"/>
      <c r="MVC128" s="146"/>
      <c r="MVD128" s="146"/>
      <c r="MVE128" s="146"/>
      <c r="MVF128" s="146"/>
      <c r="MVG128" s="146"/>
      <c r="MVH128" s="146"/>
      <c r="MVI128" s="146"/>
      <c r="MVJ128" s="146"/>
      <c r="MVK128" s="146"/>
      <c r="MVL128" s="146"/>
      <c r="MVM128" s="146"/>
      <c r="MVN128" s="146"/>
      <c r="MVO128" s="146"/>
      <c r="MVP128" s="146"/>
      <c r="MVQ128" s="146"/>
      <c r="MVR128" s="146"/>
      <c r="MVS128" s="146"/>
      <c r="MVT128" s="146"/>
      <c r="MVU128" s="146"/>
      <c r="MVV128" s="146"/>
      <c r="MVW128" s="146"/>
      <c r="MVX128" s="146"/>
      <c r="MVY128" s="146"/>
      <c r="MVZ128" s="146"/>
      <c r="MWA128" s="146"/>
      <c r="MWB128" s="146"/>
      <c r="MWC128" s="146"/>
      <c r="MWD128" s="146"/>
      <c r="MWE128" s="146"/>
      <c r="MWF128" s="146"/>
      <c r="MWG128" s="146"/>
      <c r="MWH128" s="146"/>
      <c r="MWI128" s="146"/>
      <c r="MWJ128" s="146"/>
      <c r="MWK128" s="146"/>
      <c r="MWL128" s="146"/>
      <c r="MWM128" s="146"/>
      <c r="MWN128" s="146"/>
      <c r="MWO128" s="146"/>
      <c r="MWP128" s="146"/>
      <c r="MWQ128" s="146"/>
      <c r="MWR128" s="146"/>
      <c r="MWS128" s="146"/>
      <c r="MWT128" s="146"/>
      <c r="MWU128" s="146"/>
      <c r="MWV128" s="146"/>
      <c r="MWW128" s="146"/>
      <c r="MWX128" s="146"/>
      <c r="MWY128" s="146"/>
      <c r="MWZ128" s="146"/>
      <c r="MXA128" s="146"/>
      <c r="MXB128" s="146"/>
      <c r="MXC128" s="146"/>
      <c r="MXD128" s="146"/>
      <c r="MXE128" s="146"/>
      <c r="MXF128" s="146"/>
      <c r="MXG128" s="146"/>
      <c r="MXH128" s="146"/>
      <c r="MXI128" s="146"/>
      <c r="MXJ128" s="146"/>
      <c r="MXK128" s="146"/>
      <c r="MXL128" s="146"/>
      <c r="MXM128" s="146"/>
      <c r="MXN128" s="146"/>
      <c r="MXO128" s="146"/>
      <c r="MXP128" s="146"/>
      <c r="MXQ128" s="146"/>
      <c r="MXR128" s="146"/>
      <c r="MXS128" s="146"/>
      <c r="MXT128" s="146"/>
      <c r="MXU128" s="146"/>
      <c r="MXV128" s="146"/>
      <c r="MXW128" s="146"/>
      <c r="MXX128" s="146"/>
      <c r="MXY128" s="146"/>
      <c r="MXZ128" s="146"/>
      <c r="MYA128" s="146"/>
      <c r="MYB128" s="146"/>
      <c r="MYC128" s="146"/>
      <c r="MYD128" s="146"/>
      <c r="MYE128" s="146"/>
      <c r="MYF128" s="146"/>
      <c r="MYG128" s="146"/>
      <c r="MYH128" s="146"/>
      <c r="MYI128" s="146"/>
      <c r="MYJ128" s="146"/>
      <c r="MYK128" s="146"/>
      <c r="MYL128" s="146"/>
      <c r="MYM128" s="146"/>
      <c r="MYN128" s="146"/>
      <c r="MYO128" s="146"/>
      <c r="MYP128" s="146"/>
      <c r="MYQ128" s="146"/>
      <c r="MYR128" s="146"/>
      <c r="MYS128" s="146"/>
      <c r="MYT128" s="146"/>
      <c r="MYU128" s="146"/>
      <c r="MYV128" s="146"/>
      <c r="MYW128" s="146"/>
      <c r="MYX128" s="146"/>
      <c r="MYY128" s="146"/>
      <c r="MYZ128" s="146"/>
      <c r="MZA128" s="146"/>
      <c r="MZB128" s="146"/>
      <c r="MZC128" s="146"/>
      <c r="MZD128" s="146"/>
      <c r="MZE128" s="146"/>
      <c r="MZF128" s="146"/>
      <c r="MZG128" s="146"/>
      <c r="MZH128" s="146"/>
      <c r="MZI128" s="146"/>
      <c r="MZJ128" s="146"/>
      <c r="MZK128" s="146"/>
      <c r="MZL128" s="146"/>
      <c r="MZM128" s="146"/>
      <c r="MZN128" s="146"/>
      <c r="MZO128" s="146"/>
      <c r="MZP128" s="146"/>
      <c r="MZQ128" s="146"/>
      <c r="MZR128" s="146"/>
      <c r="MZS128" s="146"/>
      <c r="MZT128" s="146"/>
      <c r="MZU128" s="146"/>
      <c r="MZV128" s="146"/>
      <c r="MZW128" s="146"/>
      <c r="MZX128" s="146"/>
      <c r="MZY128" s="146"/>
      <c r="MZZ128" s="146"/>
      <c r="NAA128" s="146"/>
      <c r="NAB128" s="146"/>
      <c r="NAC128" s="146"/>
      <c r="NAD128" s="146"/>
      <c r="NAE128" s="146"/>
      <c r="NAF128" s="146"/>
      <c r="NAG128" s="146"/>
      <c r="NAH128" s="146"/>
      <c r="NAI128" s="146"/>
      <c r="NAJ128" s="146"/>
      <c r="NAK128" s="146"/>
      <c r="NAL128" s="146"/>
      <c r="NAM128" s="146"/>
      <c r="NAN128" s="146"/>
      <c r="NAO128" s="146"/>
      <c r="NAP128" s="146"/>
      <c r="NAQ128" s="146"/>
      <c r="NAR128" s="146"/>
      <c r="NAS128" s="146"/>
      <c r="NAT128" s="146"/>
      <c r="NAU128" s="146"/>
      <c r="NAV128" s="146"/>
      <c r="NAW128" s="146"/>
      <c r="NAX128" s="146"/>
      <c r="NAY128" s="146"/>
      <c r="NAZ128" s="146"/>
      <c r="NBA128" s="146"/>
      <c r="NBB128" s="146"/>
      <c r="NBC128" s="146"/>
      <c r="NBD128" s="146"/>
      <c r="NBE128" s="146"/>
      <c r="NBF128" s="146"/>
      <c r="NBG128" s="146"/>
      <c r="NBH128" s="146"/>
      <c r="NBI128" s="146"/>
      <c r="NBJ128" s="146"/>
      <c r="NBK128" s="146"/>
      <c r="NBL128" s="146"/>
      <c r="NBM128" s="146"/>
      <c r="NBN128" s="146"/>
      <c r="NBO128" s="146"/>
      <c r="NBP128" s="146"/>
      <c r="NBQ128" s="146"/>
      <c r="NBR128" s="146"/>
      <c r="NBS128" s="146"/>
      <c r="NBT128" s="146"/>
      <c r="NBU128" s="146"/>
      <c r="NBV128" s="146"/>
      <c r="NBW128" s="146"/>
      <c r="NBX128" s="146"/>
      <c r="NBY128" s="146"/>
      <c r="NBZ128" s="146"/>
      <c r="NCA128" s="146"/>
      <c r="NCB128" s="146"/>
      <c r="NCC128" s="146"/>
      <c r="NCD128" s="146"/>
      <c r="NCE128" s="146"/>
      <c r="NCF128" s="146"/>
      <c r="NCG128" s="146"/>
      <c r="NCH128" s="146"/>
      <c r="NCI128" s="146"/>
      <c r="NCJ128" s="146"/>
      <c r="NCK128" s="146"/>
      <c r="NCL128" s="146"/>
      <c r="NCM128" s="146"/>
      <c r="NCN128" s="146"/>
      <c r="NCO128" s="146"/>
      <c r="NCP128" s="146"/>
      <c r="NCQ128" s="146"/>
      <c r="NCR128" s="146"/>
      <c r="NCS128" s="146"/>
      <c r="NCT128" s="146"/>
      <c r="NCU128" s="146"/>
      <c r="NCV128" s="146"/>
      <c r="NCW128" s="146"/>
      <c r="NCX128" s="146"/>
      <c r="NCY128" s="146"/>
      <c r="NCZ128" s="146"/>
      <c r="NDA128" s="146"/>
      <c r="NDB128" s="146"/>
      <c r="NDC128" s="146"/>
      <c r="NDD128" s="146"/>
      <c r="NDE128" s="146"/>
      <c r="NDF128" s="146"/>
      <c r="NDG128" s="146"/>
      <c r="NDH128" s="146"/>
      <c r="NDI128" s="146"/>
      <c r="NDJ128" s="146"/>
      <c r="NDK128" s="146"/>
      <c r="NDL128" s="146"/>
      <c r="NDM128" s="146"/>
      <c r="NDN128" s="146"/>
      <c r="NDO128" s="146"/>
      <c r="NDP128" s="146"/>
      <c r="NDQ128" s="146"/>
      <c r="NDR128" s="146"/>
      <c r="NDS128" s="146"/>
      <c r="NDT128" s="146"/>
      <c r="NDU128" s="146"/>
      <c r="NDV128" s="146"/>
      <c r="NDW128" s="146"/>
      <c r="NDX128" s="146"/>
      <c r="NDY128" s="146"/>
      <c r="NDZ128" s="146"/>
      <c r="NEA128" s="146"/>
      <c r="NEB128" s="146"/>
      <c r="NEC128" s="146"/>
      <c r="NED128" s="146"/>
      <c r="NEE128" s="146"/>
      <c r="NEF128" s="146"/>
      <c r="NEG128" s="146"/>
      <c r="NEH128" s="146"/>
      <c r="NEI128" s="146"/>
      <c r="NEJ128" s="146"/>
      <c r="NEK128" s="146"/>
      <c r="NEL128" s="146"/>
      <c r="NEM128" s="146"/>
      <c r="NEN128" s="146"/>
      <c r="NEO128" s="146"/>
      <c r="NEP128" s="146"/>
      <c r="NEQ128" s="146"/>
      <c r="NER128" s="146"/>
      <c r="NES128" s="146"/>
      <c r="NET128" s="146"/>
      <c r="NEU128" s="146"/>
      <c r="NEV128" s="146"/>
      <c r="NEW128" s="146"/>
      <c r="NEX128" s="146"/>
      <c r="NEY128" s="146"/>
      <c r="NEZ128" s="146"/>
      <c r="NFA128" s="146"/>
      <c r="NFB128" s="146"/>
      <c r="NFC128" s="146"/>
      <c r="NFD128" s="146"/>
      <c r="NFE128" s="146"/>
      <c r="NFF128" s="146"/>
      <c r="NFG128" s="146"/>
      <c r="NFH128" s="146"/>
      <c r="NFI128" s="146"/>
      <c r="NFJ128" s="146"/>
      <c r="NFK128" s="146"/>
      <c r="NFL128" s="146"/>
      <c r="NFM128" s="146"/>
      <c r="NFN128" s="146"/>
      <c r="NFO128" s="146"/>
      <c r="NFP128" s="146"/>
      <c r="NFQ128" s="146"/>
      <c r="NFR128" s="146"/>
      <c r="NFS128" s="146"/>
      <c r="NFT128" s="146"/>
      <c r="NFU128" s="146"/>
      <c r="NFV128" s="146"/>
      <c r="NFW128" s="146"/>
      <c r="NFX128" s="146"/>
      <c r="NFY128" s="146"/>
      <c r="NFZ128" s="146"/>
      <c r="NGA128" s="146"/>
      <c r="NGB128" s="146"/>
      <c r="NGC128" s="146"/>
      <c r="NGD128" s="146"/>
      <c r="NGE128" s="146"/>
      <c r="NGF128" s="146"/>
      <c r="NGG128" s="146"/>
      <c r="NGH128" s="146"/>
      <c r="NGI128" s="146"/>
      <c r="NGJ128" s="146"/>
      <c r="NGK128" s="146"/>
      <c r="NGL128" s="146"/>
      <c r="NGM128" s="146"/>
      <c r="NGN128" s="146"/>
      <c r="NGO128" s="146"/>
      <c r="NGP128" s="146"/>
      <c r="NGQ128" s="146"/>
      <c r="NGR128" s="146"/>
      <c r="NGS128" s="146"/>
      <c r="NGT128" s="146"/>
      <c r="NGU128" s="146"/>
      <c r="NGV128" s="146"/>
      <c r="NGW128" s="146"/>
      <c r="NGX128" s="146"/>
      <c r="NGY128" s="146"/>
      <c r="NGZ128" s="146"/>
      <c r="NHA128" s="146"/>
      <c r="NHB128" s="146"/>
      <c r="NHC128" s="146"/>
      <c r="NHD128" s="146"/>
      <c r="NHE128" s="146"/>
      <c r="NHF128" s="146"/>
      <c r="NHG128" s="146"/>
      <c r="NHH128" s="146"/>
      <c r="NHI128" s="146"/>
      <c r="NHJ128" s="146"/>
      <c r="NHK128" s="146"/>
      <c r="NHL128" s="146"/>
      <c r="NHM128" s="146"/>
      <c r="NHN128" s="146"/>
      <c r="NHO128" s="146"/>
      <c r="NHP128" s="146"/>
      <c r="NHQ128" s="146"/>
      <c r="NHR128" s="146"/>
      <c r="NHS128" s="146"/>
      <c r="NHT128" s="146"/>
      <c r="NHU128" s="146"/>
      <c r="NHV128" s="146"/>
      <c r="NHW128" s="146"/>
      <c r="NHX128" s="146"/>
      <c r="NHY128" s="146"/>
      <c r="NHZ128" s="146"/>
      <c r="NIA128" s="146"/>
      <c r="NIB128" s="146"/>
      <c r="NIC128" s="146"/>
      <c r="NID128" s="146"/>
      <c r="NIE128" s="146"/>
      <c r="NIF128" s="146"/>
      <c r="NIG128" s="146"/>
      <c r="NIH128" s="146"/>
      <c r="NII128" s="146"/>
      <c r="NIJ128" s="146"/>
      <c r="NIK128" s="146"/>
      <c r="NIL128" s="146"/>
      <c r="NIM128" s="146"/>
      <c r="NIN128" s="146"/>
      <c r="NIO128" s="146"/>
      <c r="NIP128" s="146"/>
      <c r="NIQ128" s="146"/>
      <c r="NIR128" s="146"/>
      <c r="NIS128" s="146"/>
      <c r="NIT128" s="146"/>
      <c r="NIU128" s="146"/>
      <c r="NIV128" s="146"/>
      <c r="NIW128" s="146"/>
      <c r="NIX128" s="146"/>
      <c r="NIY128" s="146"/>
      <c r="NIZ128" s="146"/>
      <c r="NJA128" s="146"/>
      <c r="NJB128" s="146"/>
      <c r="NJC128" s="146"/>
      <c r="NJD128" s="146"/>
      <c r="NJE128" s="146"/>
      <c r="NJF128" s="146"/>
      <c r="NJG128" s="146"/>
      <c r="NJH128" s="146"/>
      <c r="NJI128" s="146"/>
      <c r="NJJ128" s="146"/>
      <c r="NJK128" s="146"/>
      <c r="NJL128" s="146"/>
      <c r="NJM128" s="146"/>
      <c r="NJN128" s="146"/>
      <c r="NJO128" s="146"/>
      <c r="NJP128" s="146"/>
      <c r="NJQ128" s="146"/>
      <c r="NJR128" s="146"/>
      <c r="NJS128" s="146"/>
      <c r="NJT128" s="146"/>
      <c r="NJU128" s="146"/>
      <c r="NJV128" s="146"/>
      <c r="NJW128" s="146"/>
      <c r="NJX128" s="146"/>
      <c r="NJY128" s="146"/>
      <c r="NJZ128" s="146"/>
      <c r="NKA128" s="146"/>
      <c r="NKB128" s="146"/>
      <c r="NKC128" s="146"/>
      <c r="NKD128" s="146"/>
      <c r="NKE128" s="146"/>
      <c r="NKF128" s="146"/>
      <c r="NKG128" s="146"/>
      <c r="NKH128" s="146"/>
      <c r="NKI128" s="146"/>
      <c r="NKJ128" s="146"/>
      <c r="NKK128" s="146"/>
      <c r="NKL128" s="146"/>
      <c r="NKM128" s="146"/>
      <c r="NKN128" s="146"/>
      <c r="NKO128" s="146"/>
      <c r="NKP128" s="146"/>
      <c r="NKQ128" s="146"/>
      <c r="NKR128" s="146"/>
      <c r="NKS128" s="146"/>
      <c r="NKT128" s="146"/>
      <c r="NKU128" s="146"/>
      <c r="NKV128" s="146"/>
      <c r="NKW128" s="146"/>
      <c r="NKX128" s="146"/>
      <c r="NKY128" s="146"/>
      <c r="NKZ128" s="146"/>
      <c r="NLA128" s="146"/>
      <c r="NLB128" s="146"/>
      <c r="NLC128" s="146"/>
      <c r="NLD128" s="146"/>
      <c r="NLE128" s="146"/>
      <c r="NLF128" s="146"/>
      <c r="NLG128" s="146"/>
      <c r="NLH128" s="146"/>
      <c r="NLI128" s="146"/>
      <c r="NLJ128" s="146"/>
      <c r="NLK128" s="146"/>
      <c r="NLL128" s="146"/>
      <c r="NLM128" s="146"/>
      <c r="NLN128" s="146"/>
      <c r="NLO128" s="146"/>
      <c r="NLP128" s="146"/>
      <c r="NLQ128" s="146"/>
      <c r="NLR128" s="146"/>
      <c r="NLS128" s="146"/>
      <c r="NLT128" s="146"/>
      <c r="NLU128" s="146"/>
      <c r="NLV128" s="146"/>
      <c r="NLW128" s="146"/>
      <c r="NLX128" s="146"/>
      <c r="NLY128" s="146"/>
      <c r="NLZ128" s="146"/>
      <c r="NMA128" s="146"/>
      <c r="NMB128" s="146"/>
      <c r="NMC128" s="146"/>
      <c r="NMD128" s="146"/>
      <c r="NME128" s="146"/>
      <c r="NMF128" s="146"/>
      <c r="NMG128" s="146"/>
      <c r="NMH128" s="146"/>
      <c r="NMI128" s="146"/>
      <c r="NMJ128" s="146"/>
      <c r="NMK128" s="146"/>
      <c r="NML128" s="146"/>
      <c r="NMM128" s="146"/>
      <c r="NMN128" s="146"/>
      <c r="NMO128" s="146"/>
      <c r="NMP128" s="146"/>
      <c r="NMQ128" s="146"/>
      <c r="NMR128" s="146"/>
      <c r="NMS128" s="146"/>
      <c r="NMT128" s="146"/>
      <c r="NMU128" s="146"/>
      <c r="NMV128" s="146"/>
      <c r="NMW128" s="146"/>
      <c r="NMX128" s="146"/>
      <c r="NMY128" s="146"/>
      <c r="NMZ128" s="146"/>
      <c r="NNA128" s="146"/>
      <c r="NNB128" s="146"/>
      <c r="NNC128" s="146"/>
      <c r="NND128" s="146"/>
      <c r="NNE128" s="146"/>
      <c r="NNF128" s="146"/>
      <c r="NNG128" s="146"/>
      <c r="NNH128" s="146"/>
      <c r="NNI128" s="146"/>
      <c r="NNJ128" s="146"/>
      <c r="NNK128" s="146"/>
      <c r="NNL128" s="146"/>
      <c r="NNM128" s="146"/>
      <c r="NNN128" s="146"/>
      <c r="NNO128" s="146"/>
      <c r="NNP128" s="146"/>
      <c r="NNQ128" s="146"/>
      <c r="NNR128" s="146"/>
      <c r="NNS128" s="146"/>
      <c r="NNT128" s="146"/>
      <c r="NNU128" s="146"/>
      <c r="NNV128" s="146"/>
      <c r="NNW128" s="146"/>
      <c r="NNX128" s="146"/>
      <c r="NNY128" s="146"/>
      <c r="NNZ128" s="146"/>
      <c r="NOA128" s="146"/>
      <c r="NOB128" s="146"/>
      <c r="NOC128" s="146"/>
      <c r="NOD128" s="146"/>
      <c r="NOE128" s="146"/>
      <c r="NOF128" s="146"/>
      <c r="NOG128" s="146"/>
      <c r="NOH128" s="146"/>
      <c r="NOI128" s="146"/>
      <c r="NOJ128" s="146"/>
      <c r="NOK128" s="146"/>
      <c r="NOL128" s="146"/>
      <c r="NOM128" s="146"/>
      <c r="NON128" s="146"/>
      <c r="NOO128" s="146"/>
      <c r="NOP128" s="146"/>
      <c r="NOQ128" s="146"/>
      <c r="NOR128" s="146"/>
      <c r="NOS128" s="146"/>
      <c r="NOT128" s="146"/>
      <c r="NOU128" s="146"/>
      <c r="NOV128" s="146"/>
      <c r="NOW128" s="146"/>
      <c r="NOX128" s="146"/>
      <c r="NOY128" s="146"/>
      <c r="NOZ128" s="146"/>
      <c r="NPA128" s="146"/>
      <c r="NPB128" s="146"/>
      <c r="NPC128" s="146"/>
      <c r="NPD128" s="146"/>
      <c r="NPE128" s="146"/>
      <c r="NPF128" s="146"/>
      <c r="NPG128" s="146"/>
      <c r="NPH128" s="146"/>
      <c r="NPI128" s="146"/>
      <c r="NPJ128" s="146"/>
      <c r="NPK128" s="146"/>
      <c r="NPL128" s="146"/>
      <c r="NPM128" s="146"/>
      <c r="NPN128" s="146"/>
      <c r="NPO128" s="146"/>
      <c r="NPP128" s="146"/>
      <c r="NPQ128" s="146"/>
      <c r="NPR128" s="146"/>
      <c r="NPS128" s="146"/>
      <c r="NPT128" s="146"/>
      <c r="NPU128" s="146"/>
      <c r="NPV128" s="146"/>
      <c r="NPW128" s="146"/>
      <c r="NPX128" s="146"/>
      <c r="NPY128" s="146"/>
      <c r="NPZ128" s="146"/>
      <c r="NQA128" s="146"/>
      <c r="NQB128" s="146"/>
      <c r="NQC128" s="146"/>
      <c r="NQD128" s="146"/>
      <c r="NQE128" s="146"/>
      <c r="NQF128" s="146"/>
      <c r="NQG128" s="146"/>
      <c r="NQH128" s="146"/>
      <c r="NQI128" s="146"/>
      <c r="NQJ128" s="146"/>
      <c r="NQK128" s="146"/>
      <c r="NQL128" s="146"/>
      <c r="NQM128" s="146"/>
      <c r="NQN128" s="146"/>
      <c r="NQO128" s="146"/>
      <c r="NQP128" s="146"/>
      <c r="NQQ128" s="146"/>
      <c r="NQR128" s="146"/>
      <c r="NQS128" s="146"/>
      <c r="NQT128" s="146"/>
      <c r="NQU128" s="146"/>
      <c r="NQV128" s="146"/>
      <c r="NQW128" s="146"/>
      <c r="NQX128" s="146"/>
      <c r="NQY128" s="146"/>
      <c r="NQZ128" s="146"/>
      <c r="NRA128" s="146"/>
      <c r="NRB128" s="146"/>
      <c r="NRC128" s="146"/>
      <c r="NRD128" s="146"/>
      <c r="NRE128" s="146"/>
      <c r="NRF128" s="146"/>
      <c r="NRG128" s="146"/>
      <c r="NRH128" s="146"/>
      <c r="NRI128" s="146"/>
      <c r="NRJ128" s="146"/>
      <c r="NRK128" s="146"/>
      <c r="NRL128" s="146"/>
      <c r="NRM128" s="146"/>
      <c r="NRN128" s="146"/>
      <c r="NRO128" s="146"/>
      <c r="NRP128" s="146"/>
      <c r="NRQ128" s="146"/>
      <c r="NRR128" s="146"/>
      <c r="NRS128" s="146"/>
      <c r="NRT128" s="146"/>
      <c r="NRU128" s="146"/>
      <c r="NRV128" s="146"/>
      <c r="NRW128" s="146"/>
      <c r="NRX128" s="146"/>
      <c r="NRY128" s="146"/>
      <c r="NRZ128" s="146"/>
      <c r="NSA128" s="146"/>
      <c r="NSB128" s="146"/>
      <c r="NSC128" s="146"/>
      <c r="NSD128" s="146"/>
      <c r="NSE128" s="146"/>
      <c r="NSF128" s="146"/>
      <c r="NSG128" s="146"/>
      <c r="NSH128" s="146"/>
      <c r="NSI128" s="146"/>
      <c r="NSJ128" s="146"/>
      <c r="NSK128" s="146"/>
      <c r="NSL128" s="146"/>
      <c r="NSM128" s="146"/>
      <c r="NSN128" s="146"/>
      <c r="NSO128" s="146"/>
      <c r="NSP128" s="146"/>
      <c r="NSQ128" s="146"/>
      <c r="NSR128" s="146"/>
      <c r="NSS128" s="146"/>
      <c r="NST128" s="146"/>
      <c r="NSU128" s="146"/>
      <c r="NSV128" s="146"/>
      <c r="NSW128" s="146"/>
      <c r="NSX128" s="146"/>
      <c r="NSY128" s="146"/>
      <c r="NSZ128" s="146"/>
      <c r="NTA128" s="146"/>
      <c r="NTB128" s="146"/>
      <c r="NTC128" s="146"/>
      <c r="NTD128" s="146"/>
      <c r="NTE128" s="146"/>
      <c r="NTF128" s="146"/>
      <c r="NTG128" s="146"/>
      <c r="NTH128" s="146"/>
      <c r="NTI128" s="146"/>
      <c r="NTJ128" s="146"/>
      <c r="NTK128" s="146"/>
      <c r="NTL128" s="146"/>
      <c r="NTM128" s="146"/>
      <c r="NTN128" s="146"/>
      <c r="NTO128" s="146"/>
      <c r="NTP128" s="146"/>
      <c r="NTQ128" s="146"/>
      <c r="NTR128" s="146"/>
      <c r="NTS128" s="146"/>
      <c r="NTT128" s="146"/>
      <c r="NTU128" s="146"/>
      <c r="NTV128" s="146"/>
      <c r="NTW128" s="146"/>
      <c r="NTX128" s="146"/>
      <c r="NTY128" s="146"/>
      <c r="NTZ128" s="146"/>
      <c r="NUA128" s="146"/>
      <c r="NUB128" s="146"/>
      <c r="NUC128" s="146"/>
      <c r="NUD128" s="146"/>
      <c r="NUE128" s="146"/>
      <c r="NUF128" s="146"/>
      <c r="NUG128" s="146"/>
      <c r="NUH128" s="146"/>
      <c r="NUI128" s="146"/>
      <c r="NUJ128" s="146"/>
      <c r="NUK128" s="146"/>
      <c r="NUL128" s="146"/>
      <c r="NUM128" s="146"/>
      <c r="NUN128" s="146"/>
      <c r="NUO128" s="146"/>
      <c r="NUP128" s="146"/>
      <c r="NUQ128" s="146"/>
      <c r="NUR128" s="146"/>
      <c r="NUS128" s="146"/>
      <c r="NUT128" s="146"/>
      <c r="NUU128" s="146"/>
      <c r="NUV128" s="146"/>
      <c r="NUW128" s="146"/>
      <c r="NUX128" s="146"/>
      <c r="NUY128" s="146"/>
      <c r="NUZ128" s="146"/>
      <c r="NVA128" s="146"/>
      <c r="NVB128" s="146"/>
      <c r="NVC128" s="146"/>
      <c r="NVD128" s="146"/>
      <c r="NVE128" s="146"/>
      <c r="NVF128" s="146"/>
      <c r="NVG128" s="146"/>
      <c r="NVH128" s="146"/>
      <c r="NVI128" s="146"/>
      <c r="NVJ128" s="146"/>
      <c r="NVK128" s="146"/>
      <c r="NVL128" s="146"/>
      <c r="NVM128" s="146"/>
      <c r="NVN128" s="146"/>
      <c r="NVO128" s="146"/>
      <c r="NVP128" s="146"/>
      <c r="NVQ128" s="146"/>
      <c r="NVR128" s="146"/>
      <c r="NVS128" s="146"/>
      <c r="NVT128" s="146"/>
      <c r="NVU128" s="146"/>
      <c r="NVV128" s="146"/>
      <c r="NVW128" s="146"/>
      <c r="NVX128" s="146"/>
      <c r="NVY128" s="146"/>
      <c r="NVZ128" s="146"/>
      <c r="NWA128" s="146"/>
      <c r="NWB128" s="146"/>
      <c r="NWC128" s="146"/>
      <c r="NWD128" s="146"/>
      <c r="NWE128" s="146"/>
      <c r="NWF128" s="146"/>
      <c r="NWG128" s="146"/>
      <c r="NWH128" s="146"/>
      <c r="NWI128" s="146"/>
      <c r="NWJ128" s="146"/>
      <c r="NWK128" s="146"/>
      <c r="NWL128" s="146"/>
      <c r="NWM128" s="146"/>
      <c r="NWN128" s="146"/>
      <c r="NWO128" s="146"/>
      <c r="NWP128" s="146"/>
      <c r="NWQ128" s="146"/>
      <c r="NWR128" s="146"/>
      <c r="NWS128" s="146"/>
      <c r="NWT128" s="146"/>
      <c r="NWU128" s="146"/>
      <c r="NWV128" s="146"/>
      <c r="NWW128" s="146"/>
      <c r="NWX128" s="146"/>
      <c r="NWY128" s="146"/>
      <c r="NWZ128" s="146"/>
      <c r="NXA128" s="146"/>
      <c r="NXB128" s="146"/>
      <c r="NXC128" s="146"/>
      <c r="NXD128" s="146"/>
      <c r="NXE128" s="146"/>
      <c r="NXF128" s="146"/>
      <c r="NXG128" s="146"/>
      <c r="NXH128" s="146"/>
      <c r="NXI128" s="146"/>
      <c r="NXJ128" s="146"/>
      <c r="NXK128" s="146"/>
      <c r="NXL128" s="146"/>
      <c r="NXM128" s="146"/>
      <c r="NXN128" s="146"/>
      <c r="NXO128" s="146"/>
      <c r="NXP128" s="146"/>
      <c r="NXQ128" s="146"/>
      <c r="NXR128" s="146"/>
      <c r="NXS128" s="146"/>
      <c r="NXT128" s="146"/>
      <c r="NXU128" s="146"/>
      <c r="NXV128" s="146"/>
      <c r="NXW128" s="146"/>
      <c r="NXX128" s="146"/>
      <c r="NXY128" s="146"/>
      <c r="NXZ128" s="146"/>
      <c r="NYA128" s="146"/>
      <c r="NYB128" s="146"/>
      <c r="NYC128" s="146"/>
      <c r="NYD128" s="146"/>
      <c r="NYE128" s="146"/>
      <c r="NYF128" s="146"/>
      <c r="NYG128" s="146"/>
      <c r="NYH128" s="146"/>
      <c r="NYI128" s="146"/>
      <c r="NYJ128" s="146"/>
      <c r="NYK128" s="146"/>
      <c r="NYL128" s="146"/>
      <c r="NYM128" s="146"/>
      <c r="NYN128" s="146"/>
      <c r="NYO128" s="146"/>
      <c r="NYP128" s="146"/>
      <c r="NYQ128" s="146"/>
      <c r="NYR128" s="146"/>
      <c r="NYS128" s="146"/>
      <c r="NYT128" s="146"/>
      <c r="NYU128" s="146"/>
      <c r="NYV128" s="146"/>
      <c r="NYW128" s="146"/>
      <c r="NYX128" s="146"/>
      <c r="NYY128" s="146"/>
      <c r="NYZ128" s="146"/>
      <c r="NZA128" s="146"/>
      <c r="NZB128" s="146"/>
      <c r="NZC128" s="146"/>
      <c r="NZD128" s="146"/>
      <c r="NZE128" s="146"/>
      <c r="NZF128" s="146"/>
      <c r="NZG128" s="146"/>
      <c r="NZH128" s="146"/>
      <c r="NZI128" s="146"/>
      <c r="NZJ128" s="146"/>
      <c r="NZK128" s="146"/>
      <c r="NZL128" s="146"/>
      <c r="NZM128" s="146"/>
      <c r="NZN128" s="146"/>
      <c r="NZO128" s="146"/>
      <c r="NZP128" s="146"/>
      <c r="NZQ128" s="146"/>
      <c r="NZR128" s="146"/>
      <c r="NZS128" s="146"/>
      <c r="NZT128" s="146"/>
      <c r="NZU128" s="146"/>
      <c r="NZV128" s="146"/>
      <c r="NZW128" s="146"/>
      <c r="NZX128" s="146"/>
      <c r="NZY128" s="146"/>
      <c r="NZZ128" s="146"/>
      <c r="OAA128" s="146"/>
      <c r="OAB128" s="146"/>
      <c r="OAC128" s="146"/>
      <c r="OAD128" s="146"/>
      <c r="OAE128" s="146"/>
      <c r="OAF128" s="146"/>
      <c r="OAG128" s="146"/>
      <c r="OAH128" s="146"/>
      <c r="OAI128" s="146"/>
      <c r="OAJ128" s="146"/>
      <c r="OAK128" s="146"/>
      <c r="OAL128" s="146"/>
      <c r="OAM128" s="146"/>
      <c r="OAN128" s="146"/>
      <c r="OAO128" s="146"/>
      <c r="OAP128" s="146"/>
      <c r="OAQ128" s="146"/>
      <c r="OAR128" s="146"/>
      <c r="OAS128" s="146"/>
      <c r="OAT128" s="146"/>
      <c r="OAU128" s="146"/>
      <c r="OAV128" s="146"/>
      <c r="OAW128" s="146"/>
      <c r="OAX128" s="146"/>
      <c r="OAY128" s="146"/>
      <c r="OAZ128" s="146"/>
      <c r="OBA128" s="146"/>
      <c r="OBB128" s="146"/>
      <c r="OBC128" s="146"/>
      <c r="OBD128" s="146"/>
      <c r="OBE128" s="146"/>
      <c r="OBF128" s="146"/>
      <c r="OBG128" s="146"/>
      <c r="OBH128" s="146"/>
      <c r="OBI128" s="146"/>
      <c r="OBJ128" s="146"/>
      <c r="OBK128" s="146"/>
      <c r="OBL128" s="146"/>
      <c r="OBM128" s="146"/>
      <c r="OBN128" s="146"/>
      <c r="OBO128" s="146"/>
      <c r="OBP128" s="146"/>
      <c r="OBQ128" s="146"/>
      <c r="OBR128" s="146"/>
      <c r="OBS128" s="146"/>
      <c r="OBT128" s="146"/>
      <c r="OBU128" s="146"/>
      <c r="OBV128" s="146"/>
      <c r="OBW128" s="146"/>
      <c r="OBX128" s="146"/>
      <c r="OBY128" s="146"/>
      <c r="OBZ128" s="146"/>
      <c r="OCA128" s="146"/>
      <c r="OCB128" s="146"/>
      <c r="OCC128" s="146"/>
      <c r="OCD128" s="146"/>
      <c r="OCE128" s="146"/>
      <c r="OCF128" s="146"/>
      <c r="OCG128" s="146"/>
      <c r="OCH128" s="146"/>
      <c r="OCI128" s="146"/>
      <c r="OCJ128" s="146"/>
      <c r="OCK128" s="146"/>
      <c r="OCL128" s="146"/>
      <c r="OCM128" s="146"/>
      <c r="OCN128" s="146"/>
      <c r="OCO128" s="146"/>
      <c r="OCP128" s="146"/>
      <c r="OCQ128" s="146"/>
      <c r="OCR128" s="146"/>
      <c r="OCS128" s="146"/>
      <c r="OCT128" s="146"/>
      <c r="OCU128" s="146"/>
      <c r="OCV128" s="146"/>
      <c r="OCW128" s="146"/>
      <c r="OCX128" s="146"/>
      <c r="OCY128" s="146"/>
      <c r="OCZ128" s="146"/>
      <c r="ODA128" s="146"/>
      <c r="ODB128" s="146"/>
      <c r="ODC128" s="146"/>
      <c r="ODD128" s="146"/>
      <c r="ODE128" s="146"/>
      <c r="ODF128" s="146"/>
      <c r="ODG128" s="146"/>
      <c r="ODH128" s="146"/>
      <c r="ODI128" s="146"/>
      <c r="ODJ128" s="146"/>
      <c r="ODK128" s="146"/>
      <c r="ODL128" s="146"/>
      <c r="ODM128" s="146"/>
      <c r="ODN128" s="146"/>
      <c r="ODO128" s="146"/>
      <c r="ODP128" s="146"/>
      <c r="ODQ128" s="146"/>
      <c r="ODR128" s="146"/>
      <c r="ODS128" s="146"/>
      <c r="ODT128" s="146"/>
      <c r="ODU128" s="146"/>
      <c r="ODV128" s="146"/>
      <c r="ODW128" s="146"/>
      <c r="ODX128" s="146"/>
      <c r="ODY128" s="146"/>
      <c r="ODZ128" s="146"/>
      <c r="OEA128" s="146"/>
      <c r="OEB128" s="146"/>
      <c r="OEC128" s="146"/>
      <c r="OED128" s="146"/>
      <c r="OEE128" s="146"/>
      <c r="OEF128" s="146"/>
      <c r="OEG128" s="146"/>
      <c r="OEH128" s="146"/>
      <c r="OEI128" s="146"/>
      <c r="OEJ128" s="146"/>
      <c r="OEK128" s="146"/>
      <c r="OEL128" s="146"/>
      <c r="OEM128" s="146"/>
      <c r="OEN128" s="146"/>
      <c r="OEO128" s="146"/>
      <c r="OEP128" s="146"/>
      <c r="OEQ128" s="146"/>
      <c r="OER128" s="146"/>
      <c r="OES128" s="146"/>
      <c r="OET128" s="146"/>
      <c r="OEU128" s="146"/>
      <c r="OEV128" s="146"/>
      <c r="OEW128" s="146"/>
      <c r="OEX128" s="146"/>
      <c r="OEY128" s="146"/>
      <c r="OEZ128" s="146"/>
      <c r="OFA128" s="146"/>
      <c r="OFB128" s="146"/>
      <c r="OFC128" s="146"/>
      <c r="OFD128" s="146"/>
      <c r="OFE128" s="146"/>
      <c r="OFF128" s="146"/>
      <c r="OFG128" s="146"/>
      <c r="OFH128" s="146"/>
      <c r="OFI128" s="146"/>
      <c r="OFJ128" s="146"/>
      <c r="OFK128" s="146"/>
      <c r="OFL128" s="146"/>
      <c r="OFM128" s="146"/>
      <c r="OFN128" s="146"/>
      <c r="OFO128" s="146"/>
      <c r="OFP128" s="146"/>
      <c r="OFQ128" s="146"/>
      <c r="OFR128" s="146"/>
      <c r="OFS128" s="146"/>
      <c r="OFT128" s="146"/>
      <c r="OFU128" s="146"/>
      <c r="OFV128" s="146"/>
      <c r="OFW128" s="146"/>
      <c r="OFX128" s="146"/>
      <c r="OFY128" s="146"/>
      <c r="OFZ128" s="146"/>
      <c r="OGA128" s="146"/>
      <c r="OGB128" s="146"/>
      <c r="OGC128" s="146"/>
      <c r="OGD128" s="146"/>
      <c r="OGE128" s="146"/>
      <c r="OGF128" s="146"/>
      <c r="OGG128" s="146"/>
      <c r="OGH128" s="146"/>
      <c r="OGI128" s="146"/>
      <c r="OGJ128" s="146"/>
      <c r="OGK128" s="146"/>
      <c r="OGL128" s="146"/>
      <c r="OGM128" s="146"/>
      <c r="OGN128" s="146"/>
      <c r="OGO128" s="146"/>
      <c r="OGP128" s="146"/>
      <c r="OGQ128" s="146"/>
      <c r="OGR128" s="146"/>
      <c r="OGS128" s="146"/>
      <c r="OGT128" s="146"/>
      <c r="OGU128" s="146"/>
      <c r="OGV128" s="146"/>
      <c r="OGW128" s="146"/>
      <c r="OGX128" s="146"/>
      <c r="OGY128" s="146"/>
      <c r="OGZ128" s="146"/>
      <c r="OHA128" s="146"/>
      <c r="OHB128" s="146"/>
      <c r="OHC128" s="146"/>
      <c r="OHD128" s="146"/>
      <c r="OHE128" s="146"/>
      <c r="OHF128" s="146"/>
      <c r="OHG128" s="146"/>
      <c r="OHH128" s="146"/>
      <c r="OHI128" s="146"/>
      <c r="OHJ128" s="146"/>
      <c r="OHK128" s="146"/>
      <c r="OHL128" s="146"/>
      <c r="OHM128" s="146"/>
      <c r="OHN128" s="146"/>
      <c r="OHO128" s="146"/>
      <c r="OHP128" s="146"/>
      <c r="OHQ128" s="146"/>
      <c r="OHR128" s="146"/>
      <c r="OHS128" s="146"/>
      <c r="OHT128" s="146"/>
      <c r="OHU128" s="146"/>
      <c r="OHV128" s="146"/>
      <c r="OHW128" s="146"/>
      <c r="OHX128" s="146"/>
      <c r="OHY128" s="146"/>
      <c r="OHZ128" s="146"/>
      <c r="OIA128" s="146"/>
      <c r="OIB128" s="146"/>
      <c r="OIC128" s="146"/>
      <c r="OID128" s="146"/>
      <c r="OIE128" s="146"/>
      <c r="OIF128" s="146"/>
      <c r="OIG128" s="146"/>
      <c r="OIH128" s="146"/>
      <c r="OII128" s="146"/>
      <c r="OIJ128" s="146"/>
      <c r="OIK128" s="146"/>
      <c r="OIL128" s="146"/>
      <c r="OIM128" s="146"/>
      <c r="OIN128" s="146"/>
      <c r="OIO128" s="146"/>
      <c r="OIP128" s="146"/>
      <c r="OIQ128" s="146"/>
      <c r="OIR128" s="146"/>
      <c r="OIS128" s="146"/>
      <c r="OIT128" s="146"/>
      <c r="OIU128" s="146"/>
      <c r="OIV128" s="146"/>
      <c r="OIW128" s="146"/>
      <c r="OIX128" s="146"/>
      <c r="OIY128" s="146"/>
      <c r="OIZ128" s="146"/>
      <c r="OJA128" s="146"/>
      <c r="OJB128" s="146"/>
      <c r="OJC128" s="146"/>
      <c r="OJD128" s="146"/>
      <c r="OJE128" s="146"/>
      <c r="OJF128" s="146"/>
      <c r="OJG128" s="146"/>
      <c r="OJH128" s="146"/>
      <c r="OJI128" s="146"/>
      <c r="OJJ128" s="146"/>
      <c r="OJK128" s="146"/>
      <c r="OJL128" s="146"/>
      <c r="OJM128" s="146"/>
      <c r="OJN128" s="146"/>
      <c r="OJO128" s="146"/>
      <c r="OJP128" s="146"/>
      <c r="OJQ128" s="146"/>
      <c r="OJR128" s="146"/>
      <c r="OJS128" s="146"/>
      <c r="OJT128" s="146"/>
      <c r="OJU128" s="146"/>
      <c r="OJV128" s="146"/>
      <c r="OJW128" s="146"/>
      <c r="OJX128" s="146"/>
      <c r="OJY128" s="146"/>
      <c r="OJZ128" s="146"/>
      <c r="OKA128" s="146"/>
      <c r="OKB128" s="146"/>
      <c r="OKC128" s="146"/>
      <c r="OKD128" s="146"/>
      <c r="OKE128" s="146"/>
      <c r="OKF128" s="146"/>
      <c r="OKG128" s="146"/>
      <c r="OKH128" s="146"/>
      <c r="OKI128" s="146"/>
      <c r="OKJ128" s="146"/>
      <c r="OKK128" s="146"/>
      <c r="OKL128" s="146"/>
      <c r="OKM128" s="146"/>
      <c r="OKN128" s="146"/>
      <c r="OKO128" s="146"/>
      <c r="OKP128" s="146"/>
      <c r="OKQ128" s="146"/>
      <c r="OKR128" s="146"/>
      <c r="OKS128" s="146"/>
      <c r="OKT128" s="146"/>
      <c r="OKU128" s="146"/>
      <c r="OKV128" s="146"/>
      <c r="OKW128" s="146"/>
      <c r="OKX128" s="146"/>
      <c r="OKY128" s="146"/>
      <c r="OKZ128" s="146"/>
      <c r="OLA128" s="146"/>
      <c r="OLB128" s="146"/>
      <c r="OLC128" s="146"/>
      <c r="OLD128" s="146"/>
      <c r="OLE128" s="146"/>
      <c r="OLF128" s="146"/>
      <c r="OLG128" s="146"/>
      <c r="OLH128" s="146"/>
      <c r="OLI128" s="146"/>
      <c r="OLJ128" s="146"/>
      <c r="OLK128" s="146"/>
      <c r="OLL128" s="146"/>
      <c r="OLM128" s="146"/>
      <c r="OLN128" s="146"/>
      <c r="OLO128" s="146"/>
      <c r="OLP128" s="146"/>
      <c r="OLQ128" s="146"/>
      <c r="OLR128" s="146"/>
      <c r="OLS128" s="146"/>
      <c r="OLT128" s="146"/>
      <c r="OLU128" s="146"/>
      <c r="OLV128" s="146"/>
      <c r="OLW128" s="146"/>
      <c r="OLX128" s="146"/>
      <c r="OLY128" s="146"/>
      <c r="OLZ128" s="146"/>
      <c r="OMA128" s="146"/>
      <c r="OMB128" s="146"/>
      <c r="OMC128" s="146"/>
      <c r="OMD128" s="146"/>
      <c r="OME128" s="146"/>
      <c r="OMF128" s="146"/>
      <c r="OMG128" s="146"/>
      <c r="OMH128" s="146"/>
      <c r="OMI128" s="146"/>
      <c r="OMJ128" s="146"/>
      <c r="OMK128" s="146"/>
      <c r="OML128" s="146"/>
      <c r="OMM128" s="146"/>
      <c r="OMN128" s="146"/>
      <c r="OMO128" s="146"/>
      <c r="OMP128" s="146"/>
      <c r="OMQ128" s="146"/>
      <c r="OMR128" s="146"/>
      <c r="OMS128" s="146"/>
      <c r="OMT128" s="146"/>
      <c r="OMU128" s="146"/>
      <c r="OMV128" s="146"/>
      <c r="OMW128" s="146"/>
      <c r="OMX128" s="146"/>
      <c r="OMY128" s="146"/>
      <c r="OMZ128" s="146"/>
      <c r="ONA128" s="146"/>
      <c r="ONB128" s="146"/>
      <c r="ONC128" s="146"/>
      <c r="OND128" s="146"/>
      <c r="ONE128" s="146"/>
      <c r="ONF128" s="146"/>
      <c r="ONG128" s="146"/>
      <c r="ONH128" s="146"/>
      <c r="ONI128" s="146"/>
      <c r="ONJ128" s="146"/>
      <c r="ONK128" s="146"/>
      <c r="ONL128" s="146"/>
      <c r="ONM128" s="146"/>
      <c r="ONN128" s="146"/>
      <c r="ONO128" s="146"/>
      <c r="ONP128" s="146"/>
      <c r="ONQ128" s="146"/>
      <c r="ONR128" s="146"/>
      <c r="ONS128" s="146"/>
      <c r="ONT128" s="146"/>
      <c r="ONU128" s="146"/>
      <c r="ONV128" s="146"/>
      <c r="ONW128" s="146"/>
      <c r="ONX128" s="146"/>
      <c r="ONY128" s="146"/>
      <c r="ONZ128" s="146"/>
      <c r="OOA128" s="146"/>
      <c r="OOB128" s="146"/>
      <c r="OOC128" s="146"/>
      <c r="OOD128" s="146"/>
      <c r="OOE128" s="146"/>
      <c r="OOF128" s="146"/>
      <c r="OOG128" s="146"/>
      <c r="OOH128" s="146"/>
      <c r="OOI128" s="146"/>
      <c r="OOJ128" s="146"/>
      <c r="OOK128" s="146"/>
      <c r="OOL128" s="146"/>
      <c r="OOM128" s="146"/>
      <c r="OON128" s="146"/>
      <c r="OOO128" s="146"/>
      <c r="OOP128" s="146"/>
      <c r="OOQ128" s="146"/>
      <c r="OOR128" s="146"/>
      <c r="OOS128" s="146"/>
      <c r="OOT128" s="146"/>
      <c r="OOU128" s="146"/>
      <c r="OOV128" s="146"/>
      <c r="OOW128" s="146"/>
      <c r="OOX128" s="146"/>
      <c r="OOY128" s="146"/>
      <c r="OOZ128" s="146"/>
      <c r="OPA128" s="146"/>
      <c r="OPB128" s="146"/>
      <c r="OPC128" s="146"/>
      <c r="OPD128" s="146"/>
      <c r="OPE128" s="146"/>
      <c r="OPF128" s="146"/>
      <c r="OPG128" s="146"/>
      <c r="OPH128" s="146"/>
      <c r="OPI128" s="146"/>
      <c r="OPJ128" s="146"/>
      <c r="OPK128" s="146"/>
      <c r="OPL128" s="146"/>
      <c r="OPM128" s="146"/>
      <c r="OPN128" s="146"/>
      <c r="OPO128" s="146"/>
      <c r="OPP128" s="146"/>
      <c r="OPQ128" s="146"/>
      <c r="OPR128" s="146"/>
      <c r="OPS128" s="146"/>
      <c r="OPT128" s="146"/>
      <c r="OPU128" s="146"/>
      <c r="OPV128" s="146"/>
      <c r="OPW128" s="146"/>
      <c r="OPX128" s="146"/>
      <c r="OPY128" s="146"/>
      <c r="OPZ128" s="146"/>
      <c r="OQA128" s="146"/>
      <c r="OQB128" s="146"/>
      <c r="OQC128" s="146"/>
      <c r="OQD128" s="146"/>
      <c r="OQE128" s="146"/>
      <c r="OQF128" s="146"/>
      <c r="OQG128" s="146"/>
      <c r="OQH128" s="146"/>
      <c r="OQI128" s="146"/>
      <c r="OQJ128" s="146"/>
      <c r="OQK128" s="146"/>
      <c r="OQL128" s="146"/>
      <c r="OQM128" s="146"/>
      <c r="OQN128" s="146"/>
      <c r="OQO128" s="146"/>
      <c r="OQP128" s="146"/>
      <c r="OQQ128" s="146"/>
      <c r="OQR128" s="146"/>
      <c r="OQS128" s="146"/>
      <c r="OQT128" s="146"/>
      <c r="OQU128" s="146"/>
      <c r="OQV128" s="146"/>
      <c r="OQW128" s="146"/>
      <c r="OQX128" s="146"/>
      <c r="OQY128" s="146"/>
      <c r="OQZ128" s="146"/>
      <c r="ORA128" s="146"/>
      <c r="ORB128" s="146"/>
      <c r="ORC128" s="146"/>
      <c r="ORD128" s="146"/>
      <c r="ORE128" s="146"/>
      <c r="ORF128" s="146"/>
      <c r="ORG128" s="146"/>
      <c r="ORH128" s="146"/>
      <c r="ORI128" s="146"/>
      <c r="ORJ128" s="146"/>
      <c r="ORK128" s="146"/>
      <c r="ORL128" s="146"/>
      <c r="ORM128" s="146"/>
      <c r="ORN128" s="146"/>
      <c r="ORO128" s="146"/>
      <c r="ORP128" s="146"/>
      <c r="ORQ128" s="146"/>
      <c r="ORR128" s="146"/>
      <c r="ORS128" s="146"/>
      <c r="ORT128" s="146"/>
      <c r="ORU128" s="146"/>
      <c r="ORV128" s="146"/>
      <c r="ORW128" s="146"/>
      <c r="ORX128" s="146"/>
      <c r="ORY128" s="146"/>
      <c r="ORZ128" s="146"/>
      <c r="OSA128" s="146"/>
      <c r="OSB128" s="146"/>
      <c r="OSC128" s="146"/>
      <c r="OSD128" s="146"/>
      <c r="OSE128" s="146"/>
      <c r="OSF128" s="146"/>
      <c r="OSG128" s="146"/>
      <c r="OSH128" s="146"/>
      <c r="OSI128" s="146"/>
      <c r="OSJ128" s="146"/>
      <c r="OSK128" s="146"/>
      <c r="OSL128" s="146"/>
      <c r="OSM128" s="146"/>
      <c r="OSN128" s="146"/>
      <c r="OSO128" s="146"/>
      <c r="OSP128" s="146"/>
      <c r="OSQ128" s="146"/>
      <c r="OSR128" s="146"/>
      <c r="OSS128" s="146"/>
      <c r="OST128" s="146"/>
      <c r="OSU128" s="146"/>
      <c r="OSV128" s="146"/>
      <c r="OSW128" s="146"/>
      <c r="OSX128" s="146"/>
      <c r="OSY128" s="146"/>
      <c r="OSZ128" s="146"/>
      <c r="OTA128" s="146"/>
      <c r="OTB128" s="146"/>
      <c r="OTC128" s="146"/>
      <c r="OTD128" s="146"/>
      <c r="OTE128" s="146"/>
      <c r="OTF128" s="146"/>
      <c r="OTG128" s="146"/>
      <c r="OTH128" s="146"/>
      <c r="OTI128" s="146"/>
      <c r="OTJ128" s="146"/>
      <c r="OTK128" s="146"/>
      <c r="OTL128" s="146"/>
      <c r="OTM128" s="146"/>
      <c r="OTN128" s="146"/>
      <c r="OTO128" s="146"/>
      <c r="OTP128" s="146"/>
      <c r="OTQ128" s="146"/>
      <c r="OTR128" s="146"/>
      <c r="OTS128" s="146"/>
      <c r="OTT128" s="146"/>
      <c r="OTU128" s="146"/>
      <c r="OTV128" s="146"/>
      <c r="OTW128" s="146"/>
      <c r="OTX128" s="146"/>
      <c r="OTY128" s="146"/>
      <c r="OTZ128" s="146"/>
      <c r="OUA128" s="146"/>
      <c r="OUB128" s="146"/>
      <c r="OUC128" s="146"/>
      <c r="OUD128" s="146"/>
      <c r="OUE128" s="146"/>
      <c r="OUF128" s="146"/>
      <c r="OUG128" s="146"/>
      <c r="OUH128" s="146"/>
      <c r="OUI128" s="146"/>
      <c r="OUJ128" s="146"/>
      <c r="OUK128" s="146"/>
      <c r="OUL128" s="146"/>
      <c r="OUM128" s="146"/>
      <c r="OUN128" s="146"/>
      <c r="OUO128" s="146"/>
      <c r="OUP128" s="146"/>
      <c r="OUQ128" s="146"/>
      <c r="OUR128" s="146"/>
      <c r="OUS128" s="146"/>
      <c r="OUT128" s="146"/>
      <c r="OUU128" s="146"/>
      <c r="OUV128" s="146"/>
      <c r="OUW128" s="146"/>
      <c r="OUX128" s="146"/>
      <c r="OUY128" s="146"/>
      <c r="OUZ128" s="146"/>
      <c r="OVA128" s="146"/>
      <c r="OVB128" s="146"/>
      <c r="OVC128" s="146"/>
      <c r="OVD128" s="146"/>
      <c r="OVE128" s="146"/>
      <c r="OVF128" s="146"/>
      <c r="OVG128" s="146"/>
      <c r="OVH128" s="146"/>
      <c r="OVI128" s="146"/>
      <c r="OVJ128" s="146"/>
      <c r="OVK128" s="146"/>
      <c r="OVL128" s="146"/>
      <c r="OVM128" s="146"/>
      <c r="OVN128" s="146"/>
      <c r="OVO128" s="146"/>
      <c r="OVP128" s="146"/>
      <c r="OVQ128" s="146"/>
      <c r="OVR128" s="146"/>
      <c r="OVS128" s="146"/>
      <c r="OVT128" s="146"/>
      <c r="OVU128" s="146"/>
      <c r="OVV128" s="146"/>
      <c r="OVW128" s="146"/>
      <c r="OVX128" s="146"/>
      <c r="OVY128" s="146"/>
      <c r="OVZ128" s="146"/>
      <c r="OWA128" s="146"/>
      <c r="OWB128" s="146"/>
      <c r="OWC128" s="146"/>
      <c r="OWD128" s="146"/>
      <c r="OWE128" s="146"/>
      <c r="OWF128" s="146"/>
      <c r="OWG128" s="146"/>
      <c r="OWH128" s="146"/>
      <c r="OWI128" s="146"/>
      <c r="OWJ128" s="146"/>
      <c r="OWK128" s="146"/>
      <c r="OWL128" s="146"/>
      <c r="OWM128" s="146"/>
      <c r="OWN128" s="146"/>
      <c r="OWO128" s="146"/>
      <c r="OWP128" s="146"/>
      <c r="OWQ128" s="146"/>
      <c r="OWR128" s="146"/>
      <c r="OWS128" s="146"/>
      <c r="OWT128" s="146"/>
      <c r="OWU128" s="146"/>
      <c r="OWV128" s="146"/>
      <c r="OWW128" s="146"/>
      <c r="OWX128" s="146"/>
      <c r="OWY128" s="146"/>
      <c r="OWZ128" s="146"/>
      <c r="OXA128" s="146"/>
      <c r="OXB128" s="146"/>
      <c r="OXC128" s="146"/>
      <c r="OXD128" s="146"/>
      <c r="OXE128" s="146"/>
      <c r="OXF128" s="146"/>
      <c r="OXG128" s="146"/>
      <c r="OXH128" s="146"/>
      <c r="OXI128" s="146"/>
      <c r="OXJ128" s="146"/>
      <c r="OXK128" s="146"/>
      <c r="OXL128" s="146"/>
      <c r="OXM128" s="146"/>
      <c r="OXN128" s="146"/>
      <c r="OXO128" s="146"/>
      <c r="OXP128" s="146"/>
      <c r="OXQ128" s="146"/>
      <c r="OXR128" s="146"/>
      <c r="OXS128" s="146"/>
      <c r="OXT128" s="146"/>
      <c r="OXU128" s="146"/>
      <c r="OXV128" s="146"/>
      <c r="OXW128" s="146"/>
      <c r="OXX128" s="146"/>
      <c r="OXY128" s="146"/>
      <c r="OXZ128" s="146"/>
      <c r="OYA128" s="146"/>
      <c r="OYB128" s="146"/>
      <c r="OYC128" s="146"/>
      <c r="OYD128" s="146"/>
      <c r="OYE128" s="146"/>
      <c r="OYF128" s="146"/>
      <c r="OYG128" s="146"/>
      <c r="OYH128" s="146"/>
      <c r="OYI128" s="146"/>
      <c r="OYJ128" s="146"/>
      <c r="OYK128" s="146"/>
      <c r="OYL128" s="146"/>
      <c r="OYM128" s="146"/>
      <c r="OYN128" s="146"/>
      <c r="OYO128" s="146"/>
      <c r="OYP128" s="146"/>
      <c r="OYQ128" s="146"/>
      <c r="OYR128" s="146"/>
      <c r="OYS128" s="146"/>
      <c r="OYT128" s="146"/>
      <c r="OYU128" s="146"/>
      <c r="OYV128" s="146"/>
      <c r="OYW128" s="146"/>
      <c r="OYX128" s="146"/>
      <c r="OYY128" s="146"/>
      <c r="OYZ128" s="146"/>
      <c r="OZA128" s="146"/>
      <c r="OZB128" s="146"/>
      <c r="OZC128" s="146"/>
      <c r="OZD128" s="146"/>
      <c r="OZE128" s="146"/>
      <c r="OZF128" s="146"/>
      <c r="OZG128" s="146"/>
      <c r="OZH128" s="146"/>
      <c r="OZI128" s="146"/>
      <c r="OZJ128" s="146"/>
      <c r="OZK128" s="146"/>
      <c r="OZL128" s="146"/>
      <c r="OZM128" s="146"/>
      <c r="OZN128" s="146"/>
      <c r="OZO128" s="146"/>
      <c r="OZP128" s="146"/>
      <c r="OZQ128" s="146"/>
      <c r="OZR128" s="146"/>
      <c r="OZS128" s="146"/>
      <c r="OZT128" s="146"/>
      <c r="OZU128" s="146"/>
      <c r="OZV128" s="146"/>
      <c r="OZW128" s="146"/>
      <c r="OZX128" s="146"/>
      <c r="OZY128" s="146"/>
      <c r="OZZ128" s="146"/>
      <c r="PAA128" s="146"/>
      <c r="PAB128" s="146"/>
      <c r="PAC128" s="146"/>
      <c r="PAD128" s="146"/>
      <c r="PAE128" s="146"/>
      <c r="PAF128" s="146"/>
      <c r="PAG128" s="146"/>
      <c r="PAH128" s="146"/>
      <c r="PAI128" s="146"/>
      <c r="PAJ128" s="146"/>
      <c r="PAK128" s="146"/>
      <c r="PAL128" s="146"/>
      <c r="PAM128" s="146"/>
      <c r="PAN128" s="146"/>
      <c r="PAO128" s="146"/>
      <c r="PAP128" s="146"/>
      <c r="PAQ128" s="146"/>
      <c r="PAR128" s="146"/>
      <c r="PAS128" s="146"/>
      <c r="PAT128" s="146"/>
      <c r="PAU128" s="146"/>
      <c r="PAV128" s="146"/>
      <c r="PAW128" s="146"/>
      <c r="PAX128" s="146"/>
      <c r="PAY128" s="146"/>
      <c r="PAZ128" s="146"/>
      <c r="PBA128" s="146"/>
      <c r="PBB128" s="146"/>
      <c r="PBC128" s="146"/>
      <c r="PBD128" s="146"/>
      <c r="PBE128" s="146"/>
      <c r="PBF128" s="146"/>
      <c r="PBG128" s="146"/>
      <c r="PBH128" s="146"/>
      <c r="PBI128" s="146"/>
      <c r="PBJ128" s="146"/>
      <c r="PBK128" s="146"/>
      <c r="PBL128" s="146"/>
      <c r="PBM128" s="146"/>
      <c r="PBN128" s="146"/>
      <c r="PBO128" s="146"/>
      <c r="PBP128" s="146"/>
      <c r="PBQ128" s="146"/>
      <c r="PBR128" s="146"/>
      <c r="PBS128" s="146"/>
      <c r="PBT128" s="146"/>
      <c r="PBU128" s="146"/>
      <c r="PBV128" s="146"/>
      <c r="PBW128" s="146"/>
      <c r="PBX128" s="146"/>
      <c r="PBY128" s="146"/>
      <c r="PBZ128" s="146"/>
      <c r="PCA128" s="146"/>
      <c r="PCB128" s="146"/>
      <c r="PCC128" s="146"/>
      <c r="PCD128" s="146"/>
      <c r="PCE128" s="146"/>
      <c r="PCF128" s="146"/>
      <c r="PCG128" s="146"/>
      <c r="PCH128" s="146"/>
      <c r="PCI128" s="146"/>
      <c r="PCJ128" s="146"/>
      <c r="PCK128" s="146"/>
      <c r="PCL128" s="146"/>
      <c r="PCM128" s="146"/>
      <c r="PCN128" s="146"/>
      <c r="PCO128" s="146"/>
      <c r="PCP128" s="146"/>
      <c r="PCQ128" s="146"/>
      <c r="PCR128" s="146"/>
      <c r="PCS128" s="146"/>
      <c r="PCT128" s="146"/>
      <c r="PCU128" s="146"/>
      <c r="PCV128" s="146"/>
      <c r="PCW128" s="146"/>
      <c r="PCX128" s="146"/>
      <c r="PCY128" s="146"/>
      <c r="PCZ128" s="146"/>
      <c r="PDA128" s="146"/>
      <c r="PDB128" s="146"/>
      <c r="PDC128" s="146"/>
      <c r="PDD128" s="146"/>
      <c r="PDE128" s="146"/>
      <c r="PDF128" s="146"/>
      <c r="PDG128" s="146"/>
      <c r="PDH128" s="146"/>
      <c r="PDI128" s="146"/>
      <c r="PDJ128" s="146"/>
      <c r="PDK128" s="146"/>
      <c r="PDL128" s="146"/>
      <c r="PDM128" s="146"/>
      <c r="PDN128" s="146"/>
      <c r="PDO128" s="146"/>
      <c r="PDP128" s="146"/>
      <c r="PDQ128" s="146"/>
      <c r="PDR128" s="146"/>
      <c r="PDS128" s="146"/>
      <c r="PDT128" s="146"/>
      <c r="PDU128" s="146"/>
      <c r="PDV128" s="146"/>
      <c r="PDW128" s="146"/>
      <c r="PDX128" s="146"/>
      <c r="PDY128" s="146"/>
      <c r="PDZ128" s="146"/>
      <c r="PEA128" s="146"/>
      <c r="PEB128" s="146"/>
      <c r="PEC128" s="146"/>
      <c r="PED128" s="146"/>
      <c r="PEE128" s="146"/>
      <c r="PEF128" s="146"/>
      <c r="PEG128" s="146"/>
      <c r="PEH128" s="146"/>
      <c r="PEI128" s="146"/>
      <c r="PEJ128" s="146"/>
      <c r="PEK128" s="146"/>
      <c r="PEL128" s="146"/>
      <c r="PEM128" s="146"/>
      <c r="PEN128" s="146"/>
      <c r="PEO128" s="146"/>
      <c r="PEP128" s="146"/>
      <c r="PEQ128" s="146"/>
      <c r="PER128" s="146"/>
      <c r="PES128" s="146"/>
      <c r="PET128" s="146"/>
      <c r="PEU128" s="146"/>
      <c r="PEV128" s="146"/>
      <c r="PEW128" s="146"/>
      <c r="PEX128" s="146"/>
      <c r="PEY128" s="146"/>
      <c r="PEZ128" s="146"/>
      <c r="PFA128" s="146"/>
      <c r="PFB128" s="146"/>
      <c r="PFC128" s="146"/>
      <c r="PFD128" s="146"/>
      <c r="PFE128" s="146"/>
      <c r="PFF128" s="146"/>
      <c r="PFG128" s="146"/>
      <c r="PFH128" s="146"/>
      <c r="PFI128" s="146"/>
      <c r="PFJ128" s="146"/>
      <c r="PFK128" s="146"/>
      <c r="PFL128" s="146"/>
      <c r="PFM128" s="146"/>
      <c r="PFN128" s="146"/>
      <c r="PFO128" s="146"/>
      <c r="PFP128" s="146"/>
      <c r="PFQ128" s="146"/>
      <c r="PFR128" s="146"/>
      <c r="PFS128" s="146"/>
      <c r="PFT128" s="146"/>
      <c r="PFU128" s="146"/>
      <c r="PFV128" s="146"/>
      <c r="PFW128" s="146"/>
      <c r="PFX128" s="146"/>
      <c r="PFY128" s="146"/>
      <c r="PFZ128" s="146"/>
      <c r="PGA128" s="146"/>
      <c r="PGB128" s="146"/>
      <c r="PGC128" s="146"/>
      <c r="PGD128" s="146"/>
      <c r="PGE128" s="146"/>
      <c r="PGF128" s="146"/>
      <c r="PGG128" s="146"/>
      <c r="PGH128" s="146"/>
      <c r="PGI128" s="146"/>
      <c r="PGJ128" s="146"/>
      <c r="PGK128" s="146"/>
      <c r="PGL128" s="146"/>
      <c r="PGM128" s="146"/>
      <c r="PGN128" s="146"/>
      <c r="PGO128" s="146"/>
      <c r="PGP128" s="146"/>
      <c r="PGQ128" s="146"/>
      <c r="PGR128" s="146"/>
      <c r="PGS128" s="146"/>
      <c r="PGT128" s="146"/>
      <c r="PGU128" s="146"/>
      <c r="PGV128" s="146"/>
      <c r="PGW128" s="146"/>
      <c r="PGX128" s="146"/>
      <c r="PGY128" s="146"/>
      <c r="PGZ128" s="146"/>
      <c r="PHA128" s="146"/>
      <c r="PHB128" s="146"/>
      <c r="PHC128" s="146"/>
      <c r="PHD128" s="146"/>
      <c r="PHE128" s="146"/>
      <c r="PHF128" s="146"/>
      <c r="PHG128" s="146"/>
      <c r="PHH128" s="146"/>
      <c r="PHI128" s="146"/>
      <c r="PHJ128" s="146"/>
      <c r="PHK128" s="146"/>
      <c r="PHL128" s="146"/>
      <c r="PHM128" s="146"/>
      <c r="PHN128" s="146"/>
      <c r="PHO128" s="146"/>
      <c r="PHP128" s="146"/>
      <c r="PHQ128" s="146"/>
      <c r="PHR128" s="146"/>
      <c r="PHS128" s="146"/>
      <c r="PHT128" s="146"/>
      <c r="PHU128" s="146"/>
      <c r="PHV128" s="146"/>
      <c r="PHW128" s="146"/>
      <c r="PHX128" s="146"/>
      <c r="PHY128" s="146"/>
      <c r="PHZ128" s="146"/>
      <c r="PIA128" s="146"/>
      <c r="PIB128" s="146"/>
      <c r="PIC128" s="146"/>
      <c r="PID128" s="146"/>
      <c r="PIE128" s="146"/>
      <c r="PIF128" s="146"/>
      <c r="PIG128" s="146"/>
      <c r="PIH128" s="146"/>
      <c r="PII128" s="146"/>
      <c r="PIJ128" s="146"/>
      <c r="PIK128" s="146"/>
      <c r="PIL128" s="146"/>
      <c r="PIM128" s="146"/>
      <c r="PIN128" s="146"/>
      <c r="PIO128" s="146"/>
      <c r="PIP128" s="146"/>
      <c r="PIQ128" s="146"/>
      <c r="PIR128" s="146"/>
      <c r="PIS128" s="146"/>
      <c r="PIT128" s="146"/>
      <c r="PIU128" s="146"/>
      <c r="PIV128" s="146"/>
      <c r="PIW128" s="146"/>
      <c r="PIX128" s="146"/>
      <c r="PIY128" s="146"/>
      <c r="PIZ128" s="146"/>
      <c r="PJA128" s="146"/>
      <c r="PJB128" s="146"/>
      <c r="PJC128" s="146"/>
      <c r="PJD128" s="146"/>
      <c r="PJE128" s="146"/>
      <c r="PJF128" s="146"/>
      <c r="PJG128" s="146"/>
      <c r="PJH128" s="146"/>
      <c r="PJI128" s="146"/>
      <c r="PJJ128" s="146"/>
      <c r="PJK128" s="146"/>
      <c r="PJL128" s="146"/>
      <c r="PJM128" s="146"/>
      <c r="PJN128" s="146"/>
      <c r="PJO128" s="146"/>
      <c r="PJP128" s="146"/>
      <c r="PJQ128" s="146"/>
      <c r="PJR128" s="146"/>
      <c r="PJS128" s="146"/>
      <c r="PJT128" s="146"/>
      <c r="PJU128" s="146"/>
      <c r="PJV128" s="146"/>
      <c r="PJW128" s="146"/>
      <c r="PJX128" s="146"/>
      <c r="PJY128" s="146"/>
      <c r="PJZ128" s="146"/>
      <c r="PKA128" s="146"/>
      <c r="PKB128" s="146"/>
      <c r="PKC128" s="146"/>
      <c r="PKD128" s="146"/>
      <c r="PKE128" s="146"/>
      <c r="PKF128" s="146"/>
      <c r="PKG128" s="146"/>
      <c r="PKH128" s="146"/>
      <c r="PKI128" s="146"/>
      <c r="PKJ128" s="146"/>
      <c r="PKK128" s="146"/>
      <c r="PKL128" s="146"/>
      <c r="PKM128" s="146"/>
      <c r="PKN128" s="146"/>
      <c r="PKO128" s="146"/>
      <c r="PKP128" s="146"/>
      <c r="PKQ128" s="146"/>
      <c r="PKR128" s="146"/>
      <c r="PKS128" s="146"/>
      <c r="PKT128" s="146"/>
      <c r="PKU128" s="146"/>
      <c r="PKV128" s="146"/>
      <c r="PKW128" s="146"/>
      <c r="PKX128" s="146"/>
      <c r="PKY128" s="146"/>
      <c r="PKZ128" s="146"/>
      <c r="PLA128" s="146"/>
      <c r="PLB128" s="146"/>
      <c r="PLC128" s="146"/>
      <c r="PLD128" s="146"/>
      <c r="PLE128" s="146"/>
      <c r="PLF128" s="146"/>
      <c r="PLG128" s="146"/>
      <c r="PLH128" s="146"/>
      <c r="PLI128" s="146"/>
      <c r="PLJ128" s="146"/>
      <c r="PLK128" s="146"/>
      <c r="PLL128" s="146"/>
      <c r="PLM128" s="146"/>
      <c r="PLN128" s="146"/>
      <c r="PLO128" s="146"/>
      <c r="PLP128" s="146"/>
      <c r="PLQ128" s="146"/>
      <c r="PLR128" s="146"/>
      <c r="PLS128" s="146"/>
      <c r="PLT128" s="146"/>
      <c r="PLU128" s="146"/>
      <c r="PLV128" s="146"/>
      <c r="PLW128" s="146"/>
      <c r="PLX128" s="146"/>
      <c r="PLY128" s="146"/>
      <c r="PLZ128" s="146"/>
      <c r="PMA128" s="146"/>
      <c r="PMB128" s="146"/>
      <c r="PMC128" s="146"/>
      <c r="PMD128" s="146"/>
      <c r="PME128" s="146"/>
      <c r="PMF128" s="146"/>
      <c r="PMG128" s="146"/>
      <c r="PMH128" s="146"/>
      <c r="PMI128" s="146"/>
      <c r="PMJ128" s="146"/>
      <c r="PMK128" s="146"/>
      <c r="PML128" s="146"/>
      <c r="PMM128" s="146"/>
      <c r="PMN128" s="146"/>
      <c r="PMO128" s="146"/>
      <c r="PMP128" s="146"/>
      <c r="PMQ128" s="146"/>
      <c r="PMR128" s="146"/>
      <c r="PMS128" s="146"/>
      <c r="PMT128" s="146"/>
      <c r="PMU128" s="146"/>
      <c r="PMV128" s="146"/>
      <c r="PMW128" s="146"/>
      <c r="PMX128" s="146"/>
      <c r="PMY128" s="146"/>
      <c r="PMZ128" s="146"/>
      <c r="PNA128" s="146"/>
      <c r="PNB128" s="146"/>
      <c r="PNC128" s="146"/>
      <c r="PND128" s="146"/>
      <c r="PNE128" s="146"/>
      <c r="PNF128" s="146"/>
      <c r="PNG128" s="146"/>
      <c r="PNH128" s="146"/>
      <c r="PNI128" s="146"/>
      <c r="PNJ128" s="146"/>
      <c r="PNK128" s="146"/>
      <c r="PNL128" s="146"/>
      <c r="PNM128" s="146"/>
      <c r="PNN128" s="146"/>
      <c r="PNO128" s="146"/>
      <c r="PNP128" s="146"/>
      <c r="PNQ128" s="146"/>
      <c r="PNR128" s="146"/>
      <c r="PNS128" s="146"/>
      <c r="PNT128" s="146"/>
      <c r="PNU128" s="146"/>
      <c r="PNV128" s="146"/>
      <c r="PNW128" s="146"/>
      <c r="PNX128" s="146"/>
      <c r="PNY128" s="146"/>
      <c r="PNZ128" s="146"/>
      <c r="POA128" s="146"/>
      <c r="POB128" s="146"/>
      <c r="POC128" s="146"/>
      <c r="POD128" s="146"/>
      <c r="POE128" s="146"/>
      <c r="POF128" s="146"/>
      <c r="POG128" s="146"/>
      <c r="POH128" s="146"/>
      <c r="POI128" s="146"/>
      <c r="POJ128" s="146"/>
      <c r="POK128" s="146"/>
      <c r="POL128" s="146"/>
      <c r="POM128" s="146"/>
      <c r="PON128" s="146"/>
      <c r="POO128" s="146"/>
      <c r="POP128" s="146"/>
      <c r="POQ128" s="146"/>
      <c r="POR128" s="146"/>
      <c r="POS128" s="146"/>
      <c r="POT128" s="146"/>
      <c r="POU128" s="146"/>
      <c r="POV128" s="146"/>
      <c r="POW128" s="146"/>
      <c r="POX128" s="146"/>
      <c r="POY128" s="146"/>
      <c r="POZ128" s="146"/>
      <c r="PPA128" s="146"/>
      <c r="PPB128" s="146"/>
      <c r="PPC128" s="146"/>
      <c r="PPD128" s="146"/>
      <c r="PPE128" s="146"/>
      <c r="PPF128" s="146"/>
      <c r="PPG128" s="146"/>
      <c r="PPH128" s="146"/>
      <c r="PPI128" s="146"/>
      <c r="PPJ128" s="146"/>
      <c r="PPK128" s="146"/>
      <c r="PPL128" s="146"/>
      <c r="PPM128" s="146"/>
      <c r="PPN128" s="146"/>
      <c r="PPO128" s="146"/>
      <c r="PPP128" s="146"/>
      <c r="PPQ128" s="146"/>
      <c r="PPR128" s="146"/>
      <c r="PPS128" s="146"/>
      <c r="PPT128" s="146"/>
      <c r="PPU128" s="146"/>
      <c r="PPV128" s="146"/>
      <c r="PPW128" s="146"/>
      <c r="PPX128" s="146"/>
      <c r="PPY128" s="146"/>
      <c r="PPZ128" s="146"/>
      <c r="PQA128" s="146"/>
      <c r="PQB128" s="146"/>
      <c r="PQC128" s="146"/>
      <c r="PQD128" s="146"/>
      <c r="PQE128" s="146"/>
      <c r="PQF128" s="146"/>
      <c r="PQG128" s="146"/>
      <c r="PQH128" s="146"/>
      <c r="PQI128" s="146"/>
      <c r="PQJ128" s="146"/>
      <c r="PQK128" s="146"/>
      <c r="PQL128" s="146"/>
      <c r="PQM128" s="146"/>
      <c r="PQN128" s="146"/>
      <c r="PQO128" s="146"/>
      <c r="PQP128" s="146"/>
      <c r="PQQ128" s="146"/>
      <c r="PQR128" s="146"/>
      <c r="PQS128" s="146"/>
      <c r="PQT128" s="146"/>
      <c r="PQU128" s="146"/>
      <c r="PQV128" s="146"/>
      <c r="PQW128" s="146"/>
      <c r="PQX128" s="146"/>
      <c r="PQY128" s="146"/>
      <c r="PQZ128" s="146"/>
      <c r="PRA128" s="146"/>
      <c r="PRB128" s="146"/>
      <c r="PRC128" s="146"/>
      <c r="PRD128" s="146"/>
      <c r="PRE128" s="146"/>
      <c r="PRF128" s="146"/>
      <c r="PRG128" s="146"/>
      <c r="PRH128" s="146"/>
      <c r="PRI128" s="146"/>
      <c r="PRJ128" s="146"/>
      <c r="PRK128" s="146"/>
      <c r="PRL128" s="146"/>
      <c r="PRM128" s="146"/>
      <c r="PRN128" s="146"/>
      <c r="PRO128" s="146"/>
      <c r="PRP128" s="146"/>
      <c r="PRQ128" s="146"/>
      <c r="PRR128" s="146"/>
      <c r="PRS128" s="146"/>
      <c r="PRT128" s="146"/>
      <c r="PRU128" s="146"/>
      <c r="PRV128" s="146"/>
      <c r="PRW128" s="146"/>
      <c r="PRX128" s="146"/>
      <c r="PRY128" s="146"/>
      <c r="PRZ128" s="146"/>
      <c r="PSA128" s="146"/>
      <c r="PSB128" s="146"/>
      <c r="PSC128" s="146"/>
      <c r="PSD128" s="146"/>
      <c r="PSE128" s="146"/>
      <c r="PSF128" s="146"/>
      <c r="PSG128" s="146"/>
      <c r="PSH128" s="146"/>
      <c r="PSI128" s="146"/>
      <c r="PSJ128" s="146"/>
      <c r="PSK128" s="146"/>
      <c r="PSL128" s="146"/>
      <c r="PSM128" s="146"/>
      <c r="PSN128" s="146"/>
      <c r="PSO128" s="146"/>
      <c r="PSP128" s="146"/>
      <c r="PSQ128" s="146"/>
      <c r="PSR128" s="146"/>
      <c r="PSS128" s="146"/>
      <c r="PST128" s="146"/>
      <c r="PSU128" s="146"/>
      <c r="PSV128" s="146"/>
      <c r="PSW128" s="146"/>
      <c r="PSX128" s="146"/>
      <c r="PSY128" s="146"/>
      <c r="PSZ128" s="146"/>
      <c r="PTA128" s="146"/>
      <c r="PTB128" s="146"/>
      <c r="PTC128" s="146"/>
      <c r="PTD128" s="146"/>
      <c r="PTE128" s="146"/>
      <c r="PTF128" s="146"/>
      <c r="PTG128" s="146"/>
      <c r="PTH128" s="146"/>
      <c r="PTI128" s="146"/>
      <c r="PTJ128" s="146"/>
      <c r="PTK128" s="146"/>
      <c r="PTL128" s="146"/>
      <c r="PTM128" s="146"/>
      <c r="PTN128" s="146"/>
      <c r="PTO128" s="146"/>
      <c r="PTP128" s="146"/>
      <c r="PTQ128" s="146"/>
      <c r="PTR128" s="146"/>
      <c r="PTS128" s="146"/>
      <c r="PTT128" s="146"/>
      <c r="PTU128" s="146"/>
      <c r="PTV128" s="146"/>
      <c r="PTW128" s="146"/>
      <c r="PTX128" s="146"/>
      <c r="PTY128" s="146"/>
      <c r="PTZ128" s="146"/>
      <c r="PUA128" s="146"/>
      <c r="PUB128" s="146"/>
      <c r="PUC128" s="146"/>
      <c r="PUD128" s="146"/>
      <c r="PUE128" s="146"/>
      <c r="PUF128" s="146"/>
      <c r="PUG128" s="146"/>
      <c r="PUH128" s="146"/>
      <c r="PUI128" s="146"/>
      <c r="PUJ128" s="146"/>
      <c r="PUK128" s="146"/>
      <c r="PUL128" s="146"/>
      <c r="PUM128" s="146"/>
      <c r="PUN128" s="146"/>
      <c r="PUO128" s="146"/>
      <c r="PUP128" s="146"/>
      <c r="PUQ128" s="146"/>
      <c r="PUR128" s="146"/>
      <c r="PUS128" s="146"/>
      <c r="PUT128" s="146"/>
      <c r="PUU128" s="146"/>
      <c r="PUV128" s="146"/>
      <c r="PUW128" s="146"/>
      <c r="PUX128" s="146"/>
      <c r="PUY128" s="146"/>
      <c r="PUZ128" s="146"/>
      <c r="PVA128" s="146"/>
      <c r="PVB128" s="146"/>
      <c r="PVC128" s="146"/>
      <c r="PVD128" s="146"/>
      <c r="PVE128" s="146"/>
      <c r="PVF128" s="146"/>
      <c r="PVG128" s="146"/>
      <c r="PVH128" s="146"/>
      <c r="PVI128" s="146"/>
      <c r="PVJ128" s="146"/>
      <c r="PVK128" s="146"/>
      <c r="PVL128" s="146"/>
      <c r="PVM128" s="146"/>
      <c r="PVN128" s="146"/>
      <c r="PVO128" s="146"/>
      <c r="PVP128" s="146"/>
      <c r="PVQ128" s="146"/>
      <c r="PVR128" s="146"/>
      <c r="PVS128" s="146"/>
      <c r="PVT128" s="146"/>
      <c r="PVU128" s="146"/>
      <c r="PVV128" s="146"/>
      <c r="PVW128" s="146"/>
      <c r="PVX128" s="146"/>
      <c r="PVY128" s="146"/>
      <c r="PVZ128" s="146"/>
      <c r="PWA128" s="146"/>
      <c r="PWB128" s="146"/>
      <c r="PWC128" s="146"/>
      <c r="PWD128" s="146"/>
      <c r="PWE128" s="146"/>
      <c r="PWF128" s="146"/>
      <c r="PWG128" s="146"/>
      <c r="PWH128" s="146"/>
      <c r="PWI128" s="146"/>
      <c r="PWJ128" s="146"/>
      <c r="PWK128" s="146"/>
      <c r="PWL128" s="146"/>
      <c r="PWM128" s="146"/>
      <c r="PWN128" s="146"/>
      <c r="PWO128" s="146"/>
      <c r="PWP128" s="146"/>
      <c r="PWQ128" s="146"/>
      <c r="PWR128" s="146"/>
      <c r="PWS128" s="146"/>
      <c r="PWT128" s="146"/>
      <c r="PWU128" s="146"/>
      <c r="PWV128" s="146"/>
      <c r="PWW128" s="146"/>
      <c r="PWX128" s="146"/>
      <c r="PWY128" s="146"/>
      <c r="PWZ128" s="146"/>
      <c r="PXA128" s="146"/>
      <c r="PXB128" s="146"/>
      <c r="PXC128" s="146"/>
      <c r="PXD128" s="146"/>
      <c r="PXE128" s="146"/>
      <c r="PXF128" s="146"/>
      <c r="PXG128" s="146"/>
      <c r="PXH128" s="146"/>
      <c r="PXI128" s="146"/>
      <c r="PXJ128" s="146"/>
      <c r="PXK128" s="146"/>
      <c r="PXL128" s="146"/>
      <c r="PXM128" s="146"/>
      <c r="PXN128" s="146"/>
      <c r="PXO128" s="146"/>
      <c r="PXP128" s="146"/>
      <c r="PXQ128" s="146"/>
      <c r="PXR128" s="146"/>
      <c r="PXS128" s="146"/>
      <c r="PXT128" s="146"/>
      <c r="PXU128" s="146"/>
      <c r="PXV128" s="146"/>
      <c r="PXW128" s="146"/>
      <c r="PXX128" s="146"/>
      <c r="PXY128" s="146"/>
      <c r="PXZ128" s="146"/>
      <c r="PYA128" s="146"/>
      <c r="PYB128" s="146"/>
      <c r="PYC128" s="146"/>
      <c r="PYD128" s="146"/>
      <c r="PYE128" s="146"/>
      <c r="PYF128" s="146"/>
      <c r="PYG128" s="146"/>
      <c r="PYH128" s="146"/>
      <c r="PYI128" s="146"/>
      <c r="PYJ128" s="146"/>
      <c r="PYK128" s="146"/>
      <c r="PYL128" s="146"/>
      <c r="PYM128" s="146"/>
      <c r="PYN128" s="146"/>
      <c r="PYO128" s="146"/>
      <c r="PYP128" s="146"/>
      <c r="PYQ128" s="146"/>
      <c r="PYR128" s="146"/>
      <c r="PYS128" s="146"/>
      <c r="PYT128" s="146"/>
      <c r="PYU128" s="146"/>
      <c r="PYV128" s="146"/>
      <c r="PYW128" s="146"/>
      <c r="PYX128" s="146"/>
      <c r="PYY128" s="146"/>
      <c r="PYZ128" s="146"/>
      <c r="PZA128" s="146"/>
      <c r="PZB128" s="146"/>
      <c r="PZC128" s="146"/>
      <c r="PZD128" s="146"/>
      <c r="PZE128" s="146"/>
      <c r="PZF128" s="146"/>
      <c r="PZG128" s="146"/>
      <c r="PZH128" s="146"/>
      <c r="PZI128" s="146"/>
      <c r="PZJ128" s="146"/>
      <c r="PZK128" s="146"/>
      <c r="PZL128" s="146"/>
      <c r="PZM128" s="146"/>
      <c r="PZN128" s="146"/>
      <c r="PZO128" s="146"/>
      <c r="PZP128" s="146"/>
      <c r="PZQ128" s="146"/>
      <c r="PZR128" s="146"/>
      <c r="PZS128" s="146"/>
      <c r="PZT128" s="146"/>
      <c r="PZU128" s="146"/>
      <c r="PZV128" s="146"/>
      <c r="PZW128" s="146"/>
      <c r="PZX128" s="146"/>
      <c r="PZY128" s="146"/>
      <c r="PZZ128" s="146"/>
      <c r="QAA128" s="146"/>
      <c r="QAB128" s="146"/>
      <c r="QAC128" s="146"/>
      <c r="QAD128" s="146"/>
      <c r="QAE128" s="146"/>
      <c r="QAF128" s="146"/>
      <c r="QAG128" s="146"/>
      <c r="QAH128" s="146"/>
      <c r="QAI128" s="146"/>
      <c r="QAJ128" s="146"/>
      <c r="QAK128" s="146"/>
      <c r="QAL128" s="146"/>
      <c r="QAM128" s="146"/>
      <c r="QAN128" s="146"/>
      <c r="QAO128" s="146"/>
      <c r="QAP128" s="146"/>
      <c r="QAQ128" s="146"/>
      <c r="QAR128" s="146"/>
      <c r="QAS128" s="146"/>
      <c r="QAT128" s="146"/>
      <c r="QAU128" s="146"/>
      <c r="QAV128" s="146"/>
      <c r="QAW128" s="146"/>
      <c r="QAX128" s="146"/>
      <c r="QAY128" s="146"/>
      <c r="QAZ128" s="146"/>
      <c r="QBA128" s="146"/>
      <c r="QBB128" s="146"/>
      <c r="QBC128" s="146"/>
      <c r="QBD128" s="146"/>
      <c r="QBE128" s="146"/>
      <c r="QBF128" s="146"/>
      <c r="QBG128" s="146"/>
      <c r="QBH128" s="146"/>
      <c r="QBI128" s="146"/>
      <c r="QBJ128" s="146"/>
      <c r="QBK128" s="146"/>
      <c r="QBL128" s="146"/>
      <c r="QBM128" s="146"/>
      <c r="QBN128" s="146"/>
      <c r="QBO128" s="146"/>
      <c r="QBP128" s="146"/>
      <c r="QBQ128" s="146"/>
      <c r="QBR128" s="146"/>
      <c r="QBS128" s="146"/>
      <c r="QBT128" s="146"/>
      <c r="QBU128" s="146"/>
      <c r="QBV128" s="146"/>
      <c r="QBW128" s="146"/>
      <c r="QBX128" s="146"/>
      <c r="QBY128" s="146"/>
      <c r="QBZ128" s="146"/>
      <c r="QCA128" s="146"/>
      <c r="QCB128" s="146"/>
      <c r="QCC128" s="146"/>
      <c r="QCD128" s="146"/>
      <c r="QCE128" s="146"/>
      <c r="QCF128" s="146"/>
      <c r="QCG128" s="146"/>
      <c r="QCH128" s="146"/>
      <c r="QCI128" s="146"/>
      <c r="QCJ128" s="146"/>
      <c r="QCK128" s="146"/>
      <c r="QCL128" s="146"/>
      <c r="QCM128" s="146"/>
      <c r="QCN128" s="146"/>
      <c r="QCO128" s="146"/>
      <c r="QCP128" s="146"/>
      <c r="QCQ128" s="146"/>
      <c r="QCR128" s="146"/>
      <c r="QCS128" s="146"/>
      <c r="QCT128" s="146"/>
      <c r="QCU128" s="146"/>
      <c r="QCV128" s="146"/>
      <c r="QCW128" s="146"/>
      <c r="QCX128" s="146"/>
      <c r="QCY128" s="146"/>
      <c r="QCZ128" s="146"/>
      <c r="QDA128" s="146"/>
      <c r="QDB128" s="146"/>
      <c r="QDC128" s="146"/>
      <c r="QDD128" s="146"/>
      <c r="QDE128" s="146"/>
      <c r="QDF128" s="146"/>
      <c r="QDG128" s="146"/>
      <c r="QDH128" s="146"/>
      <c r="QDI128" s="146"/>
      <c r="QDJ128" s="146"/>
      <c r="QDK128" s="146"/>
      <c r="QDL128" s="146"/>
      <c r="QDM128" s="146"/>
      <c r="QDN128" s="146"/>
      <c r="QDO128" s="146"/>
      <c r="QDP128" s="146"/>
      <c r="QDQ128" s="146"/>
      <c r="QDR128" s="146"/>
      <c r="QDS128" s="146"/>
      <c r="QDT128" s="146"/>
      <c r="QDU128" s="146"/>
      <c r="QDV128" s="146"/>
      <c r="QDW128" s="146"/>
      <c r="QDX128" s="146"/>
      <c r="QDY128" s="146"/>
      <c r="QDZ128" s="146"/>
      <c r="QEA128" s="146"/>
      <c r="QEB128" s="146"/>
      <c r="QEC128" s="146"/>
      <c r="QED128" s="146"/>
      <c r="QEE128" s="146"/>
      <c r="QEF128" s="146"/>
      <c r="QEG128" s="146"/>
      <c r="QEH128" s="146"/>
      <c r="QEI128" s="146"/>
      <c r="QEJ128" s="146"/>
      <c r="QEK128" s="146"/>
      <c r="QEL128" s="146"/>
      <c r="QEM128" s="146"/>
      <c r="QEN128" s="146"/>
      <c r="QEO128" s="146"/>
      <c r="QEP128" s="146"/>
      <c r="QEQ128" s="146"/>
      <c r="QER128" s="146"/>
      <c r="QES128" s="146"/>
      <c r="QET128" s="146"/>
      <c r="QEU128" s="146"/>
      <c r="QEV128" s="146"/>
      <c r="QEW128" s="146"/>
      <c r="QEX128" s="146"/>
      <c r="QEY128" s="146"/>
      <c r="QEZ128" s="146"/>
      <c r="QFA128" s="146"/>
      <c r="QFB128" s="146"/>
      <c r="QFC128" s="146"/>
      <c r="QFD128" s="146"/>
      <c r="QFE128" s="146"/>
      <c r="QFF128" s="146"/>
      <c r="QFG128" s="146"/>
      <c r="QFH128" s="146"/>
      <c r="QFI128" s="146"/>
      <c r="QFJ128" s="146"/>
      <c r="QFK128" s="146"/>
      <c r="QFL128" s="146"/>
      <c r="QFM128" s="146"/>
      <c r="QFN128" s="146"/>
      <c r="QFO128" s="146"/>
      <c r="QFP128" s="146"/>
      <c r="QFQ128" s="146"/>
      <c r="QFR128" s="146"/>
      <c r="QFS128" s="146"/>
      <c r="QFT128" s="146"/>
      <c r="QFU128" s="146"/>
      <c r="QFV128" s="146"/>
      <c r="QFW128" s="146"/>
      <c r="QFX128" s="146"/>
      <c r="QFY128" s="146"/>
      <c r="QFZ128" s="146"/>
      <c r="QGA128" s="146"/>
      <c r="QGB128" s="146"/>
      <c r="QGC128" s="146"/>
      <c r="QGD128" s="146"/>
      <c r="QGE128" s="146"/>
      <c r="QGF128" s="146"/>
      <c r="QGG128" s="146"/>
      <c r="QGH128" s="146"/>
      <c r="QGI128" s="146"/>
      <c r="QGJ128" s="146"/>
      <c r="QGK128" s="146"/>
      <c r="QGL128" s="146"/>
      <c r="QGM128" s="146"/>
      <c r="QGN128" s="146"/>
      <c r="QGO128" s="146"/>
      <c r="QGP128" s="146"/>
      <c r="QGQ128" s="146"/>
      <c r="QGR128" s="146"/>
      <c r="QGS128" s="146"/>
      <c r="QGT128" s="146"/>
      <c r="QGU128" s="146"/>
      <c r="QGV128" s="146"/>
      <c r="QGW128" s="146"/>
      <c r="QGX128" s="146"/>
      <c r="QGY128" s="146"/>
      <c r="QGZ128" s="146"/>
      <c r="QHA128" s="146"/>
      <c r="QHB128" s="146"/>
      <c r="QHC128" s="146"/>
      <c r="QHD128" s="146"/>
      <c r="QHE128" s="146"/>
      <c r="QHF128" s="146"/>
      <c r="QHG128" s="146"/>
      <c r="QHH128" s="146"/>
      <c r="QHI128" s="146"/>
      <c r="QHJ128" s="146"/>
      <c r="QHK128" s="146"/>
      <c r="QHL128" s="146"/>
      <c r="QHM128" s="146"/>
      <c r="QHN128" s="146"/>
      <c r="QHO128" s="146"/>
      <c r="QHP128" s="146"/>
      <c r="QHQ128" s="146"/>
      <c r="QHR128" s="146"/>
      <c r="QHS128" s="146"/>
      <c r="QHT128" s="146"/>
      <c r="QHU128" s="146"/>
      <c r="QHV128" s="146"/>
      <c r="QHW128" s="146"/>
      <c r="QHX128" s="146"/>
      <c r="QHY128" s="146"/>
      <c r="QHZ128" s="146"/>
      <c r="QIA128" s="146"/>
      <c r="QIB128" s="146"/>
      <c r="QIC128" s="146"/>
      <c r="QID128" s="146"/>
      <c r="QIE128" s="146"/>
      <c r="QIF128" s="146"/>
      <c r="QIG128" s="146"/>
      <c r="QIH128" s="146"/>
      <c r="QII128" s="146"/>
      <c r="QIJ128" s="146"/>
      <c r="QIK128" s="146"/>
      <c r="QIL128" s="146"/>
      <c r="QIM128" s="146"/>
      <c r="QIN128" s="146"/>
      <c r="QIO128" s="146"/>
      <c r="QIP128" s="146"/>
      <c r="QIQ128" s="146"/>
      <c r="QIR128" s="146"/>
      <c r="QIS128" s="146"/>
      <c r="QIT128" s="146"/>
      <c r="QIU128" s="146"/>
      <c r="QIV128" s="146"/>
      <c r="QIW128" s="146"/>
      <c r="QIX128" s="146"/>
      <c r="QIY128" s="146"/>
      <c r="QIZ128" s="146"/>
      <c r="QJA128" s="146"/>
      <c r="QJB128" s="146"/>
      <c r="QJC128" s="146"/>
      <c r="QJD128" s="146"/>
      <c r="QJE128" s="146"/>
      <c r="QJF128" s="146"/>
      <c r="QJG128" s="146"/>
      <c r="QJH128" s="146"/>
      <c r="QJI128" s="146"/>
      <c r="QJJ128" s="146"/>
      <c r="QJK128" s="146"/>
      <c r="QJL128" s="146"/>
      <c r="QJM128" s="146"/>
      <c r="QJN128" s="146"/>
      <c r="QJO128" s="146"/>
      <c r="QJP128" s="146"/>
      <c r="QJQ128" s="146"/>
      <c r="QJR128" s="146"/>
      <c r="QJS128" s="146"/>
      <c r="QJT128" s="146"/>
      <c r="QJU128" s="146"/>
      <c r="QJV128" s="146"/>
      <c r="QJW128" s="146"/>
      <c r="QJX128" s="146"/>
      <c r="QJY128" s="146"/>
      <c r="QJZ128" s="146"/>
      <c r="QKA128" s="146"/>
      <c r="QKB128" s="146"/>
      <c r="QKC128" s="146"/>
      <c r="QKD128" s="146"/>
      <c r="QKE128" s="146"/>
      <c r="QKF128" s="146"/>
      <c r="QKG128" s="146"/>
      <c r="QKH128" s="146"/>
      <c r="QKI128" s="146"/>
      <c r="QKJ128" s="146"/>
      <c r="QKK128" s="146"/>
      <c r="QKL128" s="146"/>
      <c r="QKM128" s="146"/>
      <c r="QKN128" s="146"/>
      <c r="QKO128" s="146"/>
      <c r="QKP128" s="146"/>
      <c r="QKQ128" s="146"/>
      <c r="QKR128" s="146"/>
      <c r="QKS128" s="146"/>
      <c r="QKT128" s="146"/>
      <c r="QKU128" s="146"/>
      <c r="QKV128" s="146"/>
      <c r="QKW128" s="146"/>
      <c r="QKX128" s="146"/>
      <c r="QKY128" s="146"/>
      <c r="QKZ128" s="146"/>
      <c r="QLA128" s="146"/>
      <c r="QLB128" s="146"/>
      <c r="QLC128" s="146"/>
      <c r="QLD128" s="146"/>
      <c r="QLE128" s="146"/>
      <c r="QLF128" s="146"/>
      <c r="QLG128" s="146"/>
      <c r="QLH128" s="146"/>
      <c r="QLI128" s="146"/>
      <c r="QLJ128" s="146"/>
      <c r="QLK128" s="146"/>
      <c r="QLL128" s="146"/>
      <c r="QLM128" s="146"/>
      <c r="QLN128" s="146"/>
      <c r="QLO128" s="146"/>
      <c r="QLP128" s="146"/>
      <c r="QLQ128" s="146"/>
      <c r="QLR128" s="146"/>
      <c r="QLS128" s="146"/>
      <c r="QLT128" s="146"/>
      <c r="QLU128" s="146"/>
      <c r="QLV128" s="146"/>
      <c r="QLW128" s="146"/>
      <c r="QLX128" s="146"/>
      <c r="QLY128" s="146"/>
      <c r="QLZ128" s="146"/>
      <c r="QMA128" s="146"/>
      <c r="QMB128" s="146"/>
      <c r="QMC128" s="146"/>
      <c r="QMD128" s="146"/>
      <c r="QME128" s="146"/>
      <c r="QMF128" s="146"/>
      <c r="QMG128" s="146"/>
      <c r="QMH128" s="146"/>
      <c r="QMI128" s="146"/>
      <c r="QMJ128" s="146"/>
      <c r="QMK128" s="146"/>
      <c r="QML128" s="146"/>
      <c r="QMM128" s="146"/>
      <c r="QMN128" s="146"/>
      <c r="QMO128" s="146"/>
      <c r="QMP128" s="146"/>
      <c r="QMQ128" s="146"/>
      <c r="QMR128" s="146"/>
      <c r="QMS128" s="146"/>
      <c r="QMT128" s="146"/>
      <c r="QMU128" s="146"/>
      <c r="QMV128" s="146"/>
      <c r="QMW128" s="146"/>
      <c r="QMX128" s="146"/>
      <c r="QMY128" s="146"/>
      <c r="QMZ128" s="146"/>
      <c r="QNA128" s="146"/>
      <c r="QNB128" s="146"/>
      <c r="QNC128" s="146"/>
      <c r="QND128" s="146"/>
      <c r="QNE128" s="146"/>
      <c r="QNF128" s="146"/>
      <c r="QNG128" s="146"/>
      <c r="QNH128" s="146"/>
      <c r="QNI128" s="146"/>
      <c r="QNJ128" s="146"/>
      <c r="QNK128" s="146"/>
      <c r="QNL128" s="146"/>
      <c r="QNM128" s="146"/>
      <c r="QNN128" s="146"/>
      <c r="QNO128" s="146"/>
      <c r="QNP128" s="146"/>
      <c r="QNQ128" s="146"/>
      <c r="QNR128" s="146"/>
      <c r="QNS128" s="146"/>
      <c r="QNT128" s="146"/>
      <c r="QNU128" s="146"/>
      <c r="QNV128" s="146"/>
      <c r="QNW128" s="146"/>
      <c r="QNX128" s="146"/>
      <c r="QNY128" s="146"/>
      <c r="QNZ128" s="146"/>
      <c r="QOA128" s="146"/>
      <c r="QOB128" s="146"/>
      <c r="QOC128" s="146"/>
      <c r="QOD128" s="146"/>
      <c r="QOE128" s="146"/>
      <c r="QOF128" s="146"/>
      <c r="QOG128" s="146"/>
      <c r="QOH128" s="146"/>
      <c r="QOI128" s="146"/>
      <c r="QOJ128" s="146"/>
      <c r="QOK128" s="146"/>
      <c r="QOL128" s="146"/>
      <c r="QOM128" s="146"/>
      <c r="QON128" s="146"/>
      <c r="QOO128" s="146"/>
      <c r="QOP128" s="146"/>
      <c r="QOQ128" s="146"/>
      <c r="QOR128" s="146"/>
      <c r="QOS128" s="146"/>
      <c r="QOT128" s="146"/>
      <c r="QOU128" s="146"/>
      <c r="QOV128" s="146"/>
      <c r="QOW128" s="146"/>
      <c r="QOX128" s="146"/>
      <c r="QOY128" s="146"/>
      <c r="QOZ128" s="146"/>
      <c r="QPA128" s="146"/>
      <c r="QPB128" s="146"/>
      <c r="QPC128" s="146"/>
      <c r="QPD128" s="146"/>
      <c r="QPE128" s="146"/>
      <c r="QPF128" s="146"/>
      <c r="QPG128" s="146"/>
      <c r="QPH128" s="146"/>
      <c r="QPI128" s="146"/>
      <c r="QPJ128" s="146"/>
      <c r="QPK128" s="146"/>
      <c r="QPL128" s="146"/>
      <c r="QPM128" s="146"/>
      <c r="QPN128" s="146"/>
      <c r="QPO128" s="146"/>
      <c r="QPP128" s="146"/>
      <c r="QPQ128" s="146"/>
      <c r="QPR128" s="146"/>
      <c r="QPS128" s="146"/>
      <c r="QPT128" s="146"/>
      <c r="QPU128" s="146"/>
      <c r="QPV128" s="146"/>
      <c r="QPW128" s="146"/>
      <c r="QPX128" s="146"/>
      <c r="QPY128" s="146"/>
      <c r="QPZ128" s="146"/>
      <c r="QQA128" s="146"/>
      <c r="QQB128" s="146"/>
      <c r="QQC128" s="146"/>
      <c r="QQD128" s="146"/>
      <c r="QQE128" s="146"/>
      <c r="QQF128" s="146"/>
      <c r="QQG128" s="146"/>
      <c r="QQH128" s="146"/>
      <c r="QQI128" s="146"/>
      <c r="QQJ128" s="146"/>
      <c r="QQK128" s="146"/>
      <c r="QQL128" s="146"/>
      <c r="QQM128" s="146"/>
      <c r="QQN128" s="146"/>
      <c r="QQO128" s="146"/>
      <c r="QQP128" s="146"/>
      <c r="QQQ128" s="146"/>
      <c r="QQR128" s="146"/>
      <c r="QQS128" s="146"/>
      <c r="QQT128" s="146"/>
      <c r="QQU128" s="146"/>
      <c r="QQV128" s="146"/>
      <c r="QQW128" s="146"/>
      <c r="QQX128" s="146"/>
      <c r="QQY128" s="146"/>
      <c r="QQZ128" s="146"/>
      <c r="QRA128" s="146"/>
      <c r="QRB128" s="146"/>
      <c r="QRC128" s="146"/>
      <c r="QRD128" s="146"/>
      <c r="QRE128" s="146"/>
      <c r="QRF128" s="146"/>
      <c r="QRG128" s="146"/>
      <c r="QRH128" s="146"/>
      <c r="QRI128" s="146"/>
      <c r="QRJ128" s="146"/>
      <c r="QRK128" s="146"/>
      <c r="QRL128" s="146"/>
      <c r="QRM128" s="146"/>
      <c r="QRN128" s="146"/>
      <c r="QRO128" s="146"/>
      <c r="QRP128" s="146"/>
      <c r="QRQ128" s="146"/>
      <c r="QRR128" s="146"/>
      <c r="QRS128" s="146"/>
      <c r="QRT128" s="146"/>
      <c r="QRU128" s="146"/>
      <c r="QRV128" s="146"/>
      <c r="QRW128" s="146"/>
      <c r="QRX128" s="146"/>
      <c r="QRY128" s="146"/>
      <c r="QRZ128" s="146"/>
      <c r="QSA128" s="146"/>
      <c r="QSB128" s="146"/>
      <c r="QSC128" s="146"/>
      <c r="QSD128" s="146"/>
      <c r="QSE128" s="146"/>
      <c r="QSF128" s="146"/>
      <c r="QSG128" s="146"/>
      <c r="QSH128" s="146"/>
      <c r="QSI128" s="146"/>
      <c r="QSJ128" s="146"/>
      <c r="QSK128" s="146"/>
      <c r="QSL128" s="146"/>
      <c r="QSM128" s="146"/>
      <c r="QSN128" s="146"/>
      <c r="QSO128" s="146"/>
      <c r="QSP128" s="146"/>
      <c r="QSQ128" s="146"/>
      <c r="QSR128" s="146"/>
      <c r="QSS128" s="146"/>
      <c r="QST128" s="146"/>
      <c r="QSU128" s="146"/>
      <c r="QSV128" s="146"/>
      <c r="QSW128" s="146"/>
      <c r="QSX128" s="146"/>
      <c r="QSY128" s="146"/>
      <c r="QSZ128" s="146"/>
      <c r="QTA128" s="146"/>
      <c r="QTB128" s="146"/>
      <c r="QTC128" s="146"/>
      <c r="QTD128" s="146"/>
      <c r="QTE128" s="146"/>
      <c r="QTF128" s="146"/>
      <c r="QTG128" s="146"/>
      <c r="QTH128" s="146"/>
      <c r="QTI128" s="146"/>
      <c r="QTJ128" s="146"/>
      <c r="QTK128" s="146"/>
      <c r="QTL128" s="146"/>
      <c r="QTM128" s="146"/>
      <c r="QTN128" s="146"/>
      <c r="QTO128" s="146"/>
      <c r="QTP128" s="146"/>
      <c r="QTQ128" s="146"/>
      <c r="QTR128" s="146"/>
      <c r="QTS128" s="146"/>
      <c r="QTT128" s="146"/>
      <c r="QTU128" s="146"/>
      <c r="QTV128" s="146"/>
      <c r="QTW128" s="146"/>
      <c r="QTX128" s="146"/>
      <c r="QTY128" s="146"/>
      <c r="QTZ128" s="146"/>
      <c r="QUA128" s="146"/>
      <c r="QUB128" s="146"/>
      <c r="QUC128" s="146"/>
      <c r="QUD128" s="146"/>
      <c r="QUE128" s="146"/>
      <c r="QUF128" s="146"/>
      <c r="QUG128" s="146"/>
      <c r="QUH128" s="146"/>
      <c r="QUI128" s="146"/>
      <c r="QUJ128" s="146"/>
      <c r="QUK128" s="146"/>
      <c r="QUL128" s="146"/>
      <c r="QUM128" s="146"/>
      <c r="QUN128" s="146"/>
      <c r="QUO128" s="146"/>
      <c r="QUP128" s="146"/>
      <c r="QUQ128" s="146"/>
      <c r="QUR128" s="146"/>
      <c r="QUS128" s="146"/>
      <c r="QUT128" s="146"/>
      <c r="QUU128" s="146"/>
      <c r="QUV128" s="146"/>
      <c r="QUW128" s="146"/>
      <c r="QUX128" s="146"/>
      <c r="QUY128" s="146"/>
      <c r="QUZ128" s="146"/>
      <c r="QVA128" s="146"/>
      <c r="QVB128" s="146"/>
      <c r="QVC128" s="146"/>
      <c r="QVD128" s="146"/>
      <c r="QVE128" s="146"/>
      <c r="QVF128" s="146"/>
      <c r="QVG128" s="146"/>
      <c r="QVH128" s="146"/>
      <c r="QVI128" s="146"/>
      <c r="QVJ128" s="146"/>
      <c r="QVK128" s="146"/>
      <c r="QVL128" s="146"/>
      <c r="QVM128" s="146"/>
      <c r="QVN128" s="146"/>
      <c r="QVO128" s="146"/>
      <c r="QVP128" s="146"/>
      <c r="QVQ128" s="146"/>
      <c r="QVR128" s="146"/>
      <c r="QVS128" s="146"/>
      <c r="QVT128" s="146"/>
      <c r="QVU128" s="146"/>
      <c r="QVV128" s="146"/>
      <c r="QVW128" s="146"/>
      <c r="QVX128" s="146"/>
      <c r="QVY128" s="146"/>
      <c r="QVZ128" s="146"/>
      <c r="QWA128" s="146"/>
      <c r="QWB128" s="146"/>
      <c r="QWC128" s="146"/>
      <c r="QWD128" s="146"/>
      <c r="QWE128" s="146"/>
      <c r="QWF128" s="146"/>
      <c r="QWG128" s="146"/>
      <c r="QWH128" s="146"/>
      <c r="QWI128" s="146"/>
      <c r="QWJ128" s="146"/>
      <c r="QWK128" s="146"/>
      <c r="QWL128" s="146"/>
      <c r="QWM128" s="146"/>
      <c r="QWN128" s="146"/>
      <c r="QWO128" s="146"/>
      <c r="QWP128" s="146"/>
      <c r="QWQ128" s="146"/>
      <c r="QWR128" s="146"/>
      <c r="QWS128" s="146"/>
      <c r="QWT128" s="146"/>
      <c r="QWU128" s="146"/>
      <c r="QWV128" s="146"/>
      <c r="QWW128" s="146"/>
      <c r="QWX128" s="146"/>
      <c r="QWY128" s="146"/>
      <c r="QWZ128" s="146"/>
      <c r="QXA128" s="146"/>
      <c r="QXB128" s="146"/>
      <c r="QXC128" s="146"/>
      <c r="QXD128" s="146"/>
      <c r="QXE128" s="146"/>
      <c r="QXF128" s="146"/>
      <c r="QXG128" s="146"/>
      <c r="QXH128" s="146"/>
      <c r="QXI128" s="146"/>
      <c r="QXJ128" s="146"/>
      <c r="QXK128" s="146"/>
      <c r="QXL128" s="146"/>
      <c r="QXM128" s="146"/>
      <c r="QXN128" s="146"/>
      <c r="QXO128" s="146"/>
      <c r="QXP128" s="146"/>
      <c r="QXQ128" s="146"/>
      <c r="QXR128" s="146"/>
      <c r="QXS128" s="146"/>
      <c r="QXT128" s="146"/>
      <c r="QXU128" s="146"/>
      <c r="QXV128" s="146"/>
      <c r="QXW128" s="146"/>
      <c r="QXX128" s="146"/>
      <c r="QXY128" s="146"/>
      <c r="QXZ128" s="146"/>
      <c r="QYA128" s="146"/>
      <c r="QYB128" s="146"/>
      <c r="QYC128" s="146"/>
      <c r="QYD128" s="146"/>
      <c r="QYE128" s="146"/>
      <c r="QYF128" s="146"/>
      <c r="QYG128" s="146"/>
      <c r="QYH128" s="146"/>
      <c r="QYI128" s="146"/>
      <c r="QYJ128" s="146"/>
      <c r="QYK128" s="146"/>
      <c r="QYL128" s="146"/>
      <c r="QYM128" s="146"/>
      <c r="QYN128" s="146"/>
      <c r="QYO128" s="146"/>
      <c r="QYP128" s="146"/>
      <c r="QYQ128" s="146"/>
      <c r="QYR128" s="146"/>
      <c r="QYS128" s="146"/>
      <c r="QYT128" s="146"/>
      <c r="QYU128" s="146"/>
      <c r="QYV128" s="146"/>
      <c r="QYW128" s="146"/>
      <c r="QYX128" s="146"/>
      <c r="QYY128" s="146"/>
      <c r="QYZ128" s="146"/>
      <c r="QZA128" s="146"/>
      <c r="QZB128" s="146"/>
      <c r="QZC128" s="146"/>
      <c r="QZD128" s="146"/>
      <c r="QZE128" s="146"/>
      <c r="QZF128" s="146"/>
      <c r="QZG128" s="146"/>
      <c r="QZH128" s="146"/>
      <c r="QZI128" s="146"/>
      <c r="QZJ128" s="146"/>
      <c r="QZK128" s="146"/>
      <c r="QZL128" s="146"/>
      <c r="QZM128" s="146"/>
      <c r="QZN128" s="146"/>
      <c r="QZO128" s="146"/>
      <c r="QZP128" s="146"/>
      <c r="QZQ128" s="146"/>
      <c r="QZR128" s="146"/>
      <c r="QZS128" s="146"/>
      <c r="QZT128" s="146"/>
      <c r="QZU128" s="146"/>
      <c r="QZV128" s="146"/>
      <c r="QZW128" s="146"/>
      <c r="QZX128" s="146"/>
      <c r="QZY128" s="146"/>
      <c r="QZZ128" s="146"/>
      <c r="RAA128" s="146"/>
      <c r="RAB128" s="146"/>
      <c r="RAC128" s="146"/>
      <c r="RAD128" s="146"/>
      <c r="RAE128" s="146"/>
      <c r="RAF128" s="146"/>
      <c r="RAG128" s="146"/>
      <c r="RAH128" s="146"/>
      <c r="RAI128" s="146"/>
      <c r="RAJ128" s="146"/>
      <c r="RAK128" s="146"/>
      <c r="RAL128" s="146"/>
      <c r="RAM128" s="146"/>
      <c r="RAN128" s="146"/>
      <c r="RAO128" s="146"/>
      <c r="RAP128" s="146"/>
      <c r="RAQ128" s="146"/>
      <c r="RAR128" s="146"/>
      <c r="RAS128" s="146"/>
      <c r="RAT128" s="146"/>
      <c r="RAU128" s="146"/>
      <c r="RAV128" s="146"/>
      <c r="RAW128" s="146"/>
      <c r="RAX128" s="146"/>
      <c r="RAY128" s="146"/>
      <c r="RAZ128" s="146"/>
      <c r="RBA128" s="146"/>
      <c r="RBB128" s="146"/>
      <c r="RBC128" s="146"/>
      <c r="RBD128" s="146"/>
      <c r="RBE128" s="146"/>
      <c r="RBF128" s="146"/>
      <c r="RBG128" s="146"/>
      <c r="RBH128" s="146"/>
      <c r="RBI128" s="146"/>
      <c r="RBJ128" s="146"/>
      <c r="RBK128" s="146"/>
      <c r="RBL128" s="146"/>
      <c r="RBM128" s="146"/>
      <c r="RBN128" s="146"/>
      <c r="RBO128" s="146"/>
      <c r="RBP128" s="146"/>
      <c r="RBQ128" s="146"/>
      <c r="RBR128" s="146"/>
      <c r="RBS128" s="146"/>
      <c r="RBT128" s="146"/>
      <c r="RBU128" s="146"/>
      <c r="RBV128" s="146"/>
      <c r="RBW128" s="146"/>
      <c r="RBX128" s="146"/>
      <c r="RBY128" s="146"/>
      <c r="RBZ128" s="146"/>
      <c r="RCA128" s="146"/>
      <c r="RCB128" s="146"/>
      <c r="RCC128" s="146"/>
      <c r="RCD128" s="146"/>
      <c r="RCE128" s="146"/>
      <c r="RCF128" s="146"/>
      <c r="RCG128" s="146"/>
      <c r="RCH128" s="146"/>
      <c r="RCI128" s="146"/>
      <c r="RCJ128" s="146"/>
      <c r="RCK128" s="146"/>
      <c r="RCL128" s="146"/>
      <c r="RCM128" s="146"/>
      <c r="RCN128" s="146"/>
      <c r="RCO128" s="146"/>
      <c r="RCP128" s="146"/>
      <c r="RCQ128" s="146"/>
      <c r="RCR128" s="146"/>
      <c r="RCS128" s="146"/>
      <c r="RCT128" s="146"/>
      <c r="RCU128" s="146"/>
      <c r="RCV128" s="146"/>
      <c r="RCW128" s="146"/>
      <c r="RCX128" s="146"/>
      <c r="RCY128" s="146"/>
      <c r="RCZ128" s="146"/>
      <c r="RDA128" s="146"/>
      <c r="RDB128" s="146"/>
      <c r="RDC128" s="146"/>
      <c r="RDD128" s="146"/>
      <c r="RDE128" s="146"/>
      <c r="RDF128" s="146"/>
      <c r="RDG128" s="146"/>
      <c r="RDH128" s="146"/>
      <c r="RDI128" s="146"/>
      <c r="RDJ128" s="146"/>
      <c r="RDK128" s="146"/>
      <c r="RDL128" s="146"/>
      <c r="RDM128" s="146"/>
      <c r="RDN128" s="146"/>
      <c r="RDO128" s="146"/>
      <c r="RDP128" s="146"/>
      <c r="RDQ128" s="146"/>
      <c r="RDR128" s="146"/>
      <c r="RDS128" s="146"/>
      <c r="RDT128" s="146"/>
      <c r="RDU128" s="146"/>
      <c r="RDV128" s="146"/>
      <c r="RDW128" s="146"/>
      <c r="RDX128" s="146"/>
      <c r="RDY128" s="146"/>
      <c r="RDZ128" s="146"/>
      <c r="REA128" s="146"/>
      <c r="REB128" s="146"/>
      <c r="REC128" s="146"/>
      <c r="RED128" s="146"/>
      <c r="REE128" s="146"/>
      <c r="REF128" s="146"/>
      <c r="REG128" s="146"/>
      <c r="REH128" s="146"/>
      <c r="REI128" s="146"/>
      <c r="REJ128" s="146"/>
      <c r="REK128" s="146"/>
      <c r="REL128" s="146"/>
      <c r="REM128" s="146"/>
      <c r="REN128" s="146"/>
      <c r="REO128" s="146"/>
      <c r="REP128" s="146"/>
      <c r="REQ128" s="146"/>
      <c r="RER128" s="146"/>
      <c r="RES128" s="146"/>
      <c r="RET128" s="146"/>
      <c r="REU128" s="146"/>
      <c r="REV128" s="146"/>
      <c r="REW128" s="146"/>
      <c r="REX128" s="146"/>
      <c r="REY128" s="146"/>
      <c r="REZ128" s="146"/>
      <c r="RFA128" s="146"/>
      <c r="RFB128" s="146"/>
      <c r="RFC128" s="146"/>
      <c r="RFD128" s="146"/>
      <c r="RFE128" s="146"/>
      <c r="RFF128" s="146"/>
      <c r="RFG128" s="146"/>
      <c r="RFH128" s="146"/>
      <c r="RFI128" s="146"/>
      <c r="RFJ128" s="146"/>
      <c r="RFK128" s="146"/>
      <c r="RFL128" s="146"/>
      <c r="RFM128" s="146"/>
      <c r="RFN128" s="146"/>
      <c r="RFO128" s="146"/>
      <c r="RFP128" s="146"/>
      <c r="RFQ128" s="146"/>
      <c r="RFR128" s="146"/>
      <c r="RFS128" s="146"/>
      <c r="RFT128" s="146"/>
      <c r="RFU128" s="146"/>
      <c r="RFV128" s="146"/>
      <c r="RFW128" s="146"/>
      <c r="RFX128" s="146"/>
      <c r="RFY128" s="146"/>
      <c r="RFZ128" s="146"/>
      <c r="RGA128" s="146"/>
      <c r="RGB128" s="146"/>
      <c r="RGC128" s="146"/>
      <c r="RGD128" s="146"/>
      <c r="RGE128" s="146"/>
      <c r="RGF128" s="146"/>
      <c r="RGG128" s="146"/>
      <c r="RGH128" s="146"/>
      <c r="RGI128" s="146"/>
      <c r="RGJ128" s="146"/>
      <c r="RGK128" s="146"/>
      <c r="RGL128" s="146"/>
      <c r="RGM128" s="146"/>
      <c r="RGN128" s="146"/>
      <c r="RGO128" s="146"/>
      <c r="RGP128" s="146"/>
      <c r="RGQ128" s="146"/>
      <c r="RGR128" s="146"/>
      <c r="RGS128" s="146"/>
      <c r="RGT128" s="146"/>
      <c r="RGU128" s="146"/>
      <c r="RGV128" s="146"/>
      <c r="RGW128" s="146"/>
      <c r="RGX128" s="146"/>
      <c r="RGY128" s="146"/>
      <c r="RGZ128" s="146"/>
      <c r="RHA128" s="146"/>
      <c r="RHB128" s="146"/>
      <c r="RHC128" s="146"/>
      <c r="RHD128" s="146"/>
      <c r="RHE128" s="146"/>
      <c r="RHF128" s="146"/>
      <c r="RHG128" s="146"/>
      <c r="RHH128" s="146"/>
      <c r="RHI128" s="146"/>
      <c r="RHJ128" s="146"/>
      <c r="RHK128" s="146"/>
      <c r="RHL128" s="146"/>
      <c r="RHM128" s="146"/>
      <c r="RHN128" s="146"/>
      <c r="RHO128" s="146"/>
      <c r="RHP128" s="146"/>
      <c r="RHQ128" s="146"/>
      <c r="RHR128" s="146"/>
      <c r="RHS128" s="146"/>
      <c r="RHT128" s="146"/>
      <c r="RHU128" s="146"/>
      <c r="RHV128" s="146"/>
      <c r="RHW128" s="146"/>
      <c r="RHX128" s="146"/>
      <c r="RHY128" s="146"/>
      <c r="RHZ128" s="146"/>
      <c r="RIA128" s="146"/>
      <c r="RIB128" s="146"/>
      <c r="RIC128" s="146"/>
      <c r="RID128" s="146"/>
      <c r="RIE128" s="146"/>
      <c r="RIF128" s="146"/>
      <c r="RIG128" s="146"/>
      <c r="RIH128" s="146"/>
      <c r="RII128" s="146"/>
      <c r="RIJ128" s="146"/>
      <c r="RIK128" s="146"/>
      <c r="RIL128" s="146"/>
      <c r="RIM128" s="146"/>
      <c r="RIN128" s="146"/>
      <c r="RIO128" s="146"/>
      <c r="RIP128" s="146"/>
      <c r="RIQ128" s="146"/>
      <c r="RIR128" s="146"/>
      <c r="RIS128" s="146"/>
      <c r="RIT128" s="146"/>
      <c r="RIU128" s="146"/>
      <c r="RIV128" s="146"/>
      <c r="RIW128" s="146"/>
      <c r="RIX128" s="146"/>
      <c r="RIY128" s="146"/>
      <c r="RIZ128" s="146"/>
      <c r="RJA128" s="146"/>
      <c r="RJB128" s="146"/>
      <c r="RJC128" s="146"/>
      <c r="RJD128" s="146"/>
      <c r="RJE128" s="146"/>
      <c r="RJF128" s="146"/>
      <c r="RJG128" s="146"/>
      <c r="RJH128" s="146"/>
      <c r="RJI128" s="146"/>
      <c r="RJJ128" s="146"/>
      <c r="RJK128" s="146"/>
      <c r="RJL128" s="146"/>
      <c r="RJM128" s="146"/>
      <c r="RJN128" s="146"/>
      <c r="RJO128" s="146"/>
      <c r="RJP128" s="146"/>
      <c r="RJQ128" s="146"/>
      <c r="RJR128" s="146"/>
      <c r="RJS128" s="146"/>
      <c r="RJT128" s="146"/>
      <c r="RJU128" s="146"/>
      <c r="RJV128" s="146"/>
      <c r="RJW128" s="146"/>
      <c r="RJX128" s="146"/>
      <c r="RJY128" s="146"/>
      <c r="RJZ128" s="146"/>
      <c r="RKA128" s="146"/>
      <c r="RKB128" s="146"/>
      <c r="RKC128" s="146"/>
      <c r="RKD128" s="146"/>
      <c r="RKE128" s="146"/>
      <c r="RKF128" s="146"/>
      <c r="RKG128" s="146"/>
      <c r="RKH128" s="146"/>
      <c r="RKI128" s="146"/>
      <c r="RKJ128" s="146"/>
      <c r="RKK128" s="146"/>
      <c r="RKL128" s="146"/>
      <c r="RKM128" s="146"/>
      <c r="RKN128" s="146"/>
      <c r="RKO128" s="146"/>
      <c r="RKP128" s="146"/>
      <c r="RKQ128" s="146"/>
      <c r="RKR128" s="146"/>
      <c r="RKS128" s="146"/>
      <c r="RKT128" s="146"/>
      <c r="RKU128" s="146"/>
      <c r="RKV128" s="146"/>
      <c r="RKW128" s="146"/>
      <c r="RKX128" s="146"/>
      <c r="RKY128" s="146"/>
      <c r="RKZ128" s="146"/>
      <c r="RLA128" s="146"/>
      <c r="RLB128" s="146"/>
      <c r="RLC128" s="146"/>
      <c r="RLD128" s="146"/>
      <c r="RLE128" s="146"/>
      <c r="RLF128" s="146"/>
      <c r="RLG128" s="146"/>
      <c r="RLH128" s="146"/>
      <c r="RLI128" s="146"/>
      <c r="RLJ128" s="146"/>
      <c r="RLK128" s="146"/>
      <c r="RLL128" s="146"/>
      <c r="RLM128" s="146"/>
      <c r="RLN128" s="146"/>
      <c r="RLO128" s="146"/>
      <c r="RLP128" s="146"/>
      <c r="RLQ128" s="146"/>
      <c r="RLR128" s="146"/>
      <c r="RLS128" s="146"/>
      <c r="RLT128" s="146"/>
      <c r="RLU128" s="146"/>
      <c r="RLV128" s="146"/>
      <c r="RLW128" s="146"/>
      <c r="RLX128" s="146"/>
      <c r="RLY128" s="146"/>
      <c r="RLZ128" s="146"/>
      <c r="RMA128" s="146"/>
      <c r="RMB128" s="146"/>
      <c r="RMC128" s="146"/>
      <c r="RMD128" s="146"/>
      <c r="RME128" s="146"/>
      <c r="RMF128" s="146"/>
      <c r="RMG128" s="146"/>
      <c r="RMH128" s="146"/>
      <c r="RMI128" s="146"/>
      <c r="RMJ128" s="146"/>
      <c r="RMK128" s="146"/>
      <c r="RML128" s="146"/>
      <c r="RMM128" s="146"/>
      <c r="RMN128" s="146"/>
      <c r="RMO128" s="146"/>
      <c r="RMP128" s="146"/>
      <c r="RMQ128" s="146"/>
      <c r="RMR128" s="146"/>
      <c r="RMS128" s="146"/>
      <c r="RMT128" s="146"/>
      <c r="RMU128" s="146"/>
      <c r="RMV128" s="146"/>
      <c r="RMW128" s="146"/>
      <c r="RMX128" s="146"/>
      <c r="RMY128" s="146"/>
      <c r="RMZ128" s="146"/>
      <c r="RNA128" s="146"/>
      <c r="RNB128" s="146"/>
      <c r="RNC128" s="146"/>
      <c r="RND128" s="146"/>
      <c r="RNE128" s="146"/>
      <c r="RNF128" s="146"/>
      <c r="RNG128" s="146"/>
      <c r="RNH128" s="146"/>
      <c r="RNI128" s="146"/>
      <c r="RNJ128" s="146"/>
      <c r="RNK128" s="146"/>
      <c r="RNL128" s="146"/>
      <c r="RNM128" s="146"/>
      <c r="RNN128" s="146"/>
      <c r="RNO128" s="146"/>
      <c r="RNP128" s="146"/>
      <c r="RNQ128" s="146"/>
      <c r="RNR128" s="146"/>
      <c r="RNS128" s="146"/>
      <c r="RNT128" s="146"/>
      <c r="RNU128" s="146"/>
      <c r="RNV128" s="146"/>
      <c r="RNW128" s="146"/>
      <c r="RNX128" s="146"/>
      <c r="RNY128" s="146"/>
      <c r="RNZ128" s="146"/>
      <c r="ROA128" s="146"/>
      <c r="ROB128" s="146"/>
      <c r="ROC128" s="146"/>
      <c r="ROD128" s="146"/>
      <c r="ROE128" s="146"/>
      <c r="ROF128" s="146"/>
      <c r="ROG128" s="146"/>
      <c r="ROH128" s="146"/>
      <c r="ROI128" s="146"/>
      <c r="ROJ128" s="146"/>
      <c r="ROK128" s="146"/>
      <c r="ROL128" s="146"/>
      <c r="ROM128" s="146"/>
      <c r="RON128" s="146"/>
      <c r="ROO128" s="146"/>
      <c r="ROP128" s="146"/>
      <c r="ROQ128" s="146"/>
      <c r="ROR128" s="146"/>
      <c r="ROS128" s="146"/>
      <c r="ROT128" s="146"/>
      <c r="ROU128" s="146"/>
      <c r="ROV128" s="146"/>
      <c r="ROW128" s="146"/>
      <c r="ROX128" s="146"/>
      <c r="ROY128" s="146"/>
      <c r="ROZ128" s="146"/>
      <c r="RPA128" s="146"/>
      <c r="RPB128" s="146"/>
      <c r="RPC128" s="146"/>
      <c r="RPD128" s="146"/>
      <c r="RPE128" s="146"/>
      <c r="RPF128" s="146"/>
      <c r="RPG128" s="146"/>
      <c r="RPH128" s="146"/>
      <c r="RPI128" s="146"/>
      <c r="RPJ128" s="146"/>
      <c r="RPK128" s="146"/>
      <c r="RPL128" s="146"/>
      <c r="RPM128" s="146"/>
      <c r="RPN128" s="146"/>
      <c r="RPO128" s="146"/>
      <c r="RPP128" s="146"/>
      <c r="RPQ128" s="146"/>
      <c r="RPR128" s="146"/>
      <c r="RPS128" s="146"/>
      <c r="RPT128" s="146"/>
      <c r="RPU128" s="146"/>
      <c r="RPV128" s="146"/>
      <c r="RPW128" s="146"/>
      <c r="RPX128" s="146"/>
      <c r="RPY128" s="146"/>
      <c r="RPZ128" s="146"/>
      <c r="RQA128" s="146"/>
      <c r="RQB128" s="146"/>
      <c r="RQC128" s="146"/>
      <c r="RQD128" s="146"/>
      <c r="RQE128" s="146"/>
      <c r="RQF128" s="146"/>
      <c r="RQG128" s="146"/>
      <c r="RQH128" s="146"/>
      <c r="RQI128" s="146"/>
      <c r="RQJ128" s="146"/>
      <c r="RQK128" s="146"/>
      <c r="RQL128" s="146"/>
      <c r="RQM128" s="146"/>
      <c r="RQN128" s="146"/>
      <c r="RQO128" s="146"/>
      <c r="RQP128" s="146"/>
      <c r="RQQ128" s="146"/>
      <c r="RQR128" s="146"/>
      <c r="RQS128" s="146"/>
      <c r="RQT128" s="146"/>
      <c r="RQU128" s="146"/>
      <c r="RQV128" s="146"/>
      <c r="RQW128" s="146"/>
      <c r="RQX128" s="146"/>
      <c r="RQY128" s="146"/>
      <c r="RQZ128" s="146"/>
      <c r="RRA128" s="146"/>
      <c r="RRB128" s="146"/>
      <c r="RRC128" s="146"/>
      <c r="RRD128" s="146"/>
      <c r="RRE128" s="146"/>
      <c r="RRF128" s="146"/>
      <c r="RRG128" s="146"/>
      <c r="RRH128" s="146"/>
      <c r="RRI128" s="146"/>
      <c r="RRJ128" s="146"/>
      <c r="RRK128" s="146"/>
      <c r="RRL128" s="146"/>
      <c r="RRM128" s="146"/>
      <c r="RRN128" s="146"/>
      <c r="RRO128" s="146"/>
      <c r="RRP128" s="146"/>
      <c r="RRQ128" s="146"/>
      <c r="RRR128" s="146"/>
      <c r="RRS128" s="146"/>
      <c r="RRT128" s="146"/>
      <c r="RRU128" s="146"/>
      <c r="RRV128" s="146"/>
      <c r="RRW128" s="146"/>
      <c r="RRX128" s="146"/>
      <c r="RRY128" s="146"/>
      <c r="RRZ128" s="146"/>
      <c r="RSA128" s="146"/>
      <c r="RSB128" s="146"/>
      <c r="RSC128" s="146"/>
      <c r="RSD128" s="146"/>
      <c r="RSE128" s="146"/>
      <c r="RSF128" s="146"/>
      <c r="RSG128" s="146"/>
      <c r="RSH128" s="146"/>
      <c r="RSI128" s="146"/>
      <c r="RSJ128" s="146"/>
      <c r="RSK128" s="146"/>
      <c r="RSL128" s="146"/>
      <c r="RSM128" s="146"/>
      <c r="RSN128" s="146"/>
      <c r="RSO128" s="146"/>
      <c r="RSP128" s="146"/>
      <c r="RSQ128" s="146"/>
      <c r="RSR128" s="146"/>
      <c r="RSS128" s="146"/>
      <c r="RST128" s="146"/>
      <c r="RSU128" s="146"/>
      <c r="RSV128" s="146"/>
      <c r="RSW128" s="146"/>
      <c r="RSX128" s="146"/>
      <c r="RSY128" s="146"/>
      <c r="RSZ128" s="146"/>
      <c r="RTA128" s="146"/>
      <c r="RTB128" s="146"/>
      <c r="RTC128" s="146"/>
      <c r="RTD128" s="146"/>
      <c r="RTE128" s="146"/>
      <c r="RTF128" s="146"/>
      <c r="RTG128" s="146"/>
      <c r="RTH128" s="146"/>
      <c r="RTI128" s="146"/>
      <c r="RTJ128" s="146"/>
      <c r="RTK128" s="146"/>
      <c r="RTL128" s="146"/>
      <c r="RTM128" s="146"/>
      <c r="RTN128" s="146"/>
      <c r="RTO128" s="146"/>
      <c r="RTP128" s="146"/>
      <c r="RTQ128" s="146"/>
      <c r="RTR128" s="146"/>
      <c r="RTS128" s="146"/>
      <c r="RTT128" s="146"/>
      <c r="RTU128" s="146"/>
      <c r="RTV128" s="146"/>
      <c r="RTW128" s="146"/>
      <c r="RTX128" s="146"/>
      <c r="RTY128" s="146"/>
      <c r="RTZ128" s="146"/>
      <c r="RUA128" s="146"/>
      <c r="RUB128" s="146"/>
      <c r="RUC128" s="146"/>
      <c r="RUD128" s="146"/>
      <c r="RUE128" s="146"/>
      <c r="RUF128" s="146"/>
      <c r="RUG128" s="146"/>
      <c r="RUH128" s="146"/>
      <c r="RUI128" s="146"/>
      <c r="RUJ128" s="146"/>
      <c r="RUK128" s="146"/>
      <c r="RUL128" s="146"/>
      <c r="RUM128" s="146"/>
      <c r="RUN128" s="146"/>
      <c r="RUO128" s="146"/>
      <c r="RUP128" s="146"/>
      <c r="RUQ128" s="146"/>
      <c r="RUR128" s="146"/>
      <c r="RUS128" s="146"/>
      <c r="RUT128" s="146"/>
      <c r="RUU128" s="146"/>
      <c r="RUV128" s="146"/>
      <c r="RUW128" s="146"/>
      <c r="RUX128" s="146"/>
      <c r="RUY128" s="146"/>
      <c r="RUZ128" s="146"/>
      <c r="RVA128" s="146"/>
      <c r="RVB128" s="146"/>
      <c r="RVC128" s="146"/>
      <c r="RVD128" s="146"/>
      <c r="RVE128" s="146"/>
      <c r="RVF128" s="146"/>
      <c r="RVG128" s="146"/>
      <c r="RVH128" s="146"/>
      <c r="RVI128" s="146"/>
      <c r="RVJ128" s="146"/>
      <c r="RVK128" s="146"/>
      <c r="RVL128" s="146"/>
      <c r="RVM128" s="146"/>
      <c r="RVN128" s="146"/>
      <c r="RVO128" s="146"/>
      <c r="RVP128" s="146"/>
      <c r="RVQ128" s="146"/>
      <c r="RVR128" s="146"/>
      <c r="RVS128" s="146"/>
      <c r="RVT128" s="146"/>
      <c r="RVU128" s="146"/>
      <c r="RVV128" s="146"/>
      <c r="RVW128" s="146"/>
      <c r="RVX128" s="146"/>
      <c r="RVY128" s="146"/>
      <c r="RVZ128" s="146"/>
      <c r="RWA128" s="146"/>
      <c r="RWB128" s="146"/>
      <c r="RWC128" s="146"/>
      <c r="RWD128" s="146"/>
      <c r="RWE128" s="146"/>
      <c r="RWF128" s="146"/>
      <c r="RWG128" s="146"/>
      <c r="RWH128" s="146"/>
      <c r="RWI128" s="146"/>
      <c r="RWJ128" s="146"/>
      <c r="RWK128" s="146"/>
      <c r="RWL128" s="146"/>
      <c r="RWM128" s="146"/>
      <c r="RWN128" s="146"/>
      <c r="RWO128" s="146"/>
      <c r="RWP128" s="146"/>
      <c r="RWQ128" s="146"/>
      <c r="RWR128" s="146"/>
      <c r="RWS128" s="146"/>
      <c r="RWT128" s="146"/>
      <c r="RWU128" s="146"/>
      <c r="RWV128" s="146"/>
      <c r="RWW128" s="146"/>
      <c r="RWX128" s="146"/>
      <c r="RWY128" s="146"/>
      <c r="RWZ128" s="146"/>
      <c r="RXA128" s="146"/>
      <c r="RXB128" s="146"/>
      <c r="RXC128" s="146"/>
      <c r="RXD128" s="146"/>
      <c r="RXE128" s="146"/>
      <c r="RXF128" s="146"/>
      <c r="RXG128" s="146"/>
      <c r="RXH128" s="146"/>
      <c r="RXI128" s="146"/>
      <c r="RXJ128" s="146"/>
      <c r="RXK128" s="146"/>
      <c r="RXL128" s="146"/>
      <c r="RXM128" s="146"/>
      <c r="RXN128" s="146"/>
      <c r="RXO128" s="146"/>
      <c r="RXP128" s="146"/>
      <c r="RXQ128" s="146"/>
      <c r="RXR128" s="146"/>
      <c r="RXS128" s="146"/>
      <c r="RXT128" s="146"/>
      <c r="RXU128" s="146"/>
      <c r="RXV128" s="146"/>
      <c r="RXW128" s="146"/>
      <c r="RXX128" s="146"/>
      <c r="RXY128" s="146"/>
      <c r="RXZ128" s="146"/>
      <c r="RYA128" s="146"/>
      <c r="RYB128" s="146"/>
      <c r="RYC128" s="146"/>
      <c r="RYD128" s="146"/>
      <c r="RYE128" s="146"/>
      <c r="RYF128" s="146"/>
      <c r="RYG128" s="146"/>
      <c r="RYH128" s="146"/>
      <c r="RYI128" s="146"/>
      <c r="RYJ128" s="146"/>
      <c r="RYK128" s="146"/>
      <c r="RYL128" s="146"/>
      <c r="RYM128" s="146"/>
      <c r="RYN128" s="146"/>
      <c r="RYO128" s="146"/>
      <c r="RYP128" s="146"/>
      <c r="RYQ128" s="146"/>
      <c r="RYR128" s="146"/>
      <c r="RYS128" s="146"/>
      <c r="RYT128" s="146"/>
      <c r="RYU128" s="146"/>
      <c r="RYV128" s="146"/>
      <c r="RYW128" s="146"/>
      <c r="RYX128" s="146"/>
      <c r="RYY128" s="146"/>
      <c r="RYZ128" s="146"/>
      <c r="RZA128" s="146"/>
      <c r="RZB128" s="146"/>
      <c r="RZC128" s="146"/>
      <c r="RZD128" s="146"/>
      <c r="RZE128" s="146"/>
      <c r="RZF128" s="146"/>
      <c r="RZG128" s="146"/>
      <c r="RZH128" s="146"/>
      <c r="RZI128" s="146"/>
      <c r="RZJ128" s="146"/>
      <c r="RZK128" s="146"/>
      <c r="RZL128" s="146"/>
      <c r="RZM128" s="146"/>
      <c r="RZN128" s="146"/>
      <c r="RZO128" s="146"/>
      <c r="RZP128" s="146"/>
      <c r="RZQ128" s="146"/>
      <c r="RZR128" s="146"/>
      <c r="RZS128" s="146"/>
      <c r="RZT128" s="146"/>
      <c r="RZU128" s="146"/>
      <c r="RZV128" s="146"/>
      <c r="RZW128" s="146"/>
      <c r="RZX128" s="146"/>
      <c r="RZY128" s="146"/>
      <c r="RZZ128" s="146"/>
      <c r="SAA128" s="146"/>
      <c r="SAB128" s="146"/>
      <c r="SAC128" s="146"/>
      <c r="SAD128" s="146"/>
      <c r="SAE128" s="146"/>
      <c r="SAF128" s="146"/>
      <c r="SAG128" s="146"/>
      <c r="SAH128" s="146"/>
      <c r="SAI128" s="146"/>
      <c r="SAJ128" s="146"/>
      <c r="SAK128" s="146"/>
      <c r="SAL128" s="146"/>
      <c r="SAM128" s="146"/>
      <c r="SAN128" s="146"/>
      <c r="SAO128" s="146"/>
      <c r="SAP128" s="146"/>
      <c r="SAQ128" s="146"/>
      <c r="SAR128" s="146"/>
      <c r="SAS128" s="146"/>
      <c r="SAT128" s="146"/>
      <c r="SAU128" s="146"/>
      <c r="SAV128" s="146"/>
      <c r="SAW128" s="146"/>
      <c r="SAX128" s="146"/>
      <c r="SAY128" s="146"/>
      <c r="SAZ128" s="146"/>
      <c r="SBA128" s="146"/>
      <c r="SBB128" s="146"/>
      <c r="SBC128" s="146"/>
      <c r="SBD128" s="146"/>
      <c r="SBE128" s="146"/>
      <c r="SBF128" s="146"/>
      <c r="SBG128" s="146"/>
      <c r="SBH128" s="146"/>
      <c r="SBI128" s="146"/>
      <c r="SBJ128" s="146"/>
      <c r="SBK128" s="146"/>
      <c r="SBL128" s="146"/>
      <c r="SBM128" s="146"/>
      <c r="SBN128" s="146"/>
      <c r="SBO128" s="146"/>
      <c r="SBP128" s="146"/>
      <c r="SBQ128" s="146"/>
      <c r="SBR128" s="146"/>
      <c r="SBS128" s="146"/>
      <c r="SBT128" s="146"/>
      <c r="SBU128" s="146"/>
      <c r="SBV128" s="146"/>
      <c r="SBW128" s="146"/>
      <c r="SBX128" s="146"/>
      <c r="SBY128" s="146"/>
      <c r="SBZ128" s="146"/>
      <c r="SCA128" s="146"/>
      <c r="SCB128" s="146"/>
      <c r="SCC128" s="146"/>
      <c r="SCD128" s="146"/>
      <c r="SCE128" s="146"/>
      <c r="SCF128" s="146"/>
      <c r="SCG128" s="146"/>
      <c r="SCH128" s="146"/>
      <c r="SCI128" s="146"/>
      <c r="SCJ128" s="146"/>
      <c r="SCK128" s="146"/>
      <c r="SCL128" s="146"/>
      <c r="SCM128" s="146"/>
      <c r="SCN128" s="146"/>
      <c r="SCO128" s="146"/>
      <c r="SCP128" s="146"/>
      <c r="SCQ128" s="146"/>
      <c r="SCR128" s="146"/>
      <c r="SCS128" s="146"/>
      <c r="SCT128" s="146"/>
      <c r="SCU128" s="146"/>
      <c r="SCV128" s="146"/>
      <c r="SCW128" s="146"/>
      <c r="SCX128" s="146"/>
      <c r="SCY128" s="146"/>
      <c r="SCZ128" s="146"/>
      <c r="SDA128" s="146"/>
      <c r="SDB128" s="146"/>
      <c r="SDC128" s="146"/>
      <c r="SDD128" s="146"/>
      <c r="SDE128" s="146"/>
      <c r="SDF128" s="146"/>
      <c r="SDG128" s="146"/>
      <c r="SDH128" s="146"/>
      <c r="SDI128" s="146"/>
      <c r="SDJ128" s="146"/>
      <c r="SDK128" s="146"/>
      <c r="SDL128" s="146"/>
      <c r="SDM128" s="146"/>
      <c r="SDN128" s="146"/>
      <c r="SDO128" s="146"/>
      <c r="SDP128" s="146"/>
      <c r="SDQ128" s="146"/>
      <c r="SDR128" s="146"/>
      <c r="SDS128" s="146"/>
      <c r="SDT128" s="146"/>
      <c r="SDU128" s="146"/>
      <c r="SDV128" s="146"/>
      <c r="SDW128" s="146"/>
      <c r="SDX128" s="146"/>
      <c r="SDY128" s="146"/>
      <c r="SDZ128" s="146"/>
      <c r="SEA128" s="146"/>
      <c r="SEB128" s="146"/>
      <c r="SEC128" s="146"/>
      <c r="SED128" s="146"/>
      <c r="SEE128" s="146"/>
      <c r="SEF128" s="146"/>
      <c r="SEG128" s="146"/>
      <c r="SEH128" s="146"/>
      <c r="SEI128" s="146"/>
      <c r="SEJ128" s="146"/>
      <c r="SEK128" s="146"/>
      <c r="SEL128" s="146"/>
      <c r="SEM128" s="146"/>
      <c r="SEN128" s="146"/>
      <c r="SEO128" s="146"/>
      <c r="SEP128" s="146"/>
      <c r="SEQ128" s="146"/>
      <c r="SER128" s="146"/>
      <c r="SES128" s="146"/>
      <c r="SET128" s="146"/>
      <c r="SEU128" s="146"/>
      <c r="SEV128" s="146"/>
      <c r="SEW128" s="146"/>
      <c r="SEX128" s="146"/>
      <c r="SEY128" s="146"/>
      <c r="SEZ128" s="146"/>
      <c r="SFA128" s="146"/>
      <c r="SFB128" s="146"/>
      <c r="SFC128" s="146"/>
      <c r="SFD128" s="146"/>
      <c r="SFE128" s="146"/>
      <c r="SFF128" s="146"/>
      <c r="SFG128" s="146"/>
      <c r="SFH128" s="146"/>
      <c r="SFI128" s="146"/>
      <c r="SFJ128" s="146"/>
      <c r="SFK128" s="146"/>
      <c r="SFL128" s="146"/>
      <c r="SFM128" s="146"/>
      <c r="SFN128" s="146"/>
      <c r="SFO128" s="146"/>
      <c r="SFP128" s="146"/>
      <c r="SFQ128" s="146"/>
      <c r="SFR128" s="146"/>
      <c r="SFS128" s="146"/>
      <c r="SFT128" s="146"/>
      <c r="SFU128" s="146"/>
      <c r="SFV128" s="146"/>
      <c r="SFW128" s="146"/>
      <c r="SFX128" s="146"/>
      <c r="SFY128" s="146"/>
      <c r="SFZ128" s="146"/>
      <c r="SGA128" s="146"/>
      <c r="SGB128" s="146"/>
      <c r="SGC128" s="146"/>
      <c r="SGD128" s="146"/>
      <c r="SGE128" s="146"/>
      <c r="SGF128" s="146"/>
      <c r="SGG128" s="146"/>
      <c r="SGH128" s="146"/>
      <c r="SGI128" s="146"/>
      <c r="SGJ128" s="146"/>
      <c r="SGK128" s="146"/>
      <c r="SGL128" s="146"/>
      <c r="SGM128" s="146"/>
      <c r="SGN128" s="146"/>
      <c r="SGO128" s="146"/>
      <c r="SGP128" s="146"/>
      <c r="SGQ128" s="146"/>
      <c r="SGR128" s="146"/>
      <c r="SGS128" s="146"/>
      <c r="SGT128" s="146"/>
      <c r="SGU128" s="146"/>
      <c r="SGV128" s="146"/>
      <c r="SGW128" s="146"/>
      <c r="SGX128" s="146"/>
      <c r="SGY128" s="146"/>
      <c r="SGZ128" s="146"/>
      <c r="SHA128" s="146"/>
      <c r="SHB128" s="146"/>
      <c r="SHC128" s="146"/>
      <c r="SHD128" s="146"/>
      <c r="SHE128" s="146"/>
      <c r="SHF128" s="146"/>
      <c r="SHG128" s="146"/>
      <c r="SHH128" s="146"/>
      <c r="SHI128" s="146"/>
      <c r="SHJ128" s="146"/>
      <c r="SHK128" s="146"/>
      <c r="SHL128" s="146"/>
      <c r="SHM128" s="146"/>
      <c r="SHN128" s="146"/>
      <c r="SHO128" s="146"/>
      <c r="SHP128" s="146"/>
      <c r="SHQ128" s="146"/>
      <c r="SHR128" s="146"/>
      <c r="SHS128" s="146"/>
      <c r="SHT128" s="146"/>
      <c r="SHU128" s="146"/>
      <c r="SHV128" s="146"/>
      <c r="SHW128" s="146"/>
      <c r="SHX128" s="146"/>
      <c r="SHY128" s="146"/>
      <c r="SHZ128" s="146"/>
      <c r="SIA128" s="146"/>
      <c r="SIB128" s="146"/>
      <c r="SIC128" s="146"/>
      <c r="SID128" s="146"/>
      <c r="SIE128" s="146"/>
      <c r="SIF128" s="146"/>
      <c r="SIG128" s="146"/>
      <c r="SIH128" s="146"/>
      <c r="SII128" s="146"/>
      <c r="SIJ128" s="146"/>
      <c r="SIK128" s="146"/>
      <c r="SIL128" s="146"/>
      <c r="SIM128" s="146"/>
      <c r="SIN128" s="146"/>
      <c r="SIO128" s="146"/>
      <c r="SIP128" s="146"/>
      <c r="SIQ128" s="146"/>
      <c r="SIR128" s="146"/>
      <c r="SIS128" s="146"/>
      <c r="SIT128" s="146"/>
      <c r="SIU128" s="146"/>
      <c r="SIV128" s="146"/>
      <c r="SIW128" s="146"/>
      <c r="SIX128" s="146"/>
      <c r="SIY128" s="146"/>
      <c r="SIZ128" s="146"/>
      <c r="SJA128" s="146"/>
      <c r="SJB128" s="146"/>
      <c r="SJC128" s="146"/>
      <c r="SJD128" s="146"/>
      <c r="SJE128" s="146"/>
      <c r="SJF128" s="146"/>
      <c r="SJG128" s="146"/>
      <c r="SJH128" s="146"/>
      <c r="SJI128" s="146"/>
      <c r="SJJ128" s="146"/>
      <c r="SJK128" s="146"/>
      <c r="SJL128" s="146"/>
      <c r="SJM128" s="146"/>
      <c r="SJN128" s="146"/>
      <c r="SJO128" s="146"/>
      <c r="SJP128" s="146"/>
      <c r="SJQ128" s="146"/>
      <c r="SJR128" s="146"/>
      <c r="SJS128" s="146"/>
      <c r="SJT128" s="146"/>
      <c r="SJU128" s="146"/>
      <c r="SJV128" s="146"/>
      <c r="SJW128" s="146"/>
      <c r="SJX128" s="146"/>
      <c r="SJY128" s="146"/>
      <c r="SJZ128" s="146"/>
      <c r="SKA128" s="146"/>
      <c r="SKB128" s="146"/>
      <c r="SKC128" s="146"/>
      <c r="SKD128" s="146"/>
      <c r="SKE128" s="146"/>
      <c r="SKF128" s="146"/>
      <c r="SKG128" s="146"/>
      <c r="SKH128" s="146"/>
      <c r="SKI128" s="146"/>
      <c r="SKJ128" s="146"/>
      <c r="SKK128" s="146"/>
      <c r="SKL128" s="146"/>
      <c r="SKM128" s="146"/>
      <c r="SKN128" s="146"/>
      <c r="SKO128" s="146"/>
      <c r="SKP128" s="146"/>
      <c r="SKQ128" s="146"/>
      <c r="SKR128" s="146"/>
      <c r="SKS128" s="146"/>
      <c r="SKT128" s="146"/>
      <c r="SKU128" s="146"/>
      <c r="SKV128" s="146"/>
      <c r="SKW128" s="146"/>
      <c r="SKX128" s="146"/>
      <c r="SKY128" s="146"/>
      <c r="SKZ128" s="146"/>
      <c r="SLA128" s="146"/>
      <c r="SLB128" s="146"/>
      <c r="SLC128" s="146"/>
      <c r="SLD128" s="146"/>
      <c r="SLE128" s="146"/>
      <c r="SLF128" s="146"/>
      <c r="SLG128" s="146"/>
      <c r="SLH128" s="146"/>
      <c r="SLI128" s="146"/>
      <c r="SLJ128" s="146"/>
      <c r="SLK128" s="146"/>
      <c r="SLL128" s="146"/>
      <c r="SLM128" s="146"/>
      <c r="SLN128" s="146"/>
      <c r="SLO128" s="146"/>
      <c r="SLP128" s="146"/>
      <c r="SLQ128" s="146"/>
      <c r="SLR128" s="146"/>
      <c r="SLS128" s="146"/>
      <c r="SLT128" s="146"/>
      <c r="SLU128" s="146"/>
      <c r="SLV128" s="146"/>
      <c r="SLW128" s="146"/>
      <c r="SLX128" s="146"/>
      <c r="SLY128" s="146"/>
      <c r="SLZ128" s="146"/>
      <c r="SMA128" s="146"/>
      <c r="SMB128" s="146"/>
      <c r="SMC128" s="146"/>
      <c r="SMD128" s="146"/>
      <c r="SME128" s="146"/>
      <c r="SMF128" s="146"/>
      <c r="SMG128" s="146"/>
      <c r="SMH128" s="146"/>
      <c r="SMI128" s="146"/>
      <c r="SMJ128" s="146"/>
      <c r="SMK128" s="146"/>
      <c r="SML128" s="146"/>
      <c r="SMM128" s="146"/>
      <c r="SMN128" s="146"/>
      <c r="SMO128" s="146"/>
      <c r="SMP128" s="146"/>
      <c r="SMQ128" s="146"/>
      <c r="SMR128" s="146"/>
      <c r="SMS128" s="146"/>
      <c r="SMT128" s="146"/>
      <c r="SMU128" s="146"/>
      <c r="SMV128" s="146"/>
      <c r="SMW128" s="146"/>
      <c r="SMX128" s="146"/>
      <c r="SMY128" s="146"/>
      <c r="SMZ128" s="146"/>
      <c r="SNA128" s="146"/>
      <c r="SNB128" s="146"/>
      <c r="SNC128" s="146"/>
      <c r="SND128" s="146"/>
      <c r="SNE128" s="146"/>
      <c r="SNF128" s="146"/>
      <c r="SNG128" s="146"/>
      <c r="SNH128" s="146"/>
      <c r="SNI128" s="146"/>
      <c r="SNJ128" s="146"/>
      <c r="SNK128" s="146"/>
      <c r="SNL128" s="146"/>
      <c r="SNM128" s="146"/>
      <c r="SNN128" s="146"/>
      <c r="SNO128" s="146"/>
      <c r="SNP128" s="146"/>
      <c r="SNQ128" s="146"/>
      <c r="SNR128" s="146"/>
      <c r="SNS128" s="146"/>
      <c r="SNT128" s="146"/>
      <c r="SNU128" s="146"/>
      <c r="SNV128" s="146"/>
      <c r="SNW128" s="146"/>
      <c r="SNX128" s="146"/>
      <c r="SNY128" s="146"/>
      <c r="SNZ128" s="146"/>
      <c r="SOA128" s="146"/>
      <c r="SOB128" s="146"/>
      <c r="SOC128" s="146"/>
      <c r="SOD128" s="146"/>
      <c r="SOE128" s="146"/>
      <c r="SOF128" s="146"/>
      <c r="SOG128" s="146"/>
      <c r="SOH128" s="146"/>
      <c r="SOI128" s="146"/>
      <c r="SOJ128" s="146"/>
      <c r="SOK128" s="146"/>
      <c r="SOL128" s="146"/>
      <c r="SOM128" s="146"/>
      <c r="SON128" s="146"/>
      <c r="SOO128" s="146"/>
      <c r="SOP128" s="146"/>
      <c r="SOQ128" s="146"/>
      <c r="SOR128" s="146"/>
      <c r="SOS128" s="146"/>
      <c r="SOT128" s="146"/>
      <c r="SOU128" s="146"/>
      <c r="SOV128" s="146"/>
      <c r="SOW128" s="146"/>
      <c r="SOX128" s="146"/>
      <c r="SOY128" s="146"/>
      <c r="SOZ128" s="146"/>
      <c r="SPA128" s="146"/>
      <c r="SPB128" s="146"/>
      <c r="SPC128" s="146"/>
      <c r="SPD128" s="146"/>
      <c r="SPE128" s="146"/>
      <c r="SPF128" s="146"/>
      <c r="SPG128" s="146"/>
      <c r="SPH128" s="146"/>
      <c r="SPI128" s="146"/>
      <c r="SPJ128" s="146"/>
      <c r="SPK128" s="146"/>
      <c r="SPL128" s="146"/>
      <c r="SPM128" s="146"/>
      <c r="SPN128" s="146"/>
      <c r="SPO128" s="146"/>
      <c r="SPP128" s="146"/>
      <c r="SPQ128" s="146"/>
      <c r="SPR128" s="146"/>
      <c r="SPS128" s="146"/>
      <c r="SPT128" s="146"/>
      <c r="SPU128" s="146"/>
      <c r="SPV128" s="146"/>
      <c r="SPW128" s="146"/>
      <c r="SPX128" s="146"/>
      <c r="SPY128" s="146"/>
      <c r="SPZ128" s="146"/>
      <c r="SQA128" s="146"/>
      <c r="SQB128" s="146"/>
      <c r="SQC128" s="146"/>
      <c r="SQD128" s="146"/>
      <c r="SQE128" s="146"/>
      <c r="SQF128" s="146"/>
      <c r="SQG128" s="146"/>
      <c r="SQH128" s="146"/>
      <c r="SQI128" s="146"/>
      <c r="SQJ128" s="146"/>
      <c r="SQK128" s="146"/>
      <c r="SQL128" s="146"/>
      <c r="SQM128" s="146"/>
      <c r="SQN128" s="146"/>
      <c r="SQO128" s="146"/>
      <c r="SQP128" s="146"/>
      <c r="SQQ128" s="146"/>
      <c r="SQR128" s="146"/>
      <c r="SQS128" s="146"/>
      <c r="SQT128" s="146"/>
      <c r="SQU128" s="146"/>
      <c r="SQV128" s="146"/>
      <c r="SQW128" s="146"/>
      <c r="SQX128" s="146"/>
      <c r="SQY128" s="146"/>
      <c r="SQZ128" s="146"/>
      <c r="SRA128" s="146"/>
      <c r="SRB128" s="146"/>
      <c r="SRC128" s="146"/>
      <c r="SRD128" s="146"/>
      <c r="SRE128" s="146"/>
      <c r="SRF128" s="146"/>
      <c r="SRG128" s="146"/>
      <c r="SRH128" s="146"/>
      <c r="SRI128" s="146"/>
      <c r="SRJ128" s="146"/>
      <c r="SRK128" s="146"/>
      <c r="SRL128" s="146"/>
      <c r="SRM128" s="146"/>
      <c r="SRN128" s="146"/>
      <c r="SRO128" s="146"/>
      <c r="SRP128" s="146"/>
      <c r="SRQ128" s="146"/>
      <c r="SRR128" s="146"/>
      <c r="SRS128" s="146"/>
      <c r="SRT128" s="146"/>
      <c r="SRU128" s="146"/>
      <c r="SRV128" s="146"/>
      <c r="SRW128" s="146"/>
      <c r="SRX128" s="146"/>
      <c r="SRY128" s="146"/>
      <c r="SRZ128" s="146"/>
      <c r="SSA128" s="146"/>
      <c r="SSB128" s="146"/>
      <c r="SSC128" s="146"/>
      <c r="SSD128" s="146"/>
      <c r="SSE128" s="146"/>
      <c r="SSF128" s="146"/>
      <c r="SSG128" s="146"/>
      <c r="SSH128" s="146"/>
      <c r="SSI128" s="146"/>
      <c r="SSJ128" s="146"/>
      <c r="SSK128" s="146"/>
      <c r="SSL128" s="146"/>
      <c r="SSM128" s="146"/>
      <c r="SSN128" s="146"/>
      <c r="SSO128" s="146"/>
      <c r="SSP128" s="146"/>
      <c r="SSQ128" s="146"/>
      <c r="SSR128" s="146"/>
      <c r="SSS128" s="146"/>
      <c r="SST128" s="146"/>
      <c r="SSU128" s="146"/>
      <c r="SSV128" s="146"/>
      <c r="SSW128" s="146"/>
      <c r="SSX128" s="146"/>
      <c r="SSY128" s="146"/>
      <c r="SSZ128" s="146"/>
      <c r="STA128" s="146"/>
      <c r="STB128" s="146"/>
      <c r="STC128" s="146"/>
      <c r="STD128" s="146"/>
      <c r="STE128" s="146"/>
      <c r="STF128" s="146"/>
      <c r="STG128" s="146"/>
      <c r="STH128" s="146"/>
      <c r="STI128" s="146"/>
      <c r="STJ128" s="146"/>
      <c r="STK128" s="146"/>
      <c r="STL128" s="146"/>
      <c r="STM128" s="146"/>
      <c r="STN128" s="146"/>
      <c r="STO128" s="146"/>
      <c r="STP128" s="146"/>
      <c r="STQ128" s="146"/>
      <c r="STR128" s="146"/>
      <c r="STS128" s="146"/>
      <c r="STT128" s="146"/>
      <c r="STU128" s="146"/>
      <c r="STV128" s="146"/>
      <c r="STW128" s="146"/>
      <c r="STX128" s="146"/>
      <c r="STY128" s="146"/>
      <c r="STZ128" s="146"/>
      <c r="SUA128" s="146"/>
      <c r="SUB128" s="146"/>
      <c r="SUC128" s="146"/>
      <c r="SUD128" s="146"/>
      <c r="SUE128" s="146"/>
      <c r="SUF128" s="146"/>
      <c r="SUG128" s="146"/>
      <c r="SUH128" s="146"/>
      <c r="SUI128" s="146"/>
      <c r="SUJ128" s="146"/>
      <c r="SUK128" s="146"/>
      <c r="SUL128" s="146"/>
      <c r="SUM128" s="146"/>
      <c r="SUN128" s="146"/>
      <c r="SUO128" s="146"/>
      <c r="SUP128" s="146"/>
      <c r="SUQ128" s="146"/>
      <c r="SUR128" s="146"/>
      <c r="SUS128" s="146"/>
      <c r="SUT128" s="146"/>
      <c r="SUU128" s="146"/>
      <c r="SUV128" s="146"/>
      <c r="SUW128" s="146"/>
      <c r="SUX128" s="146"/>
      <c r="SUY128" s="146"/>
      <c r="SUZ128" s="146"/>
      <c r="SVA128" s="146"/>
      <c r="SVB128" s="146"/>
      <c r="SVC128" s="146"/>
      <c r="SVD128" s="146"/>
      <c r="SVE128" s="146"/>
      <c r="SVF128" s="146"/>
      <c r="SVG128" s="146"/>
      <c r="SVH128" s="146"/>
      <c r="SVI128" s="146"/>
      <c r="SVJ128" s="146"/>
      <c r="SVK128" s="146"/>
      <c r="SVL128" s="146"/>
      <c r="SVM128" s="146"/>
      <c r="SVN128" s="146"/>
      <c r="SVO128" s="146"/>
      <c r="SVP128" s="146"/>
      <c r="SVQ128" s="146"/>
      <c r="SVR128" s="146"/>
      <c r="SVS128" s="146"/>
      <c r="SVT128" s="146"/>
      <c r="SVU128" s="146"/>
      <c r="SVV128" s="146"/>
      <c r="SVW128" s="146"/>
      <c r="SVX128" s="146"/>
      <c r="SVY128" s="146"/>
      <c r="SVZ128" s="146"/>
      <c r="SWA128" s="146"/>
      <c r="SWB128" s="146"/>
      <c r="SWC128" s="146"/>
      <c r="SWD128" s="146"/>
      <c r="SWE128" s="146"/>
      <c r="SWF128" s="146"/>
      <c r="SWG128" s="146"/>
      <c r="SWH128" s="146"/>
      <c r="SWI128" s="146"/>
      <c r="SWJ128" s="146"/>
      <c r="SWK128" s="146"/>
      <c r="SWL128" s="146"/>
      <c r="SWM128" s="146"/>
      <c r="SWN128" s="146"/>
      <c r="SWO128" s="146"/>
      <c r="SWP128" s="146"/>
      <c r="SWQ128" s="146"/>
      <c r="SWR128" s="146"/>
      <c r="SWS128" s="146"/>
      <c r="SWT128" s="146"/>
      <c r="SWU128" s="146"/>
      <c r="SWV128" s="146"/>
      <c r="SWW128" s="146"/>
      <c r="SWX128" s="146"/>
      <c r="SWY128" s="146"/>
      <c r="SWZ128" s="146"/>
      <c r="SXA128" s="146"/>
      <c r="SXB128" s="146"/>
      <c r="SXC128" s="146"/>
      <c r="SXD128" s="146"/>
      <c r="SXE128" s="146"/>
      <c r="SXF128" s="146"/>
      <c r="SXG128" s="146"/>
      <c r="SXH128" s="146"/>
      <c r="SXI128" s="146"/>
      <c r="SXJ128" s="146"/>
      <c r="SXK128" s="146"/>
      <c r="SXL128" s="146"/>
      <c r="SXM128" s="146"/>
      <c r="SXN128" s="146"/>
      <c r="SXO128" s="146"/>
      <c r="SXP128" s="146"/>
      <c r="SXQ128" s="146"/>
      <c r="SXR128" s="146"/>
      <c r="SXS128" s="146"/>
      <c r="SXT128" s="146"/>
      <c r="SXU128" s="146"/>
      <c r="SXV128" s="146"/>
      <c r="SXW128" s="146"/>
      <c r="SXX128" s="146"/>
      <c r="SXY128" s="146"/>
      <c r="SXZ128" s="146"/>
      <c r="SYA128" s="146"/>
      <c r="SYB128" s="146"/>
      <c r="SYC128" s="146"/>
      <c r="SYD128" s="146"/>
      <c r="SYE128" s="146"/>
      <c r="SYF128" s="146"/>
      <c r="SYG128" s="146"/>
      <c r="SYH128" s="146"/>
      <c r="SYI128" s="146"/>
      <c r="SYJ128" s="146"/>
      <c r="SYK128" s="146"/>
      <c r="SYL128" s="146"/>
      <c r="SYM128" s="146"/>
      <c r="SYN128" s="146"/>
      <c r="SYO128" s="146"/>
      <c r="SYP128" s="146"/>
      <c r="SYQ128" s="146"/>
      <c r="SYR128" s="146"/>
      <c r="SYS128" s="146"/>
      <c r="SYT128" s="146"/>
      <c r="SYU128" s="146"/>
      <c r="SYV128" s="146"/>
      <c r="SYW128" s="146"/>
      <c r="SYX128" s="146"/>
      <c r="SYY128" s="146"/>
      <c r="SYZ128" s="146"/>
      <c r="SZA128" s="146"/>
      <c r="SZB128" s="146"/>
      <c r="SZC128" s="146"/>
      <c r="SZD128" s="146"/>
      <c r="SZE128" s="146"/>
      <c r="SZF128" s="146"/>
      <c r="SZG128" s="146"/>
      <c r="SZH128" s="146"/>
      <c r="SZI128" s="146"/>
      <c r="SZJ128" s="146"/>
      <c r="SZK128" s="146"/>
      <c r="SZL128" s="146"/>
      <c r="SZM128" s="146"/>
      <c r="SZN128" s="146"/>
      <c r="SZO128" s="146"/>
      <c r="SZP128" s="146"/>
      <c r="SZQ128" s="146"/>
      <c r="SZR128" s="146"/>
      <c r="SZS128" s="146"/>
      <c r="SZT128" s="146"/>
      <c r="SZU128" s="146"/>
      <c r="SZV128" s="146"/>
      <c r="SZW128" s="146"/>
      <c r="SZX128" s="146"/>
      <c r="SZY128" s="146"/>
      <c r="SZZ128" s="146"/>
      <c r="TAA128" s="146"/>
      <c r="TAB128" s="146"/>
      <c r="TAC128" s="146"/>
      <c r="TAD128" s="146"/>
      <c r="TAE128" s="146"/>
      <c r="TAF128" s="146"/>
      <c r="TAG128" s="146"/>
      <c r="TAH128" s="146"/>
      <c r="TAI128" s="146"/>
      <c r="TAJ128" s="146"/>
      <c r="TAK128" s="146"/>
      <c r="TAL128" s="146"/>
      <c r="TAM128" s="146"/>
      <c r="TAN128" s="146"/>
      <c r="TAO128" s="146"/>
      <c r="TAP128" s="146"/>
      <c r="TAQ128" s="146"/>
      <c r="TAR128" s="146"/>
      <c r="TAS128" s="146"/>
      <c r="TAT128" s="146"/>
      <c r="TAU128" s="146"/>
      <c r="TAV128" s="146"/>
      <c r="TAW128" s="146"/>
      <c r="TAX128" s="146"/>
      <c r="TAY128" s="146"/>
      <c r="TAZ128" s="146"/>
      <c r="TBA128" s="146"/>
      <c r="TBB128" s="146"/>
      <c r="TBC128" s="146"/>
      <c r="TBD128" s="146"/>
      <c r="TBE128" s="146"/>
      <c r="TBF128" s="146"/>
      <c r="TBG128" s="146"/>
      <c r="TBH128" s="146"/>
      <c r="TBI128" s="146"/>
      <c r="TBJ128" s="146"/>
      <c r="TBK128" s="146"/>
      <c r="TBL128" s="146"/>
      <c r="TBM128" s="146"/>
      <c r="TBN128" s="146"/>
      <c r="TBO128" s="146"/>
      <c r="TBP128" s="146"/>
      <c r="TBQ128" s="146"/>
      <c r="TBR128" s="146"/>
      <c r="TBS128" s="146"/>
      <c r="TBT128" s="146"/>
      <c r="TBU128" s="146"/>
      <c r="TBV128" s="146"/>
      <c r="TBW128" s="146"/>
      <c r="TBX128" s="146"/>
      <c r="TBY128" s="146"/>
      <c r="TBZ128" s="146"/>
      <c r="TCA128" s="146"/>
      <c r="TCB128" s="146"/>
      <c r="TCC128" s="146"/>
      <c r="TCD128" s="146"/>
      <c r="TCE128" s="146"/>
      <c r="TCF128" s="146"/>
      <c r="TCG128" s="146"/>
      <c r="TCH128" s="146"/>
      <c r="TCI128" s="146"/>
      <c r="TCJ128" s="146"/>
      <c r="TCK128" s="146"/>
      <c r="TCL128" s="146"/>
      <c r="TCM128" s="146"/>
      <c r="TCN128" s="146"/>
      <c r="TCO128" s="146"/>
      <c r="TCP128" s="146"/>
      <c r="TCQ128" s="146"/>
      <c r="TCR128" s="146"/>
      <c r="TCS128" s="146"/>
      <c r="TCT128" s="146"/>
      <c r="TCU128" s="146"/>
      <c r="TCV128" s="146"/>
      <c r="TCW128" s="146"/>
      <c r="TCX128" s="146"/>
      <c r="TCY128" s="146"/>
      <c r="TCZ128" s="146"/>
      <c r="TDA128" s="146"/>
      <c r="TDB128" s="146"/>
      <c r="TDC128" s="146"/>
      <c r="TDD128" s="146"/>
      <c r="TDE128" s="146"/>
      <c r="TDF128" s="146"/>
      <c r="TDG128" s="146"/>
      <c r="TDH128" s="146"/>
      <c r="TDI128" s="146"/>
      <c r="TDJ128" s="146"/>
      <c r="TDK128" s="146"/>
      <c r="TDL128" s="146"/>
      <c r="TDM128" s="146"/>
      <c r="TDN128" s="146"/>
      <c r="TDO128" s="146"/>
      <c r="TDP128" s="146"/>
      <c r="TDQ128" s="146"/>
      <c r="TDR128" s="146"/>
      <c r="TDS128" s="146"/>
      <c r="TDT128" s="146"/>
      <c r="TDU128" s="146"/>
      <c r="TDV128" s="146"/>
      <c r="TDW128" s="146"/>
      <c r="TDX128" s="146"/>
      <c r="TDY128" s="146"/>
      <c r="TDZ128" s="146"/>
      <c r="TEA128" s="146"/>
      <c r="TEB128" s="146"/>
      <c r="TEC128" s="146"/>
      <c r="TED128" s="146"/>
      <c r="TEE128" s="146"/>
      <c r="TEF128" s="146"/>
      <c r="TEG128" s="146"/>
      <c r="TEH128" s="146"/>
      <c r="TEI128" s="146"/>
      <c r="TEJ128" s="146"/>
      <c r="TEK128" s="146"/>
      <c r="TEL128" s="146"/>
      <c r="TEM128" s="146"/>
      <c r="TEN128" s="146"/>
      <c r="TEO128" s="146"/>
      <c r="TEP128" s="146"/>
      <c r="TEQ128" s="146"/>
      <c r="TER128" s="146"/>
      <c r="TES128" s="146"/>
      <c r="TET128" s="146"/>
      <c r="TEU128" s="146"/>
      <c r="TEV128" s="146"/>
      <c r="TEW128" s="146"/>
      <c r="TEX128" s="146"/>
      <c r="TEY128" s="146"/>
      <c r="TEZ128" s="146"/>
      <c r="TFA128" s="146"/>
      <c r="TFB128" s="146"/>
      <c r="TFC128" s="146"/>
      <c r="TFD128" s="146"/>
      <c r="TFE128" s="146"/>
      <c r="TFF128" s="146"/>
      <c r="TFG128" s="146"/>
      <c r="TFH128" s="146"/>
      <c r="TFI128" s="146"/>
      <c r="TFJ128" s="146"/>
      <c r="TFK128" s="146"/>
      <c r="TFL128" s="146"/>
      <c r="TFM128" s="146"/>
      <c r="TFN128" s="146"/>
      <c r="TFO128" s="146"/>
      <c r="TFP128" s="146"/>
      <c r="TFQ128" s="146"/>
      <c r="TFR128" s="146"/>
      <c r="TFS128" s="146"/>
      <c r="TFT128" s="146"/>
      <c r="TFU128" s="146"/>
      <c r="TFV128" s="146"/>
      <c r="TFW128" s="146"/>
      <c r="TFX128" s="146"/>
      <c r="TFY128" s="146"/>
      <c r="TFZ128" s="146"/>
      <c r="TGA128" s="146"/>
      <c r="TGB128" s="146"/>
      <c r="TGC128" s="146"/>
      <c r="TGD128" s="146"/>
      <c r="TGE128" s="146"/>
      <c r="TGF128" s="146"/>
      <c r="TGG128" s="146"/>
      <c r="TGH128" s="146"/>
      <c r="TGI128" s="146"/>
      <c r="TGJ128" s="146"/>
      <c r="TGK128" s="146"/>
      <c r="TGL128" s="146"/>
      <c r="TGM128" s="146"/>
      <c r="TGN128" s="146"/>
      <c r="TGO128" s="146"/>
      <c r="TGP128" s="146"/>
      <c r="TGQ128" s="146"/>
      <c r="TGR128" s="146"/>
      <c r="TGS128" s="146"/>
      <c r="TGT128" s="146"/>
      <c r="TGU128" s="146"/>
      <c r="TGV128" s="146"/>
      <c r="TGW128" s="146"/>
      <c r="TGX128" s="146"/>
      <c r="TGY128" s="146"/>
      <c r="TGZ128" s="146"/>
      <c r="THA128" s="146"/>
      <c r="THB128" s="146"/>
      <c r="THC128" s="146"/>
      <c r="THD128" s="146"/>
      <c r="THE128" s="146"/>
      <c r="THF128" s="146"/>
      <c r="THG128" s="146"/>
      <c r="THH128" s="146"/>
      <c r="THI128" s="146"/>
      <c r="THJ128" s="146"/>
      <c r="THK128" s="146"/>
      <c r="THL128" s="146"/>
      <c r="THM128" s="146"/>
      <c r="THN128" s="146"/>
      <c r="THO128" s="146"/>
      <c r="THP128" s="146"/>
      <c r="THQ128" s="146"/>
      <c r="THR128" s="146"/>
      <c r="THS128" s="146"/>
      <c r="THT128" s="146"/>
      <c r="THU128" s="146"/>
      <c r="THV128" s="146"/>
      <c r="THW128" s="146"/>
      <c r="THX128" s="146"/>
      <c r="THY128" s="146"/>
      <c r="THZ128" s="146"/>
      <c r="TIA128" s="146"/>
      <c r="TIB128" s="146"/>
      <c r="TIC128" s="146"/>
      <c r="TID128" s="146"/>
      <c r="TIE128" s="146"/>
      <c r="TIF128" s="146"/>
      <c r="TIG128" s="146"/>
      <c r="TIH128" s="146"/>
      <c r="TII128" s="146"/>
      <c r="TIJ128" s="146"/>
      <c r="TIK128" s="146"/>
      <c r="TIL128" s="146"/>
      <c r="TIM128" s="146"/>
      <c r="TIN128" s="146"/>
      <c r="TIO128" s="146"/>
      <c r="TIP128" s="146"/>
      <c r="TIQ128" s="146"/>
      <c r="TIR128" s="146"/>
      <c r="TIS128" s="146"/>
      <c r="TIT128" s="146"/>
      <c r="TIU128" s="146"/>
      <c r="TIV128" s="146"/>
      <c r="TIW128" s="146"/>
      <c r="TIX128" s="146"/>
      <c r="TIY128" s="146"/>
      <c r="TIZ128" s="146"/>
      <c r="TJA128" s="146"/>
      <c r="TJB128" s="146"/>
      <c r="TJC128" s="146"/>
      <c r="TJD128" s="146"/>
      <c r="TJE128" s="146"/>
      <c r="TJF128" s="146"/>
      <c r="TJG128" s="146"/>
      <c r="TJH128" s="146"/>
      <c r="TJI128" s="146"/>
      <c r="TJJ128" s="146"/>
      <c r="TJK128" s="146"/>
      <c r="TJL128" s="146"/>
      <c r="TJM128" s="146"/>
      <c r="TJN128" s="146"/>
      <c r="TJO128" s="146"/>
      <c r="TJP128" s="146"/>
      <c r="TJQ128" s="146"/>
      <c r="TJR128" s="146"/>
      <c r="TJS128" s="146"/>
      <c r="TJT128" s="146"/>
      <c r="TJU128" s="146"/>
      <c r="TJV128" s="146"/>
      <c r="TJW128" s="146"/>
      <c r="TJX128" s="146"/>
      <c r="TJY128" s="146"/>
      <c r="TJZ128" s="146"/>
      <c r="TKA128" s="146"/>
      <c r="TKB128" s="146"/>
      <c r="TKC128" s="146"/>
      <c r="TKD128" s="146"/>
      <c r="TKE128" s="146"/>
      <c r="TKF128" s="146"/>
      <c r="TKG128" s="146"/>
      <c r="TKH128" s="146"/>
      <c r="TKI128" s="146"/>
      <c r="TKJ128" s="146"/>
      <c r="TKK128" s="146"/>
      <c r="TKL128" s="146"/>
      <c r="TKM128" s="146"/>
      <c r="TKN128" s="146"/>
      <c r="TKO128" s="146"/>
      <c r="TKP128" s="146"/>
      <c r="TKQ128" s="146"/>
      <c r="TKR128" s="146"/>
      <c r="TKS128" s="146"/>
      <c r="TKT128" s="146"/>
      <c r="TKU128" s="146"/>
      <c r="TKV128" s="146"/>
      <c r="TKW128" s="146"/>
      <c r="TKX128" s="146"/>
      <c r="TKY128" s="146"/>
      <c r="TKZ128" s="146"/>
      <c r="TLA128" s="146"/>
      <c r="TLB128" s="146"/>
      <c r="TLC128" s="146"/>
      <c r="TLD128" s="146"/>
      <c r="TLE128" s="146"/>
      <c r="TLF128" s="146"/>
      <c r="TLG128" s="146"/>
      <c r="TLH128" s="146"/>
      <c r="TLI128" s="146"/>
      <c r="TLJ128" s="146"/>
      <c r="TLK128" s="146"/>
      <c r="TLL128" s="146"/>
      <c r="TLM128" s="146"/>
      <c r="TLN128" s="146"/>
      <c r="TLO128" s="146"/>
      <c r="TLP128" s="146"/>
      <c r="TLQ128" s="146"/>
      <c r="TLR128" s="146"/>
      <c r="TLS128" s="146"/>
      <c r="TLT128" s="146"/>
      <c r="TLU128" s="146"/>
      <c r="TLV128" s="146"/>
      <c r="TLW128" s="146"/>
      <c r="TLX128" s="146"/>
      <c r="TLY128" s="146"/>
      <c r="TLZ128" s="146"/>
      <c r="TMA128" s="146"/>
      <c r="TMB128" s="146"/>
      <c r="TMC128" s="146"/>
      <c r="TMD128" s="146"/>
      <c r="TME128" s="146"/>
      <c r="TMF128" s="146"/>
      <c r="TMG128" s="146"/>
      <c r="TMH128" s="146"/>
      <c r="TMI128" s="146"/>
      <c r="TMJ128" s="146"/>
      <c r="TMK128" s="146"/>
      <c r="TML128" s="146"/>
      <c r="TMM128" s="146"/>
      <c r="TMN128" s="146"/>
      <c r="TMO128" s="146"/>
      <c r="TMP128" s="146"/>
      <c r="TMQ128" s="146"/>
      <c r="TMR128" s="146"/>
      <c r="TMS128" s="146"/>
      <c r="TMT128" s="146"/>
      <c r="TMU128" s="146"/>
      <c r="TMV128" s="146"/>
      <c r="TMW128" s="146"/>
      <c r="TMX128" s="146"/>
      <c r="TMY128" s="146"/>
      <c r="TMZ128" s="146"/>
      <c r="TNA128" s="146"/>
      <c r="TNB128" s="146"/>
      <c r="TNC128" s="146"/>
      <c r="TND128" s="146"/>
      <c r="TNE128" s="146"/>
      <c r="TNF128" s="146"/>
      <c r="TNG128" s="146"/>
      <c r="TNH128" s="146"/>
      <c r="TNI128" s="146"/>
      <c r="TNJ128" s="146"/>
      <c r="TNK128" s="146"/>
      <c r="TNL128" s="146"/>
      <c r="TNM128" s="146"/>
      <c r="TNN128" s="146"/>
      <c r="TNO128" s="146"/>
      <c r="TNP128" s="146"/>
      <c r="TNQ128" s="146"/>
      <c r="TNR128" s="146"/>
      <c r="TNS128" s="146"/>
      <c r="TNT128" s="146"/>
      <c r="TNU128" s="146"/>
      <c r="TNV128" s="146"/>
      <c r="TNW128" s="146"/>
      <c r="TNX128" s="146"/>
      <c r="TNY128" s="146"/>
      <c r="TNZ128" s="146"/>
      <c r="TOA128" s="146"/>
      <c r="TOB128" s="146"/>
      <c r="TOC128" s="146"/>
      <c r="TOD128" s="146"/>
      <c r="TOE128" s="146"/>
      <c r="TOF128" s="146"/>
      <c r="TOG128" s="146"/>
      <c r="TOH128" s="146"/>
      <c r="TOI128" s="146"/>
      <c r="TOJ128" s="146"/>
      <c r="TOK128" s="146"/>
      <c r="TOL128" s="146"/>
      <c r="TOM128" s="146"/>
      <c r="TON128" s="146"/>
      <c r="TOO128" s="146"/>
      <c r="TOP128" s="146"/>
      <c r="TOQ128" s="146"/>
      <c r="TOR128" s="146"/>
      <c r="TOS128" s="146"/>
      <c r="TOT128" s="146"/>
      <c r="TOU128" s="146"/>
      <c r="TOV128" s="146"/>
      <c r="TOW128" s="146"/>
      <c r="TOX128" s="146"/>
      <c r="TOY128" s="146"/>
      <c r="TOZ128" s="146"/>
      <c r="TPA128" s="146"/>
      <c r="TPB128" s="146"/>
      <c r="TPC128" s="146"/>
      <c r="TPD128" s="146"/>
      <c r="TPE128" s="146"/>
      <c r="TPF128" s="146"/>
      <c r="TPG128" s="146"/>
      <c r="TPH128" s="146"/>
      <c r="TPI128" s="146"/>
      <c r="TPJ128" s="146"/>
      <c r="TPK128" s="146"/>
      <c r="TPL128" s="146"/>
      <c r="TPM128" s="146"/>
      <c r="TPN128" s="146"/>
      <c r="TPO128" s="146"/>
      <c r="TPP128" s="146"/>
      <c r="TPQ128" s="146"/>
      <c r="TPR128" s="146"/>
      <c r="TPS128" s="146"/>
      <c r="TPT128" s="146"/>
      <c r="TPU128" s="146"/>
      <c r="TPV128" s="146"/>
      <c r="TPW128" s="146"/>
      <c r="TPX128" s="146"/>
      <c r="TPY128" s="146"/>
      <c r="TPZ128" s="146"/>
      <c r="TQA128" s="146"/>
      <c r="TQB128" s="146"/>
      <c r="TQC128" s="146"/>
      <c r="TQD128" s="146"/>
      <c r="TQE128" s="146"/>
      <c r="TQF128" s="146"/>
      <c r="TQG128" s="146"/>
      <c r="TQH128" s="146"/>
      <c r="TQI128" s="146"/>
      <c r="TQJ128" s="146"/>
      <c r="TQK128" s="146"/>
      <c r="TQL128" s="146"/>
      <c r="TQM128" s="146"/>
      <c r="TQN128" s="146"/>
      <c r="TQO128" s="146"/>
      <c r="TQP128" s="146"/>
      <c r="TQQ128" s="146"/>
      <c r="TQR128" s="146"/>
      <c r="TQS128" s="146"/>
      <c r="TQT128" s="146"/>
      <c r="TQU128" s="146"/>
      <c r="TQV128" s="146"/>
      <c r="TQW128" s="146"/>
      <c r="TQX128" s="146"/>
      <c r="TQY128" s="146"/>
      <c r="TQZ128" s="146"/>
      <c r="TRA128" s="146"/>
      <c r="TRB128" s="146"/>
      <c r="TRC128" s="146"/>
      <c r="TRD128" s="146"/>
      <c r="TRE128" s="146"/>
      <c r="TRF128" s="146"/>
      <c r="TRG128" s="146"/>
      <c r="TRH128" s="146"/>
      <c r="TRI128" s="146"/>
      <c r="TRJ128" s="146"/>
      <c r="TRK128" s="146"/>
      <c r="TRL128" s="146"/>
      <c r="TRM128" s="146"/>
      <c r="TRN128" s="146"/>
      <c r="TRO128" s="146"/>
      <c r="TRP128" s="146"/>
      <c r="TRQ128" s="146"/>
      <c r="TRR128" s="146"/>
      <c r="TRS128" s="146"/>
      <c r="TRT128" s="146"/>
      <c r="TRU128" s="146"/>
      <c r="TRV128" s="146"/>
      <c r="TRW128" s="146"/>
      <c r="TRX128" s="146"/>
      <c r="TRY128" s="146"/>
      <c r="TRZ128" s="146"/>
      <c r="TSA128" s="146"/>
      <c r="TSB128" s="146"/>
      <c r="TSC128" s="146"/>
      <c r="TSD128" s="146"/>
      <c r="TSE128" s="146"/>
      <c r="TSF128" s="146"/>
      <c r="TSG128" s="146"/>
      <c r="TSH128" s="146"/>
      <c r="TSI128" s="146"/>
      <c r="TSJ128" s="146"/>
      <c r="TSK128" s="146"/>
      <c r="TSL128" s="146"/>
      <c r="TSM128" s="146"/>
      <c r="TSN128" s="146"/>
      <c r="TSO128" s="146"/>
      <c r="TSP128" s="146"/>
      <c r="TSQ128" s="146"/>
      <c r="TSR128" s="146"/>
      <c r="TSS128" s="146"/>
      <c r="TST128" s="146"/>
      <c r="TSU128" s="146"/>
      <c r="TSV128" s="146"/>
      <c r="TSW128" s="146"/>
      <c r="TSX128" s="146"/>
      <c r="TSY128" s="146"/>
      <c r="TSZ128" s="146"/>
      <c r="TTA128" s="146"/>
      <c r="TTB128" s="146"/>
      <c r="TTC128" s="146"/>
      <c r="TTD128" s="146"/>
      <c r="TTE128" s="146"/>
      <c r="TTF128" s="146"/>
      <c r="TTG128" s="146"/>
      <c r="TTH128" s="146"/>
      <c r="TTI128" s="146"/>
      <c r="TTJ128" s="146"/>
      <c r="TTK128" s="146"/>
      <c r="TTL128" s="146"/>
      <c r="TTM128" s="146"/>
      <c r="TTN128" s="146"/>
      <c r="TTO128" s="146"/>
      <c r="TTP128" s="146"/>
      <c r="TTQ128" s="146"/>
      <c r="TTR128" s="146"/>
      <c r="TTS128" s="146"/>
      <c r="TTT128" s="146"/>
      <c r="TTU128" s="146"/>
      <c r="TTV128" s="146"/>
      <c r="TTW128" s="146"/>
      <c r="TTX128" s="146"/>
      <c r="TTY128" s="146"/>
      <c r="TTZ128" s="146"/>
      <c r="TUA128" s="146"/>
      <c r="TUB128" s="146"/>
      <c r="TUC128" s="146"/>
      <c r="TUD128" s="146"/>
      <c r="TUE128" s="146"/>
      <c r="TUF128" s="146"/>
      <c r="TUG128" s="146"/>
      <c r="TUH128" s="146"/>
      <c r="TUI128" s="146"/>
      <c r="TUJ128" s="146"/>
      <c r="TUK128" s="146"/>
      <c r="TUL128" s="146"/>
      <c r="TUM128" s="146"/>
      <c r="TUN128" s="146"/>
      <c r="TUO128" s="146"/>
      <c r="TUP128" s="146"/>
      <c r="TUQ128" s="146"/>
      <c r="TUR128" s="146"/>
      <c r="TUS128" s="146"/>
      <c r="TUT128" s="146"/>
      <c r="TUU128" s="146"/>
      <c r="TUV128" s="146"/>
      <c r="TUW128" s="146"/>
      <c r="TUX128" s="146"/>
      <c r="TUY128" s="146"/>
      <c r="TUZ128" s="146"/>
      <c r="TVA128" s="146"/>
      <c r="TVB128" s="146"/>
      <c r="TVC128" s="146"/>
      <c r="TVD128" s="146"/>
      <c r="TVE128" s="146"/>
      <c r="TVF128" s="146"/>
      <c r="TVG128" s="146"/>
      <c r="TVH128" s="146"/>
      <c r="TVI128" s="146"/>
      <c r="TVJ128" s="146"/>
      <c r="TVK128" s="146"/>
      <c r="TVL128" s="146"/>
      <c r="TVM128" s="146"/>
      <c r="TVN128" s="146"/>
      <c r="TVO128" s="146"/>
      <c r="TVP128" s="146"/>
      <c r="TVQ128" s="146"/>
      <c r="TVR128" s="146"/>
      <c r="TVS128" s="146"/>
      <c r="TVT128" s="146"/>
      <c r="TVU128" s="146"/>
      <c r="TVV128" s="146"/>
      <c r="TVW128" s="146"/>
      <c r="TVX128" s="146"/>
      <c r="TVY128" s="146"/>
      <c r="TVZ128" s="146"/>
      <c r="TWA128" s="146"/>
      <c r="TWB128" s="146"/>
      <c r="TWC128" s="146"/>
      <c r="TWD128" s="146"/>
      <c r="TWE128" s="146"/>
      <c r="TWF128" s="146"/>
      <c r="TWG128" s="146"/>
      <c r="TWH128" s="146"/>
      <c r="TWI128" s="146"/>
      <c r="TWJ128" s="146"/>
      <c r="TWK128" s="146"/>
      <c r="TWL128" s="146"/>
      <c r="TWM128" s="146"/>
      <c r="TWN128" s="146"/>
      <c r="TWO128" s="146"/>
      <c r="TWP128" s="146"/>
      <c r="TWQ128" s="146"/>
      <c r="TWR128" s="146"/>
      <c r="TWS128" s="146"/>
      <c r="TWT128" s="146"/>
      <c r="TWU128" s="146"/>
      <c r="TWV128" s="146"/>
      <c r="TWW128" s="146"/>
      <c r="TWX128" s="146"/>
      <c r="TWY128" s="146"/>
      <c r="TWZ128" s="146"/>
      <c r="TXA128" s="146"/>
      <c r="TXB128" s="146"/>
      <c r="TXC128" s="146"/>
      <c r="TXD128" s="146"/>
      <c r="TXE128" s="146"/>
      <c r="TXF128" s="146"/>
      <c r="TXG128" s="146"/>
      <c r="TXH128" s="146"/>
      <c r="TXI128" s="146"/>
      <c r="TXJ128" s="146"/>
      <c r="TXK128" s="146"/>
      <c r="TXL128" s="146"/>
      <c r="TXM128" s="146"/>
      <c r="TXN128" s="146"/>
      <c r="TXO128" s="146"/>
      <c r="TXP128" s="146"/>
      <c r="TXQ128" s="146"/>
      <c r="TXR128" s="146"/>
      <c r="TXS128" s="146"/>
      <c r="TXT128" s="146"/>
      <c r="TXU128" s="146"/>
      <c r="TXV128" s="146"/>
      <c r="TXW128" s="146"/>
      <c r="TXX128" s="146"/>
      <c r="TXY128" s="146"/>
      <c r="TXZ128" s="146"/>
      <c r="TYA128" s="146"/>
      <c r="TYB128" s="146"/>
      <c r="TYC128" s="146"/>
      <c r="TYD128" s="146"/>
      <c r="TYE128" s="146"/>
      <c r="TYF128" s="146"/>
      <c r="TYG128" s="146"/>
      <c r="TYH128" s="146"/>
      <c r="TYI128" s="146"/>
      <c r="TYJ128" s="146"/>
      <c r="TYK128" s="146"/>
      <c r="TYL128" s="146"/>
      <c r="TYM128" s="146"/>
      <c r="TYN128" s="146"/>
      <c r="TYO128" s="146"/>
      <c r="TYP128" s="146"/>
      <c r="TYQ128" s="146"/>
      <c r="TYR128" s="146"/>
      <c r="TYS128" s="146"/>
      <c r="TYT128" s="146"/>
      <c r="TYU128" s="146"/>
      <c r="TYV128" s="146"/>
      <c r="TYW128" s="146"/>
      <c r="TYX128" s="146"/>
      <c r="TYY128" s="146"/>
      <c r="TYZ128" s="146"/>
      <c r="TZA128" s="146"/>
      <c r="TZB128" s="146"/>
      <c r="TZC128" s="146"/>
      <c r="TZD128" s="146"/>
      <c r="TZE128" s="146"/>
      <c r="TZF128" s="146"/>
      <c r="TZG128" s="146"/>
      <c r="TZH128" s="146"/>
      <c r="TZI128" s="146"/>
      <c r="TZJ128" s="146"/>
      <c r="TZK128" s="146"/>
      <c r="TZL128" s="146"/>
      <c r="TZM128" s="146"/>
      <c r="TZN128" s="146"/>
      <c r="TZO128" s="146"/>
      <c r="TZP128" s="146"/>
      <c r="TZQ128" s="146"/>
      <c r="TZR128" s="146"/>
      <c r="TZS128" s="146"/>
      <c r="TZT128" s="146"/>
      <c r="TZU128" s="146"/>
      <c r="TZV128" s="146"/>
      <c r="TZW128" s="146"/>
      <c r="TZX128" s="146"/>
      <c r="TZY128" s="146"/>
      <c r="TZZ128" s="146"/>
      <c r="UAA128" s="146"/>
      <c r="UAB128" s="146"/>
      <c r="UAC128" s="146"/>
      <c r="UAD128" s="146"/>
      <c r="UAE128" s="146"/>
      <c r="UAF128" s="146"/>
      <c r="UAG128" s="146"/>
      <c r="UAH128" s="146"/>
      <c r="UAI128" s="146"/>
      <c r="UAJ128" s="146"/>
      <c r="UAK128" s="146"/>
      <c r="UAL128" s="146"/>
      <c r="UAM128" s="146"/>
      <c r="UAN128" s="146"/>
      <c r="UAO128" s="146"/>
      <c r="UAP128" s="146"/>
      <c r="UAQ128" s="146"/>
      <c r="UAR128" s="146"/>
      <c r="UAS128" s="146"/>
      <c r="UAT128" s="146"/>
      <c r="UAU128" s="146"/>
      <c r="UAV128" s="146"/>
      <c r="UAW128" s="146"/>
      <c r="UAX128" s="146"/>
      <c r="UAY128" s="146"/>
      <c r="UAZ128" s="146"/>
      <c r="UBA128" s="146"/>
      <c r="UBB128" s="146"/>
      <c r="UBC128" s="146"/>
      <c r="UBD128" s="146"/>
      <c r="UBE128" s="146"/>
      <c r="UBF128" s="146"/>
      <c r="UBG128" s="146"/>
      <c r="UBH128" s="146"/>
      <c r="UBI128" s="146"/>
      <c r="UBJ128" s="146"/>
      <c r="UBK128" s="146"/>
      <c r="UBL128" s="146"/>
      <c r="UBM128" s="146"/>
      <c r="UBN128" s="146"/>
      <c r="UBO128" s="146"/>
      <c r="UBP128" s="146"/>
      <c r="UBQ128" s="146"/>
      <c r="UBR128" s="146"/>
      <c r="UBS128" s="146"/>
      <c r="UBT128" s="146"/>
      <c r="UBU128" s="146"/>
      <c r="UBV128" s="146"/>
      <c r="UBW128" s="146"/>
      <c r="UBX128" s="146"/>
      <c r="UBY128" s="146"/>
      <c r="UBZ128" s="146"/>
      <c r="UCA128" s="146"/>
      <c r="UCB128" s="146"/>
      <c r="UCC128" s="146"/>
      <c r="UCD128" s="146"/>
      <c r="UCE128" s="146"/>
      <c r="UCF128" s="146"/>
      <c r="UCG128" s="146"/>
      <c r="UCH128" s="146"/>
      <c r="UCI128" s="146"/>
      <c r="UCJ128" s="146"/>
      <c r="UCK128" s="146"/>
      <c r="UCL128" s="146"/>
      <c r="UCM128" s="146"/>
      <c r="UCN128" s="146"/>
      <c r="UCO128" s="146"/>
      <c r="UCP128" s="146"/>
      <c r="UCQ128" s="146"/>
      <c r="UCR128" s="146"/>
      <c r="UCS128" s="146"/>
      <c r="UCT128" s="146"/>
      <c r="UCU128" s="146"/>
      <c r="UCV128" s="146"/>
      <c r="UCW128" s="146"/>
      <c r="UCX128" s="146"/>
      <c r="UCY128" s="146"/>
      <c r="UCZ128" s="146"/>
      <c r="UDA128" s="146"/>
      <c r="UDB128" s="146"/>
      <c r="UDC128" s="146"/>
      <c r="UDD128" s="146"/>
      <c r="UDE128" s="146"/>
      <c r="UDF128" s="146"/>
      <c r="UDG128" s="146"/>
      <c r="UDH128" s="146"/>
      <c r="UDI128" s="146"/>
      <c r="UDJ128" s="146"/>
      <c r="UDK128" s="146"/>
      <c r="UDL128" s="146"/>
      <c r="UDM128" s="146"/>
      <c r="UDN128" s="146"/>
      <c r="UDO128" s="146"/>
      <c r="UDP128" s="146"/>
      <c r="UDQ128" s="146"/>
      <c r="UDR128" s="146"/>
      <c r="UDS128" s="146"/>
      <c r="UDT128" s="146"/>
      <c r="UDU128" s="146"/>
      <c r="UDV128" s="146"/>
      <c r="UDW128" s="146"/>
      <c r="UDX128" s="146"/>
      <c r="UDY128" s="146"/>
      <c r="UDZ128" s="146"/>
      <c r="UEA128" s="146"/>
      <c r="UEB128" s="146"/>
      <c r="UEC128" s="146"/>
      <c r="UED128" s="146"/>
      <c r="UEE128" s="146"/>
      <c r="UEF128" s="146"/>
      <c r="UEG128" s="146"/>
      <c r="UEH128" s="146"/>
      <c r="UEI128" s="146"/>
      <c r="UEJ128" s="146"/>
      <c r="UEK128" s="146"/>
      <c r="UEL128" s="146"/>
      <c r="UEM128" s="146"/>
      <c r="UEN128" s="146"/>
      <c r="UEO128" s="146"/>
      <c r="UEP128" s="146"/>
      <c r="UEQ128" s="146"/>
      <c r="UER128" s="146"/>
      <c r="UES128" s="146"/>
      <c r="UET128" s="146"/>
      <c r="UEU128" s="146"/>
      <c r="UEV128" s="146"/>
      <c r="UEW128" s="146"/>
      <c r="UEX128" s="146"/>
      <c r="UEY128" s="146"/>
      <c r="UEZ128" s="146"/>
      <c r="UFA128" s="146"/>
      <c r="UFB128" s="146"/>
      <c r="UFC128" s="146"/>
      <c r="UFD128" s="146"/>
      <c r="UFE128" s="146"/>
      <c r="UFF128" s="146"/>
      <c r="UFG128" s="146"/>
      <c r="UFH128" s="146"/>
      <c r="UFI128" s="146"/>
      <c r="UFJ128" s="146"/>
      <c r="UFK128" s="146"/>
      <c r="UFL128" s="146"/>
      <c r="UFM128" s="146"/>
      <c r="UFN128" s="146"/>
      <c r="UFO128" s="146"/>
      <c r="UFP128" s="146"/>
      <c r="UFQ128" s="146"/>
      <c r="UFR128" s="146"/>
      <c r="UFS128" s="146"/>
      <c r="UFT128" s="146"/>
      <c r="UFU128" s="146"/>
      <c r="UFV128" s="146"/>
      <c r="UFW128" s="146"/>
      <c r="UFX128" s="146"/>
      <c r="UFY128" s="146"/>
      <c r="UFZ128" s="146"/>
      <c r="UGA128" s="146"/>
      <c r="UGB128" s="146"/>
      <c r="UGC128" s="146"/>
      <c r="UGD128" s="146"/>
      <c r="UGE128" s="146"/>
      <c r="UGF128" s="146"/>
      <c r="UGG128" s="146"/>
      <c r="UGH128" s="146"/>
      <c r="UGI128" s="146"/>
      <c r="UGJ128" s="146"/>
      <c r="UGK128" s="146"/>
      <c r="UGL128" s="146"/>
      <c r="UGM128" s="146"/>
      <c r="UGN128" s="146"/>
      <c r="UGO128" s="146"/>
      <c r="UGP128" s="146"/>
      <c r="UGQ128" s="146"/>
      <c r="UGR128" s="146"/>
      <c r="UGS128" s="146"/>
      <c r="UGT128" s="146"/>
      <c r="UGU128" s="146"/>
      <c r="UGV128" s="146"/>
      <c r="UGW128" s="146"/>
      <c r="UGX128" s="146"/>
      <c r="UGY128" s="146"/>
      <c r="UGZ128" s="146"/>
      <c r="UHA128" s="146"/>
      <c r="UHB128" s="146"/>
      <c r="UHC128" s="146"/>
      <c r="UHD128" s="146"/>
      <c r="UHE128" s="146"/>
      <c r="UHF128" s="146"/>
      <c r="UHG128" s="146"/>
      <c r="UHH128" s="146"/>
      <c r="UHI128" s="146"/>
      <c r="UHJ128" s="146"/>
      <c r="UHK128" s="146"/>
      <c r="UHL128" s="146"/>
      <c r="UHM128" s="146"/>
      <c r="UHN128" s="146"/>
      <c r="UHO128" s="146"/>
      <c r="UHP128" s="146"/>
      <c r="UHQ128" s="146"/>
      <c r="UHR128" s="146"/>
      <c r="UHS128" s="146"/>
      <c r="UHT128" s="146"/>
      <c r="UHU128" s="146"/>
      <c r="UHV128" s="146"/>
      <c r="UHW128" s="146"/>
      <c r="UHX128" s="146"/>
      <c r="UHY128" s="146"/>
      <c r="UHZ128" s="146"/>
      <c r="UIA128" s="146"/>
      <c r="UIB128" s="146"/>
      <c r="UIC128" s="146"/>
      <c r="UID128" s="146"/>
      <c r="UIE128" s="146"/>
      <c r="UIF128" s="146"/>
      <c r="UIG128" s="146"/>
      <c r="UIH128" s="146"/>
      <c r="UII128" s="146"/>
      <c r="UIJ128" s="146"/>
      <c r="UIK128" s="146"/>
      <c r="UIL128" s="146"/>
      <c r="UIM128" s="146"/>
      <c r="UIN128" s="146"/>
      <c r="UIO128" s="146"/>
      <c r="UIP128" s="146"/>
      <c r="UIQ128" s="146"/>
      <c r="UIR128" s="146"/>
      <c r="UIS128" s="146"/>
      <c r="UIT128" s="146"/>
      <c r="UIU128" s="146"/>
      <c r="UIV128" s="146"/>
      <c r="UIW128" s="146"/>
      <c r="UIX128" s="146"/>
      <c r="UIY128" s="146"/>
      <c r="UIZ128" s="146"/>
      <c r="UJA128" s="146"/>
      <c r="UJB128" s="146"/>
      <c r="UJC128" s="146"/>
      <c r="UJD128" s="146"/>
      <c r="UJE128" s="146"/>
      <c r="UJF128" s="146"/>
      <c r="UJG128" s="146"/>
      <c r="UJH128" s="146"/>
      <c r="UJI128" s="146"/>
      <c r="UJJ128" s="146"/>
      <c r="UJK128" s="146"/>
      <c r="UJL128" s="146"/>
      <c r="UJM128" s="146"/>
      <c r="UJN128" s="146"/>
      <c r="UJO128" s="146"/>
      <c r="UJP128" s="146"/>
      <c r="UJQ128" s="146"/>
      <c r="UJR128" s="146"/>
      <c r="UJS128" s="146"/>
      <c r="UJT128" s="146"/>
      <c r="UJU128" s="146"/>
      <c r="UJV128" s="146"/>
      <c r="UJW128" s="146"/>
      <c r="UJX128" s="146"/>
      <c r="UJY128" s="146"/>
      <c r="UJZ128" s="146"/>
      <c r="UKA128" s="146"/>
      <c r="UKB128" s="146"/>
      <c r="UKC128" s="146"/>
      <c r="UKD128" s="146"/>
      <c r="UKE128" s="146"/>
      <c r="UKF128" s="146"/>
      <c r="UKG128" s="146"/>
      <c r="UKH128" s="146"/>
      <c r="UKI128" s="146"/>
      <c r="UKJ128" s="146"/>
      <c r="UKK128" s="146"/>
      <c r="UKL128" s="146"/>
      <c r="UKM128" s="146"/>
      <c r="UKN128" s="146"/>
      <c r="UKO128" s="146"/>
      <c r="UKP128" s="146"/>
      <c r="UKQ128" s="146"/>
      <c r="UKR128" s="146"/>
      <c r="UKS128" s="146"/>
      <c r="UKT128" s="146"/>
      <c r="UKU128" s="146"/>
      <c r="UKV128" s="146"/>
      <c r="UKW128" s="146"/>
      <c r="UKX128" s="146"/>
      <c r="UKY128" s="146"/>
      <c r="UKZ128" s="146"/>
      <c r="ULA128" s="146"/>
      <c r="ULB128" s="146"/>
      <c r="ULC128" s="146"/>
      <c r="ULD128" s="146"/>
      <c r="ULE128" s="146"/>
      <c r="ULF128" s="146"/>
      <c r="ULG128" s="146"/>
      <c r="ULH128" s="146"/>
      <c r="ULI128" s="146"/>
      <c r="ULJ128" s="146"/>
      <c r="ULK128" s="146"/>
      <c r="ULL128" s="146"/>
      <c r="ULM128" s="146"/>
      <c r="ULN128" s="146"/>
      <c r="ULO128" s="146"/>
      <c r="ULP128" s="146"/>
      <c r="ULQ128" s="146"/>
      <c r="ULR128" s="146"/>
      <c r="ULS128" s="146"/>
      <c r="ULT128" s="146"/>
      <c r="ULU128" s="146"/>
      <c r="ULV128" s="146"/>
      <c r="ULW128" s="146"/>
      <c r="ULX128" s="146"/>
      <c r="ULY128" s="146"/>
      <c r="ULZ128" s="146"/>
      <c r="UMA128" s="146"/>
      <c r="UMB128" s="146"/>
      <c r="UMC128" s="146"/>
      <c r="UMD128" s="146"/>
      <c r="UME128" s="146"/>
      <c r="UMF128" s="146"/>
      <c r="UMG128" s="146"/>
      <c r="UMH128" s="146"/>
      <c r="UMI128" s="146"/>
      <c r="UMJ128" s="146"/>
      <c r="UMK128" s="146"/>
      <c r="UML128" s="146"/>
      <c r="UMM128" s="146"/>
      <c r="UMN128" s="146"/>
      <c r="UMO128" s="146"/>
      <c r="UMP128" s="146"/>
      <c r="UMQ128" s="146"/>
      <c r="UMR128" s="146"/>
      <c r="UMS128" s="146"/>
      <c r="UMT128" s="146"/>
      <c r="UMU128" s="146"/>
      <c r="UMV128" s="146"/>
      <c r="UMW128" s="146"/>
      <c r="UMX128" s="146"/>
      <c r="UMY128" s="146"/>
      <c r="UMZ128" s="146"/>
      <c r="UNA128" s="146"/>
      <c r="UNB128" s="146"/>
      <c r="UNC128" s="146"/>
      <c r="UND128" s="146"/>
      <c r="UNE128" s="146"/>
      <c r="UNF128" s="146"/>
      <c r="UNG128" s="146"/>
      <c r="UNH128" s="146"/>
      <c r="UNI128" s="146"/>
      <c r="UNJ128" s="146"/>
      <c r="UNK128" s="146"/>
      <c r="UNL128" s="146"/>
      <c r="UNM128" s="146"/>
      <c r="UNN128" s="146"/>
      <c r="UNO128" s="146"/>
      <c r="UNP128" s="146"/>
      <c r="UNQ128" s="146"/>
      <c r="UNR128" s="146"/>
      <c r="UNS128" s="146"/>
      <c r="UNT128" s="146"/>
      <c r="UNU128" s="146"/>
      <c r="UNV128" s="146"/>
      <c r="UNW128" s="146"/>
      <c r="UNX128" s="146"/>
      <c r="UNY128" s="146"/>
      <c r="UNZ128" s="146"/>
      <c r="UOA128" s="146"/>
      <c r="UOB128" s="146"/>
      <c r="UOC128" s="146"/>
      <c r="UOD128" s="146"/>
      <c r="UOE128" s="146"/>
      <c r="UOF128" s="146"/>
      <c r="UOG128" s="146"/>
      <c r="UOH128" s="146"/>
      <c r="UOI128" s="146"/>
      <c r="UOJ128" s="146"/>
      <c r="UOK128" s="146"/>
      <c r="UOL128" s="146"/>
      <c r="UOM128" s="146"/>
      <c r="UON128" s="146"/>
      <c r="UOO128" s="146"/>
      <c r="UOP128" s="146"/>
      <c r="UOQ128" s="146"/>
      <c r="UOR128" s="146"/>
      <c r="UOS128" s="146"/>
      <c r="UOT128" s="146"/>
      <c r="UOU128" s="146"/>
      <c r="UOV128" s="146"/>
      <c r="UOW128" s="146"/>
      <c r="UOX128" s="146"/>
      <c r="UOY128" s="146"/>
      <c r="UOZ128" s="146"/>
      <c r="UPA128" s="146"/>
      <c r="UPB128" s="146"/>
      <c r="UPC128" s="146"/>
      <c r="UPD128" s="146"/>
      <c r="UPE128" s="146"/>
      <c r="UPF128" s="146"/>
      <c r="UPG128" s="146"/>
      <c r="UPH128" s="146"/>
      <c r="UPI128" s="146"/>
      <c r="UPJ128" s="146"/>
      <c r="UPK128" s="146"/>
      <c r="UPL128" s="146"/>
      <c r="UPM128" s="146"/>
      <c r="UPN128" s="146"/>
      <c r="UPO128" s="146"/>
      <c r="UPP128" s="146"/>
      <c r="UPQ128" s="146"/>
      <c r="UPR128" s="146"/>
      <c r="UPS128" s="146"/>
      <c r="UPT128" s="146"/>
      <c r="UPU128" s="146"/>
      <c r="UPV128" s="146"/>
      <c r="UPW128" s="146"/>
      <c r="UPX128" s="146"/>
      <c r="UPY128" s="146"/>
      <c r="UPZ128" s="146"/>
      <c r="UQA128" s="146"/>
      <c r="UQB128" s="146"/>
      <c r="UQC128" s="146"/>
      <c r="UQD128" s="146"/>
      <c r="UQE128" s="146"/>
      <c r="UQF128" s="146"/>
      <c r="UQG128" s="146"/>
      <c r="UQH128" s="146"/>
      <c r="UQI128" s="146"/>
      <c r="UQJ128" s="146"/>
      <c r="UQK128" s="146"/>
      <c r="UQL128" s="146"/>
      <c r="UQM128" s="146"/>
      <c r="UQN128" s="146"/>
      <c r="UQO128" s="146"/>
      <c r="UQP128" s="146"/>
      <c r="UQQ128" s="146"/>
      <c r="UQR128" s="146"/>
      <c r="UQS128" s="146"/>
      <c r="UQT128" s="146"/>
      <c r="UQU128" s="146"/>
      <c r="UQV128" s="146"/>
      <c r="UQW128" s="146"/>
      <c r="UQX128" s="146"/>
      <c r="UQY128" s="146"/>
      <c r="UQZ128" s="146"/>
      <c r="URA128" s="146"/>
      <c r="URB128" s="146"/>
      <c r="URC128" s="146"/>
      <c r="URD128" s="146"/>
      <c r="URE128" s="146"/>
      <c r="URF128" s="146"/>
      <c r="URG128" s="146"/>
      <c r="URH128" s="146"/>
      <c r="URI128" s="146"/>
      <c r="URJ128" s="146"/>
      <c r="URK128" s="146"/>
      <c r="URL128" s="146"/>
      <c r="URM128" s="146"/>
      <c r="URN128" s="146"/>
      <c r="URO128" s="146"/>
      <c r="URP128" s="146"/>
      <c r="URQ128" s="146"/>
      <c r="URR128" s="146"/>
      <c r="URS128" s="146"/>
      <c r="URT128" s="146"/>
      <c r="URU128" s="146"/>
      <c r="URV128" s="146"/>
      <c r="URW128" s="146"/>
      <c r="URX128" s="146"/>
      <c r="URY128" s="146"/>
      <c r="URZ128" s="146"/>
      <c r="USA128" s="146"/>
      <c r="USB128" s="146"/>
      <c r="USC128" s="146"/>
      <c r="USD128" s="146"/>
      <c r="USE128" s="146"/>
      <c r="USF128" s="146"/>
      <c r="USG128" s="146"/>
      <c r="USH128" s="146"/>
      <c r="USI128" s="146"/>
      <c r="USJ128" s="146"/>
      <c r="USK128" s="146"/>
      <c r="USL128" s="146"/>
      <c r="USM128" s="146"/>
      <c r="USN128" s="146"/>
      <c r="USO128" s="146"/>
      <c r="USP128" s="146"/>
      <c r="USQ128" s="146"/>
      <c r="USR128" s="146"/>
      <c r="USS128" s="146"/>
      <c r="UST128" s="146"/>
      <c r="USU128" s="146"/>
      <c r="USV128" s="146"/>
      <c r="USW128" s="146"/>
      <c r="USX128" s="146"/>
      <c r="USY128" s="146"/>
      <c r="USZ128" s="146"/>
      <c r="UTA128" s="146"/>
      <c r="UTB128" s="146"/>
      <c r="UTC128" s="146"/>
      <c r="UTD128" s="146"/>
      <c r="UTE128" s="146"/>
      <c r="UTF128" s="146"/>
      <c r="UTG128" s="146"/>
      <c r="UTH128" s="146"/>
      <c r="UTI128" s="146"/>
      <c r="UTJ128" s="146"/>
      <c r="UTK128" s="146"/>
      <c r="UTL128" s="146"/>
      <c r="UTM128" s="146"/>
      <c r="UTN128" s="146"/>
      <c r="UTO128" s="146"/>
      <c r="UTP128" s="146"/>
      <c r="UTQ128" s="146"/>
      <c r="UTR128" s="146"/>
      <c r="UTS128" s="146"/>
      <c r="UTT128" s="146"/>
      <c r="UTU128" s="146"/>
      <c r="UTV128" s="146"/>
      <c r="UTW128" s="146"/>
      <c r="UTX128" s="146"/>
      <c r="UTY128" s="146"/>
      <c r="UTZ128" s="146"/>
      <c r="UUA128" s="146"/>
      <c r="UUB128" s="146"/>
      <c r="UUC128" s="146"/>
      <c r="UUD128" s="146"/>
      <c r="UUE128" s="146"/>
      <c r="UUF128" s="146"/>
      <c r="UUG128" s="146"/>
      <c r="UUH128" s="146"/>
      <c r="UUI128" s="146"/>
      <c r="UUJ128" s="146"/>
      <c r="UUK128" s="146"/>
      <c r="UUL128" s="146"/>
      <c r="UUM128" s="146"/>
      <c r="UUN128" s="146"/>
      <c r="UUO128" s="146"/>
      <c r="UUP128" s="146"/>
      <c r="UUQ128" s="146"/>
      <c r="UUR128" s="146"/>
      <c r="UUS128" s="146"/>
      <c r="UUT128" s="146"/>
      <c r="UUU128" s="146"/>
      <c r="UUV128" s="146"/>
      <c r="UUW128" s="146"/>
      <c r="UUX128" s="146"/>
      <c r="UUY128" s="146"/>
      <c r="UUZ128" s="146"/>
      <c r="UVA128" s="146"/>
      <c r="UVB128" s="146"/>
      <c r="UVC128" s="146"/>
      <c r="UVD128" s="146"/>
      <c r="UVE128" s="146"/>
      <c r="UVF128" s="146"/>
      <c r="UVG128" s="146"/>
      <c r="UVH128" s="146"/>
      <c r="UVI128" s="146"/>
      <c r="UVJ128" s="146"/>
      <c r="UVK128" s="146"/>
      <c r="UVL128" s="146"/>
      <c r="UVM128" s="146"/>
      <c r="UVN128" s="146"/>
      <c r="UVO128" s="146"/>
      <c r="UVP128" s="146"/>
      <c r="UVQ128" s="146"/>
      <c r="UVR128" s="146"/>
      <c r="UVS128" s="146"/>
      <c r="UVT128" s="146"/>
      <c r="UVU128" s="146"/>
      <c r="UVV128" s="146"/>
      <c r="UVW128" s="146"/>
      <c r="UVX128" s="146"/>
      <c r="UVY128" s="146"/>
      <c r="UVZ128" s="146"/>
      <c r="UWA128" s="146"/>
      <c r="UWB128" s="146"/>
      <c r="UWC128" s="146"/>
      <c r="UWD128" s="146"/>
      <c r="UWE128" s="146"/>
      <c r="UWF128" s="146"/>
      <c r="UWG128" s="146"/>
      <c r="UWH128" s="146"/>
      <c r="UWI128" s="146"/>
      <c r="UWJ128" s="146"/>
      <c r="UWK128" s="146"/>
      <c r="UWL128" s="146"/>
      <c r="UWM128" s="146"/>
      <c r="UWN128" s="146"/>
      <c r="UWO128" s="146"/>
      <c r="UWP128" s="146"/>
      <c r="UWQ128" s="146"/>
      <c r="UWR128" s="146"/>
      <c r="UWS128" s="146"/>
      <c r="UWT128" s="146"/>
      <c r="UWU128" s="146"/>
      <c r="UWV128" s="146"/>
      <c r="UWW128" s="146"/>
      <c r="UWX128" s="146"/>
      <c r="UWY128" s="146"/>
      <c r="UWZ128" s="146"/>
      <c r="UXA128" s="146"/>
      <c r="UXB128" s="146"/>
      <c r="UXC128" s="146"/>
      <c r="UXD128" s="146"/>
      <c r="UXE128" s="146"/>
      <c r="UXF128" s="146"/>
      <c r="UXG128" s="146"/>
      <c r="UXH128" s="146"/>
      <c r="UXI128" s="146"/>
      <c r="UXJ128" s="146"/>
      <c r="UXK128" s="146"/>
      <c r="UXL128" s="146"/>
      <c r="UXM128" s="146"/>
      <c r="UXN128" s="146"/>
      <c r="UXO128" s="146"/>
      <c r="UXP128" s="146"/>
      <c r="UXQ128" s="146"/>
      <c r="UXR128" s="146"/>
      <c r="UXS128" s="146"/>
      <c r="UXT128" s="146"/>
      <c r="UXU128" s="146"/>
      <c r="UXV128" s="146"/>
      <c r="UXW128" s="146"/>
      <c r="UXX128" s="146"/>
      <c r="UXY128" s="146"/>
      <c r="UXZ128" s="146"/>
      <c r="UYA128" s="146"/>
      <c r="UYB128" s="146"/>
      <c r="UYC128" s="146"/>
      <c r="UYD128" s="146"/>
      <c r="UYE128" s="146"/>
      <c r="UYF128" s="146"/>
      <c r="UYG128" s="146"/>
      <c r="UYH128" s="146"/>
      <c r="UYI128" s="146"/>
      <c r="UYJ128" s="146"/>
      <c r="UYK128" s="146"/>
      <c r="UYL128" s="146"/>
      <c r="UYM128" s="146"/>
      <c r="UYN128" s="146"/>
      <c r="UYO128" s="146"/>
      <c r="UYP128" s="146"/>
      <c r="UYQ128" s="146"/>
      <c r="UYR128" s="146"/>
      <c r="UYS128" s="146"/>
      <c r="UYT128" s="146"/>
      <c r="UYU128" s="146"/>
      <c r="UYV128" s="146"/>
      <c r="UYW128" s="146"/>
      <c r="UYX128" s="146"/>
      <c r="UYY128" s="146"/>
      <c r="UYZ128" s="146"/>
      <c r="UZA128" s="146"/>
      <c r="UZB128" s="146"/>
      <c r="UZC128" s="146"/>
      <c r="UZD128" s="146"/>
      <c r="UZE128" s="146"/>
      <c r="UZF128" s="146"/>
      <c r="UZG128" s="146"/>
      <c r="UZH128" s="146"/>
      <c r="UZI128" s="146"/>
      <c r="UZJ128" s="146"/>
      <c r="UZK128" s="146"/>
      <c r="UZL128" s="146"/>
      <c r="UZM128" s="146"/>
      <c r="UZN128" s="146"/>
      <c r="UZO128" s="146"/>
      <c r="UZP128" s="146"/>
      <c r="UZQ128" s="146"/>
      <c r="UZR128" s="146"/>
      <c r="UZS128" s="146"/>
      <c r="UZT128" s="146"/>
      <c r="UZU128" s="146"/>
      <c r="UZV128" s="146"/>
      <c r="UZW128" s="146"/>
      <c r="UZX128" s="146"/>
      <c r="UZY128" s="146"/>
      <c r="UZZ128" s="146"/>
      <c r="VAA128" s="146"/>
      <c r="VAB128" s="146"/>
      <c r="VAC128" s="146"/>
      <c r="VAD128" s="146"/>
      <c r="VAE128" s="146"/>
      <c r="VAF128" s="146"/>
      <c r="VAG128" s="146"/>
      <c r="VAH128" s="146"/>
      <c r="VAI128" s="146"/>
      <c r="VAJ128" s="146"/>
      <c r="VAK128" s="146"/>
      <c r="VAL128" s="146"/>
      <c r="VAM128" s="146"/>
      <c r="VAN128" s="146"/>
      <c r="VAO128" s="146"/>
      <c r="VAP128" s="146"/>
      <c r="VAQ128" s="146"/>
      <c r="VAR128" s="146"/>
      <c r="VAS128" s="146"/>
      <c r="VAT128" s="146"/>
      <c r="VAU128" s="146"/>
      <c r="VAV128" s="146"/>
      <c r="VAW128" s="146"/>
      <c r="VAX128" s="146"/>
      <c r="VAY128" s="146"/>
      <c r="VAZ128" s="146"/>
      <c r="VBA128" s="146"/>
      <c r="VBB128" s="146"/>
      <c r="VBC128" s="146"/>
      <c r="VBD128" s="146"/>
      <c r="VBE128" s="146"/>
      <c r="VBF128" s="146"/>
      <c r="VBG128" s="146"/>
      <c r="VBH128" s="146"/>
      <c r="VBI128" s="146"/>
      <c r="VBJ128" s="146"/>
      <c r="VBK128" s="146"/>
      <c r="VBL128" s="146"/>
      <c r="VBM128" s="146"/>
      <c r="VBN128" s="146"/>
      <c r="VBO128" s="146"/>
      <c r="VBP128" s="146"/>
      <c r="VBQ128" s="146"/>
      <c r="VBR128" s="146"/>
      <c r="VBS128" s="146"/>
      <c r="VBT128" s="146"/>
      <c r="VBU128" s="146"/>
      <c r="VBV128" s="146"/>
      <c r="VBW128" s="146"/>
      <c r="VBX128" s="146"/>
      <c r="VBY128" s="146"/>
      <c r="VBZ128" s="146"/>
      <c r="VCA128" s="146"/>
      <c r="VCB128" s="146"/>
      <c r="VCC128" s="146"/>
      <c r="VCD128" s="146"/>
      <c r="VCE128" s="146"/>
      <c r="VCF128" s="146"/>
      <c r="VCG128" s="146"/>
      <c r="VCH128" s="146"/>
      <c r="VCI128" s="146"/>
      <c r="VCJ128" s="146"/>
      <c r="VCK128" s="146"/>
      <c r="VCL128" s="146"/>
      <c r="VCM128" s="146"/>
      <c r="VCN128" s="146"/>
      <c r="VCO128" s="146"/>
      <c r="VCP128" s="146"/>
      <c r="VCQ128" s="146"/>
      <c r="VCR128" s="146"/>
      <c r="VCS128" s="146"/>
      <c r="VCT128" s="146"/>
      <c r="VCU128" s="146"/>
      <c r="VCV128" s="146"/>
      <c r="VCW128" s="146"/>
      <c r="VCX128" s="146"/>
      <c r="VCY128" s="146"/>
      <c r="VCZ128" s="146"/>
      <c r="VDA128" s="146"/>
      <c r="VDB128" s="146"/>
      <c r="VDC128" s="146"/>
      <c r="VDD128" s="146"/>
      <c r="VDE128" s="146"/>
      <c r="VDF128" s="146"/>
      <c r="VDG128" s="146"/>
      <c r="VDH128" s="146"/>
      <c r="VDI128" s="146"/>
      <c r="VDJ128" s="146"/>
      <c r="VDK128" s="146"/>
      <c r="VDL128" s="146"/>
      <c r="VDM128" s="146"/>
      <c r="VDN128" s="146"/>
      <c r="VDO128" s="146"/>
      <c r="VDP128" s="146"/>
      <c r="VDQ128" s="146"/>
      <c r="VDR128" s="146"/>
      <c r="VDS128" s="146"/>
      <c r="VDT128" s="146"/>
      <c r="VDU128" s="146"/>
      <c r="VDV128" s="146"/>
      <c r="VDW128" s="146"/>
      <c r="VDX128" s="146"/>
      <c r="VDY128" s="146"/>
      <c r="VDZ128" s="146"/>
      <c r="VEA128" s="146"/>
      <c r="VEB128" s="146"/>
      <c r="VEC128" s="146"/>
      <c r="VED128" s="146"/>
      <c r="VEE128" s="146"/>
      <c r="VEF128" s="146"/>
      <c r="VEG128" s="146"/>
      <c r="VEH128" s="146"/>
      <c r="VEI128" s="146"/>
      <c r="VEJ128" s="146"/>
      <c r="VEK128" s="146"/>
      <c r="VEL128" s="146"/>
      <c r="VEM128" s="146"/>
      <c r="VEN128" s="146"/>
      <c r="VEO128" s="146"/>
      <c r="VEP128" s="146"/>
      <c r="VEQ128" s="146"/>
      <c r="VER128" s="146"/>
      <c r="VES128" s="146"/>
      <c r="VET128" s="146"/>
      <c r="VEU128" s="146"/>
      <c r="VEV128" s="146"/>
      <c r="VEW128" s="146"/>
      <c r="VEX128" s="146"/>
      <c r="VEY128" s="146"/>
      <c r="VEZ128" s="146"/>
      <c r="VFA128" s="146"/>
      <c r="VFB128" s="146"/>
      <c r="VFC128" s="146"/>
      <c r="VFD128" s="146"/>
      <c r="VFE128" s="146"/>
      <c r="VFF128" s="146"/>
      <c r="VFG128" s="146"/>
      <c r="VFH128" s="146"/>
      <c r="VFI128" s="146"/>
      <c r="VFJ128" s="146"/>
      <c r="VFK128" s="146"/>
      <c r="VFL128" s="146"/>
      <c r="VFM128" s="146"/>
      <c r="VFN128" s="146"/>
      <c r="VFO128" s="146"/>
      <c r="VFP128" s="146"/>
      <c r="VFQ128" s="146"/>
      <c r="VFR128" s="146"/>
      <c r="VFS128" s="146"/>
      <c r="VFT128" s="146"/>
      <c r="VFU128" s="146"/>
      <c r="VFV128" s="146"/>
      <c r="VFW128" s="146"/>
      <c r="VFX128" s="146"/>
      <c r="VFY128" s="146"/>
      <c r="VFZ128" s="146"/>
      <c r="VGA128" s="146"/>
      <c r="VGB128" s="146"/>
      <c r="VGC128" s="146"/>
      <c r="VGD128" s="146"/>
      <c r="VGE128" s="146"/>
      <c r="VGF128" s="146"/>
      <c r="VGG128" s="146"/>
      <c r="VGH128" s="146"/>
      <c r="VGI128" s="146"/>
      <c r="VGJ128" s="146"/>
      <c r="VGK128" s="146"/>
      <c r="VGL128" s="146"/>
      <c r="VGM128" s="146"/>
      <c r="VGN128" s="146"/>
      <c r="VGO128" s="146"/>
      <c r="VGP128" s="146"/>
      <c r="VGQ128" s="146"/>
      <c r="VGR128" s="146"/>
      <c r="VGS128" s="146"/>
      <c r="VGT128" s="146"/>
      <c r="VGU128" s="146"/>
      <c r="VGV128" s="146"/>
      <c r="VGW128" s="146"/>
      <c r="VGX128" s="146"/>
      <c r="VGY128" s="146"/>
      <c r="VGZ128" s="146"/>
      <c r="VHA128" s="146"/>
      <c r="VHB128" s="146"/>
      <c r="VHC128" s="146"/>
      <c r="VHD128" s="146"/>
      <c r="VHE128" s="146"/>
      <c r="VHF128" s="146"/>
      <c r="VHG128" s="146"/>
      <c r="VHH128" s="146"/>
      <c r="VHI128" s="146"/>
      <c r="VHJ128" s="146"/>
      <c r="VHK128" s="146"/>
      <c r="VHL128" s="146"/>
      <c r="VHM128" s="146"/>
      <c r="VHN128" s="146"/>
      <c r="VHO128" s="146"/>
      <c r="VHP128" s="146"/>
      <c r="VHQ128" s="146"/>
      <c r="VHR128" s="146"/>
      <c r="VHS128" s="146"/>
      <c r="VHT128" s="146"/>
      <c r="VHU128" s="146"/>
      <c r="VHV128" s="146"/>
      <c r="VHW128" s="146"/>
      <c r="VHX128" s="146"/>
      <c r="VHY128" s="146"/>
      <c r="VHZ128" s="146"/>
      <c r="VIA128" s="146"/>
      <c r="VIB128" s="146"/>
      <c r="VIC128" s="146"/>
      <c r="VID128" s="146"/>
      <c r="VIE128" s="146"/>
      <c r="VIF128" s="146"/>
      <c r="VIG128" s="146"/>
      <c r="VIH128" s="146"/>
      <c r="VII128" s="146"/>
      <c r="VIJ128" s="146"/>
      <c r="VIK128" s="146"/>
      <c r="VIL128" s="146"/>
      <c r="VIM128" s="146"/>
      <c r="VIN128" s="146"/>
      <c r="VIO128" s="146"/>
      <c r="VIP128" s="146"/>
      <c r="VIQ128" s="146"/>
      <c r="VIR128" s="146"/>
      <c r="VIS128" s="146"/>
      <c r="VIT128" s="146"/>
      <c r="VIU128" s="146"/>
      <c r="VIV128" s="146"/>
      <c r="VIW128" s="146"/>
      <c r="VIX128" s="146"/>
      <c r="VIY128" s="146"/>
      <c r="VIZ128" s="146"/>
      <c r="VJA128" s="146"/>
      <c r="VJB128" s="146"/>
      <c r="VJC128" s="146"/>
      <c r="VJD128" s="146"/>
      <c r="VJE128" s="146"/>
      <c r="VJF128" s="146"/>
      <c r="VJG128" s="146"/>
      <c r="VJH128" s="146"/>
      <c r="VJI128" s="146"/>
      <c r="VJJ128" s="146"/>
      <c r="VJK128" s="146"/>
      <c r="VJL128" s="146"/>
      <c r="VJM128" s="146"/>
      <c r="VJN128" s="146"/>
      <c r="VJO128" s="146"/>
      <c r="VJP128" s="146"/>
      <c r="VJQ128" s="146"/>
      <c r="VJR128" s="146"/>
      <c r="VJS128" s="146"/>
      <c r="VJT128" s="146"/>
      <c r="VJU128" s="146"/>
      <c r="VJV128" s="146"/>
      <c r="VJW128" s="146"/>
      <c r="VJX128" s="146"/>
      <c r="VJY128" s="146"/>
      <c r="VJZ128" s="146"/>
      <c r="VKA128" s="146"/>
      <c r="VKB128" s="146"/>
      <c r="VKC128" s="146"/>
      <c r="VKD128" s="146"/>
      <c r="VKE128" s="146"/>
      <c r="VKF128" s="146"/>
      <c r="VKG128" s="146"/>
      <c r="VKH128" s="146"/>
      <c r="VKI128" s="146"/>
      <c r="VKJ128" s="146"/>
      <c r="VKK128" s="146"/>
      <c r="VKL128" s="146"/>
      <c r="VKM128" s="146"/>
      <c r="VKN128" s="146"/>
      <c r="VKO128" s="146"/>
      <c r="VKP128" s="146"/>
      <c r="VKQ128" s="146"/>
      <c r="VKR128" s="146"/>
      <c r="VKS128" s="146"/>
      <c r="VKT128" s="146"/>
      <c r="VKU128" s="146"/>
      <c r="VKV128" s="146"/>
      <c r="VKW128" s="146"/>
      <c r="VKX128" s="146"/>
      <c r="VKY128" s="146"/>
      <c r="VKZ128" s="146"/>
      <c r="VLA128" s="146"/>
      <c r="VLB128" s="146"/>
      <c r="VLC128" s="146"/>
      <c r="VLD128" s="146"/>
      <c r="VLE128" s="146"/>
      <c r="VLF128" s="146"/>
      <c r="VLG128" s="146"/>
      <c r="VLH128" s="146"/>
      <c r="VLI128" s="146"/>
      <c r="VLJ128" s="146"/>
      <c r="VLK128" s="146"/>
      <c r="VLL128" s="146"/>
      <c r="VLM128" s="146"/>
      <c r="VLN128" s="146"/>
      <c r="VLO128" s="146"/>
      <c r="VLP128" s="146"/>
      <c r="VLQ128" s="146"/>
      <c r="VLR128" s="146"/>
      <c r="VLS128" s="146"/>
      <c r="VLT128" s="146"/>
      <c r="VLU128" s="146"/>
      <c r="VLV128" s="146"/>
      <c r="VLW128" s="146"/>
      <c r="VLX128" s="146"/>
      <c r="VLY128" s="146"/>
      <c r="VLZ128" s="146"/>
      <c r="VMA128" s="146"/>
      <c r="VMB128" s="146"/>
      <c r="VMC128" s="146"/>
      <c r="VMD128" s="146"/>
      <c r="VME128" s="146"/>
      <c r="VMF128" s="146"/>
      <c r="VMG128" s="146"/>
      <c r="VMH128" s="146"/>
      <c r="VMI128" s="146"/>
      <c r="VMJ128" s="146"/>
      <c r="VMK128" s="146"/>
      <c r="VML128" s="146"/>
      <c r="VMM128" s="146"/>
      <c r="VMN128" s="146"/>
      <c r="VMO128" s="146"/>
      <c r="VMP128" s="146"/>
      <c r="VMQ128" s="146"/>
      <c r="VMR128" s="146"/>
      <c r="VMS128" s="146"/>
      <c r="VMT128" s="146"/>
      <c r="VMU128" s="146"/>
      <c r="VMV128" s="146"/>
      <c r="VMW128" s="146"/>
      <c r="VMX128" s="146"/>
      <c r="VMY128" s="146"/>
      <c r="VMZ128" s="146"/>
      <c r="VNA128" s="146"/>
      <c r="VNB128" s="146"/>
      <c r="VNC128" s="146"/>
      <c r="VND128" s="146"/>
      <c r="VNE128" s="146"/>
      <c r="VNF128" s="146"/>
      <c r="VNG128" s="146"/>
      <c r="VNH128" s="146"/>
      <c r="VNI128" s="146"/>
      <c r="VNJ128" s="146"/>
      <c r="VNK128" s="146"/>
      <c r="VNL128" s="146"/>
      <c r="VNM128" s="146"/>
      <c r="VNN128" s="146"/>
      <c r="VNO128" s="146"/>
      <c r="VNP128" s="146"/>
      <c r="VNQ128" s="146"/>
      <c r="VNR128" s="146"/>
      <c r="VNS128" s="146"/>
      <c r="VNT128" s="146"/>
      <c r="VNU128" s="146"/>
      <c r="VNV128" s="146"/>
      <c r="VNW128" s="146"/>
      <c r="VNX128" s="146"/>
      <c r="VNY128" s="146"/>
      <c r="VNZ128" s="146"/>
      <c r="VOA128" s="146"/>
      <c r="VOB128" s="146"/>
      <c r="VOC128" s="146"/>
      <c r="VOD128" s="146"/>
      <c r="VOE128" s="146"/>
      <c r="VOF128" s="146"/>
      <c r="VOG128" s="146"/>
      <c r="VOH128" s="146"/>
      <c r="VOI128" s="146"/>
      <c r="VOJ128" s="146"/>
      <c r="VOK128" s="146"/>
      <c r="VOL128" s="146"/>
      <c r="VOM128" s="146"/>
      <c r="VON128" s="146"/>
      <c r="VOO128" s="146"/>
      <c r="VOP128" s="146"/>
      <c r="VOQ128" s="146"/>
      <c r="VOR128" s="146"/>
      <c r="VOS128" s="146"/>
      <c r="VOT128" s="146"/>
      <c r="VOU128" s="146"/>
      <c r="VOV128" s="146"/>
      <c r="VOW128" s="146"/>
      <c r="VOX128" s="146"/>
      <c r="VOY128" s="146"/>
      <c r="VOZ128" s="146"/>
      <c r="VPA128" s="146"/>
      <c r="VPB128" s="146"/>
      <c r="VPC128" s="146"/>
      <c r="VPD128" s="146"/>
      <c r="VPE128" s="146"/>
      <c r="VPF128" s="146"/>
      <c r="VPG128" s="146"/>
      <c r="VPH128" s="146"/>
      <c r="VPI128" s="146"/>
      <c r="VPJ128" s="146"/>
      <c r="VPK128" s="146"/>
      <c r="VPL128" s="146"/>
      <c r="VPM128" s="146"/>
      <c r="VPN128" s="146"/>
      <c r="VPO128" s="146"/>
      <c r="VPP128" s="146"/>
      <c r="VPQ128" s="146"/>
      <c r="VPR128" s="146"/>
      <c r="VPS128" s="146"/>
      <c r="VPT128" s="146"/>
      <c r="VPU128" s="146"/>
      <c r="VPV128" s="146"/>
      <c r="VPW128" s="146"/>
      <c r="VPX128" s="146"/>
      <c r="VPY128" s="146"/>
      <c r="VPZ128" s="146"/>
      <c r="VQA128" s="146"/>
      <c r="VQB128" s="146"/>
      <c r="VQC128" s="146"/>
      <c r="VQD128" s="146"/>
      <c r="VQE128" s="146"/>
      <c r="VQF128" s="146"/>
      <c r="VQG128" s="146"/>
      <c r="VQH128" s="146"/>
      <c r="VQI128" s="146"/>
      <c r="VQJ128" s="146"/>
      <c r="VQK128" s="146"/>
      <c r="VQL128" s="146"/>
      <c r="VQM128" s="146"/>
      <c r="VQN128" s="146"/>
      <c r="VQO128" s="146"/>
      <c r="VQP128" s="146"/>
      <c r="VQQ128" s="146"/>
      <c r="VQR128" s="146"/>
      <c r="VQS128" s="146"/>
      <c r="VQT128" s="146"/>
      <c r="VQU128" s="146"/>
      <c r="VQV128" s="146"/>
      <c r="VQW128" s="146"/>
      <c r="VQX128" s="146"/>
      <c r="VQY128" s="146"/>
      <c r="VQZ128" s="146"/>
      <c r="VRA128" s="146"/>
      <c r="VRB128" s="146"/>
      <c r="VRC128" s="146"/>
      <c r="VRD128" s="146"/>
      <c r="VRE128" s="146"/>
      <c r="VRF128" s="146"/>
      <c r="VRG128" s="146"/>
      <c r="VRH128" s="146"/>
      <c r="VRI128" s="146"/>
      <c r="VRJ128" s="146"/>
      <c r="VRK128" s="146"/>
      <c r="VRL128" s="146"/>
      <c r="VRM128" s="146"/>
      <c r="VRN128" s="146"/>
      <c r="VRO128" s="146"/>
      <c r="VRP128" s="146"/>
      <c r="VRQ128" s="146"/>
      <c r="VRR128" s="146"/>
      <c r="VRS128" s="146"/>
      <c r="VRT128" s="146"/>
      <c r="VRU128" s="146"/>
      <c r="VRV128" s="146"/>
      <c r="VRW128" s="146"/>
      <c r="VRX128" s="146"/>
      <c r="VRY128" s="146"/>
      <c r="VRZ128" s="146"/>
      <c r="VSA128" s="146"/>
      <c r="VSB128" s="146"/>
      <c r="VSC128" s="146"/>
      <c r="VSD128" s="146"/>
      <c r="VSE128" s="146"/>
      <c r="VSF128" s="146"/>
      <c r="VSG128" s="146"/>
      <c r="VSH128" s="146"/>
      <c r="VSI128" s="146"/>
      <c r="VSJ128" s="146"/>
      <c r="VSK128" s="146"/>
      <c r="VSL128" s="146"/>
      <c r="VSM128" s="146"/>
      <c r="VSN128" s="146"/>
      <c r="VSO128" s="146"/>
      <c r="VSP128" s="146"/>
      <c r="VSQ128" s="146"/>
      <c r="VSR128" s="146"/>
      <c r="VSS128" s="146"/>
      <c r="VST128" s="146"/>
      <c r="VSU128" s="146"/>
      <c r="VSV128" s="146"/>
      <c r="VSW128" s="146"/>
      <c r="VSX128" s="146"/>
      <c r="VSY128" s="146"/>
      <c r="VSZ128" s="146"/>
      <c r="VTA128" s="146"/>
      <c r="VTB128" s="146"/>
      <c r="VTC128" s="146"/>
      <c r="VTD128" s="146"/>
      <c r="VTE128" s="146"/>
      <c r="VTF128" s="146"/>
      <c r="VTG128" s="146"/>
      <c r="VTH128" s="146"/>
      <c r="VTI128" s="146"/>
      <c r="VTJ128" s="146"/>
      <c r="VTK128" s="146"/>
      <c r="VTL128" s="146"/>
      <c r="VTM128" s="146"/>
      <c r="VTN128" s="146"/>
      <c r="VTO128" s="146"/>
      <c r="VTP128" s="146"/>
      <c r="VTQ128" s="146"/>
      <c r="VTR128" s="146"/>
      <c r="VTS128" s="146"/>
      <c r="VTT128" s="146"/>
      <c r="VTU128" s="146"/>
      <c r="VTV128" s="146"/>
      <c r="VTW128" s="146"/>
      <c r="VTX128" s="146"/>
      <c r="VTY128" s="146"/>
      <c r="VTZ128" s="146"/>
      <c r="VUA128" s="146"/>
      <c r="VUB128" s="146"/>
      <c r="VUC128" s="146"/>
      <c r="VUD128" s="146"/>
      <c r="VUE128" s="146"/>
      <c r="VUF128" s="146"/>
      <c r="VUG128" s="146"/>
      <c r="VUH128" s="146"/>
      <c r="VUI128" s="146"/>
      <c r="VUJ128" s="146"/>
      <c r="VUK128" s="146"/>
      <c r="VUL128" s="146"/>
      <c r="VUM128" s="146"/>
      <c r="VUN128" s="146"/>
      <c r="VUO128" s="146"/>
      <c r="VUP128" s="146"/>
      <c r="VUQ128" s="146"/>
      <c r="VUR128" s="146"/>
      <c r="VUS128" s="146"/>
      <c r="VUT128" s="146"/>
      <c r="VUU128" s="146"/>
      <c r="VUV128" s="146"/>
      <c r="VUW128" s="146"/>
      <c r="VUX128" s="146"/>
      <c r="VUY128" s="146"/>
      <c r="VUZ128" s="146"/>
      <c r="VVA128" s="146"/>
      <c r="VVB128" s="146"/>
      <c r="VVC128" s="146"/>
      <c r="VVD128" s="146"/>
      <c r="VVE128" s="146"/>
      <c r="VVF128" s="146"/>
      <c r="VVG128" s="146"/>
      <c r="VVH128" s="146"/>
      <c r="VVI128" s="146"/>
      <c r="VVJ128" s="146"/>
      <c r="VVK128" s="146"/>
      <c r="VVL128" s="146"/>
      <c r="VVM128" s="146"/>
      <c r="VVN128" s="146"/>
      <c r="VVO128" s="146"/>
      <c r="VVP128" s="146"/>
      <c r="VVQ128" s="146"/>
      <c r="VVR128" s="146"/>
      <c r="VVS128" s="146"/>
      <c r="VVT128" s="146"/>
      <c r="VVU128" s="146"/>
      <c r="VVV128" s="146"/>
      <c r="VVW128" s="146"/>
      <c r="VVX128" s="146"/>
      <c r="VVY128" s="146"/>
      <c r="VVZ128" s="146"/>
      <c r="VWA128" s="146"/>
      <c r="VWB128" s="146"/>
      <c r="VWC128" s="146"/>
      <c r="VWD128" s="146"/>
      <c r="VWE128" s="146"/>
      <c r="VWF128" s="146"/>
      <c r="VWG128" s="146"/>
      <c r="VWH128" s="146"/>
      <c r="VWI128" s="146"/>
      <c r="VWJ128" s="146"/>
      <c r="VWK128" s="146"/>
      <c r="VWL128" s="146"/>
      <c r="VWM128" s="146"/>
      <c r="VWN128" s="146"/>
      <c r="VWO128" s="146"/>
      <c r="VWP128" s="146"/>
      <c r="VWQ128" s="146"/>
      <c r="VWR128" s="146"/>
      <c r="VWS128" s="146"/>
      <c r="VWT128" s="146"/>
      <c r="VWU128" s="146"/>
      <c r="VWV128" s="146"/>
      <c r="VWW128" s="146"/>
      <c r="VWX128" s="146"/>
      <c r="VWY128" s="146"/>
      <c r="VWZ128" s="146"/>
      <c r="VXA128" s="146"/>
      <c r="VXB128" s="146"/>
      <c r="VXC128" s="146"/>
      <c r="VXD128" s="146"/>
      <c r="VXE128" s="146"/>
      <c r="VXF128" s="146"/>
      <c r="VXG128" s="146"/>
      <c r="VXH128" s="146"/>
      <c r="VXI128" s="146"/>
      <c r="VXJ128" s="146"/>
      <c r="VXK128" s="146"/>
      <c r="VXL128" s="146"/>
      <c r="VXM128" s="146"/>
      <c r="VXN128" s="146"/>
      <c r="VXO128" s="146"/>
      <c r="VXP128" s="146"/>
      <c r="VXQ128" s="146"/>
      <c r="VXR128" s="146"/>
      <c r="VXS128" s="146"/>
      <c r="VXT128" s="146"/>
      <c r="VXU128" s="146"/>
      <c r="VXV128" s="146"/>
      <c r="VXW128" s="146"/>
      <c r="VXX128" s="146"/>
      <c r="VXY128" s="146"/>
      <c r="VXZ128" s="146"/>
      <c r="VYA128" s="146"/>
      <c r="VYB128" s="146"/>
      <c r="VYC128" s="146"/>
      <c r="VYD128" s="146"/>
      <c r="VYE128" s="146"/>
      <c r="VYF128" s="146"/>
      <c r="VYG128" s="146"/>
      <c r="VYH128" s="146"/>
      <c r="VYI128" s="146"/>
      <c r="VYJ128" s="146"/>
      <c r="VYK128" s="146"/>
      <c r="VYL128" s="146"/>
      <c r="VYM128" s="146"/>
      <c r="VYN128" s="146"/>
      <c r="VYO128" s="146"/>
      <c r="VYP128" s="146"/>
      <c r="VYQ128" s="146"/>
      <c r="VYR128" s="146"/>
      <c r="VYS128" s="146"/>
      <c r="VYT128" s="146"/>
      <c r="VYU128" s="146"/>
      <c r="VYV128" s="146"/>
      <c r="VYW128" s="146"/>
      <c r="VYX128" s="146"/>
      <c r="VYY128" s="146"/>
      <c r="VYZ128" s="146"/>
      <c r="VZA128" s="146"/>
      <c r="VZB128" s="146"/>
      <c r="VZC128" s="146"/>
      <c r="VZD128" s="146"/>
      <c r="VZE128" s="146"/>
      <c r="VZF128" s="146"/>
      <c r="VZG128" s="146"/>
      <c r="VZH128" s="146"/>
      <c r="VZI128" s="146"/>
      <c r="VZJ128" s="146"/>
      <c r="VZK128" s="146"/>
      <c r="VZL128" s="146"/>
      <c r="VZM128" s="146"/>
      <c r="VZN128" s="146"/>
      <c r="VZO128" s="146"/>
      <c r="VZP128" s="146"/>
      <c r="VZQ128" s="146"/>
      <c r="VZR128" s="146"/>
      <c r="VZS128" s="146"/>
      <c r="VZT128" s="146"/>
      <c r="VZU128" s="146"/>
      <c r="VZV128" s="146"/>
      <c r="VZW128" s="146"/>
      <c r="VZX128" s="146"/>
      <c r="VZY128" s="146"/>
      <c r="VZZ128" s="146"/>
      <c r="WAA128" s="146"/>
      <c r="WAB128" s="146"/>
      <c r="WAC128" s="146"/>
      <c r="WAD128" s="146"/>
      <c r="WAE128" s="146"/>
      <c r="WAF128" s="146"/>
      <c r="WAG128" s="146"/>
      <c r="WAH128" s="146"/>
      <c r="WAI128" s="146"/>
      <c r="WAJ128" s="146"/>
      <c r="WAK128" s="146"/>
      <c r="WAL128" s="146"/>
      <c r="WAM128" s="146"/>
      <c r="WAN128" s="146"/>
      <c r="WAO128" s="146"/>
      <c r="WAP128" s="146"/>
      <c r="WAQ128" s="146"/>
      <c r="WAR128" s="146"/>
      <c r="WAS128" s="146"/>
      <c r="WAT128" s="146"/>
      <c r="WAU128" s="146"/>
      <c r="WAV128" s="146"/>
      <c r="WAW128" s="146"/>
      <c r="WAX128" s="146"/>
      <c r="WAY128" s="146"/>
      <c r="WAZ128" s="146"/>
      <c r="WBA128" s="146"/>
      <c r="WBB128" s="146"/>
      <c r="WBC128" s="146"/>
      <c r="WBD128" s="146"/>
      <c r="WBE128" s="146"/>
      <c r="WBF128" s="146"/>
      <c r="WBG128" s="146"/>
      <c r="WBH128" s="146"/>
      <c r="WBI128" s="146"/>
      <c r="WBJ128" s="146"/>
      <c r="WBK128" s="146"/>
      <c r="WBL128" s="146"/>
      <c r="WBM128" s="146"/>
      <c r="WBN128" s="146"/>
      <c r="WBO128" s="146"/>
      <c r="WBP128" s="146"/>
      <c r="WBQ128" s="146"/>
      <c r="WBR128" s="146"/>
      <c r="WBS128" s="146"/>
      <c r="WBT128" s="146"/>
      <c r="WBU128" s="146"/>
      <c r="WBV128" s="146"/>
      <c r="WBW128" s="146"/>
      <c r="WBX128" s="146"/>
      <c r="WBY128" s="146"/>
      <c r="WBZ128" s="146"/>
      <c r="WCA128" s="146"/>
      <c r="WCB128" s="146"/>
      <c r="WCC128" s="146"/>
      <c r="WCD128" s="146"/>
      <c r="WCE128" s="146"/>
      <c r="WCF128" s="146"/>
      <c r="WCG128" s="146"/>
      <c r="WCH128" s="146"/>
      <c r="WCI128" s="146"/>
      <c r="WCJ128" s="146"/>
      <c r="WCK128" s="146"/>
      <c r="WCL128" s="146"/>
      <c r="WCM128" s="146"/>
      <c r="WCN128" s="146"/>
      <c r="WCO128" s="146"/>
      <c r="WCP128" s="146"/>
      <c r="WCQ128" s="146"/>
      <c r="WCR128" s="146"/>
      <c r="WCS128" s="146"/>
      <c r="WCT128" s="146"/>
      <c r="WCU128" s="146"/>
      <c r="WCV128" s="146"/>
      <c r="WCW128" s="146"/>
      <c r="WCX128" s="146"/>
      <c r="WCY128" s="146"/>
      <c r="WCZ128" s="146"/>
      <c r="WDA128" s="146"/>
      <c r="WDB128" s="146"/>
      <c r="WDC128" s="146"/>
      <c r="WDD128" s="146"/>
      <c r="WDE128" s="146"/>
      <c r="WDF128" s="146"/>
      <c r="WDG128" s="146"/>
      <c r="WDH128" s="146"/>
      <c r="WDI128" s="146"/>
      <c r="WDJ128" s="146"/>
      <c r="WDK128" s="146"/>
      <c r="WDL128" s="146"/>
      <c r="WDM128" s="146"/>
      <c r="WDN128" s="146"/>
      <c r="WDO128" s="146"/>
      <c r="WDP128" s="146"/>
      <c r="WDQ128" s="146"/>
      <c r="WDR128" s="146"/>
      <c r="WDS128" s="146"/>
      <c r="WDT128" s="146"/>
      <c r="WDU128" s="146"/>
      <c r="WDV128" s="146"/>
      <c r="WDW128" s="146"/>
      <c r="WDX128" s="146"/>
      <c r="WDY128" s="146"/>
      <c r="WDZ128" s="146"/>
      <c r="WEA128" s="146"/>
      <c r="WEB128" s="146"/>
      <c r="WEC128" s="146"/>
      <c r="WED128" s="146"/>
      <c r="WEE128" s="146"/>
      <c r="WEF128" s="146"/>
      <c r="WEG128" s="146"/>
      <c r="WEH128" s="146"/>
      <c r="WEI128" s="146"/>
      <c r="WEJ128" s="146"/>
      <c r="WEK128" s="146"/>
      <c r="WEL128" s="146"/>
      <c r="WEM128" s="146"/>
      <c r="WEN128" s="146"/>
      <c r="WEO128" s="146"/>
      <c r="WEP128" s="146"/>
      <c r="WEQ128" s="146"/>
      <c r="WER128" s="146"/>
      <c r="WES128" s="146"/>
      <c r="WET128" s="146"/>
      <c r="WEU128" s="146"/>
      <c r="WEV128" s="146"/>
      <c r="WEW128" s="146"/>
      <c r="WEX128" s="146"/>
      <c r="WEY128" s="146"/>
      <c r="WEZ128" s="146"/>
      <c r="WFA128" s="146"/>
      <c r="WFB128" s="146"/>
      <c r="WFC128" s="146"/>
      <c r="WFD128" s="146"/>
      <c r="WFE128" s="146"/>
      <c r="WFF128" s="146"/>
      <c r="WFG128" s="146"/>
      <c r="WFH128" s="146"/>
      <c r="WFI128" s="146"/>
      <c r="WFJ128" s="146"/>
      <c r="WFK128" s="146"/>
      <c r="WFL128" s="146"/>
      <c r="WFM128" s="146"/>
      <c r="WFN128" s="146"/>
      <c r="WFO128" s="146"/>
      <c r="WFP128" s="146"/>
      <c r="WFQ128" s="146"/>
      <c r="WFR128" s="146"/>
      <c r="WFS128" s="146"/>
      <c r="WFT128" s="146"/>
      <c r="WFU128" s="146"/>
      <c r="WFV128" s="146"/>
      <c r="WFW128" s="146"/>
      <c r="WFX128" s="146"/>
      <c r="WFY128" s="146"/>
      <c r="WFZ128" s="146"/>
      <c r="WGA128" s="146"/>
      <c r="WGB128" s="146"/>
      <c r="WGC128" s="146"/>
      <c r="WGD128" s="146"/>
      <c r="WGE128" s="146"/>
      <c r="WGF128" s="146"/>
      <c r="WGG128" s="146"/>
      <c r="WGH128" s="146"/>
      <c r="WGI128" s="146"/>
      <c r="WGJ128" s="146"/>
      <c r="WGK128" s="146"/>
      <c r="WGL128" s="146"/>
      <c r="WGM128" s="146"/>
      <c r="WGN128" s="146"/>
      <c r="WGO128" s="146"/>
      <c r="WGP128" s="146"/>
      <c r="WGQ128" s="146"/>
      <c r="WGR128" s="146"/>
      <c r="WGS128" s="146"/>
      <c r="WGT128" s="146"/>
      <c r="WGU128" s="146"/>
      <c r="WGV128" s="146"/>
      <c r="WGW128" s="146"/>
      <c r="WGX128" s="146"/>
      <c r="WGY128" s="146"/>
      <c r="WGZ128" s="146"/>
      <c r="WHA128" s="146"/>
      <c r="WHB128" s="146"/>
      <c r="WHC128" s="146"/>
      <c r="WHD128" s="146"/>
      <c r="WHE128" s="146"/>
      <c r="WHF128" s="146"/>
      <c r="WHG128" s="146"/>
      <c r="WHH128" s="146"/>
      <c r="WHI128" s="146"/>
      <c r="WHJ128" s="146"/>
      <c r="WHK128" s="146"/>
      <c r="WHL128" s="146"/>
      <c r="WHM128" s="146"/>
      <c r="WHN128" s="146"/>
      <c r="WHO128" s="146"/>
      <c r="WHP128" s="146"/>
      <c r="WHQ128" s="146"/>
      <c r="WHR128" s="146"/>
      <c r="WHS128" s="146"/>
      <c r="WHT128" s="146"/>
      <c r="WHU128" s="146"/>
      <c r="WHV128" s="146"/>
      <c r="WHW128" s="146"/>
      <c r="WHX128" s="146"/>
      <c r="WHY128" s="146"/>
      <c r="WHZ128" s="146"/>
      <c r="WIA128" s="146"/>
      <c r="WIB128" s="146"/>
      <c r="WIC128" s="146"/>
      <c r="WID128" s="146"/>
      <c r="WIE128" s="146"/>
      <c r="WIF128" s="146"/>
      <c r="WIG128" s="146"/>
      <c r="WIH128" s="146"/>
      <c r="WII128" s="146"/>
      <c r="WIJ128" s="146"/>
      <c r="WIK128" s="146"/>
      <c r="WIL128" s="146"/>
      <c r="WIM128" s="146"/>
      <c r="WIN128" s="146"/>
      <c r="WIO128" s="146"/>
      <c r="WIP128" s="146"/>
      <c r="WIQ128" s="146"/>
      <c r="WIR128" s="146"/>
      <c r="WIS128" s="146"/>
      <c r="WIT128" s="146"/>
      <c r="WIU128" s="146"/>
      <c r="WIV128" s="146"/>
      <c r="WIW128" s="146"/>
      <c r="WIX128" s="146"/>
      <c r="WIY128" s="146"/>
      <c r="WIZ128" s="146"/>
      <c r="WJA128" s="146"/>
      <c r="WJB128" s="146"/>
      <c r="WJC128" s="146"/>
      <c r="WJD128" s="146"/>
      <c r="WJE128" s="146"/>
      <c r="WJF128" s="146"/>
      <c r="WJG128" s="146"/>
      <c r="WJH128" s="146"/>
      <c r="WJI128" s="146"/>
      <c r="WJJ128" s="146"/>
      <c r="WJK128" s="146"/>
      <c r="WJL128" s="146"/>
      <c r="WJM128" s="146"/>
      <c r="WJN128" s="146"/>
      <c r="WJO128" s="146"/>
      <c r="WJP128" s="146"/>
      <c r="WJQ128" s="146"/>
      <c r="WJR128" s="146"/>
      <c r="WJS128" s="146"/>
      <c r="WJT128" s="146"/>
      <c r="WJU128" s="146"/>
      <c r="WJV128" s="146"/>
      <c r="WJW128" s="146"/>
      <c r="WJX128" s="146"/>
      <c r="WJY128" s="146"/>
      <c r="WJZ128" s="146"/>
      <c r="WKA128" s="146"/>
      <c r="WKB128" s="146"/>
      <c r="WKC128" s="146"/>
      <c r="WKD128" s="146"/>
      <c r="WKE128" s="146"/>
      <c r="WKF128" s="146"/>
      <c r="WKG128" s="146"/>
      <c r="WKH128" s="146"/>
      <c r="WKI128" s="146"/>
      <c r="WKJ128" s="146"/>
      <c r="WKK128" s="146"/>
      <c r="WKL128" s="146"/>
      <c r="WKM128" s="146"/>
      <c r="WKN128" s="146"/>
      <c r="WKO128" s="146"/>
      <c r="WKP128" s="146"/>
      <c r="WKQ128" s="146"/>
      <c r="WKR128" s="146"/>
      <c r="WKS128" s="146"/>
      <c r="WKT128" s="146"/>
      <c r="WKU128" s="146"/>
      <c r="WKV128" s="146"/>
      <c r="WKW128" s="146"/>
      <c r="WKX128" s="146"/>
      <c r="WKY128" s="146"/>
      <c r="WKZ128" s="146"/>
      <c r="WLA128" s="146"/>
      <c r="WLB128" s="146"/>
      <c r="WLC128" s="146"/>
      <c r="WLD128" s="146"/>
      <c r="WLE128" s="146"/>
      <c r="WLF128" s="146"/>
      <c r="WLG128" s="146"/>
      <c r="WLH128" s="146"/>
      <c r="WLI128" s="146"/>
      <c r="WLJ128" s="146"/>
      <c r="WLK128" s="146"/>
      <c r="WLL128" s="146"/>
      <c r="WLM128" s="146"/>
      <c r="WLN128" s="146"/>
      <c r="WLO128" s="146"/>
      <c r="WLP128" s="146"/>
      <c r="WLQ128" s="146"/>
      <c r="WLR128" s="146"/>
      <c r="WLS128" s="146"/>
      <c r="WLT128" s="146"/>
      <c r="WLU128" s="146"/>
      <c r="WLV128" s="146"/>
      <c r="WLW128" s="146"/>
      <c r="WLX128" s="146"/>
      <c r="WLY128" s="146"/>
      <c r="WLZ128" s="146"/>
      <c r="WMA128" s="146"/>
      <c r="WMB128" s="146"/>
      <c r="WMC128" s="146"/>
      <c r="WMD128" s="146"/>
      <c r="WME128" s="146"/>
      <c r="WMF128" s="146"/>
      <c r="WMG128" s="146"/>
      <c r="WMH128" s="146"/>
      <c r="WMI128" s="146"/>
      <c r="WMJ128" s="146"/>
      <c r="WMK128" s="146"/>
      <c r="WML128" s="146"/>
      <c r="WMM128" s="146"/>
      <c r="WMN128" s="146"/>
      <c r="WMO128" s="146"/>
      <c r="WMP128" s="146"/>
      <c r="WMQ128" s="146"/>
      <c r="WMR128" s="146"/>
      <c r="WMS128" s="146"/>
      <c r="WMT128" s="146"/>
      <c r="WMU128" s="146"/>
      <c r="WMV128" s="146"/>
      <c r="WMW128" s="146"/>
      <c r="WMX128" s="146"/>
      <c r="WMY128" s="146"/>
      <c r="WMZ128" s="146"/>
      <c r="WNA128" s="146"/>
      <c r="WNB128" s="146"/>
      <c r="WNC128" s="146"/>
      <c r="WND128" s="146"/>
      <c r="WNE128" s="146"/>
      <c r="WNF128" s="146"/>
      <c r="WNG128" s="146"/>
      <c r="WNH128" s="146"/>
      <c r="WNI128" s="146"/>
      <c r="WNJ128" s="146"/>
      <c r="WNK128" s="146"/>
      <c r="WNL128" s="146"/>
      <c r="WNM128" s="146"/>
      <c r="WNN128" s="146"/>
      <c r="WNO128" s="146"/>
      <c r="WNP128" s="146"/>
      <c r="WNQ128" s="146"/>
      <c r="WNR128" s="146"/>
      <c r="WNS128" s="146"/>
      <c r="WNT128" s="146"/>
      <c r="WNU128" s="146"/>
      <c r="WNV128" s="146"/>
      <c r="WNW128" s="146"/>
      <c r="WNX128" s="146"/>
      <c r="WNY128" s="146"/>
      <c r="WNZ128" s="146"/>
      <c r="WOA128" s="146"/>
      <c r="WOB128" s="146"/>
      <c r="WOC128" s="146"/>
      <c r="WOD128" s="146"/>
      <c r="WOE128" s="146"/>
      <c r="WOF128" s="146"/>
      <c r="WOG128" s="146"/>
      <c r="WOH128" s="146"/>
      <c r="WOI128" s="146"/>
      <c r="WOJ128" s="146"/>
      <c r="WOK128" s="146"/>
      <c r="WOL128" s="146"/>
      <c r="WOM128" s="146"/>
      <c r="WON128" s="146"/>
      <c r="WOO128" s="146"/>
      <c r="WOP128" s="146"/>
      <c r="WOQ128" s="146"/>
      <c r="WOR128" s="146"/>
      <c r="WOS128" s="146"/>
      <c r="WOT128" s="146"/>
      <c r="WOU128" s="146"/>
      <c r="WOV128" s="146"/>
      <c r="WOW128" s="146"/>
      <c r="WOX128" s="146"/>
      <c r="WOY128" s="146"/>
      <c r="WOZ128" s="146"/>
      <c r="WPA128" s="146"/>
      <c r="WPB128" s="146"/>
      <c r="WPC128" s="146"/>
      <c r="WPD128" s="146"/>
      <c r="WPE128" s="146"/>
      <c r="WPF128" s="146"/>
      <c r="WPG128" s="146"/>
      <c r="WPH128" s="146"/>
      <c r="WPI128" s="146"/>
      <c r="WPJ128" s="146"/>
      <c r="WPK128" s="146"/>
      <c r="WPL128" s="146"/>
      <c r="WPM128" s="146"/>
      <c r="WPN128" s="146"/>
      <c r="WPO128" s="146"/>
      <c r="WPP128" s="146"/>
      <c r="WPQ128" s="146"/>
      <c r="WPR128" s="146"/>
      <c r="WPS128" s="146"/>
      <c r="WPT128" s="146"/>
      <c r="WPU128" s="146"/>
      <c r="WPV128" s="146"/>
      <c r="WPW128" s="146"/>
      <c r="WPX128" s="146"/>
      <c r="WPY128" s="146"/>
      <c r="WPZ128" s="146"/>
      <c r="WQA128" s="146"/>
      <c r="WQB128" s="146"/>
      <c r="WQC128" s="146"/>
      <c r="WQD128" s="146"/>
      <c r="WQE128" s="146"/>
      <c r="WQF128" s="146"/>
      <c r="WQG128" s="146"/>
      <c r="WQH128" s="146"/>
      <c r="WQI128" s="146"/>
      <c r="WQJ128" s="146"/>
      <c r="WQK128" s="146"/>
      <c r="WQL128" s="146"/>
      <c r="WQM128" s="146"/>
      <c r="WQN128" s="146"/>
      <c r="WQO128" s="146"/>
      <c r="WQP128" s="146"/>
      <c r="WQQ128" s="146"/>
      <c r="WQR128" s="146"/>
      <c r="WQS128" s="146"/>
      <c r="WQT128" s="146"/>
      <c r="WQU128" s="146"/>
      <c r="WQV128" s="146"/>
      <c r="WQW128" s="146"/>
      <c r="WQX128" s="146"/>
      <c r="WQY128" s="146"/>
      <c r="WQZ128" s="146"/>
      <c r="WRA128" s="146"/>
      <c r="WRB128" s="146"/>
      <c r="WRC128" s="146"/>
      <c r="WRD128" s="146"/>
      <c r="WRE128" s="146"/>
      <c r="WRF128" s="146"/>
      <c r="WRG128" s="146"/>
      <c r="WRH128" s="146"/>
      <c r="WRI128" s="146"/>
      <c r="WRJ128" s="146"/>
      <c r="WRK128" s="146"/>
      <c r="WRL128" s="146"/>
      <c r="WRM128" s="146"/>
      <c r="WRN128" s="146"/>
      <c r="WRO128" s="146"/>
      <c r="WRP128" s="146"/>
      <c r="WRQ128" s="146"/>
      <c r="WRR128" s="146"/>
      <c r="WRS128" s="146"/>
      <c r="WRT128" s="146"/>
      <c r="WRU128" s="146"/>
      <c r="WRV128" s="146"/>
      <c r="WRW128" s="146"/>
      <c r="WRX128" s="146"/>
      <c r="WRY128" s="146"/>
      <c r="WRZ128" s="146"/>
      <c r="WSA128" s="146"/>
      <c r="WSB128" s="146"/>
      <c r="WSC128" s="146"/>
      <c r="WSD128" s="146"/>
      <c r="WSE128" s="146"/>
      <c r="WSF128" s="146"/>
      <c r="WSG128" s="146"/>
      <c r="WSH128" s="146"/>
      <c r="WSI128" s="146"/>
      <c r="WSJ128" s="146"/>
      <c r="WSK128" s="146"/>
      <c r="WSL128" s="146"/>
      <c r="WSM128" s="146"/>
      <c r="WSN128" s="146"/>
      <c r="WSO128" s="146"/>
      <c r="WSP128" s="146"/>
      <c r="WSQ128" s="146"/>
      <c r="WSR128" s="146"/>
      <c r="WSS128" s="146"/>
      <c r="WST128" s="146"/>
      <c r="WSU128" s="146"/>
      <c r="WSV128" s="146"/>
      <c r="WSW128" s="146"/>
      <c r="WSX128" s="146"/>
      <c r="WSY128" s="146"/>
      <c r="WSZ128" s="146"/>
      <c r="WTA128" s="146"/>
      <c r="WTB128" s="146"/>
      <c r="WTC128" s="146"/>
      <c r="WTD128" s="146"/>
      <c r="WTE128" s="146"/>
      <c r="WTF128" s="146"/>
      <c r="WTG128" s="146"/>
      <c r="WTH128" s="146"/>
      <c r="WTI128" s="146"/>
      <c r="WTJ128" s="146"/>
      <c r="WTK128" s="146"/>
      <c r="WTL128" s="146"/>
      <c r="WTM128" s="146"/>
      <c r="WTN128" s="146"/>
      <c r="WTO128" s="146"/>
      <c r="WTP128" s="146"/>
      <c r="WTQ128" s="146"/>
      <c r="WTR128" s="146"/>
      <c r="WTS128" s="146"/>
      <c r="WTT128" s="146"/>
      <c r="WTU128" s="146"/>
      <c r="WTV128" s="146"/>
      <c r="WTW128" s="146"/>
      <c r="WTX128" s="146"/>
      <c r="WTY128" s="146"/>
      <c r="WTZ128" s="146"/>
      <c r="WUA128" s="146"/>
      <c r="WUB128" s="146"/>
      <c r="WUC128" s="146"/>
      <c r="WUD128" s="146"/>
      <c r="WUE128" s="146"/>
      <c r="WUF128" s="146"/>
      <c r="WUG128" s="146"/>
      <c r="WUH128" s="146"/>
      <c r="WUI128" s="146"/>
      <c r="WUJ128" s="146"/>
      <c r="WUK128" s="146"/>
      <c r="WUL128" s="146"/>
      <c r="WUM128" s="146"/>
      <c r="WUN128" s="146"/>
      <c r="WUO128" s="146"/>
      <c r="WUP128" s="146"/>
      <c r="WUQ128" s="146"/>
      <c r="WUR128" s="146"/>
      <c r="WUS128" s="146"/>
      <c r="WUT128" s="146"/>
      <c r="WUU128" s="146"/>
      <c r="WUV128" s="146"/>
      <c r="WUW128" s="146"/>
      <c r="WUX128" s="146"/>
      <c r="WUY128" s="146"/>
      <c r="WUZ128" s="146"/>
      <c r="WVA128" s="146"/>
      <c r="WVB128" s="146"/>
      <c r="WVC128" s="146"/>
      <c r="WVD128" s="146"/>
      <c r="WVE128" s="146"/>
      <c r="WVF128" s="146"/>
      <c r="WVG128" s="146"/>
      <c r="WVH128" s="146"/>
      <c r="WVI128" s="146"/>
      <c r="WVJ128" s="146"/>
      <c r="WVK128" s="146"/>
      <c r="WVL128" s="146"/>
      <c r="WVM128" s="146"/>
      <c r="WVN128" s="146"/>
      <c r="WVO128" s="146"/>
      <c r="WVP128" s="146"/>
      <c r="WVQ128" s="146"/>
      <c r="WVR128" s="146"/>
      <c r="WVS128" s="146"/>
      <c r="WVT128" s="146"/>
      <c r="WVU128" s="146"/>
      <c r="WVV128" s="146"/>
      <c r="WVW128" s="146"/>
      <c r="WVX128" s="146"/>
      <c r="WVY128" s="146"/>
      <c r="WVZ128" s="146"/>
      <c r="WWA128" s="146"/>
      <c r="WWB128" s="146"/>
      <c r="WWC128" s="146"/>
      <c r="WWD128" s="146"/>
      <c r="WWE128" s="146"/>
      <c r="WWF128" s="146"/>
      <c r="WWG128" s="146"/>
      <c r="WWH128" s="146"/>
      <c r="WWI128" s="146"/>
      <c r="WWJ128" s="146"/>
      <c r="WWK128" s="146"/>
      <c r="WWL128" s="146"/>
      <c r="WWM128" s="146"/>
      <c r="WWN128" s="146"/>
      <c r="WWO128" s="146"/>
      <c r="WWP128" s="146"/>
      <c r="WWQ128" s="146"/>
      <c r="WWR128" s="146"/>
      <c r="WWS128" s="146"/>
      <c r="WWT128" s="146"/>
      <c r="WWU128" s="146"/>
      <c r="WWV128" s="146"/>
      <c r="WWW128" s="146"/>
      <c r="WWX128" s="146"/>
      <c r="WWY128" s="146"/>
      <c r="WWZ128" s="146"/>
      <c r="WXA128" s="146"/>
      <c r="WXB128" s="146"/>
      <c r="WXC128" s="146"/>
      <c r="WXD128" s="146"/>
      <c r="WXE128" s="146"/>
      <c r="WXF128" s="146"/>
      <c r="WXG128" s="146"/>
      <c r="WXH128" s="146"/>
      <c r="WXI128" s="146"/>
      <c r="WXJ128" s="146"/>
      <c r="WXK128" s="146"/>
      <c r="WXL128" s="146"/>
      <c r="WXM128" s="146"/>
      <c r="WXN128" s="146"/>
      <c r="WXO128" s="146"/>
      <c r="WXP128" s="146"/>
      <c r="WXQ128" s="146"/>
      <c r="WXR128" s="146"/>
      <c r="WXS128" s="146"/>
      <c r="WXT128" s="146"/>
      <c r="WXU128" s="146"/>
      <c r="WXV128" s="146"/>
      <c r="WXW128" s="146"/>
      <c r="WXX128" s="146"/>
      <c r="WXY128" s="146"/>
      <c r="WXZ128" s="146"/>
      <c r="WYA128" s="146"/>
      <c r="WYB128" s="146"/>
      <c r="WYC128" s="146"/>
      <c r="WYD128" s="146"/>
      <c r="WYE128" s="146"/>
      <c r="WYF128" s="146"/>
      <c r="WYG128" s="146"/>
      <c r="WYH128" s="146"/>
      <c r="WYI128" s="146"/>
      <c r="WYJ128" s="146"/>
      <c r="WYK128" s="146"/>
      <c r="WYL128" s="146"/>
      <c r="WYM128" s="146"/>
      <c r="WYN128" s="146"/>
      <c r="WYO128" s="146"/>
      <c r="WYP128" s="146"/>
      <c r="WYQ128" s="146"/>
      <c r="WYR128" s="146"/>
      <c r="WYS128" s="146"/>
      <c r="WYT128" s="146"/>
      <c r="WYU128" s="146"/>
      <c r="WYV128" s="146"/>
      <c r="WYW128" s="146"/>
      <c r="WYX128" s="146"/>
      <c r="WYY128" s="146"/>
      <c r="WYZ128" s="146"/>
      <c r="WZA128" s="146"/>
      <c r="WZB128" s="146"/>
      <c r="WZC128" s="146"/>
      <c r="WZD128" s="146"/>
      <c r="WZE128" s="146"/>
      <c r="WZF128" s="146"/>
      <c r="WZG128" s="146"/>
      <c r="WZH128" s="146"/>
      <c r="WZI128" s="146"/>
      <c r="WZJ128" s="146"/>
      <c r="WZK128" s="146"/>
      <c r="WZL128" s="146"/>
      <c r="WZM128" s="146"/>
      <c r="WZN128" s="146"/>
      <c r="WZO128" s="146"/>
      <c r="WZP128" s="146"/>
      <c r="WZQ128" s="146"/>
      <c r="WZR128" s="146"/>
      <c r="WZS128" s="146"/>
      <c r="WZT128" s="146"/>
      <c r="WZU128" s="146"/>
      <c r="WZV128" s="146"/>
      <c r="WZW128" s="146"/>
      <c r="WZX128" s="146"/>
      <c r="WZY128" s="146"/>
      <c r="WZZ128" s="146"/>
      <c r="XAA128" s="146"/>
      <c r="XAB128" s="146"/>
      <c r="XAC128" s="146"/>
      <c r="XAD128" s="146"/>
      <c r="XAE128" s="146"/>
      <c r="XAF128" s="146"/>
      <c r="XAG128" s="146"/>
      <c r="XAH128" s="146"/>
      <c r="XAI128" s="146"/>
      <c r="XAJ128" s="146"/>
      <c r="XAK128" s="146"/>
      <c r="XAL128" s="146"/>
      <c r="XAM128" s="146"/>
      <c r="XAN128" s="146"/>
      <c r="XAO128" s="146"/>
      <c r="XAP128" s="146"/>
      <c r="XAQ128" s="146"/>
      <c r="XAR128" s="146"/>
      <c r="XAS128" s="146"/>
      <c r="XAT128" s="146"/>
      <c r="XAU128" s="146"/>
      <c r="XAV128" s="146"/>
      <c r="XAW128" s="146"/>
      <c r="XAX128" s="146"/>
      <c r="XAY128" s="146"/>
      <c r="XAZ128" s="146"/>
      <c r="XBA128" s="146"/>
      <c r="XBB128" s="146"/>
      <c r="XBC128" s="146"/>
      <c r="XBD128" s="146"/>
      <c r="XBE128" s="146"/>
      <c r="XBF128" s="146"/>
      <c r="XBG128" s="146"/>
      <c r="XBH128" s="146"/>
      <c r="XBI128" s="146"/>
      <c r="XBJ128" s="146"/>
      <c r="XBK128" s="146"/>
      <c r="XBL128" s="146"/>
      <c r="XBM128" s="146"/>
      <c r="XBN128" s="146"/>
      <c r="XBO128" s="146"/>
      <c r="XBP128" s="146"/>
      <c r="XBQ128" s="146"/>
      <c r="XBR128" s="146"/>
      <c r="XBS128" s="146"/>
      <c r="XBT128" s="146"/>
      <c r="XBU128" s="146"/>
      <c r="XBV128" s="146"/>
      <c r="XBW128" s="146"/>
      <c r="XBX128" s="146"/>
      <c r="XBY128" s="146"/>
      <c r="XBZ128" s="146"/>
      <c r="XCA128" s="146"/>
      <c r="XCB128" s="146"/>
      <c r="XCC128" s="146"/>
      <c r="XCD128" s="146"/>
      <c r="XCE128" s="146"/>
      <c r="XCF128" s="146"/>
      <c r="XCG128" s="146"/>
      <c r="XCH128" s="146"/>
      <c r="XCI128" s="146"/>
      <c r="XCJ128" s="146"/>
      <c r="XCK128" s="146"/>
      <c r="XCL128" s="146"/>
      <c r="XCM128" s="146"/>
      <c r="XCN128" s="146"/>
      <c r="XCO128" s="146"/>
      <c r="XCP128" s="146"/>
      <c r="XCQ128" s="146"/>
      <c r="XCR128" s="146"/>
      <c r="XCS128" s="146"/>
      <c r="XCT128" s="146"/>
      <c r="XCU128" s="146"/>
      <c r="XCV128" s="146"/>
      <c r="XCW128" s="146"/>
      <c r="XCX128" s="146"/>
      <c r="XCY128" s="146"/>
      <c r="XCZ128" s="146"/>
      <c r="XDA128" s="146"/>
      <c r="XDB128" s="146"/>
      <c r="XDC128" s="146"/>
      <c r="XDD128" s="146"/>
      <c r="XDE128" s="146"/>
      <c r="XDF128" s="146"/>
      <c r="XDG128" s="146"/>
      <c r="XDH128" s="146"/>
      <c r="XDI128" s="146"/>
      <c r="XDJ128" s="146"/>
      <c r="XDK128" s="146"/>
      <c r="XDL128" s="146"/>
      <c r="XDM128" s="146"/>
      <c r="XDN128" s="146"/>
      <c r="XDO128" s="146"/>
      <c r="XDP128" s="146"/>
      <c r="XDQ128" s="146"/>
      <c r="XDR128" s="146"/>
      <c r="XDS128" s="146"/>
      <c r="XDT128" s="146"/>
      <c r="XDU128" s="146"/>
      <c r="XDV128" s="146"/>
      <c r="XDW128" s="146"/>
      <c r="XDX128" s="146"/>
      <c r="XDY128" s="146"/>
      <c r="XDZ128" s="146"/>
      <c r="XEA128" s="146"/>
      <c r="XEB128" s="146"/>
      <c r="XEC128" s="146"/>
      <c r="XED128" s="146"/>
      <c r="XEE128" s="146"/>
      <c r="XEF128" s="146"/>
      <c r="XEG128" s="146"/>
      <c r="XEH128" s="146"/>
      <c r="XEI128" s="146"/>
      <c r="XEJ128" s="146"/>
      <c r="XEK128" s="146"/>
      <c r="XEL128" s="146"/>
      <c r="XEM128" s="146"/>
      <c r="XEN128" s="146"/>
      <c r="XEO128" s="146"/>
      <c r="XEP128" s="146"/>
      <c r="XEQ128" s="146"/>
      <c r="XER128" s="146"/>
      <c r="XES128" s="146"/>
      <c r="XET128" s="146"/>
      <c r="XEU128" s="146"/>
      <c r="XEV128" s="146"/>
      <c r="XEW128" s="146"/>
      <c r="XEX128" s="146"/>
      <c r="XEY128" s="146"/>
      <c r="XEZ128" s="146"/>
      <c r="XFA128" s="146"/>
      <c r="XFB128" s="146"/>
    </row>
    <row r="129" spans="2:59" x14ac:dyDescent="0.25">
      <c r="B129" s="154" t="s">
        <v>131</v>
      </c>
      <c r="C129" s="160"/>
      <c r="D129" s="161"/>
      <c r="E129" s="161"/>
      <c r="F129" s="161"/>
      <c r="G129" s="161"/>
      <c r="H129" s="161"/>
      <c r="I129" s="161"/>
      <c r="J129" s="161"/>
      <c r="K129" s="161"/>
      <c r="L129" s="161"/>
      <c r="M129" s="161"/>
      <c r="N129" s="161"/>
      <c r="O129" s="161"/>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BA129" s="181" t="s">
        <v>114</v>
      </c>
      <c r="BB129" s="181" t="s">
        <v>114</v>
      </c>
      <c r="BC129" s="181" t="s">
        <v>114</v>
      </c>
      <c r="BD129" s="181" t="s">
        <v>114</v>
      </c>
      <c r="BF129" s="77" t="s">
        <v>246</v>
      </c>
      <c r="BG129" s="77" t="str">
        <f t="shared" si="73"/>
        <v>Demand &amp; CapacityBase Case Scenario</v>
      </c>
    </row>
    <row r="130" spans="2:59" x14ac:dyDescent="0.25">
      <c r="B130" s="91" t="s">
        <v>132</v>
      </c>
      <c r="C130" s="91" t="s">
        <v>113</v>
      </c>
      <c r="D130" s="98">
        <f t="shared" ref="D130:AY130" si="406">D12/D74</f>
        <v>200.70946648833407</v>
      </c>
      <c r="E130" s="98">
        <f t="shared" si="406"/>
        <v>190.37587108013938</v>
      </c>
      <c r="F130" s="98">
        <f t="shared" si="406"/>
        <v>210.23747184684686</v>
      </c>
      <c r="G130" s="98">
        <f t="shared" si="406"/>
        <v>220.39509256538349</v>
      </c>
      <c r="H130" s="98">
        <f t="shared" si="406"/>
        <v>241.16535198690281</v>
      </c>
      <c r="I130" s="98">
        <f t="shared" si="406"/>
        <v>241.43087248322146</v>
      </c>
      <c r="J130" s="98">
        <f t="shared" si="406"/>
        <v>228.95831485587584</v>
      </c>
      <c r="K130" s="98">
        <f t="shared" si="406"/>
        <v>228.10583836640782</v>
      </c>
      <c r="L130" s="98">
        <f t="shared" si="406"/>
        <v>233.48665327210102</v>
      </c>
      <c r="M130" s="98">
        <f t="shared" si="406"/>
        <v>236.36080114449214</v>
      </c>
      <c r="N130" s="98">
        <f t="shared" si="406"/>
        <v>234.02736934051535</v>
      </c>
      <c r="O130" s="98">
        <f t="shared" si="406"/>
        <v>223.81735561418938</v>
      </c>
      <c r="P130" s="98">
        <f t="shared" si="406"/>
        <v>258.55901735773887</v>
      </c>
      <c r="Q130" s="98">
        <f t="shared" si="406"/>
        <v>273.58957620525814</v>
      </c>
      <c r="R130" s="98">
        <f t="shared" si="406"/>
        <v>242.38758992820297</v>
      </c>
      <c r="S130" s="98">
        <f t="shared" si="406"/>
        <v>285.88866846211636</v>
      </c>
      <c r="T130" s="98">
        <f t="shared" si="406"/>
        <v>258.50900777396856</v>
      </c>
      <c r="U130" s="98">
        <f t="shared" si="406"/>
        <v>302.1672420855611</v>
      </c>
      <c r="V130" s="98">
        <f t="shared" si="406"/>
        <v>271.19677500231643</v>
      </c>
      <c r="W130" s="98">
        <f t="shared" si="406"/>
        <v>316.04217625811577</v>
      </c>
      <c r="X130" s="98">
        <f t="shared" si="406"/>
        <v>336.76828061631733</v>
      </c>
      <c r="Y130" s="98">
        <f t="shared" si="406"/>
        <v>326.09013250008479</v>
      </c>
      <c r="Z130" s="98">
        <f t="shared" si="406"/>
        <v>346.52182144512699</v>
      </c>
      <c r="AA130" s="98">
        <f t="shared" si="406"/>
        <v>336.32055541967935</v>
      </c>
      <c r="AB130" s="98">
        <f t="shared" si="406"/>
        <v>357.72869967811772</v>
      </c>
      <c r="AC130" s="98">
        <f t="shared" si="406"/>
        <v>364.15544763210676</v>
      </c>
      <c r="AD130" s="98">
        <f t="shared" si="406"/>
        <v>310.36685857924073</v>
      </c>
      <c r="AE130" s="98">
        <f t="shared" si="406"/>
        <v>363.43772017290621</v>
      </c>
      <c r="AF130" s="98">
        <f t="shared" si="406"/>
        <v>321.65620989403442</v>
      </c>
      <c r="AG130" s="98">
        <f t="shared" si="406"/>
        <v>376.26609202587935</v>
      </c>
      <c r="AH130" s="98">
        <f t="shared" si="406"/>
        <v>332.10344070399975</v>
      </c>
      <c r="AI130" s="98">
        <f t="shared" si="406"/>
        <v>388.45419533717319</v>
      </c>
      <c r="AJ130" s="98">
        <f t="shared" si="406"/>
        <v>414.54882385361128</v>
      </c>
      <c r="AK130" s="98">
        <f t="shared" si="406"/>
        <v>400.46611697501783</v>
      </c>
      <c r="AL130" s="98">
        <f t="shared" si="406"/>
        <v>427.63162827905683</v>
      </c>
      <c r="AM130" s="98">
        <f t="shared" si="406"/>
        <v>413.0175704979801</v>
      </c>
      <c r="AN130" s="98">
        <f t="shared" si="406"/>
        <v>441.31639757764009</v>
      </c>
      <c r="AO130" s="98">
        <f t="shared" si="406"/>
        <v>446.3909127839238</v>
      </c>
      <c r="AP130" s="98">
        <f t="shared" si="406"/>
        <v>234.44737112920225</v>
      </c>
      <c r="AQ130" s="98">
        <f t="shared" si="406"/>
        <v>303.8638468765912</v>
      </c>
      <c r="AR130" s="98">
        <f t="shared" si="406"/>
        <v>240.57935696293688</v>
      </c>
      <c r="AS130" s="98">
        <f t="shared" si="406"/>
        <v>311.96933514266362</v>
      </c>
      <c r="AT130" s="98">
        <f t="shared" si="406"/>
        <v>246.65008616750356</v>
      </c>
      <c r="AU130" s="98">
        <f t="shared" si="406"/>
        <v>320.05933635164837</v>
      </c>
      <c r="AV130" s="98">
        <f t="shared" si="406"/>
        <v>405.77006807941461</v>
      </c>
      <c r="AW130" s="98">
        <f t="shared" si="406"/>
        <v>328.21159979217111</v>
      </c>
      <c r="AX130" s="98">
        <f t="shared" si="406"/>
        <v>416.43105358906644</v>
      </c>
      <c r="AY130" s="98">
        <f t="shared" si="406"/>
        <v>336.43774027514007</v>
      </c>
      <c r="BA130" s="181" t="s">
        <v>114</v>
      </c>
      <c r="BB130" s="181" t="s">
        <v>114</v>
      </c>
      <c r="BC130" s="181" t="s">
        <v>114</v>
      </c>
      <c r="BD130" s="181" t="s">
        <v>114</v>
      </c>
      <c r="BF130" s="77" t="s">
        <v>246</v>
      </c>
      <c r="BG130" s="77" t="str">
        <f t="shared" si="73"/>
        <v>Rides per active driverBase Case Scenario</v>
      </c>
    </row>
    <row r="131" spans="2:59" x14ac:dyDescent="0.25">
      <c r="B131" s="91" t="s">
        <v>133</v>
      </c>
      <c r="C131" s="91" t="s">
        <v>113</v>
      </c>
      <c r="D131" s="98">
        <f t="shared" ref="D131:AY131" si="407">D12/D75</f>
        <v>7.0379418339855864</v>
      </c>
      <c r="E131" s="98">
        <f t="shared" si="407"/>
        <v>6.9531159693095717</v>
      </c>
      <c r="F131" s="98">
        <f t="shared" si="407"/>
        <v>7.3143625331185014</v>
      </c>
      <c r="G131" s="98">
        <f t="shared" si="407"/>
        <v>7.3284851623494003</v>
      </c>
      <c r="H131" s="98">
        <f t="shared" si="407"/>
        <v>7.7204810321990456</v>
      </c>
      <c r="I131" s="98">
        <f t="shared" si="407"/>
        <v>7.5675698418041062</v>
      </c>
      <c r="J131" s="98">
        <f t="shared" si="407"/>
        <v>7.1565341539143938</v>
      </c>
      <c r="K131" s="98">
        <f t="shared" si="407"/>
        <v>7.3348777634432469</v>
      </c>
      <c r="L131" s="98">
        <f t="shared" si="407"/>
        <v>7.4092703831387965</v>
      </c>
      <c r="M131" s="98">
        <f t="shared" si="407"/>
        <v>7.4348033480334808</v>
      </c>
      <c r="N131" s="98">
        <f t="shared" si="407"/>
        <v>7.0061234184800849</v>
      </c>
      <c r="O131" s="98">
        <f t="shared" si="407"/>
        <v>6.4455316813711008</v>
      </c>
      <c r="P131" s="98">
        <f t="shared" si="407"/>
        <v>7.3956270848160255</v>
      </c>
      <c r="Q131" s="98">
        <f t="shared" si="407"/>
        <v>7.569810964600471</v>
      </c>
      <c r="R131" s="98">
        <f t="shared" si="407"/>
        <v>7.7451354991400638</v>
      </c>
      <c r="S131" s="98">
        <f t="shared" si="407"/>
        <v>7.852655768187331</v>
      </c>
      <c r="T131" s="98">
        <f t="shared" si="407"/>
        <v>7.9241605470585617</v>
      </c>
      <c r="U131" s="98">
        <f t="shared" si="407"/>
        <v>7.9543577525880167</v>
      </c>
      <c r="V131" s="98">
        <f t="shared" si="407"/>
        <v>7.9877395566617535</v>
      </c>
      <c r="W131" s="98">
        <f t="shared" si="407"/>
        <v>7.9868109518345598</v>
      </c>
      <c r="X131" s="98">
        <f t="shared" si="407"/>
        <v>7.9726052339679798</v>
      </c>
      <c r="Y131" s="98">
        <f t="shared" si="407"/>
        <v>7.9234158548089173</v>
      </c>
      <c r="Z131" s="98">
        <f t="shared" si="407"/>
        <v>7.8868685041502413</v>
      </c>
      <c r="AA131" s="98">
        <f t="shared" si="407"/>
        <v>7.8686475017626849</v>
      </c>
      <c r="AB131" s="98">
        <f t="shared" si="407"/>
        <v>7.8389862682980507</v>
      </c>
      <c r="AC131" s="98">
        <f t="shared" si="407"/>
        <v>7.875932866921552</v>
      </c>
      <c r="AD131" s="98">
        <f t="shared" si="407"/>
        <v>7.9014430254483088</v>
      </c>
      <c r="AE131" s="98">
        <f t="shared" si="407"/>
        <v>7.9144686526406653</v>
      </c>
      <c r="AF131" s="98">
        <f t="shared" si="407"/>
        <v>7.9196197263451076</v>
      </c>
      <c r="AG131" s="98">
        <f t="shared" si="407"/>
        <v>7.919241324618989</v>
      </c>
      <c r="AH131" s="98">
        <f t="shared" si="407"/>
        <v>7.9163149556215666</v>
      </c>
      <c r="AI131" s="98">
        <f t="shared" si="407"/>
        <v>7.9103629055348836</v>
      </c>
      <c r="AJ131" s="98">
        <f t="shared" si="407"/>
        <v>7.9039922350099134</v>
      </c>
      <c r="AK131" s="98">
        <f t="shared" si="407"/>
        <v>7.8982744850967412</v>
      </c>
      <c r="AL131" s="98">
        <f t="shared" si="407"/>
        <v>7.8961793709540586</v>
      </c>
      <c r="AM131" s="98">
        <f t="shared" si="407"/>
        <v>7.8969552765210427</v>
      </c>
      <c r="AN131" s="98">
        <f t="shared" si="407"/>
        <v>7.8993142577509081</v>
      </c>
      <c r="AO131" s="98">
        <f t="shared" si="407"/>
        <v>7.9043415902053118</v>
      </c>
      <c r="AP131" s="98">
        <f t="shared" si="407"/>
        <v>7.9067089838122921</v>
      </c>
      <c r="AQ131" s="98">
        <f t="shared" si="407"/>
        <v>7.907147813675957</v>
      </c>
      <c r="AR131" s="98">
        <f t="shared" si="407"/>
        <v>7.9065377437622306</v>
      </c>
      <c r="AS131" s="98">
        <f t="shared" si="407"/>
        <v>7.9054475785469904</v>
      </c>
      <c r="AT131" s="98">
        <f t="shared" si="407"/>
        <v>7.904298099707658</v>
      </c>
      <c r="AU131" s="98">
        <f t="shared" si="407"/>
        <v>7.9032966950481658</v>
      </c>
      <c r="AV131" s="98">
        <f t="shared" si="407"/>
        <v>7.9027078441742713</v>
      </c>
      <c r="AW131" s="98">
        <f t="shared" si="407"/>
        <v>7.9026008116046329</v>
      </c>
      <c r="AX131" s="98">
        <f t="shared" si="407"/>
        <v>7.9029613388136264</v>
      </c>
      <c r="AY131" s="98">
        <f t="shared" si="407"/>
        <v>7.9035265028019221</v>
      </c>
      <c r="BA131" s="181" t="s">
        <v>114</v>
      </c>
      <c r="BB131" s="181" t="s">
        <v>114</v>
      </c>
      <c r="BC131" s="181" t="s">
        <v>114</v>
      </c>
      <c r="BD131" s="181" t="s">
        <v>114</v>
      </c>
      <c r="BF131" s="77" t="s">
        <v>246</v>
      </c>
      <c r="BG131" s="77" t="str">
        <f t="shared" si="73"/>
        <v>Rides per active riderBase Case Scenario</v>
      </c>
    </row>
    <row r="132" spans="2:59" x14ac:dyDescent="0.25">
      <c r="B132" s="91" t="s">
        <v>134</v>
      </c>
      <c r="C132" s="94" t="s">
        <v>119</v>
      </c>
      <c r="D132" s="96">
        <f t="shared" ref="D132:O132" si="408">D68/D12</f>
        <v>6.0945938541686721E-2</v>
      </c>
      <c r="E132" s="96">
        <f t="shared" si="408"/>
        <v>2.7161408943277291E-2</v>
      </c>
      <c r="F132" s="96">
        <f t="shared" si="408"/>
        <v>3.3086780486727058E-2</v>
      </c>
      <c r="G132" s="96">
        <f t="shared" si="408"/>
        <v>8.517415562173293E-2</v>
      </c>
      <c r="H132" s="96">
        <f t="shared" si="408"/>
        <v>6.972704102098877E-2</v>
      </c>
      <c r="I132" s="96">
        <f t="shared" si="408"/>
        <v>0.13230528405714378</v>
      </c>
      <c r="J132" s="96">
        <f t="shared" si="408"/>
        <v>0.13190819567138806</v>
      </c>
      <c r="K132" s="96">
        <f t="shared" si="408"/>
        <v>9.4431009526883561E-2</v>
      </c>
      <c r="L132" s="96">
        <f t="shared" si="408"/>
        <v>0.15486297854554731</v>
      </c>
      <c r="M132" s="96">
        <f t="shared" si="408"/>
        <v>0.1370295406866881</v>
      </c>
      <c r="N132" s="96">
        <f t="shared" si="408"/>
        <v>0.16921072897991582</v>
      </c>
      <c r="O132" s="96">
        <f t="shared" si="408"/>
        <v>0.15943340742768597</v>
      </c>
      <c r="P132" s="139">
        <f>AVERAGE(D132:O132)</f>
        <v>0.10460637245913879</v>
      </c>
      <c r="Q132" s="139">
        <f>AVERAGE(E132:P132)</f>
        <v>0.1082447419522598</v>
      </c>
      <c r="R132" s="139">
        <f t="shared" ref="R132:AY132" si="409">AVERAGE(F132:Q132)</f>
        <v>0.115001686369675</v>
      </c>
      <c r="S132" s="139">
        <f t="shared" si="409"/>
        <v>0.12182792852658735</v>
      </c>
      <c r="T132" s="139">
        <f t="shared" si="409"/>
        <v>0.12488240960199187</v>
      </c>
      <c r="U132" s="139">
        <f t="shared" si="409"/>
        <v>0.12947869031707546</v>
      </c>
      <c r="V132" s="139">
        <f t="shared" si="409"/>
        <v>0.12924314083873642</v>
      </c>
      <c r="W132" s="139">
        <f t="shared" si="409"/>
        <v>0.12902105293601546</v>
      </c>
      <c r="X132" s="139">
        <f t="shared" si="409"/>
        <v>0.1319035565534431</v>
      </c>
      <c r="Y132" s="139">
        <f t="shared" si="409"/>
        <v>0.12999027138743444</v>
      </c>
      <c r="Z132" s="139">
        <f t="shared" si="409"/>
        <v>0.12940366561249664</v>
      </c>
      <c r="AA132" s="139">
        <f t="shared" si="409"/>
        <v>0.12608641033187834</v>
      </c>
      <c r="AB132" s="139">
        <f t="shared" si="409"/>
        <v>0.12330749390722773</v>
      </c>
      <c r="AC132" s="139">
        <f t="shared" si="409"/>
        <v>0.12486592069456848</v>
      </c>
      <c r="AD132" s="139">
        <f t="shared" si="409"/>
        <v>0.1262510189230942</v>
      </c>
      <c r="AE132" s="139">
        <f t="shared" si="409"/>
        <v>0.12718846330254577</v>
      </c>
      <c r="AF132" s="139">
        <f t="shared" si="409"/>
        <v>0.12763517453387566</v>
      </c>
      <c r="AG132" s="139">
        <f t="shared" si="409"/>
        <v>0.12786457161153264</v>
      </c>
      <c r="AH132" s="139">
        <f t="shared" si="409"/>
        <v>0.12773006171940407</v>
      </c>
      <c r="AI132" s="139">
        <f t="shared" si="409"/>
        <v>0.12760397179279306</v>
      </c>
      <c r="AJ132" s="139">
        <f t="shared" si="409"/>
        <v>0.12748588169752453</v>
      </c>
      <c r="AK132" s="139">
        <f t="shared" si="409"/>
        <v>0.12711774212619797</v>
      </c>
      <c r="AL132" s="139">
        <f t="shared" si="409"/>
        <v>0.12687836468776159</v>
      </c>
      <c r="AM132" s="139">
        <f t="shared" si="409"/>
        <v>0.12666792294403367</v>
      </c>
      <c r="AN132" s="139">
        <f t="shared" si="409"/>
        <v>0.12671638232837995</v>
      </c>
      <c r="AO132" s="139">
        <f t="shared" si="409"/>
        <v>0.12700045636347596</v>
      </c>
      <c r="AP132" s="139">
        <f t="shared" si="409"/>
        <v>0.12717833433588491</v>
      </c>
      <c r="AQ132" s="139">
        <f t="shared" si="409"/>
        <v>0.12725561062028415</v>
      </c>
      <c r="AR132" s="139">
        <f t="shared" si="409"/>
        <v>0.12726120623009568</v>
      </c>
      <c r="AS132" s="139">
        <f t="shared" si="409"/>
        <v>0.12723004220478068</v>
      </c>
      <c r="AT132" s="139">
        <f t="shared" si="409"/>
        <v>0.12717716475421803</v>
      </c>
      <c r="AU132" s="139">
        <f t="shared" si="409"/>
        <v>0.1271310900071192</v>
      </c>
      <c r="AV132" s="139">
        <f t="shared" si="409"/>
        <v>0.12709168319164635</v>
      </c>
      <c r="AW132" s="139">
        <f t="shared" si="409"/>
        <v>0.1270588333161565</v>
      </c>
      <c r="AX132" s="139">
        <f t="shared" si="409"/>
        <v>0.12705392424865306</v>
      </c>
      <c r="AY132" s="139">
        <f t="shared" si="409"/>
        <v>0.12706855421206067</v>
      </c>
      <c r="BA132" s="181" t="s">
        <v>114</v>
      </c>
      <c r="BB132" s="181" t="s">
        <v>114</v>
      </c>
      <c r="BC132" s="181" t="s">
        <v>114</v>
      </c>
      <c r="BD132" s="181" t="s">
        <v>114</v>
      </c>
      <c r="BF132" s="77" t="s">
        <v>246</v>
      </c>
      <c r="BG132" s="77" t="str">
        <f t="shared" si="73"/>
        <v>Surged trips rateBase Case Scenario</v>
      </c>
    </row>
    <row r="133" spans="2:59" x14ac:dyDescent="0.25">
      <c r="B133" s="91" t="s">
        <v>158</v>
      </c>
      <c r="C133" s="94" t="s">
        <v>159</v>
      </c>
      <c r="D133" s="98">
        <f t="shared" ref="D133:AY133" si="410">D73/D59</f>
        <v>2.1983962764225002</v>
      </c>
      <c r="E133" s="98">
        <f t="shared" si="410"/>
        <v>2.1180292890578403</v>
      </c>
      <c r="F133" s="98">
        <f t="shared" si="410"/>
        <v>2.1553548553408257</v>
      </c>
      <c r="G133" s="98">
        <f t="shared" si="410"/>
        <v>2.322528633553675</v>
      </c>
      <c r="H133" s="98">
        <f t="shared" si="410"/>
        <v>2.3914333667716865</v>
      </c>
      <c r="I133" s="98">
        <f t="shared" si="410"/>
        <v>2.5210966704832845</v>
      </c>
      <c r="J133" s="98">
        <f t="shared" si="410"/>
        <v>2.4850347390401284</v>
      </c>
      <c r="K133" s="98">
        <f t="shared" si="410"/>
        <v>2.3663798438399715</v>
      </c>
      <c r="L133" s="98">
        <f t="shared" si="410"/>
        <v>2.5171526169816221</v>
      </c>
      <c r="M133" s="98">
        <f t="shared" si="410"/>
        <v>2.4896954057122165</v>
      </c>
      <c r="N133" s="98">
        <f t="shared" si="410"/>
        <v>2.5318179244661283</v>
      </c>
      <c r="O133" s="98">
        <f t="shared" si="410"/>
        <v>2.4279497529079173</v>
      </c>
      <c r="P133" s="98">
        <f t="shared" si="410"/>
        <v>2.7670117167613721</v>
      </c>
      <c r="Q133" s="98">
        <f t="shared" si="410"/>
        <v>2.927863706630339</v>
      </c>
      <c r="R133" s="98">
        <f t="shared" si="410"/>
        <v>2.5939505347087985</v>
      </c>
      <c r="S133" s="98">
        <f t="shared" si="410"/>
        <v>3.0594844589368422</v>
      </c>
      <c r="T133" s="98">
        <f t="shared" si="410"/>
        <v>2.7664765310012434</v>
      </c>
      <c r="U133" s="98">
        <f t="shared" si="410"/>
        <v>3.2336922835508779</v>
      </c>
      <c r="V133" s="98">
        <f t="shared" si="410"/>
        <v>2.9022567522410445</v>
      </c>
      <c r="W133" s="98">
        <f t="shared" si="410"/>
        <v>3.3821771664881939</v>
      </c>
      <c r="X133" s="98">
        <f t="shared" si="410"/>
        <v>3.6039809704631098</v>
      </c>
      <c r="Y133" s="98">
        <f t="shared" si="410"/>
        <v>3.4897070176423171</v>
      </c>
      <c r="Z133" s="98">
        <f t="shared" si="410"/>
        <v>3.7083600868019007</v>
      </c>
      <c r="AA133" s="98">
        <f t="shared" si="410"/>
        <v>3.5991895658637012</v>
      </c>
      <c r="AB133" s="98">
        <f t="shared" si="410"/>
        <v>3.8282923316560749</v>
      </c>
      <c r="AC133" s="98">
        <f t="shared" si="410"/>
        <v>3.8970692285946797</v>
      </c>
      <c r="AD133" s="98">
        <f t="shared" si="410"/>
        <v>3.3214418238408219</v>
      </c>
      <c r="AE133" s="98">
        <f t="shared" si="410"/>
        <v>3.8893883505137512</v>
      </c>
      <c r="AF133" s="98">
        <f t="shared" si="410"/>
        <v>3.4422566679019337</v>
      </c>
      <c r="AG133" s="98">
        <f t="shared" si="410"/>
        <v>4.026673275197064</v>
      </c>
      <c r="AH133" s="98">
        <f t="shared" si="410"/>
        <v>3.5540594213092476</v>
      </c>
      <c r="AI133" s="98">
        <f t="shared" si="410"/>
        <v>4.157106261105219</v>
      </c>
      <c r="AJ133" s="98">
        <f t="shared" si="410"/>
        <v>4.4363622065655104</v>
      </c>
      <c r="AK133" s="98">
        <f t="shared" si="410"/>
        <v>4.2856538099487729</v>
      </c>
      <c r="AL133" s="98">
        <f t="shared" si="410"/>
        <v>4.5763699831390863</v>
      </c>
      <c r="AM133" s="98">
        <f t="shared" si="410"/>
        <v>4.4199752477208341</v>
      </c>
      <c r="AN133" s="98">
        <f t="shared" si="410"/>
        <v>4.7228197854987748</v>
      </c>
      <c r="AO133" s="98">
        <f t="shared" si="410"/>
        <v>4.7771255419800633</v>
      </c>
      <c r="AP133" s="98">
        <f t="shared" si="410"/>
        <v>2.5089769813784755</v>
      </c>
      <c r="AQ133" s="98">
        <f t="shared" si="410"/>
        <v>3.2518487778919685</v>
      </c>
      <c r="AR133" s="98">
        <f t="shared" si="410"/>
        <v>2.5745994331589244</v>
      </c>
      <c r="AS133" s="98">
        <f t="shared" si="410"/>
        <v>3.338590989521212</v>
      </c>
      <c r="AT133" s="98">
        <f t="shared" si="410"/>
        <v>2.6395663370788918</v>
      </c>
      <c r="AU133" s="98">
        <f t="shared" si="410"/>
        <v>3.4251674638698231</v>
      </c>
      <c r="AV133" s="98">
        <f t="shared" si="410"/>
        <v>4.3424149123112938</v>
      </c>
      <c r="AW133" s="98">
        <f t="shared" si="410"/>
        <v>3.5124102476975545</v>
      </c>
      <c r="AX133" s="98">
        <f t="shared" si="410"/>
        <v>4.4565051966838372</v>
      </c>
      <c r="AY133" s="98">
        <f t="shared" si="410"/>
        <v>3.6004436388076666</v>
      </c>
      <c r="BA133" s="181" t="s">
        <v>114</v>
      </c>
      <c r="BB133" s="181" t="s">
        <v>114</v>
      </c>
      <c r="BC133" s="181" t="s">
        <v>114</v>
      </c>
      <c r="BD133" s="181" t="s">
        <v>114</v>
      </c>
      <c r="BF133" s="77" t="s">
        <v>246</v>
      </c>
      <c r="BG133" s="77" t="str">
        <f t="shared" si="73"/>
        <v>Request to supply ratioBase Case Scenario</v>
      </c>
    </row>
    <row r="134" spans="2:59" x14ac:dyDescent="0.25">
      <c r="B134" s="91" t="s">
        <v>156</v>
      </c>
      <c r="C134" s="91" t="s">
        <v>121</v>
      </c>
      <c r="D134" s="127">
        <f t="shared" ref="D134:AY134" si="411">D73/D74</f>
        <v>215.05751226036557</v>
      </c>
      <c r="E134" s="127">
        <f t="shared" si="411"/>
        <v>204.0307781649245</v>
      </c>
      <c r="F134" s="127">
        <f t="shared" si="411"/>
        <v>224.6504786036036</v>
      </c>
      <c r="G134" s="127">
        <f t="shared" si="411"/>
        <v>234.97854833970027</v>
      </c>
      <c r="H134" s="127">
        <f t="shared" si="411"/>
        <v>257.06414645036466</v>
      </c>
      <c r="I134" s="127">
        <f t="shared" si="411"/>
        <v>258.29783743475019</v>
      </c>
      <c r="J134" s="127">
        <f t="shared" si="411"/>
        <v>244.2570583887657</v>
      </c>
      <c r="K134" s="127">
        <f t="shared" si="411"/>
        <v>242.08671268334771</v>
      </c>
      <c r="L134" s="127">
        <f t="shared" si="411"/>
        <v>249.55941446613087</v>
      </c>
      <c r="M134" s="127">
        <f t="shared" si="411"/>
        <v>252.42961373390557</v>
      </c>
      <c r="N134" s="127">
        <f t="shared" si="411"/>
        <v>251.38681030717717</v>
      </c>
      <c r="O134" s="127">
        <f t="shared" si="411"/>
        <v>239.70389914980944</v>
      </c>
      <c r="P134" s="127">
        <f t="shared" si="411"/>
        <v>276.30685715257084</v>
      </c>
      <c r="Q134" s="127">
        <f t="shared" si="411"/>
        <v>292.36913383835633</v>
      </c>
      <c r="R134" s="127">
        <f t="shared" si="411"/>
        <v>259.02540112605874</v>
      </c>
      <c r="S134" s="127">
        <f t="shared" si="411"/>
        <v>305.51245238144992</v>
      </c>
      <c r="T134" s="127">
        <f t="shared" si="411"/>
        <v>276.25341484349843</v>
      </c>
      <c r="U134" s="127">
        <f t="shared" si="411"/>
        <v>322.90840926118057</v>
      </c>
      <c r="V134" s="127">
        <f t="shared" si="411"/>
        <v>289.81208753251826</v>
      </c>
      <c r="W134" s="127">
        <f t="shared" si="411"/>
        <v>337.73573763516282</v>
      </c>
      <c r="X134" s="127">
        <f t="shared" si="411"/>
        <v>359.88450975981635</v>
      </c>
      <c r="Y134" s="127">
        <f t="shared" si="411"/>
        <v>348.47339915011111</v>
      </c>
      <c r="Z134" s="127">
        <f t="shared" si="411"/>
        <v>370.3075467904257</v>
      </c>
      <c r="AA134" s="127">
        <f t="shared" si="411"/>
        <v>359.40605210161795</v>
      </c>
      <c r="AB134" s="127">
        <f t="shared" si="411"/>
        <v>382.28368026545695</v>
      </c>
      <c r="AC134" s="127">
        <f t="shared" si="411"/>
        <v>389.15156886986608</v>
      </c>
      <c r="AD134" s="127">
        <f t="shared" si="411"/>
        <v>331.67085849376849</v>
      </c>
      <c r="AE134" s="127">
        <f t="shared" si="411"/>
        <v>388.38457562952038</v>
      </c>
      <c r="AF134" s="127">
        <f t="shared" si="411"/>
        <v>343.73512611420898</v>
      </c>
      <c r="AG134" s="127">
        <f t="shared" si="411"/>
        <v>402.09350423430112</v>
      </c>
      <c r="AH134" s="127">
        <f t="shared" si="411"/>
        <v>354.8994689421952</v>
      </c>
      <c r="AI134" s="127">
        <f t="shared" si="411"/>
        <v>415.11821540086248</v>
      </c>
      <c r="AJ134" s="127">
        <f t="shared" si="411"/>
        <v>443.00401442509451</v>
      </c>
      <c r="AK134" s="127">
        <f t="shared" si="411"/>
        <v>427.95465154620757</v>
      </c>
      <c r="AL134" s="127">
        <f t="shared" si="411"/>
        <v>456.98484019739828</v>
      </c>
      <c r="AM134" s="127">
        <f t="shared" si="411"/>
        <v>441.3676537731921</v>
      </c>
      <c r="AN134" s="127">
        <f t="shared" si="411"/>
        <v>471.60895052389264</v>
      </c>
      <c r="AO134" s="127">
        <f t="shared" si="411"/>
        <v>477.03178730038462</v>
      </c>
      <c r="AP134" s="127">
        <f t="shared" si="411"/>
        <v>250.54015499588743</v>
      </c>
      <c r="AQ134" s="127">
        <f t="shared" si="411"/>
        <v>324.72147129409711</v>
      </c>
      <c r="AR134" s="127">
        <f t="shared" si="411"/>
        <v>257.09304861041988</v>
      </c>
      <c r="AS134" s="127">
        <f t="shared" si="411"/>
        <v>333.38333121053859</v>
      </c>
      <c r="AT134" s="127">
        <f t="shared" si="411"/>
        <v>263.58048085811186</v>
      </c>
      <c r="AU134" s="127">
        <f t="shared" si="411"/>
        <v>342.02864101739908</v>
      </c>
      <c r="AV134" s="127">
        <f t="shared" si="411"/>
        <v>433.62267301041015</v>
      </c>
      <c r="AW134" s="127">
        <f t="shared" si="411"/>
        <v>350.74048681937353</v>
      </c>
      <c r="AX134" s="127">
        <f t="shared" si="411"/>
        <v>445.01544294906353</v>
      </c>
      <c r="AY134" s="127">
        <f t="shared" si="411"/>
        <v>359.53128068366129</v>
      </c>
      <c r="BA134" s="181" t="s">
        <v>114</v>
      </c>
      <c r="BB134" s="181" t="s">
        <v>114</v>
      </c>
      <c r="BC134" s="181" t="s">
        <v>114</v>
      </c>
      <c r="BD134" s="181" t="s">
        <v>114</v>
      </c>
      <c r="BF134" s="77" t="s">
        <v>246</v>
      </c>
      <c r="BG134" s="77" t="str">
        <f t="shared" si="73"/>
        <v>Requests per active driverBase Case Scenario</v>
      </c>
    </row>
    <row r="135" spans="2:59" x14ac:dyDescent="0.25">
      <c r="B135" s="91" t="s">
        <v>136</v>
      </c>
      <c r="C135" s="91" t="s">
        <v>137</v>
      </c>
      <c r="D135" s="97">
        <f t="shared" ref="D135:AY135" si="412">D63/D64</f>
        <v>0.29276054986838423</v>
      </c>
      <c r="E135" s="97">
        <f t="shared" si="412"/>
        <v>0.29290386893748382</v>
      </c>
      <c r="F135" s="97">
        <f t="shared" si="412"/>
        <v>0.29150774441058497</v>
      </c>
      <c r="G135" s="97">
        <f t="shared" si="412"/>
        <v>0.29202660004630571</v>
      </c>
      <c r="H135" s="97">
        <f t="shared" si="412"/>
        <v>0.28925008088993254</v>
      </c>
      <c r="I135" s="97">
        <f t="shared" si="412"/>
        <v>0.2851076378040992</v>
      </c>
      <c r="J135" s="97">
        <f t="shared" si="412"/>
        <v>0.29281888830108099</v>
      </c>
      <c r="K135" s="97">
        <f t="shared" si="412"/>
        <v>0.28884327756850564</v>
      </c>
      <c r="L135" s="97">
        <f t="shared" si="412"/>
        <v>0.28677337114273871</v>
      </c>
      <c r="M135" s="97">
        <f t="shared" si="412"/>
        <v>0.28454199758926785</v>
      </c>
      <c r="N135" s="97">
        <f t="shared" si="412"/>
        <v>0.28769434926006654</v>
      </c>
      <c r="O135" s="97">
        <f t="shared" si="412"/>
        <v>0.29240648685790166</v>
      </c>
      <c r="P135" s="97">
        <f t="shared" si="412"/>
        <v>0.28960469698657687</v>
      </c>
      <c r="Q135" s="97">
        <f t="shared" si="412"/>
        <v>0.28936488560639873</v>
      </c>
      <c r="R135" s="97">
        <f t="shared" si="412"/>
        <v>0.28911233475628673</v>
      </c>
      <c r="S135" s="97">
        <f t="shared" si="412"/>
        <v>0.28892436325830811</v>
      </c>
      <c r="T135" s="97">
        <f t="shared" si="412"/>
        <v>0.28867184801406354</v>
      </c>
      <c r="U135" s="97">
        <f t="shared" si="412"/>
        <v>0.28862065658709185</v>
      </c>
      <c r="V135" s="97">
        <f t="shared" si="412"/>
        <v>0.28893346616561361</v>
      </c>
      <c r="W135" s="97">
        <f t="shared" si="412"/>
        <v>0.2886110515877095</v>
      </c>
      <c r="X135" s="97">
        <f t="shared" si="412"/>
        <v>0.28859192152526653</v>
      </c>
      <c r="Y135" s="97">
        <f t="shared" si="412"/>
        <v>0.28874365859088552</v>
      </c>
      <c r="Z135" s="97">
        <f t="shared" si="412"/>
        <v>0.28909835746025897</v>
      </c>
      <c r="AA135" s="97">
        <f t="shared" si="412"/>
        <v>0.28921686941401059</v>
      </c>
      <c r="AB135" s="97">
        <f t="shared" si="412"/>
        <v>0.28895638992189071</v>
      </c>
      <c r="AC135" s="97">
        <f t="shared" si="412"/>
        <v>0.28890322401336749</v>
      </c>
      <c r="AD135" s="97">
        <f t="shared" si="412"/>
        <v>0.2888651351806204</v>
      </c>
      <c r="AE135" s="97">
        <f t="shared" si="412"/>
        <v>0.28884451049306048</v>
      </c>
      <c r="AF135" s="97">
        <f t="shared" si="412"/>
        <v>0.2888378148874689</v>
      </c>
      <c r="AG135" s="97">
        <f t="shared" si="412"/>
        <v>0.28885176530915785</v>
      </c>
      <c r="AH135" s="97">
        <f t="shared" si="412"/>
        <v>0.28887110470814997</v>
      </c>
      <c r="AI135" s="97">
        <f t="shared" si="412"/>
        <v>0.28886591407389955</v>
      </c>
      <c r="AJ135" s="97">
        <f t="shared" si="412"/>
        <v>0.28888713285554563</v>
      </c>
      <c r="AK135" s="97">
        <f t="shared" si="412"/>
        <v>0.28891173253287566</v>
      </c>
      <c r="AL135" s="97">
        <f t="shared" si="412"/>
        <v>0.28892573644098968</v>
      </c>
      <c r="AM135" s="97">
        <f t="shared" si="412"/>
        <v>0.28891136945721002</v>
      </c>
      <c r="AN135" s="97">
        <f t="shared" si="412"/>
        <v>0.28888597316198572</v>
      </c>
      <c r="AO135" s="97">
        <f t="shared" si="412"/>
        <v>0.28888011080632325</v>
      </c>
      <c r="AP135" s="97">
        <f t="shared" si="412"/>
        <v>0.28887818418057121</v>
      </c>
      <c r="AQ135" s="97">
        <f t="shared" si="412"/>
        <v>0.2888792728215322</v>
      </c>
      <c r="AR135" s="97">
        <f t="shared" si="412"/>
        <v>0.28888217292580121</v>
      </c>
      <c r="AS135" s="97">
        <f t="shared" si="412"/>
        <v>0.28888587200412225</v>
      </c>
      <c r="AT135" s="97">
        <f t="shared" si="412"/>
        <v>0.288888714321202</v>
      </c>
      <c r="AU135" s="97">
        <f t="shared" si="412"/>
        <v>0.28889018133072641</v>
      </c>
      <c r="AV135" s="97">
        <f t="shared" si="412"/>
        <v>0.28889220311755726</v>
      </c>
      <c r="AW135" s="97">
        <f t="shared" si="412"/>
        <v>0.28889262556246376</v>
      </c>
      <c r="AX135" s="97">
        <f t="shared" si="412"/>
        <v>0.28889103362214913</v>
      </c>
      <c r="AY135" s="97">
        <f t="shared" si="412"/>
        <v>0.28888814228628296</v>
      </c>
      <c r="BA135" s="181" t="s">
        <v>114</v>
      </c>
      <c r="BB135" s="181" t="s">
        <v>114</v>
      </c>
      <c r="BC135" s="181" t="s">
        <v>114</v>
      </c>
      <c r="BD135" s="181" t="s">
        <v>114</v>
      </c>
      <c r="BF135" s="77" t="s">
        <v>246</v>
      </c>
      <c r="BG135" s="77" t="str">
        <f t="shared" si="73"/>
        <v>Vehicle utiilization rateBase Case Scenario</v>
      </c>
    </row>
    <row r="136" spans="2:59" x14ac:dyDescent="0.25">
      <c r="B136" s="91" t="s">
        <v>138</v>
      </c>
      <c r="C136" s="91" t="s">
        <v>114</v>
      </c>
      <c r="D136" s="98">
        <f t="shared" ref="D136:AY136" si="413">D75/D74</f>
        <v>28.51820478525784</v>
      </c>
      <c r="E136" s="98">
        <f t="shared" si="413"/>
        <v>27.379936120789779</v>
      </c>
      <c r="F136" s="98">
        <f t="shared" si="413"/>
        <v>28.743102477477478</v>
      </c>
      <c r="G136" s="98">
        <f t="shared" si="413"/>
        <v>30.073758448427856</v>
      </c>
      <c r="H136" s="98">
        <f t="shared" si="413"/>
        <v>31.237088852507814</v>
      </c>
      <c r="I136" s="98">
        <f t="shared" si="413"/>
        <v>31.903355704697987</v>
      </c>
      <c r="J136" s="98">
        <f t="shared" si="413"/>
        <v>31.99290465631929</v>
      </c>
      <c r="K136" s="98">
        <f t="shared" si="413"/>
        <v>31.09879206212252</v>
      </c>
      <c r="L136" s="98">
        <f t="shared" si="413"/>
        <v>31.512772675086108</v>
      </c>
      <c r="M136" s="98">
        <f t="shared" si="413"/>
        <v>31.79113018597997</v>
      </c>
      <c r="N136" s="98">
        <f t="shared" si="413"/>
        <v>33.403261027806089</v>
      </c>
      <c r="O136" s="98">
        <f t="shared" si="413"/>
        <v>34.724420990911753</v>
      </c>
      <c r="P136" s="98">
        <f t="shared" si="413"/>
        <v>34.961067451411502</v>
      </c>
      <c r="Q136" s="98">
        <f t="shared" si="413"/>
        <v>36.142193970850101</v>
      </c>
      <c r="R136" s="98">
        <f t="shared" si="413"/>
        <v>31.295461513244675</v>
      </c>
      <c r="S136" s="98">
        <f t="shared" si="413"/>
        <v>36.406621772510157</v>
      </c>
      <c r="T136" s="98">
        <f t="shared" si="413"/>
        <v>32.622888726040102</v>
      </c>
      <c r="U136" s="98">
        <f t="shared" si="413"/>
        <v>37.987635392341829</v>
      </c>
      <c r="V136" s="98">
        <f t="shared" si="413"/>
        <v>33.951629629203296</v>
      </c>
      <c r="W136" s="98">
        <f t="shared" si="413"/>
        <v>39.570509201237734</v>
      </c>
      <c r="X136" s="98">
        <f t="shared" si="413"/>
        <v>42.240681776326603</v>
      </c>
      <c r="Y136" s="98">
        <f t="shared" si="413"/>
        <v>41.155246484024012</v>
      </c>
      <c r="Z136" s="98">
        <f t="shared" si="413"/>
        <v>43.936553685760032</v>
      </c>
      <c r="AA136" s="98">
        <f t="shared" si="413"/>
        <v>42.741850533314519</v>
      </c>
      <c r="AB136" s="98">
        <f t="shared" si="413"/>
        <v>45.634561336689956</v>
      </c>
      <c r="AC136" s="98">
        <f t="shared" si="413"/>
        <v>46.23648446288032</v>
      </c>
      <c r="AD136" s="98">
        <f t="shared" si="413"/>
        <v>39.279769224385603</v>
      </c>
      <c r="AE136" s="98">
        <f t="shared" si="413"/>
        <v>45.920672141602971</v>
      </c>
      <c r="AF136" s="98">
        <f t="shared" si="413"/>
        <v>40.615107922925269</v>
      </c>
      <c r="AG136" s="98">
        <f t="shared" si="413"/>
        <v>47.512896324570875</v>
      </c>
      <c r="AH136" s="98">
        <f t="shared" si="413"/>
        <v>41.951772076496916</v>
      </c>
      <c r="AI136" s="98">
        <f t="shared" si="413"/>
        <v>49.107000522741082</v>
      </c>
      <c r="AJ136" s="98">
        <f t="shared" si="413"/>
        <v>52.448030252030144</v>
      </c>
      <c r="AK136" s="98">
        <f t="shared" si="413"/>
        <v>50.702988067920103</v>
      </c>
      <c r="AL136" s="98">
        <f t="shared" si="413"/>
        <v>54.156777371609799</v>
      </c>
      <c r="AM136" s="98">
        <f t="shared" si="413"/>
        <v>52.300862298910289</v>
      </c>
      <c r="AN136" s="98">
        <f t="shared" si="413"/>
        <v>55.867684608776614</v>
      </c>
      <c r="AO136" s="98">
        <f t="shared" si="413"/>
        <v>56.474142430417025</v>
      </c>
      <c r="AP136" s="98">
        <f t="shared" si="413"/>
        <v>29.651701056557833</v>
      </c>
      <c r="AQ136" s="98">
        <f t="shared" si="413"/>
        <v>38.429008036379152</v>
      </c>
      <c r="AR136" s="98">
        <f t="shared" si="413"/>
        <v>30.427902169029561</v>
      </c>
      <c r="AS136" s="98">
        <f t="shared" si="413"/>
        <v>39.462577171374164</v>
      </c>
      <c r="AT136" s="98">
        <f t="shared" si="413"/>
        <v>31.204552644165329</v>
      </c>
      <c r="AU136" s="98">
        <f t="shared" si="413"/>
        <v>40.496940542822145</v>
      </c>
      <c r="AV136" s="98">
        <f t="shared" si="413"/>
        <v>51.345700243561552</v>
      </c>
      <c r="AW136" s="98">
        <f t="shared" si="413"/>
        <v>41.53209906670299</v>
      </c>
      <c r="AX136" s="98">
        <f t="shared" si="413"/>
        <v>52.693039448878302</v>
      </c>
      <c r="AY136" s="98">
        <f t="shared" si="413"/>
        <v>42.568053660080437</v>
      </c>
      <c r="BA136" s="181" t="s">
        <v>114</v>
      </c>
      <c r="BB136" s="181" t="s">
        <v>114</v>
      </c>
      <c r="BC136" s="181" t="s">
        <v>114</v>
      </c>
      <c r="BD136" s="181" t="s">
        <v>114</v>
      </c>
      <c r="BF136" s="77" t="s">
        <v>246</v>
      </c>
      <c r="BG136" s="77" t="str">
        <f t="shared" si="73"/>
        <v>Act. Riders to act drivers ratioBase Case Scenario</v>
      </c>
    </row>
    <row r="137" spans="2:59" x14ac:dyDescent="0.25">
      <c r="B137" s="91" t="s">
        <v>251</v>
      </c>
      <c r="C137" s="91" t="s">
        <v>116</v>
      </c>
      <c r="D137" s="98">
        <f t="shared" ref="D137:O137" si="414">D62/D12</f>
        <v>3.7996394440535406</v>
      </c>
      <c r="E137" s="98">
        <f t="shared" si="414"/>
        <v>3.8058672740837789</v>
      </c>
      <c r="F137" s="98">
        <f t="shared" si="414"/>
        <v>3.7885744040272331</v>
      </c>
      <c r="G137" s="98">
        <f t="shared" si="414"/>
        <v>3.7621268572198359</v>
      </c>
      <c r="H137" s="98">
        <f t="shared" si="414"/>
        <v>3.6861691610079181</v>
      </c>
      <c r="I137" s="98">
        <f t="shared" si="414"/>
        <v>3.6312332244865635</v>
      </c>
      <c r="J137" s="98">
        <f t="shared" si="414"/>
        <v>3.6660549636970585</v>
      </c>
      <c r="K137" s="98">
        <f t="shared" si="414"/>
        <v>3.6065789875877572</v>
      </c>
      <c r="L137" s="98">
        <f t="shared" si="414"/>
        <v>3.5429476332308933</v>
      </c>
      <c r="M137" s="98">
        <f t="shared" si="414"/>
        <v>3.5099155417509085</v>
      </c>
      <c r="N137" s="98">
        <f t="shared" si="414"/>
        <v>3.5802482125953468</v>
      </c>
      <c r="O137" s="98">
        <f t="shared" si="414"/>
        <v>3.6868946874063271</v>
      </c>
      <c r="P137" s="144">
        <f>AVERAGE(D137:O137)</f>
        <v>3.6721875325955966</v>
      </c>
      <c r="Q137" s="144">
        <f>P137</f>
        <v>3.6721875325955966</v>
      </c>
      <c r="R137" s="144">
        <f t="shared" ref="R137:AY137" si="415">Q137</f>
        <v>3.6721875325955966</v>
      </c>
      <c r="S137" s="144">
        <f t="shared" si="415"/>
        <v>3.6721875325955966</v>
      </c>
      <c r="T137" s="144">
        <f t="shared" si="415"/>
        <v>3.6721875325955966</v>
      </c>
      <c r="U137" s="144">
        <f t="shared" si="415"/>
        <v>3.6721875325955966</v>
      </c>
      <c r="V137" s="144">
        <f t="shared" si="415"/>
        <v>3.6721875325955966</v>
      </c>
      <c r="W137" s="144">
        <f t="shared" si="415"/>
        <v>3.6721875325955966</v>
      </c>
      <c r="X137" s="144">
        <f t="shared" si="415"/>
        <v>3.6721875325955966</v>
      </c>
      <c r="Y137" s="144">
        <f t="shared" si="415"/>
        <v>3.6721875325955966</v>
      </c>
      <c r="Z137" s="144">
        <f t="shared" si="415"/>
        <v>3.6721875325955966</v>
      </c>
      <c r="AA137" s="144">
        <f t="shared" si="415"/>
        <v>3.6721875325955966</v>
      </c>
      <c r="AB137" s="144">
        <f t="shared" si="415"/>
        <v>3.6721875325955966</v>
      </c>
      <c r="AC137" s="144">
        <f t="shared" si="415"/>
        <v>3.6721875325955966</v>
      </c>
      <c r="AD137" s="144">
        <f t="shared" si="415"/>
        <v>3.6721875325955966</v>
      </c>
      <c r="AE137" s="144">
        <f t="shared" si="415"/>
        <v>3.6721875325955966</v>
      </c>
      <c r="AF137" s="144">
        <f t="shared" si="415"/>
        <v>3.6721875325955966</v>
      </c>
      <c r="AG137" s="144">
        <f t="shared" si="415"/>
        <v>3.6721875325955966</v>
      </c>
      <c r="AH137" s="144">
        <f t="shared" si="415"/>
        <v>3.6721875325955966</v>
      </c>
      <c r="AI137" s="144">
        <f t="shared" si="415"/>
        <v>3.6721875325955966</v>
      </c>
      <c r="AJ137" s="144">
        <f t="shared" si="415"/>
        <v>3.6721875325955966</v>
      </c>
      <c r="AK137" s="144">
        <f t="shared" si="415"/>
        <v>3.6721875325955966</v>
      </c>
      <c r="AL137" s="144">
        <f t="shared" si="415"/>
        <v>3.6721875325955966</v>
      </c>
      <c r="AM137" s="144">
        <f t="shared" si="415"/>
        <v>3.6721875325955966</v>
      </c>
      <c r="AN137" s="144">
        <f t="shared" si="415"/>
        <v>3.6721875325955966</v>
      </c>
      <c r="AO137" s="144">
        <f t="shared" si="415"/>
        <v>3.6721875325955966</v>
      </c>
      <c r="AP137" s="144">
        <f t="shared" si="415"/>
        <v>3.6721875325955966</v>
      </c>
      <c r="AQ137" s="144">
        <f t="shared" si="415"/>
        <v>3.6721875325955966</v>
      </c>
      <c r="AR137" s="144">
        <f t="shared" si="415"/>
        <v>3.6721875325955966</v>
      </c>
      <c r="AS137" s="144">
        <f t="shared" si="415"/>
        <v>3.6721875325955966</v>
      </c>
      <c r="AT137" s="144">
        <f t="shared" si="415"/>
        <v>3.6721875325955966</v>
      </c>
      <c r="AU137" s="144">
        <f t="shared" si="415"/>
        <v>3.6721875325955966</v>
      </c>
      <c r="AV137" s="144">
        <f t="shared" si="415"/>
        <v>3.6721875325955966</v>
      </c>
      <c r="AW137" s="144">
        <f t="shared" si="415"/>
        <v>3.6721875325955966</v>
      </c>
      <c r="AX137" s="144">
        <f t="shared" si="415"/>
        <v>3.6721875325955966</v>
      </c>
      <c r="AY137" s="144">
        <f t="shared" si="415"/>
        <v>3.6721875325955966</v>
      </c>
      <c r="BA137" s="181" t="s">
        <v>114</v>
      </c>
      <c r="BB137" s="181" t="s">
        <v>114</v>
      </c>
      <c r="BC137" s="181" t="s">
        <v>114</v>
      </c>
      <c r="BD137" s="181" t="s">
        <v>114</v>
      </c>
      <c r="BF137" s="77" t="s">
        <v>246</v>
      </c>
      <c r="BG137" s="77" t="str">
        <f t="shared" si="73"/>
        <v>Rider Miles/TripBase Case Scenario</v>
      </c>
    </row>
    <row r="138" spans="2:59" x14ac:dyDescent="0.25">
      <c r="B138" s="91" t="s">
        <v>285</v>
      </c>
      <c r="C138" s="91" t="s">
        <v>115</v>
      </c>
      <c r="D138" s="98">
        <f t="shared" ref="D138:O138" si="416">D59/D74</f>
        <v>97.824725490498693</v>
      </c>
      <c r="E138" s="98">
        <f t="shared" si="416"/>
        <v>96.330480045289278</v>
      </c>
      <c r="F138" s="98">
        <f t="shared" si="416"/>
        <v>104.22899878733874</v>
      </c>
      <c r="G138" s="98">
        <f t="shared" si="416"/>
        <v>101.17358509383034</v>
      </c>
      <c r="H138" s="98">
        <f t="shared" si="416"/>
        <v>107.49375250098987</v>
      </c>
      <c r="I138" s="98">
        <f t="shared" si="416"/>
        <v>102.45455497953417</v>
      </c>
      <c r="J138" s="98">
        <f t="shared" si="416"/>
        <v>98.291204767267203</v>
      </c>
      <c r="K138" s="98">
        <f t="shared" si="416"/>
        <v>102.30255861650208</v>
      </c>
      <c r="L138" s="98">
        <f t="shared" si="416"/>
        <v>99.143537337590431</v>
      </c>
      <c r="M138" s="98">
        <f t="shared" si="416"/>
        <v>101.38975762044841</v>
      </c>
      <c r="N138" s="98">
        <f t="shared" si="416"/>
        <v>99.291030321694976</v>
      </c>
      <c r="O138" s="98">
        <f t="shared" si="416"/>
        <v>98.726878042974249</v>
      </c>
      <c r="P138" s="144">
        <f>AVERAGE(J138:O138)</f>
        <v>99.85749445107956</v>
      </c>
      <c r="Q138" s="144">
        <f>P138</f>
        <v>99.85749445107956</v>
      </c>
      <c r="R138" s="144">
        <f t="shared" ref="R138:AY138" si="417">Q138</f>
        <v>99.85749445107956</v>
      </c>
      <c r="S138" s="144">
        <f t="shared" si="417"/>
        <v>99.85749445107956</v>
      </c>
      <c r="T138" s="144">
        <f t="shared" si="417"/>
        <v>99.85749445107956</v>
      </c>
      <c r="U138" s="144">
        <f t="shared" si="417"/>
        <v>99.85749445107956</v>
      </c>
      <c r="V138" s="144">
        <f t="shared" si="417"/>
        <v>99.85749445107956</v>
      </c>
      <c r="W138" s="144">
        <f t="shared" si="417"/>
        <v>99.85749445107956</v>
      </c>
      <c r="X138" s="144">
        <f t="shared" si="417"/>
        <v>99.85749445107956</v>
      </c>
      <c r="Y138" s="144">
        <f t="shared" si="417"/>
        <v>99.85749445107956</v>
      </c>
      <c r="Z138" s="144">
        <f t="shared" si="417"/>
        <v>99.85749445107956</v>
      </c>
      <c r="AA138" s="144">
        <f t="shared" si="417"/>
        <v>99.85749445107956</v>
      </c>
      <c r="AB138" s="144">
        <f t="shared" si="417"/>
        <v>99.85749445107956</v>
      </c>
      <c r="AC138" s="144">
        <f t="shared" si="417"/>
        <v>99.85749445107956</v>
      </c>
      <c r="AD138" s="144">
        <f t="shared" si="417"/>
        <v>99.85749445107956</v>
      </c>
      <c r="AE138" s="144">
        <f t="shared" si="417"/>
        <v>99.85749445107956</v>
      </c>
      <c r="AF138" s="144">
        <f t="shared" si="417"/>
        <v>99.85749445107956</v>
      </c>
      <c r="AG138" s="144">
        <f t="shared" si="417"/>
        <v>99.85749445107956</v>
      </c>
      <c r="AH138" s="144">
        <f t="shared" si="417"/>
        <v>99.85749445107956</v>
      </c>
      <c r="AI138" s="144">
        <f t="shared" si="417"/>
        <v>99.85749445107956</v>
      </c>
      <c r="AJ138" s="144">
        <f t="shared" si="417"/>
        <v>99.85749445107956</v>
      </c>
      <c r="AK138" s="144">
        <f t="shared" si="417"/>
        <v>99.85749445107956</v>
      </c>
      <c r="AL138" s="144">
        <f t="shared" si="417"/>
        <v>99.85749445107956</v>
      </c>
      <c r="AM138" s="144">
        <f t="shared" si="417"/>
        <v>99.85749445107956</v>
      </c>
      <c r="AN138" s="144">
        <f t="shared" si="417"/>
        <v>99.85749445107956</v>
      </c>
      <c r="AO138" s="144">
        <f t="shared" si="417"/>
        <v>99.85749445107956</v>
      </c>
      <c r="AP138" s="144">
        <f t="shared" si="417"/>
        <v>99.85749445107956</v>
      </c>
      <c r="AQ138" s="144">
        <f t="shared" si="417"/>
        <v>99.85749445107956</v>
      </c>
      <c r="AR138" s="144">
        <f t="shared" si="417"/>
        <v>99.85749445107956</v>
      </c>
      <c r="AS138" s="144">
        <f t="shared" si="417"/>
        <v>99.85749445107956</v>
      </c>
      <c r="AT138" s="144">
        <f t="shared" si="417"/>
        <v>99.85749445107956</v>
      </c>
      <c r="AU138" s="144">
        <f t="shared" si="417"/>
        <v>99.85749445107956</v>
      </c>
      <c r="AV138" s="144">
        <f t="shared" si="417"/>
        <v>99.85749445107956</v>
      </c>
      <c r="AW138" s="144">
        <f t="shared" si="417"/>
        <v>99.85749445107956</v>
      </c>
      <c r="AX138" s="144">
        <f t="shared" si="417"/>
        <v>99.85749445107956</v>
      </c>
      <c r="AY138" s="144">
        <f t="shared" si="417"/>
        <v>99.85749445107956</v>
      </c>
      <c r="BA138" s="181" t="s">
        <v>114</v>
      </c>
      <c r="BB138" s="181" t="s">
        <v>114</v>
      </c>
      <c r="BC138" s="181" t="s">
        <v>114</v>
      </c>
      <c r="BD138" s="181" t="s">
        <v>114</v>
      </c>
      <c r="BF138" s="77" t="s">
        <v>246</v>
      </c>
      <c r="BG138" s="77" t="str">
        <f t="shared" si="73"/>
        <v>Supply hours/active driverBase Case Scenario</v>
      </c>
    </row>
    <row r="139" spans="2:59" x14ac:dyDescent="0.25">
      <c r="B139" s="91"/>
      <c r="C139" s="94"/>
      <c r="D139" s="96"/>
      <c r="E139" s="96"/>
      <c r="F139" s="96"/>
      <c r="G139" s="96"/>
      <c r="H139" s="96"/>
      <c r="I139" s="96"/>
      <c r="J139" s="96"/>
      <c r="K139" s="96"/>
      <c r="L139" s="96"/>
      <c r="M139" s="96"/>
      <c r="N139" s="96"/>
      <c r="O139" s="96"/>
      <c r="BA139" s="181" t="s">
        <v>114</v>
      </c>
      <c r="BB139" s="181" t="s">
        <v>114</v>
      </c>
      <c r="BC139" s="181" t="s">
        <v>114</v>
      </c>
      <c r="BD139" s="181" t="s">
        <v>114</v>
      </c>
      <c r="BF139" s="77" t="s">
        <v>246</v>
      </c>
      <c r="BG139" s="77" t="str">
        <f t="shared" si="73"/>
        <v>Base Case Scenario</v>
      </c>
    </row>
    <row r="140" spans="2:59" x14ac:dyDescent="0.25">
      <c r="B140" s="163" t="s">
        <v>139</v>
      </c>
      <c r="C140" s="164"/>
      <c r="D140" s="165"/>
      <c r="E140" s="165"/>
      <c r="F140" s="165"/>
      <c r="G140" s="165"/>
      <c r="H140" s="165"/>
      <c r="I140" s="165"/>
      <c r="J140" s="165"/>
      <c r="K140" s="165"/>
      <c r="L140" s="165"/>
      <c r="M140" s="165"/>
      <c r="N140" s="165"/>
      <c r="O140" s="165"/>
      <c r="BA140" s="181" t="s">
        <v>114</v>
      </c>
      <c r="BB140" s="181" t="s">
        <v>114</v>
      </c>
      <c r="BC140" s="181" t="s">
        <v>114</v>
      </c>
      <c r="BD140" s="181" t="s">
        <v>114</v>
      </c>
      <c r="BF140" s="77" t="s">
        <v>246</v>
      </c>
      <c r="BG140" s="77" t="str">
        <f t="shared" si="73"/>
        <v>Profitability performanceBase Case Scenario</v>
      </c>
    </row>
    <row r="141" spans="2:59" x14ac:dyDescent="0.25">
      <c r="B141" s="166" t="s">
        <v>140</v>
      </c>
      <c r="C141" s="166" t="s">
        <v>119</v>
      </c>
      <c r="D141" s="168">
        <f t="shared" ref="D141:AY141" si="418">D29/D18</f>
        <v>0.19057336617228557</v>
      </c>
      <c r="E141" s="168">
        <f t="shared" si="418"/>
        <v>0.13416105720681876</v>
      </c>
      <c r="F141" s="168">
        <f t="shared" si="418"/>
        <v>0.16555962966350876</v>
      </c>
      <c r="G141" s="168">
        <f t="shared" si="418"/>
        <v>0.16989427680987729</v>
      </c>
      <c r="H141" s="168">
        <f t="shared" si="418"/>
        <v>0.15678127297541153</v>
      </c>
      <c r="I141" s="168">
        <f t="shared" si="418"/>
        <v>0.18885292306966303</v>
      </c>
      <c r="J141" s="168">
        <f t="shared" si="418"/>
        <v>0.17633505755787571</v>
      </c>
      <c r="K141" s="168">
        <f t="shared" si="418"/>
        <v>0.16052376828223833</v>
      </c>
      <c r="L141" s="168">
        <f t="shared" si="418"/>
        <v>0.20882656141467779</v>
      </c>
      <c r="M141" s="168">
        <f t="shared" si="418"/>
        <v>0.16859935150493446</v>
      </c>
      <c r="N141" s="168">
        <f t="shared" si="418"/>
        <v>0.17417073404845798</v>
      </c>
      <c r="O141" s="168">
        <f t="shared" si="418"/>
        <v>0.17638433684103474</v>
      </c>
      <c r="P141" s="168">
        <f t="shared" si="418"/>
        <v>0.17300918164544146</v>
      </c>
      <c r="Q141" s="168">
        <f t="shared" si="418"/>
        <v>0.17300918164544155</v>
      </c>
      <c r="R141" s="168">
        <f t="shared" si="418"/>
        <v>0.17300918164544155</v>
      </c>
      <c r="S141" s="168">
        <f t="shared" si="418"/>
        <v>0.17300918164544149</v>
      </c>
      <c r="T141" s="168">
        <f t="shared" si="418"/>
        <v>0.17300918164544152</v>
      </c>
      <c r="U141" s="168">
        <f t="shared" si="418"/>
        <v>0.17300918164544157</v>
      </c>
      <c r="V141" s="168">
        <f t="shared" si="418"/>
        <v>0.17300918164544155</v>
      </c>
      <c r="W141" s="168">
        <f t="shared" si="418"/>
        <v>0.17300918164544155</v>
      </c>
      <c r="X141" s="168">
        <f t="shared" si="418"/>
        <v>0.17300918164544152</v>
      </c>
      <c r="Y141" s="168">
        <f t="shared" si="418"/>
        <v>0.17300918164544152</v>
      </c>
      <c r="Z141" s="168">
        <f t="shared" si="418"/>
        <v>0.17300918164544155</v>
      </c>
      <c r="AA141" s="168">
        <f t="shared" si="418"/>
        <v>0.17300918164544149</v>
      </c>
      <c r="AB141" s="168">
        <f t="shared" si="418"/>
        <v>0.17300918164544155</v>
      </c>
      <c r="AC141" s="168">
        <f t="shared" si="418"/>
        <v>0.17300918164544149</v>
      </c>
      <c r="AD141" s="168">
        <f t="shared" si="418"/>
        <v>0.17300918164544155</v>
      </c>
      <c r="AE141" s="168">
        <f t="shared" si="418"/>
        <v>0.17300918164544149</v>
      </c>
      <c r="AF141" s="168">
        <f t="shared" si="418"/>
        <v>0.17300918164544155</v>
      </c>
      <c r="AG141" s="168">
        <f t="shared" si="418"/>
        <v>0.17300918164544152</v>
      </c>
      <c r="AH141" s="168">
        <f t="shared" si="418"/>
        <v>0.17300918164544152</v>
      </c>
      <c r="AI141" s="168">
        <f t="shared" si="418"/>
        <v>0.17300918164544152</v>
      </c>
      <c r="AJ141" s="168">
        <f t="shared" si="418"/>
        <v>0.17300918164544157</v>
      </c>
      <c r="AK141" s="168">
        <f t="shared" si="418"/>
        <v>0.17300918164544152</v>
      </c>
      <c r="AL141" s="168">
        <f t="shared" si="418"/>
        <v>0.17300918164544155</v>
      </c>
      <c r="AM141" s="168">
        <f t="shared" si="418"/>
        <v>0.17300918164544152</v>
      </c>
      <c r="AN141" s="168">
        <f t="shared" si="418"/>
        <v>0.17300918164544155</v>
      </c>
      <c r="AO141" s="168">
        <f t="shared" si="418"/>
        <v>0.17300918164544152</v>
      </c>
      <c r="AP141" s="168">
        <f t="shared" si="418"/>
        <v>0.17300918164544146</v>
      </c>
      <c r="AQ141" s="168">
        <f t="shared" si="418"/>
        <v>0.17300918164544155</v>
      </c>
      <c r="AR141" s="168">
        <f t="shared" si="418"/>
        <v>0.17300918164544157</v>
      </c>
      <c r="AS141" s="168">
        <f t="shared" si="418"/>
        <v>0.17300918164544149</v>
      </c>
      <c r="AT141" s="168">
        <f t="shared" si="418"/>
        <v>0.17300918164544155</v>
      </c>
      <c r="AU141" s="168">
        <f t="shared" si="418"/>
        <v>0.17300918164544155</v>
      </c>
      <c r="AV141" s="168">
        <f t="shared" si="418"/>
        <v>0.17300918164544149</v>
      </c>
      <c r="AW141" s="168">
        <f t="shared" si="418"/>
        <v>0.17300918164544149</v>
      </c>
      <c r="AX141" s="168">
        <f t="shared" si="418"/>
        <v>0.17300918164544152</v>
      </c>
      <c r="AY141" s="168">
        <f t="shared" si="418"/>
        <v>0.17300918164544155</v>
      </c>
      <c r="BA141" s="181" t="s">
        <v>114</v>
      </c>
      <c r="BB141" s="181" t="s">
        <v>114</v>
      </c>
      <c r="BC141" s="181" t="s">
        <v>114</v>
      </c>
      <c r="BD141" s="181" t="s">
        <v>114</v>
      </c>
      <c r="BF141" s="77" t="s">
        <v>246</v>
      </c>
      <c r="BG141" s="77" t="str">
        <f t="shared" si="73"/>
        <v>Gross MarginBase Case Scenario</v>
      </c>
    </row>
    <row r="142" spans="2:59" x14ac:dyDescent="0.25">
      <c r="B142" s="91" t="s">
        <v>141</v>
      </c>
      <c r="C142" s="91" t="s">
        <v>119</v>
      </c>
      <c r="D142" s="169">
        <f t="shared" ref="D142:AY142" si="419">D49/D18</f>
        <v>0.11809496083608814</v>
      </c>
      <c r="E142" s="169">
        <f t="shared" si="419"/>
        <v>5.5166791676017901E-2</v>
      </c>
      <c r="F142" s="169">
        <f t="shared" si="419"/>
        <v>8.7297683358612113E-2</v>
      </c>
      <c r="G142" s="169">
        <f t="shared" si="419"/>
        <v>9.8958661083686089E-2</v>
      </c>
      <c r="H142" s="169">
        <f t="shared" si="419"/>
        <v>8.9097672454019283E-2</v>
      </c>
      <c r="I142" s="169">
        <f t="shared" si="419"/>
        <v>9.8173847937302161E-2</v>
      </c>
      <c r="J142" s="169">
        <f t="shared" si="419"/>
        <v>9.5182977228128157E-2</v>
      </c>
      <c r="K142" s="169">
        <f t="shared" si="419"/>
        <v>8.9324596308388793E-2</v>
      </c>
      <c r="L142" s="169">
        <f t="shared" si="419"/>
        <v>0.1463990870719882</v>
      </c>
      <c r="M142" s="169">
        <f t="shared" si="419"/>
        <v>0.1074352377600787</v>
      </c>
      <c r="N142" s="169">
        <f t="shared" si="419"/>
        <v>9.0004519644640277E-2</v>
      </c>
      <c r="O142" s="169">
        <f t="shared" si="419"/>
        <v>0.12204969684536403</v>
      </c>
      <c r="P142" s="169">
        <f t="shared" si="419"/>
        <v>0.10173990773733117</v>
      </c>
      <c r="Q142" s="169">
        <f t="shared" si="419"/>
        <v>0.10205126913339368</v>
      </c>
      <c r="R142" s="169">
        <f t="shared" si="419"/>
        <v>0.10279748831320551</v>
      </c>
      <c r="S142" s="169">
        <f t="shared" si="419"/>
        <v>0.10273459497074838</v>
      </c>
      <c r="T142" s="169">
        <f t="shared" si="419"/>
        <v>0.10325235523026866</v>
      </c>
      <c r="U142" s="169">
        <f t="shared" si="419"/>
        <v>0.10326072039663799</v>
      </c>
      <c r="V142" s="169">
        <f t="shared" si="419"/>
        <v>0.10392940495331023</v>
      </c>
      <c r="W142" s="169">
        <f t="shared" si="419"/>
        <v>0.1041008415390821</v>
      </c>
      <c r="X142" s="169">
        <f t="shared" si="419"/>
        <v>0.10432215692725384</v>
      </c>
      <c r="Y142" s="169">
        <f t="shared" si="419"/>
        <v>0.10477125569995609</v>
      </c>
      <c r="Z142" s="169">
        <f t="shared" si="419"/>
        <v>0.10485371352268542</v>
      </c>
      <c r="AA142" s="169">
        <f t="shared" si="419"/>
        <v>0.10530708072910828</v>
      </c>
      <c r="AB142" s="169">
        <f t="shared" si="419"/>
        <v>0.10444865702017041</v>
      </c>
      <c r="AC142" s="169">
        <f t="shared" si="419"/>
        <v>0.1045703856191381</v>
      </c>
      <c r="AD142" s="169">
        <f t="shared" si="419"/>
        <v>0.10498059796982642</v>
      </c>
      <c r="AE142" s="169">
        <f t="shared" si="419"/>
        <v>0.1049552149401734</v>
      </c>
      <c r="AF142" s="169">
        <f t="shared" si="419"/>
        <v>0.10522570726430695</v>
      </c>
      <c r="AG142" s="169">
        <f t="shared" si="419"/>
        <v>0.10520262073410602</v>
      </c>
      <c r="AH142" s="169">
        <f t="shared" si="419"/>
        <v>0.10544608011794974</v>
      </c>
      <c r="AI142" s="169">
        <f t="shared" si="419"/>
        <v>0.10540607001023987</v>
      </c>
      <c r="AJ142" s="169">
        <f t="shared" si="419"/>
        <v>0.10541029200306179</v>
      </c>
      <c r="AK142" s="169">
        <f t="shared" si="419"/>
        <v>0.10553533830347796</v>
      </c>
      <c r="AL142" s="169">
        <f t="shared" si="419"/>
        <v>0.10550925059733615</v>
      </c>
      <c r="AM142" s="169">
        <f t="shared" si="419"/>
        <v>0.10560418111898234</v>
      </c>
      <c r="AN142" s="169">
        <f t="shared" si="419"/>
        <v>0.10555118833202158</v>
      </c>
      <c r="AO142" s="169">
        <f t="shared" si="419"/>
        <v>0.10560863072537245</v>
      </c>
      <c r="AP142" s="169">
        <f t="shared" si="419"/>
        <v>0.10611689244025427</v>
      </c>
      <c r="AQ142" s="169">
        <f t="shared" si="419"/>
        <v>0.10604635226653462</v>
      </c>
      <c r="AR142" s="169">
        <f t="shared" si="419"/>
        <v>0.10621801502091315</v>
      </c>
      <c r="AS142" s="169">
        <f t="shared" si="419"/>
        <v>0.10614646612042655</v>
      </c>
      <c r="AT142" s="169">
        <f t="shared" si="419"/>
        <v>0.10630399582309312</v>
      </c>
      <c r="AU142" s="169">
        <f t="shared" si="419"/>
        <v>0.10623087861374436</v>
      </c>
      <c r="AV142" s="169">
        <f t="shared" si="419"/>
        <v>0.10615574437743958</v>
      </c>
      <c r="AW142" s="169">
        <f t="shared" si="419"/>
        <v>0.10630438774370515</v>
      </c>
      <c r="AX142" s="169">
        <f t="shared" si="419"/>
        <v>0.106231983294703</v>
      </c>
      <c r="AY142" s="169">
        <f t="shared" si="419"/>
        <v>0.10637482599567709</v>
      </c>
      <c r="BA142" s="181" t="s">
        <v>114</v>
      </c>
      <c r="BB142" s="181" t="s">
        <v>114</v>
      </c>
      <c r="BC142" s="181" t="s">
        <v>114</v>
      </c>
      <c r="BD142" s="181" t="s">
        <v>114</v>
      </c>
      <c r="BF142" s="77" t="s">
        <v>246</v>
      </c>
      <c r="BG142" s="77" t="str">
        <f t="shared" ref="BG142:BG168" si="420">B142&amp;BF142</f>
        <v>EBITDA MarginBase Case Scenario</v>
      </c>
    </row>
    <row r="143" spans="2:59" x14ac:dyDescent="0.25">
      <c r="B143" s="91" t="s">
        <v>142</v>
      </c>
      <c r="C143" s="91" t="s">
        <v>119</v>
      </c>
      <c r="D143" s="169">
        <f t="shared" ref="D143:AY143" si="421">D53/D18</f>
        <v>0.11804517319378241</v>
      </c>
      <c r="E143" s="169">
        <f t="shared" si="421"/>
        <v>5.5008836224354422E-2</v>
      </c>
      <c r="F143" s="169">
        <f t="shared" si="421"/>
        <v>8.725735153219677E-2</v>
      </c>
      <c r="G143" s="169">
        <f t="shared" si="421"/>
        <v>9.8930707767191664E-2</v>
      </c>
      <c r="H143" s="169">
        <f t="shared" si="421"/>
        <v>8.9068395855055799E-2</v>
      </c>
      <c r="I143" s="169">
        <f t="shared" si="421"/>
        <v>9.8145851297971778E-2</v>
      </c>
      <c r="J143" s="169">
        <f t="shared" si="421"/>
        <v>9.5160529265278571E-2</v>
      </c>
      <c r="K143" s="169">
        <f t="shared" si="421"/>
        <v>8.9304456337194291E-2</v>
      </c>
      <c r="L143" s="169">
        <f t="shared" si="421"/>
        <v>0.14638080706092119</v>
      </c>
      <c r="M143" s="169">
        <f t="shared" si="421"/>
        <v>0.10741968186770405</v>
      </c>
      <c r="N143" s="169">
        <f t="shared" si="421"/>
        <v>8.9990245973380414E-2</v>
      </c>
      <c r="O143" s="169">
        <f t="shared" si="421"/>
        <v>0.12204969684536403</v>
      </c>
      <c r="P143" s="169">
        <f t="shared" si="421"/>
        <v>0.10171469443552775</v>
      </c>
      <c r="Q143" s="169">
        <f t="shared" si="421"/>
        <v>0.10202717516558525</v>
      </c>
      <c r="R143" s="169">
        <f t="shared" si="421"/>
        <v>0.10277609108302049</v>
      </c>
      <c r="S143" s="169">
        <f t="shared" si="421"/>
        <v>0.10271303098155</v>
      </c>
      <c r="T143" s="169">
        <f t="shared" si="421"/>
        <v>0.10323228247455839</v>
      </c>
      <c r="U143" s="169">
        <f t="shared" si="421"/>
        <v>0.10324030612296316</v>
      </c>
      <c r="V143" s="169">
        <f t="shared" si="421"/>
        <v>0.10391026182077576</v>
      </c>
      <c r="W143" s="169">
        <f t="shared" si="421"/>
        <v>0.1040813120138457</v>
      </c>
      <c r="X143" s="169">
        <f t="shared" si="421"/>
        <v>0.10430256427860821</v>
      </c>
      <c r="Y143" s="169">
        <f t="shared" si="421"/>
        <v>0.1047523168048619</v>
      </c>
      <c r="Z143" s="169">
        <f t="shared" si="421"/>
        <v>0.10483466036535807</v>
      </c>
      <c r="AA143" s="169">
        <f t="shared" si="421"/>
        <v>0.10528870711457752</v>
      </c>
      <c r="AB143" s="169">
        <f t="shared" si="421"/>
        <v>0.10443091641402762</v>
      </c>
      <c r="AC143" s="169">
        <f t="shared" si="421"/>
        <v>0.10455295428587565</v>
      </c>
      <c r="AD143" s="169">
        <f t="shared" si="421"/>
        <v>0.10496449767049086</v>
      </c>
      <c r="AE143" s="169">
        <f t="shared" si="421"/>
        <v>0.104938862551146</v>
      </c>
      <c r="AF143" s="169">
        <f t="shared" si="421"/>
        <v>0.10521016434006109</v>
      </c>
      <c r="AG143" s="169">
        <f t="shared" si="421"/>
        <v>0.10518681654212717</v>
      </c>
      <c r="AH143" s="169">
        <f t="shared" si="421"/>
        <v>0.10543101866802906</v>
      </c>
      <c r="AI143" s="169">
        <f t="shared" si="421"/>
        <v>0.10539075265151049</v>
      </c>
      <c r="AJ143" s="169">
        <f t="shared" si="421"/>
        <v>0.10539494435571638</v>
      </c>
      <c r="AK143" s="169">
        <f t="shared" si="421"/>
        <v>0.10552047160973863</v>
      </c>
      <c r="AL143" s="169">
        <f t="shared" si="421"/>
        <v>0.10549436309209657</v>
      </c>
      <c r="AM143" s="169">
        <f t="shared" si="421"/>
        <v>0.10558975769840974</v>
      </c>
      <c r="AN143" s="169">
        <f t="shared" si="421"/>
        <v>0.10553675335481968</v>
      </c>
      <c r="AO143" s="169">
        <f t="shared" si="421"/>
        <v>0.10559435670337239</v>
      </c>
      <c r="AP143" s="169">
        <f t="shared" si="421"/>
        <v>0.10610445610064848</v>
      </c>
      <c r="AQ143" s="169">
        <f t="shared" si="421"/>
        <v>0.10603361828418027</v>
      </c>
      <c r="AR143" s="169">
        <f t="shared" si="421"/>
        <v>0.10620589215677079</v>
      </c>
      <c r="AS143" s="169">
        <f t="shared" si="421"/>
        <v>0.10613405822465595</v>
      </c>
      <c r="AT143" s="169">
        <f t="shared" si="421"/>
        <v>0.10629216791284755</v>
      </c>
      <c r="AU143" s="169">
        <f t="shared" si="421"/>
        <v>0.10621877970011778</v>
      </c>
      <c r="AV143" s="169">
        <f t="shared" si="421"/>
        <v>0.10614337432455558</v>
      </c>
      <c r="AW143" s="169">
        <f t="shared" si="421"/>
        <v>0.10629258481326789</v>
      </c>
      <c r="AX143" s="169">
        <f t="shared" si="421"/>
        <v>0.10621992391966201</v>
      </c>
      <c r="AY143" s="169">
        <f t="shared" si="421"/>
        <v>0.1063633072277836</v>
      </c>
      <c r="BA143" s="181" t="s">
        <v>114</v>
      </c>
      <c r="BB143" s="181" t="s">
        <v>114</v>
      </c>
      <c r="BC143" s="181" t="s">
        <v>114</v>
      </c>
      <c r="BD143" s="181" t="s">
        <v>114</v>
      </c>
      <c r="BF143" s="77" t="s">
        <v>246</v>
      </c>
      <c r="BG143" s="77" t="str">
        <f t="shared" si="420"/>
        <v>EBIT MarginBase Case Scenario</v>
      </c>
    </row>
    <row r="144" spans="2:59" x14ac:dyDescent="0.25">
      <c r="B144" s="92"/>
      <c r="C144" s="92"/>
      <c r="D144" s="92"/>
      <c r="E144" s="92"/>
      <c r="F144" s="92"/>
      <c r="G144" s="92"/>
      <c r="H144" s="92"/>
      <c r="I144" s="92"/>
      <c r="J144" s="92"/>
      <c r="K144" s="92"/>
      <c r="L144" s="92"/>
      <c r="M144" s="92"/>
      <c r="N144" s="92"/>
      <c r="O144" s="92"/>
      <c r="BA144" s="181" t="s">
        <v>114</v>
      </c>
      <c r="BB144" s="181" t="s">
        <v>114</v>
      </c>
      <c r="BC144" s="181" t="s">
        <v>114</v>
      </c>
      <c r="BD144" s="181" t="s">
        <v>114</v>
      </c>
      <c r="BF144" s="77" t="s">
        <v>246</v>
      </c>
      <c r="BG144" s="77" t="str">
        <f t="shared" si="420"/>
        <v>Base Case Scenario</v>
      </c>
    </row>
    <row r="145" spans="2:59" x14ac:dyDescent="0.25">
      <c r="B145" s="88" t="s">
        <v>143</v>
      </c>
      <c r="C145" s="89"/>
      <c r="D145" s="90"/>
      <c r="E145" s="90"/>
      <c r="F145" s="90"/>
      <c r="G145" s="90"/>
      <c r="H145" s="90"/>
      <c r="I145" s="90"/>
      <c r="J145" s="90"/>
      <c r="K145" s="90"/>
      <c r="L145" s="90"/>
      <c r="M145" s="90"/>
      <c r="N145" s="90"/>
      <c r="O145" s="90"/>
      <c r="BA145" s="181" t="s">
        <v>114</v>
      </c>
      <c r="BB145" s="181" t="s">
        <v>114</v>
      </c>
      <c r="BC145" s="181" t="s">
        <v>114</v>
      </c>
      <c r="BD145" s="181" t="s">
        <v>114</v>
      </c>
      <c r="BF145" s="77" t="s">
        <v>246</v>
      </c>
      <c r="BG145" s="77" t="str">
        <f t="shared" si="420"/>
        <v>Customer EngagementBase Case Scenario</v>
      </c>
    </row>
    <row r="146" spans="2:59" x14ac:dyDescent="0.25">
      <c r="B146" s="91" t="s">
        <v>144</v>
      </c>
      <c r="C146" s="91" t="s">
        <v>26</v>
      </c>
      <c r="D146" s="97">
        <f t="shared" ref="D146:AY146" si="422">D18/D75</f>
        <v>19.522306838493165</v>
      </c>
      <c r="E146" s="97">
        <f t="shared" si="422"/>
        <v>20.087754688668191</v>
      </c>
      <c r="F146" s="97">
        <f t="shared" si="422"/>
        <v>21.189023659221021</v>
      </c>
      <c r="G146" s="97">
        <f t="shared" si="422"/>
        <v>22.112924829735881</v>
      </c>
      <c r="H146" s="97">
        <f t="shared" si="422"/>
        <v>22.232416691283671</v>
      </c>
      <c r="I146" s="97">
        <f t="shared" si="422"/>
        <v>21.262963555106772</v>
      </c>
      <c r="J146" s="97">
        <f t="shared" si="422"/>
        <v>19.847863254971539</v>
      </c>
      <c r="K146" s="97">
        <f t="shared" si="422"/>
        <v>21.315625424833879</v>
      </c>
      <c r="L146" s="97">
        <f t="shared" si="422"/>
        <v>21.213554269267373</v>
      </c>
      <c r="M146" s="97">
        <f t="shared" si="422"/>
        <v>21.088682836828372</v>
      </c>
      <c r="N146" s="97">
        <f t="shared" si="422"/>
        <v>19.645495299568093</v>
      </c>
      <c r="O146" s="97">
        <f t="shared" si="422"/>
        <v>19.960947401747649</v>
      </c>
      <c r="P146" s="162">
        <f t="shared" si="422"/>
        <v>24.098478455312442</v>
      </c>
      <c r="Q146" s="162">
        <f t="shared" si="422"/>
        <v>24.666052567163781</v>
      </c>
      <c r="R146" s="162">
        <f t="shared" si="422"/>
        <v>25.237343475944805</v>
      </c>
      <c r="S146" s="162">
        <f t="shared" si="422"/>
        <v>25.587695766214374</v>
      </c>
      <c r="T146" s="162">
        <f t="shared" si="422"/>
        <v>25.820692421307768</v>
      </c>
      <c r="U146" s="162">
        <f t="shared" si="422"/>
        <v>25.91908931159395</v>
      </c>
      <c r="V146" s="162">
        <f t="shared" si="422"/>
        <v>26.02786314200004</v>
      </c>
      <c r="W146" s="162">
        <f t="shared" si="422"/>
        <v>26.024837304817474</v>
      </c>
      <c r="X146" s="162">
        <f t="shared" si="422"/>
        <v>25.978548304300816</v>
      </c>
      <c r="Y146" s="162">
        <f t="shared" si="422"/>
        <v>25.818265858971934</v>
      </c>
      <c r="Z146" s="162">
        <f t="shared" si="422"/>
        <v>25.699177168811353</v>
      </c>
      <c r="AA146" s="162">
        <f t="shared" si="422"/>
        <v>25.63980445728399</v>
      </c>
      <c r="AB146" s="162">
        <f t="shared" si="422"/>
        <v>26.590298342338965</v>
      </c>
      <c r="AC146" s="162">
        <f t="shared" si="422"/>
        <v>26.715623358420007</v>
      </c>
      <c r="AD146" s="162">
        <f t="shared" si="422"/>
        <v>26.802155303083573</v>
      </c>
      <c r="AE146" s="162">
        <f t="shared" si="422"/>
        <v>26.846338989760202</v>
      </c>
      <c r="AF146" s="162">
        <f t="shared" si="422"/>
        <v>26.863811732012401</v>
      </c>
      <c r="AG146" s="162">
        <f t="shared" si="422"/>
        <v>26.862528171301058</v>
      </c>
      <c r="AH146" s="162">
        <f t="shared" si="422"/>
        <v>26.852601757089065</v>
      </c>
      <c r="AI146" s="162">
        <f t="shared" si="422"/>
        <v>26.832412056260853</v>
      </c>
      <c r="AJ146" s="162">
        <f t="shared" si="422"/>
        <v>26.810802370505339</v>
      </c>
      <c r="AK146" s="162">
        <f t="shared" si="422"/>
        <v>26.7914074295226</v>
      </c>
      <c r="AL146" s="162">
        <f t="shared" si="422"/>
        <v>26.784300680230213</v>
      </c>
      <c r="AM146" s="162">
        <f t="shared" si="422"/>
        <v>26.786932597139554</v>
      </c>
      <c r="AN146" s="162">
        <f t="shared" si="422"/>
        <v>26.794934398971989</v>
      </c>
      <c r="AO146" s="162">
        <f t="shared" si="422"/>
        <v>26.811987403691401</v>
      </c>
      <c r="AP146" s="162">
        <f t="shared" si="422"/>
        <v>26.820017740797358</v>
      </c>
      <c r="AQ146" s="162">
        <f t="shared" si="422"/>
        <v>26.821506277273503</v>
      </c>
      <c r="AR146" s="162">
        <f t="shared" si="422"/>
        <v>26.819436884566279</v>
      </c>
      <c r="AS146" s="162">
        <f t="shared" si="422"/>
        <v>26.815738980612434</v>
      </c>
      <c r="AT146" s="162">
        <f t="shared" si="422"/>
        <v>26.81183988138838</v>
      </c>
      <c r="AU146" s="162">
        <f t="shared" si="422"/>
        <v>26.808443058413328</v>
      </c>
      <c r="AV146" s="162">
        <f t="shared" si="422"/>
        <v>26.806445641926025</v>
      </c>
      <c r="AW146" s="162">
        <f t="shared" si="422"/>
        <v>26.806082581211079</v>
      </c>
      <c r="AX146" s="162">
        <f t="shared" si="422"/>
        <v>26.807305510518468</v>
      </c>
      <c r="AY146" s="162">
        <f t="shared" si="422"/>
        <v>26.809222579709147</v>
      </c>
      <c r="BA146" s="181" t="s">
        <v>114</v>
      </c>
      <c r="BB146" s="181" t="s">
        <v>114</v>
      </c>
      <c r="BC146" s="181" t="s">
        <v>114</v>
      </c>
      <c r="BD146" s="181" t="s">
        <v>114</v>
      </c>
      <c r="BF146" s="77" t="s">
        <v>246</v>
      </c>
      <c r="BG146" s="77" t="str">
        <f t="shared" si="420"/>
        <v>ARPU - Average Revenue Per Active UserBase Case Scenario</v>
      </c>
    </row>
    <row r="147" spans="2:59" x14ac:dyDescent="0.25">
      <c r="B147" s="91" t="s">
        <v>145</v>
      </c>
      <c r="C147" s="91" t="s">
        <v>116</v>
      </c>
      <c r="D147" s="98">
        <f t="shared" ref="D147:AY147" si="423">D62/D12</f>
        <v>3.7996394440535406</v>
      </c>
      <c r="E147" s="98">
        <f t="shared" si="423"/>
        <v>3.8058672740837789</v>
      </c>
      <c r="F147" s="98">
        <f t="shared" si="423"/>
        <v>3.7885744040272331</v>
      </c>
      <c r="G147" s="98">
        <f t="shared" si="423"/>
        <v>3.7621268572198359</v>
      </c>
      <c r="H147" s="98">
        <f t="shared" si="423"/>
        <v>3.6861691610079181</v>
      </c>
      <c r="I147" s="98">
        <f t="shared" si="423"/>
        <v>3.6312332244865635</v>
      </c>
      <c r="J147" s="98">
        <f t="shared" si="423"/>
        <v>3.6660549636970585</v>
      </c>
      <c r="K147" s="98">
        <f t="shared" si="423"/>
        <v>3.6065789875877572</v>
      </c>
      <c r="L147" s="98">
        <f t="shared" si="423"/>
        <v>3.5429476332308933</v>
      </c>
      <c r="M147" s="98">
        <f t="shared" si="423"/>
        <v>3.5099155417509085</v>
      </c>
      <c r="N147" s="98">
        <f t="shared" si="423"/>
        <v>3.5802482125953468</v>
      </c>
      <c r="O147" s="98">
        <f t="shared" si="423"/>
        <v>3.6868946874063271</v>
      </c>
      <c r="P147" s="98">
        <f t="shared" si="423"/>
        <v>3.672187532595597</v>
      </c>
      <c r="Q147" s="98">
        <f t="shared" si="423"/>
        <v>3.6721875325955966</v>
      </c>
      <c r="R147" s="98">
        <f t="shared" si="423"/>
        <v>3.6721875325955966</v>
      </c>
      <c r="S147" s="98">
        <f t="shared" si="423"/>
        <v>3.6721875325955966</v>
      </c>
      <c r="T147" s="98">
        <f t="shared" si="423"/>
        <v>3.6721875325955966</v>
      </c>
      <c r="U147" s="98">
        <f t="shared" si="423"/>
        <v>3.6721875325955966</v>
      </c>
      <c r="V147" s="98">
        <f t="shared" si="423"/>
        <v>3.672187532595597</v>
      </c>
      <c r="W147" s="98">
        <f t="shared" si="423"/>
        <v>3.672187532595597</v>
      </c>
      <c r="X147" s="98">
        <f t="shared" si="423"/>
        <v>3.6721875325955962</v>
      </c>
      <c r="Y147" s="98">
        <f t="shared" si="423"/>
        <v>3.6721875325955962</v>
      </c>
      <c r="Z147" s="98">
        <f t="shared" si="423"/>
        <v>3.672187532595597</v>
      </c>
      <c r="AA147" s="98">
        <f t="shared" si="423"/>
        <v>3.672187532595597</v>
      </c>
      <c r="AB147" s="98">
        <f t="shared" si="423"/>
        <v>3.6721875325955966</v>
      </c>
      <c r="AC147" s="98">
        <f t="shared" si="423"/>
        <v>3.6721875325955966</v>
      </c>
      <c r="AD147" s="98">
        <f t="shared" si="423"/>
        <v>3.6721875325955962</v>
      </c>
      <c r="AE147" s="98">
        <f t="shared" si="423"/>
        <v>3.6721875325955962</v>
      </c>
      <c r="AF147" s="98">
        <f t="shared" si="423"/>
        <v>3.6721875325955962</v>
      </c>
      <c r="AG147" s="98">
        <f t="shared" si="423"/>
        <v>3.6721875325955966</v>
      </c>
      <c r="AH147" s="98">
        <f t="shared" si="423"/>
        <v>3.672187532595597</v>
      </c>
      <c r="AI147" s="98">
        <f t="shared" si="423"/>
        <v>3.6721875325955966</v>
      </c>
      <c r="AJ147" s="98">
        <f t="shared" si="423"/>
        <v>3.672187532595597</v>
      </c>
      <c r="AK147" s="98">
        <f t="shared" si="423"/>
        <v>3.6721875325955966</v>
      </c>
      <c r="AL147" s="98">
        <f t="shared" si="423"/>
        <v>3.6721875325955966</v>
      </c>
      <c r="AM147" s="98">
        <f t="shared" si="423"/>
        <v>3.6721875325955966</v>
      </c>
      <c r="AN147" s="98">
        <f t="shared" si="423"/>
        <v>3.6721875325955966</v>
      </c>
      <c r="AO147" s="98">
        <f t="shared" si="423"/>
        <v>3.6721875325955962</v>
      </c>
      <c r="AP147" s="98">
        <f t="shared" si="423"/>
        <v>3.6721875325955966</v>
      </c>
      <c r="AQ147" s="98">
        <f t="shared" si="423"/>
        <v>3.6721875325955966</v>
      </c>
      <c r="AR147" s="98">
        <f t="shared" si="423"/>
        <v>3.6721875325955966</v>
      </c>
      <c r="AS147" s="98">
        <f t="shared" si="423"/>
        <v>3.6721875325955962</v>
      </c>
      <c r="AT147" s="98">
        <f t="shared" si="423"/>
        <v>3.6721875325955966</v>
      </c>
      <c r="AU147" s="98">
        <f t="shared" si="423"/>
        <v>3.6721875325955966</v>
      </c>
      <c r="AV147" s="98">
        <f t="shared" si="423"/>
        <v>3.6721875325955966</v>
      </c>
      <c r="AW147" s="98">
        <f t="shared" si="423"/>
        <v>3.6721875325955966</v>
      </c>
      <c r="AX147" s="98">
        <f t="shared" si="423"/>
        <v>3.6721875325955966</v>
      </c>
      <c r="AY147" s="98">
        <f t="shared" si="423"/>
        <v>3.6721875325955966</v>
      </c>
      <c r="BA147" s="181" t="s">
        <v>114</v>
      </c>
      <c r="BB147" s="181" t="s">
        <v>114</v>
      </c>
      <c r="BC147" s="181" t="s">
        <v>114</v>
      </c>
      <c r="BD147" s="181" t="s">
        <v>114</v>
      </c>
      <c r="BF147" s="77" t="s">
        <v>246</v>
      </c>
      <c r="BG147" s="77" t="str">
        <f t="shared" si="420"/>
        <v>Average trip lengthBase Case Scenario</v>
      </c>
    </row>
    <row r="148" spans="2:59" x14ac:dyDescent="0.25">
      <c r="B148" s="91" t="s">
        <v>146</v>
      </c>
      <c r="C148" s="91" t="s">
        <v>117</v>
      </c>
      <c r="D148" s="98">
        <f t="shared" ref="D148:AY148" si="424">D64/D12</f>
        <v>12.978652780225291</v>
      </c>
      <c r="E148" s="98">
        <f t="shared" si="424"/>
        <v>12.993570076414752</v>
      </c>
      <c r="F148" s="98">
        <f t="shared" si="424"/>
        <v>12.996474988399944</v>
      </c>
      <c r="G148" s="98">
        <f t="shared" si="424"/>
        <v>12.882817569761231</v>
      </c>
      <c r="H148" s="98">
        <f t="shared" si="424"/>
        <v>12.743861426364408</v>
      </c>
      <c r="I148" s="98">
        <f t="shared" si="424"/>
        <v>12.736361029671915</v>
      </c>
      <c r="J148" s="98">
        <f t="shared" si="424"/>
        <v>12.51987727228023</v>
      </c>
      <c r="K148" s="98">
        <f t="shared" si="424"/>
        <v>12.486272049935931</v>
      </c>
      <c r="L148" s="98">
        <f t="shared" si="424"/>
        <v>12.354516365640567</v>
      </c>
      <c r="M148" s="98">
        <f t="shared" si="424"/>
        <v>12.335305345359656</v>
      </c>
      <c r="N148" s="98">
        <f t="shared" si="424"/>
        <v>12.444605287767944</v>
      </c>
      <c r="O148" s="98">
        <f t="shared" si="424"/>
        <v>12.608570429804038</v>
      </c>
      <c r="P148" s="98">
        <f t="shared" si="424"/>
        <v>10.973606548762023</v>
      </c>
      <c r="Q148" s="98">
        <f t="shared" si="424"/>
        <v>10.441517923720108</v>
      </c>
      <c r="R148" s="98">
        <f t="shared" si="424"/>
        <v>11.9173159183128</v>
      </c>
      <c r="S148" s="98">
        <f t="shared" si="424"/>
        <v>10.149515378635078</v>
      </c>
      <c r="T148" s="98">
        <f t="shared" si="424"/>
        <v>11.24457880350017</v>
      </c>
      <c r="U148" s="98">
        <f t="shared" si="424"/>
        <v>9.5739878339972257</v>
      </c>
      <c r="V148" s="98">
        <f t="shared" si="424"/>
        <v>10.611403453674788</v>
      </c>
      <c r="W148" s="98">
        <f t="shared" si="424"/>
        <v>9.1086442797086544</v>
      </c>
      <c r="X148" s="98">
        <f t="shared" si="424"/>
        <v>8.555614084424441</v>
      </c>
      <c r="Y148" s="98">
        <f t="shared" si="424"/>
        <v>8.8349187995722236</v>
      </c>
      <c r="Z148" s="98">
        <f t="shared" si="424"/>
        <v>8.3056710897060331</v>
      </c>
      <c r="AA148" s="98">
        <f t="shared" si="424"/>
        <v>8.5491041141899782</v>
      </c>
      <c r="AB148" s="98">
        <f t="shared" si="424"/>
        <v>8.0498843378014531</v>
      </c>
      <c r="AC148" s="98">
        <f t="shared" si="424"/>
        <v>7.9175083599206246</v>
      </c>
      <c r="AD148" s="98">
        <f t="shared" si="424"/>
        <v>9.2967827135827914</v>
      </c>
      <c r="AE148" s="98">
        <f t="shared" si="424"/>
        <v>7.9384905098930538</v>
      </c>
      <c r="AF148" s="98">
        <f t="shared" si="424"/>
        <v>8.9653894181911635</v>
      </c>
      <c r="AG148" s="98">
        <f t="shared" si="424"/>
        <v>7.6590802736407859</v>
      </c>
      <c r="AH148" s="98">
        <f t="shared" si="424"/>
        <v>8.6747904676765035</v>
      </c>
      <c r="AI148" s="98">
        <f t="shared" si="424"/>
        <v>7.4170654958057689</v>
      </c>
      <c r="AJ148" s="98">
        <f t="shared" si="424"/>
        <v>6.9506804678697911</v>
      </c>
      <c r="AK148" s="98">
        <f t="shared" si="424"/>
        <v>7.1951351308119538</v>
      </c>
      <c r="AL148" s="98">
        <f t="shared" si="424"/>
        <v>6.7381440048217751</v>
      </c>
      <c r="AM148" s="98">
        <f t="shared" si="424"/>
        <v>6.9772393066041802</v>
      </c>
      <c r="AN148" s="98">
        <f t="shared" si="424"/>
        <v>6.5310572904493851</v>
      </c>
      <c r="AO148" s="98">
        <f t="shared" si="424"/>
        <v>6.457296198244264</v>
      </c>
      <c r="AP148" s="98">
        <f t="shared" si="424"/>
        <v>12.294519983000024</v>
      </c>
      <c r="AQ148" s="98">
        <f t="shared" si="424"/>
        <v>9.4850647943225574</v>
      </c>
      <c r="AR148" s="98">
        <f t="shared" si="424"/>
        <v>11.979082888227428</v>
      </c>
      <c r="AS148" s="98">
        <f t="shared" si="424"/>
        <v>9.2373361955130804</v>
      </c>
      <c r="AT148" s="98">
        <f t="shared" si="424"/>
        <v>11.683589743976199</v>
      </c>
      <c r="AU148" s="98">
        <f t="shared" si="424"/>
        <v>9.0040417855963515</v>
      </c>
      <c r="AV148" s="98">
        <f t="shared" si="424"/>
        <v>7.1022507183472214</v>
      </c>
      <c r="AW148" s="98">
        <f t="shared" si="424"/>
        <v>8.7806802726431066</v>
      </c>
      <c r="AX148" s="98">
        <f t="shared" si="424"/>
        <v>6.9206267618434678</v>
      </c>
      <c r="AY148" s="98">
        <f t="shared" si="424"/>
        <v>8.5662424743781287</v>
      </c>
      <c r="BA148" s="181" t="s">
        <v>114</v>
      </c>
      <c r="BB148" s="181" t="s">
        <v>114</v>
      </c>
      <c r="BC148" s="181" t="s">
        <v>114</v>
      </c>
      <c r="BD148" s="181" t="s">
        <v>114</v>
      </c>
      <c r="BF148" s="77" t="s">
        <v>246</v>
      </c>
      <c r="BG148" s="77" t="str">
        <f t="shared" si="420"/>
        <v>Average trip durationBase Case Scenario</v>
      </c>
    </row>
    <row r="149" spans="2:59" x14ac:dyDescent="0.25">
      <c r="B149" s="91" t="s">
        <v>160</v>
      </c>
      <c r="C149" s="91" t="s">
        <v>119</v>
      </c>
      <c r="D149" s="96" t="str">
        <f t="shared" ref="D149:AY149" si="425">IFERROR((D75-D71)/C75,"n.a")</f>
        <v>n.a</v>
      </c>
      <c r="E149" s="96">
        <f t="shared" si="425"/>
        <v>0.91151074263023779</v>
      </c>
      <c r="F149" s="96">
        <f t="shared" si="425"/>
        <v>0.99266144554675939</v>
      </c>
      <c r="G149" s="96">
        <f t="shared" si="425"/>
        <v>0.92516810241391634</v>
      </c>
      <c r="H149" s="96">
        <f t="shared" si="425"/>
        <v>0.94296518501871196</v>
      </c>
      <c r="I149" s="96">
        <f t="shared" si="425"/>
        <v>0.93905623159680196</v>
      </c>
      <c r="J149" s="96">
        <f t="shared" si="425"/>
        <v>0.93020026926960619</v>
      </c>
      <c r="K149" s="96">
        <f t="shared" si="425"/>
        <v>0.92200783617949289</v>
      </c>
      <c r="L149" s="96">
        <f t="shared" si="425"/>
        <v>0.94090474010570557</v>
      </c>
      <c r="M149" s="96">
        <f t="shared" si="425"/>
        <v>0.94337852546440726</v>
      </c>
      <c r="N149" s="96">
        <f t="shared" si="425"/>
        <v>0.96314013140131405</v>
      </c>
      <c r="O149" s="96">
        <f t="shared" si="425"/>
        <v>0.95973362040035393</v>
      </c>
      <c r="P149" s="96">
        <f t="shared" si="425"/>
        <v>0.95093113426512255</v>
      </c>
      <c r="Q149" s="96">
        <f t="shared" si="425"/>
        <v>0.95456323355836137</v>
      </c>
      <c r="R149" s="96">
        <f t="shared" si="425"/>
        <v>1.0336218350239934</v>
      </c>
      <c r="S149" s="96">
        <f t="shared" si="425"/>
        <v>0.91791061844773147</v>
      </c>
      <c r="T149" s="96">
        <f t="shared" si="425"/>
        <v>1.0021427198579638</v>
      </c>
      <c r="U149" s="96">
        <f t="shared" si="425"/>
        <v>0.92095480215243697</v>
      </c>
      <c r="V149" s="96">
        <f t="shared" si="425"/>
        <v>1.0018116273191593</v>
      </c>
      <c r="W149" s="96">
        <f t="shared" si="425"/>
        <v>0.92380075068320833</v>
      </c>
      <c r="X149" s="96">
        <f t="shared" si="425"/>
        <v>0.94090776405343113</v>
      </c>
      <c r="Y149" s="96">
        <f t="shared" si="425"/>
        <v>0.9830411985259051</v>
      </c>
      <c r="Z149" s="96">
        <f t="shared" si="425"/>
        <v>0.94301553310999975</v>
      </c>
      <c r="AA149" s="96">
        <f t="shared" si="425"/>
        <v>0.98353444558659386</v>
      </c>
      <c r="AB149" s="96">
        <f t="shared" si="425"/>
        <v>0.9447510801649095</v>
      </c>
      <c r="AC149" s="96">
        <f t="shared" si="425"/>
        <v>0.95889721218221058</v>
      </c>
      <c r="AD149" s="96">
        <f t="shared" si="425"/>
        <v>1.0253778341134825</v>
      </c>
      <c r="AE149" s="96">
        <f t="shared" si="425"/>
        <v>0.93319088410583795</v>
      </c>
      <c r="AF149" s="96">
        <f t="shared" si="425"/>
        <v>1.0004942169525399</v>
      </c>
      <c r="AG149" s="96">
        <f t="shared" si="425"/>
        <v>0.93518715927485196</v>
      </c>
      <c r="AH149" s="96">
        <f t="shared" si="425"/>
        <v>1.0003121019814929</v>
      </c>
      <c r="AI149" s="96">
        <f t="shared" si="425"/>
        <v>0.93706660362444349</v>
      </c>
      <c r="AJ149" s="96">
        <f t="shared" si="425"/>
        <v>0.95111273097453541</v>
      </c>
      <c r="AK149" s="96">
        <f t="shared" si="425"/>
        <v>0.98515965594442556</v>
      </c>
      <c r="AL149" s="96">
        <f t="shared" si="425"/>
        <v>0.95247125242859132</v>
      </c>
      <c r="AM149" s="96">
        <f t="shared" si="425"/>
        <v>0.98546226029879425</v>
      </c>
      <c r="AN149" s="96">
        <f t="shared" si="425"/>
        <v>0.95374157739479659</v>
      </c>
      <c r="AO149" s="96">
        <f t="shared" si="425"/>
        <v>0.96536639927968215</v>
      </c>
      <c r="AP149" s="96">
        <f t="shared" si="425"/>
        <v>1.1018807635494565</v>
      </c>
      <c r="AQ149" s="96">
        <f t="shared" si="425"/>
        <v>0.93699967492396519</v>
      </c>
      <c r="AR149" s="96">
        <f t="shared" si="425"/>
        <v>1.0097130629348472</v>
      </c>
      <c r="AS149" s="96">
        <f t="shared" si="425"/>
        <v>0.9384615761107864</v>
      </c>
      <c r="AT149" s="96">
        <f t="shared" si="425"/>
        <v>1.0093323091588791</v>
      </c>
      <c r="AU149" s="96">
        <f t="shared" si="425"/>
        <v>0.93985186977813551</v>
      </c>
      <c r="AV149" s="96">
        <f t="shared" si="425"/>
        <v>0.93952961630282883</v>
      </c>
      <c r="AW149" s="96">
        <f t="shared" si="425"/>
        <v>1.0083319634604635</v>
      </c>
      <c r="AX149" s="96">
        <f t="shared" si="425"/>
        <v>0.94088898782006603</v>
      </c>
      <c r="AY149" s="96">
        <f t="shared" si="425"/>
        <v>1.0079946329443492</v>
      </c>
      <c r="BA149" s="181" t="s">
        <v>114</v>
      </c>
      <c r="BB149" s="181" t="s">
        <v>114</v>
      </c>
      <c r="BC149" s="181" t="s">
        <v>114</v>
      </c>
      <c r="BD149" s="181" t="s">
        <v>114</v>
      </c>
      <c r="BF149" s="77" t="s">
        <v>246</v>
      </c>
      <c r="BG149" s="77" t="str">
        <f t="shared" si="420"/>
        <v>Customer Retention rateBase Case Scenario</v>
      </c>
    </row>
    <row r="150" spans="2:59" x14ac:dyDescent="0.25">
      <c r="B150" s="91" t="s">
        <v>147</v>
      </c>
      <c r="C150" s="91" t="s">
        <v>119</v>
      </c>
      <c r="D150" s="96" t="str">
        <f>IFERROR(1-D149,"n.a")</f>
        <v>n.a</v>
      </c>
      <c r="E150" s="96">
        <f>IFERROR(1-E149,"n.a")</f>
        <v>8.8489257369762209E-2</v>
      </c>
      <c r="F150" s="96">
        <f t="shared" ref="F150:O150" si="426">IFERROR(1-F149,"n.a")</f>
        <v>7.3385544532406088E-3</v>
      </c>
      <c r="G150" s="96">
        <f t="shared" si="426"/>
        <v>7.4831897586083662E-2</v>
      </c>
      <c r="H150" s="96">
        <f t="shared" si="426"/>
        <v>5.703481498128804E-2</v>
      </c>
      <c r="I150" s="96">
        <f t="shared" si="426"/>
        <v>6.094376840319804E-2</v>
      </c>
      <c r="J150" s="96">
        <f t="shared" si="426"/>
        <v>6.9799730730393805E-2</v>
      </c>
      <c r="K150" s="96">
        <f t="shared" si="426"/>
        <v>7.799216382050711E-2</v>
      </c>
      <c r="L150" s="96">
        <f t="shared" si="426"/>
        <v>5.9095259894294427E-2</v>
      </c>
      <c r="M150" s="96">
        <f t="shared" si="426"/>
        <v>5.6621474535592742E-2</v>
      </c>
      <c r="N150" s="96">
        <f t="shared" si="426"/>
        <v>3.6859868598685952E-2</v>
      </c>
      <c r="O150" s="96">
        <f t="shared" si="426"/>
        <v>4.0266379599646074E-2</v>
      </c>
      <c r="P150" s="96">
        <f t="shared" ref="P150:AY150" si="427">IFERROR(1-P149,"n.a")</f>
        <v>4.9068865734877454E-2</v>
      </c>
      <c r="Q150" s="96">
        <f t="shared" si="427"/>
        <v>4.5436766441638632E-2</v>
      </c>
      <c r="R150" s="96">
        <f t="shared" si="427"/>
        <v>-3.3621835023993407E-2</v>
      </c>
      <c r="S150" s="96">
        <f t="shared" si="427"/>
        <v>8.2089381552268526E-2</v>
      </c>
      <c r="T150" s="96">
        <f t="shared" si="427"/>
        <v>-2.1427198579637707E-3</v>
      </c>
      <c r="U150" s="96">
        <f t="shared" si="427"/>
        <v>7.9045197847563031E-2</v>
      </c>
      <c r="V150" s="96">
        <f t="shared" si="427"/>
        <v>-1.8116273191592924E-3</v>
      </c>
      <c r="W150" s="96">
        <f t="shared" si="427"/>
        <v>7.6199249316791673E-2</v>
      </c>
      <c r="X150" s="96">
        <f t="shared" si="427"/>
        <v>5.9092235946568872E-2</v>
      </c>
      <c r="Y150" s="96">
        <f t="shared" si="427"/>
        <v>1.6958801474094898E-2</v>
      </c>
      <c r="Z150" s="96">
        <f t="shared" si="427"/>
        <v>5.6984466890000252E-2</v>
      </c>
      <c r="AA150" s="96">
        <f t="shared" si="427"/>
        <v>1.6465554413406136E-2</v>
      </c>
      <c r="AB150" s="96">
        <f t="shared" si="427"/>
        <v>5.5248919835090504E-2</v>
      </c>
      <c r="AC150" s="96">
        <f t="shared" si="427"/>
        <v>4.1102787817789421E-2</v>
      </c>
      <c r="AD150" s="96">
        <f t="shared" si="427"/>
        <v>-2.5377834113482489E-2</v>
      </c>
      <c r="AE150" s="96">
        <f t="shared" si="427"/>
        <v>6.6809115894162052E-2</v>
      </c>
      <c r="AF150" s="96">
        <f t="shared" si="427"/>
        <v>-4.9421695253992759E-4</v>
      </c>
      <c r="AG150" s="96">
        <f t="shared" si="427"/>
        <v>6.4812840725148035E-2</v>
      </c>
      <c r="AH150" s="96">
        <f t="shared" si="427"/>
        <v>-3.1210198149289603E-4</v>
      </c>
      <c r="AI150" s="96">
        <f t="shared" si="427"/>
        <v>6.2933396375556505E-2</v>
      </c>
      <c r="AJ150" s="96">
        <f t="shared" si="427"/>
        <v>4.8887269025464586E-2</v>
      </c>
      <c r="AK150" s="96">
        <f t="shared" si="427"/>
        <v>1.4840344055574439E-2</v>
      </c>
      <c r="AL150" s="96">
        <f t="shared" si="427"/>
        <v>4.752874757140868E-2</v>
      </c>
      <c r="AM150" s="96">
        <f t="shared" si="427"/>
        <v>1.4537739701205754E-2</v>
      </c>
      <c r="AN150" s="96">
        <f t="shared" si="427"/>
        <v>4.6258422605203409E-2</v>
      </c>
      <c r="AO150" s="96">
        <f t="shared" si="427"/>
        <v>3.4633600720317848E-2</v>
      </c>
      <c r="AP150" s="96">
        <f t="shared" si="427"/>
        <v>-0.10188076354945652</v>
      </c>
      <c r="AQ150" s="96">
        <f t="shared" si="427"/>
        <v>6.3000325076034813E-2</v>
      </c>
      <c r="AR150" s="96">
        <f t="shared" si="427"/>
        <v>-9.7130629348471942E-3</v>
      </c>
      <c r="AS150" s="96">
        <f t="shared" si="427"/>
        <v>6.15384238892136E-2</v>
      </c>
      <c r="AT150" s="96">
        <f t="shared" si="427"/>
        <v>-9.3323091588790597E-3</v>
      </c>
      <c r="AU150" s="96">
        <f t="shared" si="427"/>
        <v>6.0148130221864493E-2</v>
      </c>
      <c r="AV150" s="96">
        <f t="shared" si="427"/>
        <v>6.0470383697171171E-2</v>
      </c>
      <c r="AW150" s="96">
        <f t="shared" si="427"/>
        <v>-8.3319634604634984E-3</v>
      </c>
      <c r="AX150" s="96">
        <f t="shared" si="427"/>
        <v>5.9111012179933975E-2</v>
      </c>
      <c r="AY150" s="96">
        <f t="shared" si="427"/>
        <v>-7.9946329443492115E-3</v>
      </c>
      <c r="BA150" s="181" t="s">
        <v>114</v>
      </c>
      <c r="BB150" s="181" t="s">
        <v>114</v>
      </c>
      <c r="BC150" s="181" t="s">
        <v>114</v>
      </c>
      <c r="BD150" s="181" t="s">
        <v>114</v>
      </c>
      <c r="BF150" s="77" t="s">
        <v>246</v>
      </c>
      <c r="BG150" s="77" t="str">
        <f t="shared" si="420"/>
        <v>Churn rateBase Case Scenario</v>
      </c>
    </row>
    <row r="151" spans="2:59" x14ac:dyDescent="0.25">
      <c r="B151" s="91" t="s">
        <v>281</v>
      </c>
      <c r="C151" s="91" t="s">
        <v>121</v>
      </c>
      <c r="D151" s="98">
        <f t="shared" ref="D151:AY151" si="428">D73/D75</f>
        <v>7.5410606621191354</v>
      </c>
      <c r="E151" s="98">
        <f t="shared" si="428"/>
        <v>7.4518354339768704</v>
      </c>
      <c r="F151" s="98">
        <f t="shared" si="428"/>
        <v>7.8158048102022128</v>
      </c>
      <c r="G151" s="98">
        <f t="shared" si="428"/>
        <v>7.8134081160043385</v>
      </c>
      <c r="H151" s="98">
        <f t="shared" si="428"/>
        <v>8.2294527401111104</v>
      </c>
      <c r="I151" s="98">
        <f t="shared" si="428"/>
        <v>8.0962592093945176</v>
      </c>
      <c r="J151" s="98">
        <f t="shared" si="428"/>
        <v>7.6347259185333041</v>
      </c>
      <c r="K151" s="98">
        <f t="shared" si="428"/>
        <v>7.7844410226531826</v>
      </c>
      <c r="L151" s="98">
        <f t="shared" si="428"/>
        <v>7.9193099585118931</v>
      </c>
      <c r="M151" s="98">
        <f t="shared" si="428"/>
        <v>7.9402529025290249</v>
      </c>
      <c r="N151" s="98">
        <f t="shared" si="428"/>
        <v>7.5258164194781365</v>
      </c>
      <c r="O151" s="98">
        <f t="shared" si="428"/>
        <v>6.903035164000169</v>
      </c>
      <c r="P151" s="98">
        <f t="shared" si="428"/>
        <v>7.9032729059711642</v>
      </c>
      <c r="Q151" s="98">
        <f t="shared" si="428"/>
        <v>8.0894130022699215</v>
      </c>
      <c r="R151" s="98">
        <f t="shared" si="428"/>
        <v>8.2767720494051691</v>
      </c>
      <c r="S151" s="98">
        <f t="shared" si="428"/>
        <v>8.3916726547843457</v>
      </c>
      <c r="T151" s="98">
        <f t="shared" si="428"/>
        <v>8.4680856181503206</v>
      </c>
      <c r="U151" s="98">
        <f t="shared" si="428"/>
        <v>8.5003556006088701</v>
      </c>
      <c r="V151" s="98">
        <f t="shared" si="428"/>
        <v>8.536028776752385</v>
      </c>
      <c r="W151" s="98">
        <f t="shared" si="428"/>
        <v>8.5350364312369962</v>
      </c>
      <c r="X151" s="98">
        <f t="shared" si="428"/>
        <v>8.519855613729943</v>
      </c>
      <c r="Y151" s="98">
        <f t="shared" si="428"/>
        <v>8.4672898092199365</v>
      </c>
      <c r="Z151" s="98">
        <f t="shared" si="428"/>
        <v>8.4282337991029888</v>
      </c>
      <c r="AA151" s="98">
        <f t="shared" si="428"/>
        <v>8.4087620825280869</v>
      </c>
      <c r="AB151" s="98">
        <f t="shared" si="428"/>
        <v>8.3770648619800099</v>
      </c>
      <c r="AC151" s="98">
        <f t="shared" si="428"/>
        <v>8.4165475249807464</v>
      </c>
      <c r="AD151" s="98">
        <f t="shared" si="428"/>
        <v>8.44380873520665</v>
      </c>
      <c r="AE151" s="98">
        <f t="shared" si="428"/>
        <v>8.4577284590234427</v>
      </c>
      <c r="AF151" s="98">
        <f t="shared" si="428"/>
        <v>8.4632331093766986</v>
      </c>
      <c r="AG151" s="98">
        <f t="shared" si="428"/>
        <v>8.4628287336455656</v>
      </c>
      <c r="AH151" s="98">
        <f t="shared" si="428"/>
        <v>8.459701494731954</v>
      </c>
      <c r="AI151" s="98">
        <f t="shared" si="428"/>
        <v>8.4533408878969158</v>
      </c>
      <c r="AJ151" s="98">
        <f t="shared" si="428"/>
        <v>8.446532925951912</v>
      </c>
      <c r="AK151" s="98">
        <f t="shared" si="428"/>
        <v>8.4404227019704088</v>
      </c>
      <c r="AL151" s="98">
        <f t="shared" si="428"/>
        <v>8.4381837763662801</v>
      </c>
      <c r="AM151" s="98">
        <f t="shared" si="428"/>
        <v>8.4390129411382233</v>
      </c>
      <c r="AN151" s="98">
        <f t="shared" si="428"/>
        <v>8.4415338460224021</v>
      </c>
      <c r="AO151" s="98">
        <f t="shared" si="428"/>
        <v>8.4469062613592669</v>
      </c>
      <c r="AP151" s="98">
        <f t="shared" si="428"/>
        <v>8.4494361560574767</v>
      </c>
      <c r="AQ151" s="98">
        <f t="shared" si="428"/>
        <v>8.4499051077950451</v>
      </c>
      <c r="AR151" s="98">
        <f t="shared" si="428"/>
        <v>8.4492531618593461</v>
      </c>
      <c r="AS151" s="98">
        <f t="shared" si="428"/>
        <v>8.4480881662328997</v>
      </c>
      <c r="AT151" s="98">
        <f t="shared" si="428"/>
        <v>8.4468597856151781</v>
      </c>
      <c r="AU151" s="98">
        <f t="shared" si="428"/>
        <v>8.44578964318878</v>
      </c>
      <c r="AV151" s="98">
        <f t="shared" si="428"/>
        <v>8.4451603727964333</v>
      </c>
      <c r="AW151" s="98">
        <f t="shared" si="428"/>
        <v>8.4450459933668096</v>
      </c>
      <c r="AX151" s="98">
        <f t="shared" si="428"/>
        <v>8.4454312676498446</v>
      </c>
      <c r="AY151" s="98">
        <f t="shared" si="428"/>
        <v>8.4460352252568072</v>
      </c>
      <c r="BA151" s="181" t="s">
        <v>114</v>
      </c>
      <c r="BB151" s="181" t="s">
        <v>114</v>
      </c>
      <c r="BC151" s="181" t="s">
        <v>114</v>
      </c>
      <c r="BD151" s="181" t="s">
        <v>114</v>
      </c>
      <c r="BF151" s="77" t="s">
        <v>246</v>
      </c>
      <c r="BG151" s="77" t="str">
        <f t="shared" si="420"/>
        <v>Requests per active riderBase Case Scenario</v>
      </c>
    </row>
    <row r="152" spans="2:59" x14ac:dyDescent="0.25">
      <c r="B152" s="91" t="s">
        <v>157</v>
      </c>
      <c r="C152" s="91" t="s">
        <v>119</v>
      </c>
      <c r="D152" s="96">
        <f t="shared" ref="D152:AY152" si="429">D68/D73</f>
        <v>5.6879793134234712E-2</v>
      </c>
      <c r="E152" s="96">
        <f t="shared" si="429"/>
        <v>2.5343612046416445E-2</v>
      </c>
      <c r="F152" s="96">
        <f t="shared" si="429"/>
        <v>3.0964016299093247E-2</v>
      </c>
      <c r="G152" s="96">
        <f t="shared" si="429"/>
        <v>7.9887998479300476E-2</v>
      </c>
      <c r="H152" s="96">
        <f t="shared" si="429"/>
        <v>6.5414592517198222E-2</v>
      </c>
      <c r="I152" s="96">
        <f t="shared" si="429"/>
        <v>0.1236656895051467</v>
      </c>
      <c r="J152" s="96">
        <f t="shared" si="429"/>
        <v>0.12364628639935028</v>
      </c>
      <c r="K152" s="96">
        <f t="shared" si="429"/>
        <v>8.897747570347217E-2</v>
      </c>
      <c r="L152" s="96">
        <f t="shared" si="429"/>
        <v>0.14488909846859852</v>
      </c>
      <c r="M152" s="96">
        <f t="shared" si="429"/>
        <v>0.1283067051368588</v>
      </c>
      <c r="N152" s="96">
        <f t="shared" si="429"/>
        <v>0.15752593272086246</v>
      </c>
      <c r="O152" s="96">
        <f t="shared" si="429"/>
        <v>0.14886684686227267</v>
      </c>
      <c r="P152" s="96">
        <f t="shared" si="429"/>
        <v>9.7887258937833094E-2</v>
      </c>
      <c r="Q152" s="96">
        <f t="shared" si="429"/>
        <v>0.10129192739456375</v>
      </c>
      <c r="R152" s="96">
        <f t="shared" si="429"/>
        <v>0.10761485736782549</v>
      </c>
      <c r="S152" s="96">
        <f t="shared" si="429"/>
        <v>0.11400263392366621</v>
      </c>
      <c r="T152" s="96">
        <f t="shared" si="429"/>
        <v>0.1168609184900833</v>
      </c>
      <c r="U152" s="96">
        <f t="shared" si="429"/>
        <v>0.12116196927629713</v>
      </c>
      <c r="V152" s="96">
        <f t="shared" si="429"/>
        <v>0.12094154969537867</v>
      </c>
      <c r="W152" s="96">
        <f t="shared" si="429"/>
        <v>0.120733727021391</v>
      </c>
      <c r="X152" s="96">
        <f t="shared" si="429"/>
        <v>0.12343108064675065</v>
      </c>
      <c r="Y152" s="96">
        <f t="shared" si="429"/>
        <v>0.12164069029036809</v>
      </c>
      <c r="Z152" s="96">
        <f t="shared" si="429"/>
        <v>0.12109176358508353</v>
      </c>
      <c r="AA152" s="96">
        <f t="shared" si="429"/>
        <v>0.11798758341916085</v>
      </c>
      <c r="AB152" s="96">
        <f t="shared" si="429"/>
        <v>0.11538716333736682</v>
      </c>
      <c r="AC152" s="96">
        <f t="shared" si="429"/>
        <v>0.11684548870399464</v>
      </c>
      <c r="AD152" s="96">
        <f t="shared" si="429"/>
        <v>0.11814161881311386</v>
      </c>
      <c r="AE152" s="96">
        <f t="shared" si="429"/>
        <v>0.11901884893355455</v>
      </c>
      <c r="AF152" s="96">
        <f t="shared" si="429"/>
        <v>0.11943686685104524</v>
      </c>
      <c r="AG152" s="96">
        <f t="shared" si="429"/>
        <v>0.11965152921445876</v>
      </c>
      <c r="AH152" s="96">
        <f t="shared" si="429"/>
        <v>0.11952565920930554</v>
      </c>
      <c r="AI152" s="96">
        <f t="shared" si="429"/>
        <v>0.11940766833546615</v>
      </c>
      <c r="AJ152" s="96">
        <f t="shared" si="429"/>
        <v>0.11929716344497242</v>
      </c>
      <c r="AK152" s="96">
        <f t="shared" si="429"/>
        <v>0.11895267034482422</v>
      </c>
      <c r="AL152" s="96">
        <f t="shared" si="429"/>
        <v>0.11872866868269556</v>
      </c>
      <c r="AM152" s="96">
        <f t="shared" si="429"/>
        <v>0.11853174410749655</v>
      </c>
      <c r="AN152" s="96">
        <f t="shared" si="429"/>
        <v>0.11857709083152451</v>
      </c>
      <c r="AO152" s="96">
        <f t="shared" si="429"/>
        <v>0.11884291812270434</v>
      </c>
      <c r="AP152" s="96">
        <f t="shared" si="429"/>
        <v>0.11900937057426346</v>
      </c>
      <c r="AQ152" s="96">
        <f t="shared" si="429"/>
        <v>0.11908168322102594</v>
      </c>
      <c r="AR152" s="96">
        <f t="shared" si="429"/>
        <v>0.11908691941164856</v>
      </c>
      <c r="AS152" s="96">
        <f t="shared" si="429"/>
        <v>0.11905775712503218</v>
      </c>
      <c r="AT152" s="96">
        <f t="shared" si="429"/>
        <v>0.11900827611757996</v>
      </c>
      <c r="AU152" s="96">
        <f t="shared" si="429"/>
        <v>0.11896516085993616</v>
      </c>
      <c r="AV152" s="96">
        <f t="shared" si="429"/>
        <v>0.11892828523697531</v>
      </c>
      <c r="AW152" s="96">
        <f t="shared" si="429"/>
        <v>0.11889754538630888</v>
      </c>
      <c r="AX152" s="96">
        <f t="shared" si="429"/>
        <v>0.11889295163976595</v>
      </c>
      <c r="AY152" s="96">
        <f t="shared" si="429"/>
        <v>0.11890664188618848</v>
      </c>
      <c r="BA152" s="181" t="s">
        <v>114</v>
      </c>
      <c r="BB152" s="181" t="s">
        <v>114</v>
      </c>
      <c r="BC152" s="181" t="s">
        <v>114</v>
      </c>
      <c r="BD152" s="181" t="s">
        <v>114</v>
      </c>
      <c r="BF152" s="77" t="s">
        <v>246</v>
      </c>
      <c r="BG152" s="77" t="str">
        <f t="shared" si="420"/>
        <v>Surge request rateBase Case Scenario</v>
      </c>
    </row>
    <row r="153" spans="2:59" x14ac:dyDescent="0.25">
      <c r="B153" s="91" t="s">
        <v>282</v>
      </c>
      <c r="C153" s="91" t="s">
        <v>118</v>
      </c>
      <c r="D153" s="98">
        <f t="shared" ref="D153:O153" si="430">D57/D75</f>
        <v>8.8609112085003048</v>
      </c>
      <c r="E153" s="98">
        <f t="shared" si="430"/>
        <v>9.1289655501529747</v>
      </c>
      <c r="F153" s="98">
        <f t="shared" si="430"/>
        <v>10.780715114769995</v>
      </c>
      <c r="G153" s="98">
        <f t="shared" si="430"/>
        <v>11.682111763613801</v>
      </c>
      <c r="H153" s="98">
        <f t="shared" si="430"/>
        <v>12.629420340953487</v>
      </c>
      <c r="I153" s="98">
        <f t="shared" si="430"/>
        <v>12.616029021279779</v>
      </c>
      <c r="J153" s="98">
        <f t="shared" si="430"/>
        <v>13.359429289569011</v>
      </c>
      <c r="K153" s="98">
        <f t="shared" si="430"/>
        <v>13.62397750865852</v>
      </c>
      <c r="L153" s="98">
        <f t="shared" si="430"/>
        <v>14.301392196956932</v>
      </c>
      <c r="M153" s="98">
        <f t="shared" si="430"/>
        <v>13.965867158671587</v>
      </c>
      <c r="N153" s="98">
        <f t="shared" si="430"/>
        <v>13.537531543232205</v>
      </c>
      <c r="O153" s="98">
        <f t="shared" si="430"/>
        <v>13.736383975684918</v>
      </c>
      <c r="P153" s="144">
        <f>AVERAGE(D153:O153)</f>
        <v>12.351894556003627</v>
      </c>
      <c r="Q153" s="144">
        <f t="shared" ref="Q153:AA153" si="431">AVERAGE(E153:P153)</f>
        <v>12.642809834962236</v>
      </c>
      <c r="R153" s="144">
        <f t="shared" si="431"/>
        <v>12.935630192029675</v>
      </c>
      <c r="S153" s="144">
        <f t="shared" si="431"/>
        <v>13.11520644846798</v>
      </c>
      <c r="T153" s="144">
        <f t="shared" si="431"/>
        <v>13.234631005539162</v>
      </c>
      <c r="U153" s="144">
        <f t="shared" si="431"/>
        <v>13.285065227587969</v>
      </c>
      <c r="V153" s="144">
        <f t="shared" si="431"/>
        <v>13.340818244780321</v>
      </c>
      <c r="W153" s="144">
        <f t="shared" si="431"/>
        <v>13.339267324381261</v>
      </c>
      <c r="X153" s="144">
        <f t="shared" si="431"/>
        <v>13.315541475691488</v>
      </c>
      <c r="Y153" s="144">
        <f t="shared" si="431"/>
        <v>13.233387248919366</v>
      </c>
      <c r="Z153" s="144">
        <f t="shared" si="431"/>
        <v>13.172347256440014</v>
      </c>
      <c r="AA153" s="144">
        <f t="shared" si="431"/>
        <v>13.141915232540667</v>
      </c>
      <c r="AB153" s="144">
        <f t="shared" ref="AB153" si="432">AVERAGE(P153:AA153)</f>
        <v>13.092376170611979</v>
      </c>
      <c r="AC153" s="144">
        <f t="shared" ref="AC153" si="433">AVERAGE(Q153:AB153)</f>
        <v>13.154082971829341</v>
      </c>
      <c r="AD153" s="144">
        <f t="shared" ref="AD153" si="434">AVERAGE(R153:AC153)</f>
        <v>13.196689066568268</v>
      </c>
      <c r="AE153" s="144">
        <f t="shared" ref="AE153" si="435">AVERAGE(S153:AD153)</f>
        <v>13.218443972779822</v>
      </c>
      <c r="AF153" s="144">
        <f t="shared" ref="AF153" si="436">AVERAGE(T153:AE153)</f>
        <v>13.227047099805807</v>
      </c>
      <c r="AG153" s="144">
        <f t="shared" ref="AG153" si="437">AVERAGE(U153:AF153)</f>
        <v>13.226415107661362</v>
      </c>
      <c r="AH153" s="144">
        <f t="shared" ref="AH153" si="438">AVERAGE(V153:AG153)</f>
        <v>13.221527597667475</v>
      </c>
      <c r="AI153" s="144">
        <f t="shared" ref="AI153" si="439">AVERAGE(W153:AH153)</f>
        <v>13.211586710408071</v>
      </c>
      <c r="AJ153" s="144">
        <f t="shared" ref="AJ153" si="440">AVERAGE(X153:AI153)</f>
        <v>13.200946659243641</v>
      </c>
      <c r="AK153" s="144">
        <f t="shared" ref="AK153" si="441">AVERAGE(Y153:AJ153)</f>
        <v>13.191397091206317</v>
      </c>
      <c r="AL153" s="144">
        <f t="shared" ref="AL153" si="442">AVERAGE(Z153:AK153)</f>
        <v>13.187897911396895</v>
      </c>
      <c r="AM153" s="144">
        <f t="shared" ref="AM153" si="443">AVERAGE(AA153:AL153)</f>
        <v>13.189193799309971</v>
      </c>
      <c r="AN153" s="144">
        <f t="shared" ref="AN153" si="444">AVERAGE(AB153:AM153)</f>
        <v>13.19313367987408</v>
      </c>
      <c r="AO153" s="144">
        <f t="shared" ref="AO153" si="445">AVERAGE(AC153:AN153)</f>
        <v>13.201530138979253</v>
      </c>
      <c r="AP153" s="144">
        <f t="shared" ref="AP153" si="446">AVERAGE(AD153:AO153)</f>
        <v>13.20548406957508</v>
      </c>
      <c r="AQ153" s="144">
        <f t="shared" ref="AQ153" si="447">AVERAGE(AE153:AP153)</f>
        <v>13.206216986492315</v>
      </c>
      <c r="AR153" s="144">
        <f t="shared" ref="AR153" si="448">AVERAGE(AF153:AQ153)</f>
        <v>13.205198070968356</v>
      </c>
      <c r="AS153" s="144">
        <f t="shared" ref="AS153" si="449">AVERAGE(AG153:AR153)</f>
        <v>13.203377318565233</v>
      </c>
      <c r="AT153" s="144">
        <f t="shared" ref="AT153" si="450">AVERAGE(AH153:AS153)</f>
        <v>13.201457502807223</v>
      </c>
      <c r="AU153" s="144">
        <f t="shared" ref="AU153" si="451">AVERAGE(AI153:AT153)</f>
        <v>13.199784994902203</v>
      </c>
      <c r="AV153" s="144">
        <f t="shared" ref="AV153" si="452">AVERAGE(AJ153:AU153)</f>
        <v>13.198801518610045</v>
      </c>
      <c r="AW153" s="144">
        <f t="shared" ref="AW153" si="453">AVERAGE(AK153:AV153)</f>
        <v>13.198622756890579</v>
      </c>
      <c r="AX153" s="144">
        <f t="shared" ref="AX153" si="454">AVERAGE(AL153:AW153)</f>
        <v>13.199224895697604</v>
      </c>
      <c r="AY153" s="144">
        <f t="shared" ref="AY153" si="455">AVERAGE(AM153:AX153)</f>
        <v>13.200168811055994</v>
      </c>
      <c r="BA153" s="181" t="s">
        <v>114</v>
      </c>
      <c r="BB153" s="181" t="s">
        <v>114</v>
      </c>
      <c r="BC153" s="181" t="s">
        <v>114</v>
      </c>
      <c r="BD153" s="181" t="s">
        <v>114</v>
      </c>
      <c r="BF153" s="77" t="s">
        <v>246</v>
      </c>
      <c r="BG153" s="77" t="str">
        <f t="shared" si="420"/>
        <v>Shopping Sessions per active userBase Case Scenario</v>
      </c>
    </row>
    <row r="154" spans="2:59" x14ac:dyDescent="0.25">
      <c r="BA154" s="181" t="s">
        <v>114</v>
      </c>
      <c r="BB154" s="181" t="s">
        <v>114</v>
      </c>
      <c r="BC154" s="181" t="s">
        <v>114</v>
      </c>
      <c r="BD154" s="181" t="s">
        <v>114</v>
      </c>
      <c r="BF154" s="77" t="s">
        <v>246</v>
      </c>
      <c r="BG154" s="77" t="str">
        <f t="shared" si="420"/>
        <v>Base Case Scenario</v>
      </c>
    </row>
    <row r="155" spans="2:59" x14ac:dyDescent="0.25">
      <c r="B155" s="154" t="s">
        <v>278</v>
      </c>
      <c r="C155" s="135"/>
      <c r="D155" s="135"/>
      <c r="E155" s="135"/>
      <c r="F155" s="135"/>
      <c r="G155" s="135"/>
      <c r="H155" s="135"/>
      <c r="I155" s="135"/>
      <c r="J155" s="135"/>
      <c r="K155" s="135"/>
      <c r="L155" s="135"/>
      <c r="M155" s="135"/>
      <c r="N155" s="135"/>
      <c r="O155" s="135"/>
      <c r="BA155" s="181" t="s">
        <v>114</v>
      </c>
      <c r="BB155" s="181" t="s">
        <v>114</v>
      </c>
      <c r="BC155" s="181" t="s">
        <v>114</v>
      </c>
      <c r="BD155" s="181" t="s">
        <v>114</v>
      </c>
      <c r="BF155" s="77" t="s">
        <v>246</v>
      </c>
      <c r="BG155" s="77" t="str">
        <f t="shared" si="420"/>
        <v>OtherBase Case Scenario</v>
      </c>
    </row>
    <row r="156" spans="2:59" x14ac:dyDescent="0.25">
      <c r="B156" s="91" t="s">
        <v>245</v>
      </c>
      <c r="C156" s="32" t="s">
        <v>114</v>
      </c>
      <c r="D156" s="140" t="s">
        <v>114</v>
      </c>
      <c r="E156" s="140" t="s">
        <v>114</v>
      </c>
      <c r="F156" s="140" t="s">
        <v>114</v>
      </c>
      <c r="G156" s="140" t="s">
        <v>114</v>
      </c>
      <c r="H156" s="140" t="s">
        <v>114</v>
      </c>
      <c r="I156" s="140" t="s">
        <v>114</v>
      </c>
      <c r="J156" s="140" t="s">
        <v>114</v>
      </c>
      <c r="K156" s="140" t="s">
        <v>114</v>
      </c>
      <c r="L156" s="140" t="s">
        <v>114</v>
      </c>
      <c r="M156" s="140" t="s">
        <v>114</v>
      </c>
      <c r="N156" s="140" t="s">
        <v>114</v>
      </c>
      <c r="O156" s="140" t="s">
        <v>114</v>
      </c>
      <c r="P156" s="171">
        <v>4.1000000000000002E-2</v>
      </c>
      <c r="Q156" s="171">
        <v>4.1000000000000002E-2</v>
      </c>
      <c r="R156" s="171">
        <v>4.1000000000000002E-2</v>
      </c>
      <c r="S156" s="171">
        <v>4.1000000000000002E-2</v>
      </c>
      <c r="T156" s="171">
        <v>4.1000000000000002E-2</v>
      </c>
      <c r="U156" s="171">
        <v>4.1000000000000002E-2</v>
      </c>
      <c r="V156" s="171">
        <v>4.1000000000000002E-2</v>
      </c>
      <c r="W156" s="171">
        <v>4.1000000000000002E-2</v>
      </c>
      <c r="X156" s="171">
        <v>4.1000000000000002E-2</v>
      </c>
      <c r="Y156" s="171">
        <v>4.1000000000000002E-2</v>
      </c>
      <c r="Z156" s="171">
        <v>4.1000000000000002E-2</v>
      </c>
      <c r="AA156" s="171">
        <v>4.1000000000000002E-2</v>
      </c>
      <c r="AB156" s="171">
        <v>4.1000000000000002E-2</v>
      </c>
      <c r="AC156" s="171">
        <v>4.1000000000000002E-2</v>
      </c>
      <c r="AD156" s="171">
        <v>4.1000000000000002E-2</v>
      </c>
      <c r="AE156" s="171">
        <v>4.1000000000000002E-2</v>
      </c>
      <c r="AF156" s="171">
        <v>4.1000000000000002E-2</v>
      </c>
      <c r="AG156" s="171">
        <v>4.1000000000000002E-2</v>
      </c>
      <c r="AH156" s="171">
        <v>4.1000000000000002E-2</v>
      </c>
      <c r="AI156" s="171">
        <v>4.1000000000000002E-2</v>
      </c>
      <c r="AJ156" s="171">
        <v>4.1000000000000002E-2</v>
      </c>
      <c r="AK156" s="171">
        <v>4.1000000000000002E-2</v>
      </c>
      <c r="AL156" s="171">
        <v>4.1000000000000002E-2</v>
      </c>
      <c r="AM156" s="171">
        <v>4.1000000000000002E-2</v>
      </c>
      <c r="AN156" s="171">
        <v>4.1000000000000002E-2</v>
      </c>
      <c r="AO156" s="171">
        <v>4.1000000000000002E-2</v>
      </c>
      <c r="AP156" s="171">
        <v>4.1000000000000002E-2</v>
      </c>
      <c r="AQ156" s="171">
        <v>4.1000000000000002E-2</v>
      </c>
      <c r="AR156" s="171">
        <v>4.1000000000000002E-2</v>
      </c>
      <c r="AS156" s="171">
        <v>4.1000000000000002E-2</v>
      </c>
      <c r="AT156" s="171">
        <v>4.1000000000000002E-2</v>
      </c>
      <c r="AU156" s="171">
        <v>4.1000000000000002E-2</v>
      </c>
      <c r="AV156" s="171">
        <v>4.1000000000000002E-2</v>
      </c>
      <c r="AW156" s="171">
        <v>4.1000000000000002E-2</v>
      </c>
      <c r="AX156" s="171">
        <v>4.1000000000000002E-2</v>
      </c>
      <c r="AY156" s="171">
        <v>4.1000000000000002E-2</v>
      </c>
      <c r="BA156" s="181" t="s">
        <v>114</v>
      </c>
      <c r="BB156" s="181" t="s">
        <v>114</v>
      </c>
      <c r="BC156" s="181" t="s">
        <v>114</v>
      </c>
      <c r="BD156" s="181" t="s">
        <v>114</v>
      </c>
      <c r="BF156" s="77" t="s">
        <v>246</v>
      </c>
      <c r="BG156" s="77" t="str">
        <f t="shared" si="420"/>
        <v>US Price Index - ChangeBase Case Scenario</v>
      </c>
    </row>
    <row r="157" spans="2:59" x14ac:dyDescent="0.25">
      <c r="B157" s="91" t="s">
        <v>279</v>
      </c>
      <c r="C157" s="32" t="s">
        <v>119</v>
      </c>
      <c r="D157" s="155">
        <f t="shared" ref="D157:O157" si="456">D58/D$16</f>
        <v>0.15367323241902101</v>
      </c>
      <c r="E157" s="155">
        <f t="shared" si="456"/>
        <v>0.15214550757095388</v>
      </c>
      <c r="F157" s="155">
        <f t="shared" si="456"/>
        <v>0.14983167664347349</v>
      </c>
      <c r="G157" s="155">
        <f t="shared" si="456"/>
        <v>0.14945863317834132</v>
      </c>
      <c r="H157" s="155">
        <f t="shared" si="456"/>
        <v>0.14783134589747768</v>
      </c>
      <c r="I157" s="155">
        <f t="shared" si="456"/>
        <v>0.71012584251198085</v>
      </c>
      <c r="J157" s="155">
        <f t="shared" si="456"/>
        <v>0.71094100955587314</v>
      </c>
      <c r="K157" s="155">
        <f t="shared" si="456"/>
        <v>0.70570327510442865</v>
      </c>
      <c r="L157" s="155">
        <f t="shared" si="456"/>
        <v>0.69744971477929774</v>
      </c>
      <c r="M157" s="155">
        <f t="shared" si="456"/>
        <v>0.68012762420409167</v>
      </c>
      <c r="N157" s="155">
        <f t="shared" si="456"/>
        <v>0.66891528267257694</v>
      </c>
      <c r="O157" s="155">
        <f t="shared" si="456"/>
        <v>0.68128186218227693</v>
      </c>
      <c r="P157" s="172">
        <f>AVERAGE(B157:O157)</f>
        <v>0.46729041722664949</v>
      </c>
      <c r="Q157" s="139">
        <f>P157</f>
        <v>0.46729041722664949</v>
      </c>
      <c r="R157" s="139">
        <f t="shared" ref="R157:AY157" si="457">Q157</f>
        <v>0.46729041722664949</v>
      </c>
      <c r="S157" s="139">
        <f t="shared" si="457"/>
        <v>0.46729041722664949</v>
      </c>
      <c r="T157" s="139">
        <f t="shared" si="457"/>
        <v>0.46729041722664949</v>
      </c>
      <c r="U157" s="139">
        <f t="shared" si="457"/>
        <v>0.46729041722664949</v>
      </c>
      <c r="V157" s="139">
        <f t="shared" si="457"/>
        <v>0.46729041722664949</v>
      </c>
      <c r="W157" s="139">
        <f t="shared" si="457"/>
        <v>0.46729041722664949</v>
      </c>
      <c r="X157" s="139">
        <f t="shared" si="457"/>
        <v>0.46729041722664949</v>
      </c>
      <c r="Y157" s="139">
        <f t="shared" si="457"/>
        <v>0.46729041722664949</v>
      </c>
      <c r="Z157" s="139">
        <f t="shared" si="457"/>
        <v>0.46729041722664949</v>
      </c>
      <c r="AA157" s="139">
        <f t="shared" si="457"/>
        <v>0.46729041722664949</v>
      </c>
      <c r="AB157" s="139">
        <f t="shared" si="457"/>
        <v>0.46729041722664949</v>
      </c>
      <c r="AC157" s="139">
        <f t="shared" si="457"/>
        <v>0.46729041722664949</v>
      </c>
      <c r="AD157" s="139">
        <f t="shared" si="457"/>
        <v>0.46729041722664949</v>
      </c>
      <c r="AE157" s="139">
        <f t="shared" si="457"/>
        <v>0.46729041722664949</v>
      </c>
      <c r="AF157" s="139">
        <f t="shared" si="457"/>
        <v>0.46729041722664949</v>
      </c>
      <c r="AG157" s="139">
        <f t="shared" si="457"/>
        <v>0.46729041722664949</v>
      </c>
      <c r="AH157" s="139">
        <f t="shared" si="457"/>
        <v>0.46729041722664949</v>
      </c>
      <c r="AI157" s="139">
        <f t="shared" si="457"/>
        <v>0.46729041722664949</v>
      </c>
      <c r="AJ157" s="139">
        <f t="shared" si="457"/>
        <v>0.46729041722664949</v>
      </c>
      <c r="AK157" s="139">
        <f t="shared" si="457"/>
        <v>0.46729041722664949</v>
      </c>
      <c r="AL157" s="139">
        <f t="shared" si="457"/>
        <v>0.46729041722664949</v>
      </c>
      <c r="AM157" s="139">
        <f t="shared" si="457"/>
        <v>0.46729041722664949</v>
      </c>
      <c r="AN157" s="139">
        <f t="shared" si="457"/>
        <v>0.46729041722664949</v>
      </c>
      <c r="AO157" s="139">
        <f t="shared" si="457"/>
        <v>0.46729041722664949</v>
      </c>
      <c r="AP157" s="139">
        <f t="shared" si="457"/>
        <v>0.46729041722664949</v>
      </c>
      <c r="AQ157" s="139">
        <f t="shared" si="457"/>
        <v>0.46729041722664949</v>
      </c>
      <c r="AR157" s="139">
        <f t="shared" si="457"/>
        <v>0.46729041722664949</v>
      </c>
      <c r="AS157" s="139">
        <f t="shared" si="457"/>
        <v>0.46729041722664949</v>
      </c>
      <c r="AT157" s="139">
        <f t="shared" si="457"/>
        <v>0.46729041722664949</v>
      </c>
      <c r="AU157" s="139">
        <f t="shared" si="457"/>
        <v>0.46729041722664949</v>
      </c>
      <c r="AV157" s="139">
        <f t="shared" si="457"/>
        <v>0.46729041722664949</v>
      </c>
      <c r="AW157" s="139">
        <f t="shared" si="457"/>
        <v>0.46729041722664949</v>
      </c>
      <c r="AX157" s="139">
        <f t="shared" si="457"/>
        <v>0.46729041722664949</v>
      </c>
      <c r="AY157" s="139">
        <f t="shared" si="457"/>
        <v>0.46729041722664949</v>
      </c>
      <c r="BA157" s="181" t="s">
        <v>114</v>
      </c>
      <c r="BB157" s="181" t="s">
        <v>114</v>
      </c>
      <c r="BC157" s="181" t="s">
        <v>114</v>
      </c>
      <c r="BD157" s="181" t="s">
        <v>114</v>
      </c>
      <c r="BF157" s="77" t="s">
        <v>246</v>
      </c>
      <c r="BG157" s="77" t="str">
        <f t="shared" si="420"/>
        <v>Cash Gross Bookings (% Gross Bookings)Base Case Scenario</v>
      </c>
    </row>
    <row r="158" spans="2:59" x14ac:dyDescent="0.25">
      <c r="B158" s="91" t="s">
        <v>280</v>
      </c>
      <c r="BA158" s="181" t="s">
        <v>114</v>
      </c>
      <c r="BB158" s="181" t="s">
        <v>114</v>
      </c>
      <c r="BC158" s="181" t="s">
        <v>114</v>
      </c>
      <c r="BD158" s="181" t="s">
        <v>114</v>
      </c>
      <c r="BF158" s="77" t="s">
        <v>246</v>
      </c>
      <c r="BG158" s="77" t="str">
        <f t="shared" si="420"/>
        <v>New Riders - Regression coefficientsBase Case Scenario</v>
      </c>
    </row>
    <row r="159" spans="2:59" x14ac:dyDescent="0.25">
      <c r="B159" s="156" t="s">
        <v>188</v>
      </c>
      <c r="C159" s="150">
        <f>Data_Analysis_A!Q23</f>
        <v>15226.731199743292</v>
      </c>
      <c r="BA159" s="181" t="s">
        <v>114</v>
      </c>
      <c r="BB159" s="181" t="s">
        <v>114</v>
      </c>
      <c r="BC159" s="181" t="s">
        <v>114</v>
      </c>
      <c r="BD159" s="181" t="s">
        <v>114</v>
      </c>
      <c r="BF159" s="77" t="s">
        <v>246</v>
      </c>
      <c r="BG159" s="77" t="str">
        <f t="shared" si="420"/>
        <v>InterceptBase Case Scenario</v>
      </c>
    </row>
    <row r="160" spans="2:59" x14ac:dyDescent="0.25">
      <c r="B160" s="156" t="s">
        <v>92</v>
      </c>
      <c r="C160" s="157">
        <f>Data_Analysis_A!Q24</f>
        <v>3.264735623925525E-2</v>
      </c>
      <c r="BA160" s="181" t="s">
        <v>114</v>
      </c>
      <c r="BB160" s="181" t="s">
        <v>114</v>
      </c>
      <c r="BC160" s="181" t="s">
        <v>114</v>
      </c>
      <c r="BD160" s="181" t="s">
        <v>114</v>
      </c>
      <c r="BF160" s="77" t="s">
        <v>246</v>
      </c>
      <c r="BG160" s="77" t="str">
        <f t="shared" si="420"/>
        <v>Rider Paid Acquisition SpendBase Case Scenario</v>
      </c>
    </row>
    <row r="161" spans="2:59" x14ac:dyDescent="0.25">
      <c r="B161" s="91" t="s">
        <v>283</v>
      </c>
      <c r="BA161" s="181" t="s">
        <v>114</v>
      </c>
      <c r="BB161" s="181" t="s">
        <v>114</v>
      </c>
      <c r="BC161" s="181" t="s">
        <v>114</v>
      </c>
      <c r="BD161" s="181" t="s">
        <v>114</v>
      </c>
      <c r="BF161" s="77" t="s">
        <v>246</v>
      </c>
      <c r="BG161" s="77" t="str">
        <f t="shared" si="420"/>
        <v>New drivers - Regression coefficientsBase Case Scenario</v>
      </c>
    </row>
    <row r="162" spans="2:59" x14ac:dyDescent="0.25">
      <c r="B162" s="156" t="s">
        <v>188</v>
      </c>
      <c r="C162" s="118">
        <f>Data_Analysis_A!Q53</f>
        <v>591.41611326488339</v>
      </c>
      <c r="BA162" s="181" t="s">
        <v>114</v>
      </c>
      <c r="BB162" s="181" t="s">
        <v>114</v>
      </c>
      <c r="BC162" s="181" t="s">
        <v>114</v>
      </c>
      <c r="BD162" s="181" t="s">
        <v>114</v>
      </c>
      <c r="BF162" s="77" t="s">
        <v>246</v>
      </c>
      <c r="BG162" s="77" t="str">
        <f t="shared" si="420"/>
        <v>InterceptBase Case Scenario</v>
      </c>
    </row>
    <row r="163" spans="2:59" x14ac:dyDescent="0.25">
      <c r="B163" s="156" t="s">
        <v>93</v>
      </c>
      <c r="C163" s="118">
        <f>Data_Analysis_A!Q54</f>
        <v>1.6340002208771234E-4</v>
      </c>
      <c r="BA163" s="181" t="s">
        <v>114</v>
      </c>
      <c r="BB163" s="181" t="s">
        <v>114</v>
      </c>
      <c r="BC163" s="181" t="s">
        <v>114</v>
      </c>
      <c r="BD163" s="181" t="s">
        <v>114</v>
      </c>
      <c r="BF163" s="77" t="s">
        <v>246</v>
      </c>
      <c r="BG163" s="77" t="str">
        <f t="shared" si="420"/>
        <v>Driver Paid Acquisition SpendBase Case Scenario</v>
      </c>
    </row>
    <row r="164" spans="2:59" x14ac:dyDescent="0.25">
      <c r="B164" s="156" t="s">
        <v>286</v>
      </c>
      <c r="C164" s="91" t="s">
        <v>119</v>
      </c>
      <c r="D164" s="155">
        <f>D60/$D$12</f>
        <v>0.75505451756068165</v>
      </c>
      <c r="E164" s="155">
        <f t="shared" ref="E164:O164" si="458">E60/E12</f>
        <v>0.74387425084400394</v>
      </c>
      <c r="F164" s="155">
        <f t="shared" si="458"/>
        <v>0.73955810641521713</v>
      </c>
      <c r="G164" s="155">
        <f t="shared" si="458"/>
        <v>0.74306020830541686</v>
      </c>
      <c r="H164" s="155">
        <f t="shared" si="458"/>
        <v>0.74864261072951577</v>
      </c>
      <c r="I164" s="155">
        <f t="shared" si="458"/>
        <v>0.74920465482328202</v>
      </c>
      <c r="J164" s="155">
        <f t="shared" si="458"/>
        <v>0.74500920974392848</v>
      </c>
      <c r="K164" s="155">
        <f t="shared" si="458"/>
        <v>0.74115522919493038</v>
      </c>
      <c r="L164" s="155">
        <f t="shared" si="458"/>
        <v>0.73455669710221982</v>
      </c>
      <c r="M164" s="155">
        <f t="shared" si="458"/>
        <v>0.72100375144810258</v>
      </c>
      <c r="N164" s="155">
        <f t="shared" si="458"/>
        <v>0.70983755242501867</v>
      </c>
      <c r="O164" s="155">
        <f t="shared" si="458"/>
        <v>0.71530150987437147</v>
      </c>
      <c r="P164" s="139">
        <f>AVERAGE(D164:O164)</f>
        <v>0.7371881915388907</v>
      </c>
      <c r="Q164" s="139">
        <f>P164</f>
        <v>0.7371881915388907</v>
      </c>
      <c r="R164" s="139">
        <f>Q164</f>
        <v>0.7371881915388907</v>
      </c>
      <c r="S164" s="139">
        <f t="shared" ref="S164:AY164" si="459">R164</f>
        <v>0.7371881915388907</v>
      </c>
      <c r="T164" s="139">
        <f t="shared" si="459"/>
        <v>0.7371881915388907</v>
      </c>
      <c r="U164" s="139">
        <f t="shared" si="459"/>
        <v>0.7371881915388907</v>
      </c>
      <c r="V164" s="139">
        <f t="shared" si="459"/>
        <v>0.7371881915388907</v>
      </c>
      <c r="W164" s="139">
        <f t="shared" si="459"/>
        <v>0.7371881915388907</v>
      </c>
      <c r="X164" s="139">
        <f t="shared" si="459"/>
        <v>0.7371881915388907</v>
      </c>
      <c r="Y164" s="139">
        <f t="shared" si="459"/>
        <v>0.7371881915388907</v>
      </c>
      <c r="Z164" s="139">
        <f t="shared" si="459"/>
        <v>0.7371881915388907</v>
      </c>
      <c r="AA164" s="139">
        <f t="shared" si="459"/>
        <v>0.7371881915388907</v>
      </c>
      <c r="AB164" s="139">
        <f t="shared" si="459"/>
        <v>0.7371881915388907</v>
      </c>
      <c r="AC164" s="139">
        <f t="shared" si="459"/>
        <v>0.7371881915388907</v>
      </c>
      <c r="AD164" s="139">
        <f t="shared" si="459"/>
        <v>0.7371881915388907</v>
      </c>
      <c r="AE164" s="139">
        <f t="shared" si="459"/>
        <v>0.7371881915388907</v>
      </c>
      <c r="AF164" s="139">
        <f t="shared" si="459"/>
        <v>0.7371881915388907</v>
      </c>
      <c r="AG164" s="139">
        <f t="shared" si="459"/>
        <v>0.7371881915388907</v>
      </c>
      <c r="AH164" s="139">
        <f t="shared" si="459"/>
        <v>0.7371881915388907</v>
      </c>
      <c r="AI164" s="139">
        <f t="shared" si="459"/>
        <v>0.7371881915388907</v>
      </c>
      <c r="AJ164" s="139">
        <f t="shared" si="459"/>
        <v>0.7371881915388907</v>
      </c>
      <c r="AK164" s="139">
        <f t="shared" si="459"/>
        <v>0.7371881915388907</v>
      </c>
      <c r="AL164" s="139">
        <f t="shared" si="459"/>
        <v>0.7371881915388907</v>
      </c>
      <c r="AM164" s="139">
        <f t="shared" si="459"/>
        <v>0.7371881915388907</v>
      </c>
      <c r="AN164" s="139">
        <f t="shared" si="459"/>
        <v>0.7371881915388907</v>
      </c>
      <c r="AO164" s="139">
        <f t="shared" si="459"/>
        <v>0.7371881915388907</v>
      </c>
      <c r="AP164" s="139">
        <f t="shared" si="459"/>
        <v>0.7371881915388907</v>
      </c>
      <c r="AQ164" s="139">
        <f t="shared" si="459"/>
        <v>0.7371881915388907</v>
      </c>
      <c r="AR164" s="139">
        <f t="shared" si="459"/>
        <v>0.7371881915388907</v>
      </c>
      <c r="AS164" s="139">
        <f t="shared" si="459"/>
        <v>0.7371881915388907</v>
      </c>
      <c r="AT164" s="139">
        <f t="shared" si="459"/>
        <v>0.7371881915388907</v>
      </c>
      <c r="AU164" s="139">
        <f t="shared" si="459"/>
        <v>0.7371881915388907</v>
      </c>
      <c r="AV164" s="139">
        <f t="shared" si="459"/>
        <v>0.7371881915388907</v>
      </c>
      <c r="AW164" s="139">
        <f t="shared" si="459"/>
        <v>0.7371881915388907</v>
      </c>
      <c r="AX164" s="139">
        <f t="shared" si="459"/>
        <v>0.7371881915388907</v>
      </c>
      <c r="AY164" s="139">
        <f t="shared" si="459"/>
        <v>0.7371881915388907</v>
      </c>
      <c r="BA164" s="181" t="s">
        <v>114</v>
      </c>
      <c r="BB164" s="181" t="s">
        <v>114</v>
      </c>
      <c r="BC164" s="181" t="s">
        <v>114</v>
      </c>
      <c r="BD164" s="181" t="s">
        <v>114</v>
      </c>
      <c r="BF164" s="77" t="s">
        <v>246</v>
      </c>
      <c r="BG164" s="77" t="str">
        <f t="shared" si="420"/>
        <v>% Cash tripsBase Case Scenario</v>
      </c>
    </row>
    <row r="165" spans="2:59" x14ac:dyDescent="0.25">
      <c r="B165" s="156" t="s">
        <v>287</v>
      </c>
      <c r="C165" s="91" t="s">
        <v>119</v>
      </c>
      <c r="D165" s="159">
        <f t="shared" ref="D165:O165" si="460">D61/D16</f>
        <v>3.2388695154597384E-3</v>
      </c>
      <c r="E165" s="159">
        <f t="shared" si="460"/>
        <v>3.4697489007074348E-3</v>
      </c>
      <c r="F165" s="159">
        <f t="shared" si="460"/>
        <v>3.4337275019240285E-3</v>
      </c>
      <c r="G165" s="159">
        <f t="shared" si="460"/>
        <v>4.1915313219384222E-3</v>
      </c>
      <c r="H165" s="159">
        <f t="shared" si="460"/>
        <v>4.5795028565743731E-3</v>
      </c>
      <c r="I165" s="159">
        <f t="shared" si="460"/>
        <v>4.4263788153518146E-3</v>
      </c>
      <c r="J165" s="159">
        <f t="shared" si="460"/>
        <v>4.2295236972022957E-3</v>
      </c>
      <c r="K165" s="159">
        <f t="shared" si="460"/>
        <v>4.8741205803605227E-3</v>
      </c>
      <c r="L165" s="159">
        <f t="shared" si="460"/>
        <v>5.2404941016164081E-3</v>
      </c>
      <c r="M165" s="159">
        <f t="shared" si="460"/>
        <v>5.4315888405469786E-3</v>
      </c>
      <c r="N165" s="159">
        <f t="shared" si="460"/>
        <v>7.1014760455384938E-3</v>
      </c>
      <c r="O165" s="159">
        <f t="shared" si="460"/>
        <v>6.9825062637277422E-3</v>
      </c>
      <c r="P165" s="141">
        <f>AVERAGE(D165:O165)</f>
        <v>4.7666223700790211E-3</v>
      </c>
      <c r="Q165" s="141">
        <f>P165</f>
        <v>4.7666223700790211E-3</v>
      </c>
      <c r="R165" s="141">
        <f t="shared" ref="R165:AY165" si="461">Q165</f>
        <v>4.7666223700790211E-3</v>
      </c>
      <c r="S165" s="141">
        <f t="shared" si="461"/>
        <v>4.7666223700790211E-3</v>
      </c>
      <c r="T165" s="141">
        <f t="shared" si="461"/>
        <v>4.7666223700790211E-3</v>
      </c>
      <c r="U165" s="141">
        <f t="shared" si="461"/>
        <v>4.7666223700790211E-3</v>
      </c>
      <c r="V165" s="141">
        <f t="shared" si="461"/>
        <v>4.7666223700790211E-3</v>
      </c>
      <c r="W165" s="141">
        <f t="shared" si="461"/>
        <v>4.7666223700790211E-3</v>
      </c>
      <c r="X165" s="141">
        <f t="shared" si="461"/>
        <v>4.7666223700790211E-3</v>
      </c>
      <c r="Y165" s="141">
        <f t="shared" si="461"/>
        <v>4.7666223700790211E-3</v>
      </c>
      <c r="Z165" s="141">
        <f t="shared" si="461"/>
        <v>4.7666223700790211E-3</v>
      </c>
      <c r="AA165" s="141">
        <f t="shared" si="461"/>
        <v>4.7666223700790211E-3</v>
      </c>
      <c r="AB165" s="141">
        <f t="shared" si="461"/>
        <v>4.7666223700790211E-3</v>
      </c>
      <c r="AC165" s="141">
        <f t="shared" si="461"/>
        <v>4.7666223700790211E-3</v>
      </c>
      <c r="AD165" s="141">
        <f t="shared" si="461"/>
        <v>4.7666223700790211E-3</v>
      </c>
      <c r="AE165" s="141">
        <f t="shared" si="461"/>
        <v>4.7666223700790211E-3</v>
      </c>
      <c r="AF165" s="141">
        <f t="shared" si="461"/>
        <v>4.7666223700790211E-3</v>
      </c>
      <c r="AG165" s="141">
        <f t="shared" si="461"/>
        <v>4.7666223700790211E-3</v>
      </c>
      <c r="AH165" s="141">
        <f t="shared" si="461"/>
        <v>4.7666223700790211E-3</v>
      </c>
      <c r="AI165" s="141">
        <f t="shared" si="461"/>
        <v>4.7666223700790211E-3</v>
      </c>
      <c r="AJ165" s="141">
        <f t="shared" si="461"/>
        <v>4.7666223700790211E-3</v>
      </c>
      <c r="AK165" s="141">
        <f t="shared" si="461"/>
        <v>4.7666223700790211E-3</v>
      </c>
      <c r="AL165" s="141">
        <f t="shared" si="461"/>
        <v>4.7666223700790211E-3</v>
      </c>
      <c r="AM165" s="141">
        <f t="shared" si="461"/>
        <v>4.7666223700790211E-3</v>
      </c>
      <c r="AN165" s="141">
        <f t="shared" si="461"/>
        <v>4.7666223700790211E-3</v>
      </c>
      <c r="AO165" s="141">
        <f t="shared" si="461"/>
        <v>4.7666223700790211E-3</v>
      </c>
      <c r="AP165" s="141">
        <f t="shared" si="461"/>
        <v>4.7666223700790211E-3</v>
      </c>
      <c r="AQ165" s="141">
        <f t="shared" si="461"/>
        <v>4.7666223700790211E-3</v>
      </c>
      <c r="AR165" s="141">
        <f t="shared" si="461"/>
        <v>4.7666223700790211E-3</v>
      </c>
      <c r="AS165" s="141">
        <f t="shared" si="461"/>
        <v>4.7666223700790211E-3</v>
      </c>
      <c r="AT165" s="141">
        <f t="shared" si="461"/>
        <v>4.7666223700790211E-3</v>
      </c>
      <c r="AU165" s="141">
        <f t="shared" si="461"/>
        <v>4.7666223700790211E-3</v>
      </c>
      <c r="AV165" s="141">
        <f t="shared" si="461"/>
        <v>4.7666223700790211E-3</v>
      </c>
      <c r="AW165" s="141">
        <f t="shared" si="461"/>
        <v>4.7666223700790211E-3</v>
      </c>
      <c r="AX165" s="141">
        <f t="shared" si="461"/>
        <v>4.7666223700790211E-3</v>
      </c>
      <c r="AY165" s="141">
        <f t="shared" si="461"/>
        <v>4.7666223700790211E-3</v>
      </c>
      <c r="BA165" s="181" t="s">
        <v>114</v>
      </c>
      <c r="BB165" s="181" t="s">
        <v>114</v>
      </c>
      <c r="BC165" s="181" t="s">
        <v>114</v>
      </c>
      <c r="BD165" s="181" t="s">
        <v>114</v>
      </c>
      <c r="BF165" s="77" t="s">
        <v>246</v>
      </c>
      <c r="BG165" s="77" t="str">
        <f t="shared" si="420"/>
        <v>% U4B Gross BookingsBase Case Scenario</v>
      </c>
    </row>
    <row r="166" spans="2:59" x14ac:dyDescent="0.25">
      <c r="B166" s="156" t="s">
        <v>288</v>
      </c>
      <c r="C166" s="91" t="s">
        <v>290</v>
      </c>
      <c r="D166" s="37">
        <f t="shared" ref="D166:O166" si="462">D63/D$74</f>
        <v>762.62322038936009</v>
      </c>
      <c r="E166" s="37">
        <f t="shared" si="462"/>
        <v>724.54523519163752</v>
      </c>
      <c r="F166" s="37">
        <f t="shared" si="462"/>
        <v>796.50003237612657</v>
      </c>
      <c r="G166" s="37">
        <f t="shared" si="462"/>
        <v>829.15397884219817</v>
      </c>
      <c r="H166" s="37">
        <f t="shared" si="462"/>
        <v>888.97478493823473</v>
      </c>
      <c r="I166" s="37">
        <f t="shared" si="462"/>
        <v>876.6919463087246</v>
      </c>
      <c r="J166" s="37">
        <f t="shared" si="462"/>
        <v>839.37412860310417</v>
      </c>
      <c r="K166" s="37">
        <f t="shared" si="462"/>
        <v>822.6809836065579</v>
      </c>
      <c r="L166" s="37">
        <f t="shared" si="462"/>
        <v>827.23067594718748</v>
      </c>
      <c r="M166" s="37">
        <f t="shared" si="462"/>
        <v>829.60571244635105</v>
      </c>
      <c r="N166" s="37">
        <f t="shared" si="462"/>
        <v>837.87476197408705</v>
      </c>
      <c r="O166" s="37">
        <f t="shared" si="462"/>
        <v>825.17604514805089</v>
      </c>
      <c r="P166" s="150">
        <f>AVERAGE(D166:O166)</f>
        <v>821.70262548096832</v>
      </c>
      <c r="Q166" s="150">
        <f t="shared" ref="Q166:AY166" si="463">AVERAGE(E166:P166)</f>
        <v>826.62590923860228</v>
      </c>
      <c r="R166" s="150">
        <f t="shared" si="463"/>
        <v>835.13263207584941</v>
      </c>
      <c r="S166" s="150">
        <f t="shared" si="463"/>
        <v>838.3520153841597</v>
      </c>
      <c r="T166" s="150">
        <f t="shared" si="463"/>
        <v>839.1185184293231</v>
      </c>
      <c r="U166" s="150">
        <f t="shared" si="463"/>
        <v>834.96382955358047</v>
      </c>
      <c r="V166" s="150">
        <f t="shared" si="463"/>
        <v>831.48648649065183</v>
      </c>
      <c r="W166" s="150">
        <f t="shared" si="463"/>
        <v>830.82918298128072</v>
      </c>
      <c r="X166" s="150">
        <f t="shared" si="463"/>
        <v>831.50819959584112</v>
      </c>
      <c r="Y166" s="150">
        <f t="shared" si="463"/>
        <v>831.8646598998954</v>
      </c>
      <c r="Z166" s="150">
        <f t="shared" si="463"/>
        <v>832.05290552102417</v>
      </c>
      <c r="AA166" s="150">
        <f t="shared" si="463"/>
        <v>831.56775081660226</v>
      </c>
      <c r="AB166" s="150">
        <f t="shared" si="463"/>
        <v>832.1003929556482</v>
      </c>
      <c r="AC166" s="150">
        <f t="shared" si="463"/>
        <v>832.96687357853818</v>
      </c>
      <c r="AD166" s="150">
        <f t="shared" si="463"/>
        <v>833.49528727353288</v>
      </c>
      <c r="AE166" s="150">
        <f t="shared" si="463"/>
        <v>833.35884187333977</v>
      </c>
      <c r="AF166" s="150">
        <f t="shared" si="463"/>
        <v>832.94274408077138</v>
      </c>
      <c r="AG166" s="150">
        <f t="shared" si="463"/>
        <v>832.42809621839217</v>
      </c>
      <c r="AH166" s="150">
        <f t="shared" si="463"/>
        <v>832.21678510712661</v>
      </c>
      <c r="AI166" s="150">
        <f t="shared" si="463"/>
        <v>832.27764332516608</v>
      </c>
      <c r="AJ166" s="150">
        <f t="shared" si="463"/>
        <v>832.39834835382317</v>
      </c>
      <c r="AK166" s="150">
        <f t="shared" si="463"/>
        <v>832.47252741698833</v>
      </c>
      <c r="AL166" s="150">
        <f t="shared" si="463"/>
        <v>832.5231830434127</v>
      </c>
      <c r="AM166" s="150">
        <f t="shared" si="463"/>
        <v>832.56237283694509</v>
      </c>
      <c r="AN166" s="150">
        <f t="shared" si="463"/>
        <v>832.64525800530703</v>
      </c>
      <c r="AO166" s="150">
        <f t="shared" si="463"/>
        <v>832.69066342611188</v>
      </c>
      <c r="AP166" s="150">
        <f t="shared" si="463"/>
        <v>832.66764591340973</v>
      </c>
      <c r="AQ166" s="150">
        <f t="shared" si="463"/>
        <v>832.59867580006619</v>
      </c>
      <c r="AR166" s="150">
        <f t="shared" si="463"/>
        <v>832.53532862729332</v>
      </c>
      <c r="AS166" s="150">
        <f t="shared" si="463"/>
        <v>832.50137733950351</v>
      </c>
      <c r="AT166" s="150">
        <f t="shared" si="463"/>
        <v>832.50748409959613</v>
      </c>
      <c r="AU166" s="150">
        <f t="shared" si="463"/>
        <v>832.53170901563544</v>
      </c>
      <c r="AV166" s="150">
        <f t="shared" si="463"/>
        <v>832.55288115650774</v>
      </c>
      <c r="AW166" s="150">
        <f t="shared" si="463"/>
        <v>832.56575889006479</v>
      </c>
      <c r="AX166" s="150">
        <f t="shared" si="463"/>
        <v>832.57352817948777</v>
      </c>
      <c r="AY166" s="150">
        <f t="shared" si="463"/>
        <v>832.57772360749402</v>
      </c>
      <c r="BA166" s="181" t="s">
        <v>114</v>
      </c>
      <c r="BB166" s="181" t="s">
        <v>114</v>
      </c>
      <c r="BC166" s="181" t="s">
        <v>114</v>
      </c>
      <c r="BD166" s="181" t="s">
        <v>114</v>
      </c>
      <c r="BF166" s="77" t="s">
        <v>246</v>
      </c>
      <c r="BG166" s="77" t="str">
        <f t="shared" si="420"/>
        <v>Vehicle miles per driverBase Case Scenario</v>
      </c>
    </row>
    <row r="167" spans="2:59" x14ac:dyDescent="0.25">
      <c r="B167" s="156" t="s">
        <v>289</v>
      </c>
      <c r="C167" s="91" t="s">
        <v>291</v>
      </c>
      <c r="D167" s="37">
        <f t="shared" ref="D167:O167" si="464">D64/D$74</f>
        <v>2604.9384752563519</v>
      </c>
      <c r="E167" s="37">
        <f t="shared" si="464"/>
        <v>2473.6622217382915</v>
      </c>
      <c r="F167" s="37">
        <f t="shared" si="464"/>
        <v>2732.3460444819825</v>
      </c>
      <c r="G167" s="37">
        <f t="shared" si="464"/>
        <v>2839.3097707904753</v>
      </c>
      <c r="H167" s="37">
        <f t="shared" si="464"/>
        <v>3073.3778265614856</v>
      </c>
      <c r="I167" s="37">
        <f t="shared" si="464"/>
        <v>3074.9507556549916</v>
      </c>
      <c r="J167" s="37">
        <f t="shared" si="464"/>
        <v>2866.5300024636608</v>
      </c>
      <c r="K167" s="37">
        <f t="shared" si="464"/>
        <v>2848.191554021681</v>
      </c>
      <c r="L167" s="37">
        <f t="shared" si="464"/>
        <v>2884.6146790088169</v>
      </c>
      <c r="M167" s="37">
        <f t="shared" si="464"/>
        <v>2915.5826537911444</v>
      </c>
      <c r="N167" s="37">
        <f t="shared" si="464"/>
        <v>2912.3782379773988</v>
      </c>
      <c r="O167" s="37">
        <f t="shared" si="464"/>
        <v>2822.0168916740031</v>
      </c>
      <c r="P167" s="150">
        <f>AVERAGE(D167:O167)</f>
        <v>2837.3249261183569</v>
      </c>
      <c r="Q167" s="150">
        <f t="shared" ref="Q167:Q168" si="465">AVERAGE(E167:P167)</f>
        <v>2856.6904636901909</v>
      </c>
      <c r="R167" s="150">
        <f t="shared" ref="R167:R168" si="466">AVERAGE(F167:Q167)</f>
        <v>2888.6094838528484</v>
      </c>
      <c r="S167" s="150">
        <f t="shared" ref="S167:S168" si="467">AVERAGE(G167:R167)</f>
        <v>2901.6314371337553</v>
      </c>
      <c r="T167" s="150">
        <f t="shared" ref="T167:T168" si="468">AVERAGE(H167:S167)</f>
        <v>2906.8249093290274</v>
      </c>
      <c r="U167" s="150">
        <f t="shared" ref="U167:U168" si="469">AVERAGE(I167:T167)</f>
        <v>2892.9454995596566</v>
      </c>
      <c r="V167" s="150">
        <f t="shared" ref="V167:V168" si="470">AVERAGE(J167:U167)</f>
        <v>2877.7783948850447</v>
      </c>
      <c r="W167" s="150">
        <f t="shared" ref="W167:W168" si="471">AVERAGE(K167:V167)</f>
        <v>2878.7157609201604</v>
      </c>
      <c r="X167" s="150">
        <f t="shared" ref="X167:X168" si="472">AVERAGE(L167:W167)</f>
        <v>2881.2594448283671</v>
      </c>
      <c r="Y167" s="150">
        <f t="shared" ref="Y167:Y168" si="473">AVERAGE(M167:X167)</f>
        <v>2880.9798419799968</v>
      </c>
      <c r="Z167" s="150">
        <f t="shared" ref="Z167:Z168" si="474">AVERAGE(N167:Y167)</f>
        <v>2878.0962743290675</v>
      </c>
      <c r="AA167" s="150">
        <f t="shared" ref="AA167:AA168" si="475">AVERAGE(O167:Z167)</f>
        <v>2875.2394440250396</v>
      </c>
      <c r="AB167" s="150">
        <f t="shared" ref="AB167:AB168" si="476">AVERAGE(P167:AA167)</f>
        <v>2879.6746567209593</v>
      </c>
      <c r="AC167" s="150">
        <f t="shared" ref="AC167:AC168" si="477">AVERAGE(Q167:AB167)</f>
        <v>2883.2038009378425</v>
      </c>
      <c r="AD167" s="150">
        <f t="shared" ref="AD167:AD168" si="478">AVERAGE(R167:AC167)</f>
        <v>2885.4132457084802</v>
      </c>
      <c r="AE167" s="150">
        <f t="shared" ref="AE167:AE168" si="479">AVERAGE(S167:AD167)</f>
        <v>2885.1468925297831</v>
      </c>
      <c r="AF167" s="150">
        <f t="shared" ref="AF167:AF168" si="480">AVERAGE(T167:AE167)</f>
        <v>2883.7731804794516</v>
      </c>
      <c r="AG167" s="150">
        <f t="shared" ref="AG167:AG168" si="481">AVERAGE(U167:AF167)</f>
        <v>2881.8522030753211</v>
      </c>
      <c r="AH167" s="150">
        <f t="shared" ref="AH167:AH168" si="482">AVERAGE(V167:AG167)</f>
        <v>2880.9277617016264</v>
      </c>
      <c r="AI167" s="150">
        <f t="shared" ref="AI167:AI168" si="483">AVERAGE(W167:AH167)</f>
        <v>2881.1902089363416</v>
      </c>
      <c r="AJ167" s="150">
        <f t="shared" ref="AJ167:AJ168" si="484">AVERAGE(X167:AI167)</f>
        <v>2881.3964129376905</v>
      </c>
      <c r="AK167" s="150">
        <f t="shared" ref="AK167:AK168" si="485">AVERAGE(Y167:AJ167)</f>
        <v>2881.4078269468005</v>
      </c>
      <c r="AL167" s="150">
        <f t="shared" ref="AL167:AL168" si="486">AVERAGE(Z167:AK167)</f>
        <v>2881.4434923607005</v>
      </c>
      <c r="AM167" s="150">
        <f t="shared" ref="AM167:AM168" si="487">AVERAGE(AA167:AL167)</f>
        <v>2881.7224271966697</v>
      </c>
      <c r="AN167" s="150">
        <f t="shared" ref="AN167:AN168" si="488">AVERAGE(AB167:AM167)</f>
        <v>2882.2626757943058</v>
      </c>
      <c r="AO167" s="150">
        <f t="shared" ref="AO167:AO168" si="489">AVERAGE(AC167:AN167)</f>
        <v>2882.4783440504179</v>
      </c>
      <c r="AP167" s="150">
        <f t="shared" ref="AP167:AP168" si="490">AVERAGE(AD167:AO167)</f>
        <v>2882.4178893097996</v>
      </c>
      <c r="AQ167" s="150">
        <f t="shared" ref="AQ167:AQ168" si="491">AVERAGE(AE167:AP167)</f>
        <v>2882.1682762765759</v>
      </c>
      <c r="AR167" s="150">
        <f t="shared" ref="AR167:AR168" si="492">AVERAGE(AF167:AQ167)</f>
        <v>2881.9200582554749</v>
      </c>
      <c r="AS167" s="150">
        <f t="shared" ref="AS167:AS168" si="493">AVERAGE(AG167:AR167)</f>
        <v>2881.7656314034775</v>
      </c>
      <c r="AT167" s="150">
        <f t="shared" ref="AT167:AT168" si="494">AVERAGE(AH167:AS167)</f>
        <v>2881.7584170974901</v>
      </c>
      <c r="AU167" s="150">
        <f t="shared" ref="AU167:AU168" si="495">AVERAGE(AI167:AT167)</f>
        <v>2881.8276383804787</v>
      </c>
      <c r="AV167" s="150">
        <f t="shared" ref="AV167:AV168" si="496">AVERAGE(AJ167:AU167)</f>
        <v>2881.8807575008236</v>
      </c>
      <c r="AW167" s="150">
        <f t="shared" ref="AW167:AW168" si="497">AVERAGE(AK167:AV167)</f>
        <v>2881.9211195477515</v>
      </c>
      <c r="AX167" s="150">
        <f t="shared" ref="AX167:AX168" si="498">AVERAGE(AL167:AW167)</f>
        <v>2881.9638939311644</v>
      </c>
      <c r="AY167" s="150">
        <f t="shared" ref="AY167:AY168" si="499">AVERAGE(AM167:AX167)</f>
        <v>2882.0072607287025</v>
      </c>
      <c r="BA167" s="181" t="s">
        <v>114</v>
      </c>
      <c r="BB167" s="181" t="s">
        <v>114</v>
      </c>
      <c r="BC167" s="181" t="s">
        <v>114</v>
      </c>
      <c r="BD167" s="181" t="s">
        <v>114</v>
      </c>
      <c r="BF167" s="77" t="s">
        <v>246</v>
      </c>
      <c r="BG167" s="77" t="str">
        <f t="shared" si="420"/>
        <v>Vehicle minutes per driverBase Case Scenario</v>
      </c>
    </row>
    <row r="168" spans="2:59" x14ac:dyDescent="0.25">
      <c r="B168" s="156" t="s">
        <v>292</v>
      </c>
      <c r="C168" s="91" t="s">
        <v>293</v>
      </c>
      <c r="D168" s="37">
        <f t="shared" ref="D168:O168" si="500">D65/D$74</f>
        <v>61.767341207819548</v>
      </c>
      <c r="E168" s="37">
        <f t="shared" si="500"/>
        <v>58.346628816084348</v>
      </c>
      <c r="F168" s="37">
        <f t="shared" si="500"/>
        <v>65.568688054139614</v>
      </c>
      <c r="G168" s="37">
        <f t="shared" si="500"/>
        <v>3.9729319663632556</v>
      </c>
      <c r="H168" s="37">
        <f t="shared" si="500"/>
        <v>74.78895589232242</v>
      </c>
      <c r="I168" s="37">
        <f t="shared" si="500"/>
        <v>75.271644882875705</v>
      </c>
      <c r="J168" s="37">
        <f t="shared" si="500"/>
        <v>70.119862930270287</v>
      </c>
      <c r="K168" s="37">
        <f t="shared" si="500"/>
        <v>69.097204322924199</v>
      </c>
      <c r="L168" s="37">
        <f t="shared" si="500"/>
        <v>71.149302751460567</v>
      </c>
      <c r="M168" s="37">
        <f t="shared" si="500"/>
        <v>72.289252692253029</v>
      </c>
      <c r="N168" s="37">
        <f t="shared" si="500"/>
        <v>73.27883806481023</v>
      </c>
      <c r="O168" s="37">
        <f t="shared" si="500"/>
        <v>70.889619829628828</v>
      </c>
      <c r="P168" s="150">
        <f>AVERAGE(D168:O168)</f>
        <v>63.87835595091267</v>
      </c>
      <c r="Q168" s="150">
        <f t="shared" si="465"/>
        <v>64.054273846170432</v>
      </c>
      <c r="R168" s="150">
        <f t="shared" si="466"/>
        <v>64.529910932010935</v>
      </c>
      <c r="S168" s="150">
        <f t="shared" si="467"/>
        <v>64.443346171833539</v>
      </c>
      <c r="T168" s="150">
        <f t="shared" si="468"/>
        <v>69.482547355622742</v>
      </c>
      <c r="U168" s="150">
        <f t="shared" si="469"/>
        <v>69.040346644231093</v>
      </c>
      <c r="V168" s="150">
        <f t="shared" si="470"/>
        <v>68.521071791010726</v>
      </c>
      <c r="W168" s="150">
        <f t="shared" si="471"/>
        <v>68.38783919607242</v>
      </c>
      <c r="X168" s="150">
        <f t="shared" si="472"/>
        <v>68.32872543550144</v>
      </c>
      <c r="Y168" s="150">
        <f t="shared" si="473"/>
        <v>68.093677325838186</v>
      </c>
      <c r="Z168" s="150">
        <f t="shared" si="474"/>
        <v>67.744046045303591</v>
      </c>
      <c r="AA168" s="150">
        <f t="shared" si="475"/>
        <v>67.282813377011379</v>
      </c>
      <c r="AB168" s="150">
        <f t="shared" si="476"/>
        <v>66.982246172626589</v>
      </c>
      <c r="AC168" s="150">
        <f t="shared" si="477"/>
        <v>67.240903691102744</v>
      </c>
      <c r="AD168" s="150">
        <f t="shared" si="478"/>
        <v>67.506456178180443</v>
      </c>
      <c r="AE168" s="150">
        <f t="shared" si="479"/>
        <v>67.754501615361235</v>
      </c>
      <c r="AF168" s="150">
        <f t="shared" si="480"/>
        <v>68.030431235655215</v>
      </c>
      <c r="AG168" s="150">
        <f t="shared" si="481"/>
        <v>67.909421558991269</v>
      </c>
      <c r="AH168" s="150">
        <f t="shared" si="482"/>
        <v>67.815177801887941</v>
      </c>
      <c r="AI168" s="150">
        <f t="shared" si="483"/>
        <v>67.756353302794381</v>
      </c>
      <c r="AJ168" s="150">
        <f t="shared" si="484"/>
        <v>67.703729478354546</v>
      </c>
      <c r="AK168" s="150">
        <f t="shared" si="485"/>
        <v>67.651646481925624</v>
      </c>
      <c r="AL168" s="150">
        <f t="shared" si="486"/>
        <v>67.614810578266244</v>
      </c>
      <c r="AM168" s="150">
        <f t="shared" si="487"/>
        <v>67.604040956013122</v>
      </c>
      <c r="AN168" s="150">
        <f t="shared" si="488"/>
        <v>67.630809920929948</v>
      </c>
      <c r="AO168" s="150">
        <f t="shared" si="489"/>
        <v>67.684856899955221</v>
      </c>
      <c r="AP168" s="150">
        <f t="shared" si="490"/>
        <v>67.721853000692917</v>
      </c>
      <c r="AQ168" s="150">
        <f t="shared" si="491"/>
        <v>67.739802735902302</v>
      </c>
      <c r="AR168" s="150">
        <f t="shared" si="492"/>
        <v>67.738577829280729</v>
      </c>
      <c r="AS168" s="150">
        <f t="shared" si="493"/>
        <v>67.714256712082857</v>
      </c>
      <c r="AT168" s="150">
        <f t="shared" si="494"/>
        <v>67.697992974840489</v>
      </c>
      <c r="AU168" s="150">
        <f t="shared" si="495"/>
        <v>67.688227572586541</v>
      </c>
      <c r="AV168" s="150">
        <f t="shared" si="496"/>
        <v>67.682550428402564</v>
      </c>
      <c r="AW168" s="150">
        <f t="shared" si="497"/>
        <v>67.680785507573219</v>
      </c>
      <c r="AX168" s="150">
        <f t="shared" si="498"/>
        <v>67.683213759710512</v>
      </c>
      <c r="AY168" s="150">
        <f t="shared" si="499"/>
        <v>67.688914024830879</v>
      </c>
      <c r="BA168" s="181" t="s">
        <v>114</v>
      </c>
      <c r="BB168" s="181" t="s">
        <v>114</v>
      </c>
      <c r="BC168" s="181" t="s">
        <v>114</v>
      </c>
      <c r="BD168" s="181" t="s">
        <v>114</v>
      </c>
      <c r="BF168" s="77" t="s">
        <v>246</v>
      </c>
      <c r="BG168" s="77" t="str">
        <f t="shared" si="420"/>
        <v>Active hours per driverBase Case Scenario</v>
      </c>
    </row>
    <row r="170" spans="2:59" x14ac:dyDescent="0.25">
      <c r="D170" s="70">
        <v>44562</v>
      </c>
      <c r="E170" s="70">
        <v>44593</v>
      </c>
      <c r="F170" s="70">
        <v>44621</v>
      </c>
      <c r="G170" s="70">
        <v>44652</v>
      </c>
      <c r="H170" s="70">
        <v>44682</v>
      </c>
      <c r="I170" s="70">
        <v>44713</v>
      </c>
      <c r="J170" s="70">
        <v>44743</v>
      </c>
      <c r="K170" s="70">
        <v>44774</v>
      </c>
      <c r="L170" s="70">
        <v>44805</v>
      </c>
      <c r="M170" s="70">
        <v>44835</v>
      </c>
      <c r="N170" s="70">
        <v>44866</v>
      </c>
      <c r="O170" s="70">
        <v>44896</v>
      </c>
      <c r="P170" s="70">
        <v>44927</v>
      </c>
      <c r="Q170" s="70">
        <v>44958</v>
      </c>
      <c r="R170" s="70">
        <v>44986</v>
      </c>
      <c r="S170" s="70">
        <v>45017</v>
      </c>
      <c r="T170" s="70">
        <v>45047</v>
      </c>
      <c r="U170" s="70">
        <v>45078</v>
      </c>
      <c r="V170" s="70">
        <v>45108</v>
      </c>
      <c r="W170" s="70">
        <v>45139</v>
      </c>
      <c r="X170" s="70">
        <v>45170</v>
      </c>
      <c r="Y170" s="70">
        <v>45200</v>
      </c>
      <c r="Z170" s="70">
        <v>45231</v>
      </c>
      <c r="AA170" s="70">
        <v>45261</v>
      </c>
      <c r="AB170" s="70">
        <v>45292</v>
      </c>
      <c r="AC170" s="70">
        <v>45323</v>
      </c>
      <c r="AD170" s="70">
        <v>45352</v>
      </c>
      <c r="AE170" s="70">
        <v>45383</v>
      </c>
      <c r="AF170" s="70">
        <v>45413</v>
      </c>
      <c r="AG170" s="70">
        <v>45444</v>
      </c>
      <c r="AH170" s="70">
        <v>45474</v>
      </c>
      <c r="AI170" s="70">
        <v>45505</v>
      </c>
      <c r="AJ170" s="70">
        <v>45536</v>
      </c>
      <c r="AK170" s="70">
        <v>45566</v>
      </c>
      <c r="AL170" s="70">
        <v>45597</v>
      </c>
      <c r="AM170" s="70">
        <v>45627</v>
      </c>
      <c r="AN170" s="70">
        <v>45658</v>
      </c>
      <c r="AO170" s="70">
        <v>45689</v>
      </c>
      <c r="AP170" s="70">
        <v>45717</v>
      </c>
      <c r="AQ170" s="70">
        <v>45748</v>
      </c>
      <c r="AR170" s="70">
        <v>45778</v>
      </c>
      <c r="AS170" s="70">
        <v>45809</v>
      </c>
      <c r="AT170" s="70">
        <v>45839</v>
      </c>
      <c r="AU170" s="70">
        <v>45870</v>
      </c>
      <c r="AV170" s="70">
        <v>45901</v>
      </c>
      <c r="AW170" s="70">
        <v>45931</v>
      </c>
      <c r="AX170" s="70">
        <v>45962</v>
      </c>
      <c r="AY170" s="70">
        <v>45992</v>
      </c>
      <c r="BA170" s="173">
        <v>2022</v>
      </c>
      <c r="BB170" s="36">
        <f>BA170+1</f>
        <v>2023</v>
      </c>
      <c r="BC170" s="36">
        <f>BB170+1</f>
        <v>2024</v>
      </c>
      <c r="BD170" s="36">
        <f>BC170+1</f>
        <v>2025</v>
      </c>
    </row>
    <row r="171" spans="2:59" x14ac:dyDescent="0.25">
      <c r="B171" s="59" t="s">
        <v>40</v>
      </c>
      <c r="C171" s="76" t="s">
        <v>114</v>
      </c>
      <c r="D171" s="65">
        <f t="shared" ref="D171:O171" si="501">D12</f>
        <v>1350574</v>
      </c>
      <c r="E171" s="65">
        <f t="shared" si="501"/>
        <v>1311309</v>
      </c>
      <c r="F171" s="65">
        <f t="shared" si="501"/>
        <v>1493527</v>
      </c>
      <c r="G171" s="65">
        <f t="shared" si="501"/>
        <v>1500009</v>
      </c>
      <c r="H171" s="65">
        <f t="shared" si="501"/>
        <v>1620390</v>
      </c>
      <c r="I171" s="65">
        <f t="shared" si="501"/>
        <v>1618794</v>
      </c>
      <c r="J171" s="65">
        <f t="shared" si="501"/>
        <v>1548903</v>
      </c>
      <c r="K171" s="65">
        <f t="shared" si="501"/>
        <v>1586248</v>
      </c>
      <c r="L171" s="65">
        <f t="shared" si="501"/>
        <v>1626935</v>
      </c>
      <c r="M171" s="65">
        <f t="shared" si="501"/>
        <v>1652162</v>
      </c>
      <c r="N171" s="65">
        <f t="shared" si="501"/>
        <v>1607534</v>
      </c>
      <c r="O171" s="65">
        <f t="shared" si="501"/>
        <v>1526882</v>
      </c>
      <c r="P171" s="134">
        <f>P238*P232</f>
        <v>2275753.5631936495</v>
      </c>
      <c r="Q171" s="134">
        <f t="shared" ref="Q171:AY171" si="502">Q238*Q232</f>
        <v>2087851.301372499</v>
      </c>
      <c r="R171" s="134">
        <f t="shared" si="502"/>
        <v>2362495.5838395217</v>
      </c>
      <c r="S171" s="134">
        <f t="shared" si="502"/>
        <v>2356382.2110508801</v>
      </c>
      <c r="T171" s="134">
        <f t="shared" si="502"/>
        <v>2548113.8293092228</v>
      </c>
      <c r="U171" s="134">
        <f t="shared" si="502"/>
        <v>2527016.1314564534</v>
      </c>
      <c r="V171" s="134">
        <f t="shared" si="502"/>
        <v>2711852.749867904</v>
      </c>
      <c r="W171" s="134">
        <f t="shared" si="502"/>
        <v>2684127.8232347611</v>
      </c>
      <c r="X171" s="134">
        <f t="shared" si="502"/>
        <v>2696280.7641225564</v>
      </c>
      <c r="Y171" s="134">
        <f t="shared" si="502"/>
        <v>2816876.9402750479</v>
      </c>
      <c r="Z171" s="134">
        <f t="shared" si="502"/>
        <v>2826823.5941308755</v>
      </c>
      <c r="AA171" s="134">
        <f t="shared" si="502"/>
        <v>2954853.3432824686</v>
      </c>
      <c r="AB171" s="134">
        <f t="shared" si="502"/>
        <v>3185987.8867657939</v>
      </c>
      <c r="AC171" s="134">
        <f t="shared" si="502"/>
        <v>3239286.980561282</v>
      </c>
      <c r="AD171" s="134">
        <f t="shared" si="502"/>
        <v>3515708.7504149149</v>
      </c>
      <c r="AE171" s="134">
        <f t="shared" si="502"/>
        <v>3499090.5496348911</v>
      </c>
      <c r="AF171" s="134">
        <f t="shared" si="502"/>
        <v>3695200.2773582656</v>
      </c>
      <c r="AG171" s="134">
        <f t="shared" si="502"/>
        <v>3674369.8427783758</v>
      </c>
      <c r="AH171" s="134">
        <f t="shared" si="502"/>
        <v>3869808.2693300564</v>
      </c>
      <c r="AI171" s="134">
        <f t="shared" si="502"/>
        <v>3856971.8475954188</v>
      </c>
      <c r="AJ171" s="134">
        <f t="shared" si="502"/>
        <v>3883639.3005451765</v>
      </c>
      <c r="AK171" s="134">
        <f t="shared" si="502"/>
        <v>4026703.8846413139</v>
      </c>
      <c r="AL171" s="134">
        <f t="shared" si="502"/>
        <v>4055145.47942656</v>
      </c>
      <c r="AM171" s="134">
        <f t="shared" si="502"/>
        <v>4203436.9923763005</v>
      </c>
      <c r="AN171" s="134">
        <f t="shared" si="502"/>
        <v>4515168.7362325052</v>
      </c>
      <c r="AO171" s="134">
        <f t="shared" si="502"/>
        <v>4617446.8711267719</v>
      </c>
      <c r="AP171" s="134">
        <f t="shared" si="502"/>
        <v>5224256.7413097657</v>
      </c>
      <c r="AQ171" s="134">
        <f t="shared" si="502"/>
        <v>5174491.0807287404</v>
      </c>
      <c r="AR171" s="134">
        <f t="shared" si="502"/>
        <v>5454987.6318931375</v>
      </c>
      <c r="AS171" s="134">
        <f t="shared" si="502"/>
        <v>5396123.6396949841</v>
      </c>
      <c r="AT171" s="134">
        <f t="shared" si="502"/>
        <v>5646312.550660545</v>
      </c>
      <c r="AU171" s="134">
        <f t="shared" si="502"/>
        <v>5603689.3977414295</v>
      </c>
      <c r="AV171" s="134">
        <f t="shared" si="502"/>
        <v>5544854.9351479039</v>
      </c>
      <c r="AW171" s="134">
        <f t="shared" si="502"/>
        <v>5800984.9555771016</v>
      </c>
      <c r="AX171" s="134">
        <f t="shared" si="502"/>
        <v>5756812.7267319001</v>
      </c>
      <c r="AY171" s="134">
        <f t="shared" si="502"/>
        <v>6029643.2988752127</v>
      </c>
      <c r="BA171" s="134">
        <f t="shared" ref="BA171:BD186" si="503">SUMIF($D$10:$AY$10,BA$11,$D171:$AY171)</f>
        <v>18443267</v>
      </c>
      <c r="BB171" s="134">
        <f t="shared" si="503"/>
        <v>30848427.83513584</v>
      </c>
      <c r="BC171" s="134">
        <f t="shared" si="503"/>
        <v>44705350.061428346</v>
      </c>
      <c r="BD171" s="134">
        <f t="shared" si="503"/>
        <v>64764772.565719992</v>
      </c>
      <c r="BF171" s="77" t="s">
        <v>248</v>
      </c>
      <c r="BG171" s="77" t="str">
        <f t="shared" ref="BG171:BG212" si="504">B171&amp;BF171</f>
        <v>Completed TripsStrong Case Scenario</v>
      </c>
    </row>
    <row r="172" spans="2:59" x14ac:dyDescent="0.25">
      <c r="B172" s="38" t="s">
        <v>41</v>
      </c>
      <c r="C172" s="77" t="s">
        <v>26</v>
      </c>
      <c r="D172" s="63">
        <f t="shared" ref="D172:O172" si="505">D13</f>
        <v>425832.75</v>
      </c>
      <c r="E172" s="63">
        <f t="shared" si="505"/>
        <v>439015.94</v>
      </c>
      <c r="F172" s="63">
        <f t="shared" si="505"/>
        <v>499729</v>
      </c>
      <c r="G172" s="63">
        <f t="shared" si="505"/>
        <v>508711.52</v>
      </c>
      <c r="H172" s="63">
        <f t="shared" si="505"/>
        <v>525923.67000000004</v>
      </c>
      <c r="I172" s="63">
        <f t="shared" si="505"/>
        <v>498520.07</v>
      </c>
      <c r="J172" s="63">
        <f t="shared" si="505"/>
        <v>469702.52</v>
      </c>
      <c r="K172" s="63">
        <f t="shared" si="505"/>
        <v>508481.52</v>
      </c>
      <c r="L172" s="63">
        <f t="shared" si="505"/>
        <v>505626.98</v>
      </c>
      <c r="M172" s="63">
        <f t="shared" si="505"/>
        <v>494674.96</v>
      </c>
      <c r="N172" s="63">
        <f t="shared" si="505"/>
        <v>486739.12</v>
      </c>
      <c r="O172" s="63">
        <f t="shared" si="505"/>
        <v>512444.95</v>
      </c>
      <c r="P172" s="67">
        <f t="shared" ref="P172:AY172" si="506">P260*P171</f>
        <v>898886.36695221311</v>
      </c>
      <c r="Q172" s="67">
        <f t="shared" si="506"/>
        <v>824667.96993320982</v>
      </c>
      <c r="R172" s="67">
        <f t="shared" si="506"/>
        <v>933148.08186788345</v>
      </c>
      <c r="S172" s="67">
        <f t="shared" si="506"/>
        <v>930733.39710382011</v>
      </c>
      <c r="T172" s="67">
        <f t="shared" si="506"/>
        <v>1006464.3288503367</v>
      </c>
      <c r="U172" s="67">
        <f t="shared" si="506"/>
        <v>998131.07463483291</v>
      </c>
      <c r="V172" s="67">
        <f t="shared" si="506"/>
        <v>1071138.5913935634</v>
      </c>
      <c r="W172" s="67">
        <f t="shared" si="506"/>
        <v>1060187.6874915131</v>
      </c>
      <c r="X172" s="67">
        <f t="shared" si="506"/>
        <v>1064987.9053442252</v>
      </c>
      <c r="Y172" s="67">
        <f t="shared" si="506"/>
        <v>1112621.4718266686</v>
      </c>
      <c r="Z172" s="67">
        <f t="shared" si="506"/>
        <v>1116550.2414845084</v>
      </c>
      <c r="AA172" s="67">
        <f t="shared" si="506"/>
        <v>1167119.9507614553</v>
      </c>
      <c r="AB172" s="67">
        <f t="shared" si="506"/>
        <v>1310009.4004243533</v>
      </c>
      <c r="AC172" s="67">
        <f t="shared" si="506"/>
        <v>1331924.8365112958</v>
      </c>
      <c r="AD172" s="67">
        <f t="shared" si="506"/>
        <v>1445583.497454226</v>
      </c>
      <c r="AE172" s="67">
        <f t="shared" si="506"/>
        <v>1438750.4522532695</v>
      </c>
      <c r="AF172" s="67">
        <f t="shared" si="506"/>
        <v>1519386.5362444974</v>
      </c>
      <c r="AG172" s="67">
        <f t="shared" si="506"/>
        <v>1510821.5114909722</v>
      </c>
      <c r="AH172" s="67">
        <f t="shared" si="506"/>
        <v>1591181.5709407735</v>
      </c>
      <c r="AI172" s="67">
        <f t="shared" si="506"/>
        <v>1585903.5115953386</v>
      </c>
      <c r="AJ172" s="67">
        <f t="shared" si="506"/>
        <v>1596868.59222062</v>
      </c>
      <c r="AK172" s="67">
        <f t="shared" si="506"/>
        <v>1655693.6589486648</v>
      </c>
      <c r="AL172" s="67">
        <f t="shared" si="506"/>
        <v>1667388.2283745252</v>
      </c>
      <c r="AM172" s="67">
        <f t="shared" si="506"/>
        <v>1728362.495343416</v>
      </c>
      <c r="AN172" s="67">
        <f t="shared" si="506"/>
        <v>1856539.8548866303</v>
      </c>
      <c r="AO172" s="67">
        <f t="shared" si="506"/>
        <v>1898594.4147064958</v>
      </c>
      <c r="AP172" s="67">
        <f t="shared" si="506"/>
        <v>2148101.525989634</v>
      </c>
      <c r="AQ172" s="67">
        <f t="shared" si="506"/>
        <v>2127638.9613169068</v>
      </c>
      <c r="AR172" s="67">
        <f t="shared" si="506"/>
        <v>2242973.0843179156</v>
      </c>
      <c r="AS172" s="67">
        <f t="shared" si="506"/>
        <v>2218769.4822118306</v>
      </c>
      <c r="AT172" s="67">
        <f t="shared" si="506"/>
        <v>2321641.7582202391</v>
      </c>
      <c r="AU172" s="67">
        <f t="shared" si="506"/>
        <v>2304116.0384170641</v>
      </c>
      <c r="AV172" s="67">
        <f t="shared" si="506"/>
        <v>2279924.5782465506</v>
      </c>
      <c r="AW172" s="67">
        <f t="shared" si="506"/>
        <v>2385239.7101360639</v>
      </c>
      <c r="AX172" s="67">
        <f t="shared" si="506"/>
        <v>2367077.0437727426</v>
      </c>
      <c r="AY172" s="67">
        <f t="shared" si="506"/>
        <v>2479259.081788497</v>
      </c>
      <c r="BA172" s="37">
        <f t="shared" si="503"/>
        <v>5875403</v>
      </c>
      <c r="BB172" s="37">
        <f t="shared" si="503"/>
        <v>12184637.067644229</v>
      </c>
      <c r="BC172" s="37">
        <f t="shared" si="503"/>
        <v>18381874.291801952</v>
      </c>
      <c r="BD172" s="37">
        <f t="shared" si="503"/>
        <v>26629875.534010567</v>
      </c>
      <c r="BF172" s="77" t="s">
        <v>248</v>
      </c>
      <c r="BG172" s="77" t="str">
        <f t="shared" si="504"/>
        <v>Booking FeeStrong Case Scenario</v>
      </c>
    </row>
    <row r="173" spans="2:59" x14ac:dyDescent="0.25">
      <c r="B173" s="38" t="s">
        <v>42</v>
      </c>
      <c r="C173" s="78" t="s">
        <v>26</v>
      </c>
      <c r="D173" s="63">
        <f t="shared" ref="D173:O173" si="507">D14</f>
        <v>3320302</v>
      </c>
      <c r="E173" s="63">
        <f t="shared" si="507"/>
        <v>3349458.4600000004</v>
      </c>
      <c r="F173" s="63">
        <f t="shared" si="507"/>
        <v>3826575.69</v>
      </c>
      <c r="G173" s="63">
        <f t="shared" si="507"/>
        <v>4016974.25</v>
      </c>
      <c r="H173" s="63">
        <f t="shared" si="507"/>
        <v>4140114.2199999997</v>
      </c>
      <c r="I173" s="63">
        <f t="shared" si="507"/>
        <v>4049503.8</v>
      </c>
      <c r="J173" s="63">
        <f t="shared" si="507"/>
        <v>3825692.33</v>
      </c>
      <c r="K173" s="63">
        <f t="shared" si="507"/>
        <v>4100736.57</v>
      </c>
      <c r="L173" s="63">
        <f t="shared" si="507"/>
        <v>4151979.9</v>
      </c>
      <c r="M173" s="63">
        <f t="shared" si="507"/>
        <v>4193123.14</v>
      </c>
      <c r="N173" s="63">
        <f t="shared" si="507"/>
        <v>4020146.96</v>
      </c>
      <c r="O173" s="63">
        <f t="shared" si="507"/>
        <v>4216790.21</v>
      </c>
      <c r="P173" s="67">
        <f t="shared" ref="P173:AY173" si="508">P221*P261</f>
        <v>6516533.0120972283</v>
      </c>
      <c r="Q173" s="67">
        <f t="shared" si="508"/>
        <v>5978482.0948059382</v>
      </c>
      <c r="R173" s="67">
        <f t="shared" si="508"/>
        <v>6764915.4600990238</v>
      </c>
      <c r="S173" s="67">
        <f t="shared" si="508"/>
        <v>6747410.0516766217</v>
      </c>
      <c r="T173" s="67">
        <f t="shared" si="508"/>
        <v>7296426.184201072</v>
      </c>
      <c r="U173" s="67">
        <f t="shared" si="508"/>
        <v>7236013.7358760918</v>
      </c>
      <c r="V173" s="67">
        <f t="shared" si="508"/>
        <v>7765286.300886306</v>
      </c>
      <c r="W173" s="67">
        <f t="shared" si="508"/>
        <v>7685897.0372222262</v>
      </c>
      <c r="X173" s="67">
        <f t="shared" si="508"/>
        <v>7720696.5171704181</v>
      </c>
      <c r="Y173" s="67">
        <f t="shared" si="508"/>
        <v>8066019.0405492513</v>
      </c>
      <c r="Z173" s="67">
        <f t="shared" si="508"/>
        <v>8094500.9022322204</v>
      </c>
      <c r="AA173" s="67">
        <f t="shared" si="508"/>
        <v>8461109.1766826697</v>
      </c>
      <c r="AB173" s="67">
        <f t="shared" si="508"/>
        <v>9496995.1908023842</v>
      </c>
      <c r="AC173" s="67">
        <f t="shared" si="508"/>
        <v>9655872.5172205064</v>
      </c>
      <c r="AD173" s="67">
        <f t="shared" si="508"/>
        <v>10479848.097867783</v>
      </c>
      <c r="AE173" s="67">
        <f t="shared" si="508"/>
        <v>10430311.508747891</v>
      </c>
      <c r="AF173" s="67">
        <f t="shared" si="508"/>
        <v>11014887.849667095</v>
      </c>
      <c r="AG173" s="67">
        <f t="shared" si="508"/>
        <v>10952795.166311553</v>
      </c>
      <c r="AH173" s="67">
        <f t="shared" si="508"/>
        <v>11535370.450030997</v>
      </c>
      <c r="AI173" s="67">
        <f t="shared" si="508"/>
        <v>11497106.828255361</v>
      </c>
      <c r="AJ173" s="67">
        <f t="shared" si="508"/>
        <v>11576598.866962355</v>
      </c>
      <c r="AK173" s="67">
        <f t="shared" si="508"/>
        <v>12003054.872265754</v>
      </c>
      <c r="AL173" s="67">
        <f t="shared" si="508"/>
        <v>12087835.3857185</v>
      </c>
      <c r="AM173" s="67">
        <f t="shared" si="508"/>
        <v>12529872.152766643</v>
      </c>
      <c r="AN173" s="67">
        <f t="shared" si="508"/>
        <v>13459101.948184393</v>
      </c>
      <c r="AO173" s="67">
        <f t="shared" si="508"/>
        <v>13763979.11336443</v>
      </c>
      <c r="AP173" s="67">
        <f t="shared" si="508"/>
        <v>15572796.542582406</v>
      </c>
      <c r="AQ173" s="67">
        <f t="shared" si="508"/>
        <v>15424451.898471134</v>
      </c>
      <c r="AR173" s="67">
        <f t="shared" si="508"/>
        <v>16260573.846238209</v>
      </c>
      <c r="AS173" s="67">
        <f t="shared" si="508"/>
        <v>16085108.316962522</v>
      </c>
      <c r="AT173" s="67">
        <f t="shared" si="508"/>
        <v>16830887.324504204</v>
      </c>
      <c r="AU173" s="67">
        <f t="shared" si="508"/>
        <v>16703833.521201583</v>
      </c>
      <c r="AV173" s="67">
        <f t="shared" si="508"/>
        <v>16528456.015648238</v>
      </c>
      <c r="AW173" s="67">
        <f t="shared" si="508"/>
        <v>17291944.659889597</v>
      </c>
      <c r="AX173" s="67">
        <f t="shared" si="508"/>
        <v>17160273.272608913</v>
      </c>
      <c r="AY173" s="67">
        <f t="shared" si="508"/>
        <v>17973543.982868642</v>
      </c>
      <c r="BA173" s="37">
        <f t="shared" si="503"/>
        <v>47211397.530000001</v>
      </c>
      <c r="BB173" s="37">
        <f t="shared" si="503"/>
        <v>88333289.513499051</v>
      </c>
      <c r="BC173" s="37">
        <f t="shared" si="503"/>
        <v>133260548.88661683</v>
      </c>
      <c r="BD173" s="37">
        <f t="shared" si="503"/>
        <v>193054950.44252428</v>
      </c>
      <c r="BF173" s="77" t="s">
        <v>248</v>
      </c>
      <c r="BG173" s="77" t="str">
        <f t="shared" si="504"/>
        <v>FaresStrong Case Scenario</v>
      </c>
    </row>
    <row r="174" spans="2:59" x14ac:dyDescent="0.25">
      <c r="B174" s="38" t="s">
        <v>43</v>
      </c>
      <c r="C174" s="78" t="s">
        <v>26</v>
      </c>
      <c r="D174" s="63">
        <f t="shared" ref="D174:O174" si="509">D15</f>
        <v>438.66999999999996</v>
      </c>
      <c r="E174" s="63">
        <f t="shared" si="509"/>
        <v>244.57999999999998</v>
      </c>
      <c r="F174" s="63">
        <f t="shared" si="509"/>
        <v>489.46</v>
      </c>
      <c r="G174" s="63">
        <f t="shared" si="509"/>
        <v>377.08000000000004</v>
      </c>
      <c r="H174" s="63">
        <f t="shared" si="509"/>
        <v>291.63</v>
      </c>
      <c r="I174" s="63">
        <f t="shared" si="509"/>
        <v>336.72</v>
      </c>
      <c r="J174" s="63">
        <f t="shared" si="509"/>
        <v>286.16000000000003</v>
      </c>
      <c r="K174" s="63">
        <f t="shared" si="509"/>
        <v>458.74</v>
      </c>
      <c r="L174" s="63">
        <f t="shared" si="509"/>
        <v>443.02</v>
      </c>
      <c r="M174" s="63">
        <f t="shared" si="509"/>
        <v>377.31</v>
      </c>
      <c r="N174" s="63">
        <f t="shared" si="509"/>
        <v>2291.7400000000002</v>
      </c>
      <c r="O174" s="63">
        <f t="shared" si="509"/>
        <v>1204.19</v>
      </c>
      <c r="P174" s="37">
        <f t="shared" ref="P174:AY174" si="510">P171*P262</f>
        <v>885.13837849542074</v>
      </c>
      <c r="Q174" s="37">
        <f t="shared" si="510"/>
        <v>812.05511234836365</v>
      </c>
      <c r="R174" s="37">
        <f t="shared" si="510"/>
        <v>918.87607872081662</v>
      </c>
      <c r="S174" s="37">
        <f t="shared" si="510"/>
        <v>916.49832527475257</v>
      </c>
      <c r="T174" s="37">
        <f t="shared" si="510"/>
        <v>991.07099273586959</v>
      </c>
      <c r="U174" s="37">
        <f t="shared" si="510"/>
        <v>982.86519120735079</v>
      </c>
      <c r="V174" s="37">
        <f t="shared" si="510"/>
        <v>1054.7560968630994</v>
      </c>
      <c r="W174" s="37">
        <f t="shared" si="510"/>
        <v>1043.9726812064735</v>
      </c>
      <c r="X174" s="37">
        <f t="shared" si="510"/>
        <v>1048.6994822825434</v>
      </c>
      <c r="Y174" s="37">
        <f t="shared" si="510"/>
        <v>1095.604518723557</v>
      </c>
      <c r="Z174" s="37">
        <f t="shared" si="510"/>
        <v>1099.4731999409762</v>
      </c>
      <c r="AA174" s="37">
        <f t="shared" si="510"/>
        <v>1149.2694724355185</v>
      </c>
      <c r="AB174" s="37">
        <f t="shared" si="510"/>
        <v>1239.1676311561873</v>
      </c>
      <c r="AC174" s="37">
        <f t="shared" si="510"/>
        <v>1259.8979396660457</v>
      </c>
      <c r="AD174" s="37">
        <f t="shared" si="510"/>
        <v>1367.4102472841528</v>
      </c>
      <c r="AE174" s="37">
        <f t="shared" si="510"/>
        <v>1360.9467147075852</v>
      </c>
      <c r="AF174" s="37">
        <f t="shared" si="510"/>
        <v>1437.2222171221124</v>
      </c>
      <c r="AG174" s="37">
        <f t="shared" si="510"/>
        <v>1429.1203657680826</v>
      </c>
      <c r="AH174" s="37">
        <f t="shared" si="510"/>
        <v>1505.1347703026788</v>
      </c>
      <c r="AI174" s="37">
        <f t="shared" si="510"/>
        <v>1500.1421341474988</v>
      </c>
      <c r="AJ174" s="37">
        <f t="shared" si="510"/>
        <v>1510.5142528357044</v>
      </c>
      <c r="AK174" s="37">
        <f t="shared" si="510"/>
        <v>1566.1582188762407</v>
      </c>
      <c r="AL174" s="37">
        <f t="shared" si="510"/>
        <v>1577.2203775814689</v>
      </c>
      <c r="AM174" s="37">
        <f t="shared" si="510"/>
        <v>1634.8973209200815</v>
      </c>
      <c r="AN174" s="37">
        <f t="shared" si="510"/>
        <v>1756.1431951417235</v>
      </c>
      <c r="AO174" s="37">
        <f t="shared" si="510"/>
        <v>1795.9235579806605</v>
      </c>
      <c r="AP174" s="37">
        <f t="shared" si="510"/>
        <v>2031.9379987512352</v>
      </c>
      <c r="AQ174" s="37">
        <f t="shared" si="510"/>
        <v>2012.5819942945727</v>
      </c>
      <c r="AR174" s="37">
        <f t="shared" si="510"/>
        <v>2121.6791595090672</v>
      </c>
      <c r="AS174" s="37">
        <f t="shared" si="510"/>
        <v>2098.7844228166973</v>
      </c>
      <c r="AT174" s="37">
        <f t="shared" si="510"/>
        <v>2196.0936440571645</v>
      </c>
      <c r="AU174" s="37">
        <f t="shared" si="510"/>
        <v>2179.5156678336562</v>
      </c>
      <c r="AV174" s="37">
        <f t="shared" si="510"/>
        <v>2156.6324164737853</v>
      </c>
      <c r="AW174" s="37">
        <f t="shared" si="510"/>
        <v>2256.2523905488988</v>
      </c>
      <c r="AX174" s="37">
        <f t="shared" si="510"/>
        <v>2239.0719121144493</v>
      </c>
      <c r="AY174" s="37">
        <f t="shared" si="510"/>
        <v>2345.1874485840544</v>
      </c>
      <c r="BA174" s="37">
        <f t="shared" si="503"/>
        <v>7239.3000000000011</v>
      </c>
      <c r="BB174" s="37">
        <f t="shared" si="503"/>
        <v>11998.279530234742</v>
      </c>
      <c r="BC174" s="37">
        <f t="shared" si="503"/>
        <v>17387.832190367841</v>
      </c>
      <c r="BD174" s="37">
        <f t="shared" si="503"/>
        <v>25189.803808105964</v>
      </c>
      <c r="BF174" s="77" t="s">
        <v>248</v>
      </c>
      <c r="BG174" s="77" t="str">
        <f t="shared" si="504"/>
        <v>Taxes &amp; Fees - collectedStrong Case Scenario</v>
      </c>
    </row>
    <row r="175" spans="2:59" x14ac:dyDescent="0.25">
      <c r="B175" s="39" t="s">
        <v>44</v>
      </c>
      <c r="C175" s="78" t="s">
        <v>26</v>
      </c>
      <c r="D175" s="67">
        <f t="shared" ref="D175:O175" si="511">D16</f>
        <v>3746573.42</v>
      </c>
      <c r="E175" s="67">
        <f t="shared" si="511"/>
        <v>3788718.9800000004</v>
      </c>
      <c r="F175" s="67">
        <f t="shared" si="511"/>
        <v>4326794.1499999994</v>
      </c>
      <c r="G175" s="67">
        <f t="shared" si="511"/>
        <v>4526062.8499999996</v>
      </c>
      <c r="H175" s="67">
        <f t="shared" si="511"/>
        <v>4666329.5199999996</v>
      </c>
      <c r="I175" s="67">
        <f t="shared" si="511"/>
        <v>4548360.59</v>
      </c>
      <c r="J175" s="67">
        <f t="shared" si="511"/>
        <v>4295681.01</v>
      </c>
      <c r="K175" s="67">
        <f t="shared" si="511"/>
        <v>4609676.83</v>
      </c>
      <c r="L175" s="67">
        <f t="shared" si="511"/>
        <v>4658049.8999999994</v>
      </c>
      <c r="M175" s="67">
        <f t="shared" si="511"/>
        <v>4688175.41</v>
      </c>
      <c r="N175" s="67">
        <f t="shared" si="511"/>
        <v>4509177.82</v>
      </c>
      <c r="O175" s="67">
        <f t="shared" si="511"/>
        <v>4730439.3500000006</v>
      </c>
      <c r="P175" s="67">
        <f t="shared" ref="P175:AY175" si="512">P172+P173+P174</f>
        <v>7416304.5174279371</v>
      </c>
      <c r="Q175" s="67">
        <f t="shared" si="512"/>
        <v>6803962.1198514961</v>
      </c>
      <c r="R175" s="67">
        <f t="shared" si="512"/>
        <v>7698982.4180456288</v>
      </c>
      <c r="S175" s="67">
        <f t="shared" si="512"/>
        <v>7679059.947105716</v>
      </c>
      <c r="T175" s="67">
        <f t="shared" si="512"/>
        <v>8303881.5840441445</v>
      </c>
      <c r="U175" s="67">
        <f t="shared" si="512"/>
        <v>8235127.6757021323</v>
      </c>
      <c r="V175" s="67">
        <f t="shared" si="512"/>
        <v>8837479.6483767312</v>
      </c>
      <c r="W175" s="67">
        <f t="shared" si="512"/>
        <v>8747128.6973949447</v>
      </c>
      <c r="X175" s="67">
        <f t="shared" si="512"/>
        <v>8786733.1219969261</v>
      </c>
      <c r="Y175" s="67">
        <f t="shared" si="512"/>
        <v>9179736.1168946419</v>
      </c>
      <c r="Z175" s="67">
        <f t="shared" si="512"/>
        <v>9212150.6169166695</v>
      </c>
      <c r="AA175" s="67">
        <f t="shared" si="512"/>
        <v>9629378.3969165608</v>
      </c>
      <c r="AB175" s="67">
        <f t="shared" si="512"/>
        <v>10808243.758857895</v>
      </c>
      <c r="AC175" s="67">
        <f t="shared" si="512"/>
        <v>10989057.251671467</v>
      </c>
      <c r="AD175" s="67">
        <f t="shared" si="512"/>
        <v>11926799.005569294</v>
      </c>
      <c r="AE175" s="67">
        <f t="shared" si="512"/>
        <v>11870422.907715866</v>
      </c>
      <c r="AF175" s="67">
        <f t="shared" si="512"/>
        <v>12535711.608128713</v>
      </c>
      <c r="AG175" s="67">
        <f t="shared" si="512"/>
        <v>12465045.798168294</v>
      </c>
      <c r="AH175" s="67">
        <f t="shared" si="512"/>
        <v>13128057.155742073</v>
      </c>
      <c r="AI175" s="67">
        <f t="shared" si="512"/>
        <v>13084510.481984846</v>
      </c>
      <c r="AJ175" s="67">
        <f t="shared" si="512"/>
        <v>13174977.97343581</v>
      </c>
      <c r="AK175" s="67">
        <f t="shared" si="512"/>
        <v>13660314.689433295</v>
      </c>
      <c r="AL175" s="67">
        <f t="shared" si="512"/>
        <v>13756800.834470607</v>
      </c>
      <c r="AM175" s="67">
        <f t="shared" si="512"/>
        <v>14259869.545430979</v>
      </c>
      <c r="AN175" s="67">
        <f t="shared" si="512"/>
        <v>15317397.946266165</v>
      </c>
      <c r="AO175" s="67">
        <f t="shared" si="512"/>
        <v>15664369.451628907</v>
      </c>
      <c r="AP175" s="67">
        <f t="shared" si="512"/>
        <v>17722930.006570794</v>
      </c>
      <c r="AQ175" s="67">
        <f t="shared" si="512"/>
        <v>17554103.441782337</v>
      </c>
      <c r="AR175" s="67">
        <f t="shared" si="512"/>
        <v>18505668.609715637</v>
      </c>
      <c r="AS175" s="67">
        <f t="shared" si="512"/>
        <v>18305976.583597168</v>
      </c>
      <c r="AT175" s="67">
        <f t="shared" si="512"/>
        <v>19154725.176368501</v>
      </c>
      <c r="AU175" s="67">
        <f t="shared" si="512"/>
        <v>19010129.075286482</v>
      </c>
      <c r="AV175" s="67">
        <f t="shared" si="512"/>
        <v>18810537.226311263</v>
      </c>
      <c r="AW175" s="67">
        <f t="shared" si="512"/>
        <v>19679440.622416209</v>
      </c>
      <c r="AX175" s="67">
        <f t="shared" si="512"/>
        <v>19529589.388293769</v>
      </c>
      <c r="AY175" s="67">
        <f t="shared" si="512"/>
        <v>20455148.25210572</v>
      </c>
      <c r="BA175" s="37">
        <f t="shared" si="503"/>
        <v>53094039.829999998</v>
      </c>
      <c r="BB175" s="37">
        <f t="shared" si="503"/>
        <v>100529924.86067355</v>
      </c>
      <c r="BC175" s="37">
        <f t="shared" si="503"/>
        <v>151659811.01060915</v>
      </c>
      <c r="BD175" s="37">
        <f t="shared" si="503"/>
        <v>219710015.78034297</v>
      </c>
      <c r="BF175" s="77" t="s">
        <v>248</v>
      </c>
      <c r="BG175" s="77" t="str">
        <f t="shared" si="504"/>
        <v>Gross BookingsStrong Case Scenario</v>
      </c>
    </row>
    <row r="176" spans="2:59" x14ac:dyDescent="0.25">
      <c r="B176" s="39" t="s">
        <v>45</v>
      </c>
      <c r="C176" s="78" t="s">
        <v>26</v>
      </c>
      <c r="D176" s="63">
        <f t="shared" ref="D176:O176" si="513">D17</f>
        <v>-262.26</v>
      </c>
      <c r="E176" s="63">
        <f t="shared" si="513"/>
        <v>-309.06</v>
      </c>
      <c r="F176" s="63">
        <f t="shared" si="513"/>
        <v>-186.22</v>
      </c>
      <c r="G176" s="63">
        <f t="shared" si="513"/>
        <v>54.83</v>
      </c>
      <c r="H176" s="63">
        <f t="shared" si="513"/>
        <v>-145.44</v>
      </c>
      <c r="I176" s="63">
        <f t="shared" si="513"/>
        <v>42.47</v>
      </c>
      <c r="J176" s="63">
        <f t="shared" si="513"/>
        <v>31.73</v>
      </c>
      <c r="K176" s="63">
        <f t="shared" si="513"/>
        <v>61.64</v>
      </c>
      <c r="L176" s="63">
        <f t="shared" si="513"/>
        <v>43.56</v>
      </c>
      <c r="M176" s="63">
        <f t="shared" si="513"/>
        <v>-1848.31</v>
      </c>
      <c r="N176" s="63">
        <f t="shared" si="513"/>
        <v>-1577.86</v>
      </c>
      <c r="O176" s="63">
        <f t="shared" si="513"/>
        <v>-1890.52</v>
      </c>
      <c r="P176" s="67">
        <f t="shared" ref="P176:AY176" si="514">P263*P175</f>
        <v>-814.58219049206343</v>
      </c>
      <c r="Q176" s="67">
        <f t="shared" si="514"/>
        <v>-747.32454075872022</v>
      </c>
      <c r="R176" s="67">
        <f t="shared" si="514"/>
        <v>-845.63058972482793</v>
      </c>
      <c r="S176" s="67">
        <f t="shared" si="514"/>
        <v>-843.44237186239889</v>
      </c>
      <c r="T176" s="67">
        <f t="shared" si="514"/>
        <v>-912.07069968902624</v>
      </c>
      <c r="U176" s="67">
        <f t="shared" si="514"/>
        <v>-904.51899936030918</v>
      </c>
      <c r="V176" s="67">
        <f t="shared" si="514"/>
        <v>-970.67933409244586</v>
      </c>
      <c r="W176" s="67">
        <f t="shared" si="514"/>
        <v>-960.75548652242878</v>
      </c>
      <c r="X176" s="67">
        <f t="shared" si="514"/>
        <v>-965.10550463045649</v>
      </c>
      <c r="Y176" s="67">
        <f t="shared" si="514"/>
        <v>-1008.2716448154267</v>
      </c>
      <c r="Z176" s="67">
        <f t="shared" si="514"/>
        <v>-1011.8319455514065</v>
      </c>
      <c r="AA176" s="67">
        <f t="shared" si="514"/>
        <v>-1057.6588554588657</v>
      </c>
      <c r="AB176" s="67">
        <f t="shared" si="514"/>
        <v>-1187.1415009690081</v>
      </c>
      <c r="AC176" s="67">
        <f t="shared" si="514"/>
        <v>-1207.0014528763877</v>
      </c>
      <c r="AD176" s="67">
        <f t="shared" si="514"/>
        <v>-1309.9998842664299</v>
      </c>
      <c r="AE176" s="67">
        <f t="shared" si="514"/>
        <v>-1303.8077214213199</v>
      </c>
      <c r="AF176" s="67">
        <f t="shared" si="514"/>
        <v>-1376.8808167369723</v>
      </c>
      <c r="AG176" s="67">
        <f t="shared" si="514"/>
        <v>-1369.1191195014846</v>
      </c>
      <c r="AH176" s="67">
        <f t="shared" si="514"/>
        <v>-1441.942079063678</v>
      </c>
      <c r="AI176" s="67">
        <f t="shared" si="514"/>
        <v>-1437.1590574368761</v>
      </c>
      <c r="AJ176" s="67">
        <f t="shared" si="514"/>
        <v>-1447.0957054239259</v>
      </c>
      <c r="AK176" s="67">
        <f t="shared" si="514"/>
        <v>-1500.4034740456716</v>
      </c>
      <c r="AL176" s="67">
        <f t="shared" si="514"/>
        <v>-1511.0011908993865</v>
      </c>
      <c r="AM176" s="67">
        <f t="shared" si="514"/>
        <v>-1566.2565827969456</v>
      </c>
      <c r="AN176" s="67">
        <f t="shared" si="514"/>
        <v>-1682.4119805743085</v>
      </c>
      <c r="AO176" s="67">
        <f t="shared" si="514"/>
        <v>-1720.5221752423577</v>
      </c>
      <c r="AP176" s="67">
        <f t="shared" si="514"/>
        <v>-1946.6276111996553</v>
      </c>
      <c r="AQ176" s="67">
        <f t="shared" si="514"/>
        <v>-1928.084263547808</v>
      </c>
      <c r="AR176" s="67">
        <f t="shared" si="514"/>
        <v>-2032.6010127009131</v>
      </c>
      <c r="AS176" s="67">
        <f t="shared" si="514"/>
        <v>-2010.6675055644243</v>
      </c>
      <c r="AT176" s="67">
        <f t="shared" si="514"/>
        <v>-2103.8912245004567</v>
      </c>
      <c r="AU176" s="67">
        <f t="shared" si="514"/>
        <v>-2088.0092702900793</v>
      </c>
      <c r="AV176" s="67">
        <f t="shared" si="514"/>
        <v>-2066.0867662773962</v>
      </c>
      <c r="AW176" s="67">
        <f t="shared" si="514"/>
        <v>-2161.5242216922707</v>
      </c>
      <c r="AX176" s="67">
        <f t="shared" si="514"/>
        <v>-2145.0650611693245</v>
      </c>
      <c r="AY176" s="67">
        <f t="shared" si="514"/>
        <v>-2246.7253644836715</v>
      </c>
      <c r="BA176" s="37">
        <f t="shared" si="503"/>
        <v>-5985.4399999999987</v>
      </c>
      <c r="BB176" s="37">
        <f t="shared" si="503"/>
        <v>-11041.872162958376</v>
      </c>
      <c r="BC176" s="37">
        <f t="shared" si="503"/>
        <v>-16657.808585438088</v>
      </c>
      <c r="BD176" s="37">
        <f t="shared" si="503"/>
        <v>-24132.216457242663</v>
      </c>
      <c r="BF176" s="77" t="s">
        <v>248</v>
      </c>
      <c r="BG176" s="77" t="str">
        <f t="shared" si="504"/>
        <v>Net Upfront AdjustmentsStrong Case Scenario</v>
      </c>
    </row>
    <row r="177" spans="2:59" x14ac:dyDescent="0.25">
      <c r="B177" s="40" t="s">
        <v>46</v>
      </c>
      <c r="C177" s="78" t="s">
        <v>26</v>
      </c>
      <c r="D177" s="67">
        <f t="shared" ref="D177:O177" si="515">D18</f>
        <v>3746311.16</v>
      </c>
      <c r="E177" s="67">
        <f t="shared" si="515"/>
        <v>3788409.9200000004</v>
      </c>
      <c r="F177" s="67">
        <f t="shared" si="515"/>
        <v>4326607.93</v>
      </c>
      <c r="G177" s="67">
        <f t="shared" si="515"/>
        <v>4526117.68</v>
      </c>
      <c r="H177" s="67">
        <f t="shared" si="515"/>
        <v>4666184.0799999991</v>
      </c>
      <c r="I177" s="67">
        <f t="shared" si="515"/>
        <v>4548403.0599999996</v>
      </c>
      <c r="J177" s="67">
        <f t="shared" si="515"/>
        <v>4295712.74</v>
      </c>
      <c r="K177" s="67">
        <f t="shared" si="515"/>
        <v>4609738.47</v>
      </c>
      <c r="L177" s="67">
        <f t="shared" si="515"/>
        <v>4658093.459999999</v>
      </c>
      <c r="M177" s="67">
        <f t="shared" si="515"/>
        <v>4686327.1000000006</v>
      </c>
      <c r="N177" s="67">
        <f t="shared" si="515"/>
        <v>4507599.96</v>
      </c>
      <c r="O177" s="67">
        <f t="shared" si="515"/>
        <v>4728548.830000001</v>
      </c>
      <c r="P177" s="67">
        <f t="shared" ref="P177:AY177" si="516">P176+P175</f>
        <v>7415489.9352374449</v>
      </c>
      <c r="Q177" s="67">
        <f t="shared" si="516"/>
        <v>6803214.7953107376</v>
      </c>
      <c r="R177" s="67">
        <f t="shared" si="516"/>
        <v>7698136.7874559043</v>
      </c>
      <c r="S177" s="67">
        <f t="shared" si="516"/>
        <v>7678216.504733854</v>
      </c>
      <c r="T177" s="67">
        <f t="shared" si="516"/>
        <v>8302969.5133444555</v>
      </c>
      <c r="U177" s="67">
        <f t="shared" si="516"/>
        <v>8234223.1567027718</v>
      </c>
      <c r="V177" s="67">
        <f t="shared" si="516"/>
        <v>8836508.9690426383</v>
      </c>
      <c r="W177" s="67">
        <f t="shared" si="516"/>
        <v>8746167.9419084229</v>
      </c>
      <c r="X177" s="67">
        <f t="shared" si="516"/>
        <v>8785768.016492296</v>
      </c>
      <c r="Y177" s="67">
        <f t="shared" si="516"/>
        <v>9178727.8452498261</v>
      </c>
      <c r="Z177" s="67">
        <f t="shared" si="516"/>
        <v>9211138.784971118</v>
      </c>
      <c r="AA177" s="67">
        <f t="shared" si="516"/>
        <v>9628320.7380611021</v>
      </c>
      <c r="AB177" s="67">
        <f t="shared" si="516"/>
        <v>10807056.617356926</v>
      </c>
      <c r="AC177" s="67">
        <f t="shared" si="516"/>
        <v>10987850.250218591</v>
      </c>
      <c r="AD177" s="67">
        <f t="shared" si="516"/>
        <v>11925489.005685028</v>
      </c>
      <c r="AE177" s="67">
        <f t="shared" si="516"/>
        <v>11869119.099994445</v>
      </c>
      <c r="AF177" s="67">
        <f t="shared" si="516"/>
        <v>12534334.727311976</v>
      </c>
      <c r="AG177" s="67">
        <f t="shared" si="516"/>
        <v>12463676.679048793</v>
      </c>
      <c r="AH177" s="67">
        <f t="shared" si="516"/>
        <v>13126615.21366301</v>
      </c>
      <c r="AI177" s="67">
        <f t="shared" si="516"/>
        <v>13083073.32292741</v>
      </c>
      <c r="AJ177" s="67">
        <f t="shared" si="516"/>
        <v>13173530.877730386</v>
      </c>
      <c r="AK177" s="67">
        <f t="shared" si="516"/>
        <v>13658814.285959249</v>
      </c>
      <c r="AL177" s="67">
        <f t="shared" si="516"/>
        <v>13755289.833279708</v>
      </c>
      <c r="AM177" s="67">
        <f t="shared" si="516"/>
        <v>14258303.288848182</v>
      </c>
      <c r="AN177" s="67">
        <f t="shared" si="516"/>
        <v>15315715.53428559</v>
      </c>
      <c r="AO177" s="67">
        <f t="shared" si="516"/>
        <v>15662648.929453664</v>
      </c>
      <c r="AP177" s="67">
        <f t="shared" si="516"/>
        <v>17720983.378959592</v>
      </c>
      <c r="AQ177" s="67">
        <f t="shared" si="516"/>
        <v>17552175.357518788</v>
      </c>
      <c r="AR177" s="67">
        <f t="shared" si="516"/>
        <v>18503636.008702938</v>
      </c>
      <c r="AS177" s="67">
        <f t="shared" si="516"/>
        <v>18303965.916091602</v>
      </c>
      <c r="AT177" s="67">
        <f t="shared" si="516"/>
        <v>19152621.285144001</v>
      </c>
      <c r="AU177" s="67">
        <f t="shared" si="516"/>
        <v>19008041.06601619</v>
      </c>
      <c r="AV177" s="67">
        <f t="shared" si="516"/>
        <v>18808471.139544986</v>
      </c>
      <c r="AW177" s="67">
        <f t="shared" si="516"/>
        <v>19677279.098194517</v>
      </c>
      <c r="AX177" s="67">
        <f t="shared" si="516"/>
        <v>19527444.323232599</v>
      </c>
      <c r="AY177" s="67">
        <f t="shared" si="516"/>
        <v>20452901.526741236</v>
      </c>
      <c r="BA177" s="37">
        <f t="shared" si="503"/>
        <v>53088054.390000001</v>
      </c>
      <c r="BB177" s="37">
        <f t="shared" si="503"/>
        <v>100518882.98851056</v>
      </c>
      <c r="BC177" s="37">
        <f t="shared" si="503"/>
        <v>151643153.20202371</v>
      </c>
      <c r="BD177" s="37">
        <f t="shared" si="503"/>
        <v>219685883.56388569</v>
      </c>
      <c r="BF177" s="77" t="s">
        <v>248</v>
      </c>
      <c r="BG177" s="77" t="str">
        <f t="shared" si="504"/>
        <v>Net BookingsStrong Case Scenario</v>
      </c>
    </row>
    <row r="178" spans="2:59" x14ac:dyDescent="0.25">
      <c r="B178" s="40" t="s">
        <v>47</v>
      </c>
      <c r="C178" s="78" t="s">
        <v>26</v>
      </c>
      <c r="D178" s="63">
        <f t="shared" ref="D178:O178" si="517">D19</f>
        <v>2697903.22</v>
      </c>
      <c r="E178" s="63">
        <f t="shared" si="517"/>
        <v>2820270.7400000007</v>
      </c>
      <c r="F178" s="63">
        <f t="shared" si="517"/>
        <v>3154468.3999999994</v>
      </c>
      <c r="G178" s="63">
        <f t="shared" si="517"/>
        <v>3266316.2800000003</v>
      </c>
      <c r="H178" s="63">
        <f t="shared" si="517"/>
        <v>3305014.05</v>
      </c>
      <c r="I178" s="63">
        <f t="shared" si="517"/>
        <v>3226444.4699999997</v>
      </c>
      <c r="J178" s="63">
        <f t="shared" si="517"/>
        <v>3068022.41</v>
      </c>
      <c r="K178" s="63">
        <f t="shared" si="517"/>
        <v>3327656.75</v>
      </c>
      <c r="L178" s="63">
        <f t="shared" si="517"/>
        <v>3281197.1300000004</v>
      </c>
      <c r="M178" s="63">
        <f t="shared" si="517"/>
        <v>3394063.2300000004</v>
      </c>
      <c r="N178" s="63">
        <f t="shared" si="517"/>
        <v>3216086.33</v>
      </c>
      <c r="O178" s="63">
        <f t="shared" si="517"/>
        <v>3689452.45</v>
      </c>
      <c r="P178" s="67">
        <f t="shared" ref="P178:AY178" si="518">P177*P264</f>
        <v>5370951.6898927689</v>
      </c>
      <c r="Q178" s="67">
        <f t="shared" si="518"/>
        <v>4927488.0447137561</v>
      </c>
      <c r="R178" s="67">
        <f t="shared" si="518"/>
        <v>5575669.463340465</v>
      </c>
      <c r="S178" s="67">
        <f t="shared" si="518"/>
        <v>5561241.4380739573</v>
      </c>
      <c r="T178" s="67">
        <f t="shared" si="518"/>
        <v>6013742.6560201533</v>
      </c>
      <c r="U178" s="67">
        <f t="shared" si="518"/>
        <v>5963950.4826636668</v>
      </c>
      <c r="V178" s="67">
        <f t="shared" si="518"/>
        <v>6400178.9759711241</v>
      </c>
      <c r="W178" s="67">
        <f t="shared" si="518"/>
        <v>6334746.0380815491</v>
      </c>
      <c r="X178" s="67">
        <f t="shared" si="518"/>
        <v>6363427.9039277229</v>
      </c>
      <c r="Y178" s="67">
        <f t="shared" si="518"/>
        <v>6648044.0620990237</v>
      </c>
      <c r="Z178" s="67">
        <f t="shared" si="518"/>
        <v>6671518.9225583291</v>
      </c>
      <c r="AA178" s="67">
        <f t="shared" si="518"/>
        <v>6973678.8790157</v>
      </c>
      <c r="AB178" s="67">
        <f t="shared" si="518"/>
        <v>7827423.3406941351</v>
      </c>
      <c r="AC178" s="67">
        <f t="shared" si="518"/>
        <v>7958370.031529218</v>
      </c>
      <c r="AD178" s="67">
        <f t="shared" si="518"/>
        <v>8637490.6968073063</v>
      </c>
      <c r="AE178" s="67">
        <f t="shared" si="518"/>
        <v>8596662.6405531596</v>
      </c>
      <c r="AF178" s="67">
        <f t="shared" si="518"/>
        <v>9078470.4548563641</v>
      </c>
      <c r="AG178" s="67">
        <f t="shared" si="518"/>
        <v>9027293.6658595484</v>
      </c>
      <c r="AH178" s="67">
        <f t="shared" si="518"/>
        <v>9507452.2088388465</v>
      </c>
      <c r="AI178" s="67">
        <f t="shared" si="518"/>
        <v>9475915.3321564011</v>
      </c>
      <c r="AJ178" s="67">
        <f t="shared" si="518"/>
        <v>9541432.6696588024</v>
      </c>
      <c r="AK178" s="67">
        <f t="shared" si="518"/>
        <v>9892917.7049385756</v>
      </c>
      <c r="AL178" s="67">
        <f t="shared" si="518"/>
        <v>9962793.8032732103</v>
      </c>
      <c r="AM178" s="67">
        <f t="shared" si="518"/>
        <v>10327120.502226217</v>
      </c>
      <c r="AN178" s="67">
        <f t="shared" si="518"/>
        <v>11092991.690258985</v>
      </c>
      <c r="AO178" s="67">
        <f t="shared" si="518"/>
        <v>11344271.446732493</v>
      </c>
      <c r="AP178" s="67">
        <f t="shared" si="518"/>
        <v>12835098.753692403</v>
      </c>
      <c r="AQ178" s="67">
        <f t="shared" si="518"/>
        <v>12712833.099508638</v>
      </c>
      <c r="AR178" s="67">
        <f t="shared" si="518"/>
        <v>13401964.80044464</v>
      </c>
      <c r="AS178" s="67">
        <f t="shared" si="518"/>
        <v>13257346.112981265</v>
      </c>
      <c r="AT178" s="67">
        <f t="shared" si="518"/>
        <v>13872017.16349259</v>
      </c>
      <c r="AU178" s="67">
        <f t="shared" si="518"/>
        <v>13767299.42008907</v>
      </c>
      <c r="AV178" s="67">
        <f t="shared" si="518"/>
        <v>13622753.281776771</v>
      </c>
      <c r="AW178" s="67">
        <f t="shared" si="518"/>
        <v>14252020.614677759</v>
      </c>
      <c r="AX178" s="67">
        <f t="shared" si="518"/>
        <v>14143497.058605984</v>
      </c>
      <c r="AY178" s="67">
        <f t="shared" si="518"/>
        <v>14813794.769818373</v>
      </c>
      <c r="BA178" s="37">
        <f t="shared" si="503"/>
        <v>38446895.460000001</v>
      </c>
      <c r="BB178" s="37">
        <f t="shared" si="503"/>
        <v>72804638.556358218</v>
      </c>
      <c r="BC178" s="37">
        <f t="shared" si="503"/>
        <v>109833343.0513918</v>
      </c>
      <c r="BD178" s="37">
        <f t="shared" si="503"/>
        <v>159115888.21207896</v>
      </c>
      <c r="BF178" s="77" t="s">
        <v>248</v>
      </c>
      <c r="BG178" s="77" t="str">
        <f t="shared" si="504"/>
        <v>Total Contra RevenueStrong Case Scenario</v>
      </c>
    </row>
    <row r="179" spans="2:59" x14ac:dyDescent="0.25">
      <c r="B179" s="54" t="s">
        <v>48</v>
      </c>
      <c r="C179" s="78" t="s">
        <v>26</v>
      </c>
      <c r="D179" s="64">
        <f t="shared" ref="D179:O179" si="519">D20</f>
        <v>-164584.79</v>
      </c>
      <c r="E179" s="64">
        <f t="shared" si="519"/>
        <v>-164033.37</v>
      </c>
      <c r="F179" s="64">
        <f t="shared" si="519"/>
        <v>-141162.74341</v>
      </c>
      <c r="G179" s="64">
        <f t="shared" si="519"/>
        <v>-148094.49</v>
      </c>
      <c r="H179" s="64">
        <f t="shared" si="519"/>
        <v>-242595.65999999997</v>
      </c>
      <c r="I179" s="64">
        <f t="shared" si="519"/>
        <v>-37446.854359999998</v>
      </c>
      <c r="J179" s="64">
        <f t="shared" si="519"/>
        <v>-103168.71674</v>
      </c>
      <c r="K179" s="64">
        <f t="shared" si="519"/>
        <v>-183773.21</v>
      </c>
      <c r="L179" s="64">
        <f t="shared" si="519"/>
        <v>11471.77</v>
      </c>
      <c r="M179" s="64">
        <f t="shared" si="519"/>
        <v>-112529.67000000001</v>
      </c>
      <c r="N179" s="64">
        <f t="shared" si="519"/>
        <v>-152807.15617</v>
      </c>
      <c r="O179" s="64">
        <f t="shared" si="519"/>
        <v>-52354.350399999996</v>
      </c>
      <c r="P179" s="67">
        <f t="shared" ref="P179:AY179" si="520">P177*P265</f>
        <v>-212086.35265053215</v>
      </c>
      <c r="Q179" s="67">
        <f t="shared" si="520"/>
        <v>-194575.00783316619</v>
      </c>
      <c r="R179" s="67">
        <f t="shared" si="520"/>
        <v>-220170.17994969865</v>
      </c>
      <c r="S179" s="67">
        <f t="shared" si="520"/>
        <v>-219600.45089023202</v>
      </c>
      <c r="T179" s="67">
        <f t="shared" si="520"/>
        <v>-237468.66837294193</v>
      </c>
      <c r="U179" s="67">
        <f t="shared" si="520"/>
        <v>-235502.49160438287</v>
      </c>
      <c r="V179" s="67">
        <f t="shared" si="520"/>
        <v>-252728.13715280948</v>
      </c>
      <c r="W179" s="67">
        <f t="shared" si="520"/>
        <v>-250144.34308027595</v>
      </c>
      <c r="X179" s="67">
        <f t="shared" si="520"/>
        <v>-251276.92305227125</v>
      </c>
      <c r="Y179" s="67">
        <f t="shared" si="520"/>
        <v>-262515.75117384078</v>
      </c>
      <c r="Z179" s="67">
        <f t="shared" si="520"/>
        <v>-263442.71865023108</v>
      </c>
      <c r="AA179" s="67">
        <f t="shared" si="520"/>
        <v>-275374.31043920264</v>
      </c>
      <c r="AB179" s="67">
        <f t="shared" si="520"/>
        <v>-309086.68757968408</v>
      </c>
      <c r="AC179" s="67">
        <f t="shared" si="520"/>
        <v>-314257.46692278114</v>
      </c>
      <c r="AD179" s="67">
        <f t="shared" si="520"/>
        <v>-341074.35771319299</v>
      </c>
      <c r="AE179" s="67">
        <f t="shared" si="520"/>
        <v>-339462.15301713371</v>
      </c>
      <c r="AF179" s="67">
        <f t="shared" si="520"/>
        <v>-358487.61962231406</v>
      </c>
      <c r="AG179" s="67">
        <f t="shared" si="520"/>
        <v>-356466.76761220826</v>
      </c>
      <c r="AH179" s="67">
        <f t="shared" si="520"/>
        <v>-375427.10834029742</v>
      </c>
      <c r="AI179" s="67">
        <f t="shared" si="520"/>
        <v>-374181.79065066786</v>
      </c>
      <c r="AJ179" s="67">
        <f t="shared" si="520"/>
        <v>-376768.91746702086</v>
      </c>
      <c r="AK179" s="67">
        <f t="shared" si="520"/>
        <v>-390648.24155105837</v>
      </c>
      <c r="AL179" s="67">
        <f t="shared" si="520"/>
        <v>-393407.48566437466</v>
      </c>
      <c r="AM179" s="67">
        <f t="shared" si="520"/>
        <v>-407793.89708929183</v>
      </c>
      <c r="AN179" s="67">
        <f t="shared" si="520"/>
        <v>-438036.36364799645</v>
      </c>
      <c r="AO179" s="67">
        <f t="shared" si="520"/>
        <v>-447958.81503508828</v>
      </c>
      <c r="AP179" s="67">
        <f t="shared" si="520"/>
        <v>-506828.10752192046</v>
      </c>
      <c r="AQ179" s="67">
        <f t="shared" si="520"/>
        <v>-502000.12206469435</v>
      </c>
      <c r="AR179" s="67">
        <f t="shared" si="520"/>
        <v>-529212.32529906975</v>
      </c>
      <c r="AS179" s="67">
        <f t="shared" si="520"/>
        <v>-523501.67070373363</v>
      </c>
      <c r="AT179" s="67">
        <f t="shared" si="520"/>
        <v>-547773.59655779402</v>
      </c>
      <c r="AU179" s="67">
        <f t="shared" si="520"/>
        <v>-543638.5371607712</v>
      </c>
      <c r="AV179" s="67">
        <f t="shared" si="520"/>
        <v>-537930.74736216536</v>
      </c>
      <c r="AW179" s="67">
        <f t="shared" si="520"/>
        <v>-562779.04635696847</v>
      </c>
      <c r="AX179" s="67">
        <f t="shared" si="520"/>
        <v>-558493.70429603709</v>
      </c>
      <c r="AY179" s="67">
        <f t="shared" si="520"/>
        <v>-584962.19721295498</v>
      </c>
      <c r="BA179" s="37">
        <f t="shared" si="503"/>
        <v>-1491079.2410800001</v>
      </c>
      <c r="BB179" s="37">
        <f t="shared" si="503"/>
        <v>-2874885.3348495848</v>
      </c>
      <c r="BC179" s="37">
        <f t="shared" si="503"/>
        <v>-4337062.4932300244</v>
      </c>
      <c r="BD179" s="37">
        <f t="shared" si="503"/>
        <v>-6283115.2332191952</v>
      </c>
      <c r="BF179" s="77" t="s">
        <v>248</v>
      </c>
      <c r="BG179" s="77" t="str">
        <f t="shared" si="504"/>
        <v>Total Other RevenueStrong Case Scenario</v>
      </c>
    </row>
    <row r="180" spans="2:59" x14ac:dyDescent="0.25">
      <c r="B180" s="55" t="s">
        <v>49</v>
      </c>
      <c r="C180" s="79" t="s">
        <v>26</v>
      </c>
      <c r="D180" s="68">
        <f t="shared" ref="D180:O180" si="521">D21</f>
        <v>883823.14999999991</v>
      </c>
      <c r="E180" s="68">
        <f t="shared" si="521"/>
        <v>804105.80999999971</v>
      </c>
      <c r="F180" s="68">
        <f t="shared" si="521"/>
        <v>1030976.7865900003</v>
      </c>
      <c r="G180" s="68">
        <f t="shared" si="521"/>
        <v>1111706.9099999995</v>
      </c>
      <c r="H180" s="68">
        <f t="shared" si="521"/>
        <v>1118574.3699999994</v>
      </c>
      <c r="I180" s="68">
        <f t="shared" si="521"/>
        <v>1284511.7356399999</v>
      </c>
      <c r="J180" s="68">
        <f t="shared" si="521"/>
        <v>1124521.61326</v>
      </c>
      <c r="K180" s="68">
        <f t="shared" si="521"/>
        <v>1098308.5099999998</v>
      </c>
      <c r="L180" s="68">
        <f t="shared" si="521"/>
        <v>1388368.0999999987</v>
      </c>
      <c r="M180" s="68">
        <f t="shared" si="521"/>
        <v>1179734.2000000002</v>
      </c>
      <c r="N180" s="68">
        <f t="shared" si="521"/>
        <v>1138706.4738299998</v>
      </c>
      <c r="O180" s="68">
        <f t="shared" si="521"/>
        <v>986742.02960000082</v>
      </c>
      <c r="P180" s="68">
        <f t="shared" ref="P180:AY180" si="522">P177-P178+P179</f>
        <v>1832451.892694144</v>
      </c>
      <c r="Q180" s="68">
        <f t="shared" si="522"/>
        <v>1681151.7427638152</v>
      </c>
      <c r="R180" s="68">
        <f t="shared" si="522"/>
        <v>1902297.1441657406</v>
      </c>
      <c r="S180" s="68">
        <f t="shared" si="522"/>
        <v>1897374.6157696645</v>
      </c>
      <c r="T180" s="68">
        <f t="shared" si="522"/>
        <v>2051758.1889513603</v>
      </c>
      <c r="U180" s="68">
        <f t="shared" si="522"/>
        <v>2034770.1824347221</v>
      </c>
      <c r="V180" s="68">
        <f t="shared" si="522"/>
        <v>2183601.8559187045</v>
      </c>
      <c r="W180" s="68">
        <f t="shared" si="522"/>
        <v>2161277.5607465976</v>
      </c>
      <c r="X180" s="68">
        <f t="shared" si="522"/>
        <v>2171063.1895123017</v>
      </c>
      <c r="Y180" s="68">
        <f t="shared" si="522"/>
        <v>2268168.0319769615</v>
      </c>
      <c r="Z180" s="68">
        <f t="shared" si="522"/>
        <v>2276177.1437625578</v>
      </c>
      <c r="AA180" s="68">
        <f t="shared" si="522"/>
        <v>2379267.5486061997</v>
      </c>
      <c r="AB180" s="68">
        <f t="shared" si="522"/>
        <v>2670546.5890831072</v>
      </c>
      <c r="AC180" s="68">
        <f t="shared" si="522"/>
        <v>2715222.7517665918</v>
      </c>
      <c r="AD180" s="68">
        <f t="shared" si="522"/>
        <v>2946923.9511645283</v>
      </c>
      <c r="AE180" s="68">
        <f t="shared" si="522"/>
        <v>2932994.3064241521</v>
      </c>
      <c r="AF180" s="68">
        <f t="shared" si="522"/>
        <v>3097376.6528332983</v>
      </c>
      <c r="AG180" s="68">
        <f t="shared" si="522"/>
        <v>3079916.2455770369</v>
      </c>
      <c r="AH180" s="68">
        <f t="shared" si="522"/>
        <v>3243735.896483866</v>
      </c>
      <c r="AI180" s="68">
        <f t="shared" si="522"/>
        <v>3232976.200120341</v>
      </c>
      <c r="AJ180" s="68">
        <f t="shared" si="522"/>
        <v>3255329.290604563</v>
      </c>
      <c r="AK180" s="68">
        <f t="shared" si="522"/>
        <v>3375248.3394696154</v>
      </c>
      <c r="AL180" s="68">
        <f t="shared" si="522"/>
        <v>3399088.5443421234</v>
      </c>
      <c r="AM180" s="68">
        <f t="shared" si="522"/>
        <v>3523388.8895326736</v>
      </c>
      <c r="AN180" s="68">
        <f t="shared" si="522"/>
        <v>3784687.4803786082</v>
      </c>
      <c r="AO180" s="68">
        <f t="shared" si="522"/>
        <v>3870418.667686082</v>
      </c>
      <c r="AP180" s="68">
        <f t="shared" si="522"/>
        <v>4379056.5177452685</v>
      </c>
      <c r="AQ180" s="68">
        <f t="shared" si="522"/>
        <v>4337342.1359454561</v>
      </c>
      <c r="AR180" s="68">
        <f t="shared" si="522"/>
        <v>4572458.882959228</v>
      </c>
      <c r="AS180" s="68">
        <f t="shared" si="522"/>
        <v>4523118.1324066035</v>
      </c>
      <c r="AT180" s="68">
        <f t="shared" si="522"/>
        <v>4732830.5250936169</v>
      </c>
      <c r="AU180" s="68">
        <f t="shared" si="522"/>
        <v>4697103.108766349</v>
      </c>
      <c r="AV180" s="68">
        <f t="shared" si="522"/>
        <v>4647787.1104060495</v>
      </c>
      <c r="AW180" s="68">
        <f t="shared" si="522"/>
        <v>4862479.4371597897</v>
      </c>
      <c r="AX180" s="68">
        <f t="shared" si="522"/>
        <v>4825453.5603305772</v>
      </c>
      <c r="AY180" s="68">
        <f t="shared" si="522"/>
        <v>5054144.5597099084</v>
      </c>
      <c r="BA180" s="134">
        <f t="shared" si="503"/>
        <v>13150079.688919993</v>
      </c>
      <c r="BB180" s="134">
        <f t="shared" si="503"/>
        <v>24839359.097302768</v>
      </c>
      <c r="BC180" s="134">
        <f t="shared" si="503"/>
        <v>37472747.65740189</v>
      </c>
      <c r="BD180" s="134">
        <f t="shared" si="503"/>
        <v>54286880.118587539</v>
      </c>
      <c r="BF180" s="77" t="s">
        <v>248</v>
      </c>
      <c r="BG180" s="77" t="str">
        <f t="shared" si="504"/>
        <v>Adjusted Net RevenueStrong Case Scenario</v>
      </c>
    </row>
    <row r="181" spans="2:59" x14ac:dyDescent="0.25">
      <c r="B181" s="40" t="s">
        <v>50</v>
      </c>
      <c r="C181" s="78" t="s">
        <v>26</v>
      </c>
      <c r="D181" s="63">
        <f t="shared" ref="D181:O181" si="523">D22</f>
        <v>8443.5499999999993</v>
      </c>
      <c r="E181" s="63">
        <f t="shared" si="523"/>
        <v>9729.91</v>
      </c>
      <c r="F181" s="63">
        <f t="shared" si="523"/>
        <v>3633.7099999999991</v>
      </c>
      <c r="G181" s="63">
        <f t="shared" si="523"/>
        <v>4019.9300000000003</v>
      </c>
      <c r="H181" s="63">
        <f t="shared" si="523"/>
        <v>8066.4400000000005</v>
      </c>
      <c r="I181" s="63">
        <f t="shared" si="523"/>
        <v>64344.840000000004</v>
      </c>
      <c r="J181" s="63">
        <f t="shared" si="523"/>
        <v>5514.84</v>
      </c>
      <c r="K181" s="63">
        <f t="shared" si="523"/>
        <v>6024.3099999999995</v>
      </c>
      <c r="L181" s="63">
        <f t="shared" si="523"/>
        <v>40500.06</v>
      </c>
      <c r="M181" s="63">
        <f t="shared" si="523"/>
        <v>8285.25</v>
      </c>
      <c r="N181" s="63">
        <f t="shared" si="523"/>
        <v>10063.93</v>
      </c>
      <c r="O181" s="63">
        <f t="shared" si="523"/>
        <v>17033.710000000003</v>
      </c>
      <c r="P181" s="37">
        <f t="shared" ref="P181:AY181" si="524">P180*P266</f>
        <v>24246.73947006894</v>
      </c>
      <c r="Q181" s="37">
        <f t="shared" si="524"/>
        <v>22244.757681750652</v>
      </c>
      <c r="R181" s="37">
        <f t="shared" si="524"/>
        <v>25170.921775975687</v>
      </c>
      <c r="S181" s="37">
        <f t="shared" si="524"/>
        <v>25105.787589354179</v>
      </c>
      <c r="T181" s="37">
        <f t="shared" si="524"/>
        <v>27148.568789951674</v>
      </c>
      <c r="U181" s="37">
        <f t="shared" si="524"/>
        <v>26923.785934932675</v>
      </c>
      <c r="V181" s="37">
        <f t="shared" si="524"/>
        <v>28893.105198509555</v>
      </c>
      <c r="W181" s="37">
        <f t="shared" si="524"/>
        <v>28597.713340721046</v>
      </c>
      <c r="X181" s="37">
        <f t="shared" si="524"/>
        <v>28727.19537087901</v>
      </c>
      <c r="Y181" s="37">
        <f t="shared" si="524"/>
        <v>30012.07265792257</v>
      </c>
      <c r="Z181" s="37">
        <f t="shared" si="524"/>
        <v>30118.048071316098</v>
      </c>
      <c r="AA181" s="37">
        <f t="shared" si="524"/>
        <v>31482.1254575075</v>
      </c>
      <c r="AB181" s="37">
        <f t="shared" si="524"/>
        <v>35336.287760863568</v>
      </c>
      <c r="AC181" s="37">
        <f t="shared" si="524"/>
        <v>35927.436309661876</v>
      </c>
      <c r="AD181" s="37">
        <f t="shared" si="524"/>
        <v>38993.273202353485</v>
      </c>
      <c r="AE181" s="37">
        <f t="shared" si="524"/>
        <v>38808.958149785336</v>
      </c>
      <c r="AF181" s="37">
        <f t="shared" si="524"/>
        <v>40984.041677354078</v>
      </c>
      <c r="AG181" s="37">
        <f t="shared" si="524"/>
        <v>40753.008083800123</v>
      </c>
      <c r="AH181" s="37">
        <f t="shared" si="524"/>
        <v>42920.646105541367</v>
      </c>
      <c r="AI181" s="37">
        <f t="shared" si="524"/>
        <v>42778.275353248449</v>
      </c>
      <c r="AJ181" s="37">
        <f t="shared" si="524"/>
        <v>43074.048226458755</v>
      </c>
      <c r="AK181" s="37">
        <f t="shared" si="524"/>
        <v>44660.799806089286</v>
      </c>
      <c r="AL181" s="37">
        <f t="shared" si="524"/>
        <v>44976.249962658963</v>
      </c>
      <c r="AM181" s="37">
        <f t="shared" si="524"/>
        <v>46620.974224120357</v>
      </c>
      <c r="AN181" s="37">
        <f t="shared" si="524"/>
        <v>50078.439536796373</v>
      </c>
      <c r="AO181" s="37">
        <f t="shared" si="524"/>
        <v>51212.822257233202</v>
      </c>
      <c r="AP181" s="37">
        <f t="shared" si="524"/>
        <v>57943.04501733464</v>
      </c>
      <c r="AQ181" s="37">
        <f t="shared" si="524"/>
        <v>57391.086326529403</v>
      </c>
      <c r="AR181" s="37">
        <f t="shared" si="524"/>
        <v>60502.117253246652</v>
      </c>
      <c r="AS181" s="37">
        <f t="shared" si="524"/>
        <v>59849.2475497216</v>
      </c>
      <c r="AT181" s="37">
        <f t="shared" si="524"/>
        <v>62624.131719614248</v>
      </c>
      <c r="AU181" s="37">
        <f t="shared" si="524"/>
        <v>62151.391693488753</v>
      </c>
      <c r="AV181" s="37">
        <f t="shared" si="524"/>
        <v>61498.849507406863</v>
      </c>
      <c r="AW181" s="37">
        <f t="shared" si="524"/>
        <v>64339.627447485487</v>
      </c>
      <c r="AX181" s="37">
        <f t="shared" si="524"/>
        <v>63849.706379048126</v>
      </c>
      <c r="AY181" s="37">
        <f t="shared" si="524"/>
        <v>66875.712738728238</v>
      </c>
      <c r="BA181" s="37">
        <f t="shared" si="503"/>
        <v>185660.47999999998</v>
      </c>
      <c r="BB181" s="37">
        <f t="shared" si="503"/>
        <v>328670.8213388896</v>
      </c>
      <c r="BC181" s="37">
        <f t="shared" si="503"/>
        <v>495833.99886193569</v>
      </c>
      <c r="BD181" s="37">
        <f t="shared" si="503"/>
        <v>718316.17742663377</v>
      </c>
      <c r="BF181" s="77" t="s">
        <v>248</v>
      </c>
      <c r="BG181" s="77" t="str">
        <f t="shared" si="504"/>
        <v>Chargebacks and FraudStrong Case Scenario</v>
      </c>
    </row>
    <row r="182" spans="2:59" x14ac:dyDescent="0.25">
      <c r="B182" s="40" t="s">
        <v>51</v>
      </c>
      <c r="C182" s="78" t="s">
        <v>26</v>
      </c>
      <c r="D182" s="63">
        <f t="shared" ref="D182:O182" si="525">D23</f>
        <v>8943.01</v>
      </c>
      <c r="E182" s="63">
        <f t="shared" si="525"/>
        <v>10519.39</v>
      </c>
      <c r="F182" s="63">
        <f t="shared" si="525"/>
        <v>3623.8599999999997</v>
      </c>
      <c r="G182" s="63">
        <f t="shared" si="525"/>
        <v>13547.26</v>
      </c>
      <c r="H182" s="63">
        <f t="shared" si="525"/>
        <v>10230.06</v>
      </c>
      <c r="I182" s="63">
        <f t="shared" si="525"/>
        <v>10227.32</v>
      </c>
      <c r="J182" s="63">
        <f t="shared" si="525"/>
        <v>9622.69</v>
      </c>
      <c r="K182" s="63">
        <f t="shared" si="525"/>
        <v>9554.59</v>
      </c>
      <c r="L182" s="63">
        <f t="shared" si="525"/>
        <v>9664.2199999999993</v>
      </c>
      <c r="M182" s="63">
        <f t="shared" si="525"/>
        <v>9199.1299999999992</v>
      </c>
      <c r="N182" s="63">
        <f t="shared" si="525"/>
        <v>8635.51</v>
      </c>
      <c r="O182" s="63">
        <f t="shared" si="525"/>
        <v>10513.98</v>
      </c>
      <c r="P182" s="37">
        <f t="shared" ref="P182:AY182" si="526">P180*P267</f>
        <v>16226.838765371445</v>
      </c>
      <c r="Q182" s="37">
        <f t="shared" si="526"/>
        <v>14887.03653215355</v>
      </c>
      <c r="R182" s="37">
        <f t="shared" si="526"/>
        <v>16845.336658099259</v>
      </c>
      <c r="S182" s="37">
        <f t="shared" si="526"/>
        <v>16801.746387097028</v>
      </c>
      <c r="T182" s="37">
        <f t="shared" si="526"/>
        <v>18168.853136272373</v>
      </c>
      <c r="U182" s="37">
        <f t="shared" si="526"/>
        <v>18018.419914101785</v>
      </c>
      <c r="V182" s="37">
        <f t="shared" si="526"/>
        <v>19336.363145481391</v>
      </c>
      <c r="W182" s="37">
        <f t="shared" si="526"/>
        <v>19138.675697449267</v>
      </c>
      <c r="X182" s="37">
        <f t="shared" si="526"/>
        <v>19225.329988801714</v>
      </c>
      <c r="Y182" s="37">
        <f t="shared" si="526"/>
        <v>20085.218659436425</v>
      </c>
      <c r="Z182" s="37">
        <f t="shared" si="526"/>
        <v>20156.141430242504</v>
      </c>
      <c r="AA182" s="37">
        <f t="shared" si="526"/>
        <v>21069.033814661489</v>
      </c>
      <c r="AB182" s="37">
        <f t="shared" si="526"/>
        <v>23648.385580672511</v>
      </c>
      <c r="AC182" s="37">
        <f t="shared" si="526"/>
        <v>24044.004636982118</v>
      </c>
      <c r="AD182" s="37">
        <f t="shared" si="526"/>
        <v>26095.779103402474</v>
      </c>
      <c r="AE182" s="37">
        <f t="shared" si="526"/>
        <v>25972.428471300114</v>
      </c>
      <c r="AF182" s="37">
        <f t="shared" si="526"/>
        <v>27428.076961549385</v>
      </c>
      <c r="AG182" s="37">
        <f t="shared" si="526"/>
        <v>27273.460507794345</v>
      </c>
      <c r="AH182" s="37">
        <f t="shared" si="526"/>
        <v>28724.126182818563</v>
      </c>
      <c r="AI182" s="37">
        <f t="shared" si="526"/>
        <v>28628.846269194975</v>
      </c>
      <c r="AJ182" s="37">
        <f t="shared" si="526"/>
        <v>28826.788707215514</v>
      </c>
      <c r="AK182" s="37">
        <f t="shared" si="526"/>
        <v>29888.703117404453</v>
      </c>
      <c r="AL182" s="37">
        <f t="shared" si="526"/>
        <v>30099.814340646906</v>
      </c>
      <c r="AM182" s="37">
        <f t="shared" si="526"/>
        <v>31200.52627089114</v>
      </c>
      <c r="AN182" s="37">
        <f t="shared" si="526"/>
        <v>33514.393347118639</v>
      </c>
      <c r="AO182" s="37">
        <f t="shared" si="526"/>
        <v>34273.565339108514</v>
      </c>
      <c r="AP182" s="37">
        <f t="shared" si="526"/>
        <v>38777.685974297936</v>
      </c>
      <c r="AQ182" s="37">
        <f t="shared" si="526"/>
        <v>38408.294259098519</v>
      </c>
      <c r="AR182" s="37">
        <f t="shared" si="526"/>
        <v>40490.314289224298</v>
      </c>
      <c r="AS182" s="37">
        <f t="shared" si="526"/>
        <v>40053.389092458172</v>
      </c>
      <c r="AT182" s="37">
        <f t="shared" si="526"/>
        <v>41910.44694854696</v>
      </c>
      <c r="AU182" s="37">
        <f t="shared" si="526"/>
        <v>41594.07137189075</v>
      </c>
      <c r="AV182" s="37">
        <f t="shared" si="526"/>
        <v>41157.365362234283</v>
      </c>
      <c r="AW182" s="37">
        <f t="shared" si="526"/>
        <v>43058.521831490012</v>
      </c>
      <c r="AX182" s="37">
        <f t="shared" si="526"/>
        <v>42730.648048909672</v>
      </c>
      <c r="AY182" s="37">
        <f t="shared" si="526"/>
        <v>44755.76641016941</v>
      </c>
      <c r="BA182" s="37">
        <f t="shared" si="503"/>
        <v>114281.01999999999</v>
      </c>
      <c r="BB182" s="37">
        <f t="shared" si="503"/>
        <v>219958.99412916822</v>
      </c>
      <c r="BC182" s="37">
        <f t="shared" si="503"/>
        <v>331830.94014987245</v>
      </c>
      <c r="BD182" s="37">
        <f t="shared" si="503"/>
        <v>480724.46227454714</v>
      </c>
      <c r="BF182" s="77" t="s">
        <v>248</v>
      </c>
      <c r="BG182" s="77" t="str">
        <f t="shared" si="504"/>
        <v>Fees and OtherStrong Case Scenario</v>
      </c>
    </row>
    <row r="183" spans="2:59" x14ac:dyDescent="0.25">
      <c r="B183" s="40" t="s">
        <v>52</v>
      </c>
      <c r="C183" s="78" t="s">
        <v>26</v>
      </c>
      <c r="D183" s="63">
        <f t="shared" ref="D183:O183" si="527">D24</f>
        <v>9895.3499999999985</v>
      </c>
      <c r="E183" s="63">
        <f t="shared" si="527"/>
        <v>8451.9699999999993</v>
      </c>
      <c r="F183" s="63">
        <f t="shared" si="527"/>
        <v>7518.35</v>
      </c>
      <c r="G183" s="63">
        <f t="shared" si="527"/>
        <v>8736.14</v>
      </c>
      <c r="H183" s="63">
        <f t="shared" si="527"/>
        <v>3214.79</v>
      </c>
      <c r="I183" s="63">
        <f t="shared" si="527"/>
        <v>8135.36</v>
      </c>
      <c r="J183" s="63">
        <f t="shared" si="527"/>
        <v>8807.74</v>
      </c>
      <c r="K183" s="63">
        <f t="shared" si="527"/>
        <v>10463.269999999999</v>
      </c>
      <c r="L183" s="63">
        <f t="shared" si="527"/>
        <v>19812.830000000002</v>
      </c>
      <c r="M183" s="63">
        <f t="shared" si="527"/>
        <v>5613.6399999999994</v>
      </c>
      <c r="N183" s="63">
        <f t="shared" si="527"/>
        <v>11518.37</v>
      </c>
      <c r="O183" s="63">
        <f t="shared" si="527"/>
        <v>10930.82</v>
      </c>
      <c r="P183" s="37">
        <f t="shared" ref="P183:AY183" si="528">P180*P268</f>
        <v>15827.256042204895</v>
      </c>
      <c r="Q183" s="37">
        <f t="shared" si="528"/>
        <v>14520.446176298638</v>
      </c>
      <c r="R183" s="37">
        <f t="shared" si="528"/>
        <v>16430.523545586857</v>
      </c>
      <c r="S183" s="37">
        <f t="shared" si="528"/>
        <v>16388.006676461759</v>
      </c>
      <c r="T183" s="37">
        <f t="shared" si="528"/>
        <v>17721.448689973331</v>
      </c>
      <c r="U183" s="37">
        <f t="shared" si="528"/>
        <v>17574.71985640479</v>
      </c>
      <c r="V183" s="37">
        <f t="shared" si="528"/>
        <v>18860.208994107354</v>
      </c>
      <c r="W183" s="37">
        <f t="shared" si="528"/>
        <v>18667.389560724463</v>
      </c>
      <c r="X183" s="37">
        <f t="shared" si="528"/>
        <v>18751.910007141778</v>
      </c>
      <c r="Y183" s="37">
        <f t="shared" si="528"/>
        <v>19590.624087851709</v>
      </c>
      <c r="Z183" s="37">
        <f t="shared" si="528"/>
        <v>19659.800399331787</v>
      </c>
      <c r="AA183" s="37">
        <f t="shared" si="528"/>
        <v>20550.212987765954</v>
      </c>
      <c r="AB183" s="37">
        <f t="shared" si="528"/>
        <v>23066.048722246142</v>
      </c>
      <c r="AC183" s="37">
        <f t="shared" si="528"/>
        <v>23451.925736859117</v>
      </c>
      <c r="AD183" s="37">
        <f t="shared" si="528"/>
        <v>25453.175659314355</v>
      </c>
      <c r="AE183" s="37">
        <f t="shared" si="528"/>
        <v>25332.862512343414</v>
      </c>
      <c r="AF183" s="37">
        <f t="shared" si="528"/>
        <v>26752.665943914446</v>
      </c>
      <c r="AG183" s="37">
        <f t="shared" si="528"/>
        <v>26601.856890019055</v>
      </c>
      <c r="AH183" s="37">
        <f t="shared" si="528"/>
        <v>28016.800207213018</v>
      </c>
      <c r="AI183" s="37">
        <f t="shared" si="528"/>
        <v>27923.866542781856</v>
      </c>
      <c r="AJ183" s="37">
        <f t="shared" si="528"/>
        <v>28116.934687074692</v>
      </c>
      <c r="AK183" s="37">
        <f t="shared" si="528"/>
        <v>29152.699663111449</v>
      </c>
      <c r="AL183" s="37">
        <f t="shared" si="528"/>
        <v>29358.612313871981</v>
      </c>
      <c r="AM183" s="37">
        <f t="shared" si="528"/>
        <v>30432.21942863931</v>
      </c>
      <c r="AN183" s="37">
        <f t="shared" si="528"/>
        <v>32689.107981771016</v>
      </c>
      <c r="AO183" s="37">
        <f t="shared" si="528"/>
        <v>33429.585512301252</v>
      </c>
      <c r="AP183" s="37">
        <f t="shared" si="528"/>
        <v>37822.793059926109</v>
      </c>
      <c r="AQ183" s="37">
        <f t="shared" si="528"/>
        <v>37462.497543290614</v>
      </c>
      <c r="AR183" s="37">
        <f t="shared" si="528"/>
        <v>39493.248238374974</v>
      </c>
      <c r="AS183" s="37">
        <f t="shared" si="528"/>
        <v>39067.082238915747</v>
      </c>
      <c r="AT183" s="37">
        <f t="shared" si="528"/>
        <v>40878.410409392738</v>
      </c>
      <c r="AU183" s="37">
        <f t="shared" si="528"/>
        <v>40569.825519283157</v>
      </c>
      <c r="AV183" s="37">
        <f t="shared" si="528"/>
        <v>40143.873309493982</v>
      </c>
      <c r="AW183" s="37">
        <f t="shared" si="528"/>
        <v>41998.214173434644</v>
      </c>
      <c r="AX183" s="37">
        <f t="shared" si="528"/>
        <v>41678.414218467478</v>
      </c>
      <c r="AY183" s="37">
        <f t="shared" si="528"/>
        <v>43653.664437125495</v>
      </c>
      <c r="BA183" s="37">
        <f t="shared" si="503"/>
        <v>113098.62999999998</v>
      </c>
      <c r="BB183" s="37">
        <f t="shared" si="503"/>
        <v>214542.54702385332</v>
      </c>
      <c r="BC183" s="37">
        <f t="shared" si="503"/>
        <v>323659.66830738884</v>
      </c>
      <c r="BD183" s="37">
        <f t="shared" si="503"/>
        <v>468886.7166417772</v>
      </c>
      <c r="BF183" s="77" t="s">
        <v>248</v>
      </c>
      <c r="BG183" s="77" t="str">
        <f t="shared" si="504"/>
        <v>MobileStrong Case Scenario</v>
      </c>
    </row>
    <row r="184" spans="2:59" x14ac:dyDescent="0.25">
      <c r="B184" s="40" t="s">
        <v>53</v>
      </c>
      <c r="C184" s="78" t="s">
        <v>26</v>
      </c>
      <c r="D184" s="63">
        <f t="shared" ref="D184:O184" si="529">D25</f>
        <v>31513.67</v>
      </c>
      <c r="E184" s="63">
        <f t="shared" si="529"/>
        <v>23093.920000000002</v>
      </c>
      <c r="F184" s="63">
        <f t="shared" si="529"/>
        <v>38155.699999999997</v>
      </c>
      <c r="G184" s="63">
        <f t="shared" si="529"/>
        <v>32249.379999999997</v>
      </c>
      <c r="H184" s="63">
        <f t="shared" si="529"/>
        <v>54040.17</v>
      </c>
      <c r="I184" s="63">
        <f t="shared" si="529"/>
        <v>38632.589999999997</v>
      </c>
      <c r="J184" s="63">
        <f t="shared" si="529"/>
        <v>41612.050000000003</v>
      </c>
      <c r="K184" s="63">
        <f t="shared" si="529"/>
        <v>34805.919999999998</v>
      </c>
      <c r="L184" s="63">
        <f t="shared" si="529"/>
        <v>59350.890000000007</v>
      </c>
      <c r="M184" s="63">
        <f t="shared" si="529"/>
        <v>58251.66</v>
      </c>
      <c r="N184" s="63">
        <f t="shared" si="529"/>
        <v>36177.980000000003</v>
      </c>
      <c r="O184" s="63">
        <f t="shared" si="529"/>
        <v>34022.410000000003</v>
      </c>
      <c r="P184" s="37">
        <f t="shared" ref="P184:AY184" si="530">P180*P269</f>
        <v>66556.56978537541</v>
      </c>
      <c r="Q184" s="37">
        <f t="shared" si="530"/>
        <v>61061.190055340405</v>
      </c>
      <c r="R184" s="37">
        <f t="shared" si="530"/>
        <v>69093.42238831702</v>
      </c>
      <c r="S184" s="37">
        <f t="shared" si="530"/>
        <v>68914.631007206204</v>
      </c>
      <c r="T184" s="37">
        <f t="shared" si="530"/>
        <v>74522.003895493093</v>
      </c>
      <c r="U184" s="37">
        <f t="shared" si="530"/>
        <v>73904.981726590908</v>
      </c>
      <c r="V184" s="37">
        <f t="shared" si="530"/>
        <v>79310.703809666767</v>
      </c>
      <c r="W184" s="37">
        <f t="shared" si="530"/>
        <v>78499.862054172103</v>
      </c>
      <c r="X184" s="37">
        <f t="shared" si="530"/>
        <v>78855.286328301765</v>
      </c>
      <c r="Y184" s="37">
        <f t="shared" si="530"/>
        <v>82382.235794077322</v>
      </c>
      <c r="Z184" s="37">
        <f t="shared" si="530"/>
        <v>82673.135112963777</v>
      </c>
      <c r="AA184" s="37">
        <f t="shared" si="530"/>
        <v>86417.486466215749</v>
      </c>
      <c r="AB184" s="37">
        <f t="shared" si="530"/>
        <v>96997.045941589269</v>
      </c>
      <c r="AC184" s="37">
        <f t="shared" si="530"/>
        <v>98619.730908786078</v>
      </c>
      <c r="AD184" s="37">
        <f t="shared" si="530"/>
        <v>107035.3608680594</v>
      </c>
      <c r="AE184" s="37">
        <f t="shared" si="530"/>
        <v>106529.42159841492</v>
      </c>
      <c r="AF184" s="37">
        <f t="shared" si="530"/>
        <v>112499.96039066589</v>
      </c>
      <c r="AG184" s="37">
        <f t="shared" si="530"/>
        <v>111865.78013269258</v>
      </c>
      <c r="AH184" s="37">
        <f t="shared" si="530"/>
        <v>117815.88123562837</v>
      </c>
      <c r="AI184" s="37">
        <f t="shared" si="530"/>
        <v>117425.07780731271</v>
      </c>
      <c r="AJ184" s="37">
        <f t="shared" si="530"/>
        <v>118236.96543866799</v>
      </c>
      <c r="AK184" s="37">
        <f t="shared" si="530"/>
        <v>122592.55074827638</v>
      </c>
      <c r="AL184" s="37">
        <f t="shared" si="530"/>
        <v>123458.45192997772</v>
      </c>
      <c r="AM184" s="37">
        <f t="shared" si="530"/>
        <v>127973.17050567675</v>
      </c>
      <c r="AN184" s="37">
        <f t="shared" si="530"/>
        <v>137463.80868602678</v>
      </c>
      <c r="AO184" s="37">
        <f t="shared" si="530"/>
        <v>140577.65509780013</v>
      </c>
      <c r="AP184" s="37">
        <f t="shared" si="530"/>
        <v>159051.9139298698</v>
      </c>
      <c r="AQ184" s="37">
        <f t="shared" si="530"/>
        <v>157536.8039428725</v>
      </c>
      <c r="AR184" s="37">
        <f t="shared" si="530"/>
        <v>166076.4901647713</v>
      </c>
      <c r="AS184" s="37">
        <f t="shared" si="530"/>
        <v>164284.38248624976</v>
      </c>
      <c r="AT184" s="37">
        <f t="shared" si="530"/>
        <v>171901.35598191409</v>
      </c>
      <c r="AU184" s="37">
        <f t="shared" si="530"/>
        <v>170603.69884421924</v>
      </c>
      <c r="AV184" s="37">
        <f t="shared" si="530"/>
        <v>168812.49019121774</v>
      </c>
      <c r="AW184" s="37">
        <f t="shared" si="530"/>
        <v>176610.34010200662</v>
      </c>
      <c r="AX184" s="37">
        <f t="shared" si="530"/>
        <v>175265.52152048028</v>
      </c>
      <c r="AY184" s="37">
        <f t="shared" si="530"/>
        <v>183571.81786591903</v>
      </c>
      <c r="BA184" s="37">
        <f t="shared" si="503"/>
        <v>481906.33999999997</v>
      </c>
      <c r="BB184" s="37">
        <f t="shared" si="503"/>
        <v>902191.50842372049</v>
      </c>
      <c r="BC184" s="37">
        <f t="shared" si="503"/>
        <v>1361049.3975057479</v>
      </c>
      <c r="BD184" s="37">
        <f t="shared" si="503"/>
        <v>1971756.2788133477</v>
      </c>
      <c r="BF184" s="77" t="s">
        <v>248</v>
      </c>
      <c r="BG184" s="77" t="str">
        <f t="shared" si="504"/>
        <v>Network (ex-Depr.)Strong Case Scenario</v>
      </c>
    </row>
    <row r="185" spans="2:59" x14ac:dyDescent="0.25">
      <c r="B185" s="40" t="s">
        <v>54</v>
      </c>
      <c r="C185" s="78" t="s">
        <v>26</v>
      </c>
      <c r="D185" s="63">
        <f t="shared" ref="D185:O185" si="531">D26</f>
        <v>79831.110000000015</v>
      </c>
      <c r="E185" s="63">
        <f t="shared" si="531"/>
        <v>80214.100000000006</v>
      </c>
      <c r="F185" s="63">
        <f t="shared" si="531"/>
        <v>82452.81</v>
      </c>
      <c r="G185" s="63">
        <f t="shared" si="531"/>
        <v>102547.94999999998</v>
      </c>
      <c r="H185" s="63">
        <f t="shared" si="531"/>
        <v>126765.98000000001</v>
      </c>
      <c r="I185" s="63">
        <f t="shared" si="531"/>
        <v>130820.47</v>
      </c>
      <c r="J185" s="63">
        <f t="shared" si="531"/>
        <v>131556.85</v>
      </c>
      <c r="K185" s="63">
        <f t="shared" si="531"/>
        <v>127225.82999999999</v>
      </c>
      <c r="L185" s="63">
        <f t="shared" si="531"/>
        <v>124437.79000000001</v>
      </c>
      <c r="M185" s="63">
        <f t="shared" si="531"/>
        <v>134182.64000000001</v>
      </c>
      <c r="N185" s="63">
        <f t="shared" si="531"/>
        <v>123374.24</v>
      </c>
      <c r="O185" s="63">
        <f t="shared" si="531"/>
        <v>-76057.979999999981</v>
      </c>
      <c r="P185" s="37">
        <f t="shared" ref="P185:AY185" si="532">P180*P270</f>
        <v>159565.9307698067</v>
      </c>
      <c r="Q185" s="37">
        <f t="shared" si="532"/>
        <v>146391.04233453693</v>
      </c>
      <c r="R185" s="37">
        <f t="shared" si="532"/>
        <v>165647.90356557313</v>
      </c>
      <c r="S185" s="37">
        <f t="shared" si="532"/>
        <v>165219.26048446837</v>
      </c>
      <c r="T185" s="37">
        <f t="shared" si="532"/>
        <v>178662.64671933831</v>
      </c>
      <c r="U185" s="37">
        <f t="shared" si="532"/>
        <v>177183.36800945332</v>
      </c>
      <c r="V185" s="37">
        <f t="shared" si="532"/>
        <v>190143.30687725282</v>
      </c>
      <c r="W185" s="37">
        <f t="shared" si="532"/>
        <v>188199.3557415535</v>
      </c>
      <c r="X185" s="37">
        <f t="shared" si="532"/>
        <v>189051.46704029635</v>
      </c>
      <c r="Y185" s="37">
        <f t="shared" si="532"/>
        <v>197507.14581249488</v>
      </c>
      <c r="Z185" s="37">
        <f t="shared" si="532"/>
        <v>198204.56187116649</v>
      </c>
      <c r="AA185" s="37">
        <f t="shared" si="532"/>
        <v>207181.45041481435</v>
      </c>
      <c r="AB185" s="37">
        <f t="shared" si="532"/>
        <v>232545.39660774815</v>
      </c>
      <c r="AC185" s="37">
        <f t="shared" si="532"/>
        <v>236435.69981856394</v>
      </c>
      <c r="AD185" s="37">
        <f t="shared" si="532"/>
        <v>256611.73701212712</v>
      </c>
      <c r="AE185" s="37">
        <f t="shared" si="532"/>
        <v>255398.77380302318</v>
      </c>
      <c r="AF185" s="37">
        <f t="shared" si="532"/>
        <v>269712.83149341965</v>
      </c>
      <c r="AG185" s="37">
        <f t="shared" si="532"/>
        <v>268192.41715317249</v>
      </c>
      <c r="AH185" s="37">
        <f t="shared" si="532"/>
        <v>282457.47654138971</v>
      </c>
      <c r="AI185" s="37">
        <f t="shared" si="532"/>
        <v>281520.54555188247</v>
      </c>
      <c r="AJ185" s="37">
        <f t="shared" si="532"/>
        <v>283467.00412081793</v>
      </c>
      <c r="AK185" s="37">
        <f t="shared" si="532"/>
        <v>293909.2944343983</v>
      </c>
      <c r="AL185" s="37">
        <f t="shared" si="532"/>
        <v>295985.24769428535</v>
      </c>
      <c r="AM185" s="37">
        <f t="shared" si="532"/>
        <v>306809.05177580891</v>
      </c>
      <c r="AN185" s="37">
        <f t="shared" si="532"/>
        <v>329562.36553176772</v>
      </c>
      <c r="AO185" s="37">
        <f t="shared" si="532"/>
        <v>337027.65111621225</v>
      </c>
      <c r="AP185" s="37">
        <f t="shared" si="532"/>
        <v>381318.73034892319</v>
      </c>
      <c r="AQ185" s="37">
        <f t="shared" si="532"/>
        <v>377686.33258453337</v>
      </c>
      <c r="AR185" s="37">
        <f t="shared" si="532"/>
        <v>398159.78824598773</v>
      </c>
      <c r="AS185" s="37">
        <f t="shared" si="532"/>
        <v>393863.30285491148</v>
      </c>
      <c r="AT185" s="37">
        <f t="shared" si="532"/>
        <v>412124.60251930152</v>
      </c>
      <c r="AU185" s="37">
        <f t="shared" si="532"/>
        <v>409013.53670470096</v>
      </c>
      <c r="AV185" s="37">
        <f t="shared" si="532"/>
        <v>404719.20668077114</v>
      </c>
      <c r="AW185" s="37">
        <f t="shared" si="532"/>
        <v>423414.14818738238</v>
      </c>
      <c r="AX185" s="37">
        <f t="shared" si="532"/>
        <v>420190.01525250066</v>
      </c>
      <c r="AY185" s="37">
        <f t="shared" si="532"/>
        <v>440103.93076653325</v>
      </c>
      <c r="BA185" s="37">
        <f t="shared" si="503"/>
        <v>1167351.7899999998</v>
      </c>
      <c r="BB185" s="37">
        <f t="shared" si="503"/>
        <v>2162957.4396407553</v>
      </c>
      <c r="BC185" s="37">
        <f t="shared" si="503"/>
        <v>3263045.4760066369</v>
      </c>
      <c r="BD185" s="37">
        <f t="shared" si="503"/>
        <v>4727183.6107935254</v>
      </c>
      <c r="BF185" s="77" t="s">
        <v>248</v>
      </c>
      <c r="BG185" s="77" t="str">
        <f t="shared" si="504"/>
        <v>Payment Card FeesStrong Case Scenario</v>
      </c>
    </row>
    <row r="186" spans="2:59" x14ac:dyDescent="0.25">
      <c r="B186" s="40" t="s">
        <v>55</v>
      </c>
      <c r="C186" s="78" t="s">
        <v>26</v>
      </c>
      <c r="D186" s="63">
        <f t="shared" ref="D186:O186" si="533">D27</f>
        <v>31249.331509999989</v>
      </c>
      <c r="E186" s="63">
        <f t="shared" si="533"/>
        <v>163839.44</v>
      </c>
      <c r="F186" s="63">
        <f t="shared" si="533"/>
        <v>179280.75</v>
      </c>
      <c r="G186" s="63">
        <f t="shared" si="533"/>
        <v>181644.75999999998</v>
      </c>
      <c r="H186" s="63">
        <f t="shared" si="533"/>
        <v>184686.65000000002</v>
      </c>
      <c r="I186" s="63">
        <f t="shared" si="533"/>
        <v>173371.94245999999</v>
      </c>
      <c r="J186" s="63">
        <f t="shared" si="533"/>
        <v>169922.69</v>
      </c>
      <c r="K186" s="63">
        <f t="shared" si="533"/>
        <v>170262</v>
      </c>
      <c r="L186" s="63">
        <f t="shared" si="533"/>
        <v>161868.67000000001</v>
      </c>
      <c r="M186" s="63">
        <f t="shared" si="533"/>
        <v>174090.17</v>
      </c>
      <c r="N186" s="63">
        <f t="shared" si="533"/>
        <v>163844.44999999998</v>
      </c>
      <c r="O186" s="63">
        <f t="shared" si="533"/>
        <v>156257.13999999998</v>
      </c>
      <c r="P186" s="37">
        <f t="shared" ref="P186:AY186" si="534">P180*P271</f>
        <v>267080.71266587795</v>
      </c>
      <c r="Q186" s="37">
        <f t="shared" si="534"/>
        <v>245028.64568886443</v>
      </c>
      <c r="R186" s="37">
        <f t="shared" si="534"/>
        <v>277260.69043977471</v>
      </c>
      <c r="S186" s="37">
        <f t="shared" si="534"/>
        <v>276543.22964455071</v>
      </c>
      <c r="T186" s="37">
        <f t="shared" si="534"/>
        <v>299044.70698955748</v>
      </c>
      <c r="U186" s="37">
        <f t="shared" si="534"/>
        <v>296568.69716614782</v>
      </c>
      <c r="V186" s="37">
        <f t="shared" si="534"/>
        <v>318260.98255701567</v>
      </c>
      <c r="W186" s="37">
        <f t="shared" si="534"/>
        <v>315007.20618880575</v>
      </c>
      <c r="X186" s="37">
        <f t="shared" si="534"/>
        <v>316433.46611685515</v>
      </c>
      <c r="Y186" s="37">
        <f t="shared" si="534"/>
        <v>330586.54191227956</v>
      </c>
      <c r="Z186" s="37">
        <f t="shared" si="534"/>
        <v>331753.8736670973</v>
      </c>
      <c r="AA186" s="37">
        <f t="shared" si="534"/>
        <v>346779.34795344976</v>
      </c>
      <c r="AB186" s="37">
        <f t="shared" si="534"/>
        <v>389233.40310511226</v>
      </c>
      <c r="AC186" s="37">
        <f t="shared" si="534"/>
        <v>395744.97452276008</v>
      </c>
      <c r="AD186" s="37">
        <f t="shared" si="534"/>
        <v>429515.5317239954</v>
      </c>
      <c r="AE186" s="37">
        <f t="shared" si="534"/>
        <v>427485.27954696695</v>
      </c>
      <c r="AF186" s="37">
        <f t="shared" si="534"/>
        <v>451444.08272411098</v>
      </c>
      <c r="AG186" s="37">
        <f t="shared" si="534"/>
        <v>448899.2202739527</v>
      </c>
      <c r="AH186" s="37">
        <f t="shared" si="534"/>
        <v>472776.01032083557</v>
      </c>
      <c r="AI186" s="37">
        <f t="shared" si="534"/>
        <v>471207.77958894247</v>
      </c>
      <c r="AJ186" s="37">
        <f t="shared" si="534"/>
        <v>474465.75288723921</v>
      </c>
      <c r="AK186" s="37">
        <f t="shared" si="534"/>
        <v>491944.00983946043</v>
      </c>
      <c r="AL186" s="37">
        <f t="shared" si="534"/>
        <v>495418.73074909841</v>
      </c>
      <c r="AM186" s="37">
        <f t="shared" si="534"/>
        <v>513535.56367140636</v>
      </c>
      <c r="AN186" s="37">
        <f t="shared" si="534"/>
        <v>551619.95439400105</v>
      </c>
      <c r="AO186" s="37">
        <f t="shared" si="534"/>
        <v>564115.3146787982</v>
      </c>
      <c r="AP186" s="37">
        <f t="shared" si="534"/>
        <v>638249.51706864615</v>
      </c>
      <c r="AQ186" s="37">
        <f t="shared" si="534"/>
        <v>632169.62658752128</v>
      </c>
      <c r="AR186" s="37">
        <f t="shared" si="534"/>
        <v>666438.0014368043</v>
      </c>
      <c r="AS186" s="37">
        <f t="shared" si="534"/>
        <v>659246.56417528389</v>
      </c>
      <c r="AT186" s="37">
        <f t="shared" si="534"/>
        <v>689812.24260701926</v>
      </c>
      <c r="AU186" s="37">
        <f t="shared" si="534"/>
        <v>684604.95511835942</v>
      </c>
      <c r="AV186" s="37">
        <f t="shared" si="534"/>
        <v>677417.12550034246</v>
      </c>
      <c r="AW186" s="37">
        <f t="shared" si="534"/>
        <v>708708.63163040555</v>
      </c>
      <c r="AX186" s="37">
        <f t="shared" si="534"/>
        <v>703312.09292177623</v>
      </c>
      <c r="AY186" s="37">
        <f t="shared" si="534"/>
        <v>736643.91207513085</v>
      </c>
      <c r="BA186" s="37">
        <f t="shared" si="503"/>
        <v>1910317.9939699997</v>
      </c>
      <c r="BB186" s="37">
        <f t="shared" si="503"/>
        <v>3620348.1009902768</v>
      </c>
      <c r="BC186" s="37">
        <f t="shared" si="503"/>
        <v>5461670.3389538815</v>
      </c>
      <c r="BD186" s="37">
        <f t="shared" si="503"/>
        <v>7912337.9381940896</v>
      </c>
      <c r="BF186" s="77" t="s">
        <v>248</v>
      </c>
      <c r="BG186" s="77" t="str">
        <f t="shared" si="504"/>
        <v>Ride InsuranceStrong Case Scenario</v>
      </c>
    </row>
    <row r="187" spans="2:59" x14ac:dyDescent="0.25">
      <c r="B187" s="55" t="s">
        <v>56</v>
      </c>
      <c r="C187" s="79" t="s">
        <v>26</v>
      </c>
      <c r="D187" s="68">
        <f t="shared" ref="D187:O187" si="535">D28</f>
        <v>169876.02150999999</v>
      </c>
      <c r="E187" s="68">
        <f t="shared" si="535"/>
        <v>295848.73</v>
      </c>
      <c r="F187" s="68">
        <f t="shared" si="535"/>
        <v>314665.18</v>
      </c>
      <c r="G187" s="68">
        <f t="shared" si="535"/>
        <v>342745.41999999993</v>
      </c>
      <c r="H187" s="68">
        <f t="shared" si="535"/>
        <v>387004.09</v>
      </c>
      <c r="I187" s="68">
        <f t="shared" si="535"/>
        <v>425532.52246000001</v>
      </c>
      <c r="J187" s="68">
        <f t="shared" si="535"/>
        <v>367036.86</v>
      </c>
      <c r="K187" s="68">
        <f t="shared" si="535"/>
        <v>358335.92</v>
      </c>
      <c r="L187" s="68">
        <f t="shared" si="535"/>
        <v>415634.46</v>
      </c>
      <c r="M187" s="68">
        <f t="shared" si="535"/>
        <v>389622.49</v>
      </c>
      <c r="N187" s="68">
        <f t="shared" si="535"/>
        <v>353614.48</v>
      </c>
      <c r="O187" s="68">
        <f t="shared" si="535"/>
        <v>152700.08000000002</v>
      </c>
      <c r="P187" s="68">
        <f t="shared" ref="P187:AY187" si="536">SUM(P181:P186)</f>
        <v>549504.04749870533</v>
      </c>
      <c r="Q187" s="68">
        <f t="shared" si="536"/>
        <v>504133.11846894457</v>
      </c>
      <c r="R187" s="68">
        <f t="shared" si="536"/>
        <v>570448.79837332666</v>
      </c>
      <c r="S187" s="68">
        <f t="shared" si="536"/>
        <v>568972.66178913822</v>
      </c>
      <c r="T187" s="68">
        <f t="shared" si="536"/>
        <v>615268.2282205862</v>
      </c>
      <c r="U187" s="68">
        <f t="shared" si="536"/>
        <v>610173.97260763124</v>
      </c>
      <c r="V187" s="68">
        <f t="shared" si="536"/>
        <v>654804.67058203346</v>
      </c>
      <c r="W187" s="68">
        <f t="shared" si="536"/>
        <v>648110.20258342614</v>
      </c>
      <c r="X187" s="68">
        <f t="shared" si="536"/>
        <v>651044.65485227574</v>
      </c>
      <c r="Y187" s="68">
        <f t="shared" si="536"/>
        <v>680163.83892406244</v>
      </c>
      <c r="Z187" s="68">
        <f t="shared" si="536"/>
        <v>682565.560552118</v>
      </c>
      <c r="AA187" s="68">
        <f t="shared" si="536"/>
        <v>713479.65709441481</v>
      </c>
      <c r="AB187" s="68">
        <f t="shared" si="536"/>
        <v>800826.56771823193</v>
      </c>
      <c r="AC187" s="68">
        <f t="shared" si="536"/>
        <v>814223.77193361323</v>
      </c>
      <c r="AD187" s="68">
        <f t="shared" si="536"/>
        <v>883704.85756925226</v>
      </c>
      <c r="AE187" s="68">
        <f t="shared" si="536"/>
        <v>879527.72408183385</v>
      </c>
      <c r="AF187" s="68">
        <f t="shared" si="536"/>
        <v>928821.65919101448</v>
      </c>
      <c r="AG187" s="68">
        <f t="shared" si="536"/>
        <v>923585.7430414313</v>
      </c>
      <c r="AH187" s="68">
        <f t="shared" si="536"/>
        <v>972710.94059342658</v>
      </c>
      <c r="AI187" s="68">
        <f t="shared" si="536"/>
        <v>969484.39111336297</v>
      </c>
      <c r="AJ187" s="68">
        <f t="shared" si="536"/>
        <v>976187.49406747404</v>
      </c>
      <c r="AK187" s="68">
        <f t="shared" si="536"/>
        <v>1012148.0576087403</v>
      </c>
      <c r="AL187" s="68">
        <f t="shared" si="536"/>
        <v>1019297.1069905394</v>
      </c>
      <c r="AM187" s="68">
        <f t="shared" si="536"/>
        <v>1056571.5058765428</v>
      </c>
      <c r="AN187" s="68">
        <f t="shared" si="536"/>
        <v>1134928.0694774815</v>
      </c>
      <c r="AO187" s="68">
        <f t="shared" si="536"/>
        <v>1160636.5940014536</v>
      </c>
      <c r="AP187" s="68">
        <f t="shared" si="536"/>
        <v>1313163.6853989977</v>
      </c>
      <c r="AQ187" s="68">
        <f t="shared" si="536"/>
        <v>1300654.6412438457</v>
      </c>
      <c r="AR187" s="68">
        <f t="shared" si="536"/>
        <v>1371159.9596284092</v>
      </c>
      <c r="AS187" s="68">
        <f t="shared" si="536"/>
        <v>1356363.9683975405</v>
      </c>
      <c r="AT187" s="68">
        <f t="shared" si="536"/>
        <v>1419251.190185789</v>
      </c>
      <c r="AU187" s="68">
        <f t="shared" si="536"/>
        <v>1408537.4792519421</v>
      </c>
      <c r="AV187" s="68">
        <f t="shared" si="536"/>
        <v>1393748.9105514665</v>
      </c>
      <c r="AW187" s="68">
        <f t="shared" si="536"/>
        <v>1458129.4833722047</v>
      </c>
      <c r="AX187" s="68">
        <f t="shared" si="536"/>
        <v>1447026.3983411824</v>
      </c>
      <c r="AY187" s="68">
        <f t="shared" si="536"/>
        <v>1515604.8042936064</v>
      </c>
      <c r="BA187" s="134">
        <f t="shared" ref="BA187:BD212" si="537">SUMIF($D$10:$AY$10,BA$11,$D187:$AY187)</f>
        <v>3972616.2539699995</v>
      </c>
      <c r="BB187" s="134">
        <f t="shared" si="537"/>
        <v>7448669.4115466643</v>
      </c>
      <c r="BC187" s="134">
        <f t="shared" si="537"/>
        <v>11237089.819785463</v>
      </c>
      <c r="BD187" s="134">
        <f t="shared" si="537"/>
        <v>16279205.184143918</v>
      </c>
      <c r="BF187" s="77" t="s">
        <v>248</v>
      </c>
      <c r="BG187" s="77" t="str">
        <f t="shared" si="504"/>
        <v>Total Cost of SalesStrong Case Scenario</v>
      </c>
    </row>
    <row r="188" spans="2:59" x14ac:dyDescent="0.25">
      <c r="B188" s="56" t="s">
        <v>57</v>
      </c>
      <c r="C188" s="79" t="s">
        <v>26</v>
      </c>
      <c r="D188" s="68">
        <f t="shared" ref="D188:O188" si="538">D29</f>
        <v>713947.12848999992</v>
      </c>
      <c r="E188" s="68">
        <f t="shared" si="538"/>
        <v>508257.07999999973</v>
      </c>
      <c r="F188" s="68">
        <f t="shared" si="538"/>
        <v>716311.60659000021</v>
      </c>
      <c r="G188" s="68">
        <f t="shared" si="538"/>
        <v>768961.48999999953</v>
      </c>
      <c r="H188" s="68">
        <f t="shared" si="538"/>
        <v>731570.27999999933</v>
      </c>
      <c r="I188" s="68">
        <f t="shared" si="538"/>
        <v>858979.21317999985</v>
      </c>
      <c r="J188" s="68">
        <f t="shared" si="538"/>
        <v>757484.75326000003</v>
      </c>
      <c r="K188" s="68">
        <f t="shared" si="538"/>
        <v>739972.58999999985</v>
      </c>
      <c r="L188" s="68">
        <f t="shared" si="538"/>
        <v>972733.63999999873</v>
      </c>
      <c r="M188" s="68">
        <f t="shared" si="538"/>
        <v>790111.7100000002</v>
      </c>
      <c r="N188" s="68">
        <f t="shared" si="538"/>
        <v>785091.99382999982</v>
      </c>
      <c r="O188" s="68">
        <f t="shared" si="538"/>
        <v>834041.94960000087</v>
      </c>
      <c r="P188" s="68">
        <f>P180-P187</f>
        <v>1282947.8451954387</v>
      </c>
      <c r="Q188" s="68">
        <f t="shared" ref="Q188:AY188" si="539">Q180-Q187</f>
        <v>1177018.6242948705</v>
      </c>
      <c r="R188" s="68">
        <f t="shared" si="539"/>
        <v>1331848.3457924139</v>
      </c>
      <c r="S188" s="68">
        <f t="shared" si="539"/>
        <v>1328401.9539805264</v>
      </c>
      <c r="T188" s="68">
        <f t="shared" si="539"/>
        <v>1436489.9607307741</v>
      </c>
      <c r="U188" s="68">
        <f t="shared" si="539"/>
        <v>1424596.2098270908</v>
      </c>
      <c r="V188" s="68">
        <f t="shared" si="539"/>
        <v>1528797.1853366711</v>
      </c>
      <c r="W188" s="68">
        <f t="shared" si="539"/>
        <v>1513167.3581631714</v>
      </c>
      <c r="X188" s="68">
        <f t="shared" si="539"/>
        <v>1520018.534660026</v>
      </c>
      <c r="Y188" s="68">
        <f t="shared" si="539"/>
        <v>1588004.1930528991</v>
      </c>
      <c r="Z188" s="68">
        <f t="shared" si="539"/>
        <v>1593611.5832104399</v>
      </c>
      <c r="AA188" s="68">
        <f t="shared" si="539"/>
        <v>1665787.8915117849</v>
      </c>
      <c r="AB188" s="68">
        <f t="shared" si="539"/>
        <v>1869720.0213648751</v>
      </c>
      <c r="AC188" s="68">
        <f t="shared" si="539"/>
        <v>1900998.9798329785</v>
      </c>
      <c r="AD188" s="68">
        <f t="shared" si="539"/>
        <v>2063219.0935952761</v>
      </c>
      <c r="AE188" s="68">
        <f t="shared" si="539"/>
        <v>2053466.5823423183</v>
      </c>
      <c r="AF188" s="68">
        <f t="shared" si="539"/>
        <v>2168554.9936422836</v>
      </c>
      <c r="AG188" s="68">
        <f t="shared" si="539"/>
        <v>2156330.5025356058</v>
      </c>
      <c r="AH188" s="68">
        <f t="shared" si="539"/>
        <v>2271024.9558904395</v>
      </c>
      <c r="AI188" s="68">
        <f t="shared" si="539"/>
        <v>2263491.8090069778</v>
      </c>
      <c r="AJ188" s="68">
        <f t="shared" si="539"/>
        <v>2279141.7965370892</v>
      </c>
      <c r="AK188" s="68">
        <f t="shared" si="539"/>
        <v>2363100.281860875</v>
      </c>
      <c r="AL188" s="68">
        <f t="shared" si="539"/>
        <v>2379791.437351584</v>
      </c>
      <c r="AM188" s="68">
        <f t="shared" si="539"/>
        <v>2466817.3836561311</v>
      </c>
      <c r="AN188" s="68">
        <f t="shared" si="539"/>
        <v>2649759.4109011265</v>
      </c>
      <c r="AO188" s="68">
        <f t="shared" si="539"/>
        <v>2709782.0736846281</v>
      </c>
      <c r="AP188" s="68">
        <f t="shared" si="539"/>
        <v>3065892.8323462708</v>
      </c>
      <c r="AQ188" s="68">
        <f t="shared" si="539"/>
        <v>3036687.4947016104</v>
      </c>
      <c r="AR188" s="68">
        <f t="shared" si="539"/>
        <v>3201298.9233308188</v>
      </c>
      <c r="AS188" s="68">
        <f t="shared" si="539"/>
        <v>3166754.164009063</v>
      </c>
      <c r="AT188" s="68">
        <f t="shared" si="539"/>
        <v>3313579.3349078279</v>
      </c>
      <c r="AU188" s="68">
        <f t="shared" si="539"/>
        <v>3288565.6295144069</v>
      </c>
      <c r="AV188" s="68">
        <f t="shared" si="539"/>
        <v>3254038.199854583</v>
      </c>
      <c r="AW188" s="68">
        <f t="shared" si="539"/>
        <v>3404349.9537875848</v>
      </c>
      <c r="AX188" s="68">
        <f t="shared" si="539"/>
        <v>3378427.1619893946</v>
      </c>
      <c r="AY188" s="68">
        <f t="shared" si="539"/>
        <v>3538539.755416302</v>
      </c>
      <c r="BA188" s="134">
        <f t="shared" si="537"/>
        <v>9177463.4349499978</v>
      </c>
      <c r="BB188" s="134">
        <f t="shared" si="537"/>
        <v>17390689.685756106</v>
      </c>
      <c r="BC188" s="134">
        <f t="shared" si="537"/>
        <v>26235657.837616429</v>
      </c>
      <c r="BD188" s="134">
        <f t="shared" si="537"/>
        <v>38007674.934443623</v>
      </c>
      <c r="BF188" s="77" t="s">
        <v>248</v>
      </c>
      <c r="BG188" s="77" t="str">
        <f t="shared" si="504"/>
        <v>Gross ProfitStrong Case Scenario</v>
      </c>
    </row>
    <row r="189" spans="2:59" x14ac:dyDescent="0.25">
      <c r="B189" s="40" t="s">
        <v>58</v>
      </c>
      <c r="C189" s="78" t="s">
        <v>26</v>
      </c>
      <c r="D189" s="63">
        <f t="shared" ref="D189:O189" si="540">D30</f>
        <v>828.43999999999994</v>
      </c>
      <c r="E189" s="63">
        <f t="shared" si="540"/>
        <v>17230.019940000002</v>
      </c>
      <c r="F189" s="63">
        <f t="shared" si="540"/>
        <v>10539.269899999999</v>
      </c>
      <c r="G189" s="63">
        <f t="shared" si="540"/>
        <v>16273.73</v>
      </c>
      <c r="H189" s="63">
        <f t="shared" si="540"/>
        <v>72450.570000000007</v>
      </c>
      <c r="I189" s="63">
        <f t="shared" si="540"/>
        <v>99574.029179999998</v>
      </c>
      <c r="J189" s="63">
        <f t="shared" si="540"/>
        <v>79777.67</v>
      </c>
      <c r="K189" s="63">
        <f t="shared" si="540"/>
        <v>43302.083810000004</v>
      </c>
      <c r="L189" s="63">
        <f t="shared" si="540"/>
        <v>26141.72</v>
      </c>
      <c r="M189" s="63">
        <f t="shared" si="540"/>
        <v>17998.62</v>
      </c>
      <c r="N189" s="63">
        <f t="shared" si="540"/>
        <v>69767.091520000002</v>
      </c>
      <c r="O189" s="63">
        <f t="shared" si="540"/>
        <v>102.02</v>
      </c>
      <c r="P189" s="37">
        <f t="shared" ref="P189:AY189" si="541">P188*P272</f>
        <v>62904.209308909936</v>
      </c>
      <c r="Q189" s="37">
        <f t="shared" si="541"/>
        <v>57710.394214700849</v>
      </c>
      <c r="R189" s="37">
        <f t="shared" si="541"/>
        <v>65301.849506352271</v>
      </c>
      <c r="S189" s="37">
        <f t="shared" si="541"/>
        <v>65132.869486854703</v>
      </c>
      <c r="T189" s="37">
        <f t="shared" si="541"/>
        <v>70432.53199914076</v>
      </c>
      <c r="U189" s="37">
        <f t="shared" si="541"/>
        <v>69849.369558738239</v>
      </c>
      <c r="V189" s="37">
        <f t="shared" si="541"/>
        <v>74958.447061922896</v>
      </c>
      <c r="W189" s="37">
        <f t="shared" si="541"/>
        <v>74192.101084831258</v>
      </c>
      <c r="X189" s="37">
        <f t="shared" si="541"/>
        <v>74528.021084996784</v>
      </c>
      <c r="Y189" s="37">
        <f t="shared" si="541"/>
        <v>77861.425557801267</v>
      </c>
      <c r="Z189" s="37">
        <f t="shared" si="541"/>
        <v>78136.361476254708</v>
      </c>
      <c r="AA189" s="37">
        <f t="shared" si="541"/>
        <v>81675.23768352608</v>
      </c>
      <c r="AB189" s="37">
        <f t="shared" si="541"/>
        <v>91674.232910909152</v>
      </c>
      <c r="AC189" s="37">
        <f t="shared" si="541"/>
        <v>93207.871365356637</v>
      </c>
      <c r="AD189" s="37">
        <f t="shared" si="541"/>
        <v>101161.68494276225</v>
      </c>
      <c r="AE189" s="37">
        <f t="shared" si="541"/>
        <v>100683.50961284453</v>
      </c>
      <c r="AF189" s="37">
        <f t="shared" si="541"/>
        <v>106326.40892520129</v>
      </c>
      <c r="AG189" s="37">
        <f t="shared" si="541"/>
        <v>105727.02996357856</v>
      </c>
      <c r="AH189" s="37">
        <f t="shared" si="541"/>
        <v>111350.61312592014</v>
      </c>
      <c r="AI189" s="37">
        <f t="shared" si="541"/>
        <v>110981.25543917812</v>
      </c>
      <c r="AJ189" s="37">
        <f t="shared" si="541"/>
        <v>111748.58989861282</v>
      </c>
      <c r="AK189" s="37">
        <f t="shared" si="541"/>
        <v>115865.15796787983</v>
      </c>
      <c r="AL189" s="37">
        <f t="shared" si="541"/>
        <v>116683.5419283246</v>
      </c>
      <c r="AM189" s="37">
        <f t="shared" si="541"/>
        <v>120950.51066142478</v>
      </c>
      <c r="AN189" s="37">
        <f t="shared" si="541"/>
        <v>129920.34027399367</v>
      </c>
      <c r="AO189" s="37">
        <f t="shared" si="541"/>
        <v>132863.31114935013</v>
      </c>
      <c r="AP189" s="37">
        <f t="shared" si="541"/>
        <v>150323.77595615934</v>
      </c>
      <c r="AQ189" s="37">
        <f t="shared" si="541"/>
        <v>148891.80919381819</v>
      </c>
      <c r="AR189" s="37">
        <f t="shared" si="541"/>
        <v>156962.87131836853</v>
      </c>
      <c r="AS189" s="37">
        <f t="shared" si="541"/>
        <v>155269.10739878332</v>
      </c>
      <c r="AT189" s="37">
        <f t="shared" si="541"/>
        <v>162468.0916105113</v>
      </c>
      <c r="AU189" s="37">
        <f t="shared" si="541"/>
        <v>161241.64474788029</v>
      </c>
      <c r="AV189" s="37">
        <f t="shared" si="541"/>
        <v>159548.73051886159</v>
      </c>
      <c r="AW189" s="37">
        <f t="shared" si="541"/>
        <v>166918.66536570684</v>
      </c>
      <c r="AX189" s="37">
        <f t="shared" si="541"/>
        <v>165647.64509216155</v>
      </c>
      <c r="AY189" s="37">
        <f t="shared" si="541"/>
        <v>173498.12485066202</v>
      </c>
      <c r="BA189" s="37">
        <f t="shared" si="537"/>
        <v>453985.26434999995</v>
      </c>
      <c r="BB189" s="37">
        <f t="shared" si="537"/>
        <v>852682.81802402984</v>
      </c>
      <c r="BC189" s="37">
        <f t="shared" si="537"/>
        <v>1286360.4067419928</v>
      </c>
      <c r="BD189" s="37">
        <f t="shared" si="537"/>
        <v>1863554.1174762568</v>
      </c>
      <c r="BF189" s="77" t="s">
        <v>248</v>
      </c>
      <c r="BG189" s="77" t="str">
        <f t="shared" si="504"/>
        <v>Brand MarketingStrong Case Scenario</v>
      </c>
    </row>
    <row r="190" spans="2:59" x14ac:dyDescent="0.25">
      <c r="B190" s="40" t="s">
        <v>59</v>
      </c>
      <c r="C190" s="78" t="s">
        <v>26</v>
      </c>
      <c r="D190" s="63">
        <f t="shared" ref="D190:O190" si="542">D31</f>
        <v>11709.13</v>
      </c>
      <c r="E190" s="63">
        <f t="shared" si="542"/>
        <v>25397.55</v>
      </c>
      <c r="F190" s="63">
        <f t="shared" si="542"/>
        <v>13625.94</v>
      </c>
      <c r="G190" s="63">
        <f t="shared" si="542"/>
        <v>20569.62</v>
      </c>
      <c r="H190" s="63">
        <f t="shared" si="542"/>
        <v>5889.8200000000006</v>
      </c>
      <c r="I190" s="63">
        <f t="shared" si="542"/>
        <v>12373.070000000002</v>
      </c>
      <c r="J190" s="63">
        <f t="shared" si="542"/>
        <v>2300.5300000000002</v>
      </c>
      <c r="K190" s="63">
        <f t="shared" si="542"/>
        <v>-4292.07</v>
      </c>
      <c r="L190" s="63">
        <f t="shared" si="542"/>
        <v>2485.85</v>
      </c>
      <c r="M190" s="63">
        <f t="shared" si="542"/>
        <v>3061.9400000000005</v>
      </c>
      <c r="N190" s="63">
        <f t="shared" si="542"/>
        <v>6225.8888500000003</v>
      </c>
      <c r="O190" s="63">
        <f t="shared" si="542"/>
        <v>-264.39332000000002</v>
      </c>
      <c r="P190" s="37">
        <f t="shared" ref="P190:AY190" si="543">P188*P273</f>
        <v>15596.234949190855</v>
      </c>
      <c r="Q190" s="37">
        <f t="shared" si="543"/>
        <v>14308.499813786091</v>
      </c>
      <c r="R190" s="37">
        <f t="shared" si="543"/>
        <v>16190.696913720125</v>
      </c>
      <c r="S190" s="37">
        <f t="shared" si="543"/>
        <v>16148.800638180586</v>
      </c>
      <c r="T190" s="37">
        <f t="shared" si="543"/>
        <v>17462.7791874877</v>
      </c>
      <c r="U190" s="37">
        <f t="shared" si="543"/>
        <v>17318.192067897708</v>
      </c>
      <c r="V190" s="37">
        <f t="shared" si="543"/>
        <v>18584.917681154988</v>
      </c>
      <c r="W190" s="37">
        <f t="shared" si="543"/>
        <v>18394.912718968848</v>
      </c>
      <c r="X190" s="37">
        <f t="shared" si="543"/>
        <v>18478.199470432264</v>
      </c>
      <c r="Y190" s="37">
        <f t="shared" si="543"/>
        <v>19304.671337890875</v>
      </c>
      <c r="Z190" s="37">
        <f t="shared" si="543"/>
        <v>19372.837923677118</v>
      </c>
      <c r="AA190" s="37">
        <f t="shared" si="543"/>
        <v>20250.253686327647</v>
      </c>
      <c r="AB190" s="37">
        <f t="shared" si="543"/>
        <v>22729.367254964709</v>
      </c>
      <c r="AC190" s="37">
        <f t="shared" si="543"/>
        <v>23109.611851080936</v>
      </c>
      <c r="AD190" s="37">
        <f t="shared" si="543"/>
        <v>25081.650712361265</v>
      </c>
      <c r="AE190" s="37">
        <f t="shared" si="543"/>
        <v>24963.09370521918</v>
      </c>
      <c r="AF190" s="37">
        <f t="shared" si="543"/>
        <v>26362.173106057908</v>
      </c>
      <c r="AG190" s="37">
        <f t="shared" si="543"/>
        <v>26213.565322703318</v>
      </c>
      <c r="AH190" s="37">
        <f t="shared" si="543"/>
        <v>27607.855549379288</v>
      </c>
      <c r="AI190" s="37">
        <f t="shared" si="543"/>
        <v>27516.278382668093</v>
      </c>
      <c r="AJ190" s="37">
        <f t="shared" si="543"/>
        <v>27706.528425478165</v>
      </c>
      <c r="AK190" s="37">
        <f t="shared" si="543"/>
        <v>28727.174952920192</v>
      </c>
      <c r="AL190" s="37">
        <f t="shared" si="543"/>
        <v>28930.082018535879</v>
      </c>
      <c r="AM190" s="37">
        <f t="shared" si="543"/>
        <v>29988.018325396915</v>
      </c>
      <c r="AN190" s="37">
        <f t="shared" si="543"/>
        <v>32211.964411498004</v>
      </c>
      <c r="AO190" s="37">
        <f t="shared" si="543"/>
        <v>32941.633629582968</v>
      </c>
      <c r="AP190" s="37">
        <f t="shared" si="543"/>
        <v>37270.716125664883</v>
      </c>
      <c r="AQ190" s="37">
        <f t="shared" si="543"/>
        <v>36915.679629534221</v>
      </c>
      <c r="AR190" s="37">
        <f t="shared" si="543"/>
        <v>38916.788658118312</v>
      </c>
      <c r="AS190" s="37">
        <f t="shared" si="543"/>
        <v>38496.843151632595</v>
      </c>
      <c r="AT190" s="37">
        <f t="shared" si="543"/>
        <v>40281.73243639023</v>
      </c>
      <c r="AU190" s="37">
        <f t="shared" si="543"/>
        <v>39977.651777362189</v>
      </c>
      <c r="AV190" s="37">
        <f t="shared" si="543"/>
        <v>39557.916939985196</v>
      </c>
      <c r="AW190" s="37">
        <f t="shared" si="543"/>
        <v>41385.191087366402</v>
      </c>
      <c r="AX190" s="37">
        <f t="shared" si="543"/>
        <v>41070.059063147644</v>
      </c>
      <c r="AY190" s="37">
        <f t="shared" si="543"/>
        <v>43016.4777229256</v>
      </c>
      <c r="BA190" s="37">
        <f t="shared" si="537"/>
        <v>99082.875530000034</v>
      </c>
      <c r="BB190" s="37">
        <f t="shared" si="537"/>
        <v>211410.99638871482</v>
      </c>
      <c r="BC190" s="37">
        <f t="shared" si="537"/>
        <v>318935.39960676589</v>
      </c>
      <c r="BD190" s="37">
        <f t="shared" si="537"/>
        <v>462042.65463320818</v>
      </c>
      <c r="BF190" s="77" t="s">
        <v>248</v>
      </c>
      <c r="BG190" s="77" t="str">
        <f t="shared" si="504"/>
        <v>Non-Media MarketingStrong Case Scenario</v>
      </c>
    </row>
    <row r="191" spans="2:59" x14ac:dyDescent="0.25">
      <c r="B191" s="40" t="s">
        <v>60</v>
      </c>
      <c r="C191" s="78" t="s">
        <v>26</v>
      </c>
      <c r="D191" s="63">
        <f t="shared" ref="D191:O191" si="544">D32</f>
        <v>11278.43</v>
      </c>
      <c r="E191" s="63">
        <f t="shared" si="544"/>
        <v>8264.0399999999991</v>
      </c>
      <c r="F191" s="63">
        <f t="shared" si="544"/>
        <v>7422.1432100000002</v>
      </c>
      <c r="G191" s="63">
        <f t="shared" si="544"/>
        <v>6474.95</v>
      </c>
      <c r="H191" s="63">
        <f t="shared" si="544"/>
        <v>5327.75</v>
      </c>
      <c r="I191" s="63">
        <f t="shared" si="544"/>
        <v>5434.3700000000008</v>
      </c>
      <c r="J191" s="63">
        <f t="shared" si="544"/>
        <v>7821.18</v>
      </c>
      <c r="K191" s="63">
        <f t="shared" si="544"/>
        <v>8350.5800000000017</v>
      </c>
      <c r="L191" s="63">
        <f t="shared" si="544"/>
        <v>12364.259999999998</v>
      </c>
      <c r="M191" s="63">
        <f t="shared" si="544"/>
        <v>13493.420000000002</v>
      </c>
      <c r="N191" s="63">
        <f t="shared" si="544"/>
        <v>8299.3899999999976</v>
      </c>
      <c r="O191" s="63">
        <f t="shared" si="544"/>
        <v>8614.02</v>
      </c>
      <c r="P191" s="37">
        <f t="shared" ref="P191:AY191" si="545">P188*P274</f>
        <v>14619.851223035188</v>
      </c>
      <c r="Q191" s="37">
        <f t="shared" si="545"/>
        <v>13412.7332131036</v>
      </c>
      <c r="R191" s="37">
        <f t="shared" si="545"/>
        <v>15177.097603811339</v>
      </c>
      <c r="S191" s="37">
        <f t="shared" si="545"/>
        <v>15137.82419473647</v>
      </c>
      <c r="T191" s="37">
        <f t="shared" si="545"/>
        <v>16369.542680878296</v>
      </c>
      <c r="U191" s="37">
        <f t="shared" si="545"/>
        <v>16234.007265820796</v>
      </c>
      <c r="V191" s="37">
        <f t="shared" si="545"/>
        <v>17421.431029733139</v>
      </c>
      <c r="W191" s="37">
        <f t="shared" si="545"/>
        <v>17243.321102058326</v>
      </c>
      <c r="X191" s="37">
        <f t="shared" si="545"/>
        <v>17321.393785575332</v>
      </c>
      <c r="Y191" s="37">
        <f t="shared" si="545"/>
        <v>18096.12536544909</v>
      </c>
      <c r="Z191" s="37">
        <f t="shared" si="545"/>
        <v>18160.024463264926</v>
      </c>
      <c r="AA191" s="37">
        <f t="shared" si="545"/>
        <v>18982.51065640619</v>
      </c>
      <c r="AB191" s="37">
        <f t="shared" si="545"/>
        <v>21306.422270751424</v>
      </c>
      <c r="AC191" s="37">
        <f t="shared" si="545"/>
        <v>21662.862106499779</v>
      </c>
      <c r="AD191" s="37">
        <f t="shared" si="545"/>
        <v>23511.443822015543</v>
      </c>
      <c r="AE191" s="37">
        <f t="shared" si="545"/>
        <v>23400.308935197518</v>
      </c>
      <c r="AF191" s="37">
        <f t="shared" si="545"/>
        <v>24711.800635348944</v>
      </c>
      <c r="AG191" s="37">
        <f t="shared" si="545"/>
        <v>24572.496265396385</v>
      </c>
      <c r="AH191" s="37">
        <f t="shared" si="545"/>
        <v>25879.498611933377</v>
      </c>
      <c r="AI191" s="37">
        <f t="shared" si="545"/>
        <v>25793.654524747821</v>
      </c>
      <c r="AJ191" s="37">
        <f t="shared" si="545"/>
        <v>25971.994190065805</v>
      </c>
      <c r="AK191" s="37">
        <f t="shared" si="545"/>
        <v>26928.74435644388</v>
      </c>
      <c r="AL191" s="37">
        <f t="shared" si="545"/>
        <v>27118.948666719283</v>
      </c>
      <c r="AM191" s="37">
        <f t="shared" si="545"/>
        <v>28110.654130258616</v>
      </c>
      <c r="AN191" s="37">
        <f t="shared" si="545"/>
        <v>30195.372718608436</v>
      </c>
      <c r="AO191" s="37">
        <f t="shared" si="545"/>
        <v>30879.361863756832</v>
      </c>
      <c r="AP191" s="37">
        <f t="shared" si="545"/>
        <v>34937.427302700926</v>
      </c>
      <c r="AQ191" s="37">
        <f t="shared" si="545"/>
        <v>34604.61744384154</v>
      </c>
      <c r="AR191" s="37">
        <f t="shared" si="545"/>
        <v>36480.449423436701</v>
      </c>
      <c r="AS191" s="37">
        <f t="shared" si="545"/>
        <v>36086.794105560009</v>
      </c>
      <c r="AT191" s="37">
        <f t="shared" si="545"/>
        <v>37759.942521043464</v>
      </c>
      <c r="AU191" s="37">
        <f t="shared" si="545"/>
        <v>37474.898469753178</v>
      </c>
      <c r="AV191" s="37">
        <f t="shared" si="545"/>
        <v>37081.440632296391</v>
      </c>
      <c r="AW191" s="37">
        <f t="shared" si="545"/>
        <v>38794.320456525878</v>
      </c>
      <c r="AX191" s="37">
        <f t="shared" si="545"/>
        <v>38498.916897609168</v>
      </c>
      <c r="AY191" s="37">
        <f t="shared" si="545"/>
        <v>40323.48233384412</v>
      </c>
      <c r="BA191" s="37">
        <f t="shared" si="537"/>
        <v>103144.53321000001</v>
      </c>
      <c r="BB191" s="37">
        <f t="shared" si="537"/>
        <v>198175.86258387272</v>
      </c>
      <c r="BC191" s="37">
        <f t="shared" si="537"/>
        <v>298968.82851537835</v>
      </c>
      <c r="BD191" s="37">
        <f t="shared" si="537"/>
        <v>433117.02416897664</v>
      </c>
      <c r="BF191" s="77" t="s">
        <v>248</v>
      </c>
      <c r="BG191" s="77" t="str">
        <f t="shared" si="504"/>
        <v>Partner MarketingStrong Case Scenario</v>
      </c>
    </row>
    <row r="192" spans="2:59" x14ac:dyDescent="0.25">
      <c r="B192" s="54" t="s">
        <v>61</v>
      </c>
      <c r="C192" s="80" t="s">
        <v>26</v>
      </c>
      <c r="D192" s="64">
        <f t="shared" ref="D192:O192" si="546">D33</f>
        <v>14877.909999999996</v>
      </c>
      <c r="E192" s="64">
        <f t="shared" si="546"/>
        <v>40629.103219999997</v>
      </c>
      <c r="F192" s="64">
        <f t="shared" si="546"/>
        <v>39662.89</v>
      </c>
      <c r="G192" s="64">
        <f t="shared" si="546"/>
        <v>16249.140000000001</v>
      </c>
      <c r="H192" s="64">
        <f t="shared" si="546"/>
        <v>17823.54</v>
      </c>
      <c r="I192" s="64">
        <f t="shared" si="546"/>
        <v>21434.009999999995</v>
      </c>
      <c r="J192" s="64">
        <f t="shared" si="546"/>
        <v>18769.590000000004</v>
      </c>
      <c r="K192" s="64">
        <f t="shared" si="546"/>
        <v>15196.910000000002</v>
      </c>
      <c r="L192" s="64">
        <f t="shared" si="546"/>
        <v>3269.3899999999994</v>
      </c>
      <c r="M192" s="64">
        <f t="shared" si="546"/>
        <v>12931.12</v>
      </c>
      <c r="N192" s="64">
        <f t="shared" si="546"/>
        <v>13817.579999999998</v>
      </c>
      <c r="O192" s="64">
        <f t="shared" si="546"/>
        <v>13723.120000000003</v>
      </c>
      <c r="P192" s="37">
        <f t="shared" ref="P192:AY192" si="547">P188*P275</f>
        <v>34820.541227570662</v>
      </c>
      <c r="Q192" s="37">
        <f t="shared" si="547"/>
        <v>31945.511804211073</v>
      </c>
      <c r="R192" s="37">
        <f t="shared" si="547"/>
        <v>36147.751763417844</v>
      </c>
      <c r="S192" s="37">
        <f t="shared" si="547"/>
        <v>36054.213098832523</v>
      </c>
      <c r="T192" s="37">
        <f t="shared" si="547"/>
        <v>38987.834219400829</v>
      </c>
      <c r="U192" s="37">
        <f t="shared" si="547"/>
        <v>38665.025427723827</v>
      </c>
      <c r="V192" s="37">
        <f t="shared" si="547"/>
        <v>41493.148470505577</v>
      </c>
      <c r="W192" s="37">
        <f t="shared" si="547"/>
        <v>41068.938676231563</v>
      </c>
      <c r="X192" s="37">
        <f t="shared" si="547"/>
        <v>41254.886744626929</v>
      </c>
      <c r="Y192" s="37">
        <f t="shared" si="547"/>
        <v>43100.088347964083</v>
      </c>
      <c r="Z192" s="37">
        <f t="shared" si="547"/>
        <v>43252.278759204055</v>
      </c>
      <c r="AA192" s="37">
        <f t="shared" si="547"/>
        <v>45211.218967313587</v>
      </c>
      <c r="AB192" s="37">
        <f t="shared" si="547"/>
        <v>50746.149449303746</v>
      </c>
      <c r="AC192" s="37">
        <f t="shared" si="547"/>
        <v>51595.092971811588</v>
      </c>
      <c r="AD192" s="37">
        <f t="shared" si="547"/>
        <v>55997.915877165789</v>
      </c>
      <c r="AE192" s="37">
        <f t="shared" si="547"/>
        <v>55733.222560576418</v>
      </c>
      <c r="AF192" s="37">
        <f t="shared" si="547"/>
        <v>58856.841954376148</v>
      </c>
      <c r="AG192" s="37">
        <f t="shared" si="547"/>
        <v>58525.056528990208</v>
      </c>
      <c r="AH192" s="37">
        <f t="shared" si="547"/>
        <v>61637.983493692569</v>
      </c>
      <c r="AI192" s="37">
        <f t="shared" si="547"/>
        <v>61433.526038456759</v>
      </c>
      <c r="AJ192" s="37">
        <f t="shared" si="547"/>
        <v>61858.283005814381</v>
      </c>
      <c r="AK192" s="37">
        <f t="shared" si="547"/>
        <v>64137.003774214689</v>
      </c>
      <c r="AL192" s="37">
        <f t="shared" si="547"/>
        <v>64590.019124820377</v>
      </c>
      <c r="AM192" s="37">
        <f t="shared" si="547"/>
        <v>66951.993980239553</v>
      </c>
      <c r="AN192" s="37">
        <f t="shared" si="547"/>
        <v>71917.231207766381</v>
      </c>
      <c r="AO192" s="37">
        <f t="shared" si="547"/>
        <v>73546.308813585274</v>
      </c>
      <c r="AP192" s="37">
        <f t="shared" si="547"/>
        <v>83211.525837017922</v>
      </c>
      <c r="AQ192" s="37">
        <f t="shared" si="547"/>
        <v>82418.862544172924</v>
      </c>
      <c r="AR192" s="37">
        <f t="shared" si="547"/>
        <v>86886.588226536478</v>
      </c>
      <c r="AS192" s="37">
        <f t="shared" si="547"/>
        <v>85949.007466208335</v>
      </c>
      <c r="AT192" s="37">
        <f t="shared" si="547"/>
        <v>89933.995582187999</v>
      </c>
      <c r="AU192" s="37">
        <f t="shared" si="547"/>
        <v>89255.097555921602</v>
      </c>
      <c r="AV192" s="37">
        <f t="shared" si="547"/>
        <v>88317.987140674129</v>
      </c>
      <c r="AW192" s="37">
        <f t="shared" si="547"/>
        <v>92397.604752889092</v>
      </c>
      <c r="AX192" s="37">
        <f t="shared" si="547"/>
        <v>91694.033174416152</v>
      </c>
      <c r="AY192" s="37">
        <f t="shared" si="547"/>
        <v>96039.655782033209</v>
      </c>
      <c r="BA192" s="175">
        <f t="shared" si="537"/>
        <v>228384.30321999997</v>
      </c>
      <c r="BB192" s="175">
        <f t="shared" si="537"/>
        <v>472001.43750700256</v>
      </c>
      <c r="BC192" s="175">
        <f t="shared" si="537"/>
        <v>712063.08875946235</v>
      </c>
      <c r="BD192" s="175">
        <f t="shared" si="537"/>
        <v>1031567.8980834096</v>
      </c>
      <c r="BF192" s="77" t="s">
        <v>248</v>
      </c>
      <c r="BG192" s="77" t="str">
        <f t="shared" si="504"/>
        <v>Rider MarketingStrong Case Scenario</v>
      </c>
    </row>
    <row r="193" spans="2:59" x14ac:dyDescent="0.25">
      <c r="B193" s="41" t="s">
        <v>62</v>
      </c>
      <c r="C193" s="78" t="s">
        <v>26</v>
      </c>
      <c r="D193" s="67">
        <f t="shared" ref="D193:O193" si="548">D34</f>
        <v>38693.909999999996</v>
      </c>
      <c r="E193" s="67">
        <f t="shared" si="548"/>
        <v>91520.713159999999</v>
      </c>
      <c r="F193" s="67">
        <f t="shared" si="548"/>
        <v>71250.24311000001</v>
      </c>
      <c r="G193" s="67">
        <f t="shared" si="548"/>
        <v>59567.439999999995</v>
      </c>
      <c r="H193" s="67">
        <f t="shared" si="548"/>
        <v>101491.68000000002</v>
      </c>
      <c r="I193" s="67">
        <f t="shared" si="548"/>
        <v>138815.47917999999</v>
      </c>
      <c r="J193" s="67">
        <f t="shared" si="548"/>
        <v>108668.97</v>
      </c>
      <c r="K193" s="67">
        <f t="shared" si="548"/>
        <v>62557.503810000009</v>
      </c>
      <c r="L193" s="67">
        <f t="shared" si="548"/>
        <v>44261.22</v>
      </c>
      <c r="M193" s="67">
        <f t="shared" si="548"/>
        <v>47485.1</v>
      </c>
      <c r="N193" s="67">
        <f t="shared" si="548"/>
        <v>98109.950370000006</v>
      </c>
      <c r="O193" s="67">
        <f t="shared" si="548"/>
        <v>22174.766680000001</v>
      </c>
      <c r="P193" s="151">
        <f t="shared" ref="P193:AY193" si="549">SUM(P189:P192)</f>
        <v>127940.83670870664</v>
      </c>
      <c r="Q193" s="151">
        <f t="shared" si="549"/>
        <v>117377.13904580161</v>
      </c>
      <c r="R193" s="151">
        <f t="shared" si="549"/>
        <v>132817.39578730159</v>
      </c>
      <c r="S193" s="151">
        <f t="shared" si="549"/>
        <v>132473.70741860429</v>
      </c>
      <c r="T193" s="151">
        <f t="shared" si="549"/>
        <v>143252.68808690758</v>
      </c>
      <c r="U193" s="151">
        <f t="shared" si="549"/>
        <v>142066.59432018056</v>
      </c>
      <c r="V193" s="151">
        <f t="shared" si="549"/>
        <v>152457.9442433166</v>
      </c>
      <c r="W193" s="151">
        <f t="shared" si="549"/>
        <v>150899.27358208998</v>
      </c>
      <c r="X193" s="151">
        <f t="shared" si="549"/>
        <v>151582.50108563132</v>
      </c>
      <c r="Y193" s="151">
        <f t="shared" si="549"/>
        <v>158362.31060910531</v>
      </c>
      <c r="Z193" s="151">
        <f t="shared" si="549"/>
        <v>158921.50262240082</v>
      </c>
      <c r="AA193" s="151">
        <f t="shared" si="549"/>
        <v>166119.22099357349</v>
      </c>
      <c r="AB193" s="151">
        <f t="shared" si="549"/>
        <v>186456.17188592901</v>
      </c>
      <c r="AC193" s="151">
        <f t="shared" si="549"/>
        <v>189575.43829474895</v>
      </c>
      <c r="AD193" s="151">
        <f t="shared" si="549"/>
        <v>205752.69535430486</v>
      </c>
      <c r="AE193" s="151">
        <f t="shared" si="549"/>
        <v>204780.13481383765</v>
      </c>
      <c r="AF193" s="151">
        <f t="shared" si="549"/>
        <v>216257.22462098429</v>
      </c>
      <c r="AG193" s="151">
        <f t="shared" si="549"/>
        <v>215038.1480806685</v>
      </c>
      <c r="AH193" s="151">
        <f t="shared" si="549"/>
        <v>226475.95078092537</v>
      </c>
      <c r="AI193" s="151">
        <f t="shared" si="549"/>
        <v>225724.71438505081</v>
      </c>
      <c r="AJ193" s="151">
        <f t="shared" si="549"/>
        <v>227285.39551997118</v>
      </c>
      <c r="AK193" s="151">
        <f t="shared" si="549"/>
        <v>235658.08105145858</v>
      </c>
      <c r="AL193" s="151">
        <f t="shared" si="549"/>
        <v>237322.59173840017</v>
      </c>
      <c r="AM193" s="151">
        <f t="shared" si="549"/>
        <v>246001.17709731989</v>
      </c>
      <c r="AN193" s="151">
        <f t="shared" si="549"/>
        <v>264244.90861186647</v>
      </c>
      <c r="AO193" s="151">
        <f t="shared" si="549"/>
        <v>270230.61545627523</v>
      </c>
      <c r="AP193" s="151">
        <f t="shared" si="549"/>
        <v>305743.44522154308</v>
      </c>
      <c r="AQ193" s="151">
        <f t="shared" si="549"/>
        <v>302830.96881136688</v>
      </c>
      <c r="AR193" s="151">
        <f t="shared" si="549"/>
        <v>319246.69762645999</v>
      </c>
      <c r="AS193" s="151">
        <f t="shared" si="549"/>
        <v>315801.75212218426</v>
      </c>
      <c r="AT193" s="151">
        <f t="shared" si="549"/>
        <v>330443.76215013303</v>
      </c>
      <c r="AU193" s="151">
        <f t="shared" si="549"/>
        <v>327949.29255091725</v>
      </c>
      <c r="AV193" s="151">
        <f t="shared" si="549"/>
        <v>324506.07523181732</v>
      </c>
      <c r="AW193" s="151">
        <f t="shared" si="549"/>
        <v>339495.78166248818</v>
      </c>
      <c r="AX193" s="151">
        <f t="shared" si="549"/>
        <v>336910.65422733448</v>
      </c>
      <c r="AY193" s="151">
        <f t="shared" si="549"/>
        <v>352877.74068946496</v>
      </c>
      <c r="BA193" s="37">
        <f t="shared" si="537"/>
        <v>884596.97630999994</v>
      </c>
      <c r="BB193" s="37">
        <f t="shared" si="537"/>
        <v>1734271.11450362</v>
      </c>
      <c r="BC193" s="37">
        <f t="shared" si="537"/>
        <v>2616327.7236235994</v>
      </c>
      <c r="BD193" s="37">
        <f t="shared" si="537"/>
        <v>3790281.6943618511</v>
      </c>
      <c r="BF193" s="77" t="s">
        <v>248</v>
      </c>
      <c r="BG193" s="77" t="str">
        <f t="shared" si="504"/>
        <v>Indirect Advertising &amp; MarketingStrong Case Scenario</v>
      </c>
    </row>
    <row r="194" spans="2:59" x14ac:dyDescent="0.25">
      <c r="B194" s="41" t="s">
        <v>63</v>
      </c>
      <c r="C194" s="78" t="s">
        <v>26</v>
      </c>
      <c r="D194" s="63">
        <f t="shared" ref="D194:O194" si="550">D35</f>
        <v>1231.5899999999999</v>
      </c>
      <c r="E194" s="63">
        <f t="shared" si="550"/>
        <v>2917.2</v>
      </c>
      <c r="F194" s="63">
        <f t="shared" si="550"/>
        <v>3594.36</v>
      </c>
      <c r="G194" s="63">
        <f t="shared" si="550"/>
        <v>0</v>
      </c>
      <c r="H194" s="63">
        <f t="shared" si="550"/>
        <v>0</v>
      </c>
      <c r="I194" s="63">
        <f t="shared" si="550"/>
        <v>0</v>
      </c>
      <c r="J194" s="63">
        <f t="shared" si="550"/>
        <v>53.38</v>
      </c>
      <c r="K194" s="63">
        <f t="shared" si="550"/>
        <v>6.39</v>
      </c>
      <c r="L194" s="63">
        <f t="shared" si="550"/>
        <v>-59.24</v>
      </c>
      <c r="M194" s="63">
        <f t="shared" si="550"/>
        <v>0</v>
      </c>
      <c r="N194" s="63">
        <f t="shared" si="550"/>
        <v>0</v>
      </c>
      <c r="O194" s="63">
        <f t="shared" si="550"/>
        <v>0</v>
      </c>
      <c r="P194" s="37">
        <f t="shared" ref="P194:AY194" si="551">P276*P188</f>
        <v>1336.4826749441897</v>
      </c>
      <c r="Q194" s="37">
        <f t="shared" si="551"/>
        <v>1226.1332409947693</v>
      </c>
      <c r="R194" s="37">
        <f t="shared" si="551"/>
        <v>1387.4236949464482</v>
      </c>
      <c r="S194" s="37">
        <f t="shared" si="551"/>
        <v>1383.8334921452147</v>
      </c>
      <c r="T194" s="37">
        <f t="shared" si="551"/>
        <v>1496.4317937300705</v>
      </c>
      <c r="U194" s="37">
        <f t="shared" si="551"/>
        <v>1484.0417405549524</v>
      </c>
      <c r="V194" s="37">
        <f t="shared" si="551"/>
        <v>1592.5908129138706</v>
      </c>
      <c r="W194" s="37">
        <f t="shared" si="551"/>
        <v>1576.3087845305795</v>
      </c>
      <c r="X194" s="37">
        <f t="shared" si="551"/>
        <v>1583.4458468245157</v>
      </c>
      <c r="Y194" s="37">
        <f t="shared" si="551"/>
        <v>1654.2684098203695</v>
      </c>
      <c r="Z194" s="37">
        <f t="shared" si="551"/>
        <v>1660.1097850760132</v>
      </c>
      <c r="AA194" s="37">
        <f t="shared" si="551"/>
        <v>1735.2978653611344</v>
      </c>
      <c r="AB194" s="37">
        <f t="shared" si="551"/>
        <v>1947.7396722777708</v>
      </c>
      <c r="AC194" s="37">
        <f t="shared" si="551"/>
        <v>1980.3238386875523</v>
      </c>
      <c r="AD194" s="37">
        <f t="shared" si="551"/>
        <v>2149.3130710890919</v>
      </c>
      <c r="AE194" s="37">
        <f t="shared" si="551"/>
        <v>2139.1536071829105</v>
      </c>
      <c r="AF194" s="37">
        <f t="shared" si="551"/>
        <v>2259.0444261006687</v>
      </c>
      <c r="AG194" s="37">
        <f t="shared" si="551"/>
        <v>2246.3098315999896</v>
      </c>
      <c r="AH194" s="37">
        <f t="shared" si="551"/>
        <v>2365.7902535009894</v>
      </c>
      <c r="AI194" s="37">
        <f t="shared" si="551"/>
        <v>2357.9427635696879</v>
      </c>
      <c r="AJ194" s="37">
        <f t="shared" si="551"/>
        <v>2374.2457935606694</v>
      </c>
      <c r="AK194" s="37">
        <f t="shared" si="551"/>
        <v>2461.7076973863095</v>
      </c>
      <c r="AL194" s="37">
        <f t="shared" si="551"/>
        <v>2479.0953411799928</v>
      </c>
      <c r="AM194" s="37">
        <f t="shared" si="551"/>
        <v>2569.7527049553169</v>
      </c>
      <c r="AN194" s="37">
        <f t="shared" si="551"/>
        <v>2760.3285345556683</v>
      </c>
      <c r="AO194" s="37">
        <f t="shared" si="551"/>
        <v>2822.8558221726853</v>
      </c>
      <c r="AP194" s="37">
        <f t="shared" si="551"/>
        <v>3193.8263655933456</v>
      </c>
      <c r="AQ194" s="37">
        <f t="shared" si="551"/>
        <v>3163.4023480277383</v>
      </c>
      <c r="AR194" s="37">
        <f t="shared" si="551"/>
        <v>3334.8826800495244</v>
      </c>
      <c r="AS194" s="37">
        <f t="shared" si="551"/>
        <v>3298.896437493725</v>
      </c>
      <c r="AT194" s="37">
        <f t="shared" si="551"/>
        <v>3451.8483270711431</v>
      </c>
      <c r="AU194" s="37">
        <f t="shared" si="551"/>
        <v>3425.7908501287561</v>
      </c>
      <c r="AV194" s="37">
        <f t="shared" si="551"/>
        <v>3389.8226603667795</v>
      </c>
      <c r="AW194" s="37">
        <f t="shared" si="551"/>
        <v>3546.4066210665446</v>
      </c>
      <c r="AX194" s="37">
        <f t="shared" si="551"/>
        <v>3519.4021233745989</v>
      </c>
      <c r="AY194" s="37">
        <f t="shared" si="551"/>
        <v>3686.1958928616564</v>
      </c>
      <c r="BA194" s="37">
        <f t="shared" si="537"/>
        <v>7743.68</v>
      </c>
      <c r="BB194" s="37">
        <f t="shared" si="537"/>
        <v>18116.368141842126</v>
      </c>
      <c r="BC194" s="37">
        <f t="shared" si="537"/>
        <v>27330.419001090951</v>
      </c>
      <c r="BD194" s="37">
        <f t="shared" si="537"/>
        <v>39593.658662762165</v>
      </c>
      <c r="BF194" s="77" t="s">
        <v>248</v>
      </c>
      <c r="BG194" s="77" t="str">
        <f t="shared" si="504"/>
        <v>General InsuranceStrong Case Scenario</v>
      </c>
    </row>
    <row r="195" spans="2:59" x14ac:dyDescent="0.25">
      <c r="B195" s="41" t="s">
        <v>64</v>
      </c>
      <c r="C195" s="78" t="s">
        <v>26</v>
      </c>
      <c r="D195" s="63">
        <f t="shared" ref="D195:O195" si="552">D36</f>
        <v>38890.089999999997</v>
      </c>
      <c r="E195" s="63">
        <f t="shared" si="552"/>
        <v>11229.16</v>
      </c>
      <c r="F195" s="63">
        <f t="shared" si="552"/>
        <v>20390.82</v>
      </c>
      <c r="G195" s="63">
        <f t="shared" si="552"/>
        <v>26738.430000000004</v>
      </c>
      <c r="H195" s="63">
        <f t="shared" si="552"/>
        <v>-26316.679999999997</v>
      </c>
      <c r="I195" s="63">
        <f t="shared" si="552"/>
        <v>18373.539999999997</v>
      </c>
      <c r="J195" s="63">
        <f t="shared" si="552"/>
        <v>18029.209999999995</v>
      </c>
      <c r="K195" s="63">
        <f t="shared" si="552"/>
        <v>14049.76</v>
      </c>
      <c r="L195" s="63">
        <f t="shared" si="552"/>
        <v>16008.720000000001</v>
      </c>
      <c r="M195" s="63">
        <f t="shared" si="552"/>
        <v>9862.0700000000015</v>
      </c>
      <c r="N195" s="63">
        <f t="shared" si="552"/>
        <v>11344.690000000002</v>
      </c>
      <c r="O195" s="63">
        <f t="shared" si="552"/>
        <v>11380.09</v>
      </c>
      <c r="P195" s="37">
        <f t="shared" ref="P195:AY195" si="553">P277*P188</f>
        <v>24059.902310804631</v>
      </c>
      <c r="Q195" s="37">
        <f t="shared" si="553"/>
        <v>22073.347115851197</v>
      </c>
      <c r="R195" s="37">
        <f t="shared" si="553"/>
        <v>24976.963180986331</v>
      </c>
      <c r="S195" s="37">
        <f t="shared" si="553"/>
        <v>24912.330896338673</v>
      </c>
      <c r="T195" s="37">
        <f t="shared" si="553"/>
        <v>26939.371117123635</v>
      </c>
      <c r="U195" s="37">
        <f t="shared" si="553"/>
        <v>26716.320362626229</v>
      </c>
      <c r="V195" s="37">
        <f t="shared" si="553"/>
        <v>28670.46471918745</v>
      </c>
      <c r="W195" s="37">
        <f t="shared" si="553"/>
        <v>28377.34905097268</v>
      </c>
      <c r="X195" s="37">
        <f t="shared" si="553"/>
        <v>28505.833336476342</v>
      </c>
      <c r="Y195" s="37">
        <f t="shared" si="553"/>
        <v>29780.809794478097</v>
      </c>
      <c r="Z195" s="37">
        <f t="shared" si="553"/>
        <v>29885.968597241779</v>
      </c>
      <c r="AA195" s="37">
        <f t="shared" si="553"/>
        <v>31239.534865261299</v>
      </c>
      <c r="AB195" s="37">
        <f t="shared" si="553"/>
        <v>35063.99829974505</v>
      </c>
      <c r="AC195" s="37">
        <f t="shared" si="553"/>
        <v>35650.591658114688</v>
      </c>
      <c r="AD195" s="37">
        <f t="shared" si="553"/>
        <v>38692.804250454268</v>
      </c>
      <c r="AE195" s="37">
        <f t="shared" si="553"/>
        <v>38509.909467233025</v>
      </c>
      <c r="AF195" s="37">
        <f t="shared" si="553"/>
        <v>40668.232538083226</v>
      </c>
      <c r="AG195" s="37">
        <f t="shared" si="553"/>
        <v>40438.979211124199</v>
      </c>
      <c r="AH195" s="37">
        <f t="shared" si="553"/>
        <v>42589.914148692187</v>
      </c>
      <c r="AI195" s="37">
        <f t="shared" si="553"/>
        <v>42448.640457179485</v>
      </c>
      <c r="AJ195" s="37">
        <f t="shared" si="553"/>
        <v>42742.134204840309</v>
      </c>
      <c r="AK195" s="37">
        <f t="shared" si="553"/>
        <v>44316.658814409049</v>
      </c>
      <c r="AL195" s="37">
        <f t="shared" si="553"/>
        <v>44629.678218950576</v>
      </c>
      <c r="AM195" s="37">
        <f t="shared" si="553"/>
        <v>46261.728792505863</v>
      </c>
      <c r="AN195" s="37">
        <f t="shared" si="553"/>
        <v>49692.552048913945</v>
      </c>
      <c r="AO195" s="37">
        <f t="shared" si="553"/>
        <v>50818.193600449835</v>
      </c>
      <c r="AP195" s="37">
        <f t="shared" si="553"/>
        <v>57496.555544243769</v>
      </c>
      <c r="AQ195" s="37">
        <f t="shared" si="553"/>
        <v>56948.85006009951</v>
      </c>
      <c r="AR195" s="37">
        <f t="shared" si="553"/>
        <v>60035.908436550824</v>
      </c>
      <c r="AS195" s="37">
        <f t="shared" si="553"/>
        <v>59388.069525760897</v>
      </c>
      <c r="AT195" s="37">
        <f t="shared" si="553"/>
        <v>62141.57137840506</v>
      </c>
      <c r="AU195" s="37">
        <f t="shared" si="553"/>
        <v>61672.474126750785</v>
      </c>
      <c r="AV195" s="37">
        <f t="shared" si="553"/>
        <v>61024.960209665565</v>
      </c>
      <c r="AW195" s="37">
        <f t="shared" si="553"/>
        <v>63843.848077428265</v>
      </c>
      <c r="AX195" s="37">
        <f t="shared" si="553"/>
        <v>63357.702174753031</v>
      </c>
      <c r="AY195" s="37">
        <f t="shared" si="553"/>
        <v>66360.391154673431</v>
      </c>
      <c r="BA195" s="37">
        <f t="shared" si="537"/>
        <v>169979.9</v>
      </c>
      <c r="BB195" s="37">
        <f t="shared" si="537"/>
        <v>326138.19534734834</v>
      </c>
      <c r="BC195" s="37">
        <f t="shared" si="537"/>
        <v>492013.27006133192</v>
      </c>
      <c r="BD195" s="37">
        <f t="shared" si="537"/>
        <v>712781.07633769489</v>
      </c>
      <c r="BF195" s="77" t="s">
        <v>248</v>
      </c>
      <c r="BG195" s="77" t="str">
        <f t="shared" si="504"/>
        <v>Legal ServicesStrong Case Scenario</v>
      </c>
    </row>
    <row r="196" spans="2:59" x14ac:dyDescent="0.25">
      <c r="B196" s="41" t="s">
        <v>65</v>
      </c>
      <c r="C196" s="78" t="s">
        <v>26</v>
      </c>
      <c r="D196" s="63">
        <f t="shared" ref="D196:O196" si="554">D37</f>
        <v>97248.619999999981</v>
      </c>
      <c r="E196" s="63">
        <f t="shared" si="554"/>
        <v>94471.290000000008</v>
      </c>
      <c r="F196" s="63">
        <f t="shared" si="554"/>
        <v>125055.49000000002</v>
      </c>
      <c r="G196" s="63">
        <f t="shared" si="554"/>
        <v>106516.96</v>
      </c>
      <c r="H196" s="63">
        <f t="shared" si="554"/>
        <v>118031.63</v>
      </c>
      <c r="I196" s="63">
        <f t="shared" si="554"/>
        <v>126526.48000000001</v>
      </c>
      <c r="J196" s="63">
        <f t="shared" si="554"/>
        <v>101826.76</v>
      </c>
      <c r="K196" s="63">
        <f t="shared" si="554"/>
        <v>124199.26999999999</v>
      </c>
      <c r="L196" s="63">
        <f t="shared" si="554"/>
        <v>110249.51000000001</v>
      </c>
      <c r="M196" s="63">
        <f t="shared" si="554"/>
        <v>111031.22</v>
      </c>
      <c r="N196" s="63">
        <f t="shared" si="554"/>
        <v>129833.54999999999</v>
      </c>
      <c r="O196" s="63">
        <f t="shared" si="554"/>
        <v>129660.01000000001</v>
      </c>
      <c r="P196" s="37">
        <f t="shared" ref="P196:AY196" si="555">P278*P188</f>
        <v>194665.67448271846</v>
      </c>
      <c r="Q196" s="37">
        <f t="shared" si="555"/>
        <v>178592.70369808248</v>
      </c>
      <c r="R196" s="37">
        <f t="shared" si="555"/>
        <v>202085.49982238581</v>
      </c>
      <c r="S196" s="37">
        <f t="shared" si="555"/>
        <v>201562.56805309741</v>
      </c>
      <c r="T196" s="37">
        <f t="shared" si="555"/>
        <v>217963.09814192911</v>
      </c>
      <c r="U196" s="37">
        <f t="shared" si="555"/>
        <v>216158.42225392198</v>
      </c>
      <c r="V196" s="37">
        <f t="shared" si="555"/>
        <v>231969.16097981276</v>
      </c>
      <c r="W196" s="37">
        <f t="shared" si="555"/>
        <v>229597.59859699887</v>
      </c>
      <c r="X196" s="37">
        <f t="shared" si="555"/>
        <v>230637.14895655162</v>
      </c>
      <c r="Y196" s="37">
        <f t="shared" si="555"/>
        <v>240952.82476189526</v>
      </c>
      <c r="Z196" s="37">
        <f t="shared" si="555"/>
        <v>241803.65154428806</v>
      </c>
      <c r="AA196" s="37">
        <f t="shared" si="555"/>
        <v>252755.18771917722</v>
      </c>
      <c r="AB196" s="37">
        <f t="shared" si="555"/>
        <v>283698.44527654245</v>
      </c>
      <c r="AC196" s="37">
        <f t="shared" si="555"/>
        <v>288444.49911662092</v>
      </c>
      <c r="AD196" s="37">
        <f t="shared" si="555"/>
        <v>313058.6624892485</v>
      </c>
      <c r="AE196" s="37">
        <f t="shared" si="555"/>
        <v>311578.88356599212</v>
      </c>
      <c r="AF196" s="37">
        <f t="shared" si="555"/>
        <v>329041.60685186303</v>
      </c>
      <c r="AG196" s="37">
        <f t="shared" si="555"/>
        <v>327186.74672220054</v>
      </c>
      <c r="AH196" s="37">
        <f t="shared" si="555"/>
        <v>344589.69354140206</v>
      </c>
      <c r="AI196" s="37">
        <f t="shared" si="555"/>
        <v>343446.66568992846</v>
      </c>
      <c r="AJ196" s="37">
        <f t="shared" si="555"/>
        <v>345821.28706647485</v>
      </c>
      <c r="AK196" s="37">
        <f t="shared" si="555"/>
        <v>358560.56967668294</v>
      </c>
      <c r="AL196" s="37">
        <f t="shared" si="555"/>
        <v>361093.17071238585</v>
      </c>
      <c r="AM196" s="37">
        <f t="shared" si="555"/>
        <v>374297.8887360486</v>
      </c>
      <c r="AN196" s="37">
        <f t="shared" si="555"/>
        <v>402056.25261518027</v>
      </c>
      <c r="AO196" s="37">
        <f t="shared" si="555"/>
        <v>411163.67828237033</v>
      </c>
      <c r="AP196" s="37">
        <f t="shared" si="555"/>
        <v>465197.47340898437</v>
      </c>
      <c r="AQ196" s="37">
        <f t="shared" si="555"/>
        <v>460766.05651827884</v>
      </c>
      <c r="AR196" s="37">
        <f t="shared" si="555"/>
        <v>485743.06154749513</v>
      </c>
      <c r="AS196" s="37">
        <f t="shared" si="555"/>
        <v>480501.47756698006</v>
      </c>
      <c r="AT196" s="37">
        <f t="shared" si="555"/>
        <v>502779.71828509314</v>
      </c>
      <c r="AU196" s="37">
        <f t="shared" si="555"/>
        <v>498984.31081786245</v>
      </c>
      <c r="AV196" s="37">
        <f t="shared" si="555"/>
        <v>493745.35632095509</v>
      </c>
      <c r="AW196" s="37">
        <f t="shared" si="555"/>
        <v>516552.62714776781</v>
      </c>
      <c r="AX196" s="37">
        <f t="shared" si="555"/>
        <v>512619.28116743994</v>
      </c>
      <c r="AY196" s="37">
        <f t="shared" si="555"/>
        <v>536913.66391210887</v>
      </c>
      <c r="BA196" s="37">
        <f t="shared" si="537"/>
        <v>1374650.79</v>
      </c>
      <c r="BB196" s="37">
        <f t="shared" si="537"/>
        <v>2638743.5390108591</v>
      </c>
      <c r="BC196" s="37">
        <f t="shared" si="537"/>
        <v>3980818.1194453901</v>
      </c>
      <c r="BD196" s="37">
        <f t="shared" si="537"/>
        <v>5767022.9575905167</v>
      </c>
      <c r="BF196" s="77" t="s">
        <v>248</v>
      </c>
      <c r="BG196" s="77" t="str">
        <f t="shared" si="504"/>
        <v>Support ServicesStrong Case Scenario</v>
      </c>
    </row>
    <row r="197" spans="2:59" x14ac:dyDescent="0.25">
      <c r="B197" s="41" t="s">
        <v>66</v>
      </c>
      <c r="C197" s="78" t="s">
        <v>26</v>
      </c>
      <c r="D197" s="63">
        <f t="shared" ref="D197:O197" si="556">D38</f>
        <v>17190.75</v>
      </c>
      <c r="E197" s="63">
        <f t="shared" si="556"/>
        <v>15570.849999999999</v>
      </c>
      <c r="F197" s="63">
        <f t="shared" si="556"/>
        <v>14612.54</v>
      </c>
      <c r="G197" s="63">
        <f t="shared" si="556"/>
        <v>22809.38</v>
      </c>
      <c r="H197" s="63">
        <f t="shared" si="556"/>
        <v>26047.489999999998</v>
      </c>
      <c r="I197" s="63">
        <f t="shared" si="556"/>
        <v>22900.170000000002</v>
      </c>
      <c r="J197" s="63">
        <f t="shared" si="556"/>
        <v>14937.704279999998</v>
      </c>
      <c r="K197" s="63">
        <f t="shared" si="556"/>
        <v>23738.55919</v>
      </c>
      <c r="L197" s="63">
        <f t="shared" si="556"/>
        <v>13514.55969</v>
      </c>
      <c r="M197" s="63">
        <f t="shared" si="556"/>
        <v>23347.9</v>
      </c>
      <c r="N197" s="63">
        <f t="shared" si="556"/>
        <v>20781.561239999995</v>
      </c>
      <c r="O197" s="63">
        <f t="shared" si="556"/>
        <v>34823.182369999995</v>
      </c>
      <c r="P197" s="37">
        <f t="shared" ref="P197:AY197" si="557">P279*P188</f>
        <v>35335.342493882621</v>
      </c>
      <c r="Q197" s="37">
        <f t="shared" si="557"/>
        <v>32417.807447817268</v>
      </c>
      <c r="R197" s="37">
        <f t="shared" si="557"/>
        <v>36682.175058579131</v>
      </c>
      <c r="S197" s="37">
        <f t="shared" si="557"/>
        <v>36587.253479734587</v>
      </c>
      <c r="T197" s="37">
        <f t="shared" si="557"/>
        <v>39564.246466865159</v>
      </c>
      <c r="U197" s="37">
        <f t="shared" si="557"/>
        <v>39236.665136655625</v>
      </c>
      <c r="V197" s="37">
        <f t="shared" si="557"/>
        <v>42106.600318835066</v>
      </c>
      <c r="W197" s="37">
        <f t="shared" si="557"/>
        <v>41676.118831716107</v>
      </c>
      <c r="X197" s="37">
        <f t="shared" si="557"/>
        <v>41864.816033172108</v>
      </c>
      <c r="Y197" s="37">
        <f t="shared" si="557"/>
        <v>43737.297859288999</v>
      </c>
      <c r="Z197" s="37">
        <f t="shared" si="557"/>
        <v>43891.738316440511</v>
      </c>
      <c r="AA197" s="37">
        <f t="shared" si="557"/>
        <v>45879.640305849578</v>
      </c>
      <c r="AB197" s="37">
        <f t="shared" si="557"/>
        <v>51496.401486634873</v>
      </c>
      <c r="AC197" s="37">
        <f t="shared" si="557"/>
        <v>52357.896140888719</v>
      </c>
      <c r="AD197" s="37">
        <f t="shared" si="557"/>
        <v>56825.812198937201</v>
      </c>
      <c r="AE197" s="37">
        <f t="shared" si="557"/>
        <v>56557.20554700723</v>
      </c>
      <c r="AF197" s="37">
        <f t="shared" si="557"/>
        <v>59727.00582033136</v>
      </c>
      <c r="AG197" s="37">
        <f t="shared" si="557"/>
        <v>59390.315142151783</v>
      </c>
      <c r="AH197" s="37">
        <f t="shared" si="557"/>
        <v>62549.264905089585</v>
      </c>
      <c r="AI197" s="37">
        <f t="shared" si="557"/>
        <v>62341.784666371626</v>
      </c>
      <c r="AJ197" s="37">
        <f t="shared" si="557"/>
        <v>62772.821416207109</v>
      </c>
      <c r="AK197" s="37">
        <f t="shared" si="557"/>
        <v>65085.231733815657</v>
      </c>
      <c r="AL197" s="37">
        <f t="shared" si="557"/>
        <v>65544.944650511039</v>
      </c>
      <c r="AM197" s="37">
        <f t="shared" si="557"/>
        <v>67941.839917954247</v>
      </c>
      <c r="AN197" s="37">
        <f t="shared" si="557"/>
        <v>72980.485263854789</v>
      </c>
      <c r="AO197" s="37">
        <f t="shared" si="557"/>
        <v>74633.647825990556</v>
      </c>
      <c r="AP197" s="37">
        <f t="shared" si="557"/>
        <v>84441.759410720362</v>
      </c>
      <c r="AQ197" s="37">
        <f t="shared" si="557"/>
        <v>83637.377056294761</v>
      </c>
      <c r="AR197" s="37">
        <f t="shared" si="557"/>
        <v>88171.155440820061</v>
      </c>
      <c r="AS197" s="37">
        <f t="shared" si="557"/>
        <v>87219.713099204804</v>
      </c>
      <c r="AT197" s="37">
        <f t="shared" si="557"/>
        <v>91263.616925739843</v>
      </c>
      <c r="AU197" s="37">
        <f t="shared" si="557"/>
        <v>90574.6817905918</v>
      </c>
      <c r="AV197" s="37">
        <f t="shared" si="557"/>
        <v>89623.716747833212</v>
      </c>
      <c r="AW197" s="37">
        <f t="shared" si="557"/>
        <v>93763.64911216851</v>
      </c>
      <c r="AX197" s="37">
        <f t="shared" si="557"/>
        <v>93049.675640825153</v>
      </c>
      <c r="AY197" s="37">
        <f t="shared" si="557"/>
        <v>97459.545728304583</v>
      </c>
      <c r="BA197" s="37">
        <f t="shared" si="537"/>
        <v>250274.64676999999</v>
      </c>
      <c r="BB197" s="37">
        <f t="shared" si="537"/>
        <v>478979.70174883667</v>
      </c>
      <c r="BC197" s="37">
        <f t="shared" si="537"/>
        <v>722590.5236259005</v>
      </c>
      <c r="BD197" s="37">
        <f t="shared" si="537"/>
        <v>1046819.0240423484</v>
      </c>
      <c r="BF197" s="77" t="s">
        <v>248</v>
      </c>
      <c r="BG197" s="77" t="str">
        <f t="shared" si="504"/>
        <v>Total Other Operating ExpensesStrong Case Scenario</v>
      </c>
    </row>
    <row r="198" spans="2:59" x14ac:dyDescent="0.25">
      <c r="B198" s="41" t="s">
        <v>67</v>
      </c>
      <c r="C198" s="78" t="s">
        <v>26</v>
      </c>
      <c r="D198" s="63">
        <f t="shared" ref="D198:O198" si="558">D39</f>
        <v>15013.130000000001</v>
      </c>
      <c r="E198" s="63">
        <f t="shared" si="558"/>
        <v>21685.600000000002</v>
      </c>
      <c r="F198" s="63">
        <f t="shared" si="558"/>
        <v>32171.21</v>
      </c>
      <c r="G198" s="63">
        <f t="shared" si="558"/>
        <v>26357.800000000003</v>
      </c>
      <c r="H198" s="63">
        <f t="shared" si="558"/>
        <v>23200.850000000002</v>
      </c>
      <c r="I198" s="63">
        <f t="shared" si="558"/>
        <v>21291.17</v>
      </c>
      <c r="J198" s="63">
        <f t="shared" si="558"/>
        <v>17368.68</v>
      </c>
      <c r="K198" s="63">
        <f t="shared" si="558"/>
        <v>18077.87</v>
      </c>
      <c r="L198" s="63">
        <f t="shared" si="558"/>
        <v>17726.650000000001</v>
      </c>
      <c r="M198" s="63">
        <f t="shared" si="558"/>
        <v>19668.07</v>
      </c>
      <c r="N198" s="63">
        <f t="shared" si="558"/>
        <v>25123.08</v>
      </c>
      <c r="O198" s="63">
        <f t="shared" si="558"/>
        <v>116272.95</v>
      </c>
      <c r="P198" s="37">
        <f t="shared" ref="P198:AY198" si="559">P280*P188</f>
        <v>49315.457883154719</v>
      </c>
      <c r="Q198" s="37">
        <f t="shared" si="559"/>
        <v>45243.625928737609</v>
      </c>
      <c r="R198" s="37">
        <f t="shared" si="559"/>
        <v>51195.152826863014</v>
      </c>
      <c r="S198" s="37">
        <f t="shared" si="559"/>
        <v>51062.676365809297</v>
      </c>
      <c r="T198" s="37">
        <f t="shared" si="559"/>
        <v>55217.490269217793</v>
      </c>
      <c r="U198" s="37">
        <f t="shared" si="559"/>
        <v>54760.30428620227</v>
      </c>
      <c r="V198" s="37">
        <f t="shared" si="559"/>
        <v>58765.703912048732</v>
      </c>
      <c r="W198" s="37">
        <f t="shared" si="559"/>
        <v>58164.906236147661</v>
      </c>
      <c r="X198" s="37">
        <f t="shared" si="559"/>
        <v>58428.259814584999</v>
      </c>
      <c r="Y198" s="37">
        <f t="shared" si="559"/>
        <v>61041.57249575758</v>
      </c>
      <c r="Z198" s="37">
        <f t="shared" si="559"/>
        <v>61257.115952324588</v>
      </c>
      <c r="AA198" s="37">
        <f t="shared" si="559"/>
        <v>64031.513762435367</v>
      </c>
      <c r="AB198" s="37">
        <f t="shared" si="559"/>
        <v>71870.496772114973</v>
      </c>
      <c r="AC198" s="37">
        <f t="shared" si="559"/>
        <v>73072.834158423706</v>
      </c>
      <c r="AD198" s="37">
        <f t="shared" si="559"/>
        <v>79308.441644733073</v>
      </c>
      <c r="AE198" s="37">
        <f t="shared" si="559"/>
        <v>78933.563149281094</v>
      </c>
      <c r="AF198" s="37">
        <f t="shared" si="559"/>
        <v>83357.466834499122</v>
      </c>
      <c r="AG198" s="37">
        <f t="shared" si="559"/>
        <v>82887.567470645765</v>
      </c>
      <c r="AH198" s="37">
        <f t="shared" si="559"/>
        <v>87296.327737116386</v>
      </c>
      <c r="AI198" s="37">
        <f t="shared" si="559"/>
        <v>87006.759779034372</v>
      </c>
      <c r="AJ198" s="37">
        <f t="shared" si="559"/>
        <v>87608.332402429311</v>
      </c>
      <c r="AK198" s="37">
        <f t="shared" si="559"/>
        <v>90835.627387509448</v>
      </c>
      <c r="AL198" s="37">
        <f t="shared" si="559"/>
        <v>91477.221649276078</v>
      </c>
      <c r="AM198" s="37">
        <f t="shared" si="559"/>
        <v>94822.427306540965</v>
      </c>
      <c r="AN198" s="37">
        <f t="shared" si="559"/>
        <v>101854.56807005357</v>
      </c>
      <c r="AO198" s="37">
        <f t="shared" si="559"/>
        <v>104161.78976236146</v>
      </c>
      <c r="AP198" s="37">
        <f t="shared" si="559"/>
        <v>117850.39385198541</v>
      </c>
      <c r="AQ198" s="37">
        <f t="shared" si="559"/>
        <v>116727.76474124462</v>
      </c>
      <c r="AR198" s="37">
        <f t="shared" si="559"/>
        <v>123055.29240033899</v>
      </c>
      <c r="AS198" s="37">
        <f t="shared" si="559"/>
        <v>121727.42032058485</v>
      </c>
      <c r="AT198" s="37">
        <f t="shared" si="559"/>
        <v>127371.2588902985</v>
      </c>
      <c r="AU198" s="37">
        <f t="shared" si="559"/>
        <v>126409.75266894234</v>
      </c>
      <c r="AV198" s="37">
        <f t="shared" si="559"/>
        <v>125082.54672711136</v>
      </c>
      <c r="AW198" s="37">
        <f t="shared" si="559"/>
        <v>130860.40667534398</v>
      </c>
      <c r="AX198" s="37">
        <f t="shared" si="559"/>
        <v>129863.95592177287</v>
      </c>
      <c r="AY198" s="37">
        <f t="shared" si="559"/>
        <v>136018.55206321186</v>
      </c>
      <c r="BA198" s="37">
        <f t="shared" si="537"/>
        <v>353957.06</v>
      </c>
      <c r="BB198" s="37">
        <f t="shared" si="537"/>
        <v>668483.77973328368</v>
      </c>
      <c r="BC198" s="37">
        <f t="shared" si="537"/>
        <v>1008477.0662916044</v>
      </c>
      <c r="BD198" s="37">
        <f t="shared" si="537"/>
        <v>1460983.7020932497</v>
      </c>
      <c r="BF198" s="77" t="s">
        <v>248</v>
      </c>
      <c r="BG198" s="77" t="str">
        <f t="shared" si="504"/>
        <v>PromosStrong Case Scenario</v>
      </c>
    </row>
    <row r="199" spans="2:59" x14ac:dyDescent="0.25">
      <c r="B199" s="41" t="s">
        <v>68</v>
      </c>
      <c r="C199" s="78" t="s">
        <v>26</v>
      </c>
      <c r="D199" s="63">
        <f t="shared" ref="D199:O199" si="560">D40</f>
        <v>14285.600000000002</v>
      </c>
      <c r="E199" s="63">
        <f t="shared" si="560"/>
        <v>17288.38</v>
      </c>
      <c r="F199" s="63">
        <f t="shared" si="560"/>
        <v>16702.810000000001</v>
      </c>
      <c r="G199" s="63">
        <f t="shared" si="560"/>
        <v>12305.509999999998</v>
      </c>
      <c r="H199" s="63">
        <f t="shared" si="560"/>
        <v>10737.510000000002</v>
      </c>
      <c r="I199" s="63">
        <f t="shared" si="560"/>
        <v>12154.769999999999</v>
      </c>
      <c r="J199" s="63">
        <f t="shared" si="560"/>
        <v>11823.640000000001</v>
      </c>
      <c r="K199" s="63">
        <f t="shared" si="560"/>
        <v>15341.749999999998</v>
      </c>
      <c r="L199" s="63">
        <f t="shared" si="560"/>
        <v>14391.130000000001</v>
      </c>
      <c r="M199" s="63">
        <f t="shared" si="560"/>
        <v>17600.849999999999</v>
      </c>
      <c r="N199" s="63">
        <f t="shared" si="560"/>
        <v>18090.61</v>
      </c>
      <c r="O199" s="63">
        <f t="shared" si="560"/>
        <v>8376.1799999999985</v>
      </c>
      <c r="P199" s="37">
        <f t="shared" ref="P199:AY199" si="561">P281*P188</f>
        <v>24447.739225564692</v>
      </c>
      <c r="Q199" s="37">
        <f t="shared" si="561"/>
        <v>22429.161480068095</v>
      </c>
      <c r="R199" s="37">
        <f t="shared" si="561"/>
        <v>25379.582784966988</v>
      </c>
      <c r="S199" s="37">
        <f t="shared" si="561"/>
        <v>25313.908651289858</v>
      </c>
      <c r="T199" s="37">
        <f t="shared" si="561"/>
        <v>27373.62402657745</v>
      </c>
      <c r="U199" s="37">
        <f t="shared" si="561"/>
        <v>27146.977774669387</v>
      </c>
      <c r="V199" s="37">
        <f t="shared" si="561"/>
        <v>29132.622230792698</v>
      </c>
      <c r="W199" s="37">
        <f t="shared" si="561"/>
        <v>28834.781644123992</v>
      </c>
      <c r="X199" s="37">
        <f t="shared" si="561"/>
        <v>28965.337049794362</v>
      </c>
      <c r="Y199" s="37">
        <f t="shared" si="561"/>
        <v>30260.865666714941</v>
      </c>
      <c r="Z199" s="37">
        <f t="shared" si="561"/>
        <v>30367.719591308167</v>
      </c>
      <c r="AA199" s="37">
        <f t="shared" si="561"/>
        <v>31743.10485753186</v>
      </c>
      <c r="AB199" s="37">
        <f t="shared" si="561"/>
        <v>35629.217257995697</v>
      </c>
      <c r="AC199" s="37">
        <f t="shared" si="561"/>
        <v>36225.266288935818</v>
      </c>
      <c r="AD199" s="37">
        <f t="shared" si="561"/>
        <v>39316.518246881104</v>
      </c>
      <c r="AE199" s="37">
        <f t="shared" si="561"/>
        <v>39130.675265968363</v>
      </c>
      <c r="AF199" s="37">
        <f t="shared" si="561"/>
        <v>41323.789723335467</v>
      </c>
      <c r="AG199" s="37">
        <f t="shared" si="561"/>
        <v>41090.84091574324</v>
      </c>
      <c r="AH199" s="37">
        <f t="shared" si="561"/>
        <v>43276.448145794369</v>
      </c>
      <c r="AI199" s="37">
        <f t="shared" si="561"/>
        <v>43132.897173520287</v>
      </c>
      <c r="AJ199" s="37">
        <f t="shared" si="561"/>
        <v>43431.121934138842</v>
      </c>
      <c r="AK199" s="37">
        <f t="shared" si="561"/>
        <v>45031.027310383215</v>
      </c>
      <c r="AL199" s="37">
        <f t="shared" si="561"/>
        <v>45349.092474402445</v>
      </c>
      <c r="AM199" s="37">
        <f t="shared" si="561"/>
        <v>47007.451112346491</v>
      </c>
      <c r="AN199" s="37">
        <f t="shared" si="561"/>
        <v>50493.577997574997</v>
      </c>
      <c r="AO199" s="37">
        <f t="shared" si="561"/>
        <v>51637.364483401718</v>
      </c>
      <c r="AP199" s="37">
        <f t="shared" si="561"/>
        <v>58423.37920393901</v>
      </c>
      <c r="AQ199" s="37">
        <f t="shared" si="561"/>
        <v>57866.844905678074</v>
      </c>
      <c r="AR199" s="37">
        <f t="shared" si="561"/>
        <v>61003.665545539305</v>
      </c>
      <c r="AS199" s="37">
        <f t="shared" si="561"/>
        <v>60345.383706046814</v>
      </c>
      <c r="AT199" s="37">
        <f t="shared" si="561"/>
        <v>63143.271011695746</v>
      </c>
      <c r="AU199" s="37">
        <f t="shared" si="561"/>
        <v>62666.612082173713</v>
      </c>
      <c r="AV199" s="37">
        <f t="shared" si="561"/>
        <v>62008.660475166798</v>
      </c>
      <c r="AW199" s="37">
        <f t="shared" si="561"/>
        <v>64872.987794826055</v>
      </c>
      <c r="AX199" s="37">
        <f t="shared" si="561"/>
        <v>64379.005396200788</v>
      </c>
      <c r="AY199" s="37">
        <f t="shared" si="561"/>
        <v>67430.096635403577</v>
      </c>
      <c r="BA199" s="37">
        <f t="shared" si="537"/>
        <v>169098.74</v>
      </c>
      <c r="BB199" s="37">
        <f t="shared" si="537"/>
        <v>331395.42498340248</v>
      </c>
      <c r="BC199" s="37">
        <f t="shared" si="537"/>
        <v>499944.34584944532</v>
      </c>
      <c r="BD199" s="37">
        <f t="shared" si="537"/>
        <v>724270.84923764656</v>
      </c>
      <c r="BF199" s="77" t="s">
        <v>248</v>
      </c>
      <c r="BG199" s="77" t="str">
        <f t="shared" si="504"/>
        <v>Total Marketing CreditsStrong Case Scenario</v>
      </c>
    </row>
    <row r="200" spans="2:59" x14ac:dyDescent="0.25">
      <c r="B200" s="41" t="s">
        <v>69</v>
      </c>
      <c r="C200" s="78" t="s">
        <v>26</v>
      </c>
      <c r="D200" s="63">
        <f t="shared" ref="D200:O200" si="562">D41</f>
        <v>1.3699999999978729E-3</v>
      </c>
      <c r="E200" s="63">
        <f t="shared" si="562"/>
        <v>-6.0300000000861331E-3</v>
      </c>
      <c r="F200" s="63">
        <f t="shared" si="562"/>
        <v>762.78797999999995</v>
      </c>
      <c r="G200" s="63">
        <f t="shared" si="562"/>
        <v>-9.6700000002485353E-3</v>
      </c>
      <c r="H200" s="63">
        <f t="shared" si="562"/>
        <v>-5.2699999998271352E-3</v>
      </c>
      <c r="I200" s="63">
        <f t="shared" si="562"/>
        <v>-1351.5362999999995</v>
      </c>
      <c r="J200" s="63">
        <f t="shared" si="562"/>
        <v>3.4499999998232056E-3</v>
      </c>
      <c r="K200" s="63">
        <f t="shared" si="562"/>
        <v>669.74423999999942</v>
      </c>
      <c r="L200" s="63">
        <f t="shared" si="562"/>
        <v>2.6200000007108315E-3</v>
      </c>
      <c r="M200" s="63">
        <f t="shared" si="562"/>
        <v>6.3999999983650468E-3</v>
      </c>
      <c r="N200" s="63">
        <f t="shared" si="562"/>
        <v>16.880630000000792</v>
      </c>
      <c r="O200" s="63">
        <f t="shared" si="562"/>
        <v>-1337.9936299999995</v>
      </c>
      <c r="P200" s="37">
        <f t="shared" ref="P200:AY200" si="563">P282*P188</f>
        <v>-126.81793472572599</v>
      </c>
      <c r="Q200" s="37">
        <f t="shared" si="563"/>
        <v>-116.34695176876188</v>
      </c>
      <c r="R200" s="37">
        <f t="shared" si="563"/>
        <v>-131.6516935694597</v>
      </c>
      <c r="S200" s="37">
        <f t="shared" si="563"/>
        <v>-131.31102166024996</v>
      </c>
      <c r="T200" s="37">
        <f t="shared" si="563"/>
        <v>-141.99539814213151</v>
      </c>
      <c r="U200" s="37">
        <f t="shared" si="563"/>
        <v>-140.8197143983254</v>
      </c>
      <c r="V200" s="37">
        <f t="shared" si="563"/>
        <v>-151.11986226483347</v>
      </c>
      <c r="W200" s="37">
        <f t="shared" si="563"/>
        <v>-149.57487163276198</v>
      </c>
      <c r="X200" s="37">
        <f t="shared" si="563"/>
        <v>-150.25210263402701</v>
      </c>
      <c r="Y200" s="37">
        <f t="shared" si="563"/>
        <v>-156.97240761029008</v>
      </c>
      <c r="Z200" s="37">
        <f t="shared" si="563"/>
        <v>-157.52669174712679</v>
      </c>
      <c r="AA200" s="37">
        <f t="shared" si="563"/>
        <v>-164.66123769861051</v>
      </c>
      <c r="AB200" s="37">
        <f t="shared" si="563"/>
        <v>-184.81969669524082</v>
      </c>
      <c r="AC200" s="37">
        <f t="shared" si="563"/>
        <v>-187.9115861497902</v>
      </c>
      <c r="AD200" s="37">
        <f t="shared" si="563"/>
        <v>-203.94685981687601</v>
      </c>
      <c r="AE200" s="37">
        <f t="shared" si="563"/>
        <v>-202.98283517618526</v>
      </c>
      <c r="AF200" s="37">
        <f t="shared" si="563"/>
        <v>-214.35919368256174</v>
      </c>
      <c r="AG200" s="37">
        <f t="shared" si="563"/>
        <v>-213.15081664601453</v>
      </c>
      <c r="AH200" s="37">
        <f t="shared" si="563"/>
        <v>-224.48823285777047</v>
      </c>
      <c r="AI200" s="37">
        <f t="shared" si="563"/>
        <v>-223.7435898597532</v>
      </c>
      <c r="AJ200" s="37">
        <f t="shared" si="563"/>
        <v>-225.29057332013676</v>
      </c>
      <c r="AK200" s="37">
        <f t="shared" si="563"/>
        <v>-233.58977406421744</v>
      </c>
      <c r="AL200" s="37">
        <f t="shared" si="563"/>
        <v>-235.23967579283777</v>
      </c>
      <c r="AM200" s="37">
        <f t="shared" si="563"/>
        <v>-243.84209156462882</v>
      </c>
      <c r="AN200" s="37">
        <f t="shared" si="563"/>
        <v>-261.92570280154047</v>
      </c>
      <c r="AO200" s="37">
        <f t="shared" si="563"/>
        <v>-267.85887472232326</v>
      </c>
      <c r="AP200" s="37">
        <f t="shared" si="563"/>
        <v>-303.06001802382769</v>
      </c>
      <c r="AQ200" s="37">
        <f t="shared" si="563"/>
        <v>-300.17310362825526</v>
      </c>
      <c r="AR200" s="37">
        <f t="shared" si="563"/>
        <v>-316.4447560490342</v>
      </c>
      <c r="AS200" s="37">
        <f t="shared" si="563"/>
        <v>-313.03004589601551</v>
      </c>
      <c r="AT200" s="37">
        <f t="shared" si="563"/>
        <v>-327.54354697781247</v>
      </c>
      <c r="AU200" s="37">
        <f t="shared" si="563"/>
        <v>-325.07097066092552</v>
      </c>
      <c r="AV200" s="37">
        <f t="shared" si="563"/>
        <v>-321.65797352527062</v>
      </c>
      <c r="AW200" s="37">
        <f t="shared" si="563"/>
        <v>-336.51611937287595</v>
      </c>
      <c r="AX200" s="37">
        <f t="shared" si="563"/>
        <v>-333.95368089926001</v>
      </c>
      <c r="AY200" s="37">
        <f t="shared" si="563"/>
        <v>-349.78062857918462</v>
      </c>
      <c r="BA200" s="37">
        <f t="shared" si="537"/>
        <v>-1240.1242100000002</v>
      </c>
      <c r="BB200" s="37">
        <f t="shared" si="537"/>
        <v>-1719.049887852304</v>
      </c>
      <c r="BC200" s="37">
        <f t="shared" si="537"/>
        <v>-2593.3649256260132</v>
      </c>
      <c r="BD200" s="37">
        <f t="shared" si="537"/>
        <v>-3757.015421136326</v>
      </c>
      <c r="BF200" s="77" t="s">
        <v>248</v>
      </c>
      <c r="BG200" s="77" t="str">
        <f t="shared" si="504"/>
        <v>Fully Loaded HeadcountStrong Case Scenario</v>
      </c>
    </row>
    <row r="201" spans="2:59" x14ac:dyDescent="0.25">
      <c r="B201" s="41" t="s">
        <v>70</v>
      </c>
      <c r="C201" s="78" t="s">
        <v>26</v>
      </c>
      <c r="D201" s="63">
        <f t="shared" ref="D201:O201" si="564">D42</f>
        <v>819.58541000000037</v>
      </c>
      <c r="E201" s="63">
        <f t="shared" si="564"/>
        <v>1699.4117500000013</v>
      </c>
      <c r="F201" s="63">
        <f t="shared" si="564"/>
        <v>2050.6735600000015</v>
      </c>
      <c r="G201" s="63">
        <f t="shared" si="564"/>
        <v>1973.5524199999991</v>
      </c>
      <c r="H201" s="63">
        <f t="shared" si="564"/>
        <v>1677.0254499999976</v>
      </c>
      <c r="I201" s="63">
        <f t="shared" si="564"/>
        <v>1088.8663999999992</v>
      </c>
      <c r="J201" s="63">
        <f t="shared" si="564"/>
        <v>1846.3035700000009</v>
      </c>
      <c r="K201" s="63">
        <f t="shared" si="564"/>
        <v>382.32639000000023</v>
      </c>
      <c r="L201" s="63">
        <f t="shared" si="564"/>
        <v>2017.6952799999999</v>
      </c>
      <c r="M201" s="63">
        <f t="shared" si="564"/>
        <v>5.9499999999275133E-3</v>
      </c>
      <c r="N201" s="63">
        <f t="shared" si="564"/>
        <v>3.3099999999421925E-3</v>
      </c>
      <c r="O201" s="63">
        <f t="shared" si="564"/>
        <v>-1074.7563700000001</v>
      </c>
      <c r="P201" s="37">
        <f t="shared" ref="P201:AY201" si="565">P283*P188</f>
        <v>1841.0991279605291</v>
      </c>
      <c r="Q201" s="37">
        <f t="shared" si="565"/>
        <v>1689.085001309991</v>
      </c>
      <c r="R201" s="37">
        <f t="shared" si="565"/>
        <v>1911.2739751634638</v>
      </c>
      <c r="S201" s="37">
        <f t="shared" si="565"/>
        <v>1906.3282176385273</v>
      </c>
      <c r="T201" s="37">
        <f t="shared" si="565"/>
        <v>2061.4403180377121</v>
      </c>
      <c r="U201" s="37">
        <f t="shared" si="565"/>
        <v>2044.372146093735</v>
      </c>
      <c r="V201" s="37">
        <f t="shared" si="565"/>
        <v>2193.9061476993106</v>
      </c>
      <c r="W201" s="37">
        <f t="shared" si="565"/>
        <v>2171.4765054600966</v>
      </c>
      <c r="X201" s="37">
        <f t="shared" si="565"/>
        <v>2181.3083120460778</v>
      </c>
      <c r="Y201" s="37">
        <f t="shared" si="565"/>
        <v>2278.8713866867879</v>
      </c>
      <c r="Z201" s="37">
        <f t="shared" si="565"/>
        <v>2286.9182930110355</v>
      </c>
      <c r="AA201" s="37">
        <f t="shared" si="565"/>
        <v>2390.4951755559168</v>
      </c>
      <c r="AB201" s="37">
        <f t="shared" si="565"/>
        <v>2683.1487451002517</v>
      </c>
      <c r="AC201" s="37">
        <f t="shared" si="565"/>
        <v>2728.0357320302355</v>
      </c>
      <c r="AD201" s="37">
        <f t="shared" si="565"/>
        <v>2960.830316084373</v>
      </c>
      <c r="AE201" s="37">
        <f t="shared" si="565"/>
        <v>2946.8349381502758</v>
      </c>
      <c r="AF201" s="37">
        <f t="shared" si="565"/>
        <v>3111.9929954136637</v>
      </c>
      <c r="AG201" s="37">
        <f t="shared" si="565"/>
        <v>3094.4501934980981</v>
      </c>
      <c r="AH201" s="37">
        <f t="shared" si="565"/>
        <v>3259.0428999314026</v>
      </c>
      <c r="AI201" s="37">
        <f t="shared" si="565"/>
        <v>3248.2324291785353</v>
      </c>
      <c r="AJ201" s="37">
        <f t="shared" si="565"/>
        <v>3270.6910026132891</v>
      </c>
      <c r="AK201" s="37">
        <f t="shared" si="565"/>
        <v>3391.1759425844548</v>
      </c>
      <c r="AL201" s="37">
        <f t="shared" si="565"/>
        <v>3415.1286480149056</v>
      </c>
      <c r="AM201" s="37">
        <f t="shared" si="565"/>
        <v>3540.0155593973664</v>
      </c>
      <c r="AN201" s="37">
        <f t="shared" si="565"/>
        <v>3802.5472032903285</v>
      </c>
      <c r="AO201" s="37">
        <f t="shared" si="565"/>
        <v>3888.6829511482156</v>
      </c>
      <c r="AP201" s="37">
        <f t="shared" si="565"/>
        <v>4399.7210340169986</v>
      </c>
      <c r="AQ201" s="37">
        <f t="shared" si="565"/>
        <v>4357.8098044446178</v>
      </c>
      <c r="AR201" s="37">
        <f t="shared" si="565"/>
        <v>4594.0360538876766</v>
      </c>
      <c r="AS201" s="37">
        <f t="shared" si="565"/>
        <v>4544.4624671662286</v>
      </c>
      <c r="AT201" s="37">
        <f t="shared" si="565"/>
        <v>4755.164480593121</v>
      </c>
      <c r="AU201" s="37">
        <f t="shared" si="565"/>
        <v>4719.2684686395924</v>
      </c>
      <c r="AV201" s="37">
        <f t="shared" si="565"/>
        <v>4669.7197509146436</v>
      </c>
      <c r="AW201" s="37">
        <f t="shared" si="565"/>
        <v>4885.4251984311868</v>
      </c>
      <c r="AX201" s="37">
        <f t="shared" si="565"/>
        <v>4848.2245986151593</v>
      </c>
      <c r="AY201" s="37">
        <f t="shared" si="565"/>
        <v>5077.9947776896424</v>
      </c>
      <c r="BA201" s="37">
        <f t="shared" si="537"/>
        <v>12480.693120000004</v>
      </c>
      <c r="BB201" s="37">
        <f t="shared" si="537"/>
        <v>24956.574606663184</v>
      </c>
      <c r="BC201" s="37">
        <f t="shared" si="537"/>
        <v>37649.579401996853</v>
      </c>
      <c r="BD201" s="37">
        <f t="shared" si="537"/>
        <v>54543.056788837413</v>
      </c>
      <c r="BF201" s="77" t="s">
        <v>248</v>
      </c>
      <c r="BG201" s="77" t="str">
        <f t="shared" si="504"/>
        <v>Total Contractors &amp; Outside ServicesStrong Case Scenario</v>
      </c>
    </row>
    <row r="202" spans="2:59" x14ac:dyDescent="0.25">
      <c r="B202" s="41" t="s">
        <v>71</v>
      </c>
      <c r="C202" s="78" t="s">
        <v>26</v>
      </c>
      <c r="D202" s="63">
        <f t="shared" ref="D202:O202" si="566">D43</f>
        <v>7.589999999966679E-3</v>
      </c>
      <c r="E202" s="63">
        <f t="shared" si="566"/>
        <v>-1.5500000000017167E-3</v>
      </c>
      <c r="F202" s="63">
        <f t="shared" si="566"/>
        <v>-4.1799999999909687E-3</v>
      </c>
      <c r="G202" s="63">
        <f t="shared" si="566"/>
        <v>-5.2400000000005775E-3</v>
      </c>
      <c r="H202" s="63">
        <f t="shared" si="566"/>
        <v>-1.1199999999682575E-3</v>
      </c>
      <c r="I202" s="63">
        <f t="shared" si="566"/>
        <v>-1.4250000000014085E-2</v>
      </c>
      <c r="J202" s="63">
        <f t="shared" si="566"/>
        <v>-2.6710000000047529E-2</v>
      </c>
      <c r="K202" s="63">
        <f t="shared" si="566"/>
        <v>-2.5399999999433931E-3</v>
      </c>
      <c r="L202" s="63">
        <f t="shared" si="566"/>
        <v>1.3600000000408841E-3</v>
      </c>
      <c r="M202" s="63">
        <f t="shared" si="566"/>
        <v>-3.0100000000032878E-3</v>
      </c>
      <c r="N202" s="63">
        <f t="shared" si="566"/>
        <v>1.1680000000012569E-2</v>
      </c>
      <c r="O202" s="63">
        <f t="shared" si="566"/>
        <v>1.4440000000014663E-2</v>
      </c>
      <c r="P202" s="37">
        <f t="shared" ref="P202:AY202" si="567">P284*P188</f>
        <v>-3.4322908258405914E-3</v>
      </c>
      <c r="Q202" s="37">
        <f t="shared" si="567"/>
        <v>-3.1488966922076102E-3</v>
      </c>
      <c r="R202" s="37">
        <f t="shared" si="567"/>
        <v>-3.5631151147675058E-3</v>
      </c>
      <c r="S202" s="37">
        <f t="shared" si="567"/>
        <v>-3.5538949278031704E-3</v>
      </c>
      <c r="T202" s="37">
        <f t="shared" si="567"/>
        <v>-3.8430644956399329E-3</v>
      </c>
      <c r="U202" s="37">
        <f t="shared" si="567"/>
        <v>-3.8112449542108528E-3</v>
      </c>
      <c r="V202" s="37">
        <f t="shared" si="567"/>
        <v>-4.0900154853938178E-3</v>
      </c>
      <c r="W202" s="37">
        <f t="shared" si="567"/>
        <v>-4.0482007595513151E-3</v>
      </c>
      <c r="X202" s="37">
        <f t="shared" si="567"/>
        <v>-4.0665298212699437E-3</v>
      </c>
      <c r="Y202" s="37">
        <f t="shared" si="567"/>
        <v>-4.248412937145978E-3</v>
      </c>
      <c r="Z202" s="37">
        <f t="shared" si="567"/>
        <v>-4.2634144774398499E-3</v>
      </c>
      <c r="AA202" s="37">
        <f t="shared" si="567"/>
        <v>-4.4565089058326195E-3</v>
      </c>
      <c r="AB202" s="37">
        <f t="shared" si="567"/>
        <v>-5.0020917843651962E-3</v>
      </c>
      <c r="AC202" s="37">
        <f t="shared" si="567"/>
        <v>-5.0857728806731799E-3</v>
      </c>
      <c r="AD202" s="37">
        <f t="shared" si="567"/>
        <v>-5.5197629374929358E-3</v>
      </c>
      <c r="AE202" s="37">
        <f t="shared" si="567"/>
        <v>-5.493671888641815E-3</v>
      </c>
      <c r="AF202" s="37">
        <f t="shared" si="567"/>
        <v>-5.8015697503863541E-3</v>
      </c>
      <c r="AG202" s="37">
        <f t="shared" si="567"/>
        <v>-5.7688653744188117E-3</v>
      </c>
      <c r="AH202" s="37">
        <f t="shared" si="567"/>
        <v>-6.0757092741913921E-3</v>
      </c>
      <c r="AI202" s="37">
        <f t="shared" si="567"/>
        <v>-6.0555557262239948E-3</v>
      </c>
      <c r="AJ202" s="37">
        <f t="shared" si="567"/>
        <v>-6.0974243873899818E-3</v>
      </c>
      <c r="AK202" s="37">
        <f t="shared" si="567"/>
        <v>-6.3220398618283862E-3</v>
      </c>
      <c r="AL202" s="37">
        <f t="shared" si="567"/>
        <v>-6.3666939762399601E-3</v>
      </c>
      <c r="AM202" s="37">
        <f t="shared" si="567"/>
        <v>-6.5995158779484355E-3</v>
      </c>
      <c r="AN202" s="37">
        <f t="shared" si="567"/>
        <v>-7.0889436003029821E-3</v>
      </c>
      <c r="AO202" s="37">
        <f t="shared" si="567"/>
        <v>-7.2495231870615953E-3</v>
      </c>
      <c r="AP202" s="37">
        <f t="shared" si="567"/>
        <v>-8.2022319776136332E-3</v>
      </c>
      <c r="AQ202" s="37">
        <f t="shared" si="567"/>
        <v>-8.1240984721568498E-3</v>
      </c>
      <c r="AR202" s="37">
        <f t="shared" si="567"/>
        <v>-8.5644860517676766E-3</v>
      </c>
      <c r="AS202" s="37">
        <f t="shared" si="567"/>
        <v>-8.4720679063653038E-3</v>
      </c>
      <c r="AT202" s="37">
        <f t="shared" si="567"/>
        <v>-8.8648716270820563E-3</v>
      </c>
      <c r="AU202" s="37">
        <f t="shared" si="567"/>
        <v>-8.7979520622192778E-3</v>
      </c>
      <c r="AV202" s="37">
        <f t="shared" si="567"/>
        <v>-8.7055802791377781E-3</v>
      </c>
      <c r="AW202" s="37">
        <f t="shared" si="567"/>
        <v>-9.1077117110368346E-3</v>
      </c>
      <c r="AX202" s="37">
        <f t="shared" si="567"/>
        <v>-9.0383600528207118E-3</v>
      </c>
      <c r="AY202" s="37">
        <f t="shared" si="567"/>
        <v>-9.4667118268844525E-3</v>
      </c>
      <c r="BA202" s="37">
        <f t="shared" si="537"/>
        <v>-2.352999999993502E-2</v>
      </c>
      <c r="BB202" s="37">
        <f t="shared" si="537"/>
        <v>-4.652558939710319E-2</v>
      </c>
      <c r="BC202" s="37">
        <f t="shared" si="537"/>
        <v>-7.0188673719800435E-2</v>
      </c>
      <c r="BD202" s="37">
        <f t="shared" si="537"/>
        <v>-0.10168253875444914</v>
      </c>
      <c r="BF202" s="77" t="s">
        <v>248</v>
      </c>
      <c r="BG202" s="77" t="str">
        <f t="shared" si="504"/>
        <v>Travel &amp; EntertainmentStrong Case Scenario</v>
      </c>
    </row>
    <row r="203" spans="2:59" x14ac:dyDescent="0.25">
      <c r="B203" s="41" t="s">
        <v>72</v>
      </c>
      <c r="C203" s="78" t="s">
        <v>26</v>
      </c>
      <c r="D203" s="63">
        <f t="shared" ref="D203:O203" si="568">D44</f>
        <v>6244.8823599999996</v>
      </c>
      <c r="E203" s="63">
        <f t="shared" si="568"/>
        <v>6890.6170400000001</v>
      </c>
      <c r="F203" s="63">
        <f t="shared" si="568"/>
        <v>7118.4400000000005</v>
      </c>
      <c r="G203" s="63">
        <f t="shared" si="568"/>
        <v>14379.978179999998</v>
      </c>
      <c r="H203" s="63">
        <f t="shared" si="568"/>
        <v>5619.26</v>
      </c>
      <c r="I203" s="63">
        <f t="shared" si="568"/>
        <v>2039.5099999999993</v>
      </c>
      <c r="J203" s="63">
        <f t="shared" si="568"/>
        <v>6145.21</v>
      </c>
      <c r="K203" s="63">
        <f t="shared" si="568"/>
        <v>7357.25</v>
      </c>
      <c r="L203" s="63">
        <f t="shared" si="568"/>
        <v>8273.3799999999992</v>
      </c>
      <c r="M203" s="63">
        <f t="shared" si="568"/>
        <v>10106.120000000001</v>
      </c>
      <c r="N203" s="63">
        <f t="shared" si="568"/>
        <v>10268.959999999999</v>
      </c>
      <c r="O203" s="63">
        <f t="shared" si="568"/>
        <v>1873.61</v>
      </c>
      <c r="P203" s="37">
        <f t="shared" ref="P203:AY203" si="569">P285*P188</f>
        <v>12367.142982771407</v>
      </c>
      <c r="Q203" s="37">
        <f t="shared" si="569"/>
        <v>11346.02445029409</v>
      </c>
      <c r="R203" s="37">
        <f t="shared" si="569"/>
        <v>12838.525732332646</v>
      </c>
      <c r="S203" s="37">
        <f t="shared" si="569"/>
        <v>12805.303789233492</v>
      </c>
      <c r="T203" s="37">
        <f t="shared" si="569"/>
        <v>13847.232219301077</v>
      </c>
      <c r="U203" s="37">
        <f t="shared" si="569"/>
        <v>13732.580857144643</v>
      </c>
      <c r="V203" s="37">
        <f t="shared" si="569"/>
        <v>14737.039742903113</v>
      </c>
      <c r="W203" s="37">
        <f t="shared" si="569"/>
        <v>14586.373986555684</v>
      </c>
      <c r="X203" s="37">
        <f t="shared" si="569"/>
        <v>14652.416795430658</v>
      </c>
      <c r="Y203" s="37">
        <f t="shared" si="569"/>
        <v>15307.77341126755</v>
      </c>
      <c r="Z203" s="37">
        <f t="shared" si="569"/>
        <v>15361.826579600303</v>
      </c>
      <c r="AA203" s="37">
        <f t="shared" si="569"/>
        <v>16057.579511470536</v>
      </c>
      <c r="AB203" s="37">
        <f t="shared" si="569"/>
        <v>18023.409859227249</v>
      </c>
      <c r="AC203" s="37">
        <f t="shared" si="569"/>
        <v>18324.927456513731</v>
      </c>
      <c r="AD203" s="37">
        <f t="shared" si="569"/>
        <v>19888.669388107348</v>
      </c>
      <c r="AE203" s="37">
        <f t="shared" si="569"/>
        <v>19794.65878466926</v>
      </c>
      <c r="AF203" s="37">
        <f t="shared" si="569"/>
        <v>20904.068526878891</v>
      </c>
      <c r="AG203" s="37">
        <f t="shared" si="569"/>
        <v>20786.228951424542</v>
      </c>
      <c r="AH203" s="37">
        <f t="shared" si="569"/>
        <v>21891.841084670657</v>
      </c>
      <c r="AI203" s="37">
        <f t="shared" si="569"/>
        <v>21819.224333360868</v>
      </c>
      <c r="AJ203" s="37">
        <f t="shared" si="569"/>
        <v>21970.084428093705</v>
      </c>
      <c r="AK203" s="37">
        <f t="shared" si="569"/>
        <v>22779.413191148764</v>
      </c>
      <c r="AL203" s="37">
        <f t="shared" si="569"/>
        <v>22940.309760151395</v>
      </c>
      <c r="AM203" s="37">
        <f t="shared" si="569"/>
        <v>23779.207713166288</v>
      </c>
      <c r="AN203" s="37">
        <f t="shared" si="569"/>
        <v>25542.701230825431</v>
      </c>
      <c r="AO203" s="37">
        <f t="shared" si="569"/>
        <v>26121.297512529429</v>
      </c>
      <c r="AP203" s="37">
        <f t="shared" si="569"/>
        <v>29554.073588785934</v>
      </c>
      <c r="AQ203" s="37">
        <f t="shared" si="569"/>
        <v>29272.54492971826</v>
      </c>
      <c r="AR203" s="37">
        <f t="shared" si="569"/>
        <v>30859.338252673311</v>
      </c>
      <c r="AS203" s="37">
        <f t="shared" si="569"/>
        <v>30526.339542369155</v>
      </c>
      <c r="AT203" s="37">
        <f t="shared" si="569"/>
        <v>31941.679915537839</v>
      </c>
      <c r="AU203" s="37">
        <f t="shared" si="569"/>
        <v>31700.557041924661</v>
      </c>
      <c r="AV203" s="37">
        <f t="shared" si="569"/>
        <v>31367.725383155575</v>
      </c>
      <c r="AW203" s="37">
        <f t="shared" si="569"/>
        <v>32816.675127950075</v>
      </c>
      <c r="AX203" s="37">
        <f t="shared" si="569"/>
        <v>32566.78899744101</v>
      </c>
      <c r="AY203" s="37">
        <f t="shared" si="569"/>
        <v>34110.215212051677</v>
      </c>
      <c r="BA203" s="37">
        <f t="shared" si="537"/>
        <v>86317.217580000011</v>
      </c>
      <c r="BB203" s="37">
        <f t="shared" si="537"/>
        <v>167639.82005830522</v>
      </c>
      <c r="BC203" s="37">
        <f t="shared" si="537"/>
        <v>252902.04347741272</v>
      </c>
      <c r="BD203" s="37">
        <f t="shared" si="537"/>
        <v>366379.93673496239</v>
      </c>
      <c r="BF203" s="77" t="s">
        <v>248</v>
      </c>
      <c r="BG203" s="77" t="str">
        <f t="shared" si="504"/>
        <v>Driver Background CheckStrong Case Scenario</v>
      </c>
    </row>
    <row r="204" spans="2:59" x14ac:dyDescent="0.25">
      <c r="B204" s="41" t="s">
        <v>73</v>
      </c>
      <c r="C204" s="78" t="s">
        <v>26</v>
      </c>
      <c r="D204" s="63">
        <f t="shared" ref="D204:O204" si="570">D45</f>
        <v>-775.65718000000152</v>
      </c>
      <c r="E204" s="63">
        <f t="shared" si="570"/>
        <v>-2279.1197899999997</v>
      </c>
      <c r="F204" s="63">
        <f t="shared" si="570"/>
        <v>5.1200000004172352E-3</v>
      </c>
      <c r="G204" s="63">
        <f t="shared" si="570"/>
        <v>-1.4500000000552404E-3</v>
      </c>
      <c r="H204" s="63">
        <f t="shared" si="570"/>
        <v>-3.0600000000546856E-3</v>
      </c>
      <c r="I204" s="63">
        <f t="shared" si="570"/>
        <v>9.4799999997636775E-3</v>
      </c>
      <c r="J204" s="63">
        <f t="shared" si="570"/>
        <v>-147.22376000000122</v>
      </c>
      <c r="K204" s="63">
        <f t="shared" si="570"/>
        <v>1.1500000000765453E-2</v>
      </c>
      <c r="L204" s="63">
        <f t="shared" si="570"/>
        <v>37.507080000000542</v>
      </c>
      <c r="M204" s="63">
        <f t="shared" si="570"/>
        <v>855.48385000000007</v>
      </c>
      <c r="N204" s="63">
        <f t="shared" si="570"/>
        <v>2563.8069</v>
      </c>
      <c r="O204" s="63">
        <f t="shared" si="570"/>
        <v>986.83726999999988</v>
      </c>
      <c r="P204" s="37">
        <f t="shared" ref="P204:AY204" si="571">P286*P188</f>
        <v>-20.831316659174586</v>
      </c>
      <c r="Q204" s="37">
        <f t="shared" si="571"/>
        <v>-19.111336262229269</v>
      </c>
      <c r="R204" s="37">
        <f t="shared" si="571"/>
        <v>-21.625317612948795</v>
      </c>
      <c r="S204" s="37">
        <f t="shared" si="571"/>
        <v>-21.569358300624547</v>
      </c>
      <c r="T204" s="37">
        <f t="shared" si="571"/>
        <v>-23.32439105905317</v>
      </c>
      <c r="U204" s="37">
        <f t="shared" si="571"/>
        <v>-23.131271368125883</v>
      </c>
      <c r="V204" s="37">
        <f t="shared" si="571"/>
        <v>-24.82319012005636</v>
      </c>
      <c r="W204" s="37">
        <f t="shared" si="571"/>
        <v>-24.569407489376044</v>
      </c>
      <c r="X204" s="37">
        <f t="shared" si="571"/>
        <v>-24.680650536104984</v>
      </c>
      <c r="Y204" s="37">
        <f t="shared" si="571"/>
        <v>-25.784538572994489</v>
      </c>
      <c r="Z204" s="37">
        <f t="shared" si="571"/>
        <v>-25.875586171258686</v>
      </c>
      <c r="AA204" s="37">
        <f t="shared" si="571"/>
        <v>-27.047518092845479</v>
      </c>
      <c r="AB204" s="37">
        <f t="shared" si="571"/>
        <v>-30.358778788172099</v>
      </c>
      <c r="AC204" s="37">
        <f t="shared" si="571"/>
        <v>-30.86665749193887</v>
      </c>
      <c r="AD204" s="37">
        <f t="shared" si="571"/>
        <v>-33.500637174686588</v>
      </c>
      <c r="AE204" s="37">
        <f t="shared" si="571"/>
        <v>-33.34228494634516</v>
      </c>
      <c r="AF204" s="37">
        <f t="shared" si="571"/>
        <v>-35.210983778155963</v>
      </c>
      <c r="AG204" s="37">
        <f t="shared" si="571"/>
        <v>-35.012493834707264</v>
      </c>
      <c r="AH204" s="37">
        <f t="shared" si="571"/>
        <v>-36.874795942959764</v>
      </c>
      <c r="AI204" s="37">
        <f t="shared" si="571"/>
        <v>-36.752479693895445</v>
      </c>
      <c r="AJ204" s="37">
        <f t="shared" si="571"/>
        <v>-37.006589669739569</v>
      </c>
      <c r="AK204" s="37">
        <f t="shared" si="571"/>
        <v>-38.369829649099771</v>
      </c>
      <c r="AL204" s="37">
        <f t="shared" si="571"/>
        <v>-38.640845144185235</v>
      </c>
      <c r="AM204" s="37">
        <f t="shared" si="571"/>
        <v>-40.053891708644905</v>
      </c>
      <c r="AN204" s="37">
        <f t="shared" si="571"/>
        <v>-43.024334594599715</v>
      </c>
      <c r="AO204" s="37">
        <f t="shared" si="571"/>
        <v>-43.998926897671474</v>
      </c>
      <c r="AP204" s="37">
        <f t="shared" si="571"/>
        <v>-49.781122960590551</v>
      </c>
      <c r="AQ204" s="37">
        <f t="shared" si="571"/>
        <v>-49.306913787635935</v>
      </c>
      <c r="AR204" s="37">
        <f t="shared" si="571"/>
        <v>-51.979721422284392</v>
      </c>
      <c r="AS204" s="37">
        <f t="shared" si="571"/>
        <v>-51.418815674602307</v>
      </c>
      <c r="AT204" s="37">
        <f t="shared" si="571"/>
        <v>-53.802826560145107</v>
      </c>
      <c r="AU204" s="37">
        <f t="shared" si="571"/>
        <v>-53.39667722225812</v>
      </c>
      <c r="AV204" s="37">
        <f t="shared" si="571"/>
        <v>-52.836052857546242</v>
      </c>
      <c r="AW204" s="37">
        <f t="shared" si="571"/>
        <v>-55.276675643188241</v>
      </c>
      <c r="AX204" s="37">
        <f t="shared" si="571"/>
        <v>-54.85576540380459</v>
      </c>
      <c r="AY204" s="37">
        <f t="shared" si="571"/>
        <v>-57.455525126920605</v>
      </c>
      <c r="BA204" s="37">
        <f t="shared" si="537"/>
        <v>1241.6559599999991</v>
      </c>
      <c r="BB204" s="37">
        <f t="shared" si="537"/>
        <v>-282.3738822447923</v>
      </c>
      <c r="BC204" s="37">
        <f t="shared" si="537"/>
        <v>-425.99026782253065</v>
      </c>
      <c r="BD204" s="37">
        <f t="shared" si="537"/>
        <v>-617.13335815124731</v>
      </c>
      <c r="BF204" s="77" t="s">
        <v>248</v>
      </c>
      <c r="BG204" s="77" t="str">
        <f t="shared" si="504"/>
        <v>Facilities &amp; Technology ExpensesStrong Case Scenario</v>
      </c>
    </row>
    <row r="205" spans="2:59" x14ac:dyDescent="0.25">
      <c r="B205" s="56" t="s">
        <v>74</v>
      </c>
      <c r="C205" s="79" t="s">
        <v>26</v>
      </c>
      <c r="D205" s="68">
        <f t="shared" ref="D205:O205" si="572">D46</f>
        <v>228842.50954999996</v>
      </c>
      <c r="E205" s="68">
        <f t="shared" si="572"/>
        <v>260994.09458000006</v>
      </c>
      <c r="F205" s="68">
        <f t="shared" si="572"/>
        <v>293709.37559000007</v>
      </c>
      <c r="G205" s="68">
        <f t="shared" si="572"/>
        <v>270649.03424000001</v>
      </c>
      <c r="H205" s="68">
        <f t="shared" si="572"/>
        <v>260488.75600000005</v>
      </c>
      <c r="I205" s="68">
        <f t="shared" si="572"/>
        <v>341838.44451000006</v>
      </c>
      <c r="J205" s="68">
        <f t="shared" si="572"/>
        <v>280552.61083000002</v>
      </c>
      <c r="K205" s="68">
        <f t="shared" si="572"/>
        <v>266380.43259000004</v>
      </c>
      <c r="L205" s="68">
        <f t="shared" si="572"/>
        <v>226421.13603000005</v>
      </c>
      <c r="M205" s="68">
        <f t="shared" si="572"/>
        <v>239956.82319</v>
      </c>
      <c r="N205" s="68">
        <f t="shared" si="572"/>
        <v>316133.10413000005</v>
      </c>
      <c r="O205" s="68">
        <f t="shared" si="572"/>
        <v>323134.89075999998</v>
      </c>
      <c r="P205" s="68">
        <f t="shared" ref="P205:AY205" si="573">SUM(P193:P204)</f>
        <v>471162.02520683222</v>
      </c>
      <c r="Q205" s="68">
        <f t="shared" si="573"/>
        <v>432259.56597202952</v>
      </c>
      <c r="R205" s="68">
        <f t="shared" si="573"/>
        <v>489120.71228922787</v>
      </c>
      <c r="S205" s="68">
        <f t="shared" si="573"/>
        <v>487855.02643003559</v>
      </c>
      <c r="T205" s="68">
        <f t="shared" si="573"/>
        <v>527550.29880742403</v>
      </c>
      <c r="U205" s="68">
        <f t="shared" si="573"/>
        <v>523182.32408103807</v>
      </c>
      <c r="V205" s="68">
        <f t="shared" si="573"/>
        <v>561450.08596510929</v>
      </c>
      <c r="W205" s="68">
        <f t="shared" si="573"/>
        <v>555710.03889127285</v>
      </c>
      <c r="X205" s="68">
        <f t="shared" si="573"/>
        <v>558226.1304108121</v>
      </c>
      <c r="Y205" s="68">
        <f t="shared" si="573"/>
        <v>583193.83320041874</v>
      </c>
      <c r="Z205" s="68">
        <f t="shared" si="573"/>
        <v>585253.14474035834</v>
      </c>
      <c r="AA205" s="68">
        <f t="shared" si="573"/>
        <v>611759.86184391612</v>
      </c>
      <c r="AB205" s="68">
        <f t="shared" si="573"/>
        <v>686653.84577799228</v>
      </c>
      <c r="AC205" s="68">
        <f t="shared" si="573"/>
        <v>698141.02935554984</v>
      </c>
      <c r="AD205" s="68">
        <f t="shared" si="573"/>
        <v>757716.29394308513</v>
      </c>
      <c r="AE205" s="68">
        <f t="shared" si="573"/>
        <v>754134.68852552748</v>
      </c>
      <c r="AF205" s="68">
        <f t="shared" si="573"/>
        <v>796400.85635845934</v>
      </c>
      <c r="AG205" s="68">
        <f t="shared" si="573"/>
        <v>791911.41743971058</v>
      </c>
      <c r="AH205" s="68">
        <f t="shared" si="573"/>
        <v>834032.90439261298</v>
      </c>
      <c r="AI205" s="68">
        <f t="shared" si="573"/>
        <v>831266.35955208482</v>
      </c>
      <c r="AJ205" s="68">
        <f t="shared" si="573"/>
        <v>837013.81050791498</v>
      </c>
      <c r="AK205" s="68">
        <f t="shared" si="573"/>
        <v>867847.52687962505</v>
      </c>
      <c r="AL205" s="68">
        <f t="shared" si="573"/>
        <v>873977.34630564135</v>
      </c>
      <c r="AM205" s="68">
        <f t="shared" si="573"/>
        <v>905937.58635744592</v>
      </c>
      <c r="AN205" s="68">
        <f t="shared" si="573"/>
        <v>973122.96444977575</v>
      </c>
      <c r="AO205" s="68">
        <f t="shared" si="573"/>
        <v>995166.26064555638</v>
      </c>
      <c r="AP205" s="68">
        <f t="shared" si="573"/>
        <v>1125947.7782865958</v>
      </c>
      <c r="AQ205" s="68">
        <f t="shared" si="573"/>
        <v>1115222.1310336392</v>
      </c>
      <c r="AR205" s="68">
        <f t="shared" si="573"/>
        <v>1175675.6049418575</v>
      </c>
      <c r="AS205" s="68">
        <f t="shared" si="573"/>
        <v>1162989.057454152</v>
      </c>
      <c r="AT205" s="68">
        <f t="shared" si="573"/>
        <v>1216910.5361261575</v>
      </c>
      <c r="AU205" s="68">
        <f t="shared" si="573"/>
        <v>1207724.2639520962</v>
      </c>
      <c r="AV205" s="68">
        <f t="shared" si="573"/>
        <v>1195044.080775023</v>
      </c>
      <c r="AW205" s="68">
        <f t="shared" si="573"/>
        <v>1250246.0055147428</v>
      </c>
      <c r="AX205" s="68">
        <f t="shared" si="573"/>
        <v>1240725.8717630941</v>
      </c>
      <c r="AY205" s="68">
        <f t="shared" si="573"/>
        <v>1299527.1504453523</v>
      </c>
      <c r="BA205" s="134">
        <f t="shared" si="537"/>
        <v>3309101.2119999998</v>
      </c>
      <c r="BB205" s="134">
        <f t="shared" si="537"/>
        <v>6386723.0478384737</v>
      </c>
      <c r="BC205" s="134">
        <f t="shared" si="537"/>
        <v>9635033.6653956492</v>
      </c>
      <c r="BD205" s="134">
        <f t="shared" si="537"/>
        <v>13958301.705388043</v>
      </c>
      <c r="BF205" s="77" t="s">
        <v>248</v>
      </c>
      <c r="BG205" s="77" t="str">
        <f t="shared" si="504"/>
        <v>Total Operating ExpensesStrong Case Scenario</v>
      </c>
    </row>
    <row r="206" spans="2:59" x14ac:dyDescent="0.25">
      <c r="B206" s="60" t="s">
        <v>75</v>
      </c>
      <c r="C206" s="81" t="s">
        <v>26</v>
      </c>
      <c r="D206" s="63">
        <f t="shared" ref="D206:O206" si="574">D47</f>
        <v>485104.61893999984</v>
      </c>
      <c r="E206" s="63">
        <f t="shared" si="574"/>
        <v>247262.98542000013</v>
      </c>
      <c r="F206" s="63">
        <f t="shared" si="574"/>
        <v>422602.23099999857</v>
      </c>
      <c r="G206" s="63">
        <f t="shared" si="574"/>
        <v>498312.45576000068</v>
      </c>
      <c r="H206" s="63">
        <f t="shared" si="574"/>
        <v>471081.5239999998</v>
      </c>
      <c r="I206" s="63">
        <f t="shared" si="574"/>
        <v>517140.76866999769</v>
      </c>
      <c r="J206" s="63">
        <f t="shared" si="574"/>
        <v>476932.14242999983</v>
      </c>
      <c r="K206" s="63">
        <f t="shared" si="574"/>
        <v>473592.15740999975</v>
      </c>
      <c r="L206" s="63">
        <f t="shared" si="574"/>
        <v>746312.50396999926</v>
      </c>
      <c r="M206" s="63">
        <f t="shared" si="574"/>
        <v>550154.88681000017</v>
      </c>
      <c r="N206" s="63">
        <f t="shared" si="574"/>
        <v>468958.88969999983</v>
      </c>
      <c r="O206" s="63">
        <f t="shared" si="574"/>
        <v>510907.05883999931</v>
      </c>
      <c r="P206" s="37">
        <f>P208-P207</f>
        <v>721755.12095693988</v>
      </c>
      <c r="Q206" s="37">
        <f t="shared" ref="Q206" si="575">Q208-Q207</f>
        <v>654339.82590853539</v>
      </c>
      <c r="R206" s="37">
        <f t="shared" ref="R206" si="576">R208-R207</f>
        <v>751151.55915102176</v>
      </c>
      <c r="S206" s="37">
        <f t="shared" ref="S206" si="577">S208-S207</f>
        <v>748822.74398731277</v>
      </c>
      <c r="T206" s="37">
        <f t="shared" ref="T206" si="578">T208-T207</f>
        <v>817974.1147699072</v>
      </c>
      <c r="U206" s="37">
        <f t="shared" ref="U206" si="579">U208-U207</f>
        <v>812090.44020148949</v>
      </c>
      <c r="V206" s="37">
        <f t="shared" ref="V206" si="580">V208-V207</f>
        <v>882347.78974828497</v>
      </c>
      <c r="W206" s="37">
        <f t="shared" ref="W206" si="581">W208-W207</f>
        <v>876716.96960001555</v>
      </c>
      <c r="X206" s="37">
        <f t="shared" ref="X206" si="582">X208-X207</f>
        <v>884628.54701967374</v>
      </c>
      <c r="Y206" s="37">
        <f t="shared" ref="Y206" si="583">Y208-Y207</f>
        <v>931944.82684214541</v>
      </c>
      <c r="Z206" s="37">
        <f t="shared" ref="Z206" si="584">Z208-Z207</f>
        <v>937200.48114221857</v>
      </c>
      <c r="AA206" s="37">
        <f t="shared" ref="AA206" si="585">AA208-AA207</f>
        <v>987482.66265435051</v>
      </c>
      <c r="AB206" s="37">
        <f t="shared" ref="AB206" si="586">AB208-AB207</f>
        <v>1099940.2125922381</v>
      </c>
      <c r="AC206" s="37">
        <f t="shared" ref="AC206" si="587">AC208-AC207</f>
        <v>1120307.382152536</v>
      </c>
      <c r="AD206" s="37">
        <f t="shared" ref="AD206" si="588">AD208-AD207</f>
        <v>1223607.9533347492</v>
      </c>
      <c r="AE206" s="37">
        <f t="shared" ref="AE206" si="589">AE208-AE207</f>
        <v>1218243.8165022426</v>
      </c>
      <c r="AF206" s="37">
        <f t="shared" ref="AF206" si="590">AF208-AF207</f>
        <v>1291952.4021566617</v>
      </c>
      <c r="AG206" s="37">
        <f t="shared" ref="AG206" si="591">AG208-AG207</f>
        <v>1285114.3343042561</v>
      </c>
      <c r="AH206" s="37">
        <f t="shared" ref="AH206" si="592">AH208-AH207</f>
        <v>1358522.1919355975</v>
      </c>
      <c r="AI206" s="37">
        <f t="shared" ref="AI206" si="593">AI208-AI207</f>
        <v>1354299.7107310849</v>
      </c>
      <c r="AJ206" s="37">
        <f t="shared" ref="AJ206" si="594">AJ208-AJ207</f>
        <v>1364436.7982177055</v>
      </c>
      <c r="AK206" s="37">
        <f t="shared" ref="AK206" si="595">AK208-AK207</f>
        <v>1417517.622954621</v>
      </c>
      <c r="AL206" s="37">
        <f t="shared" ref="AL206" si="596">AL208-AL207</f>
        <v>1427673.1591012888</v>
      </c>
      <c r="AM206" s="37">
        <f t="shared" ref="AM206" si="597">AM208-AM207</f>
        <v>1482156.9508026321</v>
      </c>
      <c r="AN206" s="37">
        <f t="shared" ref="AN206" si="598">AN208-AN207</f>
        <v>1596898.8099984196</v>
      </c>
      <c r="AO206" s="37">
        <f t="shared" ref="AO206" si="599">AO208-AO207</f>
        <v>1635160.5371312839</v>
      </c>
      <c r="AP206" s="37">
        <f t="shared" ref="AP206" si="600">AP208-AP207</f>
        <v>1860747.7191866455</v>
      </c>
      <c r="AQ206" s="37">
        <f t="shared" ref="AQ206" si="601">AQ208-AQ207</f>
        <v>1842492.8214153096</v>
      </c>
      <c r="AR206" s="37">
        <f t="shared" ref="AR206" si="602">AR208-AR207</f>
        <v>1946827.07072479</v>
      </c>
      <c r="AS206" s="37">
        <f t="shared" ref="AS206" si="603">AS208-AS207</f>
        <v>1925085.9828459891</v>
      </c>
      <c r="AT206" s="37">
        <f t="shared" ref="AT206" si="604">AT208-AT207</f>
        <v>2018041.8106629748</v>
      </c>
      <c r="AU206" s="37">
        <f t="shared" ref="AU206" si="605">AU208-AU207</f>
        <v>2002201.2833972431</v>
      </c>
      <c r="AV206" s="37">
        <f t="shared" ref="AV206" si="606">AV208-AV207</f>
        <v>1980294.5082943877</v>
      </c>
      <c r="AW206" s="37">
        <f t="shared" ref="AW206" si="607">AW208-AW207</f>
        <v>2075320.3022398606</v>
      </c>
      <c r="AX206" s="37">
        <f t="shared" ref="AX206" si="608">AX208-AX207</f>
        <v>2058830.2680261228</v>
      </c>
      <c r="AY206" s="37">
        <f t="shared" ref="AY206" si="609">AY208-AY207</f>
        <v>2160080.7419161452</v>
      </c>
      <c r="BA206" s="174">
        <f t="shared" si="537"/>
        <v>5868362.2229499947</v>
      </c>
      <c r="BB206" s="174">
        <f t="shared" si="537"/>
        <v>10006455.081981894</v>
      </c>
      <c r="BC206" s="174">
        <f t="shared" si="537"/>
        <v>15643772.534785613</v>
      </c>
      <c r="BD206" s="174">
        <f t="shared" si="537"/>
        <v>23101981.855839174</v>
      </c>
      <c r="BF206" s="77" t="s">
        <v>248</v>
      </c>
      <c r="BG206" s="77" t="str">
        <f t="shared" si="504"/>
        <v>Contribution excl. D&amp;A and SBCStrong Case Scenario</v>
      </c>
    </row>
    <row r="207" spans="2:59" x14ac:dyDescent="0.25">
      <c r="B207" s="61" t="s">
        <v>76</v>
      </c>
      <c r="C207" s="80" t="s">
        <v>26</v>
      </c>
      <c r="D207" s="64">
        <f t="shared" ref="D207:O207" si="610">D48</f>
        <v>42684.149219999999</v>
      </c>
      <c r="E207" s="64">
        <f t="shared" si="610"/>
        <v>38268.564579999998</v>
      </c>
      <c r="F207" s="64">
        <f t="shared" si="610"/>
        <v>44899.381909999996</v>
      </c>
      <c r="G207" s="64">
        <f t="shared" si="610"/>
        <v>50413.910239999997</v>
      </c>
      <c r="H207" s="64">
        <f t="shared" si="610"/>
        <v>55335.383230000007</v>
      </c>
      <c r="I207" s="64">
        <f t="shared" si="610"/>
        <v>70606.5383</v>
      </c>
      <c r="J207" s="64">
        <f t="shared" si="610"/>
        <v>68053.414519999991</v>
      </c>
      <c r="K207" s="64">
        <f t="shared" si="610"/>
        <v>61829.129489999999</v>
      </c>
      <c r="L207" s="64">
        <f t="shared" si="610"/>
        <v>64371.873929999994</v>
      </c>
      <c r="M207" s="64">
        <f t="shared" si="610"/>
        <v>46678.220600000001</v>
      </c>
      <c r="N207" s="64">
        <f t="shared" si="610"/>
        <v>63254.520550000001</v>
      </c>
      <c r="O207" s="64">
        <f t="shared" si="610"/>
        <v>-66210.89237999999</v>
      </c>
      <c r="P207" s="152">
        <f>AVERAGE(D207:O207)</f>
        <v>45015.349515833339</v>
      </c>
      <c r="Q207" s="152">
        <f t="shared" ref="Q207" si="611">AVERAGE(E207:P207)</f>
        <v>45209.61620715278</v>
      </c>
      <c r="R207" s="152">
        <f t="shared" ref="R207" si="612">AVERAGE(F207:Q207)</f>
        <v>45788.03717608218</v>
      </c>
      <c r="S207" s="152">
        <f t="shared" ref="S207" si="613">AVERAGE(G207:R207)</f>
        <v>45862.091781589028</v>
      </c>
      <c r="T207" s="152">
        <f t="shared" ref="T207" si="614">AVERAGE(H207:S207)</f>
        <v>45482.773576721454</v>
      </c>
      <c r="U207" s="152">
        <f t="shared" ref="U207" si="615">AVERAGE(I207:T207)</f>
        <v>44661.722772281566</v>
      </c>
      <c r="V207" s="152">
        <f t="shared" ref="V207" si="616">AVERAGE(J207:U207)</f>
        <v>42499.654811638356</v>
      </c>
      <c r="W207" s="152">
        <f t="shared" ref="W207" si="617">AVERAGE(K207:V207)</f>
        <v>40370.174835941558</v>
      </c>
      <c r="X207" s="152">
        <f t="shared" ref="X207" si="618">AVERAGE(L207:W207)</f>
        <v>38581.928614770019</v>
      </c>
      <c r="Y207" s="152">
        <f t="shared" ref="Y207" si="619">AVERAGE(M207:X207)</f>
        <v>36432.766505167521</v>
      </c>
      <c r="Z207" s="152">
        <f t="shared" ref="Z207" si="620">AVERAGE(N207:Y207)</f>
        <v>35578.978663931484</v>
      </c>
      <c r="AA207" s="152">
        <f t="shared" ref="AA207" si="621">AVERAGE(O207:Z207)</f>
        <v>33272.683506759109</v>
      </c>
      <c r="AB207" s="152">
        <f t="shared" ref="AB207" si="622">AVERAGE(P207:AA207)</f>
        <v>41562.981497322369</v>
      </c>
      <c r="AC207" s="152">
        <f t="shared" ref="AC207" si="623">AVERAGE(Q207:AB207)</f>
        <v>41275.284162446456</v>
      </c>
      <c r="AD207" s="152">
        <f t="shared" ref="AD207" si="624">AVERAGE(R207:AC207)</f>
        <v>40947.423158720929</v>
      </c>
      <c r="AE207" s="152">
        <f t="shared" ref="AE207" si="625">AVERAGE(S207:AD207)</f>
        <v>40544.038657274155</v>
      </c>
      <c r="AF207" s="152">
        <f t="shared" ref="AF207" si="626">AVERAGE(T207:AE207)</f>
        <v>40100.867563581247</v>
      </c>
      <c r="AG207" s="152">
        <f t="shared" ref="AG207" si="627">AVERAGE(U207:AF207)</f>
        <v>39652.375395819567</v>
      </c>
      <c r="AH207" s="152">
        <f t="shared" ref="AH207" si="628">AVERAGE(V207:AG207)</f>
        <v>39234.929781114399</v>
      </c>
      <c r="AI207" s="152">
        <f t="shared" ref="AI207" si="629">AVERAGE(W207:AH207)</f>
        <v>38962.869361904071</v>
      </c>
      <c r="AJ207" s="152">
        <f t="shared" ref="AJ207" si="630">AVERAGE(X207:AI207)</f>
        <v>38845.593905734277</v>
      </c>
      <c r="AK207" s="152">
        <f t="shared" ref="AK207" si="631">AVERAGE(Y207:AJ207)</f>
        <v>38867.566013314638</v>
      </c>
      <c r="AL207" s="152">
        <f t="shared" ref="AL207" si="632">AVERAGE(Z207:AK207)</f>
        <v>39070.465972326892</v>
      </c>
      <c r="AM207" s="152">
        <f t="shared" ref="AM207" si="633">AVERAGE(AA207:AL207)</f>
        <v>39361.423248026505</v>
      </c>
      <c r="AN207" s="152">
        <f t="shared" ref="AN207" si="634">AVERAGE(AB207:AM207)</f>
        <v>39868.818226465453</v>
      </c>
      <c r="AO207" s="152">
        <f t="shared" ref="AO207" si="635">AVERAGE(AC207:AN207)</f>
        <v>39727.637953894045</v>
      </c>
      <c r="AP207" s="152">
        <f t="shared" ref="AP207" si="636">AVERAGE(AD207:AO207)</f>
        <v>39598.667436514676</v>
      </c>
      <c r="AQ207" s="152">
        <f t="shared" ref="AQ207" si="637">AVERAGE(AE207:AP207)</f>
        <v>39486.271126330823</v>
      </c>
      <c r="AR207" s="152">
        <f t="shared" ref="AR207" si="638">AVERAGE(AF207:AQ207)</f>
        <v>39398.123832085548</v>
      </c>
      <c r="AS207" s="152">
        <f t="shared" ref="AS207" si="639">AVERAGE(AG207:AR207)</f>
        <v>39339.56185446091</v>
      </c>
      <c r="AT207" s="152">
        <f t="shared" ref="AT207" si="640">AVERAGE(AH207:AS207)</f>
        <v>39313.494059347686</v>
      </c>
      <c r="AU207" s="152">
        <f t="shared" ref="AU207" si="641">AVERAGE(AI207:AT207)</f>
        <v>39320.041082533797</v>
      </c>
      <c r="AV207" s="152">
        <f t="shared" ref="AV207" si="642">AVERAGE(AJ207:AU207)</f>
        <v>39349.80539258627</v>
      </c>
      <c r="AW207" s="152">
        <f t="shared" ref="AW207" si="643">AVERAGE(AK207:AV207)</f>
        <v>39391.823016490598</v>
      </c>
      <c r="AX207" s="152">
        <f t="shared" ref="AX207" si="644">AVERAGE(AL207:AW207)</f>
        <v>39435.511100088595</v>
      </c>
      <c r="AY207" s="152">
        <f t="shared" ref="AY207" si="645">AVERAGE(AM207:AX207)</f>
        <v>39465.93152740207</v>
      </c>
      <c r="BA207" s="175">
        <f t="shared" si="537"/>
        <v>540184.19419000007</v>
      </c>
      <c r="BB207" s="175">
        <f t="shared" si="537"/>
        <v>498755.77796786843</v>
      </c>
      <c r="BC207" s="175">
        <f t="shared" si="537"/>
        <v>478425.81871758547</v>
      </c>
      <c r="BD207" s="175">
        <f t="shared" si="537"/>
        <v>473695.68660820049</v>
      </c>
      <c r="BF207" s="77" t="s">
        <v>248</v>
      </c>
      <c r="BG207" s="77" t="str">
        <f t="shared" si="504"/>
        <v>Depreciation and AmortizationStrong Case Scenario</v>
      </c>
    </row>
    <row r="208" spans="2:59" x14ac:dyDescent="0.25">
      <c r="B208" s="44" t="s">
        <v>77</v>
      </c>
      <c r="C208" s="81" t="s">
        <v>26</v>
      </c>
      <c r="D208" s="67">
        <f t="shared" ref="D208:O208" si="646">D49</f>
        <v>442420.46971999994</v>
      </c>
      <c r="E208" s="67">
        <f t="shared" si="646"/>
        <v>208994.42083999966</v>
      </c>
      <c r="F208" s="67">
        <f t="shared" si="646"/>
        <v>377702.84909000015</v>
      </c>
      <c r="G208" s="67">
        <f t="shared" si="646"/>
        <v>447898.54551999952</v>
      </c>
      <c r="H208" s="67">
        <f t="shared" si="646"/>
        <v>415746.14076999924</v>
      </c>
      <c r="I208" s="67">
        <f t="shared" si="646"/>
        <v>446534.23036999977</v>
      </c>
      <c r="J208" s="67">
        <f t="shared" si="646"/>
        <v>408878.72791000002</v>
      </c>
      <c r="K208" s="67">
        <f t="shared" si="646"/>
        <v>411763.02791999979</v>
      </c>
      <c r="L208" s="67">
        <f t="shared" si="646"/>
        <v>681940.63003999868</v>
      </c>
      <c r="M208" s="67">
        <f t="shared" si="646"/>
        <v>503476.66621000017</v>
      </c>
      <c r="N208" s="67">
        <f t="shared" si="646"/>
        <v>405704.36914999975</v>
      </c>
      <c r="O208" s="67">
        <f t="shared" si="646"/>
        <v>577117.95122000086</v>
      </c>
      <c r="P208" s="67">
        <f t="shared" ref="P208:AY208" si="647">P188-P205-P207</f>
        <v>766770.47047277319</v>
      </c>
      <c r="Q208" s="67">
        <f t="shared" si="647"/>
        <v>699549.44211568823</v>
      </c>
      <c r="R208" s="67">
        <f t="shared" si="647"/>
        <v>796939.59632710391</v>
      </c>
      <c r="S208" s="67">
        <f t="shared" si="647"/>
        <v>794684.83576890174</v>
      </c>
      <c r="T208" s="67">
        <f t="shared" si="647"/>
        <v>863456.88834662864</v>
      </c>
      <c r="U208" s="67">
        <f t="shared" si="647"/>
        <v>856752.1629737711</v>
      </c>
      <c r="V208" s="67">
        <f t="shared" si="647"/>
        <v>924847.44455992337</v>
      </c>
      <c r="W208" s="67">
        <f t="shared" si="647"/>
        <v>917087.14443595707</v>
      </c>
      <c r="X208" s="67">
        <f t="shared" si="647"/>
        <v>923210.47563444381</v>
      </c>
      <c r="Y208" s="67">
        <f t="shared" si="647"/>
        <v>968377.59334731288</v>
      </c>
      <c r="Z208" s="67">
        <f t="shared" si="647"/>
        <v>972779.45980615006</v>
      </c>
      <c r="AA208" s="67">
        <f t="shared" si="647"/>
        <v>1020755.3461611096</v>
      </c>
      <c r="AB208" s="67">
        <f t="shared" si="647"/>
        <v>1141503.1940895605</v>
      </c>
      <c r="AC208" s="67">
        <f t="shared" si="647"/>
        <v>1161582.6663149823</v>
      </c>
      <c r="AD208" s="67">
        <f t="shared" si="647"/>
        <v>1264555.37649347</v>
      </c>
      <c r="AE208" s="67">
        <f t="shared" si="647"/>
        <v>1258787.8551595167</v>
      </c>
      <c r="AF208" s="67">
        <f t="shared" si="647"/>
        <v>1332053.2697202431</v>
      </c>
      <c r="AG208" s="67">
        <f t="shared" si="647"/>
        <v>1324766.7097000757</v>
      </c>
      <c r="AH208" s="67">
        <f t="shared" si="647"/>
        <v>1397757.1217167119</v>
      </c>
      <c r="AI208" s="67">
        <f t="shared" si="647"/>
        <v>1393262.5800929889</v>
      </c>
      <c r="AJ208" s="67">
        <f t="shared" si="647"/>
        <v>1403282.3921234398</v>
      </c>
      <c r="AK208" s="67">
        <f t="shared" si="647"/>
        <v>1456385.1889679355</v>
      </c>
      <c r="AL208" s="67">
        <f t="shared" si="647"/>
        <v>1466743.6250736157</v>
      </c>
      <c r="AM208" s="67">
        <f t="shared" si="647"/>
        <v>1521518.3740506587</v>
      </c>
      <c r="AN208" s="67">
        <f t="shared" si="647"/>
        <v>1636767.6282248851</v>
      </c>
      <c r="AO208" s="67">
        <f t="shared" si="647"/>
        <v>1674888.1750851779</v>
      </c>
      <c r="AP208" s="67">
        <f t="shared" si="647"/>
        <v>1900346.3866231602</v>
      </c>
      <c r="AQ208" s="67">
        <f t="shared" si="647"/>
        <v>1881979.0925416404</v>
      </c>
      <c r="AR208" s="67">
        <f t="shared" si="647"/>
        <v>1986225.1945568756</v>
      </c>
      <c r="AS208" s="67">
        <f t="shared" si="647"/>
        <v>1964425.54470045</v>
      </c>
      <c r="AT208" s="67">
        <f t="shared" si="647"/>
        <v>2057355.3047223226</v>
      </c>
      <c r="AU208" s="67">
        <f t="shared" si="647"/>
        <v>2041521.3244797769</v>
      </c>
      <c r="AV208" s="67">
        <f t="shared" si="647"/>
        <v>2019644.3136869739</v>
      </c>
      <c r="AW208" s="67">
        <f t="shared" si="647"/>
        <v>2114712.1252563512</v>
      </c>
      <c r="AX208" s="67">
        <f t="shared" si="647"/>
        <v>2098265.7791262115</v>
      </c>
      <c r="AY208" s="67">
        <f t="shared" si="647"/>
        <v>2199546.6734435475</v>
      </c>
      <c r="BA208" s="174">
        <f t="shared" si="537"/>
        <v>5328178.0287599983</v>
      </c>
      <c r="BB208" s="174">
        <f t="shared" si="537"/>
        <v>10505210.859949764</v>
      </c>
      <c r="BC208" s="174">
        <f t="shared" si="537"/>
        <v>16122198.353503199</v>
      </c>
      <c r="BD208" s="174">
        <f t="shared" si="537"/>
        <v>23575677.542447373</v>
      </c>
      <c r="BF208" s="77" t="s">
        <v>248</v>
      </c>
      <c r="BG208" s="77" t="str">
        <f t="shared" si="504"/>
        <v>ContributionStrong Case Scenario</v>
      </c>
    </row>
    <row r="209" spans="2:59" x14ac:dyDescent="0.25">
      <c r="B209" s="62" t="s">
        <v>78</v>
      </c>
      <c r="C209" s="80" t="s">
        <v>26</v>
      </c>
      <c r="D209" s="64">
        <f t="shared" ref="D209:O209" si="648">D50</f>
        <v>186.52</v>
      </c>
      <c r="E209" s="64">
        <f t="shared" si="648"/>
        <v>598.40000000000009</v>
      </c>
      <c r="F209" s="64">
        <f t="shared" si="648"/>
        <v>174.49999999999997</v>
      </c>
      <c r="G209" s="64">
        <f t="shared" si="648"/>
        <v>126.52</v>
      </c>
      <c r="H209" s="64">
        <f t="shared" si="648"/>
        <v>136.60999999999999</v>
      </c>
      <c r="I209" s="64">
        <f t="shared" si="648"/>
        <v>127.34</v>
      </c>
      <c r="J209" s="64">
        <f t="shared" si="648"/>
        <v>96.429999999999993</v>
      </c>
      <c r="K209" s="64">
        <f t="shared" si="648"/>
        <v>92.84</v>
      </c>
      <c r="L209" s="64">
        <f t="shared" si="648"/>
        <v>85.15</v>
      </c>
      <c r="M209" s="64">
        <f t="shared" si="648"/>
        <v>72.900000000000006</v>
      </c>
      <c r="N209" s="64">
        <f t="shared" si="648"/>
        <v>64.34</v>
      </c>
      <c r="O209" s="64">
        <f t="shared" si="648"/>
        <v>0</v>
      </c>
      <c r="P209" s="152">
        <f>AVERAGE(D209:O209)</f>
        <v>146.79583333333332</v>
      </c>
      <c r="Q209" s="152">
        <f>P209</f>
        <v>146.79583333333332</v>
      </c>
      <c r="R209" s="152">
        <f t="shared" ref="R209:AY209" si="649">Q209</f>
        <v>146.79583333333332</v>
      </c>
      <c r="S209" s="152">
        <f t="shared" si="649"/>
        <v>146.79583333333332</v>
      </c>
      <c r="T209" s="152">
        <f t="shared" si="649"/>
        <v>146.79583333333332</v>
      </c>
      <c r="U209" s="152">
        <f t="shared" si="649"/>
        <v>146.79583333333332</v>
      </c>
      <c r="V209" s="152">
        <f t="shared" si="649"/>
        <v>146.79583333333332</v>
      </c>
      <c r="W209" s="152">
        <f t="shared" si="649"/>
        <v>146.79583333333332</v>
      </c>
      <c r="X209" s="152">
        <f t="shared" si="649"/>
        <v>146.79583333333332</v>
      </c>
      <c r="Y209" s="152">
        <f t="shared" si="649"/>
        <v>146.79583333333332</v>
      </c>
      <c r="Z209" s="152">
        <f t="shared" si="649"/>
        <v>146.79583333333332</v>
      </c>
      <c r="AA209" s="152">
        <f t="shared" si="649"/>
        <v>146.79583333333332</v>
      </c>
      <c r="AB209" s="152">
        <f t="shared" si="649"/>
        <v>146.79583333333332</v>
      </c>
      <c r="AC209" s="152">
        <f t="shared" si="649"/>
        <v>146.79583333333332</v>
      </c>
      <c r="AD209" s="152">
        <f t="shared" si="649"/>
        <v>146.79583333333332</v>
      </c>
      <c r="AE209" s="152">
        <f t="shared" si="649"/>
        <v>146.79583333333332</v>
      </c>
      <c r="AF209" s="152">
        <f t="shared" si="649"/>
        <v>146.79583333333332</v>
      </c>
      <c r="AG209" s="152">
        <f t="shared" si="649"/>
        <v>146.79583333333332</v>
      </c>
      <c r="AH209" s="152">
        <f t="shared" si="649"/>
        <v>146.79583333333332</v>
      </c>
      <c r="AI209" s="152">
        <f t="shared" si="649"/>
        <v>146.79583333333332</v>
      </c>
      <c r="AJ209" s="152">
        <f t="shared" si="649"/>
        <v>146.79583333333332</v>
      </c>
      <c r="AK209" s="152">
        <f t="shared" si="649"/>
        <v>146.79583333333332</v>
      </c>
      <c r="AL209" s="152">
        <f t="shared" si="649"/>
        <v>146.79583333333332</v>
      </c>
      <c r="AM209" s="152">
        <f t="shared" si="649"/>
        <v>146.79583333333332</v>
      </c>
      <c r="AN209" s="152">
        <f t="shared" si="649"/>
        <v>146.79583333333332</v>
      </c>
      <c r="AO209" s="152">
        <f t="shared" si="649"/>
        <v>146.79583333333332</v>
      </c>
      <c r="AP209" s="152">
        <f t="shared" si="649"/>
        <v>146.79583333333332</v>
      </c>
      <c r="AQ209" s="152">
        <f t="shared" si="649"/>
        <v>146.79583333333332</v>
      </c>
      <c r="AR209" s="152">
        <f t="shared" si="649"/>
        <v>146.79583333333332</v>
      </c>
      <c r="AS209" s="152">
        <f t="shared" si="649"/>
        <v>146.79583333333332</v>
      </c>
      <c r="AT209" s="152">
        <f t="shared" si="649"/>
        <v>146.79583333333332</v>
      </c>
      <c r="AU209" s="152">
        <f t="shared" si="649"/>
        <v>146.79583333333332</v>
      </c>
      <c r="AV209" s="152">
        <f t="shared" si="649"/>
        <v>146.79583333333332</v>
      </c>
      <c r="AW209" s="152">
        <f t="shared" si="649"/>
        <v>146.79583333333332</v>
      </c>
      <c r="AX209" s="152">
        <f t="shared" si="649"/>
        <v>146.79583333333332</v>
      </c>
      <c r="AY209" s="152">
        <f t="shared" si="649"/>
        <v>146.79583333333332</v>
      </c>
      <c r="BA209" s="175">
        <f t="shared" si="537"/>
        <v>1761.55</v>
      </c>
      <c r="BB209" s="175">
        <f t="shared" si="537"/>
        <v>1761.55</v>
      </c>
      <c r="BC209" s="175">
        <f t="shared" si="537"/>
        <v>1761.55</v>
      </c>
      <c r="BD209" s="175">
        <f t="shared" si="537"/>
        <v>1761.55</v>
      </c>
      <c r="BF209" s="77" t="s">
        <v>248</v>
      </c>
      <c r="BG209" s="77" t="str">
        <f t="shared" si="504"/>
        <v>Stock CompensationStrong Case Scenario</v>
      </c>
    </row>
    <row r="210" spans="2:59" x14ac:dyDescent="0.25">
      <c r="B210" s="57" t="s">
        <v>79</v>
      </c>
      <c r="C210" s="81" t="s">
        <v>26</v>
      </c>
      <c r="D210" s="67">
        <f t="shared" ref="D210:O210" si="650">D51</f>
        <v>442233.94971999992</v>
      </c>
      <c r="E210" s="67">
        <f t="shared" si="650"/>
        <v>208396.02083999966</v>
      </c>
      <c r="F210" s="67">
        <f t="shared" si="650"/>
        <v>377528.34909000015</v>
      </c>
      <c r="G210" s="67">
        <f t="shared" si="650"/>
        <v>447772.0255199995</v>
      </c>
      <c r="H210" s="67">
        <f t="shared" si="650"/>
        <v>415609.53076999926</v>
      </c>
      <c r="I210" s="67">
        <f t="shared" si="650"/>
        <v>446406.89036999975</v>
      </c>
      <c r="J210" s="67">
        <f t="shared" si="650"/>
        <v>408782.29791000002</v>
      </c>
      <c r="K210" s="67">
        <f t="shared" si="650"/>
        <v>411670.18791999976</v>
      </c>
      <c r="L210" s="67">
        <f t="shared" si="650"/>
        <v>681855.48003999866</v>
      </c>
      <c r="M210" s="67">
        <f t="shared" si="650"/>
        <v>503403.76621000015</v>
      </c>
      <c r="N210" s="67">
        <f t="shared" si="650"/>
        <v>405640.02914999973</v>
      </c>
      <c r="O210" s="67">
        <f t="shared" si="650"/>
        <v>577117.95122000086</v>
      </c>
      <c r="P210" s="67">
        <f>P208-P209</f>
        <v>766623.67463943991</v>
      </c>
      <c r="Q210" s="67">
        <f t="shared" ref="Q210" si="651">Q208-Q209</f>
        <v>699402.64628235495</v>
      </c>
      <c r="R210" s="67">
        <f t="shared" ref="R210" si="652">R208-R209</f>
        <v>796792.80049377063</v>
      </c>
      <c r="S210" s="67">
        <f t="shared" ref="S210" si="653">S208-S209</f>
        <v>794538.03993556846</v>
      </c>
      <c r="T210" s="67">
        <f t="shared" ref="T210" si="654">T208-T209</f>
        <v>863310.09251329536</v>
      </c>
      <c r="U210" s="67">
        <f t="shared" ref="U210" si="655">U208-U209</f>
        <v>856605.36714043783</v>
      </c>
      <c r="V210" s="67">
        <f t="shared" ref="V210" si="656">V208-V209</f>
        <v>924700.64872659009</v>
      </c>
      <c r="W210" s="67">
        <f t="shared" ref="W210" si="657">W208-W209</f>
        <v>916940.3486026238</v>
      </c>
      <c r="X210" s="67">
        <f t="shared" ref="X210" si="658">X208-X209</f>
        <v>923063.67980111053</v>
      </c>
      <c r="Y210" s="67">
        <f t="shared" ref="Y210" si="659">Y208-Y209</f>
        <v>968230.7975139796</v>
      </c>
      <c r="Z210" s="67">
        <f t="shared" ref="Z210" si="660">Z208-Z209</f>
        <v>972632.66397281678</v>
      </c>
      <c r="AA210" s="67">
        <f t="shared" ref="AA210" si="661">AA208-AA209</f>
        <v>1020608.5503277763</v>
      </c>
      <c r="AB210" s="67">
        <f t="shared" ref="AB210" si="662">AB208-AB209</f>
        <v>1141356.3982562271</v>
      </c>
      <c r="AC210" s="67">
        <f t="shared" ref="AC210" si="663">AC208-AC209</f>
        <v>1161435.8704816489</v>
      </c>
      <c r="AD210" s="67">
        <f t="shared" ref="AD210" si="664">AD208-AD209</f>
        <v>1264408.5806601366</v>
      </c>
      <c r="AE210" s="67">
        <f t="shared" ref="AE210" si="665">AE208-AE209</f>
        <v>1258641.0593261833</v>
      </c>
      <c r="AF210" s="67">
        <f t="shared" ref="AF210" si="666">AF208-AF209</f>
        <v>1331906.4738869097</v>
      </c>
      <c r="AG210" s="67">
        <f t="shared" ref="AG210" si="667">AG208-AG209</f>
        <v>1324619.9138667423</v>
      </c>
      <c r="AH210" s="67">
        <f t="shared" ref="AH210" si="668">AH208-AH209</f>
        <v>1397610.3258833785</v>
      </c>
      <c r="AI210" s="67">
        <f t="shared" ref="AI210" si="669">AI208-AI209</f>
        <v>1393115.7842596555</v>
      </c>
      <c r="AJ210" s="67">
        <f t="shared" ref="AJ210" si="670">AJ208-AJ209</f>
        <v>1403135.5962901064</v>
      </c>
      <c r="AK210" s="67">
        <f t="shared" ref="AK210" si="671">AK208-AK209</f>
        <v>1456238.3931346021</v>
      </c>
      <c r="AL210" s="67">
        <f t="shared" ref="AL210" si="672">AL208-AL209</f>
        <v>1466596.8292402823</v>
      </c>
      <c r="AM210" s="67">
        <f t="shared" ref="AM210" si="673">AM208-AM209</f>
        <v>1521371.5782173253</v>
      </c>
      <c r="AN210" s="67">
        <f t="shared" ref="AN210" si="674">AN208-AN209</f>
        <v>1636620.8323915517</v>
      </c>
      <c r="AO210" s="67">
        <f t="shared" ref="AO210" si="675">AO208-AO209</f>
        <v>1674741.3792518445</v>
      </c>
      <c r="AP210" s="67">
        <f t="shared" ref="AP210" si="676">AP208-AP209</f>
        <v>1900199.5907898268</v>
      </c>
      <c r="AQ210" s="67">
        <f t="shared" ref="AQ210" si="677">AQ208-AQ209</f>
        <v>1881832.296708307</v>
      </c>
      <c r="AR210" s="67">
        <f t="shared" ref="AR210" si="678">AR208-AR209</f>
        <v>1986078.3987235422</v>
      </c>
      <c r="AS210" s="67">
        <f t="shared" ref="AS210" si="679">AS208-AS209</f>
        <v>1964278.7488671166</v>
      </c>
      <c r="AT210" s="67">
        <f t="shared" ref="AT210" si="680">AT208-AT209</f>
        <v>2057208.5088889892</v>
      </c>
      <c r="AU210" s="67">
        <f t="shared" ref="AU210" si="681">AU208-AU209</f>
        <v>2041374.5286464435</v>
      </c>
      <c r="AV210" s="67">
        <f t="shared" ref="AV210" si="682">AV208-AV209</f>
        <v>2019497.5178536405</v>
      </c>
      <c r="AW210" s="67">
        <f t="shared" ref="AW210" si="683">AW208-AW209</f>
        <v>2114565.3294230178</v>
      </c>
      <c r="AX210" s="67">
        <f t="shared" ref="AX210" si="684">AX208-AX209</f>
        <v>2098118.9832928781</v>
      </c>
      <c r="AY210" s="67">
        <f t="shared" ref="AY210" si="685">AY208-AY209</f>
        <v>2199399.8776102141</v>
      </c>
      <c r="BA210" s="174">
        <f t="shared" si="537"/>
        <v>5326416.4787599975</v>
      </c>
      <c r="BB210" s="174">
        <f t="shared" si="537"/>
        <v>10503449.309949765</v>
      </c>
      <c r="BC210" s="174">
        <f t="shared" si="537"/>
        <v>16120436.803503199</v>
      </c>
      <c r="BD210" s="174">
        <f t="shared" si="537"/>
        <v>23573915.992447373</v>
      </c>
      <c r="BF210" s="77" t="s">
        <v>248</v>
      </c>
      <c r="BG210" s="77" t="str">
        <f t="shared" si="504"/>
        <v>Contribution incl. Stock CompStrong Case Scenario</v>
      </c>
    </row>
    <row r="211" spans="2:59" x14ac:dyDescent="0.25">
      <c r="B211" s="58" t="s">
        <v>80</v>
      </c>
      <c r="C211" s="80" t="s">
        <v>26</v>
      </c>
      <c r="D211" s="64">
        <f t="shared" ref="D211:O211" si="686">D52</f>
        <v>0</v>
      </c>
      <c r="E211" s="64">
        <f t="shared" si="686"/>
        <v>0</v>
      </c>
      <c r="F211" s="64">
        <f t="shared" si="686"/>
        <v>0</v>
      </c>
      <c r="G211" s="64">
        <f t="shared" si="686"/>
        <v>0</v>
      </c>
      <c r="H211" s="64">
        <f t="shared" si="686"/>
        <v>0</v>
      </c>
      <c r="I211" s="64">
        <f t="shared" si="686"/>
        <v>0</v>
      </c>
      <c r="J211" s="64">
        <f t="shared" si="686"/>
        <v>0</v>
      </c>
      <c r="K211" s="64">
        <f t="shared" si="686"/>
        <v>0</v>
      </c>
      <c r="L211" s="64">
        <f t="shared" si="686"/>
        <v>0</v>
      </c>
      <c r="M211" s="64">
        <f t="shared" si="686"/>
        <v>0</v>
      </c>
      <c r="N211" s="64">
        <f t="shared" si="686"/>
        <v>0</v>
      </c>
      <c r="O211" s="64">
        <f t="shared" si="686"/>
        <v>0</v>
      </c>
      <c r="P211" s="118">
        <v>0</v>
      </c>
      <c r="Q211" s="118">
        <v>0</v>
      </c>
      <c r="R211" s="118">
        <v>0</v>
      </c>
      <c r="S211" s="118">
        <v>0</v>
      </c>
      <c r="T211" s="118">
        <v>0</v>
      </c>
      <c r="U211" s="118">
        <v>0</v>
      </c>
      <c r="V211" s="118">
        <v>0</v>
      </c>
      <c r="W211" s="118">
        <v>0</v>
      </c>
      <c r="X211" s="118">
        <v>0</v>
      </c>
      <c r="Y211" s="118">
        <v>0</v>
      </c>
      <c r="Z211" s="118">
        <v>0</v>
      </c>
      <c r="AA211" s="118">
        <v>0</v>
      </c>
      <c r="AB211" s="118">
        <v>0</v>
      </c>
      <c r="AC211" s="118">
        <v>0</v>
      </c>
      <c r="AD211" s="118">
        <v>0</v>
      </c>
      <c r="AE211" s="118">
        <v>0</v>
      </c>
      <c r="AF211" s="118">
        <v>0</v>
      </c>
      <c r="AG211" s="118">
        <v>0</v>
      </c>
      <c r="AH211" s="118">
        <v>0</v>
      </c>
      <c r="AI211" s="118">
        <v>0</v>
      </c>
      <c r="AJ211" s="118">
        <v>0</v>
      </c>
      <c r="AK211" s="118">
        <v>0</v>
      </c>
      <c r="AL211" s="118">
        <v>0</v>
      </c>
      <c r="AM211" s="118">
        <v>0</v>
      </c>
      <c r="AN211" s="118">
        <v>0</v>
      </c>
      <c r="AO211" s="118">
        <v>0</v>
      </c>
      <c r="AP211" s="118">
        <v>0</v>
      </c>
      <c r="AQ211" s="118">
        <v>0</v>
      </c>
      <c r="AR211" s="118">
        <v>0</v>
      </c>
      <c r="AS211" s="118">
        <v>0</v>
      </c>
      <c r="AT211" s="118">
        <v>0</v>
      </c>
      <c r="AU211" s="118">
        <v>0</v>
      </c>
      <c r="AV211" s="118">
        <v>0</v>
      </c>
      <c r="AW211" s="118">
        <v>0</v>
      </c>
      <c r="AX211" s="118">
        <v>0</v>
      </c>
      <c r="AY211" s="118">
        <v>0</v>
      </c>
      <c r="BA211" s="175">
        <f t="shared" si="537"/>
        <v>0</v>
      </c>
      <c r="BB211" s="175">
        <f t="shared" si="537"/>
        <v>0</v>
      </c>
      <c r="BC211" s="175">
        <f t="shared" si="537"/>
        <v>0</v>
      </c>
      <c r="BD211" s="175">
        <f t="shared" si="537"/>
        <v>0</v>
      </c>
      <c r="BF211" s="77" t="s">
        <v>248</v>
      </c>
      <c r="BG211" s="77" t="str">
        <f t="shared" si="504"/>
        <v>Corporate AllocationStrong Case Scenario</v>
      </c>
    </row>
    <row r="212" spans="2:59" x14ac:dyDescent="0.25">
      <c r="B212" s="59" t="s">
        <v>81</v>
      </c>
      <c r="C212" s="79" t="s">
        <v>26</v>
      </c>
      <c r="D212" s="68">
        <f t="shared" ref="D212:O212" si="687">D53</f>
        <v>442233.94971999992</v>
      </c>
      <c r="E212" s="68">
        <f t="shared" si="687"/>
        <v>208396.02083999966</v>
      </c>
      <c r="F212" s="68">
        <f t="shared" si="687"/>
        <v>377528.34909000015</v>
      </c>
      <c r="G212" s="68">
        <f t="shared" si="687"/>
        <v>447772.0255199995</v>
      </c>
      <c r="H212" s="68">
        <f t="shared" si="687"/>
        <v>415609.53076999926</v>
      </c>
      <c r="I212" s="68">
        <f t="shared" si="687"/>
        <v>446406.89036999975</v>
      </c>
      <c r="J212" s="68">
        <f t="shared" si="687"/>
        <v>408782.29791000002</v>
      </c>
      <c r="K212" s="68">
        <f t="shared" si="687"/>
        <v>411670.18791999976</v>
      </c>
      <c r="L212" s="68">
        <f t="shared" si="687"/>
        <v>681855.48003999866</v>
      </c>
      <c r="M212" s="68">
        <f t="shared" si="687"/>
        <v>503403.76621000015</v>
      </c>
      <c r="N212" s="68">
        <f t="shared" si="687"/>
        <v>405640.02914999973</v>
      </c>
      <c r="O212" s="68">
        <f t="shared" si="687"/>
        <v>577117.95122000086</v>
      </c>
      <c r="P212" s="68">
        <f t="shared" ref="P212:AY212" si="688">SUM(P210:P211)</f>
        <v>766623.67463943991</v>
      </c>
      <c r="Q212" s="68">
        <f t="shared" si="688"/>
        <v>699402.64628235495</v>
      </c>
      <c r="R212" s="68">
        <f t="shared" si="688"/>
        <v>796792.80049377063</v>
      </c>
      <c r="S212" s="68">
        <f t="shared" si="688"/>
        <v>794538.03993556846</v>
      </c>
      <c r="T212" s="68">
        <f t="shared" si="688"/>
        <v>863310.09251329536</v>
      </c>
      <c r="U212" s="68">
        <f t="shared" si="688"/>
        <v>856605.36714043783</v>
      </c>
      <c r="V212" s="68">
        <f t="shared" si="688"/>
        <v>924700.64872659009</v>
      </c>
      <c r="W212" s="68">
        <f t="shared" si="688"/>
        <v>916940.3486026238</v>
      </c>
      <c r="X212" s="68">
        <f t="shared" si="688"/>
        <v>923063.67980111053</v>
      </c>
      <c r="Y212" s="68">
        <f t="shared" si="688"/>
        <v>968230.7975139796</v>
      </c>
      <c r="Z212" s="68">
        <f t="shared" si="688"/>
        <v>972632.66397281678</v>
      </c>
      <c r="AA212" s="68">
        <f t="shared" si="688"/>
        <v>1020608.5503277763</v>
      </c>
      <c r="AB212" s="68">
        <f t="shared" si="688"/>
        <v>1141356.3982562271</v>
      </c>
      <c r="AC212" s="68">
        <f t="shared" si="688"/>
        <v>1161435.8704816489</v>
      </c>
      <c r="AD212" s="68">
        <f t="shared" si="688"/>
        <v>1264408.5806601366</v>
      </c>
      <c r="AE212" s="68">
        <f t="shared" si="688"/>
        <v>1258641.0593261833</v>
      </c>
      <c r="AF212" s="68">
        <f t="shared" si="688"/>
        <v>1331906.4738869097</v>
      </c>
      <c r="AG212" s="68">
        <f t="shared" si="688"/>
        <v>1324619.9138667423</v>
      </c>
      <c r="AH212" s="68">
        <f t="shared" si="688"/>
        <v>1397610.3258833785</v>
      </c>
      <c r="AI212" s="68">
        <f t="shared" si="688"/>
        <v>1393115.7842596555</v>
      </c>
      <c r="AJ212" s="68">
        <f t="shared" si="688"/>
        <v>1403135.5962901064</v>
      </c>
      <c r="AK212" s="68">
        <f t="shared" si="688"/>
        <v>1456238.3931346021</v>
      </c>
      <c r="AL212" s="68">
        <f t="shared" si="688"/>
        <v>1466596.8292402823</v>
      </c>
      <c r="AM212" s="68">
        <f t="shared" si="688"/>
        <v>1521371.5782173253</v>
      </c>
      <c r="AN212" s="68">
        <f t="shared" si="688"/>
        <v>1636620.8323915517</v>
      </c>
      <c r="AO212" s="68">
        <f t="shared" si="688"/>
        <v>1674741.3792518445</v>
      </c>
      <c r="AP212" s="68">
        <f t="shared" si="688"/>
        <v>1900199.5907898268</v>
      </c>
      <c r="AQ212" s="68">
        <f t="shared" si="688"/>
        <v>1881832.296708307</v>
      </c>
      <c r="AR212" s="68">
        <f t="shared" si="688"/>
        <v>1986078.3987235422</v>
      </c>
      <c r="AS212" s="68">
        <f t="shared" si="688"/>
        <v>1964278.7488671166</v>
      </c>
      <c r="AT212" s="68">
        <f t="shared" si="688"/>
        <v>2057208.5088889892</v>
      </c>
      <c r="AU212" s="68">
        <f t="shared" si="688"/>
        <v>2041374.5286464435</v>
      </c>
      <c r="AV212" s="68">
        <f t="shared" si="688"/>
        <v>2019497.5178536405</v>
      </c>
      <c r="AW212" s="68">
        <f t="shared" si="688"/>
        <v>2114565.3294230178</v>
      </c>
      <c r="AX212" s="68">
        <f t="shared" si="688"/>
        <v>2098118.9832928781</v>
      </c>
      <c r="AY212" s="68">
        <f t="shared" si="688"/>
        <v>2199399.8776102141</v>
      </c>
      <c r="BA212" s="176">
        <f t="shared" si="537"/>
        <v>5326416.4787599975</v>
      </c>
      <c r="BB212" s="176">
        <f t="shared" si="537"/>
        <v>10503449.309949765</v>
      </c>
      <c r="BC212" s="176">
        <f t="shared" si="537"/>
        <v>16120436.803503199</v>
      </c>
      <c r="BD212" s="176">
        <f t="shared" si="537"/>
        <v>23573915.992447373</v>
      </c>
      <c r="BF212" s="77" t="s">
        <v>248</v>
      </c>
      <c r="BG212" s="77" t="str">
        <f t="shared" si="504"/>
        <v>EBITStrong Case Scenario</v>
      </c>
    </row>
    <row r="213" spans="2:59" x14ac:dyDescent="0.25">
      <c r="B213" s="35"/>
      <c r="C213" s="35"/>
    </row>
    <row r="214" spans="2:59" x14ac:dyDescent="0.25">
      <c r="B214" s="35"/>
      <c r="C214" s="35"/>
    </row>
    <row r="215" spans="2:59" x14ac:dyDescent="0.25">
      <c r="B215" s="69" t="s">
        <v>82</v>
      </c>
      <c r="C215" s="69" t="s">
        <v>113</v>
      </c>
      <c r="D215" s="70">
        <v>44562</v>
      </c>
      <c r="E215" s="70">
        <v>44593</v>
      </c>
      <c r="F215" s="70">
        <v>44621</v>
      </c>
      <c r="G215" s="70">
        <v>44652</v>
      </c>
      <c r="H215" s="70">
        <v>44682</v>
      </c>
      <c r="I215" s="70">
        <v>44713</v>
      </c>
      <c r="J215" s="70">
        <v>44743</v>
      </c>
      <c r="K215" s="70">
        <v>44774</v>
      </c>
      <c r="L215" s="70">
        <v>44805</v>
      </c>
      <c r="M215" s="70">
        <v>44835</v>
      </c>
      <c r="N215" s="70">
        <v>44866</v>
      </c>
      <c r="O215" s="70">
        <v>44896</v>
      </c>
      <c r="P215" s="70">
        <v>44927</v>
      </c>
      <c r="Q215" s="70">
        <v>44958</v>
      </c>
      <c r="R215" s="70">
        <v>44986</v>
      </c>
      <c r="S215" s="70">
        <v>45017</v>
      </c>
      <c r="T215" s="70">
        <v>45047</v>
      </c>
      <c r="U215" s="70">
        <v>45078</v>
      </c>
      <c r="V215" s="70">
        <v>45108</v>
      </c>
      <c r="W215" s="70">
        <v>45139</v>
      </c>
      <c r="X215" s="70">
        <v>45170</v>
      </c>
      <c r="Y215" s="70">
        <v>45200</v>
      </c>
      <c r="Z215" s="70">
        <v>45231</v>
      </c>
      <c r="AA215" s="70">
        <v>45261</v>
      </c>
      <c r="AB215" s="70">
        <v>45292</v>
      </c>
      <c r="AC215" s="70">
        <v>45323</v>
      </c>
      <c r="AD215" s="70">
        <v>45352</v>
      </c>
      <c r="AE215" s="70">
        <v>45383</v>
      </c>
      <c r="AF215" s="70">
        <v>45413</v>
      </c>
      <c r="AG215" s="70">
        <v>45444</v>
      </c>
      <c r="AH215" s="70">
        <v>45474</v>
      </c>
      <c r="AI215" s="70">
        <v>45505</v>
      </c>
      <c r="AJ215" s="70">
        <v>45536</v>
      </c>
      <c r="AK215" s="70">
        <v>45566</v>
      </c>
      <c r="AL215" s="70">
        <v>45597</v>
      </c>
      <c r="AM215" s="70">
        <v>45627</v>
      </c>
      <c r="AN215" s="70">
        <v>45658</v>
      </c>
      <c r="AO215" s="70">
        <v>45689</v>
      </c>
      <c r="AP215" s="70">
        <v>45717</v>
      </c>
      <c r="AQ215" s="70">
        <v>45748</v>
      </c>
      <c r="AR215" s="70">
        <v>45778</v>
      </c>
      <c r="AS215" s="70">
        <v>45809</v>
      </c>
      <c r="AT215" s="70">
        <v>45839</v>
      </c>
      <c r="AU215" s="70">
        <v>45870</v>
      </c>
      <c r="AV215" s="70">
        <v>45901</v>
      </c>
      <c r="AW215" s="70">
        <v>45931</v>
      </c>
      <c r="AX215" s="70">
        <v>45962</v>
      </c>
      <c r="AY215" s="70">
        <v>45992</v>
      </c>
      <c r="BA215" s="49">
        <v>2022</v>
      </c>
      <c r="BB215" s="49">
        <f>BA215+1</f>
        <v>2023</v>
      </c>
      <c r="BC215" s="49">
        <f>BB215+1</f>
        <v>2024</v>
      </c>
      <c r="BD215" s="49">
        <f>BC215+1</f>
        <v>2025</v>
      </c>
    </row>
    <row r="216" spans="2:59" x14ac:dyDescent="0.25">
      <c r="B216" s="48" t="s">
        <v>83</v>
      </c>
      <c r="C216" s="82" t="s">
        <v>118</v>
      </c>
      <c r="D216" s="66">
        <f t="shared" ref="D216:O216" si="689">D57</f>
        <v>1700400</v>
      </c>
      <c r="E216" s="66">
        <f t="shared" si="689"/>
        <v>1721659</v>
      </c>
      <c r="F216" s="66">
        <f t="shared" si="689"/>
        <v>2201325</v>
      </c>
      <c r="G216" s="66">
        <f t="shared" si="689"/>
        <v>2391118</v>
      </c>
      <c r="H216" s="66">
        <f t="shared" si="689"/>
        <v>2650688</v>
      </c>
      <c r="I216" s="66">
        <f t="shared" si="689"/>
        <v>2698720</v>
      </c>
      <c r="J216" s="66">
        <f t="shared" si="689"/>
        <v>2891408</v>
      </c>
      <c r="K216" s="66">
        <f t="shared" si="689"/>
        <v>2946335</v>
      </c>
      <c r="L216" s="66">
        <f t="shared" si="689"/>
        <v>3140314</v>
      </c>
      <c r="M216" s="66">
        <f t="shared" si="689"/>
        <v>3103495</v>
      </c>
      <c r="N216" s="66">
        <f t="shared" si="689"/>
        <v>3106146</v>
      </c>
      <c r="O216" s="66">
        <f t="shared" si="689"/>
        <v>3254012</v>
      </c>
      <c r="P216" s="37">
        <f t="shared" ref="P216:AY216" si="690">P234*P312</f>
        <v>3474234.7973985467</v>
      </c>
      <c r="Q216" s="37">
        <f t="shared" si="690"/>
        <v>3187377.4737027367</v>
      </c>
      <c r="R216" s="37">
        <f t="shared" si="690"/>
        <v>3606657.811646909</v>
      </c>
      <c r="S216" s="37">
        <f t="shared" si="690"/>
        <v>3597324.9502970348</v>
      </c>
      <c r="T216" s="37">
        <f t="shared" si="690"/>
        <v>3890028.2863207627</v>
      </c>
      <c r="U216" s="37">
        <f t="shared" si="690"/>
        <v>3857819.8973235693</v>
      </c>
      <c r="V216" s="37">
        <f t="shared" si="690"/>
        <v>4139997.1162915858</v>
      </c>
      <c r="W216" s="37">
        <f t="shared" si="690"/>
        <v>4097671.3977155308</v>
      </c>
      <c r="X216" s="37">
        <f t="shared" si="690"/>
        <v>4116224.4479253506</v>
      </c>
      <c r="Y216" s="37">
        <f t="shared" si="690"/>
        <v>4300330.2484823409</v>
      </c>
      <c r="Z216" s="37">
        <f t="shared" si="690"/>
        <v>4315515.1136199795</v>
      </c>
      <c r="AA216" s="37">
        <f t="shared" si="690"/>
        <v>4510969.2334326971</v>
      </c>
      <c r="AB216" s="37">
        <f t="shared" si="690"/>
        <v>4539571.1917249002</v>
      </c>
      <c r="AC216" s="37">
        <f t="shared" si="690"/>
        <v>4615514.6790633462</v>
      </c>
      <c r="AD216" s="37">
        <f t="shared" si="690"/>
        <v>5009375.6565032164</v>
      </c>
      <c r="AE216" s="37">
        <f t="shared" si="690"/>
        <v>4985697.127833141</v>
      </c>
      <c r="AF216" s="37">
        <f t="shared" si="690"/>
        <v>5265125.0798627306</v>
      </c>
      <c r="AG216" s="37">
        <f t="shared" si="690"/>
        <v>5235444.7282447051</v>
      </c>
      <c r="AH216" s="37">
        <f t="shared" si="690"/>
        <v>5513916.1733545251</v>
      </c>
      <c r="AI216" s="37">
        <f t="shared" si="690"/>
        <v>5495626.1319662808</v>
      </c>
      <c r="AJ216" s="37">
        <f t="shared" si="690"/>
        <v>5533623.3891656138</v>
      </c>
      <c r="AK216" s="37">
        <f t="shared" si="690"/>
        <v>5737469.6960573234</v>
      </c>
      <c r="AL216" s="37">
        <f t="shared" si="690"/>
        <v>5777994.8483562805</v>
      </c>
      <c r="AM216" s="37">
        <f t="shared" si="690"/>
        <v>5989288.7716509197</v>
      </c>
      <c r="AN216" s="37">
        <f t="shared" si="690"/>
        <v>6031370.012594766</v>
      </c>
      <c r="AO216" s="37">
        <f t="shared" si="690"/>
        <v>6167993.3176764119</v>
      </c>
      <c r="AP216" s="37">
        <f t="shared" si="690"/>
        <v>6978570.9656387065</v>
      </c>
      <c r="AQ216" s="37">
        <f t="shared" si="690"/>
        <v>6912093.9123058524</v>
      </c>
      <c r="AR216" s="37">
        <f t="shared" si="690"/>
        <v>7286781.6784026809</v>
      </c>
      <c r="AS216" s="37">
        <f t="shared" si="690"/>
        <v>7208151.0583515251</v>
      </c>
      <c r="AT216" s="37">
        <f t="shared" si="690"/>
        <v>7542353.8275575619</v>
      </c>
      <c r="AU216" s="37">
        <f t="shared" si="690"/>
        <v>7485417.7480051732</v>
      </c>
      <c r="AV216" s="37">
        <f t="shared" si="690"/>
        <v>7406826.5736496802</v>
      </c>
      <c r="AW216" s="37">
        <f t="shared" si="690"/>
        <v>7748965.4868967971</v>
      </c>
      <c r="AX216" s="37">
        <f t="shared" si="690"/>
        <v>7689960.149109859</v>
      </c>
      <c r="AY216" s="37">
        <f t="shared" si="690"/>
        <v>8054407.6875018133</v>
      </c>
      <c r="BA216" s="37">
        <f t="shared" ref="BA216:BD231" si="691">SUMIF($D$10:$AY$10,BA$11,$D216:$AY216)</f>
        <v>31805620</v>
      </c>
      <c r="BB216" s="37">
        <f t="shared" si="691"/>
        <v>47094150.774157032</v>
      </c>
      <c r="BC216" s="37">
        <f t="shared" si="691"/>
        <v>63698647.473782964</v>
      </c>
      <c r="BD216" s="37">
        <f t="shared" si="691"/>
        <v>86512892.417690828</v>
      </c>
      <c r="BF216" s="77" t="s">
        <v>248</v>
      </c>
      <c r="BG216" s="77" t="str">
        <f t="shared" ref="BG216:BG234" si="692">B216&amp;BF216</f>
        <v>Shopping_SessionsStrong Case Scenario</v>
      </c>
    </row>
    <row r="217" spans="2:59" x14ac:dyDescent="0.25">
      <c r="B217" s="48" t="s">
        <v>84</v>
      </c>
      <c r="C217" s="82" t="s">
        <v>26</v>
      </c>
      <c r="D217" s="66">
        <f t="shared" ref="D217:O217" si="693">D58</f>
        <v>575748.04794658639</v>
      </c>
      <c r="E217" s="66">
        <f t="shared" si="693"/>
        <v>576436.57225580676</v>
      </c>
      <c r="F217" s="66">
        <f t="shared" si="693"/>
        <v>648290.82198567269</v>
      </c>
      <c r="G217" s="66">
        <f t="shared" si="693"/>
        <v>676459.16724026797</v>
      </c>
      <c r="H217" s="66">
        <f t="shared" si="693"/>
        <v>689829.77334273094</v>
      </c>
      <c r="I217" s="66">
        <f t="shared" si="693"/>
        <v>3229908.3960220404</v>
      </c>
      <c r="J217" s="66">
        <f t="shared" si="693"/>
        <v>3053975.7939793924</v>
      </c>
      <c r="K217" s="66">
        <f t="shared" si="693"/>
        <v>3253064.0361040006</v>
      </c>
      <c r="L217" s="66">
        <f t="shared" si="693"/>
        <v>3248755.5741827358</v>
      </c>
      <c r="M217" s="66">
        <f t="shared" si="693"/>
        <v>3188557.6034553433</v>
      </c>
      <c r="N217" s="66">
        <f t="shared" si="693"/>
        <v>3016257.9560862146</v>
      </c>
      <c r="O217" s="66">
        <f t="shared" si="693"/>
        <v>3222762.52930832</v>
      </c>
      <c r="P217" s="37">
        <f t="shared" ref="P217:AY217" si="694">P175*P316</f>
        <v>3465568.032228786</v>
      </c>
      <c r="Q217" s="37">
        <f t="shared" si="694"/>
        <v>3179426.297779724</v>
      </c>
      <c r="R217" s="37">
        <f t="shared" si="694"/>
        <v>3597660.7063491805</v>
      </c>
      <c r="S217" s="37">
        <f t="shared" si="694"/>
        <v>3588351.1265914831</v>
      </c>
      <c r="T217" s="37">
        <f t="shared" si="694"/>
        <v>3880324.2900086795</v>
      </c>
      <c r="U217" s="37">
        <f t="shared" si="694"/>
        <v>3848196.2474935777</v>
      </c>
      <c r="V217" s="37">
        <f t="shared" si="694"/>
        <v>4129669.5521219862</v>
      </c>
      <c r="W217" s="37">
        <f t="shared" si="694"/>
        <v>4087449.4185408829</v>
      </c>
      <c r="X217" s="37">
        <f t="shared" si="694"/>
        <v>4105956.1866371641</v>
      </c>
      <c r="Y217" s="37">
        <f t="shared" si="694"/>
        <v>4289602.7200942403</v>
      </c>
      <c r="Z217" s="37">
        <f t="shared" si="694"/>
        <v>4304749.7053337274</v>
      </c>
      <c r="AA217" s="37">
        <f t="shared" si="694"/>
        <v>4499716.2487284252</v>
      </c>
      <c r="AB217" s="37">
        <f t="shared" si="694"/>
        <v>5050588.7355640363</v>
      </c>
      <c r="AC217" s="37">
        <f t="shared" si="694"/>
        <v>5135081.1480610976</v>
      </c>
      <c r="AD217" s="37">
        <f t="shared" si="694"/>
        <v>5573278.8834908633</v>
      </c>
      <c r="AE217" s="37">
        <f t="shared" si="694"/>
        <v>5546934.8732033251</v>
      </c>
      <c r="AF217" s="37">
        <f t="shared" si="694"/>
        <v>5857817.9075954193</v>
      </c>
      <c r="AG217" s="37">
        <f t="shared" si="694"/>
        <v>5824796.4517753562</v>
      </c>
      <c r="AH217" s="37">
        <f t="shared" si="694"/>
        <v>6134615.3056820147</v>
      </c>
      <c r="AI217" s="37">
        <f t="shared" si="694"/>
        <v>6114266.3623331673</v>
      </c>
      <c r="AJ217" s="37">
        <f t="shared" si="694"/>
        <v>6156540.9541587364</v>
      </c>
      <c r="AK217" s="37">
        <f t="shared" si="694"/>
        <v>6383334.1506726136</v>
      </c>
      <c r="AL217" s="37">
        <f t="shared" si="694"/>
        <v>6428421.2016436895</v>
      </c>
      <c r="AM217" s="37">
        <f t="shared" si="694"/>
        <v>6663500.3894820344</v>
      </c>
      <c r="AN217" s="37">
        <f t="shared" si="694"/>
        <v>7157673.27713734</v>
      </c>
      <c r="AO217" s="37">
        <f t="shared" si="694"/>
        <v>7319809.7366440548</v>
      </c>
      <c r="AP217" s="37">
        <f t="shared" si="694"/>
        <v>8281755.3572491724</v>
      </c>
      <c r="AQ217" s="37">
        <f t="shared" si="694"/>
        <v>8202864.3213502318</v>
      </c>
      <c r="AR217" s="37">
        <f t="shared" si="694"/>
        <v>8647521.6056921314</v>
      </c>
      <c r="AS217" s="37">
        <f t="shared" si="694"/>
        <v>8554207.4354903959</v>
      </c>
      <c r="AT217" s="37">
        <f t="shared" si="694"/>
        <v>8950819.5195270441</v>
      </c>
      <c r="AU217" s="37">
        <f t="shared" si="694"/>
        <v>8883251.1471230797</v>
      </c>
      <c r="AV217" s="37">
        <f t="shared" si="694"/>
        <v>8789983.7887404114</v>
      </c>
      <c r="AW217" s="37">
        <f t="shared" si="694"/>
        <v>9196014.0192359444</v>
      </c>
      <c r="AX217" s="37">
        <f t="shared" si="694"/>
        <v>9125989.973520942</v>
      </c>
      <c r="AY217" s="37">
        <f t="shared" si="694"/>
        <v>9558494.7611594517</v>
      </c>
      <c r="BA217" s="37">
        <f t="shared" si="691"/>
        <v>25380046.271909114</v>
      </c>
      <c r="BB217" s="37">
        <f t="shared" si="691"/>
        <v>46976670.531907856</v>
      </c>
      <c r="BC217" s="37">
        <f t="shared" si="691"/>
        <v>70869176.363662362</v>
      </c>
      <c r="BD217" s="37">
        <f t="shared" si="691"/>
        <v>102668384.9428702</v>
      </c>
      <c r="BF217" s="77" t="s">
        <v>248</v>
      </c>
      <c r="BG217" s="77" t="str">
        <f t="shared" si="692"/>
        <v>Cash Gross BookingsStrong Case Scenario</v>
      </c>
    </row>
    <row r="218" spans="2:59" x14ac:dyDescent="0.25">
      <c r="B218" s="48" t="s">
        <v>85</v>
      </c>
      <c r="C218" s="82" t="s">
        <v>115</v>
      </c>
      <c r="D218" s="66">
        <f t="shared" ref="D218:O218" si="695">D59</f>
        <v>658262.57782556571</v>
      </c>
      <c r="E218" s="66">
        <f t="shared" si="695"/>
        <v>663524.34655195253</v>
      </c>
      <c r="F218" s="66">
        <f t="shared" si="695"/>
        <v>740442.80738525442</v>
      </c>
      <c r="G218" s="66">
        <f t="shared" si="695"/>
        <v>688587.42014860932</v>
      </c>
      <c r="H218" s="66">
        <f t="shared" si="695"/>
        <v>722250.52305415098</v>
      </c>
      <c r="I218" s="66">
        <f t="shared" si="695"/>
        <v>686957.79113777657</v>
      </c>
      <c r="J218" s="66">
        <f t="shared" si="695"/>
        <v>664940.00025056268</v>
      </c>
      <c r="K218" s="66">
        <f t="shared" si="695"/>
        <v>711411.99261915544</v>
      </c>
      <c r="L218" s="66">
        <f t="shared" si="695"/>
        <v>690832.1681683301</v>
      </c>
      <c r="M218" s="66">
        <f t="shared" si="695"/>
        <v>708714.40576693439</v>
      </c>
      <c r="N218" s="66">
        <f t="shared" si="695"/>
        <v>682030.08727972279</v>
      </c>
      <c r="O218" s="66">
        <f t="shared" si="695"/>
        <v>673514.76200917037</v>
      </c>
      <c r="P218" s="37">
        <f t="shared" ref="P218:AY218" si="696">P297*P233</f>
        <v>711872.82824720093</v>
      </c>
      <c r="Q218" s="37">
        <f t="shared" si="696"/>
        <v>704077.39316980739</v>
      </c>
      <c r="R218" s="37">
        <f t="shared" si="696"/>
        <v>889281.58821172663</v>
      </c>
      <c r="S218" s="37">
        <f t="shared" si="696"/>
        <v>750034.15787182271</v>
      </c>
      <c r="T218" s="37">
        <f t="shared" si="696"/>
        <v>888127.19161774113</v>
      </c>
      <c r="U218" s="37">
        <f t="shared" si="696"/>
        <v>750574.87335136265</v>
      </c>
      <c r="V218" s="37">
        <f t="shared" si="696"/>
        <v>888689.59587654576</v>
      </c>
      <c r="W218" s="37">
        <f t="shared" si="696"/>
        <v>751281.46920555353</v>
      </c>
      <c r="X218" s="37">
        <f t="shared" si="696"/>
        <v>705231.14826685819</v>
      </c>
      <c r="Y218" s="37">
        <f t="shared" si="696"/>
        <v>750337.30860635766</v>
      </c>
      <c r="Z218" s="37">
        <f t="shared" si="696"/>
        <v>702967.2134543088</v>
      </c>
      <c r="AA218" s="37">
        <f t="shared" si="696"/>
        <v>749824.63401608635</v>
      </c>
      <c r="AB218" s="37">
        <f t="shared" si="696"/>
        <v>702492.65935266239</v>
      </c>
      <c r="AC218" s="37">
        <f t="shared" si="696"/>
        <v>700930.44050695887</v>
      </c>
      <c r="AD218" s="37">
        <f t="shared" si="696"/>
        <v>887120.64067268837</v>
      </c>
      <c r="AE218" s="37">
        <f t="shared" si="696"/>
        <v>748157.23825927603</v>
      </c>
      <c r="AF218" s="37">
        <f t="shared" si="696"/>
        <v>885770.37518135377</v>
      </c>
      <c r="AG218" s="37">
        <f t="shared" si="696"/>
        <v>748553.57522929995</v>
      </c>
      <c r="AH218" s="37">
        <f t="shared" si="696"/>
        <v>885276.14661162952</v>
      </c>
      <c r="AI218" s="37">
        <f t="shared" si="696"/>
        <v>746590.67944888549</v>
      </c>
      <c r="AJ218" s="37">
        <f t="shared" si="696"/>
        <v>700147.80612628406</v>
      </c>
      <c r="AK218" s="37">
        <f t="shared" si="696"/>
        <v>748362.85154645809</v>
      </c>
      <c r="AL218" s="37">
        <f t="shared" si="696"/>
        <v>700390.82902118901</v>
      </c>
      <c r="AM218" s="37">
        <f t="shared" si="696"/>
        <v>745693.3073179737</v>
      </c>
      <c r="AN218" s="37">
        <f t="shared" si="696"/>
        <v>698482.33000155282</v>
      </c>
      <c r="AO218" s="37">
        <f t="shared" si="696"/>
        <v>700750.34353981225</v>
      </c>
      <c r="AP218" s="37">
        <f t="shared" si="696"/>
        <v>1503333.5511660492</v>
      </c>
      <c r="AQ218" s="37">
        <f t="shared" si="696"/>
        <v>1139586.9719888009</v>
      </c>
      <c r="AR218" s="37">
        <f t="shared" si="696"/>
        <v>1504200.3512899016</v>
      </c>
      <c r="AS218" s="37">
        <f t="shared" si="696"/>
        <v>1138274.9105598433</v>
      </c>
      <c r="AT218" s="37">
        <f t="shared" si="696"/>
        <v>1503601.2555323883</v>
      </c>
      <c r="AU218" s="37">
        <f t="shared" si="696"/>
        <v>1136852.9866831631</v>
      </c>
      <c r="AV218" s="37">
        <f t="shared" si="696"/>
        <v>882230.77259663213</v>
      </c>
      <c r="AW218" s="37">
        <f t="shared" si="696"/>
        <v>1137161.9339178181</v>
      </c>
      <c r="AX218" s="37">
        <f t="shared" si="696"/>
        <v>882946.48031998379</v>
      </c>
      <c r="AY218" s="37">
        <f t="shared" si="696"/>
        <v>1134995.0976030829</v>
      </c>
      <c r="BA218" s="37">
        <f t="shared" si="691"/>
        <v>8291468.8821971864</v>
      </c>
      <c r="BB218" s="37">
        <f t="shared" si="691"/>
        <v>9242299.4018953703</v>
      </c>
      <c r="BC218" s="37">
        <f t="shared" si="691"/>
        <v>9199486.5492746606</v>
      </c>
      <c r="BD218" s="37">
        <f t="shared" si="691"/>
        <v>13362416.985199029</v>
      </c>
      <c r="BF218" s="77" t="s">
        <v>248</v>
      </c>
      <c r="BG218" s="77" t="str">
        <f t="shared" si="692"/>
        <v>Supply_HoursStrong Case Scenario</v>
      </c>
    </row>
    <row r="219" spans="2:59" x14ac:dyDescent="0.25">
      <c r="B219" s="48" t="s">
        <v>86</v>
      </c>
      <c r="C219" s="82" t="s">
        <v>118</v>
      </c>
      <c r="D219" s="66">
        <f t="shared" ref="D219:O219" si="697">D60</f>
        <v>1019757</v>
      </c>
      <c r="E219" s="66">
        <f t="shared" si="697"/>
        <v>975449</v>
      </c>
      <c r="F219" s="66">
        <f t="shared" si="697"/>
        <v>1104550</v>
      </c>
      <c r="G219" s="66">
        <f t="shared" si="697"/>
        <v>1114597</v>
      </c>
      <c r="H219" s="66">
        <f t="shared" si="697"/>
        <v>1213093</v>
      </c>
      <c r="I219" s="66">
        <f t="shared" si="697"/>
        <v>1212808</v>
      </c>
      <c r="J219" s="66">
        <f t="shared" si="697"/>
        <v>1153947</v>
      </c>
      <c r="K219" s="66">
        <f t="shared" si="697"/>
        <v>1175656</v>
      </c>
      <c r="L219" s="66">
        <f t="shared" si="697"/>
        <v>1195076</v>
      </c>
      <c r="M219" s="66">
        <f t="shared" si="697"/>
        <v>1191215</v>
      </c>
      <c r="N219" s="66">
        <f t="shared" si="697"/>
        <v>1141088</v>
      </c>
      <c r="O219" s="66">
        <f t="shared" si="697"/>
        <v>1092181</v>
      </c>
      <c r="P219" s="37">
        <f t="shared" ref="P219:AY219" si="698">P171*P323</f>
        <v>1677658.6536389131</v>
      </c>
      <c r="Q219" s="37">
        <f t="shared" si="698"/>
        <v>1539139.3250609119</v>
      </c>
      <c r="R219" s="37">
        <f t="shared" si="698"/>
        <v>1741603.8469692727</v>
      </c>
      <c r="S219" s="37">
        <f t="shared" si="698"/>
        <v>1737097.1407390111</v>
      </c>
      <c r="T219" s="37">
        <f t="shared" si="698"/>
        <v>1878439.4256637036</v>
      </c>
      <c r="U219" s="37">
        <f t="shared" si="698"/>
        <v>1862886.4519379865</v>
      </c>
      <c r="V219" s="37">
        <f t="shared" si="698"/>
        <v>1999145.8243948878</v>
      </c>
      <c r="W219" s="37">
        <f t="shared" si="698"/>
        <v>1978707.3358696529</v>
      </c>
      <c r="X219" s="37">
        <f t="shared" si="698"/>
        <v>1987666.3403846058</v>
      </c>
      <c r="Y219" s="37">
        <f t="shared" si="698"/>
        <v>2076568.4173889663</v>
      </c>
      <c r="Z219" s="37">
        <f t="shared" si="698"/>
        <v>2083900.9731568072</v>
      </c>
      <c r="AA219" s="37">
        <f t="shared" si="698"/>
        <v>2178282.992397048</v>
      </c>
      <c r="AB219" s="37">
        <f t="shared" si="698"/>
        <v>2348672.6485096877</v>
      </c>
      <c r="AC219" s="37">
        <f t="shared" si="698"/>
        <v>2387964.1110754451</v>
      </c>
      <c r="AD219" s="37">
        <f t="shared" si="698"/>
        <v>2591738.9756958243</v>
      </c>
      <c r="AE219" s="37">
        <f t="shared" si="698"/>
        <v>2579488.2343161684</v>
      </c>
      <c r="AF219" s="37">
        <f t="shared" si="698"/>
        <v>2724058.0098397471</v>
      </c>
      <c r="AG219" s="37">
        <f t="shared" si="698"/>
        <v>2708702.0594428289</v>
      </c>
      <c r="AH219" s="37">
        <f t="shared" si="698"/>
        <v>2852776.9596696687</v>
      </c>
      <c r="AI219" s="37">
        <f t="shared" si="698"/>
        <v>2843314.1011452805</v>
      </c>
      <c r="AJ219" s="37">
        <f t="shared" si="698"/>
        <v>2862973.032558261</v>
      </c>
      <c r="AK219" s="37">
        <f t="shared" si="698"/>
        <v>2968438.5545813562</v>
      </c>
      <c r="AL219" s="37">
        <f t="shared" si="698"/>
        <v>2989405.3624055735</v>
      </c>
      <c r="AM219" s="37">
        <f t="shared" si="698"/>
        <v>3098724.114657559</v>
      </c>
      <c r="AN219" s="37">
        <f t="shared" si="698"/>
        <v>3328529.0751561793</v>
      </c>
      <c r="AO219" s="37">
        <f t="shared" si="698"/>
        <v>3403927.3084528544</v>
      </c>
      <c r="AP219" s="37">
        <f t="shared" si="698"/>
        <v>3851260.3792610047</v>
      </c>
      <c r="AQ219" s="37">
        <f t="shared" si="698"/>
        <v>3814573.7219365402</v>
      </c>
      <c r="AR219" s="37">
        <f t="shared" si="698"/>
        <v>4021352.4672223181</v>
      </c>
      <c r="AS219" s="37">
        <f t="shared" si="698"/>
        <v>3977958.6272670021</v>
      </c>
      <c r="AT219" s="37">
        <f t="shared" si="698"/>
        <v>4162394.9380847882</v>
      </c>
      <c r="AU219" s="37">
        <f t="shared" si="698"/>
        <v>4130973.6530666598</v>
      </c>
      <c r="AV219" s="37">
        <f t="shared" si="698"/>
        <v>4087601.5819871766</v>
      </c>
      <c r="AW219" s="37">
        <f t="shared" si="698"/>
        <v>4276417.6085461956</v>
      </c>
      <c r="AX219" s="37">
        <f t="shared" si="698"/>
        <v>4243854.3630475597</v>
      </c>
      <c r="AY219" s="37">
        <f t="shared" si="698"/>
        <v>4444981.839122409</v>
      </c>
      <c r="BA219" s="37">
        <f t="shared" si="691"/>
        <v>13589417</v>
      </c>
      <c r="BB219" s="37">
        <f t="shared" si="691"/>
        <v>22741096.727601767</v>
      </c>
      <c r="BC219" s="37">
        <f t="shared" si="691"/>
        <v>32956256.163897403</v>
      </c>
      <c r="BD219" s="37">
        <f t="shared" si="691"/>
        <v>47743825.563150696</v>
      </c>
      <c r="BF219" s="77" t="s">
        <v>248</v>
      </c>
      <c r="BG219" s="77" t="str">
        <f t="shared" si="692"/>
        <v>Cash TripsStrong Case Scenario</v>
      </c>
    </row>
    <row r="220" spans="2:59" x14ac:dyDescent="0.25">
      <c r="B220" s="48" t="s">
        <v>87</v>
      </c>
      <c r="C220" s="82" t="s">
        <v>26</v>
      </c>
      <c r="D220" s="66">
        <f t="shared" ref="D220:O220" si="699">D61</f>
        <v>12134.662437469735</v>
      </c>
      <c r="E220" s="66">
        <f t="shared" si="699"/>
        <v>13145.903515944396</v>
      </c>
      <c r="F220" s="66">
        <f t="shared" si="699"/>
        <v>14857.032068018998</v>
      </c>
      <c r="G220" s="66">
        <f t="shared" si="699"/>
        <v>18971.134200836881</v>
      </c>
      <c r="H220" s="66">
        <f t="shared" si="699"/>
        <v>21369.469366557321</v>
      </c>
      <c r="I220" s="66">
        <f t="shared" si="699"/>
        <v>20132.766960157081</v>
      </c>
      <c r="J220" s="66">
        <f t="shared" si="699"/>
        <v>18168.684627416889</v>
      </c>
      <c r="K220" s="66">
        <f t="shared" si="699"/>
        <v>22468.120705914054</v>
      </c>
      <c r="L220" s="66">
        <f t="shared" si="699"/>
        <v>24410.483025984897</v>
      </c>
      <c r="M220" s="66">
        <f t="shared" si="699"/>
        <v>25464.241239482755</v>
      </c>
      <c r="N220" s="66">
        <f t="shared" si="699"/>
        <v>32021.818273803488</v>
      </c>
      <c r="O220" s="66">
        <f t="shared" si="699"/>
        <v>33030.322391559195</v>
      </c>
      <c r="P220" s="37">
        <f t="shared" ref="P220:AY220" si="700">P175*P324</f>
        <v>35350.723016090102</v>
      </c>
      <c r="Q220" s="37">
        <f t="shared" si="700"/>
        <v>32431.91804565442</v>
      </c>
      <c r="R220" s="37">
        <f t="shared" si="700"/>
        <v>36698.14182070137</v>
      </c>
      <c r="S220" s="37">
        <f t="shared" si="700"/>
        <v>36603.178925051929</v>
      </c>
      <c r="T220" s="37">
        <f t="shared" si="700"/>
        <v>39581.46771699204</v>
      </c>
      <c r="U220" s="37">
        <f t="shared" si="700"/>
        <v>39253.743799458636</v>
      </c>
      <c r="V220" s="37">
        <f t="shared" si="700"/>
        <v>42124.928187070611</v>
      </c>
      <c r="W220" s="37">
        <f t="shared" si="700"/>
        <v>41694.259322962913</v>
      </c>
      <c r="X220" s="37">
        <f t="shared" si="700"/>
        <v>41883.038659224825</v>
      </c>
      <c r="Y220" s="37">
        <f t="shared" si="700"/>
        <v>43756.33552621233</v>
      </c>
      <c r="Z220" s="37">
        <f t="shared" si="700"/>
        <v>43910.843207132253</v>
      </c>
      <c r="AA220" s="37">
        <f t="shared" si="700"/>
        <v>45899.610476698144</v>
      </c>
      <c r="AB220" s="37">
        <f t="shared" si="700"/>
        <v>51518.816482239003</v>
      </c>
      <c r="AC220" s="37">
        <f t="shared" si="700"/>
        <v>52380.686121896302</v>
      </c>
      <c r="AD220" s="37">
        <f t="shared" si="700"/>
        <v>56850.546943382818</v>
      </c>
      <c r="AE220" s="37">
        <f t="shared" si="700"/>
        <v>56581.82337421691</v>
      </c>
      <c r="AF220" s="37">
        <f t="shared" si="700"/>
        <v>59753.003376165587</v>
      </c>
      <c r="AG220" s="37">
        <f t="shared" si="700"/>
        <v>59416.166145608498</v>
      </c>
      <c r="AH220" s="37">
        <f t="shared" si="700"/>
        <v>62576.490914236136</v>
      </c>
      <c r="AI220" s="37">
        <f t="shared" si="700"/>
        <v>62368.920364962403</v>
      </c>
      <c r="AJ220" s="37">
        <f t="shared" si="700"/>
        <v>62800.1447334775</v>
      </c>
      <c r="AK220" s="37">
        <f t="shared" si="700"/>
        <v>65113.5615809718</v>
      </c>
      <c r="AL220" s="37">
        <f t="shared" si="700"/>
        <v>65573.474598309345</v>
      </c>
      <c r="AM220" s="37">
        <f t="shared" si="700"/>
        <v>67971.413169659863</v>
      </c>
      <c r="AN220" s="37">
        <f t="shared" si="700"/>
        <v>73012.251702074762</v>
      </c>
      <c r="AO220" s="37">
        <f t="shared" si="700"/>
        <v>74666.133841316798</v>
      </c>
      <c r="AP220" s="37">
        <f t="shared" si="700"/>
        <v>84478.514632665072</v>
      </c>
      <c r="AQ220" s="37">
        <f t="shared" si="700"/>
        <v>83673.782152280823</v>
      </c>
      <c r="AR220" s="37">
        <f t="shared" si="700"/>
        <v>88209.533968339689</v>
      </c>
      <c r="AS220" s="37">
        <f t="shared" si="700"/>
        <v>87257.677489516995</v>
      </c>
      <c r="AT220" s="37">
        <f t="shared" si="700"/>
        <v>91303.341518393921</v>
      </c>
      <c r="AU220" s="37">
        <f t="shared" si="700"/>
        <v>90614.10650835016</v>
      </c>
      <c r="AV220" s="37">
        <f t="shared" si="700"/>
        <v>89662.727536139442</v>
      </c>
      <c r="AW220" s="37">
        <f t="shared" si="700"/>
        <v>93804.461901450923</v>
      </c>
      <c r="AX220" s="37">
        <f t="shared" si="700"/>
        <v>93090.177656698943</v>
      </c>
      <c r="AY220" s="37">
        <f t="shared" si="700"/>
        <v>97501.967241769918</v>
      </c>
      <c r="BA220" s="37">
        <f t="shared" si="691"/>
        <v>256174.63881314566</v>
      </c>
      <c r="BB220" s="37">
        <f t="shared" si="691"/>
        <v>479188.18870324962</v>
      </c>
      <c r="BC220" s="37">
        <f t="shared" si="691"/>
        <v>722905.04780512617</v>
      </c>
      <c r="BD220" s="37">
        <f t="shared" si="691"/>
        <v>1047274.6761489974</v>
      </c>
      <c r="BF220" s="77" t="s">
        <v>248</v>
      </c>
      <c r="BG220" s="77" t="str">
        <f t="shared" si="692"/>
        <v>U4B Gross BookingsStrong Case Scenario</v>
      </c>
    </row>
    <row r="221" spans="2:59" x14ac:dyDescent="0.25">
      <c r="B221" s="48" t="s">
        <v>88</v>
      </c>
      <c r="C221" s="82" t="s">
        <v>116</v>
      </c>
      <c r="D221" s="66">
        <f t="shared" ref="D221:O221" si="701">D62</f>
        <v>5131694.2425131667</v>
      </c>
      <c r="E221" s="66">
        <f t="shared" si="701"/>
        <v>4990668.0093115261</v>
      </c>
      <c r="F221" s="66">
        <f t="shared" si="701"/>
        <v>5658338.1639235811</v>
      </c>
      <c r="G221" s="66">
        <f t="shared" si="701"/>
        <v>5643224.1449714685</v>
      </c>
      <c r="H221" s="66">
        <f t="shared" si="701"/>
        <v>5973031.6468056208</v>
      </c>
      <c r="I221" s="66">
        <f t="shared" si="701"/>
        <v>5878218.5563995019</v>
      </c>
      <c r="J221" s="66">
        <f t="shared" si="701"/>
        <v>5678363.5314352652</v>
      </c>
      <c r="K221" s="66">
        <f t="shared" si="701"/>
        <v>5720928.7059031045</v>
      </c>
      <c r="L221" s="66">
        <f t="shared" si="701"/>
        <v>5764145.5076705031</v>
      </c>
      <c r="M221" s="66">
        <f t="shared" si="701"/>
        <v>5798949.0812902646</v>
      </c>
      <c r="N221" s="66">
        <f t="shared" si="701"/>
        <v>5755370.7301862482</v>
      </c>
      <c r="O221" s="66">
        <f t="shared" si="701"/>
        <v>5629453.1340963477</v>
      </c>
      <c r="P221" s="37">
        <f t="shared" ref="P221:AY221" si="702">P171*P296</f>
        <v>8356993.8620197251</v>
      </c>
      <c r="Q221" s="37">
        <f t="shared" si="702"/>
        <v>7666981.5188135821</v>
      </c>
      <c r="R221" s="37">
        <f t="shared" si="702"/>
        <v>8675526.8287876472</v>
      </c>
      <c r="S221" s="37">
        <f t="shared" si="702"/>
        <v>8653077.3774510883</v>
      </c>
      <c r="T221" s="37">
        <f t="shared" si="702"/>
        <v>9357151.8356237523</v>
      </c>
      <c r="U221" s="37">
        <f t="shared" si="702"/>
        <v>9279677.1326023433</v>
      </c>
      <c r="V221" s="37">
        <f t="shared" si="702"/>
        <v>9958431.8583000023</v>
      </c>
      <c r="W221" s="37">
        <f t="shared" si="702"/>
        <v>9856620.7283756472</v>
      </c>
      <c r="X221" s="37">
        <f t="shared" si="702"/>
        <v>9901248.6063881796</v>
      </c>
      <c r="Y221" s="37">
        <f t="shared" si="702"/>
        <v>10344100.380934061</v>
      </c>
      <c r="Z221" s="37">
        <f t="shared" si="702"/>
        <v>10380626.359214475</v>
      </c>
      <c r="AA221" s="37">
        <f t="shared" si="702"/>
        <v>10850775.607850298</v>
      </c>
      <c r="AB221" s="37">
        <f t="shared" si="702"/>
        <v>11699544.99678194</v>
      </c>
      <c r="AC221" s="37">
        <f t="shared" si="702"/>
        <v>11895269.264516374</v>
      </c>
      <c r="AD221" s="37">
        <f t="shared" si="702"/>
        <v>12910341.841510894</v>
      </c>
      <c r="AE221" s="37">
        <f t="shared" si="702"/>
        <v>12849316.69179232</v>
      </c>
      <c r="AF221" s="37">
        <f t="shared" si="702"/>
        <v>13569468.388958814</v>
      </c>
      <c r="AG221" s="37">
        <f t="shared" si="702"/>
        <v>13492975.126795994</v>
      </c>
      <c r="AH221" s="37">
        <f t="shared" si="702"/>
        <v>14210661.680169176</v>
      </c>
      <c r="AI221" s="37">
        <f t="shared" si="702"/>
        <v>14163523.932312101</v>
      </c>
      <c r="AJ221" s="37">
        <f t="shared" si="702"/>
        <v>14261451.82056028</v>
      </c>
      <c r="AK221" s="37">
        <f t="shared" si="702"/>
        <v>14786811.80263409</v>
      </c>
      <c r="AL221" s="37">
        <f t="shared" si="702"/>
        <v>14891254.672411608</v>
      </c>
      <c r="AM221" s="37">
        <f t="shared" si="702"/>
        <v>15435808.917455383</v>
      </c>
      <c r="AN221" s="37">
        <f t="shared" si="702"/>
        <v>16580546.340758421</v>
      </c>
      <c r="AO221" s="37">
        <f t="shared" si="702"/>
        <v>16956130.832574278</v>
      </c>
      <c r="AP221" s="37">
        <f t="shared" si="702"/>
        <v>19184450.47251622</v>
      </c>
      <c r="AQ221" s="37">
        <f t="shared" si="702"/>
        <v>19001701.634179197</v>
      </c>
      <c r="AR221" s="37">
        <f t="shared" si="702"/>
        <v>20031737.572301157</v>
      </c>
      <c r="AS221" s="37">
        <f t="shared" si="702"/>
        <v>19815577.954032294</v>
      </c>
      <c r="AT221" s="37">
        <f t="shared" si="702"/>
        <v>20734318.553673696</v>
      </c>
      <c r="AU221" s="37">
        <f t="shared" si="702"/>
        <v>20577798.342924204</v>
      </c>
      <c r="AV221" s="37">
        <f t="shared" si="702"/>
        <v>20361747.162901297</v>
      </c>
      <c r="AW221" s="37">
        <f t="shared" si="702"/>
        <v>21302304.630644854</v>
      </c>
      <c r="AX221" s="37">
        <f t="shared" si="702"/>
        <v>21140095.922592543</v>
      </c>
      <c r="AY221" s="37">
        <f t="shared" si="702"/>
        <v>22141980.948128141</v>
      </c>
      <c r="BA221" s="37">
        <f t="shared" si="691"/>
        <v>67622385.454506606</v>
      </c>
      <c r="BB221" s="37">
        <f t="shared" si="691"/>
        <v>113281212.09636079</v>
      </c>
      <c r="BC221" s="37">
        <f t="shared" si="691"/>
        <v>164166429.13589898</v>
      </c>
      <c r="BD221" s="37">
        <f t="shared" si="691"/>
        <v>237828390.3672263</v>
      </c>
      <c r="BF221" s="77" t="s">
        <v>248</v>
      </c>
      <c r="BG221" s="77" t="str">
        <f t="shared" si="692"/>
        <v>Rider MilesStrong Case Scenario</v>
      </c>
    </row>
    <row r="222" spans="2:59" x14ac:dyDescent="0.25">
      <c r="B222" s="48" t="s">
        <v>89</v>
      </c>
      <c r="C222" s="82" t="s">
        <v>116</v>
      </c>
      <c r="D222" s="66">
        <f t="shared" ref="D222:O222" si="703">D63</f>
        <v>5131691.6500000041</v>
      </c>
      <c r="E222" s="66">
        <f t="shared" si="703"/>
        <v>4990667.5799999991</v>
      </c>
      <c r="F222" s="66">
        <f t="shared" si="703"/>
        <v>5658336.2300000032</v>
      </c>
      <c r="G222" s="66">
        <f t="shared" si="703"/>
        <v>5643221.9800000004</v>
      </c>
      <c r="H222" s="66">
        <f t="shared" si="703"/>
        <v>5973021.5799999991</v>
      </c>
      <c r="I222" s="66">
        <f t="shared" si="703"/>
        <v>5878219.4999999981</v>
      </c>
      <c r="J222" s="66">
        <f t="shared" si="703"/>
        <v>5678365.9799999995</v>
      </c>
      <c r="K222" s="66">
        <f t="shared" si="703"/>
        <v>5720923.5600000033</v>
      </c>
      <c r="L222" s="66">
        <f t="shared" si="703"/>
        <v>5764143.3500000024</v>
      </c>
      <c r="M222" s="66">
        <f t="shared" si="703"/>
        <v>5798943.9299999941</v>
      </c>
      <c r="N222" s="66">
        <f t="shared" si="703"/>
        <v>5755361.7400000039</v>
      </c>
      <c r="O222" s="66">
        <f t="shared" si="703"/>
        <v>5629350.9800000032</v>
      </c>
      <c r="P222" s="37">
        <f t="shared" ref="P222:AY222" si="704">P325*P233</f>
        <v>5857825.4460996399</v>
      </c>
      <c r="Q222" s="37">
        <f t="shared" si="704"/>
        <v>5828391.9349535089</v>
      </c>
      <c r="R222" s="37">
        <f t="shared" si="704"/>
        <v>7437279.2698467504</v>
      </c>
      <c r="S222" s="37">
        <f t="shared" si="704"/>
        <v>6296899.9103702791</v>
      </c>
      <c r="T222" s="37">
        <f t="shared" si="704"/>
        <v>7463075.0281058913</v>
      </c>
      <c r="U222" s="37">
        <f t="shared" si="704"/>
        <v>6275972.3149990579</v>
      </c>
      <c r="V222" s="37">
        <f t="shared" si="704"/>
        <v>7399879.1349425614</v>
      </c>
      <c r="W222" s="37">
        <f t="shared" si="704"/>
        <v>6250773.3914234834</v>
      </c>
      <c r="X222" s="37">
        <f t="shared" si="704"/>
        <v>5872423.3530770643</v>
      </c>
      <c r="Y222" s="37">
        <f t="shared" si="704"/>
        <v>6250698.4925384596</v>
      </c>
      <c r="Z222" s="37">
        <f t="shared" si="704"/>
        <v>5857406.2533405796</v>
      </c>
      <c r="AA222" s="37">
        <f t="shared" si="704"/>
        <v>6244198.1730385572</v>
      </c>
      <c r="AB222" s="37">
        <f t="shared" si="704"/>
        <v>5853786.149042408</v>
      </c>
      <c r="AC222" s="37">
        <f t="shared" si="704"/>
        <v>5846850.462597372</v>
      </c>
      <c r="AD222" s="37">
        <f t="shared" si="704"/>
        <v>7404660.784934897</v>
      </c>
      <c r="AE222" s="37">
        <f t="shared" si="704"/>
        <v>6243732.1609381326</v>
      </c>
      <c r="AF222" s="37">
        <f t="shared" si="704"/>
        <v>7388489.076205085</v>
      </c>
      <c r="AG222" s="37">
        <f t="shared" si="704"/>
        <v>6240062.7110753693</v>
      </c>
      <c r="AH222" s="37">
        <f t="shared" si="704"/>
        <v>7377930.647219345</v>
      </c>
      <c r="AI222" s="37">
        <f t="shared" si="704"/>
        <v>6222574.8266161839</v>
      </c>
      <c r="AJ222" s="37">
        <f t="shared" si="704"/>
        <v>5836335.8767086612</v>
      </c>
      <c r="AK222" s="37">
        <f t="shared" si="704"/>
        <v>6238805.7889542738</v>
      </c>
      <c r="AL222" s="37">
        <f t="shared" si="704"/>
        <v>5839237.2606223654</v>
      </c>
      <c r="AM222" s="37">
        <f t="shared" si="704"/>
        <v>6217221.7795173172</v>
      </c>
      <c r="AN222" s="37">
        <f t="shared" si="704"/>
        <v>5824179.7781258412</v>
      </c>
      <c r="AO222" s="37">
        <f t="shared" si="704"/>
        <v>5843409.8678903291</v>
      </c>
      <c r="AP222" s="37">
        <f t="shared" si="704"/>
        <v>12535636.067709766</v>
      </c>
      <c r="AQ222" s="37">
        <f t="shared" si="704"/>
        <v>9501726.525911497</v>
      </c>
      <c r="AR222" s="37">
        <f t="shared" si="704"/>
        <v>12540870.774560975</v>
      </c>
      <c r="AS222" s="37">
        <f t="shared" si="704"/>
        <v>9489677.6255117115</v>
      </c>
      <c r="AT222" s="37">
        <f t="shared" si="704"/>
        <v>12535456.704709355</v>
      </c>
      <c r="AU222" s="37">
        <f t="shared" si="704"/>
        <v>9478168.5150986761</v>
      </c>
      <c r="AV222" s="37">
        <f t="shared" si="704"/>
        <v>7355519.7394832801</v>
      </c>
      <c r="AW222" s="37">
        <f t="shared" si="704"/>
        <v>9481132.0241667293</v>
      </c>
      <c r="AX222" s="37">
        <f t="shared" si="704"/>
        <v>7361669.450596977</v>
      </c>
      <c r="AY222" s="37">
        <f t="shared" si="704"/>
        <v>9463201.9345426727</v>
      </c>
      <c r="BA222" s="37">
        <f t="shared" si="691"/>
        <v>67622248.060000002</v>
      </c>
      <c r="BB222" s="37">
        <f t="shared" si="691"/>
        <v>77034822.702735826</v>
      </c>
      <c r="BC222" s="37">
        <f t="shared" si="691"/>
        <v>76709687.524431407</v>
      </c>
      <c r="BD222" s="37">
        <f t="shared" si="691"/>
        <v>111410649.00830781</v>
      </c>
      <c r="BF222" s="77" t="s">
        <v>248</v>
      </c>
      <c r="BG222" s="77" t="str">
        <f t="shared" si="692"/>
        <v>Vehicle MilesStrong Case Scenario</v>
      </c>
    </row>
    <row r="223" spans="2:59" x14ac:dyDescent="0.25">
      <c r="B223" s="48" t="s">
        <v>90</v>
      </c>
      <c r="C223" s="82" t="s">
        <v>117</v>
      </c>
      <c r="D223" s="66">
        <f t="shared" ref="D223:O223" si="705">D64</f>
        <v>17528630.999999993</v>
      </c>
      <c r="E223" s="66">
        <f t="shared" si="705"/>
        <v>17038585.383333351</v>
      </c>
      <c r="F223" s="66">
        <f t="shared" si="705"/>
        <v>19410586.300000004</v>
      </c>
      <c r="G223" s="66">
        <f t="shared" si="705"/>
        <v>19324342.299999975</v>
      </c>
      <c r="H223" s="66">
        <f t="shared" si="705"/>
        <v>20650025.616666622</v>
      </c>
      <c r="I223" s="66">
        <f t="shared" si="705"/>
        <v>20617544.816666719</v>
      </c>
      <c r="J223" s="66">
        <f t="shared" si="705"/>
        <v>19392075.466666665</v>
      </c>
      <c r="K223" s="66">
        <f t="shared" si="705"/>
        <v>19806324.066666771</v>
      </c>
      <c r="L223" s="66">
        <f t="shared" si="705"/>
        <v>20099995.083333436</v>
      </c>
      <c r="M223" s="66">
        <f t="shared" si="705"/>
        <v>20379922.750000101</v>
      </c>
      <c r="N223" s="66">
        <f t="shared" si="705"/>
        <v>20005126.116666753</v>
      </c>
      <c r="O223" s="66">
        <f t="shared" si="705"/>
        <v>19251799.235000048</v>
      </c>
      <c r="P223" s="37">
        <f t="shared" ref="P223:AY223" si="706">P326*P233</f>
        <v>20226969.752397176</v>
      </c>
      <c r="Q223" s="37">
        <f t="shared" si="706"/>
        <v>20142015.237057585</v>
      </c>
      <c r="R223" s="37">
        <f t="shared" si="706"/>
        <v>25724531.179605875</v>
      </c>
      <c r="S223" s="37">
        <f t="shared" si="706"/>
        <v>21794284.97949354</v>
      </c>
      <c r="T223" s="37">
        <f t="shared" si="706"/>
        <v>25853144.598091546</v>
      </c>
      <c r="U223" s="37">
        <f t="shared" si="706"/>
        <v>21744709.436988171</v>
      </c>
      <c r="V223" s="37">
        <f t="shared" si="706"/>
        <v>25611014.304244805</v>
      </c>
      <c r="W223" s="37">
        <f t="shared" si="706"/>
        <v>21658122.088661119</v>
      </c>
      <c r="X223" s="37">
        <f t="shared" si="706"/>
        <v>20348536.861462101</v>
      </c>
      <c r="Y223" s="37">
        <f t="shared" si="706"/>
        <v>21647916.089457519</v>
      </c>
      <c r="Z223" s="37">
        <f t="shared" si="706"/>
        <v>20260946.152714726</v>
      </c>
      <c r="AA223" s="37">
        <f t="shared" si="706"/>
        <v>21590020.615637258</v>
      </c>
      <c r="AB223" s="37">
        <f t="shared" si="706"/>
        <v>20258372.381468277</v>
      </c>
      <c r="AC223" s="37">
        <f t="shared" si="706"/>
        <v>20238093.508872852</v>
      </c>
      <c r="AD223" s="37">
        <f t="shared" si="706"/>
        <v>25633625.810553219</v>
      </c>
      <c r="AE223" s="37">
        <f t="shared" si="706"/>
        <v>21616239.651845969</v>
      </c>
      <c r="AF223" s="37">
        <f t="shared" si="706"/>
        <v>25580061.527205627</v>
      </c>
      <c r="AG223" s="37">
        <f t="shared" si="706"/>
        <v>21602993.162934747</v>
      </c>
      <c r="AH223" s="37">
        <f t="shared" si="706"/>
        <v>25540562.994950149</v>
      </c>
      <c r="AI223" s="37">
        <f t="shared" si="706"/>
        <v>21541395.240645397</v>
      </c>
      <c r="AJ223" s="37">
        <f t="shared" si="706"/>
        <v>20202823.916103758</v>
      </c>
      <c r="AK223" s="37">
        <f t="shared" si="706"/>
        <v>21594158.652744755</v>
      </c>
      <c r="AL223" s="37">
        <f t="shared" si="706"/>
        <v>20210166.572734419</v>
      </c>
      <c r="AM223" s="37">
        <f t="shared" si="706"/>
        <v>21519477.724943373</v>
      </c>
      <c r="AN223" s="37">
        <f t="shared" si="706"/>
        <v>20160825.790112264</v>
      </c>
      <c r="AO223" s="37">
        <f t="shared" si="706"/>
        <v>20227802.639580071</v>
      </c>
      <c r="AP223" s="37">
        <f t="shared" si="706"/>
        <v>43394194.349664085</v>
      </c>
      <c r="AQ223" s="37">
        <f t="shared" si="706"/>
        <v>32891686.665874448</v>
      </c>
      <c r="AR223" s="37">
        <f t="shared" si="706"/>
        <v>43411715.743989743</v>
      </c>
      <c r="AS223" s="37">
        <f t="shared" si="706"/>
        <v>32849227.13484687</v>
      </c>
      <c r="AT223" s="37">
        <f t="shared" si="706"/>
        <v>43391991.736900322</v>
      </c>
      <c r="AU223" s="37">
        <f t="shared" si="706"/>
        <v>32808898.078290548</v>
      </c>
      <c r="AV223" s="37">
        <f t="shared" si="706"/>
        <v>25461122.384428423</v>
      </c>
      <c r="AW223" s="37">
        <f t="shared" si="706"/>
        <v>32818878.660219524</v>
      </c>
      <c r="AX223" s="37">
        <f t="shared" si="706"/>
        <v>25482512.760245677</v>
      </c>
      <c r="AY223" s="37">
        <f t="shared" si="706"/>
        <v>32757322.123539463</v>
      </c>
      <c r="BA223" s="37">
        <f t="shared" si="691"/>
        <v>233504958.13500044</v>
      </c>
      <c r="BB223" s="37">
        <f t="shared" si="691"/>
        <v>266602211.29581141</v>
      </c>
      <c r="BC223" s="37">
        <f t="shared" si="691"/>
        <v>265537971.14500251</v>
      </c>
      <c r="BD223" s="37">
        <f t="shared" si="691"/>
        <v>385656178.06769145</v>
      </c>
      <c r="BF223" s="77" t="s">
        <v>248</v>
      </c>
      <c r="BG223" s="77" t="str">
        <f t="shared" si="692"/>
        <v>Vehicle MinutesStrong Case Scenario</v>
      </c>
    </row>
    <row r="224" spans="2:59" x14ac:dyDescent="0.25">
      <c r="B224" s="48" t="s">
        <v>91</v>
      </c>
      <c r="C224" s="82" t="s">
        <v>115</v>
      </c>
      <c r="D224" s="66">
        <f t="shared" ref="D224:O224" si="707">D65</f>
        <v>415632.43898741773</v>
      </c>
      <c r="E224" s="66">
        <f t="shared" si="707"/>
        <v>401891.57928518899</v>
      </c>
      <c r="F224" s="66">
        <f t="shared" si="707"/>
        <v>465799.95993660786</v>
      </c>
      <c r="G224" s="66">
        <f t="shared" si="707"/>
        <v>27039.774963068317</v>
      </c>
      <c r="H224" s="66">
        <f t="shared" si="707"/>
        <v>502506.99464051437</v>
      </c>
      <c r="I224" s="66">
        <f t="shared" si="707"/>
        <v>504696.37893968163</v>
      </c>
      <c r="J224" s="66">
        <f t="shared" si="707"/>
        <v>474360.87272327847</v>
      </c>
      <c r="K224" s="66">
        <f t="shared" si="707"/>
        <v>480501.95886161487</v>
      </c>
      <c r="L224" s="66">
        <f t="shared" si="707"/>
        <v>495768.34157217725</v>
      </c>
      <c r="M224" s="66">
        <f t="shared" si="707"/>
        <v>505301.87631884863</v>
      </c>
      <c r="N224" s="66">
        <f t="shared" si="707"/>
        <v>503352.33866718144</v>
      </c>
      <c r="O224" s="66">
        <f t="shared" si="707"/>
        <v>483608.98647772789</v>
      </c>
      <c r="P224" s="37">
        <f t="shared" ref="P224:AY224" si="708">P233*P327</f>
        <v>455381.6031988975</v>
      </c>
      <c r="Q224" s="37">
        <f t="shared" si="708"/>
        <v>451635.26682607527</v>
      </c>
      <c r="R224" s="37">
        <f t="shared" si="708"/>
        <v>574671.55566268624</v>
      </c>
      <c r="S224" s="37">
        <f t="shared" si="708"/>
        <v>484036.88818882609</v>
      </c>
      <c r="T224" s="37">
        <f t="shared" si="708"/>
        <v>617974.0437972584</v>
      </c>
      <c r="U224" s="37">
        <f t="shared" si="708"/>
        <v>518939.01127285598</v>
      </c>
      <c r="V224" s="37">
        <f t="shared" si="708"/>
        <v>609808.64714979613</v>
      </c>
      <c r="W224" s="37">
        <f t="shared" si="708"/>
        <v>514518.38031234499</v>
      </c>
      <c r="X224" s="37">
        <f t="shared" si="708"/>
        <v>482563.1342282152</v>
      </c>
      <c r="Y224" s="37">
        <f t="shared" si="708"/>
        <v>511661.41168112209</v>
      </c>
      <c r="Z224" s="37">
        <f t="shared" si="708"/>
        <v>476898.03893404827</v>
      </c>
      <c r="AA224" s="37">
        <f t="shared" si="708"/>
        <v>505223.08008344762</v>
      </c>
      <c r="AB224" s="37">
        <f t="shared" si="708"/>
        <v>471216.87262316881</v>
      </c>
      <c r="AC224" s="37">
        <f t="shared" si="708"/>
        <v>471984.56664041709</v>
      </c>
      <c r="AD224" s="37">
        <f t="shared" si="708"/>
        <v>599718.33845349168</v>
      </c>
      <c r="AE224" s="37">
        <f t="shared" si="708"/>
        <v>507633.61415017257</v>
      </c>
      <c r="AF224" s="37">
        <f t="shared" si="708"/>
        <v>603453.36051744036</v>
      </c>
      <c r="AG224" s="37">
        <f t="shared" si="708"/>
        <v>509063.8472272128</v>
      </c>
      <c r="AH224" s="37">
        <f t="shared" si="708"/>
        <v>601208.34811902128</v>
      </c>
      <c r="AI224" s="37">
        <f t="shared" si="708"/>
        <v>506584.52955771214</v>
      </c>
      <c r="AJ224" s="37">
        <f t="shared" si="708"/>
        <v>474702.65423152619</v>
      </c>
      <c r="AK224" s="37">
        <f t="shared" si="708"/>
        <v>507002.29713684181</v>
      </c>
      <c r="AL224" s="37">
        <f t="shared" si="708"/>
        <v>474243.75601795985</v>
      </c>
      <c r="AM224" s="37">
        <f t="shared" si="708"/>
        <v>504838.23137827759</v>
      </c>
      <c r="AN224" s="37">
        <f t="shared" si="708"/>
        <v>473063.39852744609</v>
      </c>
      <c r="AO224" s="37">
        <f t="shared" si="708"/>
        <v>474978.73830914934</v>
      </c>
      <c r="AP224" s="37">
        <f t="shared" si="708"/>
        <v>1019538.2361907059</v>
      </c>
      <c r="AQ224" s="37">
        <f t="shared" si="708"/>
        <v>773055.61397541198</v>
      </c>
      <c r="AR224" s="37">
        <f t="shared" si="708"/>
        <v>1020378.0209666662</v>
      </c>
      <c r="AS224" s="37">
        <f t="shared" si="708"/>
        <v>771874.35881773313</v>
      </c>
      <c r="AT224" s="37">
        <f t="shared" si="708"/>
        <v>1019360.5176410722</v>
      </c>
      <c r="AU224" s="37">
        <f t="shared" si="708"/>
        <v>770613.80422361183</v>
      </c>
      <c r="AV224" s="37">
        <f t="shared" si="708"/>
        <v>597968.42574507999</v>
      </c>
      <c r="AW224" s="37">
        <f t="shared" si="708"/>
        <v>770738.47446246375</v>
      </c>
      <c r="AX224" s="37">
        <f t="shared" si="708"/>
        <v>598459.39149973751</v>
      </c>
      <c r="AY224" s="37">
        <f t="shared" si="708"/>
        <v>769362.23968544649</v>
      </c>
      <c r="BA224" s="37">
        <f t="shared" si="691"/>
        <v>5260461.5013733078</v>
      </c>
      <c r="BB224" s="37">
        <f t="shared" si="691"/>
        <v>6203311.0613355739</v>
      </c>
      <c r="BC224" s="37">
        <f t="shared" si="691"/>
        <v>6231650.4160532421</v>
      </c>
      <c r="BD224" s="37">
        <f t="shared" si="691"/>
        <v>9059391.2200445253</v>
      </c>
      <c r="BF224" s="77" t="s">
        <v>248</v>
      </c>
      <c r="BG224" s="77" t="str">
        <f t="shared" si="692"/>
        <v>Active_HoursStrong Case Scenario</v>
      </c>
    </row>
    <row r="225" spans="2:59" x14ac:dyDescent="0.25">
      <c r="B225" s="48" t="s">
        <v>92</v>
      </c>
      <c r="C225" s="82" t="s">
        <v>26</v>
      </c>
      <c r="D225" s="66">
        <f t="shared" ref="D225:O225" si="709">D66</f>
        <v>13033.580570578715</v>
      </c>
      <c r="E225" s="66">
        <f t="shared" si="709"/>
        <v>20729.545652287303</v>
      </c>
      <c r="F225" s="66">
        <f t="shared" si="709"/>
        <v>11386.069601387735</v>
      </c>
      <c r="G225" s="66">
        <f t="shared" si="709"/>
        <v>11063.780990610305</v>
      </c>
      <c r="H225" s="66">
        <f t="shared" si="709"/>
        <v>40145.194020867726</v>
      </c>
      <c r="I225" s="66">
        <f t="shared" si="709"/>
        <v>30049.118931917918</v>
      </c>
      <c r="J225" s="66">
        <f t="shared" si="709"/>
        <v>47842.01140562482</v>
      </c>
      <c r="K225" s="66">
        <f t="shared" si="709"/>
        <v>47215.193014008473</v>
      </c>
      <c r="L225" s="66">
        <f t="shared" si="709"/>
        <v>42620.938890885525</v>
      </c>
      <c r="M225" s="66">
        <f t="shared" si="709"/>
        <v>20606.205495926926</v>
      </c>
      <c r="N225" s="66">
        <f t="shared" si="709"/>
        <v>12402.914092603942</v>
      </c>
      <c r="O225" s="66">
        <f t="shared" si="709"/>
        <v>13687.904838409839</v>
      </c>
      <c r="P225" s="37">
        <f t="shared" ref="P225:AY225" si="710">P177*P258</f>
        <v>43139.483738845331</v>
      </c>
      <c r="Q225" s="37">
        <f t="shared" si="710"/>
        <v>39577.583760119014</v>
      </c>
      <c r="R225" s="37">
        <f t="shared" si="710"/>
        <v>44783.776886243904</v>
      </c>
      <c r="S225" s="37">
        <f t="shared" si="710"/>
        <v>44667.890987932915</v>
      </c>
      <c r="T225" s="37">
        <f t="shared" si="710"/>
        <v>48302.380750730867</v>
      </c>
      <c r="U225" s="37">
        <f t="shared" si="710"/>
        <v>47902.450016504365</v>
      </c>
      <c r="V225" s="37">
        <f t="shared" si="710"/>
        <v>51406.237255714062</v>
      </c>
      <c r="W225" s="37">
        <f t="shared" si="710"/>
        <v>50880.679901440308</v>
      </c>
      <c r="X225" s="37">
        <f t="shared" si="710"/>
        <v>51111.052646665179</v>
      </c>
      <c r="Y225" s="37">
        <f t="shared" si="710"/>
        <v>53397.089616677207</v>
      </c>
      <c r="Z225" s="37">
        <f t="shared" si="710"/>
        <v>53585.639694861973</v>
      </c>
      <c r="AA225" s="37">
        <f t="shared" si="710"/>
        <v>56012.588451942152</v>
      </c>
      <c r="AB225" s="37">
        <f t="shared" si="710"/>
        <v>62869.863930888307</v>
      </c>
      <c r="AC225" s="37">
        <f t="shared" si="710"/>
        <v>63921.627745961552</v>
      </c>
      <c r="AD225" s="37">
        <f t="shared" si="710"/>
        <v>69376.324899840212</v>
      </c>
      <c r="AE225" s="37">
        <f t="shared" si="710"/>
        <v>69048.393953788531</v>
      </c>
      <c r="AF225" s="37">
        <f t="shared" si="710"/>
        <v>72918.274297247117</v>
      </c>
      <c r="AG225" s="37">
        <f t="shared" si="710"/>
        <v>72507.222330257893</v>
      </c>
      <c r="AH225" s="37">
        <f t="shared" si="710"/>
        <v>76363.855726514841</v>
      </c>
      <c r="AI225" s="37">
        <f t="shared" si="710"/>
        <v>76110.551534377621</v>
      </c>
      <c r="AJ225" s="37">
        <f t="shared" si="710"/>
        <v>76636.786786337922</v>
      </c>
      <c r="AK225" s="37">
        <f t="shared" si="710"/>
        <v>79459.914574367227</v>
      </c>
      <c r="AL225" s="37">
        <f t="shared" si="710"/>
        <v>80021.159393141817</v>
      </c>
      <c r="AM225" s="37">
        <f t="shared" si="710"/>
        <v>82947.431423234157</v>
      </c>
      <c r="AN225" s="37">
        <f t="shared" si="710"/>
        <v>89098.90877209288</v>
      </c>
      <c r="AO225" s="37">
        <f t="shared" si="710"/>
        <v>91117.18776512293</v>
      </c>
      <c r="AP225" s="37">
        <f t="shared" si="710"/>
        <v>103091.51262956938</v>
      </c>
      <c r="AQ225" s="37">
        <f t="shared" si="710"/>
        <v>102109.4749005007</v>
      </c>
      <c r="AR225" s="37">
        <f t="shared" si="710"/>
        <v>107644.58069234688</v>
      </c>
      <c r="AS225" s="37">
        <f t="shared" si="710"/>
        <v>106483.00340095181</v>
      </c>
      <c r="AT225" s="37">
        <f t="shared" si="710"/>
        <v>111420.04125183624</v>
      </c>
      <c r="AU225" s="37">
        <f t="shared" si="710"/>
        <v>110578.94834138875</v>
      </c>
      <c r="AV225" s="37">
        <f t="shared" si="710"/>
        <v>109417.95376477197</v>
      </c>
      <c r="AW225" s="37">
        <f t="shared" si="710"/>
        <v>114472.22895517322</v>
      </c>
      <c r="AX225" s="37">
        <f t="shared" si="710"/>
        <v>113600.5677575404</v>
      </c>
      <c r="AY225" s="37">
        <f t="shared" si="710"/>
        <v>118984.39894474836</v>
      </c>
      <c r="BA225" s="37">
        <f t="shared" si="691"/>
        <v>310782.4575051092</v>
      </c>
      <c r="BB225" s="37">
        <f t="shared" si="691"/>
        <v>584766.85370767734</v>
      </c>
      <c r="BC225" s="37">
        <f t="shared" si="691"/>
        <v>882181.40659595735</v>
      </c>
      <c r="BD225" s="37">
        <f t="shared" si="691"/>
        <v>1278018.8071760435</v>
      </c>
      <c r="BF225" s="77" t="s">
        <v>248</v>
      </c>
      <c r="BG225" s="77" t="str">
        <f t="shared" si="692"/>
        <v>Rider Paid Acquisition SpendStrong Case Scenario</v>
      </c>
    </row>
    <row r="226" spans="2:59" x14ac:dyDescent="0.25">
      <c r="B226" s="48" t="s">
        <v>93</v>
      </c>
      <c r="C226" s="82" t="s">
        <v>26</v>
      </c>
      <c r="D226" s="66">
        <f t="shared" ref="D226:O226" si="711">D67</f>
        <v>9569.7096782318113</v>
      </c>
      <c r="E226" s="66">
        <f t="shared" si="711"/>
        <v>3487.6341724463364</v>
      </c>
      <c r="F226" s="66">
        <f t="shared" si="711"/>
        <v>5407.4668141245365</v>
      </c>
      <c r="G226" s="66">
        <f t="shared" si="711"/>
        <v>2653.6563494509173</v>
      </c>
      <c r="H226" s="66">
        <f t="shared" si="711"/>
        <v>2210.9640279330797</v>
      </c>
      <c r="I226" s="66">
        <f t="shared" si="711"/>
        <v>3941.1528550514067</v>
      </c>
      <c r="J226" s="66">
        <f t="shared" si="711"/>
        <v>4431.7224638483885</v>
      </c>
      <c r="K226" s="66">
        <f t="shared" si="711"/>
        <v>7039.593365858268</v>
      </c>
      <c r="L226" s="66">
        <f t="shared" si="711"/>
        <v>12244.798205140492</v>
      </c>
      <c r="M226" s="66">
        <f t="shared" si="711"/>
        <v>11455.825545643609</v>
      </c>
      <c r="N226" s="66">
        <f t="shared" si="711"/>
        <v>9637.3144803022169</v>
      </c>
      <c r="O226" s="66">
        <f t="shared" si="711"/>
        <v>7520.1563089046194</v>
      </c>
      <c r="P226" s="37">
        <f t="shared" ref="P226:AY226" si="712">P177*P259</f>
        <v>11130.572483094593</v>
      </c>
      <c r="Q226" s="37">
        <f t="shared" si="712"/>
        <v>10211.55393083856</v>
      </c>
      <c r="R226" s="37">
        <f t="shared" si="712"/>
        <v>11554.822438689111</v>
      </c>
      <c r="S226" s="37">
        <f t="shared" si="712"/>
        <v>11524.922303612679</v>
      </c>
      <c r="T226" s="37">
        <f t="shared" si="712"/>
        <v>12462.670005666441</v>
      </c>
      <c r="U226" s="37">
        <f t="shared" si="712"/>
        <v>12359.482446620226</v>
      </c>
      <c r="V226" s="37">
        <f t="shared" si="712"/>
        <v>13263.507123119734</v>
      </c>
      <c r="W226" s="37">
        <f t="shared" si="712"/>
        <v>13127.906190545291</v>
      </c>
      <c r="X226" s="37">
        <f t="shared" si="712"/>
        <v>13187.345486443632</v>
      </c>
      <c r="Y226" s="37">
        <f t="shared" si="712"/>
        <v>13777.174060837089</v>
      </c>
      <c r="Z226" s="37">
        <f t="shared" si="712"/>
        <v>13825.822540838228</v>
      </c>
      <c r="AA226" s="37">
        <f t="shared" si="712"/>
        <v>14452.0082693687</v>
      </c>
      <c r="AB226" s="37">
        <f t="shared" si="712"/>
        <v>16221.278439985728</v>
      </c>
      <c r="AC226" s="37">
        <f t="shared" si="712"/>
        <v>16492.647783430777</v>
      </c>
      <c r="AD226" s="37">
        <f t="shared" si="712"/>
        <v>17900.033704229496</v>
      </c>
      <c r="AE226" s="37">
        <f t="shared" si="712"/>
        <v>17815.423068029617</v>
      </c>
      <c r="AF226" s="37">
        <f t="shared" si="712"/>
        <v>18813.904735648241</v>
      </c>
      <c r="AG226" s="37">
        <f t="shared" si="712"/>
        <v>18707.84774756305</v>
      </c>
      <c r="AH226" s="37">
        <f t="shared" si="712"/>
        <v>19702.911522957922</v>
      </c>
      <c r="AI226" s="37">
        <f t="shared" si="712"/>
        <v>19637.555602429919</v>
      </c>
      <c r="AJ226" s="37">
        <f t="shared" si="712"/>
        <v>19773.331441810893</v>
      </c>
      <c r="AK226" s="37">
        <f t="shared" si="712"/>
        <v>20501.736739007429</v>
      </c>
      <c r="AL226" s="37">
        <f t="shared" si="712"/>
        <v>20646.545521930035</v>
      </c>
      <c r="AM226" s="37">
        <f t="shared" si="712"/>
        <v>21401.563433905329</v>
      </c>
      <c r="AN226" s="37">
        <f t="shared" si="712"/>
        <v>22988.728104768848</v>
      </c>
      <c r="AO226" s="37">
        <f t="shared" si="712"/>
        <v>23509.471485914128</v>
      </c>
      <c r="AP226" s="37">
        <f t="shared" si="712"/>
        <v>26599.00986905034</v>
      </c>
      <c r="AQ226" s="37">
        <f t="shared" si="712"/>
        <v>26345.630802423031</v>
      </c>
      <c r="AR226" s="37">
        <f t="shared" si="712"/>
        <v>27773.763243476431</v>
      </c>
      <c r="AS226" s="37">
        <f t="shared" si="712"/>
        <v>27474.060532269727</v>
      </c>
      <c r="AT226" s="37">
        <f t="shared" si="712"/>
        <v>28747.883324951148</v>
      </c>
      <c r="AU226" s="37">
        <f t="shared" si="712"/>
        <v>28530.869935049988</v>
      </c>
      <c r="AV226" s="37">
        <f t="shared" si="712"/>
        <v>28231.317572167241</v>
      </c>
      <c r="AW226" s="37">
        <f t="shared" si="712"/>
        <v>29535.389190103895</v>
      </c>
      <c r="AX226" s="37">
        <f t="shared" si="712"/>
        <v>29310.488767101917</v>
      </c>
      <c r="AY226" s="37">
        <f t="shared" si="712"/>
        <v>30699.59030639557</v>
      </c>
      <c r="BA226" s="37">
        <f t="shared" si="691"/>
        <v>79599.994266935682</v>
      </c>
      <c r="BB226" s="37">
        <f t="shared" si="691"/>
        <v>150877.78727967429</v>
      </c>
      <c r="BC226" s="37">
        <f t="shared" si="691"/>
        <v>227614.77974092844</v>
      </c>
      <c r="BD226" s="37">
        <f t="shared" si="691"/>
        <v>329746.20313367224</v>
      </c>
      <c r="BF226" s="77" t="s">
        <v>248</v>
      </c>
      <c r="BG226" s="77" t="str">
        <f t="shared" si="692"/>
        <v>Driver Paid Acquisition SpendStrong Case Scenario</v>
      </c>
    </row>
    <row r="227" spans="2:59" x14ac:dyDescent="0.25">
      <c r="B227" s="48" t="s">
        <v>94</v>
      </c>
      <c r="C227" s="82" t="s">
        <v>118</v>
      </c>
      <c r="D227" s="66">
        <f t="shared" ref="D227:O227" si="713">D68</f>
        <v>82312</v>
      </c>
      <c r="E227" s="66">
        <f t="shared" si="713"/>
        <v>35617</v>
      </c>
      <c r="F227" s="66">
        <f t="shared" si="713"/>
        <v>49416</v>
      </c>
      <c r="G227" s="66">
        <f t="shared" si="713"/>
        <v>127762</v>
      </c>
      <c r="H227" s="66">
        <f t="shared" si="713"/>
        <v>112985</v>
      </c>
      <c r="I227" s="66">
        <f t="shared" si="713"/>
        <v>214175</v>
      </c>
      <c r="J227" s="66">
        <f t="shared" si="713"/>
        <v>204313</v>
      </c>
      <c r="K227" s="66">
        <f t="shared" si="713"/>
        <v>149791</v>
      </c>
      <c r="L227" s="66">
        <f t="shared" si="713"/>
        <v>251952</v>
      </c>
      <c r="M227" s="66">
        <f t="shared" si="713"/>
        <v>226395</v>
      </c>
      <c r="N227" s="66">
        <f t="shared" si="713"/>
        <v>272012</v>
      </c>
      <c r="O227" s="66">
        <f t="shared" si="713"/>
        <v>243436</v>
      </c>
      <c r="P227" s="37">
        <f t="shared" ref="P227:AY227" si="714">P291*P171</f>
        <v>238058.32485664714</v>
      </c>
      <c r="Q227" s="37">
        <f t="shared" si="714"/>
        <v>225998.92535175596</v>
      </c>
      <c r="R227" s="37">
        <f t="shared" si="714"/>
        <v>271690.97618245491</v>
      </c>
      <c r="S227" s="37">
        <f t="shared" si="714"/>
        <v>287073.16358922847</v>
      </c>
      <c r="T227" s="37">
        <f t="shared" si="714"/>
        <v>318214.59494429437</v>
      </c>
      <c r="U227" s="37">
        <f t="shared" si="714"/>
        <v>327194.73911110417</v>
      </c>
      <c r="V227" s="37">
        <f t="shared" si="714"/>
        <v>350488.36688509217</v>
      </c>
      <c r="W227" s="37">
        <f t="shared" si="714"/>
        <v>346308.99796860403</v>
      </c>
      <c r="X227" s="37">
        <f t="shared" si="714"/>
        <v>355649.02225440042</v>
      </c>
      <c r="Y227" s="37">
        <f t="shared" si="714"/>
        <v>366166.59793135943</v>
      </c>
      <c r="Z227" s="37">
        <f t="shared" si="714"/>
        <v>365801.33512042771</v>
      </c>
      <c r="AA227" s="37">
        <f t="shared" si="714"/>
        <v>372566.85111163592</v>
      </c>
      <c r="AB227" s="37">
        <f t="shared" si="714"/>
        <v>392856.18193587445</v>
      </c>
      <c r="AC227" s="37">
        <f t="shared" si="714"/>
        <v>404476.55122171325</v>
      </c>
      <c r="AD227" s="37">
        <f t="shared" si="714"/>
        <v>443861.81197672128</v>
      </c>
      <c r="AE227" s="37">
        <f t="shared" si="714"/>
        <v>445043.94996452203</v>
      </c>
      <c r="AF227" s="37">
        <f t="shared" si="714"/>
        <v>471637.53233824798</v>
      </c>
      <c r="AG227" s="37">
        <f t="shared" si="714"/>
        <v>469821.72588919156</v>
      </c>
      <c r="AH227" s="37">
        <f t="shared" si="714"/>
        <v>494290.84908378834</v>
      </c>
      <c r="AI227" s="37">
        <f t="shared" si="714"/>
        <v>492164.92684616277</v>
      </c>
      <c r="AJ227" s="37">
        <f t="shared" si="714"/>
        <v>495109.18042515928</v>
      </c>
      <c r="AK227" s="37">
        <f t="shared" si="714"/>
        <v>511865.5060263942</v>
      </c>
      <c r="AL227" s="37">
        <f t="shared" si="714"/>
        <v>514510.2270006109</v>
      </c>
      <c r="AM227" s="37">
        <f t="shared" si="714"/>
        <v>532440.63305042183</v>
      </c>
      <c r="AN227" s="37">
        <f t="shared" si="714"/>
        <v>572145.84785758622</v>
      </c>
      <c r="AO227" s="37">
        <f t="shared" si="714"/>
        <v>586417.85986720421</v>
      </c>
      <c r="AP227" s="37">
        <f t="shared" si="714"/>
        <v>664412.27050279395</v>
      </c>
      <c r="AQ227" s="37">
        <f t="shared" si="714"/>
        <v>658483.02212734986</v>
      </c>
      <c r="AR227" s="37">
        <f t="shared" si="714"/>
        <v>694208.30600497383</v>
      </c>
      <c r="AS227" s="37">
        <f t="shared" si="714"/>
        <v>686549.03842060757</v>
      </c>
      <c r="AT227" s="37">
        <f t="shared" si="714"/>
        <v>718082.02150916518</v>
      </c>
      <c r="AU227" s="37">
        <f t="shared" si="714"/>
        <v>712403.14119620528</v>
      </c>
      <c r="AV227" s="37">
        <f t="shared" si="714"/>
        <v>704704.94676145411</v>
      </c>
      <c r="AW227" s="37">
        <f t="shared" si="714"/>
        <v>737066.38054020249</v>
      </c>
      <c r="AX227" s="37">
        <f t="shared" si="714"/>
        <v>731425.64809587668</v>
      </c>
      <c r="AY227" s="37">
        <f t="shared" si="714"/>
        <v>766178.05640251329</v>
      </c>
      <c r="BA227" s="37">
        <f t="shared" si="691"/>
        <v>1970166</v>
      </c>
      <c r="BB227" s="37">
        <f t="shared" si="691"/>
        <v>3825211.8953070045</v>
      </c>
      <c r="BC227" s="37">
        <f t="shared" si="691"/>
        <v>5668079.0757588083</v>
      </c>
      <c r="BD227" s="37">
        <f t="shared" si="691"/>
        <v>8232076.5392859336</v>
      </c>
      <c r="BF227" s="77" t="s">
        <v>248</v>
      </c>
      <c r="BG227" s="77" t="str">
        <f t="shared" si="692"/>
        <v>Surged TripsStrong Case Scenario</v>
      </c>
    </row>
    <row r="228" spans="2:59" x14ac:dyDescent="0.25">
      <c r="B228" s="48" t="s">
        <v>95</v>
      </c>
      <c r="C228" s="82" t="s">
        <v>118</v>
      </c>
      <c r="D228" s="66">
        <f t="shared" ref="D228:O228" si="715">D69</f>
        <v>93315</v>
      </c>
      <c r="E228" s="66">
        <f t="shared" si="715"/>
        <v>82249</v>
      </c>
      <c r="F228" s="66">
        <f t="shared" si="715"/>
        <v>91703</v>
      </c>
      <c r="G228" s="66">
        <f t="shared" si="715"/>
        <v>69915</v>
      </c>
      <c r="H228" s="66">
        <f t="shared" si="715"/>
        <v>74139</v>
      </c>
      <c r="I228" s="66">
        <f t="shared" si="715"/>
        <v>72339</v>
      </c>
      <c r="J228" s="66">
        <f t="shared" si="715"/>
        <v>85856</v>
      </c>
      <c r="K228" s="66">
        <f t="shared" si="715"/>
        <v>87239</v>
      </c>
      <c r="L228" s="66">
        <f t="shared" si="715"/>
        <v>86126</v>
      </c>
      <c r="M228" s="66">
        <f t="shared" si="715"/>
        <v>99349</v>
      </c>
      <c r="N228" s="66">
        <f t="shared" si="715"/>
        <v>75236</v>
      </c>
      <c r="O228" s="66">
        <f t="shared" si="715"/>
        <v>54426</v>
      </c>
      <c r="P228" s="37">
        <f>P240*P231</f>
        <v>139216.23185899694</v>
      </c>
      <c r="Q228" s="37">
        <f t="shared" ref="Q228:AY228" si="716">Q240*Q231</f>
        <v>136356.49095479929</v>
      </c>
      <c r="R228" s="37">
        <f t="shared" si="716"/>
        <v>140536.3846988274</v>
      </c>
      <c r="S228" s="37">
        <f t="shared" si="716"/>
        <v>140443.34344399179</v>
      </c>
      <c r="T228" s="37">
        <f t="shared" si="716"/>
        <v>143361.36447283535</v>
      </c>
      <c r="U228" s="37">
        <f t="shared" si="716"/>
        <v>143040.27227868501</v>
      </c>
      <c r="V228" s="37">
        <f t="shared" si="716"/>
        <v>145853.35623596018</v>
      </c>
      <c r="W228" s="37">
        <f t="shared" si="716"/>
        <v>145431.40225844955</v>
      </c>
      <c r="X228" s="37">
        <f t="shared" si="716"/>
        <v>145616.3615124058</v>
      </c>
      <c r="Y228" s="37">
        <f t="shared" si="716"/>
        <v>147451.75090309529</v>
      </c>
      <c r="Z228" s="37">
        <f t="shared" si="716"/>
        <v>147603.1320126983</v>
      </c>
      <c r="AA228" s="37">
        <f t="shared" si="716"/>
        <v>149551.65518136282</v>
      </c>
      <c r="AB228" s="37">
        <f t="shared" si="716"/>
        <v>155057.15261127835</v>
      </c>
      <c r="AC228" s="37">
        <f t="shared" si="716"/>
        <v>155901.58171414028</v>
      </c>
      <c r="AD228" s="37">
        <f t="shared" si="716"/>
        <v>160280.99176611356</v>
      </c>
      <c r="AE228" s="37">
        <f t="shared" si="716"/>
        <v>160017.70600689028</v>
      </c>
      <c r="AF228" s="37">
        <f t="shared" si="716"/>
        <v>163124.71495678683</v>
      </c>
      <c r="AG228" s="37">
        <f t="shared" si="716"/>
        <v>162794.69386389523</v>
      </c>
      <c r="AH228" s="37">
        <f t="shared" si="716"/>
        <v>165891.06724373237</v>
      </c>
      <c r="AI228" s="37">
        <f t="shared" si="716"/>
        <v>165687.69703014242</v>
      </c>
      <c r="AJ228" s="37">
        <f t="shared" si="716"/>
        <v>166110.19527103903</v>
      </c>
      <c r="AK228" s="37">
        <f t="shared" si="716"/>
        <v>168376.7985056676</v>
      </c>
      <c r="AL228" s="37">
        <f t="shared" si="716"/>
        <v>168827.4048604515</v>
      </c>
      <c r="AM228" s="37">
        <f t="shared" si="716"/>
        <v>171176.8194625586</v>
      </c>
      <c r="AN228" s="37">
        <f t="shared" si="716"/>
        <v>176115.65309091532</v>
      </c>
      <c r="AO228" s="37">
        <f t="shared" si="716"/>
        <v>177736.06776480368</v>
      </c>
      <c r="AP228" s="37">
        <f t="shared" si="716"/>
        <v>187349.88814705191</v>
      </c>
      <c r="AQ228" s="37">
        <f t="shared" si="716"/>
        <v>186561.43999296104</v>
      </c>
      <c r="AR228" s="37">
        <f t="shared" si="716"/>
        <v>191005.40768900621</v>
      </c>
      <c r="AS228" s="37">
        <f t="shared" si="716"/>
        <v>190072.8126937988</v>
      </c>
      <c r="AT228" s="37">
        <f t="shared" si="716"/>
        <v>194036.60987285234</v>
      </c>
      <c r="AU228" s="37">
        <f t="shared" si="716"/>
        <v>193361.32201676341</v>
      </c>
      <c r="AV228" s="37">
        <f t="shared" si="716"/>
        <v>192429.19486548673</v>
      </c>
      <c r="AW228" s="37">
        <f t="shared" si="716"/>
        <v>196487.11833031979</v>
      </c>
      <c r="AX228" s="37">
        <f t="shared" si="716"/>
        <v>195787.28812836003</v>
      </c>
      <c r="AY228" s="37">
        <f t="shared" si="716"/>
        <v>200109.80205612595</v>
      </c>
      <c r="BA228" s="37">
        <f t="shared" si="691"/>
        <v>971892</v>
      </c>
      <c r="BB228" s="37">
        <f t="shared" si="691"/>
        <v>1724461.7458121076</v>
      </c>
      <c r="BC228" s="37">
        <f t="shared" si="691"/>
        <v>1963246.8232926959</v>
      </c>
      <c r="BD228" s="37">
        <f t="shared" si="691"/>
        <v>2281052.6046484453</v>
      </c>
      <c r="BF228" s="77" t="s">
        <v>248</v>
      </c>
      <c r="BG228" s="77" t="str">
        <f t="shared" si="692"/>
        <v>New Driver TripsStrong Case Scenario</v>
      </c>
    </row>
    <row r="229" spans="2:59" x14ac:dyDescent="0.25">
      <c r="B229" s="48" t="s">
        <v>96</v>
      </c>
      <c r="C229" s="82" t="s">
        <v>118</v>
      </c>
      <c r="D229" s="66">
        <f t="shared" ref="D229:O229" si="717">D70</f>
        <v>55714</v>
      </c>
      <c r="E229" s="66">
        <f t="shared" si="717"/>
        <v>48128</v>
      </c>
      <c r="F229" s="66">
        <f t="shared" si="717"/>
        <v>63752</v>
      </c>
      <c r="G229" s="66">
        <f t="shared" si="717"/>
        <v>58143</v>
      </c>
      <c r="H229" s="66">
        <f t="shared" si="717"/>
        <v>65326</v>
      </c>
      <c r="I229" s="66">
        <f t="shared" si="717"/>
        <v>62609</v>
      </c>
      <c r="J229" s="66">
        <f t="shared" si="717"/>
        <v>66976</v>
      </c>
      <c r="K229" s="66">
        <f t="shared" si="717"/>
        <v>67708</v>
      </c>
      <c r="L229" s="66">
        <f t="shared" si="717"/>
        <v>61820</v>
      </c>
      <c r="M229" s="66">
        <f t="shared" si="717"/>
        <v>58070</v>
      </c>
      <c r="N229" s="66">
        <f t="shared" si="717"/>
        <v>55155</v>
      </c>
      <c r="O229" s="66">
        <f t="shared" si="717"/>
        <v>53297</v>
      </c>
      <c r="P229" s="37">
        <f>P239*P230</f>
        <v>74234.599677172868</v>
      </c>
      <c r="Q229" s="37">
        <f t="shared" ref="Q229" si="718">Q239*Q230</f>
        <v>73200.678900949919</v>
      </c>
      <c r="R229" s="37">
        <f t="shared" ref="R229" si="719">R239*R230</f>
        <v>74711.892374174509</v>
      </c>
      <c r="S229" s="37">
        <f t="shared" ref="S229" si="720">S239*S230</f>
        <v>74678.253911935084</v>
      </c>
      <c r="T229" s="37">
        <f t="shared" ref="T229" si="721">T239*T230</f>
        <v>75733.245489230889</v>
      </c>
      <c r="U229" s="37">
        <f t="shared" ref="U229" si="722">U239*U230</f>
        <v>75617.156688973584</v>
      </c>
      <c r="V229" s="37">
        <f t="shared" ref="V229" si="723">V239*V230</f>
        <v>76634.208948644038</v>
      </c>
      <c r="W229" s="37">
        <f t="shared" ref="W229" si="724">W239*W230</f>
        <v>76481.654224781538</v>
      </c>
      <c r="X229" s="37">
        <f t="shared" ref="X229" si="725">X239*X230</f>
        <v>76548.525043441841</v>
      </c>
      <c r="Y229" s="37">
        <f t="shared" ref="Y229" si="726">Y239*Y230</f>
        <v>77212.098173688573</v>
      </c>
      <c r="Z229" s="37">
        <f t="shared" ref="Z229" si="727">Z239*Z230</f>
        <v>77266.829032038891</v>
      </c>
      <c r="AA229" s="37">
        <f t="shared" ref="AA229" si="728">AA239*AA230</f>
        <v>77971.304945950134</v>
      </c>
      <c r="AB229" s="37">
        <f t="shared" ref="AB229" si="729">AB239*AB230</f>
        <v>79961.781834215202</v>
      </c>
      <c r="AC229" s="37">
        <f t="shared" ref="AC229" si="730">AC239*AC230</f>
        <v>80267.079699561946</v>
      </c>
      <c r="AD229" s="37">
        <f t="shared" ref="AD229" si="731">AD239*AD230</f>
        <v>81850.426999902455</v>
      </c>
      <c r="AE229" s="37">
        <f t="shared" ref="AE229" si="732">AE239*AE230</f>
        <v>81755.237741272431</v>
      </c>
      <c r="AF229" s="37">
        <f t="shared" ref="AF229" si="733">AF239*AF230</f>
        <v>82878.556675688262</v>
      </c>
      <c r="AG229" s="37">
        <f t="shared" ref="AG229" si="734">AG239*AG230</f>
        <v>82759.239690002039</v>
      </c>
      <c r="AH229" s="37">
        <f t="shared" ref="AH229" si="735">AH239*AH230</f>
        <v>83878.713403043017</v>
      </c>
      <c r="AI229" s="37">
        <f t="shared" ref="AI229" si="736">AI239*AI230</f>
        <v>83805.186221336829</v>
      </c>
      <c r="AJ229" s="37">
        <f t="shared" ref="AJ229" si="737">AJ239*AJ230</f>
        <v>83957.937720096554</v>
      </c>
      <c r="AK229" s="37">
        <f t="shared" ref="AK229" si="738">AK239*AK230</f>
        <v>84777.413418855387</v>
      </c>
      <c r="AL229" s="37">
        <f t="shared" ref="AL229" si="739">AL239*AL230</f>
        <v>84940.327223887609</v>
      </c>
      <c r="AM229" s="37">
        <f t="shared" ref="AM229" si="740">AM239*AM230</f>
        <v>85789.742835460871</v>
      </c>
      <c r="AN229" s="37">
        <f t="shared" ref="AN229" si="741">AN239*AN230</f>
        <v>87575.346101536896</v>
      </c>
      <c r="AO229" s="37">
        <f t="shared" ref="AO229" si="742">AO239*AO230</f>
        <v>88161.19651720587</v>
      </c>
      <c r="AP229" s="37">
        <f t="shared" ref="AP229" si="743">AP239*AP230</f>
        <v>91637.010923151436</v>
      </c>
      <c r="AQ229" s="37">
        <f t="shared" ref="AQ229" si="744">AQ239*AQ230</f>
        <v>91351.95260675202</v>
      </c>
      <c r="AR229" s="37">
        <f t="shared" ref="AR229" si="745">AR239*AR230</f>
        <v>92958.64030459919</v>
      </c>
      <c r="AS229" s="37">
        <f t="shared" ref="AS229" si="746">AS239*AS230</f>
        <v>92621.466632700744</v>
      </c>
      <c r="AT229" s="37">
        <f t="shared" ref="AT229" si="747">AT239*AT230</f>
        <v>94054.551794416533</v>
      </c>
      <c r="AU229" s="37">
        <f t="shared" ref="AU229" si="748">AU239*AU230</f>
        <v>93810.405849825358</v>
      </c>
      <c r="AV229" s="37">
        <f t="shared" ref="AV229" si="749">AV239*AV230</f>
        <v>93473.401323865721</v>
      </c>
      <c r="AW229" s="37">
        <f t="shared" ref="AW229" si="750">AW239*AW230</f>
        <v>94940.517233721417</v>
      </c>
      <c r="AX229" s="37">
        <f t="shared" ref="AX229" si="751">AX239*AX230</f>
        <v>94687.498163157215</v>
      </c>
      <c r="AY229" s="37">
        <f t="shared" ref="AY229" si="752">AY239*AY230</f>
        <v>96250.275038807129</v>
      </c>
      <c r="BA229" s="37">
        <f t="shared" si="691"/>
        <v>716698</v>
      </c>
      <c r="BB229" s="37">
        <f t="shared" si="691"/>
        <v>910290.44741098199</v>
      </c>
      <c r="BC229" s="37">
        <f t="shared" si="691"/>
        <v>996621.64346332266</v>
      </c>
      <c r="BD229" s="37">
        <f t="shared" si="691"/>
        <v>1111522.2624897396</v>
      </c>
      <c r="BF229" s="77" t="s">
        <v>248</v>
      </c>
      <c r="BG229" s="77" t="str">
        <f t="shared" si="692"/>
        <v>New Rider TripsStrong Case Scenario</v>
      </c>
    </row>
    <row r="230" spans="2:59" x14ac:dyDescent="0.25">
      <c r="B230" s="48" t="s">
        <v>97</v>
      </c>
      <c r="C230" s="82" t="s">
        <v>118</v>
      </c>
      <c r="D230" s="66">
        <f t="shared" ref="D230:O230" si="753">D71</f>
        <v>15312</v>
      </c>
      <c r="E230" s="66">
        <f t="shared" si="753"/>
        <v>13675</v>
      </c>
      <c r="F230" s="66">
        <f t="shared" si="753"/>
        <v>16982</v>
      </c>
      <c r="G230" s="66">
        <f t="shared" si="753"/>
        <v>15771</v>
      </c>
      <c r="H230" s="66">
        <f t="shared" si="753"/>
        <v>16874</v>
      </c>
      <c r="I230" s="66">
        <f t="shared" si="753"/>
        <v>16821</v>
      </c>
      <c r="J230" s="66">
        <f t="shared" si="753"/>
        <v>17451</v>
      </c>
      <c r="K230" s="66">
        <f t="shared" si="753"/>
        <v>16709</v>
      </c>
      <c r="L230" s="66">
        <f t="shared" si="753"/>
        <v>16100</v>
      </c>
      <c r="M230" s="66">
        <f t="shared" si="753"/>
        <v>15072</v>
      </c>
      <c r="N230" s="66">
        <f t="shared" si="753"/>
        <v>15418</v>
      </c>
      <c r="O230" s="66">
        <f t="shared" si="753"/>
        <v>16682</v>
      </c>
      <c r="P230" s="37">
        <f t="shared" ref="P230:AY230" si="754">$C$318+$C$319*P225</f>
        <v>19924.367435918481</v>
      </c>
      <c r="Q230" s="37">
        <f t="shared" si="754"/>
        <v>19646.865872837639</v>
      </c>
      <c r="R230" s="37">
        <f t="shared" si="754"/>
        <v>20052.471515564586</v>
      </c>
      <c r="S230" s="37">
        <f t="shared" si="754"/>
        <v>20043.443042527051</v>
      </c>
      <c r="T230" s="37">
        <f t="shared" si="754"/>
        <v>20326.599952098215</v>
      </c>
      <c r="U230" s="37">
        <f t="shared" si="754"/>
        <v>20295.442029490965</v>
      </c>
      <c r="V230" s="37">
        <f t="shared" si="754"/>
        <v>20568.416127975077</v>
      </c>
      <c r="W230" s="37">
        <f t="shared" si="754"/>
        <v>20527.470849283745</v>
      </c>
      <c r="X230" s="37">
        <f t="shared" si="754"/>
        <v>20545.418797646402</v>
      </c>
      <c r="Y230" s="37">
        <f t="shared" si="754"/>
        <v>20723.520045920581</v>
      </c>
      <c r="Z230" s="37">
        <f t="shared" si="754"/>
        <v>20738.209661498724</v>
      </c>
      <c r="AA230" s="37">
        <f t="shared" si="754"/>
        <v>20927.28910719604</v>
      </c>
      <c r="AB230" s="37">
        <f t="shared" si="754"/>
        <v>21461.527765004714</v>
      </c>
      <c r="AC230" s="37">
        <f t="shared" si="754"/>
        <v>21543.46889317167</v>
      </c>
      <c r="AD230" s="37">
        <f t="shared" si="754"/>
        <v>21968.435061613942</v>
      </c>
      <c r="AE230" s="37">
        <f t="shared" si="754"/>
        <v>21942.886519921187</v>
      </c>
      <c r="AF230" s="37">
        <f t="shared" si="754"/>
        <v>22244.382308870765</v>
      </c>
      <c r="AG230" s="37">
        <f t="shared" si="754"/>
        <v>22212.357949953268</v>
      </c>
      <c r="AH230" s="37">
        <f t="shared" si="754"/>
        <v>22512.821691799767</v>
      </c>
      <c r="AI230" s="37">
        <f t="shared" si="754"/>
        <v>22493.087193449774</v>
      </c>
      <c r="AJ230" s="37">
        <f t="shared" si="754"/>
        <v>22534.085285995719</v>
      </c>
      <c r="AK230" s="37">
        <f t="shared" si="754"/>
        <v>22754.030365485356</v>
      </c>
      <c r="AL230" s="37">
        <f t="shared" si="754"/>
        <v>22797.755993776766</v>
      </c>
      <c r="AM230" s="37">
        <f t="shared" si="754"/>
        <v>23025.736865558782</v>
      </c>
      <c r="AN230" s="37">
        <f t="shared" si="754"/>
        <v>23504.987992698825</v>
      </c>
      <c r="AO230" s="37">
        <f t="shared" si="754"/>
        <v>23662.228672853842</v>
      </c>
      <c r="AP230" s="37">
        <f t="shared" si="754"/>
        <v>24595.127936327794</v>
      </c>
      <c r="AQ230" s="37">
        <f t="shared" si="754"/>
        <v>24518.619048810309</v>
      </c>
      <c r="AR230" s="37">
        <f t="shared" si="754"/>
        <v>24949.84971733806</v>
      </c>
      <c r="AS230" s="37">
        <f t="shared" si="754"/>
        <v>24859.353208192228</v>
      </c>
      <c r="AT230" s="37">
        <f t="shared" si="754"/>
        <v>25243.989421671642</v>
      </c>
      <c r="AU230" s="37">
        <f t="shared" si="754"/>
        <v>25178.461305009354</v>
      </c>
      <c r="AV230" s="37">
        <f t="shared" si="754"/>
        <v>25088.010194179806</v>
      </c>
      <c r="AW230" s="37">
        <f t="shared" si="754"/>
        <v>25481.780169180227</v>
      </c>
      <c r="AX230" s="37">
        <f t="shared" si="754"/>
        <v>25413.870529306922</v>
      </c>
      <c r="AY230" s="37">
        <f t="shared" si="754"/>
        <v>25833.315650937722</v>
      </c>
      <c r="BA230" s="37">
        <f t="shared" si="691"/>
        <v>192867</v>
      </c>
      <c r="BB230" s="37">
        <f t="shared" si="691"/>
        <v>244319.51443795749</v>
      </c>
      <c r="BC230" s="37">
        <f t="shared" si="691"/>
        <v>267490.5758946017</v>
      </c>
      <c r="BD230" s="37">
        <f t="shared" si="691"/>
        <v>298329.59384650673</v>
      </c>
      <c r="BF230" s="77" t="s">
        <v>248</v>
      </c>
      <c r="BG230" s="77" t="str">
        <f t="shared" si="692"/>
        <v>New RidersStrong Case Scenario</v>
      </c>
    </row>
    <row r="231" spans="2:59" x14ac:dyDescent="0.25">
      <c r="B231" s="48" t="s">
        <v>98</v>
      </c>
      <c r="C231" s="82" t="s">
        <v>118</v>
      </c>
      <c r="D231" s="66">
        <f t="shared" ref="D231:O231" si="755">D72</f>
        <v>755</v>
      </c>
      <c r="E231" s="66">
        <f t="shared" si="755"/>
        <v>710</v>
      </c>
      <c r="F231" s="66">
        <f t="shared" si="755"/>
        <v>722</v>
      </c>
      <c r="G231" s="66">
        <f t="shared" si="755"/>
        <v>560</v>
      </c>
      <c r="H231" s="66">
        <f t="shared" si="755"/>
        <v>548</v>
      </c>
      <c r="I231" s="66">
        <f t="shared" si="755"/>
        <v>512</v>
      </c>
      <c r="J231" s="66">
        <f t="shared" si="755"/>
        <v>622</v>
      </c>
      <c r="K231" s="66">
        <f t="shared" si="755"/>
        <v>617</v>
      </c>
      <c r="L231" s="66">
        <f t="shared" si="755"/>
        <v>565</v>
      </c>
      <c r="M231" s="66">
        <f t="shared" si="755"/>
        <v>635</v>
      </c>
      <c r="N231" s="66">
        <f t="shared" si="755"/>
        <v>507</v>
      </c>
      <c r="O231" s="66">
        <f t="shared" si="755"/>
        <v>357</v>
      </c>
      <c r="P231" s="37">
        <f t="shared" ref="P231:AY231" si="756">$C$321+$C$322*P226</f>
        <v>1008.1796471823346</v>
      </c>
      <c r="Q231" s="37">
        <f t="shared" si="756"/>
        <v>987.46990279888507</v>
      </c>
      <c r="R231" s="37">
        <f t="shared" si="756"/>
        <v>1017.7399635801744</v>
      </c>
      <c r="S231" s="37">
        <f t="shared" si="756"/>
        <v>1017.0661750555103</v>
      </c>
      <c r="T231" s="37">
        <f t="shared" si="756"/>
        <v>1038.1979739272813</v>
      </c>
      <c r="U231" s="37">
        <f t="shared" si="756"/>
        <v>1035.8726803125296</v>
      </c>
      <c r="V231" s="37">
        <f t="shared" si="756"/>
        <v>1056.2445432315926</v>
      </c>
      <c r="W231" s="37">
        <f t="shared" si="756"/>
        <v>1053.188826189885</v>
      </c>
      <c r="X231" s="37">
        <f t="shared" si="756"/>
        <v>1054.5282688174198</v>
      </c>
      <c r="Y231" s="37">
        <f t="shared" si="756"/>
        <v>1067.8198383681722</v>
      </c>
      <c r="Z231" s="37">
        <f t="shared" si="756"/>
        <v>1068.91611393627</v>
      </c>
      <c r="AA231" s="37">
        <f t="shared" si="756"/>
        <v>1083.0269785565713</v>
      </c>
      <c r="AB231" s="37">
        <f t="shared" si="756"/>
        <v>1122.8968298112529</v>
      </c>
      <c r="AC231" s="37">
        <f t="shared" si="756"/>
        <v>1129.01203795635</v>
      </c>
      <c r="AD231" s="37">
        <f t="shared" si="756"/>
        <v>1160.7269610088363</v>
      </c>
      <c r="AE231" s="37">
        <f t="shared" si="756"/>
        <v>1158.8202915041575</v>
      </c>
      <c r="AF231" s="37">
        <f t="shared" si="756"/>
        <v>1181.3207079072654</v>
      </c>
      <c r="AG231" s="37">
        <f t="shared" si="756"/>
        <v>1178.9307527666092</v>
      </c>
      <c r="AH231" s="37">
        <f t="shared" si="756"/>
        <v>1201.3541482280721</v>
      </c>
      <c r="AI231" s="37">
        <f t="shared" si="756"/>
        <v>1199.8813766449985</v>
      </c>
      <c r="AJ231" s="37">
        <f t="shared" si="756"/>
        <v>1202.9410351471315</v>
      </c>
      <c r="AK231" s="37">
        <f t="shared" si="756"/>
        <v>1219.3553800757074</v>
      </c>
      <c r="AL231" s="37">
        <f t="shared" si="756"/>
        <v>1222.6185926315843</v>
      </c>
      <c r="AM231" s="37">
        <f t="shared" si="756"/>
        <v>1239.6326430264864</v>
      </c>
      <c r="AN231" s="37">
        <f t="shared" si="756"/>
        <v>1275.3988139566986</v>
      </c>
      <c r="AO231" s="37">
        <f t="shared" si="756"/>
        <v>1287.1335741380005</v>
      </c>
      <c r="AP231" s="37">
        <f t="shared" si="756"/>
        <v>1356.7551829951215</v>
      </c>
      <c r="AQ231" s="37">
        <f t="shared" si="756"/>
        <v>1351.0453791080431</v>
      </c>
      <c r="AR231" s="37">
        <f t="shared" si="756"/>
        <v>1383.2278173486238</v>
      </c>
      <c r="AS231" s="37">
        <f t="shared" si="756"/>
        <v>1376.4741272028905</v>
      </c>
      <c r="AT231" s="37">
        <f t="shared" si="756"/>
        <v>1405.1792543861061</v>
      </c>
      <c r="AU231" s="37">
        <f t="shared" si="756"/>
        <v>1400.2889376219819</v>
      </c>
      <c r="AV231" s="37">
        <f t="shared" si="756"/>
        <v>1393.5386355203202</v>
      </c>
      <c r="AW231" s="37">
        <f t="shared" si="756"/>
        <v>1422.9254088328744</v>
      </c>
      <c r="AX231" s="37">
        <f t="shared" si="756"/>
        <v>1417.8573606844807</v>
      </c>
      <c r="AY231" s="37">
        <f t="shared" si="756"/>
        <v>1449.1602519382072</v>
      </c>
      <c r="BA231" s="37">
        <f t="shared" si="691"/>
        <v>7110</v>
      </c>
      <c r="BB231" s="37">
        <f t="shared" si="691"/>
        <v>12488.250911956624</v>
      </c>
      <c r="BC231" s="37">
        <f t="shared" si="691"/>
        <v>14217.490756708454</v>
      </c>
      <c r="BD231" s="37">
        <f t="shared" si="691"/>
        <v>16518.984743733352</v>
      </c>
      <c r="BF231" s="77" t="s">
        <v>248</v>
      </c>
      <c r="BG231" s="77" t="str">
        <f t="shared" si="692"/>
        <v>New DriversStrong Case Scenario</v>
      </c>
    </row>
    <row r="232" spans="2:59" x14ac:dyDescent="0.25">
      <c r="B232" s="48" t="s">
        <v>99</v>
      </c>
      <c r="C232" s="82" t="s">
        <v>118</v>
      </c>
      <c r="D232" s="66">
        <f t="shared" ref="D232:O232" si="757">D73</f>
        <v>1447122</v>
      </c>
      <c r="E232" s="66">
        <f t="shared" si="757"/>
        <v>1405364</v>
      </c>
      <c r="F232" s="66">
        <f t="shared" si="757"/>
        <v>1595917</v>
      </c>
      <c r="G232" s="66">
        <f t="shared" si="757"/>
        <v>1599264</v>
      </c>
      <c r="H232" s="66">
        <f t="shared" si="757"/>
        <v>1727214</v>
      </c>
      <c r="I232" s="66">
        <f t="shared" si="757"/>
        <v>1731887</v>
      </c>
      <c r="J232" s="66">
        <f t="shared" si="757"/>
        <v>1652399</v>
      </c>
      <c r="K232" s="66">
        <f t="shared" si="757"/>
        <v>1683471</v>
      </c>
      <c r="L232" s="66">
        <f t="shared" si="757"/>
        <v>1738930</v>
      </c>
      <c r="M232" s="66">
        <f t="shared" si="757"/>
        <v>1764483</v>
      </c>
      <c r="N232" s="66">
        <f t="shared" si="757"/>
        <v>1726776</v>
      </c>
      <c r="O232" s="66">
        <f t="shared" si="757"/>
        <v>1635260</v>
      </c>
      <c r="P232" s="37">
        <f>P237*P216</f>
        <v>2431964.3581789825</v>
      </c>
      <c r="Q232" s="37">
        <f t="shared" ref="Q232:AY232" si="758">Q237*Q216</f>
        <v>2231164.2315919157</v>
      </c>
      <c r="R232" s="37">
        <f t="shared" si="758"/>
        <v>2524660.468152836</v>
      </c>
      <c r="S232" s="37">
        <f t="shared" si="758"/>
        <v>2518127.4652079241</v>
      </c>
      <c r="T232" s="37">
        <f t="shared" si="758"/>
        <v>2723019.8004245339</v>
      </c>
      <c r="U232" s="37">
        <f t="shared" si="758"/>
        <v>2700473.9281264981</v>
      </c>
      <c r="V232" s="37">
        <f t="shared" si="758"/>
        <v>2897997.9814041099</v>
      </c>
      <c r="W232" s="37">
        <f t="shared" si="758"/>
        <v>2868369.9784008716</v>
      </c>
      <c r="X232" s="37">
        <f t="shared" si="758"/>
        <v>2881357.1135477452</v>
      </c>
      <c r="Y232" s="37">
        <f t="shared" si="758"/>
        <v>3010231.1739376383</v>
      </c>
      <c r="Z232" s="37">
        <f t="shared" si="758"/>
        <v>3020860.5795339854</v>
      </c>
      <c r="AA232" s="37">
        <f t="shared" si="758"/>
        <v>3157678.4634028878</v>
      </c>
      <c r="AB232" s="37">
        <f t="shared" si="758"/>
        <v>3404678.3937936751</v>
      </c>
      <c r="AC232" s="37">
        <f t="shared" si="758"/>
        <v>3461636.0092975097</v>
      </c>
      <c r="AD232" s="37">
        <f t="shared" si="758"/>
        <v>3757031.7423774125</v>
      </c>
      <c r="AE232" s="37">
        <f t="shared" si="758"/>
        <v>3739272.8458748558</v>
      </c>
      <c r="AF232" s="37">
        <f t="shared" si="758"/>
        <v>3948843.8098970479</v>
      </c>
      <c r="AG232" s="37">
        <f t="shared" si="758"/>
        <v>3926583.5461835288</v>
      </c>
      <c r="AH232" s="37">
        <f t="shared" si="758"/>
        <v>4135437.1300158938</v>
      </c>
      <c r="AI232" s="37">
        <f t="shared" si="758"/>
        <v>4121719.5989747103</v>
      </c>
      <c r="AJ232" s="37">
        <f t="shared" si="758"/>
        <v>4150217.5418742104</v>
      </c>
      <c r="AK232" s="37">
        <f t="shared" si="758"/>
        <v>4303102.2720429925</v>
      </c>
      <c r="AL232" s="37">
        <f t="shared" si="758"/>
        <v>4333496.1362672104</v>
      </c>
      <c r="AM232" s="37">
        <f t="shared" si="758"/>
        <v>4491966.5787381902</v>
      </c>
      <c r="AN232" s="37">
        <f t="shared" si="758"/>
        <v>4825096.0100758132</v>
      </c>
      <c r="AO232" s="37">
        <f t="shared" si="758"/>
        <v>4934394.6541411299</v>
      </c>
      <c r="AP232" s="37">
        <f t="shared" si="758"/>
        <v>5582856.7725109654</v>
      </c>
      <c r="AQ232" s="37">
        <f t="shared" si="758"/>
        <v>5529675.1298446823</v>
      </c>
      <c r="AR232" s="37">
        <f t="shared" si="758"/>
        <v>5829425.3427221449</v>
      </c>
      <c r="AS232" s="37">
        <f t="shared" si="758"/>
        <v>5766520.8466812205</v>
      </c>
      <c r="AT232" s="37">
        <f t="shared" si="758"/>
        <v>6033883.0620460501</v>
      </c>
      <c r="AU232" s="37">
        <f t="shared" si="758"/>
        <v>5988334.1984041389</v>
      </c>
      <c r="AV232" s="37">
        <f t="shared" si="758"/>
        <v>5925461.2589197448</v>
      </c>
      <c r="AW232" s="37">
        <f t="shared" si="758"/>
        <v>6199172.3895174377</v>
      </c>
      <c r="AX232" s="37">
        <f t="shared" si="758"/>
        <v>6151968.1192878876</v>
      </c>
      <c r="AY232" s="37">
        <f t="shared" si="758"/>
        <v>6443526.1500014514</v>
      </c>
      <c r="BA232" s="37">
        <f t="shared" ref="BA232:BD234" si="759">SUMIF($D$10:$AY$10,BA$11,$D232:$AY232)</f>
        <v>19708087</v>
      </c>
      <c r="BB232" s="37">
        <f t="shared" si="759"/>
        <v>32965905.541909933</v>
      </c>
      <c r="BC232" s="37">
        <f t="shared" si="759"/>
        <v>47773985.605337232</v>
      </c>
      <c r="BD232" s="37">
        <f t="shared" si="759"/>
        <v>69210313.934152663</v>
      </c>
      <c r="BF232" s="77" t="s">
        <v>248</v>
      </c>
      <c r="BG232" s="77" t="str">
        <f t="shared" si="692"/>
        <v>RequestsStrong Case Scenario</v>
      </c>
    </row>
    <row r="233" spans="2:59" x14ac:dyDescent="0.25">
      <c r="B233" s="48" t="s">
        <v>100</v>
      </c>
      <c r="C233" s="82" t="s">
        <v>118</v>
      </c>
      <c r="D233" s="66">
        <f t="shared" ref="D233:O233" si="760">D74</f>
        <v>6729</v>
      </c>
      <c r="E233" s="66">
        <f t="shared" si="760"/>
        <v>6888</v>
      </c>
      <c r="F233" s="66">
        <f t="shared" si="760"/>
        <v>7104</v>
      </c>
      <c r="G233" s="66">
        <f t="shared" si="760"/>
        <v>6806</v>
      </c>
      <c r="H233" s="66">
        <f t="shared" si="760"/>
        <v>6719</v>
      </c>
      <c r="I233" s="66">
        <f t="shared" si="760"/>
        <v>6705</v>
      </c>
      <c r="J233" s="66">
        <f t="shared" si="760"/>
        <v>6765</v>
      </c>
      <c r="K233" s="66">
        <f t="shared" si="760"/>
        <v>6954</v>
      </c>
      <c r="L233" s="66">
        <f t="shared" si="760"/>
        <v>6968</v>
      </c>
      <c r="M233" s="66">
        <f t="shared" si="760"/>
        <v>6990</v>
      </c>
      <c r="N233" s="66">
        <f t="shared" si="760"/>
        <v>6869</v>
      </c>
      <c r="O233" s="66">
        <f t="shared" si="760"/>
        <v>6822</v>
      </c>
      <c r="P233" s="37">
        <f>_xlfn.XLOOKUP(P215,Data_Analysis_A!$P$114:$P$150,Data_Analysis_A!$S$114:$S$150)</f>
        <v>7128.8873425113752</v>
      </c>
      <c r="Q233" s="37">
        <f>_xlfn.XLOOKUP(Q215,Data_Analysis_A!$P$114:$P$150,Data_Analysis_A!$S$114:$S$150)</f>
        <v>7050.8217439276596</v>
      </c>
      <c r="R233" s="37">
        <f>_xlfn.XLOOKUP(R215,Data_Analysis_A!$P$114:$P$150,Data_Analysis_A!$S$114:$S$150)</f>
        <v>8905.5067233575337</v>
      </c>
      <c r="S233" s="37">
        <f>_xlfn.XLOOKUP(S215,Data_Analysis_A!$P$114:$P$150,Data_Analysis_A!$S$114:$S$150)</f>
        <v>7511.0452349599691</v>
      </c>
      <c r="T233" s="37">
        <f>_xlfn.XLOOKUP(T215,Data_Analysis_A!$P$114:$P$150,Data_Analysis_A!$S$114:$S$150)</f>
        <v>8893.9462831489018</v>
      </c>
      <c r="U233" s="37">
        <f>_xlfn.XLOOKUP(U215,Data_Analysis_A!$P$114:$P$150,Data_Analysis_A!$S$114:$S$150)</f>
        <v>7516.4601062474203</v>
      </c>
      <c r="V233" s="37">
        <f>_xlfn.XLOOKUP(V215,Data_Analysis_A!$P$114:$P$150,Data_Analysis_A!$S$114:$S$150)</f>
        <v>8899.5783517472191</v>
      </c>
      <c r="W233" s="37">
        <f>_xlfn.XLOOKUP(W215,Data_Analysis_A!$P$114:$P$150,Data_Analysis_A!$S$114:$S$150)</f>
        <v>7523.5361485422436</v>
      </c>
      <c r="X233" s="37">
        <f>_xlfn.XLOOKUP(X215,Data_Analysis_A!$P$114:$P$150,Data_Analysis_A!$S$114:$S$150)</f>
        <v>7062.3757600122117</v>
      </c>
      <c r="Y233" s="37">
        <f>_xlfn.XLOOKUP(Y215,Data_Analysis_A!$P$114:$P$150,Data_Analysis_A!$S$114:$S$150)</f>
        <v>7514.0810685366214</v>
      </c>
      <c r="Z233" s="37">
        <f>_xlfn.XLOOKUP(Z215,Data_Analysis_A!$P$114:$P$150,Data_Analysis_A!$S$114:$S$150)</f>
        <v>7039.704103518181</v>
      </c>
      <c r="AA233" s="37">
        <f>_xlfn.XLOOKUP(AA215,Data_Analysis_A!$P$114:$P$150,Data_Analysis_A!$S$114:$S$150)</f>
        <v>7508.9470063103508</v>
      </c>
      <c r="AB233" s="37">
        <f>_xlfn.XLOOKUP(AB215,Data_Analysis_A!$P$114:$P$150,Data_Analysis_A!$S$114:$S$150)</f>
        <v>7034.9517901915242</v>
      </c>
      <c r="AC233" s="37">
        <f>_xlfn.XLOOKUP(AC215,Data_Analysis_A!$P$114:$P$150,Data_Analysis_A!$S$114:$S$150)</f>
        <v>7019.3073074785234</v>
      </c>
      <c r="AD233" s="37">
        <f>_xlfn.XLOOKUP(AD215,Data_Analysis_A!$P$114:$P$150,Data_Analysis_A!$S$114:$S$150)</f>
        <v>8883.8664093188418</v>
      </c>
      <c r="AE233" s="37">
        <f>_xlfn.XLOOKUP(AE215,Data_Analysis_A!$P$114:$P$150,Data_Analysis_A!$S$114:$S$150)</f>
        <v>7492.2492535179736</v>
      </c>
      <c r="AF233" s="37">
        <f>_xlfn.XLOOKUP(AF215,Data_Analysis_A!$P$114:$P$150,Data_Analysis_A!$S$114:$S$150)</f>
        <v>8870.3444849128973</v>
      </c>
      <c r="AG233" s="37">
        <f>_xlfn.XLOOKUP(AG215,Data_Analysis_A!$P$114:$P$150,Data_Analysis_A!$S$114:$S$150)</f>
        <v>7496.2182793001903</v>
      </c>
      <c r="AH233" s="37">
        <f>_xlfn.XLOOKUP(AH215,Data_Analysis_A!$P$114:$P$150,Data_Analysis_A!$S$114:$S$150)</f>
        <v>8865.3951461332581</v>
      </c>
      <c r="AI233" s="37">
        <f>_xlfn.XLOOKUP(AI215,Data_Analysis_A!$P$114:$P$150,Data_Analysis_A!$S$114:$S$150)</f>
        <v>7476.561309222936</v>
      </c>
      <c r="AJ233" s="37">
        <f>_xlfn.XLOOKUP(AJ215,Data_Analysis_A!$P$114:$P$150,Data_Analysis_A!$S$114:$S$150)</f>
        <v>7011.4697947812847</v>
      </c>
      <c r="AK233" s="37">
        <f>_xlfn.XLOOKUP(AK215,Data_Analysis_A!$P$114:$P$150,Data_Analysis_A!$S$114:$S$150)</f>
        <v>7494.3083206747488</v>
      </c>
      <c r="AL233" s="37">
        <f>_xlfn.XLOOKUP(AL215,Data_Analysis_A!$P$114:$P$150,Data_Analysis_A!$S$114:$S$150)</f>
        <v>7013.9034918837488</v>
      </c>
      <c r="AM233" s="37">
        <f>_xlfn.XLOOKUP(AM215,Data_Analysis_A!$P$114:$P$150,Data_Analysis_A!$S$114:$S$150)</f>
        <v>7467.5747816133189</v>
      </c>
      <c r="AN233" s="37">
        <f>_xlfn.XLOOKUP(AN215,Data_Analysis_A!$P$114:$P$150,Data_Analysis_A!$S$114:$S$150)</f>
        <v>6994.7912657045599</v>
      </c>
      <c r="AO233" s="37">
        <f>_xlfn.XLOOKUP(AO215,Data_Analysis_A!$P$114:$P$150,Data_Analysis_A!$S$114:$S$150)</f>
        <v>7017.5037676627426</v>
      </c>
      <c r="AP233" s="37">
        <f>_xlfn.XLOOKUP(AP215,Data_Analysis_A!$P$114:$P$150,Data_Analysis_A!$S$114:$S$150)</f>
        <v>15054.789421965081</v>
      </c>
      <c r="AQ233" s="37">
        <f>_xlfn.XLOOKUP(AQ215,Data_Analysis_A!$P$114:$P$150,Data_Analysis_A!$S$114:$S$150)</f>
        <v>11412.132642153239</v>
      </c>
      <c r="AR233" s="37">
        <f>_xlfn.XLOOKUP(AR215,Data_Analysis_A!$P$114:$P$150,Data_Analysis_A!$S$114:$S$150)</f>
        <v>15063.469793214301</v>
      </c>
      <c r="AS233" s="37">
        <f>_xlfn.XLOOKUP(AS215,Data_Analysis_A!$P$114:$P$150,Data_Analysis_A!$S$114:$S$150)</f>
        <v>11398.993303577099</v>
      </c>
      <c r="AT233" s="37">
        <f>_xlfn.XLOOKUP(AT215,Data_Analysis_A!$P$114:$P$150,Data_Analysis_A!$S$114:$S$150)</f>
        <v>15057.470286008491</v>
      </c>
      <c r="AU233" s="37">
        <f>_xlfn.XLOOKUP(AU215,Data_Analysis_A!$P$114:$P$150,Data_Analysis_A!$S$114:$S$150)</f>
        <v>11384.75377268864</v>
      </c>
      <c r="AV233" s="37">
        <f>_xlfn.XLOOKUP(AV215,Data_Analysis_A!$P$114:$P$150,Data_Analysis_A!$S$114:$S$150)</f>
        <v>8834.8979457805162</v>
      </c>
      <c r="AW233" s="37">
        <f>_xlfn.XLOOKUP(AW215,Data_Analysis_A!$P$114:$P$150,Data_Analysis_A!$S$114:$S$150)</f>
        <v>11387.847653987719</v>
      </c>
      <c r="AX233" s="37">
        <f>_xlfn.XLOOKUP(AX215,Data_Analysis_A!$P$114:$P$150,Data_Analysis_A!$S$114:$S$150)</f>
        <v>8842.0652368014453</v>
      </c>
      <c r="AY233" s="37">
        <f>_xlfn.XLOOKUP(AY215,Data_Analysis_A!$P$114:$P$150,Data_Analysis_A!$S$114:$S$150)</f>
        <v>11366.148368153979</v>
      </c>
      <c r="BA233" s="37">
        <f t="shared" si="759"/>
        <v>82319</v>
      </c>
      <c r="BB233" s="37">
        <f t="shared" si="759"/>
        <v>92554.88987281968</v>
      </c>
      <c r="BC233" s="37">
        <f t="shared" si="759"/>
        <v>92126.150369029245</v>
      </c>
      <c r="BD233" s="37">
        <f t="shared" si="759"/>
        <v>133814.86345769779</v>
      </c>
      <c r="BF233" s="77" t="s">
        <v>248</v>
      </c>
      <c r="BG233" s="77" t="str">
        <f t="shared" si="692"/>
        <v>Active DriversStrong Case Scenario</v>
      </c>
    </row>
    <row r="234" spans="2:59" x14ac:dyDescent="0.25">
      <c r="B234" s="48" t="s">
        <v>101</v>
      </c>
      <c r="C234" s="82" t="s">
        <v>118</v>
      </c>
      <c r="D234" s="66">
        <f t="shared" ref="D234:O234" si="761">D75</f>
        <v>191899</v>
      </c>
      <c r="E234" s="66">
        <f t="shared" si="761"/>
        <v>188593</v>
      </c>
      <c r="F234" s="66">
        <f t="shared" si="761"/>
        <v>204191</v>
      </c>
      <c r="G234" s="66">
        <f t="shared" si="761"/>
        <v>204682</v>
      </c>
      <c r="H234" s="66">
        <f t="shared" si="761"/>
        <v>209882</v>
      </c>
      <c r="I234" s="66">
        <f t="shared" si="761"/>
        <v>213912</v>
      </c>
      <c r="J234" s="66">
        <f t="shared" si="761"/>
        <v>216432</v>
      </c>
      <c r="K234" s="66">
        <f t="shared" si="761"/>
        <v>216261</v>
      </c>
      <c r="L234" s="66">
        <f t="shared" si="761"/>
        <v>219581</v>
      </c>
      <c r="M234" s="66">
        <f t="shared" si="761"/>
        <v>222220</v>
      </c>
      <c r="N234" s="66">
        <f t="shared" si="761"/>
        <v>229447</v>
      </c>
      <c r="O234" s="66">
        <f t="shared" si="761"/>
        <v>236890</v>
      </c>
      <c r="P234" s="37">
        <f>_xlfn.XLOOKUP(P$170,Data_Analysis_A!$P$70:$P$106,Data_Analysis_A!$S$70:$S$106)</f>
        <v>242953.4823355627</v>
      </c>
      <c r="Q234" s="37">
        <f>_xlfn.XLOOKUP(Q$170,Data_Analysis_A!$P$70:$P$106,Data_Analysis_A!$S$70:$S$106)</f>
        <v>248913.67824687721</v>
      </c>
      <c r="R234" s="37">
        <f>_xlfn.XLOOKUP(R$170,Data_Analysis_A!$P$70:$P$106,Data_Analysis_A!$S$70:$S$106)</f>
        <v>275075.8940950401</v>
      </c>
      <c r="S234" s="37">
        <f>_xlfn.XLOOKUP(S$170,Data_Analysis_A!$P$70:$P$106,Data_Analysis_A!$S$70:$S$106)</f>
        <v>270359.02192256728</v>
      </c>
      <c r="T234" s="37">
        <f>_xlfn.XLOOKUP(T$170,Data_Analysis_A!$P$70:$P$106,Data_Analysis_A!$S$70:$S$106)</f>
        <v>289414.34674066119</v>
      </c>
      <c r="U234" s="37">
        <f>_xlfn.XLOOKUP(U$170,Data_Analysis_A!$P$70:$P$106,Data_Analysis_A!$S$70:$S$106)</f>
        <v>285581.045914519</v>
      </c>
      <c r="V234" s="37">
        <f>_xlfn.XLOOKUP(V$170,Data_Analysis_A!$P$70:$P$106,Data_Analysis_A!$S$70:$S$106)</f>
        <v>304791.28785614809</v>
      </c>
      <c r="W234" s="37">
        <f>_xlfn.XLOOKUP(W$170,Data_Analysis_A!$P$70:$P$106,Data_Analysis_A!$S$70:$S$106)</f>
        <v>301261.89789780119</v>
      </c>
      <c r="X234" s="37">
        <f>_xlfn.XLOOKUP(X$170,Data_Analysis_A!$P$70:$P$106,Data_Analysis_A!$S$70:$S$106)</f>
        <v>302667.24912156741</v>
      </c>
      <c r="Y234" s="37">
        <f>_xlfn.XLOOKUP(Y$170,Data_Analysis_A!$P$70:$P$106,Data_Analysis_A!$S$70:$S$106)</f>
        <v>317569.77856673312</v>
      </c>
      <c r="Z234" s="37">
        <f>_xlfn.XLOOKUP(Z$170,Data_Analysis_A!$P$70:$P$106,Data_Analysis_A!$S$70:$S$106)</f>
        <v>319525.85707463569</v>
      </c>
      <c r="AA234" s="37">
        <f>_xlfn.XLOOKUP(AA$170,Data_Analysis_A!$P$70:$P$106,Data_Analysis_A!$S$70:$S$106)</f>
        <v>334062.51185771462</v>
      </c>
      <c r="AB234" s="37">
        <f>_xlfn.XLOOKUP(AB$170,Data_Analysis_A!$P$70:$P$106,Data_Analysis_A!$S$70:$S$106)</f>
        <v>336664.77343805088</v>
      </c>
      <c r="AC234" s="37">
        <f>_xlfn.XLOOKUP(AC$170,Data_Analysis_A!$P$70:$P$106,Data_Analysis_A!$S$70:$S$106)</f>
        <v>344031.9820112866</v>
      </c>
      <c r="AD234" s="37">
        <f>_xlfn.XLOOKUP(AD$170,Data_Analysis_A!$P$70:$P$106,Data_Analysis_A!$S$70:$S$106)</f>
        <v>371978.38477470458</v>
      </c>
      <c r="AE234" s="37">
        <f>_xlfn.XLOOKUP(AE$170,Data_Analysis_A!$P$70:$P$106,Data_Analysis_A!$S$70:$S$106)</f>
        <v>369407.81467506429</v>
      </c>
      <c r="AF234" s="37">
        <f>_xlfn.XLOOKUP(AF$170,Data_Analysis_A!$P$70:$P$106,Data_Analysis_A!$S$70:$S$106)</f>
        <v>389652.74836142088</v>
      </c>
      <c r="AG234" s="37">
        <f>_xlfn.XLOOKUP(AG$170,Data_Analysis_A!$P$70:$P$106,Data_Analysis_A!$S$70:$S$106)</f>
        <v>387285.87459619419</v>
      </c>
      <c r="AH234" s="37">
        <f>_xlfn.XLOOKUP(AH$170,Data_Analysis_A!$P$70:$P$106,Data_Analysis_A!$S$70:$S$106)</f>
        <v>407861.27095248079</v>
      </c>
      <c r="AI234" s="37">
        <f>_xlfn.XLOOKUP(AI$170,Data_Analysis_A!$P$70:$P$106,Data_Analysis_A!$S$70:$S$106)</f>
        <v>406668.69574478641</v>
      </c>
      <c r="AJ234" s="37">
        <f>_xlfn.XLOOKUP(AJ$170,Data_Analysis_A!$P$70:$P$106,Data_Analysis_A!$S$70:$S$106)</f>
        <v>409702.57617438311</v>
      </c>
      <c r="AK234" s="37">
        <f>_xlfn.XLOOKUP(AK$170,Data_Analysis_A!$P$70:$P$106,Data_Analysis_A!$S$70:$S$106)</f>
        <v>425040.02400906652</v>
      </c>
      <c r="AL234" s="37">
        <f>_xlfn.XLOOKUP(AL$170,Data_Analysis_A!$P$70:$P$106,Data_Analysis_A!$S$70:$S$106)</f>
        <v>428155.08638799429</v>
      </c>
      <c r="AM234" s="37">
        <f>_xlfn.XLOOKUP(AM$170,Data_Analysis_A!$P$70:$P$106,Data_Analysis_A!$S$70:$S$106)</f>
        <v>443842.04362762161</v>
      </c>
      <c r="AN234" s="37">
        <f>_xlfn.XLOOKUP(AN$170,Data_Analysis_A!$P$70:$P$106,Data_Analysis_A!$S$70:$S$106)</f>
        <v>446985.8515674785</v>
      </c>
      <c r="AO234" s="37">
        <f>_xlfn.XLOOKUP(AO$170,Data_Analysis_A!$P$70:$P$106,Data_Analysis_A!$S$70:$S$106)</f>
        <v>457084.28316613933</v>
      </c>
      <c r="AP234" s="37">
        <f>_xlfn.XLOOKUP(AP$170,Data_Analysis_A!$P$70:$P$106,Data_Analysis_A!$S$70:$S$106)</f>
        <v>516902.97406689049</v>
      </c>
      <c r="AQ234" s="37">
        <f>_xlfn.XLOOKUP(AQ$170,Data_Analysis_A!$P$70:$P$106,Data_Analysis_A!$S$70:$S$106)</f>
        <v>511871.93809425778</v>
      </c>
      <c r="AR234" s="37">
        <f>_xlfn.XLOOKUP(AR$170,Data_Analysis_A!$P$70:$P$106,Data_Analysis_A!$S$70:$S$106)</f>
        <v>539595.61655315268</v>
      </c>
      <c r="AS234" s="37">
        <f>_xlfn.XLOOKUP(AS$170,Data_Analysis_A!$P$70:$P$106,Data_Analysis_A!$S$70:$S$106)</f>
        <v>533799.92565112701</v>
      </c>
      <c r="AT234" s="37">
        <f>_xlfn.XLOOKUP(AT$170,Data_Analysis_A!$P$70:$P$106,Data_Analysis_A!$S$70:$S$106)</f>
        <v>558600.43296730833</v>
      </c>
      <c r="AU234" s="37">
        <f>_xlfn.XLOOKUP(AU$170,Data_Analysis_A!$P$70:$P$106,Data_Analysis_A!$S$70:$S$106)</f>
        <v>554441.34744173835</v>
      </c>
      <c r="AV234" s="37">
        <f>_xlfn.XLOOKUP(AV$170,Data_Analysis_A!$P$70:$P$106,Data_Analysis_A!$S$70:$S$106)</f>
        <v>548663.95384378138</v>
      </c>
      <c r="AW234" s="37">
        <f>_xlfn.XLOOKUP(AW$170,Data_Analysis_A!$P$70:$P$106,Data_Analysis_A!$S$70:$S$106)</f>
        <v>574031.7497130722</v>
      </c>
      <c r="AX234" s="37">
        <f>_xlfn.XLOOKUP(AX$170,Data_Analysis_A!$P$70:$P$106,Data_Analysis_A!$S$70:$S$106)</f>
        <v>569658.83880295756</v>
      </c>
      <c r="AY234" s="37">
        <f>_xlfn.XLOOKUP(AY$170,Data_Analysis_A!$P$70:$P$106,Data_Analysis_A!$S$70:$S$106)</f>
        <v>596641.22919616406</v>
      </c>
      <c r="BA234" s="37">
        <f t="shared" si="759"/>
        <v>2553990</v>
      </c>
      <c r="BB234" s="37">
        <f t="shared" si="759"/>
        <v>3492176.0516298274</v>
      </c>
      <c r="BC234" s="37">
        <f t="shared" si="759"/>
        <v>4720291.2747530546</v>
      </c>
      <c r="BD234" s="37">
        <f t="shared" si="759"/>
        <v>6408278.1410640683</v>
      </c>
      <c r="BF234" s="77" t="s">
        <v>248</v>
      </c>
      <c r="BG234" s="77" t="str">
        <f t="shared" si="692"/>
        <v>Active RidersStrong Case Scenario</v>
      </c>
    </row>
    <row r="236" spans="2:59" x14ac:dyDescent="0.25">
      <c r="B236" s="88" t="s">
        <v>112</v>
      </c>
      <c r="C236" s="89"/>
      <c r="D236" s="70">
        <v>44562</v>
      </c>
      <c r="E236" s="70">
        <v>44593</v>
      </c>
      <c r="F236" s="70">
        <v>44621</v>
      </c>
      <c r="G236" s="70">
        <v>44652</v>
      </c>
      <c r="H236" s="70">
        <v>44682</v>
      </c>
      <c r="I236" s="70">
        <v>44713</v>
      </c>
      <c r="J236" s="70">
        <v>44743</v>
      </c>
      <c r="K236" s="70">
        <v>44774</v>
      </c>
      <c r="L236" s="70">
        <v>44805</v>
      </c>
      <c r="M236" s="70">
        <v>44835</v>
      </c>
      <c r="N236" s="70">
        <v>44866</v>
      </c>
      <c r="O236" s="70">
        <v>44896</v>
      </c>
      <c r="P236" s="70">
        <v>44927</v>
      </c>
      <c r="Q236" s="70">
        <v>44958</v>
      </c>
      <c r="R236" s="70">
        <v>44986</v>
      </c>
      <c r="S236" s="70">
        <v>45017</v>
      </c>
      <c r="T236" s="70">
        <v>45047</v>
      </c>
      <c r="U236" s="70">
        <v>45078</v>
      </c>
      <c r="V236" s="70">
        <v>45108</v>
      </c>
      <c r="W236" s="70">
        <v>45139</v>
      </c>
      <c r="X236" s="70">
        <v>45170</v>
      </c>
      <c r="Y236" s="70">
        <v>45200</v>
      </c>
      <c r="Z236" s="70">
        <v>45231</v>
      </c>
      <c r="AA236" s="70">
        <v>45261</v>
      </c>
      <c r="AB236" s="70">
        <v>45292</v>
      </c>
      <c r="AC236" s="70">
        <v>45323</v>
      </c>
      <c r="AD236" s="70">
        <v>45352</v>
      </c>
      <c r="AE236" s="70">
        <v>45383</v>
      </c>
      <c r="AF236" s="70">
        <v>45413</v>
      </c>
      <c r="AG236" s="70">
        <v>45444</v>
      </c>
      <c r="AH236" s="70">
        <v>45474</v>
      </c>
      <c r="AI236" s="70">
        <v>45505</v>
      </c>
      <c r="AJ236" s="70">
        <v>45536</v>
      </c>
      <c r="AK236" s="70">
        <v>45566</v>
      </c>
      <c r="AL236" s="70">
        <v>45597</v>
      </c>
      <c r="AM236" s="70">
        <v>45627</v>
      </c>
      <c r="AN236" s="70">
        <v>45658</v>
      </c>
      <c r="AO236" s="70">
        <v>45689</v>
      </c>
      <c r="AP236" s="70">
        <v>45717</v>
      </c>
      <c r="AQ236" s="70">
        <v>45748</v>
      </c>
      <c r="AR236" s="70">
        <v>45778</v>
      </c>
      <c r="AS236" s="70">
        <v>45809</v>
      </c>
      <c r="AT236" s="70">
        <v>45839</v>
      </c>
      <c r="AU236" s="70">
        <v>45870</v>
      </c>
      <c r="AV236" s="70">
        <v>45901</v>
      </c>
      <c r="AW236" s="70">
        <v>45931</v>
      </c>
      <c r="AX236" s="70">
        <v>45962</v>
      </c>
      <c r="AY236" s="70">
        <v>45992</v>
      </c>
      <c r="BA236" s="140" t="s">
        <v>114</v>
      </c>
      <c r="BB236" s="140" t="s">
        <v>114</v>
      </c>
      <c r="BC236" s="140" t="s">
        <v>114</v>
      </c>
      <c r="BD236" s="140" t="s">
        <v>114</v>
      </c>
      <c r="BF236" s="77" t="s">
        <v>248</v>
      </c>
      <c r="BG236" s="77" t="str">
        <f t="shared" ref="BG236:BG299" si="762">B236&amp;BF236</f>
        <v>Operational EfficiencyStrong Case Scenario</v>
      </c>
    </row>
    <row r="237" spans="2:59" x14ac:dyDescent="0.25">
      <c r="B237" s="91" t="s">
        <v>153</v>
      </c>
      <c r="C237" s="92" t="s">
        <v>119</v>
      </c>
      <c r="D237" s="93">
        <f>D232/D216</f>
        <v>0.85104798870853915</v>
      </c>
      <c r="E237" s="93">
        <f t="shared" ref="E237:O237" si="763">E232/E216</f>
        <v>0.81628475789921229</v>
      </c>
      <c r="F237" s="93">
        <f t="shared" si="763"/>
        <v>0.72498018239015138</v>
      </c>
      <c r="G237" s="93">
        <f t="shared" si="763"/>
        <v>0.66883524777949055</v>
      </c>
      <c r="H237" s="93">
        <f t="shared" si="763"/>
        <v>0.65160969529420287</v>
      </c>
      <c r="I237" s="93">
        <f t="shared" si="763"/>
        <v>0.64174386375763326</v>
      </c>
      <c r="J237" s="93">
        <f t="shared" si="763"/>
        <v>0.57148593349676002</v>
      </c>
      <c r="K237" s="93">
        <f t="shared" si="763"/>
        <v>0.57137800012557971</v>
      </c>
      <c r="L237" s="93">
        <f t="shared" si="763"/>
        <v>0.55374398865845897</v>
      </c>
      <c r="M237" s="93">
        <f t="shared" si="763"/>
        <v>0.56854707354128164</v>
      </c>
      <c r="N237" s="93">
        <f t="shared" si="763"/>
        <v>0.55592235522734601</v>
      </c>
      <c r="O237" s="93">
        <f t="shared" si="763"/>
        <v>0.50253656102067235</v>
      </c>
      <c r="P237" s="139">
        <v>0.7</v>
      </c>
      <c r="Q237" s="139">
        <f>P237</f>
        <v>0.7</v>
      </c>
      <c r="R237" s="139">
        <f t="shared" ref="R237:AY237" si="764">Q237</f>
        <v>0.7</v>
      </c>
      <c r="S237" s="139">
        <f t="shared" si="764"/>
        <v>0.7</v>
      </c>
      <c r="T237" s="139">
        <f t="shared" si="764"/>
        <v>0.7</v>
      </c>
      <c r="U237" s="139">
        <f t="shared" si="764"/>
        <v>0.7</v>
      </c>
      <c r="V237" s="139">
        <f t="shared" si="764"/>
        <v>0.7</v>
      </c>
      <c r="W237" s="139">
        <f t="shared" si="764"/>
        <v>0.7</v>
      </c>
      <c r="X237" s="139">
        <f t="shared" si="764"/>
        <v>0.7</v>
      </c>
      <c r="Y237" s="139">
        <f t="shared" si="764"/>
        <v>0.7</v>
      </c>
      <c r="Z237" s="139">
        <f t="shared" si="764"/>
        <v>0.7</v>
      </c>
      <c r="AA237" s="139">
        <f t="shared" si="764"/>
        <v>0.7</v>
      </c>
      <c r="AB237" s="139">
        <v>0.75</v>
      </c>
      <c r="AC237" s="139">
        <f t="shared" si="764"/>
        <v>0.75</v>
      </c>
      <c r="AD237" s="139">
        <f t="shared" si="764"/>
        <v>0.75</v>
      </c>
      <c r="AE237" s="139">
        <f t="shared" si="764"/>
        <v>0.75</v>
      </c>
      <c r="AF237" s="139">
        <f t="shared" si="764"/>
        <v>0.75</v>
      </c>
      <c r="AG237" s="139">
        <f t="shared" si="764"/>
        <v>0.75</v>
      </c>
      <c r="AH237" s="139">
        <f t="shared" si="764"/>
        <v>0.75</v>
      </c>
      <c r="AI237" s="139">
        <f t="shared" si="764"/>
        <v>0.75</v>
      </c>
      <c r="AJ237" s="139">
        <f t="shared" si="764"/>
        <v>0.75</v>
      </c>
      <c r="AK237" s="139">
        <f t="shared" si="764"/>
        <v>0.75</v>
      </c>
      <c r="AL237" s="139">
        <f t="shared" si="764"/>
        <v>0.75</v>
      </c>
      <c r="AM237" s="139">
        <f t="shared" si="764"/>
        <v>0.75</v>
      </c>
      <c r="AN237" s="139">
        <v>0.8</v>
      </c>
      <c r="AO237" s="139">
        <f t="shared" si="764"/>
        <v>0.8</v>
      </c>
      <c r="AP237" s="139">
        <f t="shared" si="764"/>
        <v>0.8</v>
      </c>
      <c r="AQ237" s="139">
        <f t="shared" si="764"/>
        <v>0.8</v>
      </c>
      <c r="AR237" s="139">
        <f t="shared" si="764"/>
        <v>0.8</v>
      </c>
      <c r="AS237" s="139">
        <f t="shared" si="764"/>
        <v>0.8</v>
      </c>
      <c r="AT237" s="139">
        <f t="shared" si="764"/>
        <v>0.8</v>
      </c>
      <c r="AU237" s="139">
        <f t="shared" si="764"/>
        <v>0.8</v>
      </c>
      <c r="AV237" s="139">
        <f t="shared" si="764"/>
        <v>0.8</v>
      </c>
      <c r="AW237" s="139">
        <f t="shared" si="764"/>
        <v>0.8</v>
      </c>
      <c r="AX237" s="139">
        <f t="shared" si="764"/>
        <v>0.8</v>
      </c>
      <c r="AY237" s="139">
        <f t="shared" si="764"/>
        <v>0.8</v>
      </c>
      <c r="BA237" s="140" t="s">
        <v>114</v>
      </c>
      <c r="BB237" s="140" t="s">
        <v>114</v>
      </c>
      <c r="BC237" s="140" t="s">
        <v>114</v>
      </c>
      <c r="BD237" s="140" t="s">
        <v>114</v>
      </c>
      <c r="BF237" s="77" t="s">
        <v>248</v>
      </c>
      <c r="BG237" s="77" t="str">
        <f t="shared" si="762"/>
        <v>Shopping Sessions Conversion rateStrong Case Scenario</v>
      </c>
    </row>
    <row r="238" spans="2:59" x14ac:dyDescent="0.25">
      <c r="B238" s="91" t="s">
        <v>154</v>
      </c>
      <c r="C238" s="92" t="s">
        <v>119</v>
      </c>
      <c r="D238" s="93">
        <f>D171/D232</f>
        <v>0.93328275017586626</v>
      </c>
      <c r="E238" s="93">
        <f t="shared" ref="E238:O238" si="765">E171/E232</f>
        <v>0.933074278265275</v>
      </c>
      <c r="F238" s="93">
        <f t="shared" si="765"/>
        <v>0.93584252815152669</v>
      </c>
      <c r="G238" s="93">
        <f t="shared" si="765"/>
        <v>0.93793707605498533</v>
      </c>
      <c r="H238" s="93">
        <f t="shared" si="765"/>
        <v>0.93815242349818839</v>
      </c>
      <c r="I238" s="93">
        <f t="shared" si="765"/>
        <v>0.93469955025934137</v>
      </c>
      <c r="J238" s="93">
        <f t="shared" si="765"/>
        <v>0.93736621723929869</v>
      </c>
      <c r="K238" s="93">
        <f t="shared" si="765"/>
        <v>0.94224848542089523</v>
      </c>
      <c r="L238" s="93">
        <f t="shared" si="765"/>
        <v>0.93559545237588637</v>
      </c>
      <c r="M238" s="93">
        <f t="shared" si="765"/>
        <v>0.93634339350393292</v>
      </c>
      <c r="N238" s="93">
        <f t="shared" si="765"/>
        <v>0.93094529921657465</v>
      </c>
      <c r="O238" s="93">
        <f t="shared" si="765"/>
        <v>0.93372430072282087</v>
      </c>
      <c r="P238" s="143">
        <f>AVERAGE(D238:O238)</f>
        <v>0.93576764624038267</v>
      </c>
      <c r="Q238" s="139">
        <f>P238</f>
        <v>0.93576764624038267</v>
      </c>
      <c r="R238" s="139">
        <f t="shared" ref="R238:AY238" si="766">Q238</f>
        <v>0.93576764624038267</v>
      </c>
      <c r="S238" s="139">
        <f t="shared" si="766"/>
        <v>0.93576764624038267</v>
      </c>
      <c r="T238" s="139">
        <f t="shared" si="766"/>
        <v>0.93576764624038267</v>
      </c>
      <c r="U238" s="139">
        <f t="shared" si="766"/>
        <v>0.93576764624038267</v>
      </c>
      <c r="V238" s="139">
        <f t="shared" si="766"/>
        <v>0.93576764624038267</v>
      </c>
      <c r="W238" s="139">
        <f t="shared" si="766"/>
        <v>0.93576764624038267</v>
      </c>
      <c r="X238" s="139">
        <f t="shared" si="766"/>
        <v>0.93576764624038267</v>
      </c>
      <c r="Y238" s="139">
        <f t="shared" si="766"/>
        <v>0.93576764624038267</v>
      </c>
      <c r="Z238" s="139">
        <f t="shared" si="766"/>
        <v>0.93576764624038267</v>
      </c>
      <c r="AA238" s="139">
        <f t="shared" si="766"/>
        <v>0.93576764624038267</v>
      </c>
      <c r="AB238" s="139">
        <f t="shared" si="766"/>
        <v>0.93576764624038267</v>
      </c>
      <c r="AC238" s="139">
        <f t="shared" si="766"/>
        <v>0.93576764624038267</v>
      </c>
      <c r="AD238" s="139">
        <f t="shared" si="766"/>
        <v>0.93576764624038267</v>
      </c>
      <c r="AE238" s="139">
        <f t="shared" si="766"/>
        <v>0.93576764624038267</v>
      </c>
      <c r="AF238" s="139">
        <f t="shared" si="766"/>
        <v>0.93576764624038267</v>
      </c>
      <c r="AG238" s="139">
        <f t="shared" si="766"/>
        <v>0.93576764624038267</v>
      </c>
      <c r="AH238" s="139">
        <f t="shared" si="766"/>
        <v>0.93576764624038267</v>
      </c>
      <c r="AI238" s="139">
        <f t="shared" si="766"/>
        <v>0.93576764624038267</v>
      </c>
      <c r="AJ238" s="139">
        <f t="shared" si="766"/>
        <v>0.93576764624038267</v>
      </c>
      <c r="AK238" s="139">
        <f t="shared" si="766"/>
        <v>0.93576764624038267</v>
      </c>
      <c r="AL238" s="139">
        <f t="shared" si="766"/>
        <v>0.93576764624038267</v>
      </c>
      <c r="AM238" s="139">
        <f t="shared" si="766"/>
        <v>0.93576764624038267</v>
      </c>
      <c r="AN238" s="139">
        <f t="shared" si="766"/>
        <v>0.93576764624038267</v>
      </c>
      <c r="AO238" s="139">
        <f t="shared" si="766"/>
        <v>0.93576764624038267</v>
      </c>
      <c r="AP238" s="139">
        <f t="shared" si="766"/>
        <v>0.93576764624038267</v>
      </c>
      <c r="AQ238" s="139">
        <f t="shared" si="766"/>
        <v>0.93576764624038267</v>
      </c>
      <c r="AR238" s="139">
        <f t="shared" si="766"/>
        <v>0.93576764624038267</v>
      </c>
      <c r="AS238" s="139">
        <f t="shared" si="766"/>
        <v>0.93576764624038267</v>
      </c>
      <c r="AT238" s="139">
        <f t="shared" si="766"/>
        <v>0.93576764624038267</v>
      </c>
      <c r="AU238" s="139">
        <f t="shared" si="766"/>
        <v>0.93576764624038267</v>
      </c>
      <c r="AV238" s="139">
        <f t="shared" si="766"/>
        <v>0.93576764624038267</v>
      </c>
      <c r="AW238" s="139">
        <f t="shared" si="766"/>
        <v>0.93576764624038267</v>
      </c>
      <c r="AX238" s="139">
        <f t="shared" si="766"/>
        <v>0.93576764624038267</v>
      </c>
      <c r="AY238" s="139">
        <f t="shared" si="766"/>
        <v>0.93576764624038267</v>
      </c>
      <c r="BA238" s="140" t="s">
        <v>114</v>
      </c>
      <c r="BB238" s="140" t="s">
        <v>114</v>
      </c>
      <c r="BC238" s="140" t="s">
        <v>114</v>
      </c>
      <c r="BD238" s="140" t="s">
        <v>114</v>
      </c>
      <c r="BF238" s="77" t="s">
        <v>248</v>
      </c>
      <c r="BG238" s="77" t="str">
        <f t="shared" si="762"/>
        <v>Requests convertion rateStrong Case Scenario</v>
      </c>
    </row>
    <row r="239" spans="2:59" x14ac:dyDescent="0.25">
      <c r="B239" s="91" t="s">
        <v>110</v>
      </c>
      <c r="C239" s="94" t="s">
        <v>119</v>
      </c>
      <c r="D239" s="93">
        <f>D229/D230</f>
        <v>3.6385841170323929</v>
      </c>
      <c r="E239" s="93">
        <f t="shared" ref="E239:O239" si="767">E229/E230</f>
        <v>3.5194149908592323</v>
      </c>
      <c r="F239" s="93">
        <f t="shared" si="767"/>
        <v>3.7540925686020494</v>
      </c>
      <c r="G239" s="93">
        <f t="shared" si="767"/>
        <v>3.686703443028343</v>
      </c>
      <c r="H239" s="93">
        <f t="shared" si="767"/>
        <v>3.871399786654024</v>
      </c>
      <c r="I239" s="93">
        <f t="shared" si="767"/>
        <v>3.7220735984780928</v>
      </c>
      <c r="J239" s="93">
        <f t="shared" si="767"/>
        <v>3.8379462494985961</v>
      </c>
      <c r="K239" s="93">
        <f t="shared" si="767"/>
        <v>4.052187443892513</v>
      </c>
      <c r="L239" s="93">
        <f t="shared" si="767"/>
        <v>3.8397515527950312</v>
      </c>
      <c r="M239" s="93">
        <f t="shared" si="767"/>
        <v>3.8528397027600851</v>
      </c>
      <c r="N239" s="93">
        <f t="shared" si="767"/>
        <v>3.5773122324555713</v>
      </c>
      <c r="O239" s="93">
        <f t="shared" si="767"/>
        <v>3.1948807097470326</v>
      </c>
      <c r="P239" s="139">
        <f>AVERAGE(J239:O239)</f>
        <v>3.725819648524805</v>
      </c>
      <c r="Q239" s="139">
        <f>P239</f>
        <v>3.725819648524805</v>
      </c>
      <c r="R239" s="139">
        <f t="shared" ref="R239:AY239" si="768">Q239</f>
        <v>3.725819648524805</v>
      </c>
      <c r="S239" s="139">
        <f t="shared" si="768"/>
        <v>3.725819648524805</v>
      </c>
      <c r="T239" s="139">
        <f t="shared" si="768"/>
        <v>3.725819648524805</v>
      </c>
      <c r="U239" s="139">
        <f t="shared" si="768"/>
        <v>3.725819648524805</v>
      </c>
      <c r="V239" s="139">
        <f t="shared" si="768"/>
        <v>3.725819648524805</v>
      </c>
      <c r="W239" s="139">
        <f t="shared" si="768"/>
        <v>3.725819648524805</v>
      </c>
      <c r="X239" s="139">
        <f t="shared" si="768"/>
        <v>3.725819648524805</v>
      </c>
      <c r="Y239" s="139">
        <f t="shared" si="768"/>
        <v>3.725819648524805</v>
      </c>
      <c r="Z239" s="139">
        <f t="shared" si="768"/>
        <v>3.725819648524805</v>
      </c>
      <c r="AA239" s="139">
        <f t="shared" si="768"/>
        <v>3.725819648524805</v>
      </c>
      <c r="AB239" s="139">
        <f t="shared" si="768"/>
        <v>3.725819648524805</v>
      </c>
      <c r="AC239" s="139">
        <f t="shared" si="768"/>
        <v>3.725819648524805</v>
      </c>
      <c r="AD239" s="139">
        <f t="shared" si="768"/>
        <v>3.725819648524805</v>
      </c>
      <c r="AE239" s="139">
        <f t="shared" si="768"/>
        <v>3.725819648524805</v>
      </c>
      <c r="AF239" s="139">
        <f t="shared" si="768"/>
        <v>3.725819648524805</v>
      </c>
      <c r="AG239" s="139">
        <f t="shared" si="768"/>
        <v>3.725819648524805</v>
      </c>
      <c r="AH239" s="139">
        <f t="shared" si="768"/>
        <v>3.725819648524805</v>
      </c>
      <c r="AI239" s="139">
        <f t="shared" si="768"/>
        <v>3.725819648524805</v>
      </c>
      <c r="AJ239" s="139">
        <f t="shared" si="768"/>
        <v>3.725819648524805</v>
      </c>
      <c r="AK239" s="139">
        <f t="shared" si="768"/>
        <v>3.725819648524805</v>
      </c>
      <c r="AL239" s="139">
        <f t="shared" si="768"/>
        <v>3.725819648524805</v>
      </c>
      <c r="AM239" s="139">
        <f t="shared" si="768"/>
        <v>3.725819648524805</v>
      </c>
      <c r="AN239" s="139">
        <f t="shared" si="768"/>
        <v>3.725819648524805</v>
      </c>
      <c r="AO239" s="139">
        <f t="shared" si="768"/>
        <v>3.725819648524805</v>
      </c>
      <c r="AP239" s="139">
        <f t="shared" si="768"/>
        <v>3.725819648524805</v>
      </c>
      <c r="AQ239" s="139">
        <f t="shared" si="768"/>
        <v>3.725819648524805</v>
      </c>
      <c r="AR239" s="139">
        <f t="shared" si="768"/>
        <v>3.725819648524805</v>
      </c>
      <c r="AS239" s="139">
        <f t="shared" si="768"/>
        <v>3.725819648524805</v>
      </c>
      <c r="AT239" s="139">
        <f t="shared" si="768"/>
        <v>3.725819648524805</v>
      </c>
      <c r="AU239" s="139">
        <f t="shared" si="768"/>
        <v>3.725819648524805</v>
      </c>
      <c r="AV239" s="139">
        <f t="shared" si="768"/>
        <v>3.725819648524805</v>
      </c>
      <c r="AW239" s="139">
        <f t="shared" si="768"/>
        <v>3.725819648524805</v>
      </c>
      <c r="AX239" s="139">
        <f t="shared" si="768"/>
        <v>3.725819648524805</v>
      </c>
      <c r="AY239" s="139">
        <f t="shared" si="768"/>
        <v>3.725819648524805</v>
      </c>
      <c r="BA239" s="140" t="s">
        <v>114</v>
      </c>
      <c r="BB239" s="140" t="s">
        <v>114</v>
      </c>
      <c r="BC239" s="140" t="s">
        <v>114</v>
      </c>
      <c r="BD239" s="140" t="s">
        <v>114</v>
      </c>
      <c r="BF239" s="77" t="s">
        <v>248</v>
      </c>
      <c r="BG239" s="77" t="str">
        <f t="shared" si="762"/>
        <v>New riders activation rateStrong Case Scenario</v>
      </c>
    </row>
    <row r="240" spans="2:59" x14ac:dyDescent="0.25">
      <c r="B240" s="91" t="s">
        <v>111</v>
      </c>
      <c r="C240" s="94" t="s">
        <v>119</v>
      </c>
      <c r="D240" s="93">
        <f>D228/D231</f>
        <v>123.59602649006622</v>
      </c>
      <c r="E240" s="93">
        <f t="shared" ref="E240:O240" si="769">E228/E231</f>
        <v>115.84366197183098</v>
      </c>
      <c r="F240" s="93">
        <f t="shared" si="769"/>
        <v>127.01246537396122</v>
      </c>
      <c r="G240" s="93">
        <f t="shared" si="769"/>
        <v>124.84821428571429</v>
      </c>
      <c r="H240" s="93">
        <f t="shared" si="769"/>
        <v>135.29014598540147</v>
      </c>
      <c r="I240" s="93">
        <f t="shared" si="769"/>
        <v>141.287109375</v>
      </c>
      <c r="J240" s="93">
        <f t="shared" si="769"/>
        <v>138.032154340836</v>
      </c>
      <c r="K240" s="93">
        <f t="shared" si="769"/>
        <v>141.39222042139383</v>
      </c>
      <c r="L240" s="93">
        <f t="shared" si="769"/>
        <v>152.43539823008851</v>
      </c>
      <c r="M240" s="93">
        <f t="shared" si="769"/>
        <v>156.45511811023621</v>
      </c>
      <c r="N240" s="93">
        <f t="shared" si="769"/>
        <v>148.39447731755425</v>
      </c>
      <c r="O240" s="93">
        <f t="shared" si="769"/>
        <v>152.45378151260505</v>
      </c>
      <c r="P240" s="139">
        <f>AVERAGE(D240:O240)</f>
        <v>138.08673111789068</v>
      </c>
      <c r="Q240" s="139">
        <f>P240</f>
        <v>138.08673111789068</v>
      </c>
      <c r="R240" s="139">
        <f t="shared" ref="R240:AY240" si="770">Q240</f>
        <v>138.08673111789068</v>
      </c>
      <c r="S240" s="139">
        <f t="shared" si="770"/>
        <v>138.08673111789068</v>
      </c>
      <c r="T240" s="139">
        <f t="shared" si="770"/>
        <v>138.08673111789068</v>
      </c>
      <c r="U240" s="139">
        <f t="shared" si="770"/>
        <v>138.08673111789068</v>
      </c>
      <c r="V240" s="139">
        <f t="shared" si="770"/>
        <v>138.08673111789068</v>
      </c>
      <c r="W240" s="139">
        <f t="shared" si="770"/>
        <v>138.08673111789068</v>
      </c>
      <c r="X240" s="139">
        <f t="shared" si="770"/>
        <v>138.08673111789068</v>
      </c>
      <c r="Y240" s="139">
        <f t="shared" si="770"/>
        <v>138.08673111789068</v>
      </c>
      <c r="Z240" s="139">
        <f t="shared" si="770"/>
        <v>138.08673111789068</v>
      </c>
      <c r="AA240" s="139">
        <f t="shared" si="770"/>
        <v>138.08673111789068</v>
      </c>
      <c r="AB240" s="139">
        <f t="shared" si="770"/>
        <v>138.08673111789068</v>
      </c>
      <c r="AC240" s="139">
        <f t="shared" si="770"/>
        <v>138.08673111789068</v>
      </c>
      <c r="AD240" s="139">
        <f t="shared" si="770"/>
        <v>138.08673111789068</v>
      </c>
      <c r="AE240" s="139">
        <f t="shared" si="770"/>
        <v>138.08673111789068</v>
      </c>
      <c r="AF240" s="139">
        <f t="shared" si="770"/>
        <v>138.08673111789068</v>
      </c>
      <c r="AG240" s="139">
        <f t="shared" si="770"/>
        <v>138.08673111789068</v>
      </c>
      <c r="AH240" s="139">
        <f t="shared" si="770"/>
        <v>138.08673111789068</v>
      </c>
      <c r="AI240" s="139">
        <f t="shared" si="770"/>
        <v>138.08673111789068</v>
      </c>
      <c r="AJ240" s="139">
        <f t="shared" si="770"/>
        <v>138.08673111789068</v>
      </c>
      <c r="AK240" s="139">
        <f t="shared" si="770"/>
        <v>138.08673111789068</v>
      </c>
      <c r="AL240" s="139">
        <f t="shared" si="770"/>
        <v>138.08673111789068</v>
      </c>
      <c r="AM240" s="139">
        <f t="shared" si="770"/>
        <v>138.08673111789068</v>
      </c>
      <c r="AN240" s="139">
        <f t="shared" si="770"/>
        <v>138.08673111789068</v>
      </c>
      <c r="AO240" s="139">
        <f t="shared" si="770"/>
        <v>138.08673111789068</v>
      </c>
      <c r="AP240" s="139">
        <f t="shared" si="770"/>
        <v>138.08673111789068</v>
      </c>
      <c r="AQ240" s="139">
        <f t="shared" si="770"/>
        <v>138.08673111789068</v>
      </c>
      <c r="AR240" s="139">
        <f t="shared" si="770"/>
        <v>138.08673111789068</v>
      </c>
      <c r="AS240" s="139">
        <f t="shared" si="770"/>
        <v>138.08673111789068</v>
      </c>
      <c r="AT240" s="139">
        <f t="shared" si="770"/>
        <v>138.08673111789068</v>
      </c>
      <c r="AU240" s="139">
        <f t="shared" si="770"/>
        <v>138.08673111789068</v>
      </c>
      <c r="AV240" s="139">
        <f t="shared" si="770"/>
        <v>138.08673111789068</v>
      </c>
      <c r="AW240" s="139">
        <f t="shared" si="770"/>
        <v>138.08673111789068</v>
      </c>
      <c r="AX240" s="139">
        <f t="shared" si="770"/>
        <v>138.08673111789068</v>
      </c>
      <c r="AY240" s="139">
        <f t="shared" si="770"/>
        <v>138.08673111789068</v>
      </c>
      <c r="BA240" s="140" t="s">
        <v>114</v>
      </c>
      <c r="BB240" s="140" t="s">
        <v>114</v>
      </c>
      <c r="BC240" s="140" t="s">
        <v>114</v>
      </c>
      <c r="BD240" s="140" t="s">
        <v>114</v>
      </c>
      <c r="BF240" s="77" t="s">
        <v>248</v>
      </c>
      <c r="BG240" s="77" t="str">
        <f t="shared" si="762"/>
        <v>New drivers activation rateStrong Case Scenario</v>
      </c>
    </row>
    <row r="241" spans="2:59" x14ac:dyDescent="0.25">
      <c r="B241" s="91" t="s">
        <v>120</v>
      </c>
      <c r="C241" s="91" t="s">
        <v>121</v>
      </c>
      <c r="D241" s="95">
        <f>D229/D230</f>
        <v>3.6385841170323929</v>
      </c>
      <c r="E241" s="95">
        <f t="shared" ref="E241:AY241" si="771">E229/E230</f>
        <v>3.5194149908592323</v>
      </c>
      <c r="F241" s="95">
        <f t="shared" si="771"/>
        <v>3.7540925686020494</v>
      </c>
      <c r="G241" s="95">
        <f t="shared" si="771"/>
        <v>3.686703443028343</v>
      </c>
      <c r="H241" s="95">
        <f t="shared" si="771"/>
        <v>3.871399786654024</v>
      </c>
      <c r="I241" s="95">
        <f t="shared" si="771"/>
        <v>3.7220735984780928</v>
      </c>
      <c r="J241" s="95">
        <f t="shared" si="771"/>
        <v>3.8379462494985961</v>
      </c>
      <c r="K241" s="95">
        <f t="shared" si="771"/>
        <v>4.052187443892513</v>
      </c>
      <c r="L241" s="95">
        <f t="shared" si="771"/>
        <v>3.8397515527950312</v>
      </c>
      <c r="M241" s="95">
        <f t="shared" si="771"/>
        <v>3.8528397027600851</v>
      </c>
      <c r="N241" s="95">
        <f t="shared" si="771"/>
        <v>3.5773122324555713</v>
      </c>
      <c r="O241" s="95">
        <f t="shared" si="771"/>
        <v>3.1948807097470326</v>
      </c>
      <c r="P241" s="95">
        <f t="shared" si="771"/>
        <v>3.7258196485248054</v>
      </c>
      <c r="Q241" s="95">
        <f t="shared" si="771"/>
        <v>3.725819648524805</v>
      </c>
      <c r="R241" s="95">
        <f t="shared" si="771"/>
        <v>3.725819648524805</v>
      </c>
      <c r="S241" s="95">
        <f t="shared" si="771"/>
        <v>3.725819648524805</v>
      </c>
      <c r="T241" s="95">
        <f t="shared" si="771"/>
        <v>3.725819648524805</v>
      </c>
      <c r="U241" s="95">
        <f t="shared" si="771"/>
        <v>3.725819648524805</v>
      </c>
      <c r="V241" s="95">
        <f t="shared" si="771"/>
        <v>3.7258196485248054</v>
      </c>
      <c r="W241" s="95">
        <f t="shared" si="771"/>
        <v>3.7258196485248045</v>
      </c>
      <c r="X241" s="95">
        <f t="shared" si="771"/>
        <v>3.725819648524805</v>
      </c>
      <c r="Y241" s="95">
        <f t="shared" si="771"/>
        <v>3.7258196485248054</v>
      </c>
      <c r="Z241" s="95">
        <f t="shared" si="771"/>
        <v>3.725819648524805</v>
      </c>
      <c r="AA241" s="95">
        <f t="shared" si="771"/>
        <v>3.725819648524805</v>
      </c>
      <c r="AB241" s="95">
        <f t="shared" si="771"/>
        <v>3.725819648524805</v>
      </c>
      <c r="AC241" s="95">
        <f t="shared" si="771"/>
        <v>3.7258196485248054</v>
      </c>
      <c r="AD241" s="95">
        <f t="shared" si="771"/>
        <v>3.725819648524805</v>
      </c>
      <c r="AE241" s="95">
        <f t="shared" si="771"/>
        <v>3.7258196485248045</v>
      </c>
      <c r="AF241" s="95">
        <f t="shared" si="771"/>
        <v>3.725819648524805</v>
      </c>
      <c r="AG241" s="95">
        <f t="shared" si="771"/>
        <v>3.725819648524805</v>
      </c>
      <c r="AH241" s="95">
        <f t="shared" si="771"/>
        <v>3.725819648524805</v>
      </c>
      <c r="AI241" s="95">
        <f t="shared" si="771"/>
        <v>3.725819648524805</v>
      </c>
      <c r="AJ241" s="95">
        <f t="shared" si="771"/>
        <v>3.725819648524805</v>
      </c>
      <c r="AK241" s="95">
        <f t="shared" si="771"/>
        <v>3.725819648524805</v>
      </c>
      <c r="AL241" s="95">
        <f t="shared" si="771"/>
        <v>3.7258196485248045</v>
      </c>
      <c r="AM241" s="95">
        <f t="shared" si="771"/>
        <v>3.7258196485248054</v>
      </c>
      <c r="AN241" s="95">
        <f t="shared" si="771"/>
        <v>3.725819648524805</v>
      </c>
      <c r="AO241" s="95">
        <f t="shared" si="771"/>
        <v>3.7258196485248054</v>
      </c>
      <c r="AP241" s="95">
        <f t="shared" si="771"/>
        <v>3.725819648524805</v>
      </c>
      <c r="AQ241" s="95">
        <f t="shared" si="771"/>
        <v>3.7258196485248054</v>
      </c>
      <c r="AR241" s="95">
        <f t="shared" si="771"/>
        <v>3.725819648524805</v>
      </c>
      <c r="AS241" s="95">
        <f t="shared" si="771"/>
        <v>3.725819648524805</v>
      </c>
      <c r="AT241" s="95">
        <f t="shared" si="771"/>
        <v>3.725819648524805</v>
      </c>
      <c r="AU241" s="95">
        <f t="shared" si="771"/>
        <v>3.725819648524805</v>
      </c>
      <c r="AV241" s="95">
        <f t="shared" si="771"/>
        <v>3.7258196485248045</v>
      </c>
      <c r="AW241" s="95">
        <f t="shared" si="771"/>
        <v>3.725819648524805</v>
      </c>
      <c r="AX241" s="95">
        <f t="shared" si="771"/>
        <v>3.725819648524805</v>
      </c>
      <c r="AY241" s="95">
        <f t="shared" si="771"/>
        <v>3.725819648524805</v>
      </c>
      <c r="BA241" s="140" t="s">
        <v>114</v>
      </c>
      <c r="BB241" s="140" t="s">
        <v>114</v>
      </c>
      <c r="BC241" s="140" t="s">
        <v>114</v>
      </c>
      <c r="BD241" s="140" t="s">
        <v>114</v>
      </c>
      <c r="BF241" s="77" t="s">
        <v>248</v>
      </c>
      <c r="BG241" s="77" t="str">
        <f t="shared" si="762"/>
        <v>New riders avg tripsStrong Case Scenario</v>
      </c>
    </row>
    <row r="242" spans="2:59" x14ac:dyDescent="0.25">
      <c r="B242" s="91" t="s">
        <v>122</v>
      </c>
      <c r="C242" s="91" t="s">
        <v>121</v>
      </c>
      <c r="D242" s="95">
        <f>D228/D231</f>
        <v>123.59602649006622</v>
      </c>
      <c r="E242" s="95">
        <f t="shared" ref="E242:AY242" si="772">E228/E231</f>
        <v>115.84366197183098</v>
      </c>
      <c r="F242" s="95">
        <f t="shared" si="772"/>
        <v>127.01246537396122</v>
      </c>
      <c r="G242" s="95">
        <f t="shared" si="772"/>
        <v>124.84821428571429</v>
      </c>
      <c r="H242" s="95">
        <f t="shared" si="772"/>
        <v>135.29014598540147</v>
      </c>
      <c r="I242" s="95">
        <f t="shared" si="772"/>
        <v>141.287109375</v>
      </c>
      <c r="J242" s="95">
        <f t="shared" si="772"/>
        <v>138.032154340836</v>
      </c>
      <c r="K242" s="95">
        <f t="shared" si="772"/>
        <v>141.39222042139383</v>
      </c>
      <c r="L242" s="95">
        <f t="shared" si="772"/>
        <v>152.43539823008851</v>
      </c>
      <c r="M242" s="95">
        <f t="shared" si="772"/>
        <v>156.45511811023621</v>
      </c>
      <c r="N242" s="95">
        <f t="shared" si="772"/>
        <v>148.39447731755425</v>
      </c>
      <c r="O242" s="95">
        <f t="shared" si="772"/>
        <v>152.45378151260505</v>
      </c>
      <c r="P242" s="95">
        <f t="shared" si="772"/>
        <v>138.08673111789068</v>
      </c>
      <c r="Q242" s="95">
        <f t="shared" si="772"/>
        <v>138.08673111789068</v>
      </c>
      <c r="R242" s="95">
        <f t="shared" si="772"/>
        <v>138.08673111789068</v>
      </c>
      <c r="S242" s="95">
        <f t="shared" si="772"/>
        <v>138.08673111789068</v>
      </c>
      <c r="T242" s="95">
        <f t="shared" si="772"/>
        <v>138.08673111789068</v>
      </c>
      <c r="U242" s="95">
        <f t="shared" si="772"/>
        <v>138.08673111789068</v>
      </c>
      <c r="V242" s="95">
        <f t="shared" si="772"/>
        <v>138.08673111789068</v>
      </c>
      <c r="W242" s="95">
        <f t="shared" si="772"/>
        <v>138.08673111789068</v>
      </c>
      <c r="X242" s="95">
        <f t="shared" si="772"/>
        <v>138.08673111789068</v>
      </c>
      <c r="Y242" s="95">
        <f t="shared" si="772"/>
        <v>138.08673111789068</v>
      </c>
      <c r="Z242" s="95">
        <f t="shared" si="772"/>
        <v>138.08673111789068</v>
      </c>
      <c r="AA242" s="95">
        <f t="shared" si="772"/>
        <v>138.08673111789068</v>
      </c>
      <c r="AB242" s="95">
        <f t="shared" si="772"/>
        <v>138.08673111789068</v>
      </c>
      <c r="AC242" s="95">
        <f t="shared" si="772"/>
        <v>138.08673111789068</v>
      </c>
      <c r="AD242" s="95">
        <f t="shared" si="772"/>
        <v>138.08673111789068</v>
      </c>
      <c r="AE242" s="95">
        <f t="shared" si="772"/>
        <v>138.08673111789068</v>
      </c>
      <c r="AF242" s="95">
        <f t="shared" si="772"/>
        <v>138.08673111789068</v>
      </c>
      <c r="AG242" s="95">
        <f t="shared" si="772"/>
        <v>138.08673111789068</v>
      </c>
      <c r="AH242" s="95">
        <f t="shared" si="772"/>
        <v>138.08673111789068</v>
      </c>
      <c r="AI242" s="95">
        <f t="shared" si="772"/>
        <v>138.08673111789068</v>
      </c>
      <c r="AJ242" s="95">
        <f t="shared" si="772"/>
        <v>138.08673111789068</v>
      </c>
      <c r="AK242" s="95">
        <f t="shared" si="772"/>
        <v>138.08673111789068</v>
      </c>
      <c r="AL242" s="95">
        <f t="shared" si="772"/>
        <v>138.08673111789068</v>
      </c>
      <c r="AM242" s="95">
        <f t="shared" si="772"/>
        <v>138.08673111789068</v>
      </c>
      <c r="AN242" s="95">
        <f t="shared" si="772"/>
        <v>138.08673111789068</v>
      </c>
      <c r="AO242" s="95">
        <f t="shared" si="772"/>
        <v>138.08673111789068</v>
      </c>
      <c r="AP242" s="95">
        <f t="shared" si="772"/>
        <v>138.08673111789068</v>
      </c>
      <c r="AQ242" s="95">
        <f t="shared" si="772"/>
        <v>138.08673111789068</v>
      </c>
      <c r="AR242" s="95">
        <f t="shared" si="772"/>
        <v>138.08673111789068</v>
      </c>
      <c r="AS242" s="95">
        <f t="shared" si="772"/>
        <v>138.08673111789068</v>
      </c>
      <c r="AT242" s="95">
        <f t="shared" si="772"/>
        <v>138.08673111789068</v>
      </c>
      <c r="AU242" s="95">
        <f t="shared" si="772"/>
        <v>138.08673111789068</v>
      </c>
      <c r="AV242" s="95">
        <f t="shared" si="772"/>
        <v>138.08673111789068</v>
      </c>
      <c r="AW242" s="95">
        <f t="shared" si="772"/>
        <v>138.08673111789068</v>
      </c>
      <c r="AX242" s="95">
        <f t="shared" si="772"/>
        <v>138.08673111789068</v>
      </c>
      <c r="AY242" s="95">
        <f t="shared" si="772"/>
        <v>138.08673111789068</v>
      </c>
      <c r="BA242" s="140" t="s">
        <v>114</v>
      </c>
      <c r="BB242" s="140" t="s">
        <v>114</v>
      </c>
      <c r="BC242" s="140" t="s">
        <v>114</v>
      </c>
      <c r="BD242" s="140" t="s">
        <v>114</v>
      </c>
      <c r="BF242" s="77" t="s">
        <v>248</v>
      </c>
      <c r="BG242" s="77" t="str">
        <f t="shared" si="762"/>
        <v>New drivers avg tripsStrong Case Scenario</v>
      </c>
    </row>
    <row r="243" spans="2:59" x14ac:dyDescent="0.25">
      <c r="B243" s="91" t="s">
        <v>123</v>
      </c>
      <c r="C243" s="94" t="s">
        <v>119</v>
      </c>
      <c r="D243" s="93">
        <f>D224/D218</f>
        <v>0.63140827534260502</v>
      </c>
      <c r="E243" s="93">
        <f t="shared" ref="E243:AY243" si="773">E224/E218</f>
        <v>0.60569228751536364</v>
      </c>
      <c r="F243" s="93">
        <f t="shared" si="773"/>
        <v>0.62908296939435437</v>
      </c>
      <c r="G243" s="93">
        <f t="shared" si="773"/>
        <v>3.9268470744401138E-2</v>
      </c>
      <c r="H243" s="93">
        <f t="shared" si="773"/>
        <v>0.69575165209376899</v>
      </c>
      <c r="I243" s="93">
        <f t="shared" si="773"/>
        <v>0.73468324466307633</v>
      </c>
      <c r="J243" s="93">
        <f t="shared" si="773"/>
        <v>0.71338898629128922</v>
      </c>
      <c r="K243" s="93">
        <f t="shared" si="773"/>
        <v>0.67542009952992865</v>
      </c>
      <c r="L243" s="93">
        <f t="shared" si="773"/>
        <v>0.71763934051689515</v>
      </c>
      <c r="M243" s="93">
        <f t="shared" si="773"/>
        <v>0.71298378050046385</v>
      </c>
      <c r="N243" s="93">
        <f t="shared" si="773"/>
        <v>0.73802072379944761</v>
      </c>
      <c r="O243" s="93">
        <f t="shared" si="773"/>
        <v>0.71803769383623872</v>
      </c>
      <c r="P243" s="93">
        <f t="shared" si="773"/>
        <v>0.63969516060917031</v>
      </c>
      <c r="Q243" s="93">
        <f t="shared" si="773"/>
        <v>0.64145685006698006</v>
      </c>
      <c r="R243" s="93">
        <f t="shared" si="773"/>
        <v>0.64622000869072782</v>
      </c>
      <c r="S243" s="93">
        <f t="shared" si="773"/>
        <v>0.64535312573263592</v>
      </c>
      <c r="T243" s="93">
        <f t="shared" si="773"/>
        <v>0.69581705146489947</v>
      </c>
      <c r="U243" s="93">
        <f t="shared" si="773"/>
        <v>0.69138873375251908</v>
      </c>
      <c r="V243" s="93">
        <f t="shared" si="773"/>
        <v>0.68618857470512007</v>
      </c>
      <c r="W243" s="93">
        <f t="shared" si="773"/>
        <v>0.68485434740780327</v>
      </c>
      <c r="X243" s="93">
        <f t="shared" si="773"/>
        <v>0.68426236619601799</v>
      </c>
      <c r="Y243" s="93">
        <f t="shared" si="773"/>
        <v>0.68190853075326707</v>
      </c>
      <c r="Z243" s="93">
        <f t="shared" si="773"/>
        <v>0.67840722839778</v>
      </c>
      <c r="AA243" s="93">
        <f t="shared" si="773"/>
        <v>0.67378831951339813</v>
      </c>
      <c r="AB243" s="93">
        <f t="shared" si="773"/>
        <v>0.67077835810752651</v>
      </c>
      <c r="AC243" s="93">
        <f t="shared" si="773"/>
        <v>0.67336862456572277</v>
      </c>
      <c r="AD243" s="93">
        <f t="shared" si="773"/>
        <v>0.67602793910728487</v>
      </c>
      <c r="AE243" s="93">
        <f t="shared" si="773"/>
        <v>0.67851193330866455</v>
      </c>
      <c r="AF243" s="93">
        <f t="shared" si="773"/>
        <v>0.6812751672733337</v>
      </c>
      <c r="AG243" s="93">
        <f t="shared" si="773"/>
        <v>0.68006334359070331</v>
      </c>
      <c r="AH243" s="93">
        <f t="shared" si="773"/>
        <v>0.6791195610772186</v>
      </c>
      <c r="AI243" s="93">
        <f t="shared" si="773"/>
        <v>0.67853047660822674</v>
      </c>
      <c r="AJ243" s="93">
        <f t="shared" si="773"/>
        <v>0.67800348737492888</v>
      </c>
      <c r="AK243" s="93">
        <f t="shared" si="773"/>
        <v>0.67748191413983794</v>
      </c>
      <c r="AL243" s="93">
        <f t="shared" si="773"/>
        <v>0.67711302942205209</v>
      </c>
      <c r="AM243" s="93">
        <f t="shared" si="773"/>
        <v>0.67700517950740802</v>
      </c>
      <c r="AN243" s="93">
        <f t="shared" si="773"/>
        <v>0.67727325117357573</v>
      </c>
      <c r="AO243" s="93">
        <f t="shared" si="773"/>
        <v>0.67781449226241297</v>
      </c>
      <c r="AP243" s="93">
        <f t="shared" si="773"/>
        <v>0.67818498123713722</v>
      </c>
      <c r="AQ243" s="93">
        <f t="shared" si="773"/>
        <v>0.67836473474795833</v>
      </c>
      <c r="AR243" s="93">
        <f t="shared" si="773"/>
        <v>0.67835246820123274</v>
      </c>
      <c r="AS243" s="93">
        <f t="shared" si="773"/>
        <v>0.67810890994522444</v>
      </c>
      <c r="AT243" s="93">
        <f t="shared" si="773"/>
        <v>0.67794604047476781</v>
      </c>
      <c r="AU243" s="93">
        <f t="shared" si="773"/>
        <v>0.67784824709123026</v>
      </c>
      <c r="AV243" s="93">
        <f t="shared" si="773"/>
        <v>0.67779139463148075</v>
      </c>
      <c r="AW243" s="93">
        <f t="shared" si="773"/>
        <v>0.67777372023619331</v>
      </c>
      <c r="AX243" s="93">
        <f t="shared" si="773"/>
        <v>0.6777980374108894</v>
      </c>
      <c r="AY243" s="93">
        <f t="shared" si="773"/>
        <v>0.6778551214099594</v>
      </c>
      <c r="BA243" s="140" t="s">
        <v>114</v>
      </c>
      <c r="BB243" s="140" t="s">
        <v>114</v>
      </c>
      <c r="BC243" s="140" t="s">
        <v>114</v>
      </c>
      <c r="BD243" s="140" t="s">
        <v>114</v>
      </c>
      <c r="BF243" s="77" t="s">
        <v>248</v>
      </c>
      <c r="BG243" s="77" t="str">
        <f t="shared" si="762"/>
        <v>Driver utilization rateStrong Case Scenario</v>
      </c>
    </row>
    <row r="244" spans="2:59" x14ac:dyDescent="0.25">
      <c r="B244" s="91" t="s">
        <v>161</v>
      </c>
      <c r="C244" s="94" t="s">
        <v>162</v>
      </c>
      <c r="D244" s="125">
        <f>D224-D222/60</f>
        <v>330104.24482075102</v>
      </c>
      <c r="E244" s="125">
        <f t="shared" ref="E244:AY244" si="774">E224-E222/60</f>
        <v>318713.78628518898</v>
      </c>
      <c r="F244" s="125">
        <f t="shared" si="774"/>
        <v>371494.35610327451</v>
      </c>
      <c r="G244" s="125">
        <f t="shared" si="774"/>
        <v>-67013.924703598343</v>
      </c>
      <c r="H244" s="125">
        <f t="shared" si="774"/>
        <v>402956.63497384771</v>
      </c>
      <c r="I244" s="125">
        <f t="shared" si="774"/>
        <v>406726.05393968167</v>
      </c>
      <c r="J244" s="125">
        <f t="shared" si="774"/>
        <v>379721.43972327851</v>
      </c>
      <c r="K244" s="125">
        <f t="shared" si="774"/>
        <v>385153.23286161479</v>
      </c>
      <c r="L244" s="125">
        <f t="shared" si="774"/>
        <v>399699.28573884384</v>
      </c>
      <c r="M244" s="125">
        <f t="shared" si="774"/>
        <v>408652.81081884872</v>
      </c>
      <c r="N244" s="125">
        <f t="shared" si="774"/>
        <v>407429.64300051471</v>
      </c>
      <c r="O244" s="125">
        <f t="shared" si="774"/>
        <v>389786.47014439449</v>
      </c>
      <c r="P244" s="125">
        <f t="shared" si="774"/>
        <v>357751.17909723683</v>
      </c>
      <c r="Q244" s="125">
        <f t="shared" si="774"/>
        <v>354495.40124351677</v>
      </c>
      <c r="R244" s="125">
        <f t="shared" si="774"/>
        <v>450716.90116524039</v>
      </c>
      <c r="S244" s="125">
        <f t="shared" si="774"/>
        <v>379088.55634932144</v>
      </c>
      <c r="T244" s="125">
        <f t="shared" si="774"/>
        <v>493589.45999549353</v>
      </c>
      <c r="U244" s="125">
        <f t="shared" si="774"/>
        <v>414339.47268953838</v>
      </c>
      <c r="V244" s="125">
        <f t="shared" si="774"/>
        <v>486477.32823408674</v>
      </c>
      <c r="W244" s="125">
        <f t="shared" si="774"/>
        <v>410338.8237886203</v>
      </c>
      <c r="X244" s="125">
        <f t="shared" si="774"/>
        <v>384689.41167693079</v>
      </c>
      <c r="Y244" s="125">
        <f t="shared" si="774"/>
        <v>407483.10347214778</v>
      </c>
      <c r="Z244" s="125">
        <f t="shared" si="774"/>
        <v>379274.60137837194</v>
      </c>
      <c r="AA244" s="125">
        <f t="shared" si="774"/>
        <v>401153.11053280497</v>
      </c>
      <c r="AB244" s="125">
        <f t="shared" si="774"/>
        <v>373653.77013912867</v>
      </c>
      <c r="AC244" s="125">
        <f t="shared" si="774"/>
        <v>374537.05893046089</v>
      </c>
      <c r="AD244" s="125">
        <f t="shared" si="774"/>
        <v>476307.32537124341</v>
      </c>
      <c r="AE244" s="125">
        <f t="shared" si="774"/>
        <v>403571.41146787035</v>
      </c>
      <c r="AF244" s="125">
        <f t="shared" si="774"/>
        <v>480311.87591402227</v>
      </c>
      <c r="AG244" s="125">
        <f t="shared" si="774"/>
        <v>405062.80204262328</v>
      </c>
      <c r="AH244" s="125">
        <f t="shared" si="774"/>
        <v>478242.83733203221</v>
      </c>
      <c r="AI244" s="125">
        <f t="shared" si="774"/>
        <v>402874.9491141091</v>
      </c>
      <c r="AJ244" s="125">
        <f t="shared" si="774"/>
        <v>377430.38961971516</v>
      </c>
      <c r="AK244" s="125">
        <f t="shared" si="774"/>
        <v>403022.20065427059</v>
      </c>
      <c r="AL244" s="125">
        <f t="shared" si="774"/>
        <v>376923.13500758709</v>
      </c>
      <c r="AM244" s="125">
        <f t="shared" si="774"/>
        <v>401217.86838632228</v>
      </c>
      <c r="AN244" s="125">
        <f t="shared" si="774"/>
        <v>375993.73555868206</v>
      </c>
      <c r="AO244" s="125">
        <f t="shared" si="774"/>
        <v>377588.57384431054</v>
      </c>
      <c r="AP244" s="125">
        <f t="shared" si="774"/>
        <v>810610.96839554317</v>
      </c>
      <c r="AQ244" s="125">
        <f t="shared" si="774"/>
        <v>614693.50521022035</v>
      </c>
      <c r="AR244" s="125">
        <f t="shared" si="774"/>
        <v>811363.50805731653</v>
      </c>
      <c r="AS244" s="125">
        <f t="shared" si="774"/>
        <v>613713.06505920459</v>
      </c>
      <c r="AT244" s="125">
        <f t="shared" si="774"/>
        <v>810436.23922924954</v>
      </c>
      <c r="AU244" s="125">
        <f t="shared" si="774"/>
        <v>612644.32897196722</v>
      </c>
      <c r="AV244" s="125">
        <f t="shared" si="774"/>
        <v>475376.43008702534</v>
      </c>
      <c r="AW244" s="125">
        <f t="shared" si="774"/>
        <v>612719.6073930182</v>
      </c>
      <c r="AX244" s="125">
        <f t="shared" si="774"/>
        <v>475764.90065645456</v>
      </c>
      <c r="AY244" s="125">
        <f t="shared" si="774"/>
        <v>611642.20744306862</v>
      </c>
      <c r="BA244" s="140" t="s">
        <v>114</v>
      </c>
      <c r="BB244" s="140" t="s">
        <v>114</v>
      </c>
      <c r="BC244" s="140" t="s">
        <v>114</v>
      </c>
      <c r="BD244" s="140" t="s">
        <v>114</v>
      </c>
      <c r="BF244" s="77" t="s">
        <v>248</v>
      </c>
      <c r="BG244" s="77" t="str">
        <f t="shared" si="762"/>
        <v>Active hours - vehicle hoursStrong Case Scenario</v>
      </c>
    </row>
    <row r="245" spans="2:59" x14ac:dyDescent="0.25">
      <c r="B245" s="91" t="s">
        <v>163</v>
      </c>
      <c r="C245" s="94" t="s">
        <v>117</v>
      </c>
      <c r="D245" s="126">
        <f>D244/D232*60</f>
        <v>13.686651636313359</v>
      </c>
      <c r="E245" s="126">
        <f t="shared" ref="E245:AY245" si="775">E244/E232*60</f>
        <v>13.607027913843915</v>
      </c>
      <c r="F245" s="126">
        <f t="shared" si="775"/>
        <v>13.96667957431149</v>
      </c>
      <c r="G245" s="126">
        <f t="shared" si="775"/>
        <v>-2.5141786985862877</v>
      </c>
      <c r="H245" s="126">
        <f t="shared" si="775"/>
        <v>13.997916933530449</v>
      </c>
      <c r="I245" s="126">
        <f t="shared" si="775"/>
        <v>14.090736425864332</v>
      </c>
      <c r="J245" s="126">
        <f t="shared" si="775"/>
        <v>13.788005429316231</v>
      </c>
      <c r="K245" s="126">
        <f t="shared" si="775"/>
        <v>13.727111409520502</v>
      </c>
      <c r="L245" s="126">
        <f t="shared" si="775"/>
        <v>13.791214795495293</v>
      </c>
      <c r="M245" s="126">
        <f t="shared" si="775"/>
        <v>13.895950626404971</v>
      </c>
      <c r="N245" s="126">
        <f t="shared" si="775"/>
        <v>14.156890401552305</v>
      </c>
      <c r="O245" s="126">
        <f t="shared" si="775"/>
        <v>14.30181635254557</v>
      </c>
      <c r="P245" s="126">
        <f t="shared" si="775"/>
        <v>8.826227520006471</v>
      </c>
      <c r="Q245" s="126">
        <f t="shared" si="775"/>
        <v>9.5330158907375662</v>
      </c>
      <c r="R245" s="126">
        <f t="shared" si="775"/>
        <v>10.711544942793992</v>
      </c>
      <c r="S245" s="126">
        <f t="shared" si="775"/>
        <v>9.0326298788378381</v>
      </c>
      <c r="T245" s="126">
        <f t="shared" si="775"/>
        <v>10.875928113013504</v>
      </c>
      <c r="U245" s="126">
        <f t="shared" si="775"/>
        <v>9.2059279308131021</v>
      </c>
      <c r="V245" s="126">
        <f t="shared" si="775"/>
        <v>10.072001389008216</v>
      </c>
      <c r="W245" s="126">
        <f t="shared" si="775"/>
        <v>8.58338694544668</v>
      </c>
      <c r="X245" s="126">
        <f t="shared" si="775"/>
        <v>8.0105879941401366</v>
      </c>
      <c r="Y245" s="126">
        <f t="shared" si="775"/>
        <v>8.1219629973958156</v>
      </c>
      <c r="Z245" s="126">
        <f t="shared" si="775"/>
        <v>7.5331103450702308</v>
      </c>
      <c r="AA245" s="126">
        <f t="shared" si="775"/>
        <v>7.6224311344322313</v>
      </c>
      <c r="AB245" s="126">
        <f t="shared" si="775"/>
        <v>6.5848293481156137</v>
      </c>
      <c r="AC245" s="126">
        <f t="shared" si="775"/>
        <v>6.4917927463979881</v>
      </c>
      <c r="AD245" s="126">
        <f t="shared" si="775"/>
        <v>7.6066537314349256</v>
      </c>
      <c r="AE245" s="126">
        <f t="shared" si="775"/>
        <v>6.4756667101159202</v>
      </c>
      <c r="AF245" s="126">
        <f t="shared" si="775"/>
        <v>7.2980127708805682</v>
      </c>
      <c r="AG245" s="126">
        <f t="shared" si="775"/>
        <v>6.1895456537986107</v>
      </c>
      <c r="AH245" s="126">
        <f t="shared" si="775"/>
        <v>6.9387030530945708</v>
      </c>
      <c r="AI245" s="126">
        <f t="shared" si="775"/>
        <v>5.8646631257641895</v>
      </c>
      <c r="AJ245" s="126">
        <f t="shared" si="775"/>
        <v>5.4565388798766943</v>
      </c>
      <c r="AK245" s="126">
        <f t="shared" si="775"/>
        <v>5.6195113456542636</v>
      </c>
      <c r="AL245" s="126">
        <f t="shared" si="775"/>
        <v>5.2187396479221695</v>
      </c>
      <c r="AM245" s="126">
        <f t="shared" si="775"/>
        <v>5.3591387382809845</v>
      </c>
      <c r="AN245" s="126">
        <f t="shared" si="775"/>
        <v>4.6754767338124861</v>
      </c>
      <c r="AO245" s="126">
        <f t="shared" si="775"/>
        <v>4.5913057261533465</v>
      </c>
      <c r="AP245" s="126">
        <f t="shared" si="775"/>
        <v>8.7117868298558552</v>
      </c>
      <c r="AQ245" s="126">
        <f t="shared" si="775"/>
        <v>6.6697607809826529</v>
      </c>
      <c r="AR245" s="126">
        <f t="shared" si="775"/>
        <v>8.3510479372064879</v>
      </c>
      <c r="AS245" s="126">
        <f t="shared" si="775"/>
        <v>6.3856153272635314</v>
      </c>
      <c r="AT245" s="126">
        <f t="shared" si="775"/>
        <v>8.058852625040128</v>
      </c>
      <c r="AU245" s="126">
        <f t="shared" si="775"/>
        <v>6.1383781399698814</v>
      </c>
      <c r="AV245" s="126">
        <f t="shared" si="775"/>
        <v>4.8135637984782642</v>
      </c>
      <c r="AW245" s="126">
        <f t="shared" si="775"/>
        <v>5.9303362019333763</v>
      </c>
      <c r="AX245" s="126">
        <f t="shared" si="775"/>
        <v>4.6401238572561985</v>
      </c>
      <c r="AY245" s="126">
        <f t="shared" si="775"/>
        <v>5.695411424158781</v>
      </c>
      <c r="BA245" s="140" t="s">
        <v>114</v>
      </c>
      <c r="BB245" s="140" t="s">
        <v>114</v>
      </c>
      <c r="BC245" s="140" t="s">
        <v>114</v>
      </c>
      <c r="BD245" s="140" t="s">
        <v>114</v>
      </c>
      <c r="BF245" s="77" t="s">
        <v>248</v>
      </c>
      <c r="BG245" s="77" t="str">
        <f t="shared" si="762"/>
        <v>Driver wait timeStrong Case Scenario</v>
      </c>
    </row>
    <row r="246" spans="2:59" x14ac:dyDescent="0.25">
      <c r="B246" s="92"/>
      <c r="C246" s="92"/>
      <c r="D246" s="92"/>
      <c r="E246" s="92"/>
      <c r="F246" s="92"/>
      <c r="G246" s="92"/>
      <c r="H246" s="92"/>
      <c r="I246" s="92"/>
      <c r="J246" s="92"/>
      <c r="K246" s="92"/>
      <c r="L246" s="92"/>
      <c r="M246" s="92"/>
      <c r="N246" s="92"/>
      <c r="O246" s="92"/>
      <c r="BA246" s="140" t="s">
        <v>114</v>
      </c>
      <c r="BB246" s="140" t="s">
        <v>114</v>
      </c>
      <c r="BC246" s="140" t="s">
        <v>114</v>
      </c>
      <c r="BD246" s="140" t="s">
        <v>114</v>
      </c>
      <c r="BF246" s="77" t="s">
        <v>248</v>
      </c>
      <c r="BG246" s="77" t="str">
        <f t="shared" si="762"/>
        <v>Strong Case Scenario</v>
      </c>
    </row>
    <row r="247" spans="2:59" x14ac:dyDescent="0.25">
      <c r="B247" s="88" t="s">
        <v>124</v>
      </c>
      <c r="C247" s="89"/>
      <c r="D247" s="70">
        <v>44562</v>
      </c>
      <c r="E247" s="70">
        <v>44593</v>
      </c>
      <c r="F247" s="70">
        <v>44621</v>
      </c>
      <c r="G247" s="70">
        <v>44652</v>
      </c>
      <c r="H247" s="70">
        <v>44682</v>
      </c>
      <c r="I247" s="70">
        <v>44713</v>
      </c>
      <c r="J247" s="70">
        <v>44743</v>
      </c>
      <c r="K247" s="70">
        <v>44774</v>
      </c>
      <c r="L247" s="70">
        <v>44805</v>
      </c>
      <c r="M247" s="70">
        <v>44835</v>
      </c>
      <c r="N247" s="70">
        <v>44866</v>
      </c>
      <c r="O247" s="70">
        <v>44896</v>
      </c>
      <c r="P247" s="70">
        <v>44927</v>
      </c>
      <c r="Q247" s="70">
        <v>44958</v>
      </c>
      <c r="R247" s="70">
        <v>44986</v>
      </c>
      <c r="S247" s="70">
        <v>45017</v>
      </c>
      <c r="T247" s="70">
        <v>45047</v>
      </c>
      <c r="U247" s="70">
        <v>45078</v>
      </c>
      <c r="V247" s="70">
        <v>45108</v>
      </c>
      <c r="W247" s="70">
        <v>45139</v>
      </c>
      <c r="X247" s="70">
        <v>45170</v>
      </c>
      <c r="Y247" s="70">
        <v>45200</v>
      </c>
      <c r="Z247" s="70">
        <v>45231</v>
      </c>
      <c r="AA247" s="70">
        <v>45261</v>
      </c>
      <c r="AB247" s="70">
        <v>45292</v>
      </c>
      <c r="AC247" s="70">
        <v>45323</v>
      </c>
      <c r="AD247" s="70">
        <v>45352</v>
      </c>
      <c r="AE247" s="70">
        <v>45383</v>
      </c>
      <c r="AF247" s="70">
        <v>45413</v>
      </c>
      <c r="AG247" s="70">
        <v>45444</v>
      </c>
      <c r="AH247" s="70">
        <v>45474</v>
      </c>
      <c r="AI247" s="70">
        <v>45505</v>
      </c>
      <c r="AJ247" s="70">
        <v>45536</v>
      </c>
      <c r="AK247" s="70">
        <v>45566</v>
      </c>
      <c r="AL247" s="70">
        <v>45597</v>
      </c>
      <c r="AM247" s="70">
        <v>45627</v>
      </c>
      <c r="AN247" s="70">
        <v>45658</v>
      </c>
      <c r="AO247" s="70">
        <v>45689</v>
      </c>
      <c r="AP247" s="70">
        <v>45717</v>
      </c>
      <c r="AQ247" s="70">
        <v>45748</v>
      </c>
      <c r="AR247" s="70">
        <v>45778</v>
      </c>
      <c r="AS247" s="70">
        <v>45809</v>
      </c>
      <c r="AT247" s="70">
        <v>45839</v>
      </c>
      <c r="AU247" s="70">
        <v>45870</v>
      </c>
      <c r="AV247" s="70">
        <v>45901</v>
      </c>
      <c r="AW247" s="70">
        <v>45931</v>
      </c>
      <c r="AX247" s="70">
        <v>45962</v>
      </c>
      <c r="AY247" s="70">
        <v>45992</v>
      </c>
      <c r="BA247" s="140" t="s">
        <v>114</v>
      </c>
      <c r="BB247" s="140" t="s">
        <v>114</v>
      </c>
      <c r="BC247" s="140" t="s">
        <v>114</v>
      </c>
      <c r="BD247" s="140" t="s">
        <v>114</v>
      </c>
      <c r="BF247" s="77" t="s">
        <v>248</v>
      </c>
      <c r="BG247" s="77" t="str">
        <f t="shared" si="762"/>
        <v>GrowthStrong Case Scenario</v>
      </c>
    </row>
    <row r="248" spans="2:59" x14ac:dyDescent="0.25">
      <c r="B248" s="91" t="s">
        <v>125</v>
      </c>
      <c r="C248" s="92" t="s">
        <v>119</v>
      </c>
      <c r="D248" s="96" t="str">
        <f>IFERROR((D234-C234)/C234,"n.a")</f>
        <v>n.a</v>
      </c>
      <c r="E248" s="96">
        <f t="shared" ref="E248" si="776">IFERROR((E234-D234)/D234,"n.a")</f>
        <v>-1.7227812547225364E-2</v>
      </c>
      <c r="F248" s="96">
        <f t="shared" ref="F248" si="777">IFERROR((F234-E234)/E234,"n.a")</f>
        <v>8.2707205463617414E-2</v>
      </c>
      <c r="G248" s="96">
        <f t="shared" ref="G248" si="778">IFERROR((G234-F234)/F234,"n.a")</f>
        <v>2.4046113687674776E-3</v>
      </c>
      <c r="H248" s="96">
        <f t="shared" ref="H248" si="779">IFERROR((H234-G234)/G234,"n.a")</f>
        <v>2.5405262797901135E-2</v>
      </c>
      <c r="I248" s="96">
        <f t="shared" ref="I248" si="780">IFERROR((I234-H234)/H234,"n.a")</f>
        <v>1.9201265472980057E-2</v>
      </c>
      <c r="J248" s="96">
        <f t="shared" ref="J248" si="781">IFERROR((J234-I234)/I234,"n.a")</f>
        <v>1.1780545270952542E-2</v>
      </c>
      <c r="K248" s="96">
        <f t="shared" ref="K248" si="782">IFERROR((K234-J234)/J234,"n.a")</f>
        <v>-7.90086493679308E-4</v>
      </c>
      <c r="L248" s="96">
        <f t="shared" ref="L248" si="783">IFERROR((L234-K234)/K234,"n.a")</f>
        <v>1.5351820254229842E-2</v>
      </c>
      <c r="M248" s="96">
        <f t="shared" ref="M248" si="784">IFERROR((M234-L234)/L234,"n.a")</f>
        <v>1.201834402794413E-2</v>
      </c>
      <c r="N248" s="96">
        <f t="shared" ref="N248" si="785">IFERROR((N234-M234)/M234,"n.a")</f>
        <v>3.2521825218252184E-2</v>
      </c>
      <c r="O248" s="96">
        <f t="shared" ref="O248" si="786">IFERROR((O234-N234)/N234,"n.a")</f>
        <v>3.2438863877060936E-2</v>
      </c>
      <c r="P248" s="168">
        <f t="shared" ref="P248" si="787">IFERROR((P234-O234)/O234,"n.a")</f>
        <v>2.5596193742085785E-2</v>
      </c>
      <c r="Q248" s="168">
        <f t="shared" ref="Q248" si="788">IFERROR((Q234-P234)/P234,"n.a")</f>
        <v>2.453225141709393E-2</v>
      </c>
      <c r="R248" s="168">
        <f t="shared" ref="R248" si="789">IFERROR((R234-Q234)/Q234,"n.a")</f>
        <v>0.10510557729260148</v>
      </c>
      <c r="S248" s="168">
        <f t="shared" ref="S248" si="790">IFERROR((S234-R234)/R234,"n.a")</f>
        <v>-1.7147530095251169E-2</v>
      </c>
      <c r="T248" s="168">
        <f t="shared" ref="T248" si="791">IFERROR((T234-S234)/S234,"n.a")</f>
        <v>7.0481557014773821E-2</v>
      </c>
      <c r="U248" s="168">
        <f t="shared" ref="U248" si="792">IFERROR((U234-T234)/T234,"n.a")</f>
        <v>-1.3245026963287146E-2</v>
      </c>
      <c r="V248" s="168">
        <f t="shared" ref="V248" si="793">IFERROR((V234-U234)/U234,"n.a")</f>
        <v>6.7267216142135572E-2</v>
      </c>
      <c r="W248" s="168">
        <f t="shared" ref="W248" si="794">IFERROR((W234-V234)/V234,"n.a")</f>
        <v>-1.1579694364534016E-2</v>
      </c>
      <c r="X248" s="168">
        <f t="shared" ref="X248" si="795">IFERROR((X234-W234)/W234,"n.a")</f>
        <v>4.6648820629914744E-3</v>
      </c>
      <c r="Y248" s="168">
        <f t="shared" ref="Y248" si="796">IFERROR((Y234-X234)/X234,"n.a")</f>
        <v>4.9237337334704673E-2</v>
      </c>
      <c r="Z248" s="168">
        <f t="shared" ref="Z248" si="797">IFERROR((Z234-Y234)/Y234,"n.a")</f>
        <v>6.159523480889168E-3</v>
      </c>
      <c r="AA248" s="168">
        <f t="shared" ref="AA248" si="798">IFERROR((AA234-Z234)/Z234,"n.a")</f>
        <v>4.5494455178578634E-2</v>
      </c>
      <c r="AB248" s="168">
        <f t="shared" ref="AB248" si="799">IFERROR((AB234-AA234)/AA234,"n.a")</f>
        <v>7.7897443980323765E-3</v>
      </c>
      <c r="AC248" s="168">
        <f t="shared" ref="AC248" si="800">IFERROR((AC234-AB234)/AB234,"n.a")</f>
        <v>2.1882920799824488E-2</v>
      </c>
      <c r="AD248" s="168">
        <f t="shared" ref="AD248" si="801">IFERROR((AD234-AC234)/AC234,"n.a")</f>
        <v>8.1231990700507448E-2</v>
      </c>
      <c r="AE248" s="168">
        <f t="shared" ref="AE248" si="802">IFERROR((AE234-AD234)/AD234,"n.a")</f>
        <v>-6.910536216229877E-3</v>
      </c>
      <c r="AF248" s="168">
        <f t="shared" ref="AF248" si="803">IFERROR((AF234-AE234)/AE234,"n.a")</f>
        <v>5.4803750440862435E-2</v>
      </c>
      <c r="AG248" s="168">
        <f t="shared" ref="AG248" si="804">IFERROR((AG234-AF234)/AF234,"n.a")</f>
        <v>-6.0743155929989792E-3</v>
      </c>
      <c r="AH248" s="168">
        <f t="shared" ref="AH248" si="805">IFERROR((AH234-AG234)/AG234,"n.a")</f>
        <v>5.3127154140955056E-2</v>
      </c>
      <c r="AI248" s="168">
        <f t="shared" ref="AI248" si="806">IFERROR((AI234-AH234)/AH234,"n.a")</f>
        <v>-2.9239726657776248E-3</v>
      </c>
      <c r="AJ248" s="168">
        <f t="shared" ref="AJ248" si="807">IFERROR((AJ234-AI234)/AI234,"n.a")</f>
        <v>7.4603244885627354E-3</v>
      </c>
      <c r="AK248" s="168">
        <f t="shared" ref="AK248" si="808">IFERROR((AK234-AJ234)/AJ234,"n.a")</f>
        <v>3.7435566009610045E-2</v>
      </c>
      <c r="AL248" s="168">
        <f t="shared" ref="AL248" si="809">IFERROR((AL234-AK234)/AK234,"n.a")</f>
        <v>7.3288683487871412E-3</v>
      </c>
      <c r="AM248" s="168">
        <f t="shared" ref="AM248" si="810">IFERROR((AM234-AL234)/AL234,"n.a")</f>
        <v>3.6638493243104413E-2</v>
      </c>
      <c r="AN248" s="168">
        <f t="shared" ref="AN248" si="811">IFERROR((AN234-AM234)/AM234,"n.a")</f>
        <v>7.0831684041508108E-3</v>
      </c>
      <c r="AO248" s="168">
        <f t="shared" ref="AO248" si="812">IFERROR((AO234-AN234)/AN234,"n.a")</f>
        <v>2.2592284662362145E-2</v>
      </c>
      <c r="AP248" s="168">
        <f t="shared" ref="AP248" si="813">IFERROR((AP234-AO234)/AO234,"n.a")</f>
        <v>0.13087015481345807</v>
      </c>
      <c r="AQ248" s="168">
        <f t="shared" ref="AQ248" si="814">IFERROR((AQ234-AP234)/AP234,"n.a")</f>
        <v>-9.7330373881378621E-3</v>
      </c>
      <c r="AR248" s="168">
        <f t="shared" ref="AR248" si="815">IFERROR((AR234-AQ234)/AQ234,"n.a")</f>
        <v>5.4161356377754322E-2</v>
      </c>
      <c r="AS248" s="168">
        <f t="shared" ref="AS248" si="816">IFERROR((AS234-AR234)/AR234,"n.a")</f>
        <v>-1.0740804269403789E-2</v>
      </c>
      <c r="AT248" s="168">
        <f t="shared" ref="AT248" si="817">IFERROR((AT234-AS234)/AS234,"n.a")</f>
        <v>4.6460304927786869E-2</v>
      </c>
      <c r="AU248" s="168">
        <f t="shared" ref="AU248" si="818">IFERROR((AU234-AT234)/AT234,"n.a")</f>
        <v>-7.4455465483203075E-3</v>
      </c>
      <c r="AV248" s="168">
        <f t="shared" ref="AV248" si="819">IFERROR((AV234-AU234)/AU234,"n.a")</f>
        <v>-1.0420206978816777E-2</v>
      </c>
      <c r="AW248" s="168">
        <f t="shared" ref="AW248" si="820">IFERROR((AW234-AV234)/AV234,"n.a")</f>
        <v>4.6235579522896246E-2</v>
      </c>
      <c r="AX248" s="168">
        <f t="shared" ref="AX248" si="821">IFERROR((AX234-AW234)/AW234,"n.a")</f>
        <v>-7.6178903210500646E-3</v>
      </c>
      <c r="AY248" s="168">
        <f t="shared" ref="AY248" si="822">IFERROR((AY234-AX234)/AX234,"n.a")</f>
        <v>4.7365876828849816E-2</v>
      </c>
      <c r="BA248" s="140" t="s">
        <v>114</v>
      </c>
      <c r="BB248" s="140" t="s">
        <v>114</v>
      </c>
      <c r="BC248" s="140" t="s">
        <v>114</v>
      </c>
      <c r="BD248" s="140" t="s">
        <v>114</v>
      </c>
      <c r="BF248" s="77" t="s">
        <v>248</v>
      </c>
      <c r="BG248" s="77" t="str">
        <f t="shared" si="762"/>
        <v>Active riders growth rateStrong Case Scenario</v>
      </c>
    </row>
    <row r="249" spans="2:59" x14ac:dyDescent="0.25">
      <c r="B249" s="91" t="s">
        <v>135</v>
      </c>
      <c r="C249" s="94" t="s">
        <v>119</v>
      </c>
      <c r="D249" s="96" t="str">
        <f>IFERROR((D233-C233)/C233,"n.a")</f>
        <v>n.a</v>
      </c>
      <c r="E249" s="96">
        <f t="shared" ref="E249" si="823">IFERROR((E233-D233)/D233,"n.a")</f>
        <v>2.3629068212215783E-2</v>
      </c>
      <c r="F249" s="96">
        <f t="shared" ref="F249" si="824">IFERROR((F233-E233)/E233,"n.a")</f>
        <v>3.1358885017421602E-2</v>
      </c>
      <c r="G249" s="96">
        <f t="shared" ref="G249" si="825">IFERROR((G233-F233)/F233,"n.a")</f>
        <v>-4.19481981981982E-2</v>
      </c>
      <c r="H249" s="96">
        <f t="shared" ref="H249" si="826">IFERROR((H233-G233)/G233,"n.a")</f>
        <v>-1.2782838671760211E-2</v>
      </c>
      <c r="I249" s="96">
        <f t="shared" ref="I249" si="827">IFERROR((I233-H233)/H233,"n.a")</f>
        <v>-2.0836433993153742E-3</v>
      </c>
      <c r="J249" s="96">
        <f t="shared" ref="J249" si="828">IFERROR((J233-I233)/I233,"n.a")</f>
        <v>8.948545861297539E-3</v>
      </c>
      <c r="K249" s="96">
        <f t="shared" ref="K249" si="829">IFERROR((K233-J233)/J233,"n.a")</f>
        <v>2.7937915742793792E-2</v>
      </c>
      <c r="L249" s="96">
        <f t="shared" ref="L249" si="830">IFERROR((L233-K233)/K233,"n.a")</f>
        <v>2.0132297958009777E-3</v>
      </c>
      <c r="M249" s="96">
        <f t="shared" ref="M249" si="831">IFERROR((M233-L233)/L233,"n.a")</f>
        <v>3.1572904707233064E-3</v>
      </c>
      <c r="N249" s="96">
        <f t="shared" ref="N249" si="832">IFERROR((N233-M233)/M233,"n.a")</f>
        <v>-1.7310443490701002E-2</v>
      </c>
      <c r="O249" s="96">
        <f t="shared" ref="O249" si="833">IFERROR((O233-N233)/N233,"n.a")</f>
        <v>-6.8423351288397147E-3</v>
      </c>
      <c r="P249" s="169">
        <f t="shared" ref="P249" si="834">IFERROR((P233-O233)/O233,"n.a")</f>
        <v>4.4984951995217709E-2</v>
      </c>
      <c r="Q249" s="169">
        <f t="shared" ref="Q249" si="835">IFERROR((Q233-P233)/P233,"n.a")</f>
        <v>-1.0950600680444277E-2</v>
      </c>
      <c r="R249" s="169">
        <f t="shared" ref="R249" si="836">IFERROR((R233-Q233)/Q233,"n.a")</f>
        <v>0.26304522320780188</v>
      </c>
      <c r="S249" s="169">
        <f t="shared" ref="S249" si="837">IFERROR((S233-R233)/R233,"n.a")</f>
        <v>-0.15658418231723348</v>
      </c>
      <c r="T249" s="169">
        <f t="shared" ref="T249" si="838">IFERROR((T233-S233)/S233,"n.a")</f>
        <v>0.18411565966242022</v>
      </c>
      <c r="U249" s="169">
        <f t="shared" ref="U249" si="839">IFERROR((U233-T233)/T233,"n.a")</f>
        <v>-0.15487907538989346</v>
      </c>
      <c r="V249" s="169">
        <f t="shared" ref="V249" si="840">IFERROR((V233-U233)/U233,"n.a")</f>
        <v>0.18401191863576832</v>
      </c>
      <c r="W249" s="169">
        <f t="shared" ref="W249" si="841">IFERROR((W233-V233)/V233,"n.a")</f>
        <v>-0.15461880875904896</v>
      </c>
      <c r="X249" s="169">
        <f t="shared" ref="X249" si="842">IFERROR((X233-W233)/W233,"n.a")</f>
        <v>-6.1295696521560028E-2</v>
      </c>
      <c r="Y249" s="169">
        <f t="shared" ref="Y249" si="843">IFERROR((Y233-X233)/X233,"n.a")</f>
        <v>6.3959398915306179E-2</v>
      </c>
      <c r="Z249" s="169">
        <f t="shared" ref="Z249" si="844">IFERROR((Z233-Y233)/Y233,"n.a")</f>
        <v>-6.3131733699916814E-2</v>
      </c>
      <c r="AA249" s="169">
        <f t="shared" ref="AA249" si="845">IFERROR((AA233-Z233)/Z233,"n.a")</f>
        <v>6.6656623047218672E-2</v>
      </c>
      <c r="AB249" s="169">
        <f t="shared" ref="AB249" si="846">IFERROR((AB233-AA233)/AA233,"n.a")</f>
        <v>-6.3124059301589389E-2</v>
      </c>
      <c r="AC249" s="169">
        <f t="shared" ref="AC249" si="847">IFERROR((AC233-AB233)/AB233,"n.a")</f>
        <v>-2.2238223060480821E-3</v>
      </c>
      <c r="AD249" s="169">
        <f t="shared" ref="AD249" si="848">IFERROR((AD233-AC233)/AC233,"n.a")</f>
        <v>0.26563292076609557</v>
      </c>
      <c r="AE249" s="169">
        <f t="shared" ref="AE249" si="849">IFERROR((AE233-AD233)/AD233,"n.a")</f>
        <v>-0.15664543923590682</v>
      </c>
      <c r="AF249" s="169">
        <f t="shared" ref="AF249" si="850">IFERROR((AF233-AE233)/AE233,"n.a")</f>
        <v>0.18393611648035352</v>
      </c>
      <c r="AG249" s="169">
        <f t="shared" ref="AG249" si="851">IFERROR((AG233-AF233)/AF233,"n.a")</f>
        <v>-0.15491238338599883</v>
      </c>
      <c r="AH249" s="169">
        <f t="shared" ref="AH249" si="852">IFERROR((AH233-AG233)/AG233,"n.a")</f>
        <v>0.18264901258463453</v>
      </c>
      <c r="AI249" s="169">
        <f t="shared" ref="AI249" si="853">IFERROR((AI233-AH233)/AH233,"n.a")</f>
        <v>-0.15665786059362258</v>
      </c>
      <c r="AJ249" s="169">
        <f t="shared" ref="AJ249" si="854">IFERROR((AJ233-AI233)/AI233,"n.a")</f>
        <v>-6.2206607450396176E-2</v>
      </c>
      <c r="AK249" s="169">
        <f t="shared" ref="AK249" si="855">IFERROR((AK233-AJ233)/AJ233,"n.a")</f>
        <v>6.8864095549958176E-2</v>
      </c>
      <c r="AL249" s="169">
        <f t="shared" ref="AL249" si="856">IFERROR((AL233-AK233)/AK233,"n.a")</f>
        <v>-6.4102624049466234E-2</v>
      </c>
      <c r="AM249" s="169">
        <f t="shared" ref="AM249" si="857">IFERROR((AM233-AL233)/AL233,"n.a")</f>
        <v>6.4681712580525699E-2</v>
      </c>
      <c r="AN249" s="169">
        <f t="shared" ref="AN249" si="858">IFERROR((AN233-AM233)/AM233,"n.a")</f>
        <v>-6.3311520772828117E-2</v>
      </c>
      <c r="AO249" s="169">
        <f t="shared" ref="AO249" si="859">IFERROR((AO233-AN233)/AN233,"n.a")</f>
        <v>3.2470592896091102E-3</v>
      </c>
      <c r="AP249" s="169">
        <f t="shared" ref="AP249" si="860">IFERROR((AP233-AO233)/AO233,"n.a")</f>
        <v>1.145319749073572</v>
      </c>
      <c r="AQ249" s="169">
        <f t="shared" ref="AQ249" si="861">IFERROR((AQ233-AP233)/AP233,"n.a")</f>
        <v>-0.24195999543488603</v>
      </c>
      <c r="AR249" s="169">
        <f t="shared" ref="AR249" si="862">IFERROR((AR233-AQ233)/AQ233,"n.a")</f>
        <v>0.31995221800823093</v>
      </c>
      <c r="AS249" s="169">
        <f t="shared" ref="AS249" si="863">IFERROR((AS233-AR233)/AR233,"n.a")</f>
        <v>-0.24326908341449674</v>
      </c>
      <c r="AT249" s="169">
        <f t="shared" ref="AT249" si="864">IFERROR((AT233-AS233)/AS233,"n.a")</f>
        <v>0.32094737535141205</v>
      </c>
      <c r="AU249" s="169">
        <f t="shared" ref="AU249" si="865">IFERROR((AU233-AT233)/AT233,"n.a")</f>
        <v>-0.24391324993897315</v>
      </c>
      <c r="AV249" s="169">
        <f t="shared" ref="AV249" si="866">IFERROR((AV233-AU233)/AU233,"n.a")</f>
        <v>-0.22397110010627366</v>
      </c>
      <c r="AW249" s="169">
        <f t="shared" ref="AW249" si="867">IFERROR((AW233-AV233)/AV233,"n.a")</f>
        <v>0.28896199185033861</v>
      </c>
      <c r="AX249" s="169">
        <f t="shared" ref="AX249" si="868">IFERROR((AX233-AW233)/AW233,"n.a")</f>
        <v>-0.22355255308449873</v>
      </c>
      <c r="AY249" s="169">
        <f t="shared" ref="AY249" si="869">IFERROR((AY233-AX233)/AX233,"n.a")</f>
        <v>0.28546307494397127</v>
      </c>
      <c r="BA249" s="140" t="s">
        <v>114</v>
      </c>
      <c r="BB249" s="140" t="s">
        <v>114</v>
      </c>
      <c r="BC249" s="140" t="s">
        <v>114</v>
      </c>
      <c r="BD249" s="140" t="s">
        <v>114</v>
      </c>
      <c r="BF249" s="77" t="s">
        <v>248</v>
      </c>
      <c r="BG249" s="77" t="str">
        <f t="shared" si="762"/>
        <v>Active drivers growth rateStrong Case Scenario</v>
      </c>
    </row>
    <row r="250" spans="2:59" x14ac:dyDescent="0.25">
      <c r="B250" s="91" t="s">
        <v>148</v>
      </c>
      <c r="C250" s="94" t="s">
        <v>119</v>
      </c>
      <c r="D250" s="96" t="str">
        <f>IFERROR((D230-C230)/C230,"n.a")</f>
        <v>n.a</v>
      </c>
      <c r="E250" s="96">
        <f t="shared" ref="E250:E251" si="870">IFERROR((E230-D230)/D230,"n.a")</f>
        <v>-0.10690961337513062</v>
      </c>
      <c r="F250" s="96">
        <f t="shared" ref="F250:F251" si="871">IFERROR((F230-E230)/E230,"n.a")</f>
        <v>0.24182815356489945</v>
      </c>
      <c r="G250" s="96">
        <f t="shared" ref="G250:G251" si="872">IFERROR((G230-F230)/F230,"n.a")</f>
        <v>-7.1310799670239081E-2</v>
      </c>
      <c r="H250" s="96">
        <f t="shared" ref="H250:H251" si="873">IFERROR((H230-G230)/G230,"n.a")</f>
        <v>6.9938494705472073E-2</v>
      </c>
      <c r="I250" s="96">
        <f t="shared" ref="I250:I251" si="874">IFERROR((I230-H230)/H230,"n.a")</f>
        <v>-3.140926869740429E-3</v>
      </c>
      <c r="J250" s="96">
        <f t="shared" ref="J250:J251" si="875">IFERROR((J230-I230)/I230,"n.a")</f>
        <v>3.7453183520599252E-2</v>
      </c>
      <c r="K250" s="96">
        <f t="shared" ref="K250:K251" si="876">IFERROR((K230-J230)/J230,"n.a")</f>
        <v>-4.2519053349378257E-2</v>
      </c>
      <c r="L250" s="96">
        <f t="shared" ref="L250:L251" si="877">IFERROR((L230-K230)/K230,"n.a")</f>
        <v>-3.6447423544197735E-2</v>
      </c>
      <c r="M250" s="96">
        <f t="shared" ref="M250:M251" si="878">IFERROR((M230-L230)/L230,"n.a")</f>
        <v>-6.3850931677018635E-2</v>
      </c>
      <c r="N250" s="96">
        <f t="shared" ref="N250:N251" si="879">IFERROR((N230-M230)/M230,"n.a")</f>
        <v>2.2956475583864117E-2</v>
      </c>
      <c r="O250" s="96">
        <f t="shared" ref="O250:O251" si="880">IFERROR((O230-N230)/N230,"n.a")</f>
        <v>8.1982098845505252E-2</v>
      </c>
      <c r="P250" s="169">
        <f t="shared" ref="P250:P251" si="881">IFERROR((P230-O230)/O230,"n.a")</f>
        <v>0.19436323198168567</v>
      </c>
      <c r="Q250" s="169">
        <f t="shared" ref="Q250:Q251" si="882">IFERROR((Q230-P230)/P230,"n.a")</f>
        <v>-1.3927747717630303E-2</v>
      </c>
      <c r="R250" s="169">
        <f t="shared" ref="R250:R251" si="883">IFERROR((R230-Q230)/Q230,"n.a")</f>
        <v>2.0644801331275355E-2</v>
      </c>
      <c r="S250" s="169">
        <f t="shared" ref="S250:S251" si="884">IFERROR((S230-R230)/R230,"n.a")</f>
        <v>-4.5024240680393505E-4</v>
      </c>
      <c r="T250" s="169">
        <f t="shared" ref="T250:T251" si="885">IFERROR((T230-S230)/S230,"n.a")</f>
        <v>1.412715913979337E-2</v>
      </c>
      <c r="U250" s="169">
        <f t="shared" ref="U250:U251" si="886">IFERROR((U230-T230)/T230,"n.a")</f>
        <v>-1.5328644574437867E-3</v>
      </c>
      <c r="V250" s="169">
        <f t="shared" ref="V250:V251" si="887">IFERROR((V230-U230)/U230,"n.a")</f>
        <v>1.3450019865911657E-2</v>
      </c>
      <c r="W250" s="169">
        <f t="shared" ref="W250:W251" si="888">IFERROR((W230-V230)/V230,"n.a")</f>
        <v>-1.9906870046080992E-3</v>
      </c>
      <c r="X250" s="169">
        <f t="shared" ref="X250:X251" si="889">IFERROR((X230-W230)/W230,"n.a")</f>
        <v>8.7433802704840822E-4</v>
      </c>
      <c r="Y250" s="169">
        <f t="shared" ref="Y250:Y251" si="890">IFERROR((Y230-X230)/X230,"n.a")</f>
        <v>8.6686599104312968E-3</v>
      </c>
      <c r="Z250" s="169">
        <f t="shared" ref="Z250:Z251" si="891">IFERROR((Z230-Y230)/Y230,"n.a")</f>
        <v>7.0883785889622175E-4</v>
      </c>
      <c r="AA250" s="169">
        <f t="shared" ref="AA250:AA251" si="892">IFERROR((AA230-Z230)/Z230,"n.a")</f>
        <v>9.1174430572157558E-3</v>
      </c>
      <c r="AB250" s="169">
        <f t="shared" ref="AB250:AB251" si="893">IFERROR((AB230-AA230)/AA230,"n.a")</f>
        <v>2.5528325961004218E-2</v>
      </c>
      <c r="AC250" s="169">
        <f t="shared" ref="AC250:AC251" si="894">IFERROR((AC230-AB230)/AB230,"n.a")</f>
        <v>3.818047301393426E-3</v>
      </c>
      <c r="AD250" s="169">
        <f t="shared" ref="AD250:AD251" si="895">IFERROR((AD230-AC230)/AC230,"n.a")</f>
        <v>1.9725986123663088E-2</v>
      </c>
      <c r="AE250" s="169">
        <f t="shared" ref="AE250:AE251" si="896">IFERROR((AE230-AD230)/AD230,"n.a")</f>
        <v>-1.1629659382245497E-3</v>
      </c>
      <c r="AF250" s="169">
        <f t="shared" ref="AF250:AF251" si="897">IFERROR((AF230-AE230)/AE230,"n.a")</f>
        <v>1.3740024070026545E-2</v>
      </c>
      <c r="AG250" s="169">
        <f t="shared" ref="AG250:AG251" si="898">IFERROR((AG230-AF230)/AF230,"n.a")</f>
        <v>-1.439660516207102E-3</v>
      </c>
      <c r="AH250" s="169">
        <f t="shared" ref="AH250:AH251" si="899">IFERROR((AH230-AG230)/AG230,"n.a")</f>
        <v>1.3526872857148927E-2</v>
      </c>
      <c r="AI250" s="169">
        <f t="shared" ref="AI250:AI251" si="900">IFERROR((AI230-AH230)/AH230,"n.a")</f>
        <v>-8.7658928854669554E-4</v>
      </c>
      <c r="AJ250" s="169">
        <f t="shared" ref="AJ250:AJ251" si="901">IFERROR((AJ230-AI230)/AI230,"n.a")</f>
        <v>1.8226974444790717E-3</v>
      </c>
      <c r="AK250" s="169">
        <f t="shared" ref="AK250:AK251" si="902">IFERROR((AK230-AJ230)/AJ230,"n.a")</f>
        <v>9.7605505924984685E-3</v>
      </c>
      <c r="AL250" s="169">
        <f t="shared" ref="AL250:AL251" si="903">IFERROR((AL230-AK230)/AK230,"n.a")</f>
        <v>1.9216651990468954E-3</v>
      </c>
      <c r="AM250" s="169">
        <f t="shared" ref="AM250:AM251" si="904">IFERROR((AM230-AL230)/AL230,"n.a")</f>
        <v>1.000014527062441E-2</v>
      </c>
      <c r="AN250" s="169">
        <f t="shared" ref="AN250:AN251" si="905">IFERROR((AN230-AM230)/AM230,"n.a")</f>
        <v>2.0813715102290308E-2</v>
      </c>
      <c r="AO250" s="169">
        <f t="shared" ref="AO250:AO251" si="906">IFERROR((AO230-AN230)/AN230,"n.a")</f>
        <v>6.6896728559852642E-3</v>
      </c>
      <c r="AP250" s="169">
        <f t="shared" ref="AP250:AP251" si="907">IFERROR((AP230-AO230)/AO230,"n.a")</f>
        <v>3.9425671874442118E-2</v>
      </c>
      <c r="AQ250" s="169">
        <f t="shared" ref="AQ250:AQ251" si="908">IFERROR((AQ230-AP230)/AP230,"n.a")</f>
        <v>-3.1107334637799616E-3</v>
      </c>
      <c r="AR250" s="169">
        <f t="shared" ref="AR250:AR251" si="909">IFERROR((AR230-AQ230)/AQ230,"n.a")</f>
        <v>1.7587885666369738E-2</v>
      </c>
      <c r="AS250" s="169">
        <f t="shared" ref="AS250:AS251" si="910">IFERROR((AS230-AR230)/AR230,"n.a")</f>
        <v>-3.6271364425471881E-3</v>
      </c>
      <c r="AT250" s="169">
        <f t="shared" ref="AT250:AT251" si="911">IFERROR((AT230-AS230)/AS230,"n.a")</f>
        <v>1.5472494809424898E-2</v>
      </c>
      <c r="AU250" s="169">
        <f t="shared" ref="AU250:AU251" si="912">IFERROR((AU230-AT230)/AT230,"n.a")</f>
        <v>-2.5957908461977501E-3</v>
      </c>
      <c r="AV250" s="169">
        <f t="shared" ref="AV250:AV251" si="913">IFERROR((AV230-AU230)/AU230,"n.a")</f>
        <v>-3.592400255672203E-3</v>
      </c>
      <c r="AW250" s="169">
        <f t="shared" ref="AW250:AW251" si="914">IFERROR((AW230-AV230)/AV230,"n.a")</f>
        <v>1.5695544284009114E-2</v>
      </c>
      <c r="AX250" s="169">
        <f t="shared" ref="AX250:AX251" si="915">IFERROR((AX230-AW230)/AW230,"n.a")</f>
        <v>-2.6650273027408406E-3</v>
      </c>
      <c r="AY250" s="169">
        <f t="shared" ref="AY250:AY251" si="916">IFERROR((AY230-AX230)/AX230,"n.a")</f>
        <v>1.6504574584461758E-2</v>
      </c>
      <c r="BA250" s="140" t="s">
        <v>114</v>
      </c>
      <c r="BB250" s="140" t="s">
        <v>114</v>
      </c>
      <c r="BC250" s="140" t="s">
        <v>114</v>
      </c>
      <c r="BD250" s="140" t="s">
        <v>114</v>
      </c>
      <c r="BF250" s="77" t="s">
        <v>248</v>
      </c>
      <c r="BG250" s="77" t="str">
        <f t="shared" si="762"/>
        <v>New riders growth rateStrong Case Scenario</v>
      </c>
    </row>
    <row r="251" spans="2:59" x14ac:dyDescent="0.25">
      <c r="B251" s="91" t="s">
        <v>149</v>
      </c>
      <c r="C251" s="94" t="s">
        <v>119</v>
      </c>
      <c r="D251" s="96" t="str">
        <f>IFERROR((D231-C231)/C231,"n.a")</f>
        <v>n.a</v>
      </c>
      <c r="E251" s="96">
        <f t="shared" si="870"/>
        <v>-5.9602649006622516E-2</v>
      </c>
      <c r="F251" s="96">
        <f t="shared" si="871"/>
        <v>1.6901408450704224E-2</v>
      </c>
      <c r="G251" s="96">
        <f t="shared" si="872"/>
        <v>-0.22437673130193905</v>
      </c>
      <c r="H251" s="96">
        <f t="shared" si="873"/>
        <v>-2.1428571428571429E-2</v>
      </c>
      <c r="I251" s="96">
        <f t="shared" si="874"/>
        <v>-6.569343065693431E-2</v>
      </c>
      <c r="J251" s="96">
        <f t="shared" si="875"/>
        <v>0.21484375</v>
      </c>
      <c r="K251" s="96">
        <f t="shared" si="876"/>
        <v>-8.0385852090032149E-3</v>
      </c>
      <c r="L251" s="96">
        <f t="shared" si="877"/>
        <v>-8.4278768233387355E-2</v>
      </c>
      <c r="M251" s="96">
        <f t="shared" si="878"/>
        <v>0.12389380530973451</v>
      </c>
      <c r="N251" s="96">
        <f t="shared" si="879"/>
        <v>-0.2015748031496063</v>
      </c>
      <c r="O251" s="96">
        <f t="shared" si="880"/>
        <v>-0.29585798816568049</v>
      </c>
      <c r="P251" s="169">
        <f t="shared" si="881"/>
        <v>1.8240326251606012</v>
      </c>
      <c r="Q251" s="169">
        <f t="shared" si="882"/>
        <v>-2.054172035839967E-2</v>
      </c>
      <c r="R251" s="169">
        <f t="shared" si="883"/>
        <v>3.065416039060213E-2</v>
      </c>
      <c r="S251" s="169">
        <f t="shared" si="884"/>
        <v>-6.6204389016414375E-4</v>
      </c>
      <c r="T251" s="169">
        <f t="shared" si="885"/>
        <v>2.0777211345778632E-2</v>
      </c>
      <c r="U251" s="169">
        <f t="shared" si="886"/>
        <v>-2.2397400815141093E-3</v>
      </c>
      <c r="V251" s="169">
        <f t="shared" si="887"/>
        <v>1.9666377254892637E-2</v>
      </c>
      <c r="W251" s="169">
        <f t="shared" si="888"/>
        <v>-2.8930014941034058E-3</v>
      </c>
      <c r="X251" s="169">
        <f t="shared" si="889"/>
        <v>1.2717972259356398E-3</v>
      </c>
      <c r="Y251" s="169">
        <f t="shared" si="890"/>
        <v>1.2604279983558932E-2</v>
      </c>
      <c r="Z251" s="169">
        <f t="shared" si="891"/>
        <v>1.0266484370369951E-3</v>
      </c>
      <c r="AA251" s="169">
        <f t="shared" si="892"/>
        <v>1.3201096359505912E-2</v>
      </c>
      <c r="AB251" s="169">
        <f t="shared" si="893"/>
        <v>3.6813350031057471E-2</v>
      </c>
      <c r="AC251" s="169">
        <f t="shared" si="894"/>
        <v>5.4459216401251996E-3</v>
      </c>
      <c r="AD251" s="169">
        <f t="shared" si="895"/>
        <v>2.8090863503895093E-2</v>
      </c>
      <c r="AE251" s="169">
        <f t="shared" si="896"/>
        <v>-1.6426511735556108E-3</v>
      </c>
      <c r="AF251" s="169">
        <f t="shared" si="897"/>
        <v>1.9416657240185368E-2</v>
      </c>
      <c r="AG251" s="169">
        <f t="shared" si="898"/>
        <v>-2.0231213460145301E-3</v>
      </c>
      <c r="AH251" s="169">
        <f t="shared" si="899"/>
        <v>1.9020112427164736E-2</v>
      </c>
      <c r="AI251" s="169">
        <f t="shared" si="900"/>
        <v>-1.2259262476813034E-3</v>
      </c>
      <c r="AJ251" s="169">
        <f t="shared" si="901"/>
        <v>2.5499674898598777E-3</v>
      </c>
      <c r="AK251" s="169">
        <f t="shared" si="902"/>
        <v>1.3645178316299014E-2</v>
      </c>
      <c r="AL251" s="169">
        <f t="shared" si="903"/>
        <v>2.6761784211541801E-3</v>
      </c>
      <c r="AM251" s="169">
        <f t="shared" si="904"/>
        <v>1.3916073661435838E-2</v>
      </c>
      <c r="AN251" s="169">
        <f t="shared" si="905"/>
        <v>2.8852233870585473E-2</v>
      </c>
      <c r="AO251" s="169">
        <f t="shared" si="906"/>
        <v>9.2008554915437753E-3</v>
      </c>
      <c r="AP251" s="169">
        <f t="shared" si="907"/>
        <v>5.4090430283233688E-2</v>
      </c>
      <c r="AQ251" s="169">
        <f t="shared" si="908"/>
        <v>-4.2084260732091726E-3</v>
      </c>
      <c r="AR251" s="169">
        <f t="shared" si="909"/>
        <v>2.3820397699615012E-2</v>
      </c>
      <c r="AS251" s="169">
        <f t="shared" si="910"/>
        <v>-4.8825580725226029E-3</v>
      </c>
      <c r="AT251" s="169">
        <f t="shared" si="911"/>
        <v>2.085409861029993E-2</v>
      </c>
      <c r="AU251" s="169">
        <f t="shared" si="912"/>
        <v>-3.4802084850453583E-3</v>
      </c>
      <c r="AV251" s="169">
        <f t="shared" si="913"/>
        <v>-4.8206494533372789E-3</v>
      </c>
      <c r="AW251" s="169">
        <f t="shared" si="914"/>
        <v>2.1087878415069362E-2</v>
      </c>
      <c r="AX251" s="169">
        <f t="shared" si="915"/>
        <v>-3.5617103447120701E-3</v>
      </c>
      <c r="AY251" s="169">
        <f t="shared" si="916"/>
        <v>2.2077602530211408E-2</v>
      </c>
      <c r="BA251" s="140" t="s">
        <v>114</v>
      </c>
      <c r="BB251" s="140" t="s">
        <v>114</v>
      </c>
      <c r="BC251" s="140" t="s">
        <v>114</v>
      </c>
      <c r="BD251" s="140" t="s">
        <v>114</v>
      </c>
      <c r="BF251" s="77" t="s">
        <v>248</v>
      </c>
      <c r="BG251" s="77" t="str">
        <f t="shared" si="762"/>
        <v>New driders growth rateStrong Case Scenario</v>
      </c>
    </row>
    <row r="252" spans="2:59" x14ac:dyDescent="0.25">
      <c r="B252" s="91" t="s">
        <v>150</v>
      </c>
      <c r="C252" s="94" t="s">
        <v>119</v>
      </c>
      <c r="D252" s="96" t="str">
        <f>IFERROR((D177-C177)/C177,"n.a")</f>
        <v>n.a</v>
      </c>
      <c r="E252" s="96">
        <f t="shared" ref="E252" si="917">IFERROR((E177-D177)/D177,"n.a")</f>
        <v>1.1237390115774643E-2</v>
      </c>
      <c r="F252" s="96">
        <f t="shared" ref="F252" si="918">IFERROR((F177-E177)/E177,"n.a")</f>
        <v>0.14206435453531893</v>
      </c>
      <c r="G252" s="96">
        <f t="shared" ref="G252" si="919">IFERROR((G177-F177)/F177,"n.a")</f>
        <v>4.6112278539645724E-2</v>
      </c>
      <c r="H252" s="96">
        <f t="shared" ref="H252" si="920">IFERROR((H177-G177)/G177,"n.a")</f>
        <v>3.0946256792863471E-2</v>
      </c>
      <c r="I252" s="96">
        <f t="shared" ref="I252" si="921">IFERROR((I177-H177)/H177,"n.a")</f>
        <v>-2.5241400249258829E-2</v>
      </c>
      <c r="J252" s="96">
        <f t="shared" ref="J252" si="922">IFERROR((J177-I177)/I177,"n.a")</f>
        <v>-5.5555832820145756E-2</v>
      </c>
      <c r="K252" s="96">
        <f t="shared" ref="K252" si="923">IFERROR((K177-J177)/J177,"n.a")</f>
        <v>7.3102125073661123E-2</v>
      </c>
      <c r="L252" s="96">
        <f t="shared" ref="L252" si="924">IFERROR((L177-K177)/K177,"n.a")</f>
        <v>1.0489746937855956E-2</v>
      </c>
      <c r="M252" s="96">
        <f t="shared" ref="M252" si="925">IFERROR((M177-L177)/L177,"n.a")</f>
        <v>6.061200841599587E-3</v>
      </c>
      <c r="N252" s="96">
        <f t="shared" ref="N252" si="926">IFERROR((N177-M177)/M177,"n.a")</f>
        <v>-3.8137999372685825E-2</v>
      </c>
      <c r="O252" s="96">
        <f t="shared" ref="O252" si="927">IFERROR((O177-N177)/N177,"n.a")</f>
        <v>4.9016965116842587E-2</v>
      </c>
      <c r="P252" s="169">
        <f t="shared" ref="P252" si="928">IFERROR((P177-O177)/O177,"n.a")</f>
        <v>0.5682379947501659</v>
      </c>
      <c r="Q252" s="169">
        <f t="shared" ref="Q252" si="929">IFERROR((Q177-P177)/P177,"n.a")</f>
        <v>-8.256705157366008E-2</v>
      </c>
      <c r="R252" s="169">
        <f t="shared" ref="R252" si="930">IFERROR((R177-Q177)/Q177,"n.a")</f>
        <v>0.13154398605230147</v>
      </c>
      <c r="S252" s="169">
        <f t="shared" ref="S252" si="931">IFERROR((S177-R177)/R177,"n.a")</f>
        <v>-2.587675858723422E-3</v>
      </c>
      <c r="T252" s="169">
        <f t="shared" ref="T252" si="932">IFERROR((T177-S177)/S177,"n.a")</f>
        <v>8.1366943511611362E-2</v>
      </c>
      <c r="U252" s="169">
        <f t="shared" ref="U252" si="933">IFERROR((U177-T177)/T177,"n.a")</f>
        <v>-8.2797313095266962E-3</v>
      </c>
      <c r="V252" s="169">
        <f t="shared" ref="V252" si="934">IFERROR((V177-U177)/U177,"n.a")</f>
        <v>7.3144217842772155E-2</v>
      </c>
      <c r="W252" s="169">
        <f t="shared" ref="W252" si="935">IFERROR((W177-V177)/V177,"n.a")</f>
        <v>-1.0223610642020676E-2</v>
      </c>
      <c r="X252" s="169">
        <f t="shared" ref="X252" si="936">IFERROR((X177-W177)/W177,"n.a")</f>
        <v>4.5277057160226881E-3</v>
      </c>
      <c r="Y252" s="169">
        <f t="shared" ref="Y252" si="937">IFERROR((Y177-X177)/X177,"n.a")</f>
        <v>4.4726861444540925E-2</v>
      </c>
      <c r="Z252" s="169">
        <f t="shared" ref="Z252" si="938">IFERROR((Z177-Y177)/Y177,"n.a")</f>
        <v>3.5310927906055294E-3</v>
      </c>
      <c r="AA252" s="169">
        <f t="shared" ref="AA252" si="939">IFERROR((AA177-Z177)/Z177,"n.a")</f>
        <v>4.5291028919318604E-2</v>
      </c>
      <c r="AB252" s="169">
        <f t="shared" ref="AB252" si="940">IFERROR((AB177-AA177)/AA177,"n.a")</f>
        <v>0.12242382772275526</v>
      </c>
      <c r="AC252" s="169">
        <f t="shared" ref="AC252" si="941">IFERROR((AC177-AB177)/AB177,"n.a")</f>
        <v>1.6729220477229356E-2</v>
      </c>
      <c r="AD252" s="169">
        <f t="shared" ref="AD252" si="942">IFERROR((AD177-AC177)/AC177,"n.a")</f>
        <v>8.5334140356325278E-2</v>
      </c>
      <c r="AE252" s="169">
        <f t="shared" ref="AE252" si="943">IFERROR((AE177-AD177)/AD177,"n.a")</f>
        <v>-4.7268422840950368E-3</v>
      </c>
      <c r="AF252" s="169">
        <f t="shared" ref="AF252" si="944">IFERROR((AF177-AE177)/AE177,"n.a")</f>
        <v>5.6045913914356323E-2</v>
      </c>
      <c r="AG252" s="169">
        <f t="shared" ref="AG252" si="945">IFERROR((AG177-AF177)/AF177,"n.a")</f>
        <v>-5.6371598333991267E-3</v>
      </c>
      <c r="AH252" s="169">
        <f t="shared" ref="AH252" si="946">IFERROR((AH177-AG177)/AG177,"n.a")</f>
        <v>5.3189644732088065E-2</v>
      </c>
      <c r="AI252" s="169">
        <f t="shared" ref="AI252" si="947">IFERROR((AI177-AH177)/AH177,"n.a")</f>
        <v>-3.3170691779156438E-3</v>
      </c>
      <c r="AJ252" s="169">
        <f t="shared" ref="AJ252" si="948">IFERROR((AJ177-AI177)/AI177,"n.a")</f>
        <v>6.9140906398846179E-3</v>
      </c>
      <c r="AK252" s="169">
        <f t="shared" ref="AK252" si="949">IFERROR((AK177-AJ177)/AJ177,"n.a")</f>
        <v>3.6837762991031191E-2</v>
      </c>
      <c r="AL252" s="169">
        <f t="shared" ref="AL252" si="950">IFERROR((AL177-AK177)/AK177,"n.a")</f>
        <v>7.063244678539359E-3</v>
      </c>
      <c r="AM252" s="169">
        <f t="shared" ref="AM252" si="951">IFERROR((AM177-AL177)/AL177,"n.a")</f>
        <v>3.6568728224939118E-2</v>
      </c>
      <c r="AN252" s="169">
        <f t="shared" ref="AN252" si="952">IFERROR((AN177-AM177)/AM177,"n.a")</f>
        <v>7.4161155364428216E-2</v>
      </c>
      <c r="AO252" s="169">
        <f t="shared" ref="AO252" si="953">IFERROR((AO177-AN177)/AN177,"n.a")</f>
        <v>2.2652117975907313E-2</v>
      </c>
      <c r="AP252" s="169">
        <f t="shared" ref="AP252" si="954">IFERROR((AP177-AO177)/AO177,"n.a")</f>
        <v>0.13141675196685434</v>
      </c>
      <c r="AQ252" s="169">
        <f t="shared" ref="AQ252" si="955">IFERROR((AQ177-AP177)/AP177,"n.a")</f>
        <v>-9.525883402228822E-3</v>
      </c>
      <c r="AR252" s="169">
        <f t="shared" ref="AR252" si="956">IFERROR((AR177-AQ177)/AQ177,"n.a")</f>
        <v>5.4207562983158888E-2</v>
      </c>
      <c r="AS252" s="169">
        <f t="shared" ref="AS252" si="957">IFERROR((AS177-AR177)/AR177,"n.a")</f>
        <v>-1.0790857133020941E-2</v>
      </c>
      <c r="AT252" s="169">
        <f t="shared" ref="AT252" si="958">IFERROR((AT177-AS177)/AS177,"n.a")</f>
        <v>4.636456235456158E-2</v>
      </c>
      <c r="AU252" s="169">
        <f t="shared" ref="AU252" si="959">IFERROR((AU177-AT177)/AT177,"n.a")</f>
        <v>-7.5488475950786522E-3</v>
      </c>
      <c r="AV252" s="169">
        <f t="shared" ref="AV252" si="960">IFERROR((AV177-AU177)/AU177,"n.a")</f>
        <v>-1.0499236916528324E-2</v>
      </c>
      <c r="AW252" s="169">
        <f t="shared" ref="AW252" si="961">IFERROR((AW177-AV177)/AV177,"n.a")</f>
        <v>4.6192375350639435E-2</v>
      </c>
      <c r="AX252" s="169">
        <f t="shared" ref="AX252" si="962">IFERROR((AX177-AW177)/AW177,"n.a")</f>
        <v>-7.6146084127894816E-3</v>
      </c>
      <c r="AY252" s="169">
        <f t="shared" ref="AY252" si="963">IFERROR((AY177-AX177)/AX177,"n.a")</f>
        <v>4.7392643307019117E-2</v>
      </c>
      <c r="BA252" s="140" t="s">
        <v>114</v>
      </c>
      <c r="BB252" s="140" t="s">
        <v>114</v>
      </c>
      <c r="BC252" s="140" t="s">
        <v>114</v>
      </c>
      <c r="BD252" s="140" t="s">
        <v>114</v>
      </c>
      <c r="BF252" s="77" t="s">
        <v>248</v>
      </c>
      <c r="BG252" s="77" t="str">
        <f t="shared" si="762"/>
        <v>Revenue growth rateStrong Case Scenario</v>
      </c>
    </row>
    <row r="253" spans="2:59" x14ac:dyDescent="0.25">
      <c r="B253" s="91" t="s">
        <v>151</v>
      </c>
      <c r="C253" s="94" t="s">
        <v>119</v>
      </c>
      <c r="D253" s="96" t="str">
        <f>IFERROR((D175-C175)/C175,"n.a")</f>
        <v>n.a</v>
      </c>
      <c r="E253" s="96">
        <f t="shared" ref="E253" si="964">IFERROR((E175-D175)/D175,"n.a")</f>
        <v>1.1249094912972645E-2</v>
      </c>
      <c r="F253" s="96">
        <f t="shared" ref="F253" si="965">IFERROR((F175-E175)/E175,"n.a")</f>
        <v>0.1420203432454098</v>
      </c>
      <c r="G253" s="96">
        <f t="shared" ref="G253" si="966">IFERROR((G175-F175)/F175,"n.a")</f>
        <v>4.6054582929488386E-2</v>
      </c>
      <c r="H253" s="96">
        <f t="shared" ref="H253" si="967">IFERROR((H175-G175)/G175,"n.a")</f>
        <v>3.0990879854883132E-2</v>
      </c>
      <c r="I253" s="96">
        <f t="shared" ref="I253" si="968">IFERROR((I175-H175)/H175,"n.a")</f>
        <v>-2.5280882864011651E-2</v>
      </c>
      <c r="J253" s="96">
        <f t="shared" ref="J253" si="969">IFERROR((J175-I175)/I175,"n.a")</f>
        <v>-5.5553990278506056E-2</v>
      </c>
      <c r="K253" s="96">
        <f t="shared" ref="K253" si="970">IFERROR((K175-J175)/J175,"n.a")</f>
        <v>7.3095702234184351E-2</v>
      </c>
      <c r="L253" s="96">
        <f t="shared" ref="L253" si="971">IFERROR((L175-K175)/K175,"n.a")</f>
        <v>1.0493809389236374E-2</v>
      </c>
      <c r="M253" s="96">
        <f t="shared" ref="M253" si="972">IFERROR((M175-L175)/L175,"n.a")</f>
        <v>6.4674081743951927E-3</v>
      </c>
      <c r="N253" s="96">
        <f t="shared" ref="N253" si="973">IFERROR((N175-M175)/M175,"n.a")</f>
        <v>-3.8180651180029085E-2</v>
      </c>
      <c r="O253" s="96">
        <f t="shared" ref="O253" si="974">IFERROR((O175-N175)/N175,"n.a")</f>
        <v>4.9069151590921345E-2</v>
      </c>
      <c r="P253" s="169">
        <f t="shared" ref="P253" si="975">IFERROR((P175-O175)/O175,"n.a")</f>
        <v>0.56778344857712559</v>
      </c>
      <c r="Q253" s="169">
        <f t="shared" ref="Q253" si="976">IFERROR((Q175-P175)/P175,"n.a")</f>
        <v>-8.2567051573660122E-2</v>
      </c>
      <c r="R253" s="169">
        <f t="shared" ref="R253" si="977">IFERROR((R175-Q175)/Q175,"n.a")</f>
        <v>0.13154398605230147</v>
      </c>
      <c r="S253" s="169">
        <f t="shared" ref="S253" si="978">IFERROR((S175-R175)/R175,"n.a")</f>
        <v>-2.5876758587234329E-3</v>
      </c>
      <c r="T253" s="169">
        <f t="shared" ref="T253" si="979">IFERROR((T175-S175)/S175,"n.a")</f>
        <v>8.1366943511611417E-2</v>
      </c>
      <c r="U253" s="169">
        <f t="shared" ref="U253" si="980">IFERROR((U175-T175)/T175,"n.a")</f>
        <v>-8.2797313095266684E-3</v>
      </c>
      <c r="V253" s="169">
        <f t="shared" ref="V253" si="981">IFERROR((V175-U175)/U175,"n.a")</f>
        <v>7.3144217842772183E-2</v>
      </c>
      <c r="W253" s="169">
        <f t="shared" ref="W253" si="982">IFERROR((W175-V175)/V175,"n.a")</f>
        <v>-1.0223610642020787E-2</v>
      </c>
      <c r="X253" s="169">
        <f t="shared" ref="X253" si="983">IFERROR((X175-W175)/W175,"n.a")</f>
        <v>4.527705716022715E-3</v>
      </c>
      <c r="Y253" s="169">
        <f t="shared" ref="Y253" si="984">IFERROR((Y175-X175)/X175,"n.a")</f>
        <v>4.4726861444541008E-2</v>
      </c>
      <c r="Z253" s="169">
        <f t="shared" ref="Z253" si="985">IFERROR((Z175-Y175)/Y175,"n.a")</f>
        <v>3.5310927906055047E-3</v>
      </c>
      <c r="AA253" s="169">
        <f t="shared" ref="AA253" si="986">IFERROR((AA175-Z175)/Z175,"n.a")</f>
        <v>4.529102891931857E-2</v>
      </c>
      <c r="AB253" s="169">
        <f t="shared" ref="AB253" si="987">IFERROR((AB175-AA175)/AA175,"n.a")</f>
        <v>0.12242382772275522</v>
      </c>
      <c r="AC253" s="169">
        <f t="shared" ref="AC253" si="988">IFERROR((AC175-AB175)/AB175,"n.a")</f>
        <v>1.6729220477229394E-2</v>
      </c>
      <c r="AD253" s="169">
        <f t="shared" ref="AD253" si="989">IFERROR((AD175-AC175)/AC175,"n.a")</f>
        <v>8.5334140356325278E-2</v>
      </c>
      <c r="AE253" s="169">
        <f t="shared" ref="AE253" si="990">IFERROR((AE175-AD175)/AD175,"n.a")</f>
        <v>-4.7268422840950515E-3</v>
      </c>
      <c r="AF253" s="169">
        <f t="shared" ref="AF253" si="991">IFERROR((AF175-AE175)/AE175,"n.a")</f>
        <v>5.6045913914356357E-2</v>
      </c>
      <c r="AG253" s="169">
        <f t="shared" ref="AG253" si="992">IFERROR((AG175-AF175)/AF175,"n.a")</f>
        <v>-5.637159833399203E-3</v>
      </c>
      <c r="AH253" s="169">
        <f t="shared" ref="AH253" si="993">IFERROR((AH175-AG175)/AG175,"n.a")</f>
        <v>5.3189644732088114E-2</v>
      </c>
      <c r="AI253" s="169">
        <f t="shared" ref="AI253" si="994">IFERROR((AI175-AH175)/AH175,"n.a")</f>
        <v>-3.3170691779156585E-3</v>
      </c>
      <c r="AJ253" s="169">
        <f t="shared" ref="AJ253" si="995">IFERROR((AJ175-AI175)/AI175,"n.a")</f>
        <v>6.9140906398846135E-3</v>
      </c>
      <c r="AK253" s="169">
        <f t="shared" ref="AK253" si="996">IFERROR((AK175-AJ175)/AJ175,"n.a")</f>
        <v>3.6837762991031239E-2</v>
      </c>
      <c r="AL253" s="169">
        <f t="shared" ref="AL253" si="997">IFERROR((AL175-AK175)/AK175,"n.a")</f>
        <v>7.0632446785393078E-3</v>
      </c>
      <c r="AM253" s="169">
        <f t="shared" ref="AM253" si="998">IFERROR((AM175-AL175)/AL175,"n.a")</f>
        <v>3.6568728224939125E-2</v>
      </c>
      <c r="AN253" s="169">
        <f t="shared" ref="AN253" si="999">IFERROR((AN175-AM175)/AM175,"n.a")</f>
        <v>7.4161155364428286E-2</v>
      </c>
      <c r="AO253" s="169">
        <f t="shared" ref="AO253" si="1000">IFERROR((AO175-AN175)/AN175,"n.a")</f>
        <v>2.265211797590732E-2</v>
      </c>
      <c r="AP253" s="169">
        <f t="shared" ref="AP253" si="1001">IFERROR((AP175-AO175)/AO175,"n.a")</f>
        <v>0.1314167519668544</v>
      </c>
      <c r="AQ253" s="169">
        <f t="shared" ref="AQ253" si="1002">IFERROR((AQ175-AP175)/AP175,"n.a")</f>
        <v>-9.5258834022288862E-3</v>
      </c>
      <c r="AR253" s="169">
        <f t="shared" ref="AR253" si="1003">IFERROR((AR175-AQ175)/AQ175,"n.a")</f>
        <v>5.420756298315877E-2</v>
      </c>
      <c r="AS253" s="169">
        <f t="shared" ref="AS253" si="1004">IFERROR((AS175-AR175)/AR175,"n.a")</f>
        <v>-1.0790857133020767E-2</v>
      </c>
      <c r="AT253" s="169">
        <f t="shared" ref="AT253" si="1005">IFERROR((AT175-AS175)/AS175,"n.a")</f>
        <v>4.6364562354561448E-2</v>
      </c>
      <c r="AU253" s="169">
        <f t="shared" ref="AU253" si="1006">IFERROR((AU175-AT175)/AT175,"n.a")</f>
        <v>-7.548847595078529E-3</v>
      </c>
      <c r="AV253" s="169">
        <f t="shared" ref="AV253" si="1007">IFERROR((AV175-AU175)/AU175,"n.a")</f>
        <v>-1.0499236916528458E-2</v>
      </c>
      <c r="AW253" s="169">
        <f t="shared" ref="AW253" si="1008">IFERROR((AW175-AV175)/AV175,"n.a")</f>
        <v>4.6192375350639484E-2</v>
      </c>
      <c r="AX253" s="169">
        <f t="shared" ref="AX253" si="1009">IFERROR((AX175-AW175)/AW175,"n.a")</f>
        <v>-7.6146084127894148E-3</v>
      </c>
      <c r="AY253" s="169">
        <f t="shared" ref="AY253" si="1010">IFERROR((AY175-AX175)/AX175,"n.a")</f>
        <v>4.7392643307019061E-2</v>
      </c>
      <c r="BA253" s="140" t="s">
        <v>114</v>
      </c>
      <c r="BB253" s="140" t="s">
        <v>114</v>
      </c>
      <c r="BC253" s="140" t="s">
        <v>114</v>
      </c>
      <c r="BD253" s="140" t="s">
        <v>114</v>
      </c>
      <c r="BF253" s="77" t="s">
        <v>248</v>
      </c>
      <c r="BG253" s="77" t="str">
        <f t="shared" si="762"/>
        <v>Gross booking growthStrong Case Scenario</v>
      </c>
    </row>
    <row r="254" spans="2:59" x14ac:dyDescent="0.25">
      <c r="B254" s="91" t="s">
        <v>152</v>
      </c>
      <c r="C254" s="94" t="s">
        <v>119</v>
      </c>
      <c r="D254" s="96" t="str">
        <f>IFERROR((D171-C171)/C171,"n.a")</f>
        <v>n.a</v>
      </c>
      <c r="E254" s="96">
        <f t="shared" ref="E254" si="1011">IFERROR((E171-D171)/D171,"n.a")</f>
        <v>-2.907282385119216E-2</v>
      </c>
      <c r="F254" s="96">
        <f t="shared" ref="F254" si="1012">IFERROR((F171-E171)/E171,"n.a")</f>
        <v>0.13895885714198561</v>
      </c>
      <c r="G254" s="96">
        <f t="shared" ref="G254" si="1013">IFERROR((G171-F171)/F171,"n.a")</f>
        <v>4.3400621481901568E-3</v>
      </c>
      <c r="H254" s="96">
        <f t="shared" ref="H254" si="1014">IFERROR((H171-G171)/G171,"n.a")</f>
        <v>8.0253518478889133E-2</v>
      </c>
      <c r="I254" s="96">
        <f t="shared" ref="I254" si="1015">IFERROR((I171-H171)/H171,"n.a")</f>
        <v>-9.8494806805768972E-4</v>
      </c>
      <c r="J254" s="96">
        <f t="shared" ref="J254" si="1016">IFERROR((J171-I171)/I171,"n.a")</f>
        <v>-4.3174733783297933E-2</v>
      </c>
      <c r="K254" s="96">
        <f t="shared" ref="K254" si="1017">IFERROR((K171-J171)/J171,"n.a")</f>
        <v>2.4110612478638108E-2</v>
      </c>
      <c r="L254" s="96">
        <f t="shared" ref="L254" si="1018">IFERROR((L171-K171)/K171,"n.a")</f>
        <v>2.5649835334701762E-2</v>
      </c>
      <c r="M254" s="96">
        <f t="shared" ref="M254" si="1019">IFERROR((M171-L171)/L171,"n.a")</f>
        <v>1.5505843810600915E-2</v>
      </c>
      <c r="N254" s="96">
        <f t="shared" ref="N254" si="1020">IFERROR((N171-M171)/M171,"n.a")</f>
        <v>-2.7011878980390543E-2</v>
      </c>
      <c r="O254" s="96">
        <f t="shared" ref="O254" si="1021">IFERROR((O171-N171)/N171,"n.a")</f>
        <v>-5.0171256097849254E-2</v>
      </c>
      <c r="P254" s="169">
        <f t="shared" ref="P254" si="1022">IFERROR((P171-O171)/O171,"n.a")</f>
        <v>0.49045804665563514</v>
      </c>
      <c r="Q254" s="169">
        <f t="shared" ref="Q254" si="1023">IFERROR((Q171-P171)/P171,"n.a")</f>
        <v>-8.2567051573659983E-2</v>
      </c>
      <c r="R254" s="169">
        <f t="shared" ref="R254" si="1024">IFERROR((R171-Q171)/Q171,"n.a")</f>
        <v>0.13154398605230114</v>
      </c>
      <c r="S254" s="169">
        <f t="shared" ref="S254" si="1025">IFERROR((S171-R171)/R171,"n.a")</f>
        <v>-2.5876758587231575E-3</v>
      </c>
      <c r="T254" s="169">
        <f t="shared" ref="T254" si="1026">IFERROR((T171-S171)/S171,"n.a")</f>
        <v>8.1366943511611264E-2</v>
      </c>
      <c r="U254" s="169">
        <f t="shared" ref="U254" si="1027">IFERROR((U171-T171)/T171,"n.a")</f>
        <v>-8.2797313095266441E-3</v>
      </c>
      <c r="V254" s="169">
        <f t="shared" ref="V254" si="1028">IFERROR((V171-U171)/U171,"n.a")</f>
        <v>7.3144217842772336E-2</v>
      </c>
      <c r="W254" s="169">
        <f t="shared" ref="W254" si="1029">IFERROR((W171-V171)/V171,"n.a")</f>
        <v>-1.0223610642020797E-2</v>
      </c>
      <c r="X254" s="169">
        <f t="shared" ref="X254" si="1030">IFERROR((X171-W171)/W171,"n.a")</f>
        <v>4.5277057160225884E-3</v>
      </c>
      <c r="Y254" s="169">
        <f t="shared" ref="Y254" si="1031">IFERROR((Y171-X171)/X171,"n.a")</f>
        <v>4.4726861444541285E-2</v>
      </c>
      <c r="Z254" s="169">
        <f t="shared" ref="Z254" si="1032">IFERROR((Z171-Y171)/Y171,"n.a")</f>
        <v>3.5310927906053351E-3</v>
      </c>
      <c r="AA254" s="169">
        <f t="shared" ref="AA254" si="1033">IFERROR((AA171-Z171)/Z171,"n.a")</f>
        <v>4.5291028919318403E-2</v>
      </c>
      <c r="AB254" s="169">
        <f t="shared" ref="AB254" si="1034">IFERROR((AB171-AA171)/AA171,"n.a")</f>
        <v>7.8222001781842757E-2</v>
      </c>
      <c r="AC254" s="169">
        <f t="shared" ref="AC254" si="1035">IFERROR((AC171-AB171)/AB171,"n.a")</f>
        <v>1.6729220477229707E-2</v>
      </c>
      <c r="AD254" s="169">
        <f t="shared" ref="AD254" si="1036">IFERROR((AD171-AC171)/AC171,"n.a")</f>
        <v>8.5334140356325069E-2</v>
      </c>
      <c r="AE254" s="169">
        <f t="shared" ref="AE254" si="1037">IFERROR((AE171-AD171)/AD171,"n.a")</f>
        <v>-4.7268422840949448E-3</v>
      </c>
      <c r="AF254" s="169">
        <f t="shared" ref="AF254" si="1038">IFERROR((AF171-AE171)/AE171,"n.a")</f>
        <v>5.6045913914356218E-2</v>
      </c>
      <c r="AG254" s="169">
        <f t="shared" ref="AG254" si="1039">IFERROR((AG171-AF171)/AF171,"n.a")</f>
        <v>-5.6371598333992429E-3</v>
      </c>
      <c r="AH254" s="169">
        <f t="shared" ref="AH254" si="1040">IFERROR((AH171-AG171)/AG171,"n.a")</f>
        <v>5.318964473208819E-2</v>
      </c>
      <c r="AI254" s="169">
        <f t="shared" ref="AI254" si="1041">IFERROR((AI171-AH171)/AH171,"n.a")</f>
        <v>-3.3170691779155844E-3</v>
      </c>
      <c r="AJ254" s="169">
        <f t="shared" ref="AJ254" si="1042">IFERROR((AJ171-AI171)/AI171,"n.a")</f>
        <v>6.9140906398845459E-3</v>
      </c>
      <c r="AK254" s="169">
        <f t="shared" ref="AK254" si="1043">IFERROR((AK171-AJ171)/AJ171,"n.a")</f>
        <v>3.6837762991031212E-2</v>
      </c>
      <c r="AL254" s="169">
        <f t="shared" ref="AL254" si="1044">IFERROR((AL171-AK171)/AK171,"n.a")</f>
        <v>7.0632446785392454E-3</v>
      </c>
      <c r="AM254" s="169">
        <f t="shared" ref="AM254" si="1045">IFERROR((AM171-AL171)/AL171,"n.a")</f>
        <v>3.6568728224939166E-2</v>
      </c>
      <c r="AN254" s="169">
        <f t="shared" ref="AN254" si="1046">IFERROR((AN171-AM171)/AM171,"n.a")</f>
        <v>7.4161155364428452E-2</v>
      </c>
      <c r="AO254" s="169">
        <f t="shared" ref="AO254" si="1047">IFERROR((AO171-AN171)/AN171,"n.a")</f>
        <v>2.2652117975907243E-2</v>
      </c>
      <c r="AP254" s="169">
        <f t="shared" ref="AP254" si="1048">IFERROR((AP171-AO171)/AO171,"n.a")</f>
        <v>0.13141675196685418</v>
      </c>
      <c r="AQ254" s="169">
        <f t="shared" ref="AQ254" si="1049">IFERROR((AQ171-AP171)/AP171,"n.a")</f>
        <v>-9.5258834022289296E-3</v>
      </c>
      <c r="AR254" s="169">
        <f t="shared" ref="AR254" si="1050">IFERROR((AR171-AQ171)/AQ171,"n.a")</f>
        <v>5.4207562983158875E-2</v>
      </c>
      <c r="AS254" s="169">
        <f t="shared" ref="AS254" si="1051">IFERROR((AS171-AR171)/AR171,"n.a")</f>
        <v>-1.0790857133020634E-2</v>
      </c>
      <c r="AT254" s="169">
        <f t="shared" ref="AT254" si="1052">IFERROR((AT171-AS171)/AS171,"n.a")</f>
        <v>4.6364562354561406E-2</v>
      </c>
      <c r="AU254" s="169">
        <f t="shared" ref="AU254" si="1053">IFERROR((AU171-AT171)/AT171,"n.a")</f>
        <v>-7.548847595078516E-3</v>
      </c>
      <c r="AV254" s="169">
        <f t="shared" ref="AV254" si="1054">IFERROR((AV171-AU171)/AU171,"n.a")</f>
        <v>-1.0499236916528406E-2</v>
      </c>
      <c r="AW254" s="169">
        <f t="shared" ref="AW254" si="1055">IFERROR((AW171-AV171)/AV171,"n.a")</f>
        <v>4.6192375350639477E-2</v>
      </c>
      <c r="AX254" s="169">
        <f t="shared" ref="AX254" si="1056">IFERROR((AX171-AW171)/AW171,"n.a")</f>
        <v>-7.6146084127892777E-3</v>
      </c>
      <c r="AY254" s="169">
        <f t="shared" ref="AY254" si="1057">IFERROR((AY171-AX171)/AX171,"n.a")</f>
        <v>4.7392643307019026E-2</v>
      </c>
      <c r="BA254" s="140" t="s">
        <v>114</v>
      </c>
      <c r="BB254" s="140" t="s">
        <v>114</v>
      </c>
      <c r="BC254" s="140" t="s">
        <v>114</v>
      </c>
      <c r="BD254" s="140" t="s">
        <v>114</v>
      </c>
      <c r="BF254" s="77" t="s">
        <v>248</v>
      </c>
      <c r="BG254" s="77" t="str">
        <f t="shared" si="762"/>
        <v>Trip growth rateStrong Case Scenario</v>
      </c>
    </row>
    <row r="255" spans="2:59" x14ac:dyDescent="0.25">
      <c r="B255" s="91" t="s">
        <v>155</v>
      </c>
      <c r="C255" s="94" t="s">
        <v>119</v>
      </c>
      <c r="D255" s="96" t="str">
        <f>IFERROR((D232-C232)/C232,"n.a")</f>
        <v>n.a</v>
      </c>
      <c r="E255" s="96">
        <f t="shared" ref="E255" si="1058">IFERROR((E232-D232)/D232,"n.a")</f>
        <v>-2.885589466541176E-2</v>
      </c>
      <c r="F255" s="96">
        <f t="shared" ref="F255" si="1059">IFERROR((F232-E232)/E232,"n.a")</f>
        <v>0.13558978314514958</v>
      </c>
      <c r="G255" s="96">
        <f t="shared" ref="G255" si="1060">IFERROR((G232-F232)/F232,"n.a")</f>
        <v>2.0972268607953922E-3</v>
      </c>
      <c r="H255" s="96">
        <f t="shared" ref="H255" si="1061">IFERROR((H232-G232)/G232,"n.a")</f>
        <v>8.0005552554174922E-2</v>
      </c>
      <c r="I255" s="96">
        <f t="shared" ref="I255" si="1062">IFERROR((I232-H232)/H232,"n.a")</f>
        <v>2.7055130400749413E-3</v>
      </c>
      <c r="J255" s="96">
        <f t="shared" ref="J255" si="1063">IFERROR((J232-I232)/I232,"n.a")</f>
        <v>-4.5896758853204628E-2</v>
      </c>
      <c r="K255" s="96">
        <f t="shared" ref="K255" si="1064">IFERROR((K232-J232)/J232,"n.a")</f>
        <v>1.8804175020682049E-2</v>
      </c>
      <c r="L255" s="96">
        <f t="shared" ref="L255" si="1065">IFERROR((L232-K232)/K232,"n.a")</f>
        <v>3.2943246423609317E-2</v>
      </c>
      <c r="M255" s="96">
        <f t="shared" ref="M255" si="1066">IFERROR((M232-L232)/L232,"n.a")</f>
        <v>1.4694668560551604E-2</v>
      </c>
      <c r="N255" s="96">
        <f t="shared" ref="N255" si="1067">IFERROR((N232-M232)/M232,"n.a")</f>
        <v>-2.13699990308776E-2</v>
      </c>
      <c r="O255" s="96">
        <f t="shared" ref="O255" si="1068">IFERROR((O232-N232)/N232,"n.a")</f>
        <v>-5.2998188531691429E-2</v>
      </c>
      <c r="P255" s="169">
        <f t="shared" ref="P255" si="1069">IFERROR((P232-O232)/O232,"n.a")</f>
        <v>0.48720347723235602</v>
      </c>
      <c r="Q255" s="169">
        <f t="shared" ref="Q255" si="1070">IFERROR((Q232-P232)/P232,"n.a")</f>
        <v>-8.2567051573659928E-2</v>
      </c>
      <c r="R255" s="169">
        <f t="shared" ref="R255" si="1071">IFERROR((R232-Q232)/Q232,"n.a")</f>
        <v>0.13154398605230119</v>
      </c>
      <c r="S255" s="169">
        <f t="shared" ref="S255" si="1072">IFERROR((S232-R232)/R232,"n.a")</f>
        <v>-2.58767585872317E-3</v>
      </c>
      <c r="T255" s="169">
        <f t="shared" ref="T255" si="1073">IFERROR((T232-S232)/S232,"n.a")</f>
        <v>8.1366943511611167E-2</v>
      </c>
      <c r="U255" s="169">
        <f t="shared" ref="U255" si="1074">IFERROR((U232-T232)/T232,"n.a")</f>
        <v>-8.2797313095265574E-3</v>
      </c>
      <c r="V255" s="169">
        <f t="shared" ref="V255" si="1075">IFERROR((V232-U232)/U232,"n.a")</f>
        <v>7.3144217842772349E-2</v>
      </c>
      <c r="W255" s="169">
        <f t="shared" ref="W255" si="1076">IFERROR((W232-V232)/V232,"n.a")</f>
        <v>-1.0223610642020931E-2</v>
      </c>
      <c r="X255" s="169">
        <f t="shared" ref="X255" si="1077">IFERROR((X232-W232)/W232,"n.a")</f>
        <v>4.5277057160227011E-3</v>
      </c>
      <c r="Y255" s="169">
        <f t="shared" ref="Y255" si="1078">IFERROR((Y232-X232)/X232,"n.a")</f>
        <v>4.4726861444541188E-2</v>
      </c>
      <c r="Z255" s="169">
        <f t="shared" ref="Z255" si="1079">IFERROR((Z232-Y232)/Y232,"n.a")</f>
        <v>3.5310927906054782E-3</v>
      </c>
      <c r="AA255" s="169">
        <f t="shared" ref="AA255" si="1080">IFERROR((AA232-Z232)/Z232,"n.a")</f>
        <v>4.5291028919318327E-2</v>
      </c>
      <c r="AB255" s="169">
        <f t="shared" ref="AB255" si="1081">IFERROR((AB232-AA232)/AA232,"n.a")</f>
        <v>7.8222001781842798E-2</v>
      </c>
      <c r="AC255" s="169">
        <f t="shared" ref="AC255" si="1082">IFERROR((AC232-AB232)/AB232,"n.a")</f>
        <v>1.6729220477229665E-2</v>
      </c>
      <c r="AD255" s="169">
        <f t="shared" ref="AD255" si="1083">IFERROR((AD232-AC232)/AC232,"n.a")</f>
        <v>8.5334140356325111E-2</v>
      </c>
      <c r="AE255" s="169">
        <f t="shared" ref="AE255" si="1084">IFERROR((AE232-AD232)/AD232,"n.a")</f>
        <v>-4.7268422840950211E-3</v>
      </c>
      <c r="AF255" s="169">
        <f t="shared" ref="AF255" si="1085">IFERROR((AF232-AE232)/AE232,"n.a")</f>
        <v>5.6045913914356274E-2</v>
      </c>
      <c r="AG255" s="169">
        <f t="shared" ref="AG255" si="1086">IFERROR((AG232-AF232)/AF232,"n.a")</f>
        <v>-5.6371598333992976E-3</v>
      </c>
      <c r="AH255" s="169">
        <f t="shared" ref="AH255" si="1087">IFERROR((AH232-AG232)/AG232,"n.a")</f>
        <v>5.3189644732088218E-2</v>
      </c>
      <c r="AI255" s="169">
        <f t="shared" ref="AI255" si="1088">IFERROR((AI232-AH232)/AH232,"n.a")</f>
        <v>-3.3170691779156095E-3</v>
      </c>
      <c r="AJ255" s="169">
        <f t="shared" ref="AJ255" si="1089">IFERROR((AJ232-AI232)/AI232,"n.a")</f>
        <v>6.9140906398846161E-3</v>
      </c>
      <c r="AK255" s="169">
        <f t="shared" ref="AK255" si="1090">IFERROR((AK232-AJ232)/AJ232,"n.a")</f>
        <v>3.6837762991031177E-2</v>
      </c>
      <c r="AL255" s="169">
        <f t="shared" ref="AL255" si="1091">IFERROR((AL232-AK232)/AK232,"n.a")</f>
        <v>7.0632446785392523E-3</v>
      </c>
      <c r="AM255" s="169">
        <f t="shared" ref="AM255" si="1092">IFERROR((AM232-AL232)/AL232,"n.a")</f>
        <v>3.6568728224939243E-2</v>
      </c>
      <c r="AN255" s="169">
        <f t="shared" ref="AN255" si="1093">IFERROR((AN232-AM232)/AM232,"n.a")</f>
        <v>7.4161155364428424E-2</v>
      </c>
      <c r="AO255" s="169">
        <f t="shared" ref="AO255" si="1094">IFERROR((AO232-AN232)/AN232,"n.a")</f>
        <v>2.2652117975907268E-2</v>
      </c>
      <c r="AP255" s="169">
        <f t="shared" ref="AP255" si="1095">IFERROR((AP232-AO232)/AO232,"n.a")</f>
        <v>0.13141675196685404</v>
      </c>
      <c r="AQ255" s="169">
        <f t="shared" ref="AQ255" si="1096">IFERROR((AQ232-AP232)/AP232,"n.a")</f>
        <v>-9.5258834022288377E-3</v>
      </c>
      <c r="AR255" s="169">
        <f t="shared" ref="AR255" si="1097">IFERROR((AR232-AQ232)/AQ232,"n.a")</f>
        <v>5.4207562983158833E-2</v>
      </c>
      <c r="AS255" s="169">
        <f t="shared" ref="AS255" si="1098">IFERROR((AS232-AR232)/AR232,"n.a")</f>
        <v>-1.0790857133020623E-2</v>
      </c>
      <c r="AT255" s="169">
        <f t="shared" ref="AT255" si="1099">IFERROR((AT232-AS232)/AS232,"n.a")</f>
        <v>4.6364562354561399E-2</v>
      </c>
      <c r="AU255" s="169">
        <f t="shared" ref="AU255" si="1100">IFERROR((AU232-AT232)/AT232,"n.a")</f>
        <v>-7.5488475950784943E-3</v>
      </c>
      <c r="AV255" s="169">
        <f t="shared" ref="AV255" si="1101">IFERROR((AV232-AU232)/AU232,"n.a")</f>
        <v>-1.0499236916528387E-2</v>
      </c>
      <c r="AW255" s="169">
        <f t="shared" ref="AW255" si="1102">IFERROR((AW232-AV232)/AV232,"n.a")</f>
        <v>4.6192375350639366E-2</v>
      </c>
      <c r="AX255" s="169">
        <f t="shared" ref="AX255" si="1103">IFERROR((AX232-AW232)/AW232,"n.a")</f>
        <v>-7.6146084127892109E-3</v>
      </c>
      <c r="AY255" s="169">
        <f t="shared" ref="AY255" si="1104">IFERROR((AY232-AX232)/AX232,"n.a")</f>
        <v>4.7392643307019068E-2</v>
      </c>
      <c r="BA255" s="140" t="s">
        <v>114</v>
      </c>
      <c r="BB255" s="140" t="s">
        <v>114</v>
      </c>
      <c r="BC255" s="140" t="s">
        <v>114</v>
      </c>
      <c r="BD255" s="140" t="s">
        <v>114</v>
      </c>
      <c r="BF255" s="77" t="s">
        <v>248</v>
      </c>
      <c r="BG255" s="77" t="str">
        <f t="shared" si="762"/>
        <v>Requests growth rateStrong Case Scenario</v>
      </c>
    </row>
    <row r="256" spans="2:59" x14ac:dyDescent="0.25">
      <c r="B256" s="91"/>
      <c r="C256" s="94"/>
      <c r="D256" s="96"/>
      <c r="E256" s="96"/>
      <c r="F256" s="96"/>
      <c r="G256" s="96"/>
      <c r="H256" s="96"/>
      <c r="I256" s="96"/>
      <c r="J256" s="96"/>
      <c r="K256" s="96"/>
      <c r="L256" s="96"/>
      <c r="M256" s="96"/>
      <c r="N256" s="96"/>
      <c r="O256" s="96"/>
      <c r="BA256" s="140" t="s">
        <v>114</v>
      </c>
      <c r="BB256" s="140" t="s">
        <v>114</v>
      </c>
      <c r="BC256" s="140" t="s">
        <v>114</v>
      </c>
      <c r="BD256" s="140" t="s">
        <v>114</v>
      </c>
      <c r="BF256" s="77" t="s">
        <v>248</v>
      </c>
      <c r="BG256" s="77" t="str">
        <f t="shared" si="762"/>
        <v>Strong Case Scenario</v>
      </c>
    </row>
    <row r="257" spans="2:59" x14ac:dyDescent="0.25">
      <c r="B257" s="88" t="s">
        <v>126</v>
      </c>
      <c r="C257" s="89"/>
      <c r="D257" s="70">
        <v>44562</v>
      </c>
      <c r="E257" s="70">
        <v>44593</v>
      </c>
      <c r="F257" s="70">
        <v>44621</v>
      </c>
      <c r="G257" s="70">
        <v>44652</v>
      </c>
      <c r="H257" s="70">
        <v>44682</v>
      </c>
      <c r="I257" s="70">
        <v>44713</v>
      </c>
      <c r="J257" s="70">
        <v>44743</v>
      </c>
      <c r="K257" s="70">
        <v>44774</v>
      </c>
      <c r="L257" s="70">
        <v>44805</v>
      </c>
      <c r="M257" s="70">
        <v>44835</v>
      </c>
      <c r="N257" s="70">
        <v>44866</v>
      </c>
      <c r="O257" s="70">
        <v>44896</v>
      </c>
      <c r="P257" s="70">
        <v>44927</v>
      </c>
      <c r="Q257" s="70">
        <v>44958</v>
      </c>
      <c r="R257" s="70">
        <v>44986</v>
      </c>
      <c r="S257" s="70">
        <v>45017</v>
      </c>
      <c r="T257" s="70">
        <v>45047</v>
      </c>
      <c r="U257" s="70">
        <v>45078</v>
      </c>
      <c r="V257" s="70">
        <v>45108</v>
      </c>
      <c r="W257" s="70">
        <v>45139</v>
      </c>
      <c r="X257" s="70">
        <v>45170</v>
      </c>
      <c r="Y257" s="70">
        <v>45200</v>
      </c>
      <c r="Z257" s="70">
        <v>45231</v>
      </c>
      <c r="AA257" s="70">
        <v>45261</v>
      </c>
      <c r="AB257" s="70">
        <v>45292</v>
      </c>
      <c r="AC257" s="70">
        <v>45323</v>
      </c>
      <c r="AD257" s="70">
        <v>45352</v>
      </c>
      <c r="AE257" s="70">
        <v>45383</v>
      </c>
      <c r="AF257" s="70">
        <v>45413</v>
      </c>
      <c r="AG257" s="70">
        <v>45444</v>
      </c>
      <c r="AH257" s="70">
        <v>45474</v>
      </c>
      <c r="AI257" s="70">
        <v>45505</v>
      </c>
      <c r="AJ257" s="70">
        <v>45536</v>
      </c>
      <c r="AK257" s="70">
        <v>45566</v>
      </c>
      <c r="AL257" s="70">
        <v>45597</v>
      </c>
      <c r="AM257" s="70">
        <v>45627</v>
      </c>
      <c r="AN257" s="70">
        <v>45658</v>
      </c>
      <c r="AO257" s="70">
        <v>45689</v>
      </c>
      <c r="AP257" s="70">
        <v>45717</v>
      </c>
      <c r="AQ257" s="70">
        <v>45748</v>
      </c>
      <c r="AR257" s="70">
        <v>45778</v>
      </c>
      <c r="AS257" s="70">
        <v>45809</v>
      </c>
      <c r="AT257" s="70">
        <v>45839</v>
      </c>
      <c r="AU257" s="70">
        <v>45870</v>
      </c>
      <c r="AV257" s="70">
        <v>45901</v>
      </c>
      <c r="AW257" s="70">
        <v>45931</v>
      </c>
      <c r="AX257" s="70">
        <v>45962</v>
      </c>
      <c r="AY257" s="70">
        <v>45992</v>
      </c>
      <c r="BA257" s="140" t="s">
        <v>114</v>
      </c>
      <c r="BB257" s="140" t="s">
        <v>114</v>
      </c>
      <c r="BC257" s="140" t="s">
        <v>114</v>
      </c>
      <c r="BD257" s="140" t="s">
        <v>114</v>
      </c>
      <c r="BF257" s="77" t="s">
        <v>248</v>
      </c>
      <c r="BG257" s="77" t="str">
        <f t="shared" si="762"/>
        <v>Financial PerformanceStrong Case Scenario</v>
      </c>
    </row>
    <row r="258" spans="2:59" x14ac:dyDescent="0.25">
      <c r="B258" s="91" t="s">
        <v>213</v>
      </c>
      <c r="C258" s="91" t="s">
        <v>119</v>
      </c>
      <c r="D258" s="128">
        <f t="shared" ref="D258:O258" si="1105">D225/D177</f>
        <v>3.4790437883912223E-3</v>
      </c>
      <c r="E258" s="128">
        <f t="shared" si="1105"/>
        <v>5.4718327979373736E-3</v>
      </c>
      <c r="F258" s="128">
        <f t="shared" si="1105"/>
        <v>2.6316388694336201E-3</v>
      </c>
      <c r="G258" s="128">
        <f t="shared" si="1105"/>
        <v>2.4444306959801156E-3</v>
      </c>
      <c r="H258" s="128">
        <f t="shared" si="1105"/>
        <v>8.6034312690183735E-3</v>
      </c>
      <c r="I258" s="128">
        <f t="shared" si="1105"/>
        <v>6.6065206921037296E-3</v>
      </c>
      <c r="J258" s="128">
        <f t="shared" si="1105"/>
        <v>1.1137153320364903E-2</v>
      </c>
      <c r="K258" s="128">
        <f t="shared" si="1105"/>
        <v>1.0242488445121807E-2</v>
      </c>
      <c r="L258" s="128">
        <f t="shared" si="1105"/>
        <v>9.1498676994955647E-3</v>
      </c>
      <c r="M258" s="128">
        <f t="shared" si="1105"/>
        <v>4.3970907399799135E-3</v>
      </c>
      <c r="N258" s="128">
        <f t="shared" si="1105"/>
        <v>2.751556083651208E-3</v>
      </c>
      <c r="O258" s="128">
        <f t="shared" si="1105"/>
        <v>2.8947369120030501E-3</v>
      </c>
      <c r="P258" s="141">
        <f>AVERAGE(D258:O258)</f>
        <v>5.8174826094567408E-3</v>
      </c>
      <c r="Q258" s="141">
        <f>P258</f>
        <v>5.8174826094567408E-3</v>
      </c>
      <c r="R258" s="141">
        <f t="shared" ref="R258:AY258" si="1106">Q258</f>
        <v>5.8174826094567408E-3</v>
      </c>
      <c r="S258" s="141">
        <f t="shared" si="1106"/>
        <v>5.8174826094567408E-3</v>
      </c>
      <c r="T258" s="141">
        <f t="shared" si="1106"/>
        <v>5.8174826094567408E-3</v>
      </c>
      <c r="U258" s="141">
        <f t="shared" si="1106"/>
        <v>5.8174826094567408E-3</v>
      </c>
      <c r="V258" s="141">
        <f t="shared" si="1106"/>
        <v>5.8174826094567408E-3</v>
      </c>
      <c r="W258" s="141">
        <f t="shared" si="1106"/>
        <v>5.8174826094567408E-3</v>
      </c>
      <c r="X258" s="141">
        <f t="shared" si="1106"/>
        <v>5.8174826094567408E-3</v>
      </c>
      <c r="Y258" s="141">
        <f t="shared" si="1106"/>
        <v>5.8174826094567408E-3</v>
      </c>
      <c r="Z258" s="141">
        <f t="shared" si="1106"/>
        <v>5.8174826094567408E-3</v>
      </c>
      <c r="AA258" s="141">
        <f t="shared" si="1106"/>
        <v>5.8174826094567408E-3</v>
      </c>
      <c r="AB258" s="141">
        <f t="shared" si="1106"/>
        <v>5.8174826094567408E-3</v>
      </c>
      <c r="AC258" s="141">
        <f t="shared" si="1106"/>
        <v>5.8174826094567408E-3</v>
      </c>
      <c r="AD258" s="141">
        <f t="shared" si="1106"/>
        <v>5.8174826094567408E-3</v>
      </c>
      <c r="AE258" s="141">
        <f t="shared" si="1106"/>
        <v>5.8174826094567408E-3</v>
      </c>
      <c r="AF258" s="141">
        <f t="shared" si="1106"/>
        <v>5.8174826094567408E-3</v>
      </c>
      <c r="AG258" s="141">
        <f t="shared" si="1106"/>
        <v>5.8174826094567408E-3</v>
      </c>
      <c r="AH258" s="141">
        <f t="shared" si="1106"/>
        <v>5.8174826094567408E-3</v>
      </c>
      <c r="AI258" s="141">
        <f t="shared" si="1106"/>
        <v>5.8174826094567408E-3</v>
      </c>
      <c r="AJ258" s="141">
        <f t="shared" si="1106"/>
        <v>5.8174826094567408E-3</v>
      </c>
      <c r="AK258" s="141">
        <f t="shared" si="1106"/>
        <v>5.8174826094567408E-3</v>
      </c>
      <c r="AL258" s="141">
        <f t="shared" si="1106"/>
        <v>5.8174826094567408E-3</v>
      </c>
      <c r="AM258" s="141">
        <f t="shared" si="1106"/>
        <v>5.8174826094567408E-3</v>
      </c>
      <c r="AN258" s="141">
        <f t="shared" si="1106"/>
        <v>5.8174826094567408E-3</v>
      </c>
      <c r="AO258" s="141">
        <f t="shared" si="1106"/>
        <v>5.8174826094567408E-3</v>
      </c>
      <c r="AP258" s="141">
        <f t="shared" si="1106"/>
        <v>5.8174826094567408E-3</v>
      </c>
      <c r="AQ258" s="141">
        <f t="shared" si="1106"/>
        <v>5.8174826094567408E-3</v>
      </c>
      <c r="AR258" s="141">
        <f t="shared" si="1106"/>
        <v>5.8174826094567408E-3</v>
      </c>
      <c r="AS258" s="141">
        <f t="shared" si="1106"/>
        <v>5.8174826094567408E-3</v>
      </c>
      <c r="AT258" s="141">
        <f t="shared" si="1106"/>
        <v>5.8174826094567408E-3</v>
      </c>
      <c r="AU258" s="141">
        <f t="shared" si="1106"/>
        <v>5.8174826094567408E-3</v>
      </c>
      <c r="AV258" s="141">
        <f t="shared" si="1106"/>
        <v>5.8174826094567408E-3</v>
      </c>
      <c r="AW258" s="141">
        <f t="shared" si="1106"/>
        <v>5.8174826094567408E-3</v>
      </c>
      <c r="AX258" s="141">
        <f t="shared" si="1106"/>
        <v>5.8174826094567408E-3</v>
      </c>
      <c r="AY258" s="141">
        <f t="shared" si="1106"/>
        <v>5.8174826094567408E-3</v>
      </c>
      <c r="BA258" s="140" t="s">
        <v>114</v>
      </c>
      <c r="BB258" s="140" t="s">
        <v>114</v>
      </c>
      <c r="BC258" s="140" t="s">
        <v>114</v>
      </c>
      <c r="BD258" s="140" t="s">
        <v>114</v>
      </c>
      <c r="BF258" s="77" t="s">
        <v>248</v>
      </c>
      <c r="BG258" s="77" t="str">
        <f t="shared" si="762"/>
        <v>Rider Paid Acquisition Spend/RevenueStrong Case Scenario</v>
      </c>
    </row>
    <row r="259" spans="2:59" x14ac:dyDescent="0.25">
      <c r="B259" s="91" t="s">
        <v>214</v>
      </c>
      <c r="C259" s="91" t="s">
        <v>119</v>
      </c>
      <c r="D259" s="128">
        <f t="shared" ref="D259:O259" si="1107">D226/D177</f>
        <v>2.5544353550792111E-3</v>
      </c>
      <c r="E259" s="128">
        <f t="shared" si="1107"/>
        <v>9.2060633513659895E-4</v>
      </c>
      <c r="F259" s="128">
        <f t="shared" si="1107"/>
        <v>1.2498166928022381E-3</v>
      </c>
      <c r="G259" s="128">
        <f t="shared" si="1107"/>
        <v>5.8629857574779576E-4</v>
      </c>
      <c r="H259" s="128">
        <f t="shared" si="1107"/>
        <v>4.7382700511315449E-4</v>
      </c>
      <c r="I259" s="128">
        <f t="shared" si="1107"/>
        <v>8.6649155825944046E-4</v>
      </c>
      <c r="J259" s="128">
        <f t="shared" si="1107"/>
        <v>1.0316617362660027E-3</v>
      </c>
      <c r="K259" s="128">
        <f t="shared" si="1107"/>
        <v>1.527113395189699E-3</v>
      </c>
      <c r="L259" s="128">
        <f t="shared" si="1107"/>
        <v>2.6287145825409212E-3</v>
      </c>
      <c r="M259" s="128">
        <f t="shared" si="1107"/>
        <v>2.4445211145512247E-3</v>
      </c>
      <c r="N259" s="128">
        <f t="shared" si="1107"/>
        <v>2.1380145899864231E-3</v>
      </c>
      <c r="O259" s="128">
        <f t="shared" si="1107"/>
        <v>1.5903729831853333E-3</v>
      </c>
      <c r="P259" s="141">
        <f>AVERAGE(D259:O259)</f>
        <v>1.5009894936548369E-3</v>
      </c>
      <c r="Q259" s="141">
        <f>P259</f>
        <v>1.5009894936548369E-3</v>
      </c>
      <c r="R259" s="141">
        <f t="shared" ref="R259:AY259" si="1108">Q259</f>
        <v>1.5009894936548369E-3</v>
      </c>
      <c r="S259" s="141">
        <f t="shared" si="1108"/>
        <v>1.5009894936548369E-3</v>
      </c>
      <c r="T259" s="141">
        <f t="shared" si="1108"/>
        <v>1.5009894936548369E-3</v>
      </c>
      <c r="U259" s="141">
        <f t="shared" si="1108"/>
        <v>1.5009894936548369E-3</v>
      </c>
      <c r="V259" s="141">
        <f t="shared" si="1108"/>
        <v>1.5009894936548369E-3</v>
      </c>
      <c r="W259" s="141">
        <f t="shared" si="1108"/>
        <v>1.5009894936548369E-3</v>
      </c>
      <c r="X259" s="141">
        <f t="shared" si="1108"/>
        <v>1.5009894936548369E-3</v>
      </c>
      <c r="Y259" s="141">
        <f t="shared" si="1108"/>
        <v>1.5009894936548369E-3</v>
      </c>
      <c r="Z259" s="141">
        <f t="shared" si="1108"/>
        <v>1.5009894936548369E-3</v>
      </c>
      <c r="AA259" s="141">
        <f t="shared" si="1108"/>
        <v>1.5009894936548369E-3</v>
      </c>
      <c r="AB259" s="141">
        <f t="shared" si="1108"/>
        <v>1.5009894936548369E-3</v>
      </c>
      <c r="AC259" s="141">
        <f t="shared" si="1108"/>
        <v>1.5009894936548369E-3</v>
      </c>
      <c r="AD259" s="141">
        <f t="shared" si="1108"/>
        <v>1.5009894936548369E-3</v>
      </c>
      <c r="AE259" s="141">
        <f t="shared" si="1108"/>
        <v>1.5009894936548369E-3</v>
      </c>
      <c r="AF259" s="141">
        <f t="shared" si="1108"/>
        <v>1.5009894936548369E-3</v>
      </c>
      <c r="AG259" s="141">
        <f t="shared" si="1108"/>
        <v>1.5009894936548369E-3</v>
      </c>
      <c r="AH259" s="141">
        <f t="shared" si="1108"/>
        <v>1.5009894936548369E-3</v>
      </c>
      <c r="AI259" s="141">
        <f t="shared" si="1108"/>
        <v>1.5009894936548369E-3</v>
      </c>
      <c r="AJ259" s="141">
        <f t="shared" si="1108"/>
        <v>1.5009894936548369E-3</v>
      </c>
      <c r="AK259" s="141">
        <f t="shared" si="1108"/>
        <v>1.5009894936548369E-3</v>
      </c>
      <c r="AL259" s="141">
        <f t="shared" si="1108"/>
        <v>1.5009894936548369E-3</v>
      </c>
      <c r="AM259" s="141">
        <f t="shared" si="1108"/>
        <v>1.5009894936548369E-3</v>
      </c>
      <c r="AN259" s="141">
        <f t="shared" si="1108"/>
        <v>1.5009894936548369E-3</v>
      </c>
      <c r="AO259" s="141">
        <f t="shared" si="1108"/>
        <v>1.5009894936548369E-3</v>
      </c>
      <c r="AP259" s="141">
        <f t="shared" si="1108"/>
        <v>1.5009894936548369E-3</v>
      </c>
      <c r="AQ259" s="141">
        <f t="shared" si="1108"/>
        <v>1.5009894936548369E-3</v>
      </c>
      <c r="AR259" s="141">
        <f t="shared" si="1108"/>
        <v>1.5009894936548369E-3</v>
      </c>
      <c r="AS259" s="141">
        <f t="shared" si="1108"/>
        <v>1.5009894936548369E-3</v>
      </c>
      <c r="AT259" s="141">
        <f t="shared" si="1108"/>
        <v>1.5009894936548369E-3</v>
      </c>
      <c r="AU259" s="141">
        <f t="shared" si="1108"/>
        <v>1.5009894936548369E-3</v>
      </c>
      <c r="AV259" s="141">
        <f t="shared" si="1108"/>
        <v>1.5009894936548369E-3</v>
      </c>
      <c r="AW259" s="141">
        <f t="shared" si="1108"/>
        <v>1.5009894936548369E-3</v>
      </c>
      <c r="AX259" s="141">
        <f t="shared" si="1108"/>
        <v>1.5009894936548369E-3</v>
      </c>
      <c r="AY259" s="141">
        <f t="shared" si="1108"/>
        <v>1.5009894936548369E-3</v>
      </c>
      <c r="BA259" s="140" t="s">
        <v>114</v>
      </c>
      <c r="BB259" s="140" t="s">
        <v>114</v>
      </c>
      <c r="BC259" s="140" t="s">
        <v>114</v>
      </c>
      <c r="BD259" s="140" t="s">
        <v>114</v>
      </c>
      <c r="BF259" s="77" t="s">
        <v>248</v>
      </c>
      <c r="BG259" s="77" t="str">
        <f t="shared" si="762"/>
        <v>Driver Paid Acquisition Spend/RevenueStrong Case Scenario</v>
      </c>
    </row>
    <row r="260" spans="2:59" x14ac:dyDescent="0.25">
      <c r="B260" s="91" t="s">
        <v>226</v>
      </c>
      <c r="C260" s="91" t="s">
        <v>26</v>
      </c>
      <c r="D260" s="97">
        <f t="shared" ref="D260:O260" si="1109">D172/$D$12</f>
        <v>0.31529760679533297</v>
      </c>
      <c r="E260" s="97">
        <f t="shared" si="1109"/>
        <v>0.32505878241399583</v>
      </c>
      <c r="F260" s="97">
        <f t="shared" si="1109"/>
        <v>0.37001230587883371</v>
      </c>
      <c r="G260" s="97">
        <f t="shared" si="1109"/>
        <v>0.37666319653717606</v>
      </c>
      <c r="H260" s="97">
        <f t="shared" si="1109"/>
        <v>0.38940751858098854</v>
      </c>
      <c r="I260" s="97">
        <f t="shared" si="1109"/>
        <v>0.36911718276821559</v>
      </c>
      <c r="J260" s="97">
        <f t="shared" si="1109"/>
        <v>0.34777992172217148</v>
      </c>
      <c r="K260" s="97">
        <f t="shared" si="1109"/>
        <v>0.37649289857497631</v>
      </c>
      <c r="L260" s="97">
        <f t="shared" si="1109"/>
        <v>0.37437932316185563</v>
      </c>
      <c r="M260" s="97">
        <f t="shared" si="1109"/>
        <v>0.36627016364893744</v>
      </c>
      <c r="N260" s="97">
        <f t="shared" si="1109"/>
        <v>0.36039426199527014</v>
      </c>
      <c r="O260" s="97">
        <f t="shared" si="1109"/>
        <v>0.37942752488941739</v>
      </c>
      <c r="P260" s="142">
        <f>O260*(1+$P$156)</f>
        <v>0.39498405340988346</v>
      </c>
      <c r="Q260" s="142">
        <f>P260</f>
        <v>0.39498405340988346</v>
      </c>
      <c r="R260" s="142">
        <f t="shared" ref="R260:AA260" si="1110">Q260</f>
        <v>0.39498405340988346</v>
      </c>
      <c r="S260" s="142">
        <f t="shared" si="1110"/>
        <v>0.39498405340988346</v>
      </c>
      <c r="T260" s="142">
        <f t="shared" si="1110"/>
        <v>0.39498405340988346</v>
      </c>
      <c r="U260" s="142">
        <f t="shared" si="1110"/>
        <v>0.39498405340988346</v>
      </c>
      <c r="V260" s="142">
        <f t="shared" si="1110"/>
        <v>0.39498405340988346</v>
      </c>
      <c r="W260" s="142">
        <f t="shared" si="1110"/>
        <v>0.39498405340988346</v>
      </c>
      <c r="X260" s="142">
        <f t="shared" si="1110"/>
        <v>0.39498405340988346</v>
      </c>
      <c r="Y260" s="142">
        <f t="shared" si="1110"/>
        <v>0.39498405340988346</v>
      </c>
      <c r="Z260" s="142">
        <f t="shared" si="1110"/>
        <v>0.39498405340988346</v>
      </c>
      <c r="AA260" s="142">
        <f t="shared" si="1110"/>
        <v>0.39498405340988346</v>
      </c>
      <c r="AB260" s="142">
        <f>AA260*(1+$AB$156)</f>
        <v>0.41117839959968866</v>
      </c>
      <c r="AC260" s="142">
        <f>AB260</f>
        <v>0.41117839959968866</v>
      </c>
      <c r="AD260" s="142">
        <f t="shared" ref="AD260:AY260" si="1111">AC260</f>
        <v>0.41117839959968866</v>
      </c>
      <c r="AE260" s="142">
        <f t="shared" si="1111"/>
        <v>0.41117839959968866</v>
      </c>
      <c r="AF260" s="142">
        <f t="shared" si="1111"/>
        <v>0.41117839959968866</v>
      </c>
      <c r="AG260" s="142">
        <f t="shared" si="1111"/>
        <v>0.41117839959968866</v>
      </c>
      <c r="AH260" s="142">
        <f t="shared" si="1111"/>
        <v>0.41117839959968866</v>
      </c>
      <c r="AI260" s="142">
        <f t="shared" si="1111"/>
        <v>0.41117839959968866</v>
      </c>
      <c r="AJ260" s="142">
        <f t="shared" si="1111"/>
        <v>0.41117839959968866</v>
      </c>
      <c r="AK260" s="142">
        <f t="shared" si="1111"/>
        <v>0.41117839959968866</v>
      </c>
      <c r="AL260" s="142">
        <f t="shared" si="1111"/>
        <v>0.41117839959968866</v>
      </c>
      <c r="AM260" s="142">
        <f t="shared" si="1111"/>
        <v>0.41117839959968866</v>
      </c>
      <c r="AN260" s="142">
        <f t="shared" si="1111"/>
        <v>0.41117839959968866</v>
      </c>
      <c r="AO260" s="142">
        <f t="shared" si="1111"/>
        <v>0.41117839959968866</v>
      </c>
      <c r="AP260" s="142">
        <f t="shared" si="1111"/>
        <v>0.41117839959968866</v>
      </c>
      <c r="AQ260" s="142">
        <f t="shared" si="1111"/>
        <v>0.41117839959968866</v>
      </c>
      <c r="AR260" s="142">
        <f t="shared" si="1111"/>
        <v>0.41117839959968866</v>
      </c>
      <c r="AS260" s="142">
        <f t="shared" si="1111"/>
        <v>0.41117839959968866</v>
      </c>
      <c r="AT260" s="142">
        <f t="shared" si="1111"/>
        <v>0.41117839959968866</v>
      </c>
      <c r="AU260" s="142">
        <f t="shared" si="1111"/>
        <v>0.41117839959968866</v>
      </c>
      <c r="AV260" s="142">
        <f t="shared" si="1111"/>
        <v>0.41117839959968866</v>
      </c>
      <c r="AW260" s="142">
        <f t="shared" si="1111"/>
        <v>0.41117839959968866</v>
      </c>
      <c r="AX260" s="142">
        <f t="shared" si="1111"/>
        <v>0.41117839959968866</v>
      </c>
      <c r="AY260" s="142">
        <f t="shared" si="1111"/>
        <v>0.41117839959968866</v>
      </c>
      <c r="BA260" s="140" t="s">
        <v>114</v>
      </c>
      <c r="BB260" s="140" t="s">
        <v>114</v>
      </c>
      <c r="BC260" s="140" t="s">
        <v>114</v>
      </c>
      <c r="BD260" s="140" t="s">
        <v>114</v>
      </c>
      <c r="BF260" s="77" t="s">
        <v>248</v>
      </c>
      <c r="BG260" s="77" t="str">
        <f t="shared" si="762"/>
        <v>Booking Fee/rideStrong Case Scenario</v>
      </c>
    </row>
    <row r="261" spans="2:59" x14ac:dyDescent="0.25">
      <c r="B261" s="91" t="s">
        <v>249</v>
      </c>
      <c r="C261" s="91" t="s">
        <v>250</v>
      </c>
      <c r="D261" s="97">
        <f t="shared" ref="D261:O261" si="1112">D173/D221</f>
        <v>0.64701867318851292</v>
      </c>
      <c r="E261" s="97">
        <f t="shared" si="1112"/>
        <v>0.67114431449870493</v>
      </c>
      <c r="F261" s="97">
        <f t="shared" si="1112"/>
        <v>0.67627200410139354</v>
      </c>
      <c r="G261" s="97">
        <f t="shared" si="1112"/>
        <v>0.71182255866611677</v>
      </c>
      <c r="H261" s="97">
        <f t="shared" si="1112"/>
        <v>0.69313448593799665</v>
      </c>
      <c r="I261" s="97">
        <f t="shared" si="1112"/>
        <v>0.68889983608918115</v>
      </c>
      <c r="J261" s="97">
        <f t="shared" si="1112"/>
        <v>0.67373149126875587</v>
      </c>
      <c r="K261" s="97">
        <f t="shared" si="1112"/>
        <v>0.71679560798733266</v>
      </c>
      <c r="L261" s="97">
        <f t="shared" si="1112"/>
        <v>0.72031143115225815</v>
      </c>
      <c r="M261" s="97">
        <f t="shared" si="1112"/>
        <v>0.72308328306049396</v>
      </c>
      <c r="N261" s="97">
        <f t="shared" si="1112"/>
        <v>0.69850356275309911</v>
      </c>
      <c r="O261" s="97">
        <f t="shared" si="1112"/>
        <v>0.74905858696288596</v>
      </c>
      <c r="P261" s="142">
        <f>O261*(1+$P$156)</f>
        <v>0.77976998902836425</v>
      </c>
      <c r="Q261" s="142">
        <f>P261</f>
        <v>0.77976998902836425</v>
      </c>
      <c r="R261" s="142">
        <f t="shared" ref="R261:AA261" si="1113">Q261</f>
        <v>0.77976998902836425</v>
      </c>
      <c r="S261" s="142">
        <f t="shared" si="1113"/>
        <v>0.77976998902836425</v>
      </c>
      <c r="T261" s="142">
        <f t="shared" si="1113"/>
        <v>0.77976998902836425</v>
      </c>
      <c r="U261" s="142">
        <f t="shared" si="1113"/>
        <v>0.77976998902836425</v>
      </c>
      <c r="V261" s="142">
        <f t="shared" si="1113"/>
        <v>0.77976998902836425</v>
      </c>
      <c r="W261" s="142">
        <f t="shared" si="1113"/>
        <v>0.77976998902836425</v>
      </c>
      <c r="X261" s="142">
        <f t="shared" si="1113"/>
        <v>0.77976998902836425</v>
      </c>
      <c r="Y261" s="142">
        <f t="shared" si="1113"/>
        <v>0.77976998902836425</v>
      </c>
      <c r="Z261" s="142">
        <f t="shared" si="1113"/>
        <v>0.77976998902836425</v>
      </c>
      <c r="AA261" s="142">
        <f t="shared" si="1113"/>
        <v>0.77976998902836425</v>
      </c>
      <c r="AB261" s="142">
        <f>AA261*(1+$AB$156)</f>
        <v>0.81174055857852712</v>
      </c>
      <c r="AC261" s="142">
        <f>AB261</f>
        <v>0.81174055857852712</v>
      </c>
      <c r="AD261" s="142">
        <f t="shared" ref="AD261:AY261" si="1114">AC261</f>
        <v>0.81174055857852712</v>
      </c>
      <c r="AE261" s="142">
        <f t="shared" si="1114"/>
        <v>0.81174055857852712</v>
      </c>
      <c r="AF261" s="142">
        <f t="shared" si="1114"/>
        <v>0.81174055857852712</v>
      </c>
      <c r="AG261" s="142">
        <f t="shared" si="1114"/>
        <v>0.81174055857852712</v>
      </c>
      <c r="AH261" s="142">
        <f t="shared" si="1114"/>
        <v>0.81174055857852712</v>
      </c>
      <c r="AI261" s="142">
        <f t="shared" si="1114"/>
        <v>0.81174055857852712</v>
      </c>
      <c r="AJ261" s="142">
        <f t="shared" si="1114"/>
        <v>0.81174055857852712</v>
      </c>
      <c r="AK261" s="142">
        <f t="shared" si="1114"/>
        <v>0.81174055857852712</v>
      </c>
      <c r="AL261" s="142">
        <f t="shared" si="1114"/>
        <v>0.81174055857852712</v>
      </c>
      <c r="AM261" s="142">
        <f t="shared" si="1114"/>
        <v>0.81174055857852712</v>
      </c>
      <c r="AN261" s="142">
        <f t="shared" si="1114"/>
        <v>0.81174055857852712</v>
      </c>
      <c r="AO261" s="142">
        <f t="shared" si="1114"/>
        <v>0.81174055857852712</v>
      </c>
      <c r="AP261" s="142">
        <f t="shared" si="1114"/>
        <v>0.81174055857852712</v>
      </c>
      <c r="AQ261" s="142">
        <f t="shared" si="1114"/>
        <v>0.81174055857852712</v>
      </c>
      <c r="AR261" s="142">
        <f t="shared" si="1114"/>
        <v>0.81174055857852712</v>
      </c>
      <c r="AS261" s="142">
        <f t="shared" si="1114"/>
        <v>0.81174055857852712</v>
      </c>
      <c r="AT261" s="142">
        <f t="shared" si="1114"/>
        <v>0.81174055857852712</v>
      </c>
      <c r="AU261" s="142">
        <f t="shared" si="1114"/>
        <v>0.81174055857852712</v>
      </c>
      <c r="AV261" s="142">
        <f t="shared" si="1114"/>
        <v>0.81174055857852712</v>
      </c>
      <c r="AW261" s="142">
        <f t="shared" si="1114"/>
        <v>0.81174055857852712</v>
      </c>
      <c r="AX261" s="142">
        <f t="shared" si="1114"/>
        <v>0.81174055857852712</v>
      </c>
      <c r="AY261" s="142">
        <f t="shared" si="1114"/>
        <v>0.81174055857852712</v>
      </c>
      <c r="BA261" s="140" t="s">
        <v>114</v>
      </c>
      <c r="BB261" s="140" t="s">
        <v>114</v>
      </c>
      <c r="BC261" s="140" t="s">
        <v>114</v>
      </c>
      <c r="BD261" s="140" t="s">
        <v>114</v>
      </c>
      <c r="BF261" s="77" t="s">
        <v>248</v>
      </c>
      <c r="BG261" s="77" t="str">
        <f t="shared" si="762"/>
        <v>Fares/MilesStrong Case Scenario</v>
      </c>
    </row>
    <row r="262" spans="2:59" x14ac:dyDescent="0.25">
      <c r="B262" s="92" t="s">
        <v>252</v>
      </c>
      <c r="C262" s="91" t="s">
        <v>253</v>
      </c>
      <c r="D262" s="147">
        <f t="shared" ref="D262:O262" si="1115">D174/D171</f>
        <v>3.2480263947032886E-4</v>
      </c>
      <c r="E262" s="147">
        <f t="shared" si="1115"/>
        <v>1.8651591653835975E-4</v>
      </c>
      <c r="F262" s="147">
        <f t="shared" si="1115"/>
        <v>3.2772089155401945E-4</v>
      </c>
      <c r="G262" s="147">
        <f t="shared" si="1115"/>
        <v>2.5138515835571658E-4</v>
      </c>
      <c r="H262" s="147">
        <f t="shared" si="1115"/>
        <v>1.7997519115768427E-4</v>
      </c>
      <c r="I262" s="147">
        <f t="shared" si="1115"/>
        <v>2.0800670128503072E-4</v>
      </c>
      <c r="J262" s="147">
        <f t="shared" si="1115"/>
        <v>1.8475011023931132E-4</v>
      </c>
      <c r="K262" s="147">
        <f t="shared" si="1115"/>
        <v>2.8919815816946657E-4</v>
      </c>
      <c r="L262" s="147">
        <f t="shared" si="1115"/>
        <v>2.7230344174782641E-4</v>
      </c>
      <c r="M262" s="147">
        <f t="shared" si="1115"/>
        <v>2.2837348879831398E-4</v>
      </c>
      <c r="N262" s="147">
        <f t="shared" si="1115"/>
        <v>1.4256245902108447E-3</v>
      </c>
      <c r="O262" s="147">
        <f t="shared" si="1115"/>
        <v>7.886595034848797E-4</v>
      </c>
      <c r="P262" s="148">
        <f>AVERAGE(D262:O262)</f>
        <v>3.8894298258431516E-4</v>
      </c>
      <c r="Q262" s="148">
        <f>$P$103</f>
        <v>3.8894298258431516E-4</v>
      </c>
      <c r="R262" s="148">
        <f t="shared" ref="R262:AY262" si="1116">$P$103</f>
        <v>3.8894298258431516E-4</v>
      </c>
      <c r="S262" s="148">
        <f t="shared" si="1116"/>
        <v>3.8894298258431516E-4</v>
      </c>
      <c r="T262" s="148">
        <f t="shared" si="1116"/>
        <v>3.8894298258431516E-4</v>
      </c>
      <c r="U262" s="148">
        <f t="shared" si="1116"/>
        <v>3.8894298258431516E-4</v>
      </c>
      <c r="V262" s="148">
        <f t="shared" si="1116"/>
        <v>3.8894298258431516E-4</v>
      </c>
      <c r="W262" s="148">
        <f t="shared" si="1116"/>
        <v>3.8894298258431516E-4</v>
      </c>
      <c r="X262" s="148">
        <f t="shared" si="1116"/>
        <v>3.8894298258431516E-4</v>
      </c>
      <c r="Y262" s="148">
        <f t="shared" si="1116"/>
        <v>3.8894298258431516E-4</v>
      </c>
      <c r="Z262" s="148">
        <f t="shared" si="1116"/>
        <v>3.8894298258431516E-4</v>
      </c>
      <c r="AA262" s="148">
        <f t="shared" si="1116"/>
        <v>3.8894298258431516E-4</v>
      </c>
      <c r="AB262" s="148">
        <f t="shared" si="1116"/>
        <v>3.8894298258431516E-4</v>
      </c>
      <c r="AC262" s="148">
        <f t="shared" si="1116"/>
        <v>3.8894298258431516E-4</v>
      </c>
      <c r="AD262" s="148">
        <f t="shared" si="1116"/>
        <v>3.8894298258431516E-4</v>
      </c>
      <c r="AE262" s="148">
        <f t="shared" si="1116"/>
        <v>3.8894298258431516E-4</v>
      </c>
      <c r="AF262" s="148">
        <f t="shared" si="1116"/>
        <v>3.8894298258431516E-4</v>
      </c>
      <c r="AG262" s="148">
        <f t="shared" si="1116"/>
        <v>3.8894298258431516E-4</v>
      </c>
      <c r="AH262" s="148">
        <f t="shared" si="1116"/>
        <v>3.8894298258431516E-4</v>
      </c>
      <c r="AI262" s="148">
        <f t="shared" si="1116"/>
        <v>3.8894298258431516E-4</v>
      </c>
      <c r="AJ262" s="148">
        <f t="shared" si="1116"/>
        <v>3.8894298258431516E-4</v>
      </c>
      <c r="AK262" s="148">
        <f t="shared" si="1116"/>
        <v>3.8894298258431516E-4</v>
      </c>
      <c r="AL262" s="148">
        <f t="shared" si="1116"/>
        <v>3.8894298258431516E-4</v>
      </c>
      <c r="AM262" s="148">
        <f t="shared" si="1116"/>
        <v>3.8894298258431516E-4</v>
      </c>
      <c r="AN262" s="148">
        <f t="shared" si="1116"/>
        <v>3.8894298258431516E-4</v>
      </c>
      <c r="AO262" s="148">
        <f t="shared" si="1116"/>
        <v>3.8894298258431516E-4</v>
      </c>
      <c r="AP262" s="148">
        <f t="shared" si="1116"/>
        <v>3.8894298258431516E-4</v>
      </c>
      <c r="AQ262" s="148">
        <f t="shared" si="1116"/>
        <v>3.8894298258431516E-4</v>
      </c>
      <c r="AR262" s="148">
        <f t="shared" si="1116"/>
        <v>3.8894298258431516E-4</v>
      </c>
      <c r="AS262" s="148">
        <f t="shared" si="1116"/>
        <v>3.8894298258431516E-4</v>
      </c>
      <c r="AT262" s="148">
        <f t="shared" si="1116"/>
        <v>3.8894298258431516E-4</v>
      </c>
      <c r="AU262" s="148">
        <f t="shared" si="1116"/>
        <v>3.8894298258431516E-4</v>
      </c>
      <c r="AV262" s="148">
        <f t="shared" si="1116"/>
        <v>3.8894298258431516E-4</v>
      </c>
      <c r="AW262" s="148">
        <f t="shared" si="1116"/>
        <v>3.8894298258431516E-4</v>
      </c>
      <c r="AX262" s="148">
        <f t="shared" si="1116"/>
        <v>3.8894298258431516E-4</v>
      </c>
      <c r="AY262" s="148">
        <f t="shared" si="1116"/>
        <v>3.8894298258431516E-4</v>
      </c>
      <c r="BA262" s="140" t="s">
        <v>114</v>
      </c>
      <c r="BB262" s="140" t="s">
        <v>114</v>
      </c>
      <c r="BC262" s="140" t="s">
        <v>114</v>
      </c>
      <c r="BD262" s="140" t="s">
        <v>114</v>
      </c>
      <c r="BF262" s="77" t="s">
        <v>248</v>
      </c>
      <c r="BG262" s="77" t="str">
        <f t="shared" si="762"/>
        <v>Taxes &amp; Fees - collected/tripStrong Case Scenario</v>
      </c>
    </row>
    <row r="263" spans="2:59" x14ac:dyDescent="0.25">
      <c r="B263" s="92" t="s">
        <v>254</v>
      </c>
      <c r="C263" s="91" t="s">
        <v>119</v>
      </c>
      <c r="D263" s="146">
        <f t="shared" ref="D263:O263" si="1117">D176/D175</f>
        <v>-6.9999962792668296E-5</v>
      </c>
      <c r="E263" s="146">
        <f t="shared" si="1117"/>
        <v>-8.1573746068651411E-5</v>
      </c>
      <c r="F263" s="146">
        <f t="shared" si="1117"/>
        <v>-4.3038793514131014E-5</v>
      </c>
      <c r="G263" s="146">
        <f t="shared" si="1117"/>
        <v>1.2114281621166618E-5</v>
      </c>
      <c r="H263" s="146">
        <f t="shared" si="1117"/>
        <v>-3.1167966037683511E-5</v>
      </c>
      <c r="I263" s="146">
        <f t="shared" si="1117"/>
        <v>9.337430302552156E-6</v>
      </c>
      <c r="J263" s="146">
        <f t="shared" si="1117"/>
        <v>7.386488877115203E-6</v>
      </c>
      <c r="K263" s="146">
        <f t="shared" si="1117"/>
        <v>1.3371870149083748E-5</v>
      </c>
      <c r="L263" s="146">
        <f t="shared" si="1117"/>
        <v>9.3515528891178274E-6</v>
      </c>
      <c r="M263" s="146">
        <f t="shared" si="1117"/>
        <v>-3.9424932694657853E-4</v>
      </c>
      <c r="N263" s="146">
        <f t="shared" si="1117"/>
        <v>-3.4992188442903321E-4</v>
      </c>
      <c r="O263" s="146">
        <f t="shared" si="1117"/>
        <v>-3.9964998177177767E-4</v>
      </c>
      <c r="P263" s="141">
        <f>AVERAGE(D263:O263)</f>
        <v>-1.0983666981012402E-4</v>
      </c>
      <c r="Q263" s="141">
        <f>P263</f>
        <v>-1.0983666981012402E-4</v>
      </c>
      <c r="R263" s="141">
        <f t="shared" ref="R263:AY263" si="1118">Q263</f>
        <v>-1.0983666981012402E-4</v>
      </c>
      <c r="S263" s="141">
        <f t="shared" si="1118"/>
        <v>-1.0983666981012402E-4</v>
      </c>
      <c r="T263" s="141">
        <f t="shared" si="1118"/>
        <v>-1.0983666981012402E-4</v>
      </c>
      <c r="U263" s="141">
        <f t="shared" si="1118"/>
        <v>-1.0983666981012402E-4</v>
      </c>
      <c r="V263" s="141">
        <f t="shared" si="1118"/>
        <v>-1.0983666981012402E-4</v>
      </c>
      <c r="W263" s="141">
        <f t="shared" si="1118"/>
        <v>-1.0983666981012402E-4</v>
      </c>
      <c r="X263" s="141">
        <f t="shared" si="1118"/>
        <v>-1.0983666981012402E-4</v>
      </c>
      <c r="Y263" s="141">
        <f t="shared" si="1118"/>
        <v>-1.0983666981012402E-4</v>
      </c>
      <c r="Z263" s="141">
        <f t="shared" si="1118"/>
        <v>-1.0983666981012402E-4</v>
      </c>
      <c r="AA263" s="141">
        <f t="shared" si="1118"/>
        <v>-1.0983666981012402E-4</v>
      </c>
      <c r="AB263" s="141">
        <f t="shared" si="1118"/>
        <v>-1.0983666981012402E-4</v>
      </c>
      <c r="AC263" s="141">
        <f t="shared" si="1118"/>
        <v>-1.0983666981012402E-4</v>
      </c>
      <c r="AD263" s="141">
        <f t="shared" si="1118"/>
        <v>-1.0983666981012402E-4</v>
      </c>
      <c r="AE263" s="141">
        <f t="shared" si="1118"/>
        <v>-1.0983666981012402E-4</v>
      </c>
      <c r="AF263" s="141">
        <f t="shared" si="1118"/>
        <v>-1.0983666981012402E-4</v>
      </c>
      <c r="AG263" s="141">
        <f t="shared" si="1118"/>
        <v>-1.0983666981012402E-4</v>
      </c>
      <c r="AH263" s="141">
        <f t="shared" si="1118"/>
        <v>-1.0983666981012402E-4</v>
      </c>
      <c r="AI263" s="141">
        <f t="shared" si="1118"/>
        <v>-1.0983666981012402E-4</v>
      </c>
      <c r="AJ263" s="141">
        <f t="shared" si="1118"/>
        <v>-1.0983666981012402E-4</v>
      </c>
      <c r="AK263" s="141">
        <f t="shared" si="1118"/>
        <v>-1.0983666981012402E-4</v>
      </c>
      <c r="AL263" s="141">
        <f t="shared" si="1118"/>
        <v>-1.0983666981012402E-4</v>
      </c>
      <c r="AM263" s="141">
        <f t="shared" si="1118"/>
        <v>-1.0983666981012402E-4</v>
      </c>
      <c r="AN263" s="141">
        <f t="shared" si="1118"/>
        <v>-1.0983666981012402E-4</v>
      </c>
      <c r="AO263" s="141">
        <f t="shared" si="1118"/>
        <v>-1.0983666981012402E-4</v>
      </c>
      <c r="AP263" s="141">
        <f t="shared" si="1118"/>
        <v>-1.0983666981012402E-4</v>
      </c>
      <c r="AQ263" s="141">
        <f t="shared" si="1118"/>
        <v>-1.0983666981012402E-4</v>
      </c>
      <c r="AR263" s="141">
        <f t="shared" si="1118"/>
        <v>-1.0983666981012402E-4</v>
      </c>
      <c r="AS263" s="141">
        <f t="shared" si="1118"/>
        <v>-1.0983666981012402E-4</v>
      </c>
      <c r="AT263" s="141">
        <f t="shared" si="1118"/>
        <v>-1.0983666981012402E-4</v>
      </c>
      <c r="AU263" s="141">
        <f t="shared" si="1118"/>
        <v>-1.0983666981012402E-4</v>
      </c>
      <c r="AV263" s="141">
        <f t="shared" si="1118"/>
        <v>-1.0983666981012402E-4</v>
      </c>
      <c r="AW263" s="141">
        <f t="shared" si="1118"/>
        <v>-1.0983666981012402E-4</v>
      </c>
      <c r="AX263" s="141">
        <f t="shared" si="1118"/>
        <v>-1.0983666981012402E-4</v>
      </c>
      <c r="AY263" s="141">
        <f t="shared" si="1118"/>
        <v>-1.0983666981012402E-4</v>
      </c>
      <c r="BA263" s="140" t="s">
        <v>114</v>
      </c>
      <c r="BB263" s="140" t="s">
        <v>114</v>
      </c>
      <c r="BC263" s="140" t="s">
        <v>114</v>
      </c>
      <c r="BD263" s="140" t="s">
        <v>114</v>
      </c>
      <c r="BF263" s="77" t="s">
        <v>248</v>
      </c>
      <c r="BG263" s="77" t="str">
        <f t="shared" si="762"/>
        <v>Net Upfront Adjustments (% gross booking)Strong Case Scenario</v>
      </c>
    </row>
    <row r="264" spans="2:59" x14ac:dyDescent="0.25">
      <c r="B264" s="92" t="s">
        <v>255</v>
      </c>
      <c r="C264" s="91" t="s">
        <v>119</v>
      </c>
      <c r="D264" s="146">
        <f t="shared" ref="D264:O264" si="1119">D178/D$18</f>
        <v>0.72014926277506541</v>
      </c>
      <c r="E264" s="146">
        <f t="shared" si="1119"/>
        <v>0.74444708982284591</v>
      </c>
      <c r="F264" s="146">
        <f t="shared" si="1119"/>
        <v>0.729085799091576</v>
      </c>
      <c r="G264" s="146">
        <f t="shared" si="1119"/>
        <v>0.72165960121478778</v>
      </c>
      <c r="H264" s="146">
        <f t="shared" si="1119"/>
        <v>0.70829054176533912</v>
      </c>
      <c r="I264" s="146">
        <f t="shared" si="1119"/>
        <v>0.70935764210834917</v>
      </c>
      <c r="J264" s="146">
        <f t="shared" si="1119"/>
        <v>0.71420567335235741</v>
      </c>
      <c r="K264" s="146">
        <f t="shared" si="1119"/>
        <v>0.72187538873544821</v>
      </c>
      <c r="L264" s="146">
        <f t="shared" si="1119"/>
        <v>0.70440774925971561</v>
      </c>
      <c r="M264" s="146">
        <f t="shared" si="1119"/>
        <v>0.72424804277960031</v>
      </c>
      <c r="N264" s="146">
        <f t="shared" si="1119"/>
        <v>0.71348086754353424</v>
      </c>
      <c r="O264" s="146">
        <f t="shared" si="1119"/>
        <v>0.78025047062906172</v>
      </c>
      <c r="P264" s="141">
        <f>AVERAGE(D264:O264)</f>
        <v>0.72428817742314022</v>
      </c>
      <c r="Q264" s="141">
        <f>P264</f>
        <v>0.72428817742314022</v>
      </c>
      <c r="R264" s="141">
        <f t="shared" ref="R264:AY264" si="1120">Q264</f>
        <v>0.72428817742314022</v>
      </c>
      <c r="S264" s="141">
        <f t="shared" si="1120"/>
        <v>0.72428817742314022</v>
      </c>
      <c r="T264" s="141">
        <f t="shared" si="1120"/>
        <v>0.72428817742314022</v>
      </c>
      <c r="U264" s="141">
        <f t="shared" si="1120"/>
        <v>0.72428817742314022</v>
      </c>
      <c r="V264" s="141">
        <f t="shared" si="1120"/>
        <v>0.72428817742314022</v>
      </c>
      <c r="W264" s="141">
        <f t="shared" si="1120"/>
        <v>0.72428817742314022</v>
      </c>
      <c r="X264" s="141">
        <f t="shared" si="1120"/>
        <v>0.72428817742314022</v>
      </c>
      <c r="Y264" s="141">
        <f t="shared" si="1120"/>
        <v>0.72428817742314022</v>
      </c>
      <c r="Z264" s="141">
        <f t="shared" si="1120"/>
        <v>0.72428817742314022</v>
      </c>
      <c r="AA264" s="141">
        <f t="shared" si="1120"/>
        <v>0.72428817742314022</v>
      </c>
      <c r="AB264" s="141">
        <f t="shared" si="1120"/>
        <v>0.72428817742314022</v>
      </c>
      <c r="AC264" s="141">
        <f t="shared" si="1120"/>
        <v>0.72428817742314022</v>
      </c>
      <c r="AD264" s="141">
        <f t="shared" si="1120"/>
        <v>0.72428817742314022</v>
      </c>
      <c r="AE264" s="141">
        <f t="shared" si="1120"/>
        <v>0.72428817742314022</v>
      </c>
      <c r="AF264" s="141">
        <f t="shared" si="1120"/>
        <v>0.72428817742314022</v>
      </c>
      <c r="AG264" s="141">
        <f t="shared" si="1120"/>
        <v>0.72428817742314022</v>
      </c>
      <c r="AH264" s="141">
        <f t="shared" si="1120"/>
        <v>0.72428817742314022</v>
      </c>
      <c r="AI264" s="141">
        <f t="shared" si="1120"/>
        <v>0.72428817742314022</v>
      </c>
      <c r="AJ264" s="141">
        <f t="shared" si="1120"/>
        <v>0.72428817742314022</v>
      </c>
      <c r="AK264" s="141">
        <f t="shared" si="1120"/>
        <v>0.72428817742314022</v>
      </c>
      <c r="AL264" s="141">
        <f t="shared" si="1120"/>
        <v>0.72428817742314022</v>
      </c>
      <c r="AM264" s="141">
        <f t="shared" si="1120"/>
        <v>0.72428817742314022</v>
      </c>
      <c r="AN264" s="141">
        <f t="shared" si="1120"/>
        <v>0.72428817742314022</v>
      </c>
      <c r="AO264" s="141">
        <f t="shared" si="1120"/>
        <v>0.72428817742314022</v>
      </c>
      <c r="AP264" s="141">
        <f t="shared" si="1120"/>
        <v>0.72428817742314022</v>
      </c>
      <c r="AQ264" s="141">
        <f t="shared" si="1120"/>
        <v>0.72428817742314022</v>
      </c>
      <c r="AR264" s="141">
        <f t="shared" si="1120"/>
        <v>0.72428817742314022</v>
      </c>
      <c r="AS264" s="141">
        <f t="shared" si="1120"/>
        <v>0.72428817742314022</v>
      </c>
      <c r="AT264" s="141">
        <f t="shared" si="1120"/>
        <v>0.72428817742314022</v>
      </c>
      <c r="AU264" s="141">
        <f t="shared" si="1120"/>
        <v>0.72428817742314022</v>
      </c>
      <c r="AV264" s="141">
        <f t="shared" si="1120"/>
        <v>0.72428817742314022</v>
      </c>
      <c r="AW264" s="141">
        <f t="shared" si="1120"/>
        <v>0.72428817742314022</v>
      </c>
      <c r="AX264" s="141">
        <f t="shared" si="1120"/>
        <v>0.72428817742314022</v>
      </c>
      <c r="AY264" s="141">
        <f t="shared" si="1120"/>
        <v>0.72428817742314022</v>
      </c>
      <c r="BA264" s="140" t="s">
        <v>114</v>
      </c>
      <c r="BB264" s="140" t="s">
        <v>114</v>
      </c>
      <c r="BC264" s="140" t="s">
        <v>114</v>
      </c>
      <c r="BD264" s="140" t="s">
        <v>114</v>
      </c>
      <c r="BF264" s="77" t="s">
        <v>248</v>
      </c>
      <c r="BG264" s="77" t="str">
        <f t="shared" si="762"/>
        <v>Total contra revenue (% Net booking)Strong Case Scenario</v>
      </c>
    </row>
    <row r="265" spans="2:59" x14ac:dyDescent="0.25">
      <c r="B265" s="92" t="s">
        <v>256</v>
      </c>
      <c r="C265" s="91" t="s">
        <v>119</v>
      </c>
      <c r="D265" s="146">
        <f t="shared" ref="D265:O265" si="1121">D179/D$18</f>
        <v>-4.3932493316972639E-2</v>
      </c>
      <c r="E265" s="146">
        <f t="shared" si="1121"/>
        <v>-4.3298738379399022E-2</v>
      </c>
      <c r="F265" s="146">
        <f t="shared" si="1121"/>
        <v>-3.2626654805303794E-2</v>
      </c>
      <c r="G265" s="146">
        <f t="shared" si="1121"/>
        <v>-3.2719982216635607E-2</v>
      </c>
      <c r="H265" s="146">
        <f t="shared" si="1121"/>
        <v>-5.1990160662500055E-2</v>
      </c>
      <c r="I265" s="146">
        <f t="shared" si="1121"/>
        <v>-8.2329674538562121E-3</v>
      </c>
      <c r="J265" s="146">
        <f t="shared" si="1121"/>
        <v>-2.4016670337225574E-2</v>
      </c>
      <c r="K265" s="146">
        <f t="shared" si="1121"/>
        <v>-3.9866298532116075E-2</v>
      </c>
      <c r="L265" s="146">
        <f t="shared" si="1121"/>
        <v>2.4627608051470918E-3</v>
      </c>
      <c r="M265" s="146">
        <f t="shared" si="1121"/>
        <v>-2.4012337935181691E-2</v>
      </c>
      <c r="N265" s="146">
        <f t="shared" si="1121"/>
        <v>-3.3899892964325967E-2</v>
      </c>
      <c r="O265" s="146">
        <f t="shared" si="1121"/>
        <v>-1.1071969917671334E-2</v>
      </c>
      <c r="P265" s="141">
        <f>AVERAGE(D265:O265)</f>
        <v>-2.8600450476336747E-2</v>
      </c>
      <c r="Q265" s="141">
        <f>P265</f>
        <v>-2.8600450476336747E-2</v>
      </c>
      <c r="R265" s="141">
        <f t="shared" ref="R265:AY265" si="1122">Q265</f>
        <v>-2.8600450476336747E-2</v>
      </c>
      <c r="S265" s="141">
        <f t="shared" si="1122"/>
        <v>-2.8600450476336747E-2</v>
      </c>
      <c r="T265" s="141">
        <f t="shared" si="1122"/>
        <v>-2.8600450476336747E-2</v>
      </c>
      <c r="U265" s="141">
        <f t="shared" si="1122"/>
        <v>-2.8600450476336747E-2</v>
      </c>
      <c r="V265" s="141">
        <f t="shared" si="1122"/>
        <v>-2.8600450476336747E-2</v>
      </c>
      <c r="W265" s="141">
        <f t="shared" si="1122"/>
        <v>-2.8600450476336747E-2</v>
      </c>
      <c r="X265" s="141">
        <f t="shared" si="1122"/>
        <v>-2.8600450476336747E-2</v>
      </c>
      <c r="Y265" s="141">
        <f t="shared" si="1122"/>
        <v>-2.8600450476336747E-2</v>
      </c>
      <c r="Z265" s="141">
        <f t="shared" si="1122"/>
        <v>-2.8600450476336747E-2</v>
      </c>
      <c r="AA265" s="141">
        <f t="shared" si="1122"/>
        <v>-2.8600450476336747E-2</v>
      </c>
      <c r="AB265" s="141">
        <f t="shared" si="1122"/>
        <v>-2.8600450476336747E-2</v>
      </c>
      <c r="AC265" s="141">
        <f t="shared" si="1122"/>
        <v>-2.8600450476336747E-2</v>
      </c>
      <c r="AD265" s="141">
        <f t="shared" si="1122"/>
        <v>-2.8600450476336747E-2</v>
      </c>
      <c r="AE265" s="141">
        <f t="shared" si="1122"/>
        <v>-2.8600450476336747E-2</v>
      </c>
      <c r="AF265" s="141">
        <f t="shared" si="1122"/>
        <v>-2.8600450476336747E-2</v>
      </c>
      <c r="AG265" s="141">
        <f t="shared" si="1122"/>
        <v>-2.8600450476336747E-2</v>
      </c>
      <c r="AH265" s="141">
        <f t="shared" si="1122"/>
        <v>-2.8600450476336747E-2</v>
      </c>
      <c r="AI265" s="141">
        <f t="shared" si="1122"/>
        <v>-2.8600450476336747E-2</v>
      </c>
      <c r="AJ265" s="141">
        <f t="shared" si="1122"/>
        <v>-2.8600450476336747E-2</v>
      </c>
      <c r="AK265" s="141">
        <f t="shared" si="1122"/>
        <v>-2.8600450476336747E-2</v>
      </c>
      <c r="AL265" s="141">
        <f t="shared" si="1122"/>
        <v>-2.8600450476336747E-2</v>
      </c>
      <c r="AM265" s="141">
        <f t="shared" si="1122"/>
        <v>-2.8600450476336747E-2</v>
      </c>
      <c r="AN265" s="141">
        <f t="shared" si="1122"/>
        <v>-2.8600450476336747E-2</v>
      </c>
      <c r="AO265" s="141">
        <f t="shared" si="1122"/>
        <v>-2.8600450476336747E-2</v>
      </c>
      <c r="AP265" s="141">
        <f t="shared" si="1122"/>
        <v>-2.8600450476336747E-2</v>
      </c>
      <c r="AQ265" s="141">
        <f t="shared" si="1122"/>
        <v>-2.8600450476336747E-2</v>
      </c>
      <c r="AR265" s="141">
        <f t="shared" si="1122"/>
        <v>-2.8600450476336747E-2</v>
      </c>
      <c r="AS265" s="141">
        <f t="shared" si="1122"/>
        <v>-2.8600450476336747E-2</v>
      </c>
      <c r="AT265" s="141">
        <f t="shared" si="1122"/>
        <v>-2.8600450476336747E-2</v>
      </c>
      <c r="AU265" s="141">
        <f t="shared" si="1122"/>
        <v>-2.8600450476336747E-2</v>
      </c>
      <c r="AV265" s="141">
        <f t="shared" si="1122"/>
        <v>-2.8600450476336747E-2</v>
      </c>
      <c r="AW265" s="141">
        <f t="shared" si="1122"/>
        <v>-2.8600450476336747E-2</v>
      </c>
      <c r="AX265" s="141">
        <f t="shared" si="1122"/>
        <v>-2.8600450476336747E-2</v>
      </c>
      <c r="AY265" s="141">
        <f t="shared" si="1122"/>
        <v>-2.8600450476336747E-2</v>
      </c>
      <c r="BA265" s="140" t="s">
        <v>114</v>
      </c>
      <c r="BB265" s="140" t="s">
        <v>114</v>
      </c>
      <c r="BC265" s="140" t="s">
        <v>114</v>
      </c>
      <c r="BD265" s="140" t="s">
        <v>114</v>
      </c>
      <c r="BF265" s="77" t="s">
        <v>248</v>
      </c>
      <c r="BG265" s="77" t="str">
        <f t="shared" si="762"/>
        <v>Total other revenue (% Net Booking)Strong Case Scenario</v>
      </c>
    </row>
    <row r="266" spans="2:59" x14ac:dyDescent="0.25">
      <c r="B266" s="92" t="s">
        <v>257</v>
      </c>
      <c r="C266" s="91" t="s">
        <v>119</v>
      </c>
      <c r="D266" s="146">
        <f t="shared" ref="D266:O266" si="1123">D181/D$21</f>
        <v>9.5534383773495865E-3</v>
      </c>
      <c r="E266" s="146">
        <f t="shared" si="1123"/>
        <v>1.2100285657679807E-2</v>
      </c>
      <c r="F266" s="146">
        <f t="shared" si="1123"/>
        <v>3.5245313447052964E-3</v>
      </c>
      <c r="G266" s="146">
        <f t="shared" si="1123"/>
        <v>3.6159980331506641E-3</v>
      </c>
      <c r="H266" s="146">
        <f t="shared" si="1123"/>
        <v>7.2113577928662933E-3</v>
      </c>
      <c r="I266" s="146">
        <f t="shared" si="1123"/>
        <v>5.009283933707355E-2</v>
      </c>
      <c r="J266" s="146">
        <f t="shared" si="1123"/>
        <v>4.9041654112920259E-3</v>
      </c>
      <c r="K266" s="146">
        <f t="shared" si="1123"/>
        <v>5.4850799617313364E-3</v>
      </c>
      <c r="L266" s="146">
        <f t="shared" si="1123"/>
        <v>2.9170981384547826E-2</v>
      </c>
      <c r="M266" s="146">
        <f t="shared" si="1123"/>
        <v>7.0229802611469589E-3</v>
      </c>
      <c r="N266" s="146">
        <f t="shared" si="1123"/>
        <v>8.8380370457983963E-3</v>
      </c>
      <c r="O266" s="146">
        <f t="shared" si="1123"/>
        <v>1.7262576731331712E-2</v>
      </c>
      <c r="P266" s="141">
        <f>AVERAGE(D266:O266)</f>
        <v>1.3231855944889454E-2</v>
      </c>
      <c r="Q266" s="141">
        <f>P266</f>
        <v>1.3231855944889454E-2</v>
      </c>
      <c r="R266" s="141">
        <f t="shared" ref="R266:AY266" si="1124">Q266</f>
        <v>1.3231855944889454E-2</v>
      </c>
      <c r="S266" s="141">
        <f t="shared" si="1124"/>
        <v>1.3231855944889454E-2</v>
      </c>
      <c r="T266" s="141">
        <f t="shared" si="1124"/>
        <v>1.3231855944889454E-2</v>
      </c>
      <c r="U266" s="141">
        <f t="shared" si="1124"/>
        <v>1.3231855944889454E-2</v>
      </c>
      <c r="V266" s="141">
        <f t="shared" si="1124"/>
        <v>1.3231855944889454E-2</v>
      </c>
      <c r="W266" s="141">
        <f t="shared" si="1124"/>
        <v>1.3231855944889454E-2</v>
      </c>
      <c r="X266" s="141">
        <f t="shared" si="1124"/>
        <v>1.3231855944889454E-2</v>
      </c>
      <c r="Y266" s="141">
        <f t="shared" si="1124"/>
        <v>1.3231855944889454E-2</v>
      </c>
      <c r="Z266" s="141">
        <f t="shared" si="1124"/>
        <v>1.3231855944889454E-2</v>
      </c>
      <c r="AA266" s="141">
        <f t="shared" si="1124"/>
        <v>1.3231855944889454E-2</v>
      </c>
      <c r="AB266" s="141">
        <f t="shared" si="1124"/>
        <v>1.3231855944889454E-2</v>
      </c>
      <c r="AC266" s="141">
        <f t="shared" si="1124"/>
        <v>1.3231855944889454E-2</v>
      </c>
      <c r="AD266" s="141">
        <f t="shared" si="1124"/>
        <v>1.3231855944889454E-2</v>
      </c>
      <c r="AE266" s="141">
        <f t="shared" si="1124"/>
        <v>1.3231855944889454E-2</v>
      </c>
      <c r="AF266" s="141">
        <f t="shared" si="1124"/>
        <v>1.3231855944889454E-2</v>
      </c>
      <c r="AG266" s="141">
        <f t="shared" si="1124"/>
        <v>1.3231855944889454E-2</v>
      </c>
      <c r="AH266" s="141">
        <f t="shared" si="1124"/>
        <v>1.3231855944889454E-2</v>
      </c>
      <c r="AI266" s="141">
        <f t="shared" si="1124"/>
        <v>1.3231855944889454E-2</v>
      </c>
      <c r="AJ266" s="141">
        <f t="shared" si="1124"/>
        <v>1.3231855944889454E-2</v>
      </c>
      <c r="AK266" s="141">
        <f t="shared" si="1124"/>
        <v>1.3231855944889454E-2</v>
      </c>
      <c r="AL266" s="141">
        <f t="shared" si="1124"/>
        <v>1.3231855944889454E-2</v>
      </c>
      <c r="AM266" s="141">
        <f t="shared" si="1124"/>
        <v>1.3231855944889454E-2</v>
      </c>
      <c r="AN266" s="141">
        <f t="shared" si="1124"/>
        <v>1.3231855944889454E-2</v>
      </c>
      <c r="AO266" s="141">
        <f t="shared" si="1124"/>
        <v>1.3231855944889454E-2</v>
      </c>
      <c r="AP266" s="141">
        <f t="shared" si="1124"/>
        <v>1.3231855944889454E-2</v>
      </c>
      <c r="AQ266" s="141">
        <f t="shared" si="1124"/>
        <v>1.3231855944889454E-2</v>
      </c>
      <c r="AR266" s="141">
        <f t="shared" si="1124"/>
        <v>1.3231855944889454E-2</v>
      </c>
      <c r="AS266" s="141">
        <f t="shared" si="1124"/>
        <v>1.3231855944889454E-2</v>
      </c>
      <c r="AT266" s="141">
        <f t="shared" si="1124"/>
        <v>1.3231855944889454E-2</v>
      </c>
      <c r="AU266" s="141">
        <f t="shared" si="1124"/>
        <v>1.3231855944889454E-2</v>
      </c>
      <c r="AV266" s="141">
        <f t="shared" si="1124"/>
        <v>1.3231855944889454E-2</v>
      </c>
      <c r="AW266" s="141">
        <f t="shared" si="1124"/>
        <v>1.3231855944889454E-2</v>
      </c>
      <c r="AX266" s="141">
        <f t="shared" si="1124"/>
        <v>1.3231855944889454E-2</v>
      </c>
      <c r="AY266" s="141">
        <f t="shared" si="1124"/>
        <v>1.3231855944889454E-2</v>
      </c>
      <c r="BA266" s="140" t="s">
        <v>114</v>
      </c>
      <c r="BB266" s="140" t="s">
        <v>114</v>
      </c>
      <c r="BC266" s="140" t="s">
        <v>114</v>
      </c>
      <c r="BD266" s="140" t="s">
        <v>114</v>
      </c>
      <c r="BF266" s="77" t="s">
        <v>248</v>
      </c>
      <c r="BG266" s="77" t="str">
        <f t="shared" si="762"/>
        <v>Chargebacks and Fraud (% net revenue)Strong Case Scenario</v>
      </c>
    </row>
    <row r="267" spans="2:59" x14ac:dyDescent="0.25">
      <c r="B267" s="92" t="s">
        <v>258</v>
      </c>
      <c r="C267" s="91" t="s">
        <v>119</v>
      </c>
      <c r="D267" s="146">
        <f t="shared" ref="D267:O267" si="1125">D182/D$21</f>
        <v>1.011855143192391E-2</v>
      </c>
      <c r="E267" s="146">
        <f t="shared" si="1125"/>
        <v>1.308209674545195E-2</v>
      </c>
      <c r="F267" s="146">
        <f t="shared" si="1125"/>
        <v>3.5149772983600063E-3</v>
      </c>
      <c r="G267" s="146">
        <f t="shared" si="1125"/>
        <v>1.2185999635461478E-2</v>
      </c>
      <c r="H267" s="146">
        <f t="shared" si="1125"/>
        <v>9.1456234599761165E-3</v>
      </c>
      <c r="I267" s="146">
        <f t="shared" si="1125"/>
        <v>7.9620292413321563E-3</v>
      </c>
      <c r="J267" s="146">
        <f t="shared" si="1125"/>
        <v>8.5571409980317956E-3</v>
      </c>
      <c r="K267" s="146">
        <f t="shared" si="1125"/>
        <v>8.6993680855664158E-3</v>
      </c>
      <c r="L267" s="146">
        <f t="shared" si="1125"/>
        <v>6.9608484954386436E-3</v>
      </c>
      <c r="M267" s="146">
        <f t="shared" si="1125"/>
        <v>7.7976293304034055E-3</v>
      </c>
      <c r="N267" s="146">
        <f t="shared" si="1125"/>
        <v>7.583613686637577E-3</v>
      </c>
      <c r="O267" s="146">
        <f t="shared" si="1125"/>
        <v>1.0655246948649881E-2</v>
      </c>
      <c r="P267" s="141">
        <f t="shared" ref="P267:P270" si="1126">AVERAGE(D267:O267)</f>
        <v>8.8552604464361123E-3</v>
      </c>
      <c r="Q267" s="141">
        <f t="shared" ref="Q267:AY267" si="1127">P267</f>
        <v>8.8552604464361123E-3</v>
      </c>
      <c r="R267" s="141">
        <f t="shared" si="1127"/>
        <v>8.8552604464361123E-3</v>
      </c>
      <c r="S267" s="141">
        <f t="shared" si="1127"/>
        <v>8.8552604464361123E-3</v>
      </c>
      <c r="T267" s="141">
        <f t="shared" si="1127"/>
        <v>8.8552604464361123E-3</v>
      </c>
      <c r="U267" s="141">
        <f t="shared" si="1127"/>
        <v>8.8552604464361123E-3</v>
      </c>
      <c r="V267" s="141">
        <f t="shared" si="1127"/>
        <v>8.8552604464361123E-3</v>
      </c>
      <c r="W267" s="141">
        <f t="shared" si="1127"/>
        <v>8.8552604464361123E-3</v>
      </c>
      <c r="X267" s="141">
        <f t="shared" si="1127"/>
        <v>8.8552604464361123E-3</v>
      </c>
      <c r="Y267" s="141">
        <f t="shared" si="1127"/>
        <v>8.8552604464361123E-3</v>
      </c>
      <c r="Z267" s="141">
        <f t="shared" si="1127"/>
        <v>8.8552604464361123E-3</v>
      </c>
      <c r="AA267" s="141">
        <f t="shared" si="1127"/>
        <v>8.8552604464361123E-3</v>
      </c>
      <c r="AB267" s="141">
        <f t="shared" si="1127"/>
        <v>8.8552604464361123E-3</v>
      </c>
      <c r="AC267" s="141">
        <f t="shared" si="1127"/>
        <v>8.8552604464361123E-3</v>
      </c>
      <c r="AD267" s="141">
        <f t="shared" si="1127"/>
        <v>8.8552604464361123E-3</v>
      </c>
      <c r="AE267" s="141">
        <f t="shared" si="1127"/>
        <v>8.8552604464361123E-3</v>
      </c>
      <c r="AF267" s="141">
        <f t="shared" si="1127"/>
        <v>8.8552604464361123E-3</v>
      </c>
      <c r="AG267" s="141">
        <f t="shared" si="1127"/>
        <v>8.8552604464361123E-3</v>
      </c>
      <c r="AH267" s="141">
        <f t="shared" si="1127"/>
        <v>8.8552604464361123E-3</v>
      </c>
      <c r="AI267" s="141">
        <f t="shared" si="1127"/>
        <v>8.8552604464361123E-3</v>
      </c>
      <c r="AJ267" s="141">
        <f t="shared" si="1127"/>
        <v>8.8552604464361123E-3</v>
      </c>
      <c r="AK267" s="141">
        <f t="shared" si="1127"/>
        <v>8.8552604464361123E-3</v>
      </c>
      <c r="AL267" s="141">
        <f t="shared" si="1127"/>
        <v>8.8552604464361123E-3</v>
      </c>
      <c r="AM267" s="141">
        <f t="shared" si="1127"/>
        <v>8.8552604464361123E-3</v>
      </c>
      <c r="AN267" s="141">
        <f t="shared" si="1127"/>
        <v>8.8552604464361123E-3</v>
      </c>
      <c r="AO267" s="141">
        <f t="shared" si="1127"/>
        <v>8.8552604464361123E-3</v>
      </c>
      <c r="AP267" s="141">
        <f t="shared" si="1127"/>
        <v>8.8552604464361123E-3</v>
      </c>
      <c r="AQ267" s="141">
        <f t="shared" si="1127"/>
        <v>8.8552604464361123E-3</v>
      </c>
      <c r="AR267" s="141">
        <f t="shared" si="1127"/>
        <v>8.8552604464361123E-3</v>
      </c>
      <c r="AS267" s="141">
        <f t="shared" si="1127"/>
        <v>8.8552604464361123E-3</v>
      </c>
      <c r="AT267" s="141">
        <f t="shared" si="1127"/>
        <v>8.8552604464361123E-3</v>
      </c>
      <c r="AU267" s="141">
        <f t="shared" si="1127"/>
        <v>8.8552604464361123E-3</v>
      </c>
      <c r="AV267" s="141">
        <f t="shared" si="1127"/>
        <v>8.8552604464361123E-3</v>
      </c>
      <c r="AW267" s="141">
        <f t="shared" si="1127"/>
        <v>8.8552604464361123E-3</v>
      </c>
      <c r="AX267" s="141">
        <f t="shared" si="1127"/>
        <v>8.8552604464361123E-3</v>
      </c>
      <c r="AY267" s="141">
        <f t="shared" si="1127"/>
        <v>8.8552604464361123E-3</v>
      </c>
      <c r="BA267" s="140" t="s">
        <v>114</v>
      </c>
      <c r="BB267" s="140" t="s">
        <v>114</v>
      </c>
      <c r="BC267" s="140" t="s">
        <v>114</v>
      </c>
      <c r="BD267" s="140" t="s">
        <v>114</v>
      </c>
      <c r="BF267" s="77" t="s">
        <v>248</v>
      </c>
      <c r="BG267" s="77" t="str">
        <f t="shared" si="762"/>
        <v>Fees and Other (% net revenue)Strong Case Scenario</v>
      </c>
    </row>
    <row r="268" spans="2:59" x14ac:dyDescent="0.25">
      <c r="B268" s="92" t="s">
        <v>259</v>
      </c>
      <c r="C268" s="91" t="s">
        <v>119</v>
      </c>
      <c r="D268" s="146">
        <f t="shared" ref="D268:O268" si="1128">D183/D$21</f>
        <v>1.1196074689829067E-2</v>
      </c>
      <c r="E268" s="146">
        <f t="shared" si="1128"/>
        <v>1.0511017200584588E-2</v>
      </c>
      <c r="F268" s="146">
        <f t="shared" si="1128"/>
        <v>7.2924532324993114E-3</v>
      </c>
      <c r="G268" s="146">
        <f t="shared" si="1128"/>
        <v>7.8583122236777353E-3</v>
      </c>
      <c r="H268" s="146">
        <f t="shared" si="1128"/>
        <v>2.8740064909586671E-3</v>
      </c>
      <c r="I268" s="146">
        <f t="shared" si="1128"/>
        <v>6.3334259814657188E-3</v>
      </c>
      <c r="J268" s="146">
        <f t="shared" si="1128"/>
        <v>7.8324328284507302E-3</v>
      </c>
      <c r="K268" s="146">
        <f t="shared" si="1128"/>
        <v>9.5267130362123847E-3</v>
      </c>
      <c r="L268" s="146">
        <f t="shared" si="1128"/>
        <v>1.4270588614071456E-2</v>
      </c>
      <c r="M268" s="146">
        <f t="shared" si="1128"/>
        <v>4.7583938822829738E-3</v>
      </c>
      <c r="N268" s="146">
        <f t="shared" si="1128"/>
        <v>1.0115310894174829E-2</v>
      </c>
      <c r="O268" s="146">
        <f t="shared" si="1128"/>
        <v>1.1077687655030834E-2</v>
      </c>
      <c r="P268" s="141">
        <f t="shared" si="1126"/>
        <v>8.6372013941031934E-3</v>
      </c>
      <c r="Q268" s="141">
        <f t="shared" ref="Q268:AY268" si="1129">P268</f>
        <v>8.6372013941031934E-3</v>
      </c>
      <c r="R268" s="141">
        <f t="shared" si="1129"/>
        <v>8.6372013941031934E-3</v>
      </c>
      <c r="S268" s="141">
        <f t="shared" si="1129"/>
        <v>8.6372013941031934E-3</v>
      </c>
      <c r="T268" s="141">
        <f t="shared" si="1129"/>
        <v>8.6372013941031934E-3</v>
      </c>
      <c r="U268" s="141">
        <f t="shared" si="1129"/>
        <v>8.6372013941031934E-3</v>
      </c>
      <c r="V268" s="141">
        <f t="shared" si="1129"/>
        <v>8.6372013941031934E-3</v>
      </c>
      <c r="W268" s="141">
        <f t="shared" si="1129"/>
        <v>8.6372013941031934E-3</v>
      </c>
      <c r="X268" s="141">
        <f t="shared" si="1129"/>
        <v>8.6372013941031934E-3</v>
      </c>
      <c r="Y268" s="141">
        <f t="shared" si="1129"/>
        <v>8.6372013941031934E-3</v>
      </c>
      <c r="Z268" s="141">
        <f t="shared" si="1129"/>
        <v>8.6372013941031934E-3</v>
      </c>
      <c r="AA268" s="141">
        <f t="shared" si="1129"/>
        <v>8.6372013941031934E-3</v>
      </c>
      <c r="AB268" s="141">
        <f t="shared" si="1129"/>
        <v>8.6372013941031934E-3</v>
      </c>
      <c r="AC268" s="141">
        <f t="shared" si="1129"/>
        <v>8.6372013941031934E-3</v>
      </c>
      <c r="AD268" s="141">
        <f t="shared" si="1129"/>
        <v>8.6372013941031934E-3</v>
      </c>
      <c r="AE268" s="141">
        <f t="shared" si="1129"/>
        <v>8.6372013941031934E-3</v>
      </c>
      <c r="AF268" s="141">
        <f t="shared" si="1129"/>
        <v>8.6372013941031934E-3</v>
      </c>
      <c r="AG268" s="141">
        <f t="shared" si="1129"/>
        <v>8.6372013941031934E-3</v>
      </c>
      <c r="AH268" s="141">
        <f t="shared" si="1129"/>
        <v>8.6372013941031934E-3</v>
      </c>
      <c r="AI268" s="141">
        <f t="shared" si="1129"/>
        <v>8.6372013941031934E-3</v>
      </c>
      <c r="AJ268" s="141">
        <f t="shared" si="1129"/>
        <v>8.6372013941031934E-3</v>
      </c>
      <c r="AK268" s="141">
        <f t="shared" si="1129"/>
        <v>8.6372013941031934E-3</v>
      </c>
      <c r="AL268" s="141">
        <f t="shared" si="1129"/>
        <v>8.6372013941031934E-3</v>
      </c>
      <c r="AM268" s="141">
        <f t="shared" si="1129"/>
        <v>8.6372013941031934E-3</v>
      </c>
      <c r="AN268" s="141">
        <f t="shared" si="1129"/>
        <v>8.6372013941031934E-3</v>
      </c>
      <c r="AO268" s="141">
        <f t="shared" si="1129"/>
        <v>8.6372013941031934E-3</v>
      </c>
      <c r="AP268" s="141">
        <f t="shared" si="1129"/>
        <v>8.6372013941031934E-3</v>
      </c>
      <c r="AQ268" s="141">
        <f t="shared" si="1129"/>
        <v>8.6372013941031934E-3</v>
      </c>
      <c r="AR268" s="141">
        <f t="shared" si="1129"/>
        <v>8.6372013941031934E-3</v>
      </c>
      <c r="AS268" s="141">
        <f t="shared" si="1129"/>
        <v>8.6372013941031934E-3</v>
      </c>
      <c r="AT268" s="141">
        <f t="shared" si="1129"/>
        <v>8.6372013941031934E-3</v>
      </c>
      <c r="AU268" s="141">
        <f t="shared" si="1129"/>
        <v>8.6372013941031934E-3</v>
      </c>
      <c r="AV268" s="141">
        <f t="shared" si="1129"/>
        <v>8.6372013941031934E-3</v>
      </c>
      <c r="AW268" s="141">
        <f t="shared" si="1129"/>
        <v>8.6372013941031934E-3</v>
      </c>
      <c r="AX268" s="141">
        <f t="shared" si="1129"/>
        <v>8.6372013941031934E-3</v>
      </c>
      <c r="AY268" s="141">
        <f t="shared" si="1129"/>
        <v>8.6372013941031934E-3</v>
      </c>
      <c r="BA268" s="140" t="s">
        <v>114</v>
      </c>
      <c r="BB268" s="140" t="s">
        <v>114</v>
      </c>
      <c r="BC268" s="140" t="s">
        <v>114</v>
      </c>
      <c r="BD268" s="140" t="s">
        <v>114</v>
      </c>
      <c r="BF268" s="77" t="s">
        <v>248</v>
      </c>
      <c r="BG268" s="77" t="str">
        <f t="shared" si="762"/>
        <v>Mobile (% net revenue)Strong Case Scenario</v>
      </c>
    </row>
    <row r="269" spans="2:59" x14ac:dyDescent="0.25">
      <c r="B269" s="92" t="s">
        <v>260</v>
      </c>
      <c r="C269" s="91" t="s">
        <v>119</v>
      </c>
      <c r="D269" s="146">
        <f t="shared" ref="D269:O269" si="1130">D184/D$21</f>
        <v>3.565608119678694E-2</v>
      </c>
      <c r="E269" s="146">
        <f t="shared" si="1130"/>
        <v>2.8720001413744305E-2</v>
      </c>
      <c r="F269" s="146">
        <f t="shared" si="1130"/>
        <v>3.7009271689037351E-2</v>
      </c>
      <c r="G269" s="146">
        <f t="shared" si="1130"/>
        <v>2.900888688368413E-2</v>
      </c>
      <c r="H269" s="146">
        <f t="shared" si="1130"/>
        <v>4.8311646904622023E-2</v>
      </c>
      <c r="I269" s="146">
        <f t="shared" si="1130"/>
        <v>3.0075700305495109E-2</v>
      </c>
      <c r="J269" s="146">
        <f t="shared" si="1130"/>
        <v>3.7004224293534234E-2</v>
      </c>
      <c r="K269" s="146">
        <f t="shared" si="1130"/>
        <v>3.1690476476413723E-2</v>
      </c>
      <c r="L269" s="146">
        <f t="shared" si="1130"/>
        <v>4.2748670183361356E-2</v>
      </c>
      <c r="M269" s="146">
        <f t="shared" si="1130"/>
        <v>4.937693592336307E-2</v>
      </c>
      <c r="N269" s="146">
        <f t="shared" si="1130"/>
        <v>3.1771119978194748E-2</v>
      </c>
      <c r="O269" s="146">
        <f t="shared" si="1130"/>
        <v>3.4479538703537121E-2</v>
      </c>
      <c r="P269" s="141">
        <f t="shared" si="1126"/>
        <v>3.6321046162647842E-2</v>
      </c>
      <c r="Q269" s="141">
        <f t="shared" ref="Q269:AY269" si="1131">P269</f>
        <v>3.6321046162647842E-2</v>
      </c>
      <c r="R269" s="141">
        <f t="shared" si="1131"/>
        <v>3.6321046162647842E-2</v>
      </c>
      <c r="S269" s="141">
        <f t="shared" si="1131"/>
        <v>3.6321046162647842E-2</v>
      </c>
      <c r="T269" s="141">
        <f t="shared" si="1131"/>
        <v>3.6321046162647842E-2</v>
      </c>
      <c r="U269" s="141">
        <f t="shared" si="1131"/>
        <v>3.6321046162647842E-2</v>
      </c>
      <c r="V269" s="141">
        <f t="shared" si="1131"/>
        <v>3.6321046162647842E-2</v>
      </c>
      <c r="W269" s="141">
        <f t="shared" si="1131"/>
        <v>3.6321046162647842E-2</v>
      </c>
      <c r="X269" s="141">
        <f t="shared" si="1131"/>
        <v>3.6321046162647842E-2</v>
      </c>
      <c r="Y269" s="141">
        <f t="shared" si="1131"/>
        <v>3.6321046162647842E-2</v>
      </c>
      <c r="Z269" s="141">
        <f t="shared" si="1131"/>
        <v>3.6321046162647842E-2</v>
      </c>
      <c r="AA269" s="141">
        <f t="shared" si="1131"/>
        <v>3.6321046162647842E-2</v>
      </c>
      <c r="AB269" s="141">
        <f t="shared" si="1131"/>
        <v>3.6321046162647842E-2</v>
      </c>
      <c r="AC269" s="141">
        <f t="shared" si="1131"/>
        <v>3.6321046162647842E-2</v>
      </c>
      <c r="AD269" s="141">
        <f t="shared" si="1131"/>
        <v>3.6321046162647842E-2</v>
      </c>
      <c r="AE269" s="141">
        <f t="shared" si="1131"/>
        <v>3.6321046162647842E-2</v>
      </c>
      <c r="AF269" s="141">
        <f t="shared" si="1131"/>
        <v>3.6321046162647842E-2</v>
      </c>
      <c r="AG269" s="141">
        <f t="shared" si="1131"/>
        <v>3.6321046162647842E-2</v>
      </c>
      <c r="AH269" s="141">
        <f t="shared" si="1131"/>
        <v>3.6321046162647842E-2</v>
      </c>
      <c r="AI269" s="141">
        <f t="shared" si="1131"/>
        <v>3.6321046162647842E-2</v>
      </c>
      <c r="AJ269" s="141">
        <f t="shared" si="1131"/>
        <v>3.6321046162647842E-2</v>
      </c>
      <c r="AK269" s="141">
        <f t="shared" si="1131"/>
        <v>3.6321046162647842E-2</v>
      </c>
      <c r="AL269" s="141">
        <f t="shared" si="1131"/>
        <v>3.6321046162647842E-2</v>
      </c>
      <c r="AM269" s="141">
        <f t="shared" si="1131"/>
        <v>3.6321046162647842E-2</v>
      </c>
      <c r="AN269" s="141">
        <f t="shared" si="1131"/>
        <v>3.6321046162647842E-2</v>
      </c>
      <c r="AO269" s="141">
        <f t="shared" si="1131"/>
        <v>3.6321046162647842E-2</v>
      </c>
      <c r="AP269" s="141">
        <f t="shared" si="1131"/>
        <v>3.6321046162647842E-2</v>
      </c>
      <c r="AQ269" s="141">
        <f t="shared" si="1131"/>
        <v>3.6321046162647842E-2</v>
      </c>
      <c r="AR269" s="141">
        <f t="shared" si="1131"/>
        <v>3.6321046162647842E-2</v>
      </c>
      <c r="AS269" s="141">
        <f t="shared" si="1131"/>
        <v>3.6321046162647842E-2</v>
      </c>
      <c r="AT269" s="141">
        <f t="shared" si="1131"/>
        <v>3.6321046162647842E-2</v>
      </c>
      <c r="AU269" s="141">
        <f t="shared" si="1131"/>
        <v>3.6321046162647842E-2</v>
      </c>
      <c r="AV269" s="141">
        <f t="shared" si="1131"/>
        <v>3.6321046162647842E-2</v>
      </c>
      <c r="AW269" s="141">
        <f t="shared" si="1131"/>
        <v>3.6321046162647842E-2</v>
      </c>
      <c r="AX269" s="141">
        <f t="shared" si="1131"/>
        <v>3.6321046162647842E-2</v>
      </c>
      <c r="AY269" s="141">
        <f t="shared" si="1131"/>
        <v>3.6321046162647842E-2</v>
      </c>
      <c r="BA269" s="140" t="s">
        <v>114</v>
      </c>
      <c r="BB269" s="140" t="s">
        <v>114</v>
      </c>
      <c r="BC269" s="140" t="s">
        <v>114</v>
      </c>
      <c r="BD269" s="140" t="s">
        <v>114</v>
      </c>
      <c r="BF269" s="77" t="s">
        <v>248</v>
      </c>
      <c r="BG269" s="77" t="str">
        <f t="shared" si="762"/>
        <v>Network (ex-Depr.) (% net revenue)Strong Case Scenario</v>
      </c>
    </row>
    <row r="270" spans="2:59" x14ac:dyDescent="0.25">
      <c r="B270" s="92" t="s">
        <v>261</v>
      </c>
      <c r="C270" s="91" t="s">
        <v>119</v>
      </c>
      <c r="D270" s="146">
        <f t="shared" ref="D270:O270" si="1132">D185/D$21</f>
        <v>9.0324755580344349E-2</v>
      </c>
      <c r="E270" s="146">
        <f t="shared" si="1132"/>
        <v>9.9755652803951309E-2</v>
      </c>
      <c r="F270" s="146">
        <f t="shared" si="1132"/>
        <v>7.9975428227357273E-2</v>
      </c>
      <c r="G270" s="146">
        <f t="shared" si="1132"/>
        <v>9.2243692179623166E-2</v>
      </c>
      <c r="H270" s="146">
        <f t="shared" si="1132"/>
        <v>0.11332816431329468</v>
      </c>
      <c r="I270" s="146">
        <f t="shared" si="1132"/>
        <v>0.10184451131917416</v>
      </c>
      <c r="J270" s="146">
        <f t="shared" si="1132"/>
        <v>0.11698916983784359</v>
      </c>
      <c r="K270" s="146">
        <f t="shared" si="1132"/>
        <v>0.11583797160963454</v>
      </c>
      <c r="L270" s="146">
        <f t="shared" si="1132"/>
        <v>8.962881673815476E-2</v>
      </c>
      <c r="M270" s="146">
        <f t="shared" si="1132"/>
        <v>0.11373972204925482</v>
      </c>
      <c r="N270" s="146">
        <f t="shared" si="1132"/>
        <v>0.10834595467349459</v>
      </c>
      <c r="O270" s="146">
        <f t="shared" si="1132"/>
        <v>-7.7079903073381681E-2</v>
      </c>
      <c r="P270" s="141">
        <f t="shared" si="1126"/>
        <v>8.7077828021562123E-2</v>
      </c>
      <c r="Q270" s="141">
        <f t="shared" ref="Q270:AY270" si="1133">P270</f>
        <v>8.7077828021562123E-2</v>
      </c>
      <c r="R270" s="141">
        <f t="shared" si="1133"/>
        <v>8.7077828021562123E-2</v>
      </c>
      <c r="S270" s="141">
        <f t="shared" si="1133"/>
        <v>8.7077828021562123E-2</v>
      </c>
      <c r="T270" s="141">
        <f t="shared" si="1133"/>
        <v>8.7077828021562123E-2</v>
      </c>
      <c r="U270" s="141">
        <f t="shared" si="1133"/>
        <v>8.7077828021562123E-2</v>
      </c>
      <c r="V270" s="141">
        <f t="shared" si="1133"/>
        <v>8.7077828021562123E-2</v>
      </c>
      <c r="W270" s="141">
        <f t="shared" si="1133"/>
        <v>8.7077828021562123E-2</v>
      </c>
      <c r="X270" s="141">
        <f t="shared" si="1133"/>
        <v>8.7077828021562123E-2</v>
      </c>
      <c r="Y270" s="141">
        <f t="shared" si="1133"/>
        <v>8.7077828021562123E-2</v>
      </c>
      <c r="Z270" s="141">
        <f t="shared" si="1133"/>
        <v>8.7077828021562123E-2</v>
      </c>
      <c r="AA270" s="141">
        <f t="shared" si="1133"/>
        <v>8.7077828021562123E-2</v>
      </c>
      <c r="AB270" s="141">
        <f t="shared" si="1133"/>
        <v>8.7077828021562123E-2</v>
      </c>
      <c r="AC270" s="141">
        <f t="shared" si="1133"/>
        <v>8.7077828021562123E-2</v>
      </c>
      <c r="AD270" s="141">
        <f t="shared" si="1133"/>
        <v>8.7077828021562123E-2</v>
      </c>
      <c r="AE270" s="141">
        <f t="shared" si="1133"/>
        <v>8.7077828021562123E-2</v>
      </c>
      <c r="AF270" s="141">
        <f t="shared" si="1133"/>
        <v>8.7077828021562123E-2</v>
      </c>
      <c r="AG270" s="141">
        <f t="shared" si="1133"/>
        <v>8.7077828021562123E-2</v>
      </c>
      <c r="AH270" s="141">
        <f t="shared" si="1133"/>
        <v>8.7077828021562123E-2</v>
      </c>
      <c r="AI270" s="141">
        <f t="shared" si="1133"/>
        <v>8.7077828021562123E-2</v>
      </c>
      <c r="AJ270" s="141">
        <f t="shared" si="1133"/>
        <v>8.7077828021562123E-2</v>
      </c>
      <c r="AK270" s="141">
        <f t="shared" si="1133"/>
        <v>8.7077828021562123E-2</v>
      </c>
      <c r="AL270" s="141">
        <f t="shared" si="1133"/>
        <v>8.7077828021562123E-2</v>
      </c>
      <c r="AM270" s="141">
        <f t="shared" si="1133"/>
        <v>8.7077828021562123E-2</v>
      </c>
      <c r="AN270" s="141">
        <f t="shared" si="1133"/>
        <v>8.7077828021562123E-2</v>
      </c>
      <c r="AO270" s="141">
        <f t="shared" si="1133"/>
        <v>8.7077828021562123E-2</v>
      </c>
      <c r="AP270" s="141">
        <f t="shared" si="1133"/>
        <v>8.7077828021562123E-2</v>
      </c>
      <c r="AQ270" s="141">
        <f t="shared" si="1133"/>
        <v>8.7077828021562123E-2</v>
      </c>
      <c r="AR270" s="141">
        <f t="shared" si="1133"/>
        <v>8.7077828021562123E-2</v>
      </c>
      <c r="AS270" s="141">
        <f t="shared" si="1133"/>
        <v>8.7077828021562123E-2</v>
      </c>
      <c r="AT270" s="141">
        <f t="shared" si="1133"/>
        <v>8.7077828021562123E-2</v>
      </c>
      <c r="AU270" s="141">
        <f t="shared" si="1133"/>
        <v>8.7077828021562123E-2</v>
      </c>
      <c r="AV270" s="141">
        <f t="shared" si="1133"/>
        <v>8.7077828021562123E-2</v>
      </c>
      <c r="AW270" s="141">
        <f t="shared" si="1133"/>
        <v>8.7077828021562123E-2</v>
      </c>
      <c r="AX270" s="141">
        <f t="shared" si="1133"/>
        <v>8.7077828021562123E-2</v>
      </c>
      <c r="AY270" s="141">
        <f t="shared" si="1133"/>
        <v>8.7077828021562123E-2</v>
      </c>
      <c r="BA270" s="140" t="s">
        <v>114</v>
      </c>
      <c r="BB270" s="140" t="s">
        <v>114</v>
      </c>
      <c r="BC270" s="140" t="s">
        <v>114</v>
      </c>
      <c r="BD270" s="140" t="s">
        <v>114</v>
      </c>
      <c r="BF270" s="77" t="s">
        <v>248</v>
      </c>
      <c r="BG270" s="77" t="str">
        <f t="shared" si="762"/>
        <v>Payment Card Fees (% net revenue)Strong Case Scenario</v>
      </c>
    </row>
    <row r="271" spans="2:59" x14ac:dyDescent="0.25">
      <c r="B271" s="92" t="s">
        <v>262</v>
      </c>
      <c r="C271" s="91" t="s">
        <v>119</v>
      </c>
      <c r="D271" s="146">
        <f t="shared" ref="D271:O271" si="1134">D186/D$21</f>
        <v>3.5356995921638837E-2</v>
      </c>
      <c r="E271" s="146">
        <f t="shared" si="1134"/>
        <v>0.20375358312608147</v>
      </c>
      <c r="F271" s="146">
        <f t="shared" si="1134"/>
        <v>0.17389407048918989</v>
      </c>
      <c r="G271" s="146">
        <f t="shared" si="1134"/>
        <v>0.16339266974602151</v>
      </c>
      <c r="H271" s="146">
        <f t="shared" si="1134"/>
        <v>0.16510895918346505</v>
      </c>
      <c r="I271" s="146">
        <f t="shared" si="1134"/>
        <v>0.13497108484853079</v>
      </c>
      <c r="J271" s="146">
        <f t="shared" si="1134"/>
        <v>0.15110664659204934</v>
      </c>
      <c r="K271" s="146">
        <f t="shared" si="1134"/>
        <v>0.15502201653704753</v>
      </c>
      <c r="L271" s="146">
        <f t="shared" si="1134"/>
        <v>0.11658915960399852</v>
      </c>
      <c r="M271" s="146">
        <f t="shared" si="1134"/>
        <v>0.147567282528556</v>
      </c>
      <c r="N271" s="146">
        <f t="shared" si="1134"/>
        <v>0.14388646570956504</v>
      </c>
      <c r="O271" s="146">
        <f t="shared" si="1134"/>
        <v>0.15835662747977047</v>
      </c>
      <c r="P271" s="141">
        <f>AVERAGE(D271:O271)</f>
        <v>0.14575046348049289</v>
      </c>
      <c r="Q271" s="141">
        <f t="shared" ref="Q271:AY271" si="1135">P271</f>
        <v>0.14575046348049289</v>
      </c>
      <c r="R271" s="141">
        <f t="shared" si="1135"/>
        <v>0.14575046348049289</v>
      </c>
      <c r="S271" s="141">
        <f t="shared" si="1135"/>
        <v>0.14575046348049289</v>
      </c>
      <c r="T271" s="141">
        <f t="shared" si="1135"/>
        <v>0.14575046348049289</v>
      </c>
      <c r="U271" s="141">
        <f t="shared" si="1135"/>
        <v>0.14575046348049289</v>
      </c>
      <c r="V271" s="141">
        <f t="shared" si="1135"/>
        <v>0.14575046348049289</v>
      </c>
      <c r="W271" s="141">
        <f t="shared" si="1135"/>
        <v>0.14575046348049289</v>
      </c>
      <c r="X271" s="141">
        <f t="shared" si="1135"/>
        <v>0.14575046348049289</v>
      </c>
      <c r="Y271" s="141">
        <f t="shared" si="1135"/>
        <v>0.14575046348049289</v>
      </c>
      <c r="Z271" s="141">
        <f t="shared" si="1135"/>
        <v>0.14575046348049289</v>
      </c>
      <c r="AA271" s="141">
        <f t="shared" si="1135"/>
        <v>0.14575046348049289</v>
      </c>
      <c r="AB271" s="141">
        <f t="shared" si="1135"/>
        <v>0.14575046348049289</v>
      </c>
      <c r="AC271" s="141">
        <f t="shared" si="1135"/>
        <v>0.14575046348049289</v>
      </c>
      <c r="AD271" s="141">
        <f t="shared" si="1135"/>
        <v>0.14575046348049289</v>
      </c>
      <c r="AE271" s="141">
        <f t="shared" si="1135"/>
        <v>0.14575046348049289</v>
      </c>
      <c r="AF271" s="141">
        <f t="shared" si="1135"/>
        <v>0.14575046348049289</v>
      </c>
      <c r="AG271" s="141">
        <f t="shared" si="1135"/>
        <v>0.14575046348049289</v>
      </c>
      <c r="AH271" s="141">
        <f t="shared" si="1135"/>
        <v>0.14575046348049289</v>
      </c>
      <c r="AI271" s="141">
        <f t="shared" si="1135"/>
        <v>0.14575046348049289</v>
      </c>
      <c r="AJ271" s="141">
        <f t="shared" si="1135"/>
        <v>0.14575046348049289</v>
      </c>
      <c r="AK271" s="141">
        <f t="shared" si="1135"/>
        <v>0.14575046348049289</v>
      </c>
      <c r="AL271" s="141">
        <f t="shared" si="1135"/>
        <v>0.14575046348049289</v>
      </c>
      <c r="AM271" s="141">
        <f t="shared" si="1135"/>
        <v>0.14575046348049289</v>
      </c>
      <c r="AN271" s="141">
        <f t="shared" si="1135"/>
        <v>0.14575046348049289</v>
      </c>
      <c r="AO271" s="141">
        <f t="shared" si="1135"/>
        <v>0.14575046348049289</v>
      </c>
      <c r="AP271" s="141">
        <f t="shared" si="1135"/>
        <v>0.14575046348049289</v>
      </c>
      <c r="AQ271" s="141">
        <f t="shared" si="1135"/>
        <v>0.14575046348049289</v>
      </c>
      <c r="AR271" s="141">
        <f t="shared" si="1135"/>
        <v>0.14575046348049289</v>
      </c>
      <c r="AS271" s="141">
        <f t="shared" si="1135"/>
        <v>0.14575046348049289</v>
      </c>
      <c r="AT271" s="141">
        <f t="shared" si="1135"/>
        <v>0.14575046348049289</v>
      </c>
      <c r="AU271" s="141">
        <f t="shared" si="1135"/>
        <v>0.14575046348049289</v>
      </c>
      <c r="AV271" s="141">
        <f t="shared" si="1135"/>
        <v>0.14575046348049289</v>
      </c>
      <c r="AW271" s="141">
        <f t="shared" si="1135"/>
        <v>0.14575046348049289</v>
      </c>
      <c r="AX271" s="141">
        <f t="shared" si="1135"/>
        <v>0.14575046348049289</v>
      </c>
      <c r="AY271" s="141">
        <f t="shared" si="1135"/>
        <v>0.14575046348049289</v>
      </c>
      <c r="BA271" s="140" t="s">
        <v>114</v>
      </c>
      <c r="BB271" s="140" t="s">
        <v>114</v>
      </c>
      <c r="BC271" s="140" t="s">
        <v>114</v>
      </c>
      <c r="BD271" s="140" t="s">
        <v>114</v>
      </c>
      <c r="BF271" s="77" t="s">
        <v>248</v>
      </c>
      <c r="BG271" s="77" t="str">
        <f t="shared" si="762"/>
        <v>Ride Insurance (% net revenue)Strong Case Scenario</v>
      </c>
    </row>
    <row r="272" spans="2:59" x14ac:dyDescent="0.25">
      <c r="B272" s="92" t="s">
        <v>263</v>
      </c>
      <c r="C272" s="91" t="s">
        <v>119</v>
      </c>
      <c r="D272" s="146">
        <f t="shared" ref="D272:O272" si="1136">D189/D$29</f>
        <v>1.1603660368410653E-3</v>
      </c>
      <c r="E272" s="146">
        <f t="shared" si="1136"/>
        <v>3.3900206446706084E-2</v>
      </c>
      <c r="F272" s="146">
        <f t="shared" si="1136"/>
        <v>1.4713247423383476E-2</v>
      </c>
      <c r="G272" s="146">
        <f t="shared" si="1136"/>
        <v>2.1163257473400924E-2</v>
      </c>
      <c r="H272" s="146">
        <f t="shared" si="1136"/>
        <v>9.9034326544812715E-2</v>
      </c>
      <c r="I272" s="146">
        <f t="shared" si="1136"/>
        <v>0.11592134902935558</v>
      </c>
      <c r="J272" s="146">
        <f t="shared" si="1136"/>
        <v>0.10531917593939612</v>
      </c>
      <c r="K272" s="146">
        <f t="shared" si="1136"/>
        <v>5.8518497029734592E-2</v>
      </c>
      <c r="L272" s="146">
        <f t="shared" si="1136"/>
        <v>2.6874489505678077E-2</v>
      </c>
      <c r="M272" s="146">
        <f t="shared" si="1136"/>
        <v>2.2779842106124455E-2</v>
      </c>
      <c r="N272" s="146">
        <f t="shared" si="1136"/>
        <v>8.8864861784728688E-2</v>
      </c>
      <c r="O272" s="146">
        <f t="shared" si="1136"/>
        <v>1.2231998648140887E-4</v>
      </c>
      <c r="P272" s="141">
        <f>AVERAGE(D272:O272)</f>
        <v>4.9030994942220262E-2</v>
      </c>
      <c r="Q272" s="141">
        <f t="shared" ref="Q272:AY272" si="1137">P272</f>
        <v>4.9030994942220262E-2</v>
      </c>
      <c r="R272" s="141">
        <f t="shared" si="1137"/>
        <v>4.9030994942220262E-2</v>
      </c>
      <c r="S272" s="141">
        <f t="shared" si="1137"/>
        <v>4.9030994942220262E-2</v>
      </c>
      <c r="T272" s="141">
        <f t="shared" si="1137"/>
        <v>4.9030994942220262E-2</v>
      </c>
      <c r="U272" s="141">
        <f t="shared" si="1137"/>
        <v>4.9030994942220262E-2</v>
      </c>
      <c r="V272" s="141">
        <f t="shared" si="1137"/>
        <v>4.9030994942220262E-2</v>
      </c>
      <c r="W272" s="141">
        <f t="shared" si="1137"/>
        <v>4.9030994942220262E-2</v>
      </c>
      <c r="X272" s="141">
        <f t="shared" si="1137"/>
        <v>4.9030994942220262E-2</v>
      </c>
      <c r="Y272" s="141">
        <f t="shared" si="1137"/>
        <v>4.9030994942220262E-2</v>
      </c>
      <c r="Z272" s="141">
        <f t="shared" si="1137"/>
        <v>4.9030994942220262E-2</v>
      </c>
      <c r="AA272" s="141">
        <f t="shared" si="1137"/>
        <v>4.9030994942220262E-2</v>
      </c>
      <c r="AB272" s="141">
        <f t="shared" si="1137"/>
        <v>4.9030994942220262E-2</v>
      </c>
      <c r="AC272" s="141">
        <f t="shared" si="1137"/>
        <v>4.9030994942220262E-2</v>
      </c>
      <c r="AD272" s="141">
        <f t="shared" si="1137"/>
        <v>4.9030994942220262E-2</v>
      </c>
      <c r="AE272" s="141">
        <f t="shared" si="1137"/>
        <v>4.9030994942220262E-2</v>
      </c>
      <c r="AF272" s="141">
        <f t="shared" si="1137"/>
        <v>4.9030994942220262E-2</v>
      </c>
      <c r="AG272" s="141">
        <f t="shared" si="1137"/>
        <v>4.9030994942220262E-2</v>
      </c>
      <c r="AH272" s="141">
        <f t="shared" si="1137"/>
        <v>4.9030994942220262E-2</v>
      </c>
      <c r="AI272" s="141">
        <f t="shared" si="1137"/>
        <v>4.9030994942220262E-2</v>
      </c>
      <c r="AJ272" s="141">
        <f t="shared" si="1137"/>
        <v>4.9030994942220262E-2</v>
      </c>
      <c r="AK272" s="141">
        <f t="shared" si="1137"/>
        <v>4.9030994942220262E-2</v>
      </c>
      <c r="AL272" s="141">
        <f t="shared" si="1137"/>
        <v>4.9030994942220262E-2</v>
      </c>
      <c r="AM272" s="141">
        <f t="shared" si="1137"/>
        <v>4.9030994942220262E-2</v>
      </c>
      <c r="AN272" s="141">
        <f t="shared" si="1137"/>
        <v>4.9030994942220262E-2</v>
      </c>
      <c r="AO272" s="141">
        <f t="shared" si="1137"/>
        <v>4.9030994942220262E-2</v>
      </c>
      <c r="AP272" s="141">
        <f t="shared" si="1137"/>
        <v>4.9030994942220262E-2</v>
      </c>
      <c r="AQ272" s="141">
        <f t="shared" si="1137"/>
        <v>4.9030994942220262E-2</v>
      </c>
      <c r="AR272" s="141">
        <f t="shared" si="1137"/>
        <v>4.9030994942220262E-2</v>
      </c>
      <c r="AS272" s="141">
        <f t="shared" si="1137"/>
        <v>4.9030994942220262E-2</v>
      </c>
      <c r="AT272" s="141">
        <f t="shared" si="1137"/>
        <v>4.9030994942220262E-2</v>
      </c>
      <c r="AU272" s="141">
        <f t="shared" si="1137"/>
        <v>4.9030994942220262E-2</v>
      </c>
      <c r="AV272" s="141">
        <f t="shared" si="1137"/>
        <v>4.9030994942220262E-2</v>
      </c>
      <c r="AW272" s="141">
        <f t="shared" si="1137"/>
        <v>4.9030994942220262E-2</v>
      </c>
      <c r="AX272" s="141">
        <f t="shared" si="1137"/>
        <v>4.9030994942220262E-2</v>
      </c>
      <c r="AY272" s="141">
        <f t="shared" si="1137"/>
        <v>4.9030994942220262E-2</v>
      </c>
      <c r="BA272" s="140" t="s">
        <v>114</v>
      </c>
      <c r="BB272" s="140" t="s">
        <v>114</v>
      </c>
      <c r="BC272" s="140" t="s">
        <v>114</v>
      </c>
      <c r="BD272" s="140" t="s">
        <v>114</v>
      </c>
      <c r="BF272" s="77" t="s">
        <v>248</v>
      </c>
      <c r="BG272" s="77" t="str">
        <f t="shared" si="762"/>
        <v>Brand Marketing (% Gross Profit)Strong Case Scenario</v>
      </c>
    </row>
    <row r="273" spans="2:59" x14ac:dyDescent="0.25">
      <c r="B273" s="92" t="s">
        <v>264</v>
      </c>
      <c r="C273" s="91" t="s">
        <v>119</v>
      </c>
      <c r="D273" s="146">
        <f t="shared" ref="D273:O273" si="1138">D190/D$29</f>
        <v>1.6400556193516515E-2</v>
      </c>
      <c r="E273" s="146">
        <f t="shared" si="1138"/>
        <v>4.9969889253682433E-2</v>
      </c>
      <c r="F273" s="146">
        <f t="shared" si="1138"/>
        <v>1.9022363835295448E-2</v>
      </c>
      <c r="G273" s="146">
        <f t="shared" si="1138"/>
        <v>2.6749870139790761E-2</v>
      </c>
      <c r="H273" s="146">
        <f t="shared" si="1138"/>
        <v>8.0509284767555159E-3</v>
      </c>
      <c r="I273" s="146">
        <f t="shared" si="1138"/>
        <v>1.4404388150667871E-2</v>
      </c>
      <c r="J273" s="146">
        <f t="shared" si="1138"/>
        <v>3.037064429480818E-3</v>
      </c>
      <c r="K273" s="146">
        <f t="shared" si="1138"/>
        <v>-5.8003094411915998E-3</v>
      </c>
      <c r="L273" s="146">
        <f t="shared" si="1138"/>
        <v>2.5555300009980153E-3</v>
      </c>
      <c r="M273" s="146">
        <f t="shared" si="1138"/>
        <v>3.875325427084228E-3</v>
      </c>
      <c r="N273" s="146">
        <f t="shared" si="1138"/>
        <v>7.9301392689378591E-3</v>
      </c>
      <c r="O273" s="146">
        <f t="shared" si="1138"/>
        <v>-3.1700242431067252E-4</v>
      </c>
      <c r="P273" s="141">
        <f>AVERAGE(D273:O273)</f>
        <v>1.215656194255893E-2</v>
      </c>
      <c r="Q273" s="141">
        <f t="shared" ref="Q273:AY273" si="1139">P273</f>
        <v>1.215656194255893E-2</v>
      </c>
      <c r="R273" s="141">
        <f t="shared" si="1139"/>
        <v>1.215656194255893E-2</v>
      </c>
      <c r="S273" s="141">
        <f t="shared" si="1139"/>
        <v>1.215656194255893E-2</v>
      </c>
      <c r="T273" s="141">
        <f t="shared" si="1139"/>
        <v>1.215656194255893E-2</v>
      </c>
      <c r="U273" s="141">
        <f t="shared" si="1139"/>
        <v>1.215656194255893E-2</v>
      </c>
      <c r="V273" s="141">
        <f t="shared" si="1139"/>
        <v>1.215656194255893E-2</v>
      </c>
      <c r="W273" s="141">
        <f t="shared" si="1139"/>
        <v>1.215656194255893E-2</v>
      </c>
      <c r="X273" s="141">
        <f t="shared" si="1139"/>
        <v>1.215656194255893E-2</v>
      </c>
      <c r="Y273" s="141">
        <f t="shared" si="1139"/>
        <v>1.215656194255893E-2</v>
      </c>
      <c r="Z273" s="141">
        <f t="shared" si="1139"/>
        <v>1.215656194255893E-2</v>
      </c>
      <c r="AA273" s="141">
        <f t="shared" si="1139"/>
        <v>1.215656194255893E-2</v>
      </c>
      <c r="AB273" s="141">
        <f t="shared" si="1139"/>
        <v>1.215656194255893E-2</v>
      </c>
      <c r="AC273" s="141">
        <f t="shared" si="1139"/>
        <v>1.215656194255893E-2</v>
      </c>
      <c r="AD273" s="141">
        <f t="shared" si="1139"/>
        <v>1.215656194255893E-2</v>
      </c>
      <c r="AE273" s="141">
        <f t="shared" si="1139"/>
        <v>1.215656194255893E-2</v>
      </c>
      <c r="AF273" s="141">
        <f t="shared" si="1139"/>
        <v>1.215656194255893E-2</v>
      </c>
      <c r="AG273" s="141">
        <f t="shared" si="1139"/>
        <v>1.215656194255893E-2</v>
      </c>
      <c r="AH273" s="141">
        <f t="shared" si="1139"/>
        <v>1.215656194255893E-2</v>
      </c>
      <c r="AI273" s="141">
        <f t="shared" si="1139"/>
        <v>1.215656194255893E-2</v>
      </c>
      <c r="AJ273" s="141">
        <f t="shared" si="1139"/>
        <v>1.215656194255893E-2</v>
      </c>
      <c r="AK273" s="141">
        <f t="shared" si="1139"/>
        <v>1.215656194255893E-2</v>
      </c>
      <c r="AL273" s="141">
        <f t="shared" si="1139"/>
        <v>1.215656194255893E-2</v>
      </c>
      <c r="AM273" s="141">
        <f t="shared" si="1139"/>
        <v>1.215656194255893E-2</v>
      </c>
      <c r="AN273" s="141">
        <f t="shared" si="1139"/>
        <v>1.215656194255893E-2</v>
      </c>
      <c r="AO273" s="141">
        <f t="shared" si="1139"/>
        <v>1.215656194255893E-2</v>
      </c>
      <c r="AP273" s="141">
        <f t="shared" si="1139"/>
        <v>1.215656194255893E-2</v>
      </c>
      <c r="AQ273" s="141">
        <f t="shared" si="1139"/>
        <v>1.215656194255893E-2</v>
      </c>
      <c r="AR273" s="141">
        <f t="shared" si="1139"/>
        <v>1.215656194255893E-2</v>
      </c>
      <c r="AS273" s="141">
        <f t="shared" si="1139"/>
        <v>1.215656194255893E-2</v>
      </c>
      <c r="AT273" s="141">
        <f t="shared" si="1139"/>
        <v>1.215656194255893E-2</v>
      </c>
      <c r="AU273" s="141">
        <f t="shared" si="1139"/>
        <v>1.215656194255893E-2</v>
      </c>
      <c r="AV273" s="141">
        <f t="shared" si="1139"/>
        <v>1.215656194255893E-2</v>
      </c>
      <c r="AW273" s="141">
        <f t="shared" si="1139"/>
        <v>1.215656194255893E-2</v>
      </c>
      <c r="AX273" s="141">
        <f t="shared" si="1139"/>
        <v>1.215656194255893E-2</v>
      </c>
      <c r="AY273" s="141">
        <f t="shared" si="1139"/>
        <v>1.215656194255893E-2</v>
      </c>
      <c r="BA273" s="140" t="s">
        <v>114</v>
      </c>
      <c r="BB273" s="140" t="s">
        <v>114</v>
      </c>
      <c r="BC273" s="140" t="s">
        <v>114</v>
      </c>
      <c r="BD273" s="140" t="s">
        <v>114</v>
      </c>
      <c r="BF273" s="77" t="s">
        <v>248</v>
      </c>
      <c r="BG273" s="77" t="str">
        <f t="shared" si="762"/>
        <v>Non-Media Marketing (% Gross Profit)Strong Case Scenario</v>
      </c>
    </row>
    <row r="274" spans="2:59" x14ac:dyDescent="0.25">
      <c r="B274" s="92" t="s">
        <v>265</v>
      </c>
      <c r="C274" s="91" t="s">
        <v>119</v>
      </c>
      <c r="D274" s="146">
        <f t="shared" ref="D274:O274" si="1140">D191/D$29</f>
        <v>1.5797290233317291E-2</v>
      </c>
      <c r="E274" s="146">
        <f t="shared" si="1140"/>
        <v>1.6259566910509154E-2</v>
      </c>
      <c r="F274" s="146">
        <f t="shared" si="1140"/>
        <v>1.0361612378910201E-2</v>
      </c>
      <c r="G274" s="146">
        <f t="shared" si="1140"/>
        <v>8.4203826644166594E-3</v>
      </c>
      <c r="H274" s="146">
        <f t="shared" si="1140"/>
        <v>7.2826222519591756E-3</v>
      </c>
      <c r="I274" s="146">
        <f t="shared" si="1140"/>
        <v>6.3265442476559955E-3</v>
      </c>
      <c r="J274" s="146">
        <f t="shared" si="1140"/>
        <v>1.032519792159493E-2</v>
      </c>
      <c r="K274" s="146">
        <f t="shared" si="1140"/>
        <v>1.128498556953306E-2</v>
      </c>
      <c r="L274" s="146">
        <f t="shared" si="1140"/>
        <v>1.2710838292793096E-2</v>
      </c>
      <c r="M274" s="146">
        <f t="shared" si="1140"/>
        <v>1.7077863584631595E-2</v>
      </c>
      <c r="N274" s="146">
        <f t="shared" si="1140"/>
        <v>1.0571232499152334E-2</v>
      </c>
      <c r="O274" s="146">
        <f t="shared" si="1140"/>
        <v>1.0328041658013975E-2</v>
      </c>
      <c r="P274" s="141">
        <f t="shared" ref="P274:P286" si="1141">AVERAGE(D274:O274)</f>
        <v>1.1395514851040622E-2</v>
      </c>
      <c r="Q274" s="141">
        <f t="shared" ref="Q274:AY275" si="1142">P274</f>
        <v>1.1395514851040622E-2</v>
      </c>
      <c r="R274" s="141">
        <f t="shared" si="1142"/>
        <v>1.1395514851040622E-2</v>
      </c>
      <c r="S274" s="141">
        <f t="shared" si="1142"/>
        <v>1.1395514851040622E-2</v>
      </c>
      <c r="T274" s="141">
        <f t="shared" si="1142"/>
        <v>1.1395514851040622E-2</v>
      </c>
      <c r="U274" s="141">
        <f t="shared" si="1142"/>
        <v>1.1395514851040622E-2</v>
      </c>
      <c r="V274" s="141">
        <f t="shared" si="1142"/>
        <v>1.1395514851040622E-2</v>
      </c>
      <c r="W274" s="141">
        <f t="shared" si="1142"/>
        <v>1.1395514851040622E-2</v>
      </c>
      <c r="X274" s="141">
        <f t="shared" si="1142"/>
        <v>1.1395514851040622E-2</v>
      </c>
      <c r="Y274" s="141">
        <f t="shared" si="1142"/>
        <v>1.1395514851040622E-2</v>
      </c>
      <c r="Z274" s="141">
        <f t="shared" si="1142"/>
        <v>1.1395514851040622E-2</v>
      </c>
      <c r="AA274" s="141">
        <f t="shared" si="1142"/>
        <v>1.1395514851040622E-2</v>
      </c>
      <c r="AB274" s="141">
        <f t="shared" si="1142"/>
        <v>1.1395514851040622E-2</v>
      </c>
      <c r="AC274" s="141">
        <f t="shared" si="1142"/>
        <v>1.1395514851040622E-2</v>
      </c>
      <c r="AD274" s="141">
        <f t="shared" si="1142"/>
        <v>1.1395514851040622E-2</v>
      </c>
      <c r="AE274" s="141">
        <f t="shared" si="1142"/>
        <v>1.1395514851040622E-2</v>
      </c>
      <c r="AF274" s="141">
        <f t="shared" si="1142"/>
        <v>1.1395514851040622E-2</v>
      </c>
      <c r="AG274" s="141">
        <f t="shared" si="1142"/>
        <v>1.1395514851040622E-2</v>
      </c>
      <c r="AH274" s="141">
        <f t="shared" si="1142"/>
        <v>1.1395514851040622E-2</v>
      </c>
      <c r="AI274" s="141">
        <f t="shared" si="1142"/>
        <v>1.1395514851040622E-2</v>
      </c>
      <c r="AJ274" s="141">
        <f t="shared" si="1142"/>
        <v>1.1395514851040622E-2</v>
      </c>
      <c r="AK274" s="141">
        <f t="shared" si="1142"/>
        <v>1.1395514851040622E-2</v>
      </c>
      <c r="AL274" s="141">
        <f t="shared" si="1142"/>
        <v>1.1395514851040622E-2</v>
      </c>
      <c r="AM274" s="141">
        <f t="shared" si="1142"/>
        <v>1.1395514851040622E-2</v>
      </c>
      <c r="AN274" s="141">
        <f t="shared" si="1142"/>
        <v>1.1395514851040622E-2</v>
      </c>
      <c r="AO274" s="141">
        <f t="shared" si="1142"/>
        <v>1.1395514851040622E-2</v>
      </c>
      <c r="AP274" s="141">
        <f t="shared" si="1142"/>
        <v>1.1395514851040622E-2</v>
      </c>
      <c r="AQ274" s="141">
        <f t="shared" si="1142"/>
        <v>1.1395514851040622E-2</v>
      </c>
      <c r="AR274" s="141">
        <f t="shared" si="1142"/>
        <v>1.1395514851040622E-2</v>
      </c>
      <c r="AS274" s="141">
        <f t="shared" si="1142"/>
        <v>1.1395514851040622E-2</v>
      </c>
      <c r="AT274" s="141">
        <f t="shared" si="1142"/>
        <v>1.1395514851040622E-2</v>
      </c>
      <c r="AU274" s="141">
        <f t="shared" si="1142"/>
        <v>1.1395514851040622E-2</v>
      </c>
      <c r="AV274" s="141">
        <f t="shared" si="1142"/>
        <v>1.1395514851040622E-2</v>
      </c>
      <c r="AW274" s="141">
        <f t="shared" si="1142"/>
        <v>1.1395514851040622E-2</v>
      </c>
      <c r="AX274" s="141">
        <f t="shared" si="1142"/>
        <v>1.1395514851040622E-2</v>
      </c>
      <c r="AY274" s="141">
        <f t="shared" si="1142"/>
        <v>1.1395514851040622E-2</v>
      </c>
      <c r="BA274" s="140" t="s">
        <v>114</v>
      </c>
      <c r="BB274" s="140" t="s">
        <v>114</v>
      </c>
      <c r="BC274" s="140" t="s">
        <v>114</v>
      </c>
      <c r="BD274" s="140" t="s">
        <v>114</v>
      </c>
      <c r="BF274" s="77" t="s">
        <v>248</v>
      </c>
      <c r="BG274" s="77" t="str">
        <f t="shared" si="762"/>
        <v>Partner Marketing (% Gross Profit)Strong Case Scenario</v>
      </c>
    </row>
    <row r="275" spans="2:59" x14ac:dyDescent="0.25">
      <c r="B275" s="92" t="s">
        <v>266</v>
      </c>
      <c r="C275" s="91" t="s">
        <v>119</v>
      </c>
      <c r="D275" s="146">
        <f t="shared" ref="D275:O275" si="1143">D192/D$29</f>
        <v>2.0838952082441756E-2</v>
      </c>
      <c r="E275" s="146">
        <f t="shared" si="1143"/>
        <v>7.9938095933656292E-2</v>
      </c>
      <c r="F275" s="146">
        <f t="shared" si="1143"/>
        <v>5.5371000043982391E-2</v>
      </c>
      <c r="G275" s="146">
        <f t="shared" si="1143"/>
        <v>2.1131279279018266E-2</v>
      </c>
      <c r="H275" s="146">
        <f t="shared" si="1143"/>
        <v>2.4363400875169527E-2</v>
      </c>
      <c r="I275" s="146">
        <f t="shared" si="1143"/>
        <v>2.495288555429627E-2</v>
      </c>
      <c r="J275" s="146">
        <f t="shared" si="1143"/>
        <v>2.4778835374865301E-2</v>
      </c>
      <c r="K275" s="146">
        <f t="shared" si="1143"/>
        <v>2.0537125571097173E-2</v>
      </c>
      <c r="L275" s="146">
        <f t="shared" si="1143"/>
        <v>3.3610331395550418E-3</v>
      </c>
      <c r="M275" s="146">
        <f t="shared" si="1143"/>
        <v>1.6366192066688896E-2</v>
      </c>
      <c r="N275" s="146">
        <f t="shared" si="1143"/>
        <v>1.7599950207863146E-2</v>
      </c>
      <c r="O275" s="146">
        <f t="shared" si="1143"/>
        <v>1.6453752723806624E-2</v>
      </c>
      <c r="P275" s="141">
        <f t="shared" si="1141"/>
        <v>2.7141041904370052E-2</v>
      </c>
      <c r="Q275" s="141">
        <f t="shared" si="1142"/>
        <v>2.7141041904370052E-2</v>
      </c>
      <c r="R275" s="141">
        <f t="shared" si="1142"/>
        <v>2.7141041904370052E-2</v>
      </c>
      <c r="S275" s="141">
        <f t="shared" si="1142"/>
        <v>2.7141041904370052E-2</v>
      </c>
      <c r="T275" s="141">
        <f t="shared" si="1142"/>
        <v>2.7141041904370052E-2</v>
      </c>
      <c r="U275" s="141">
        <f t="shared" si="1142"/>
        <v>2.7141041904370052E-2</v>
      </c>
      <c r="V275" s="141">
        <f t="shared" si="1142"/>
        <v>2.7141041904370052E-2</v>
      </c>
      <c r="W275" s="141">
        <f t="shared" si="1142"/>
        <v>2.7141041904370052E-2</v>
      </c>
      <c r="X275" s="141">
        <f t="shared" si="1142"/>
        <v>2.7141041904370052E-2</v>
      </c>
      <c r="Y275" s="141">
        <f t="shared" si="1142"/>
        <v>2.7141041904370052E-2</v>
      </c>
      <c r="Z275" s="141">
        <f t="shared" si="1142"/>
        <v>2.7141041904370052E-2</v>
      </c>
      <c r="AA275" s="141">
        <f t="shared" si="1142"/>
        <v>2.7141041904370052E-2</v>
      </c>
      <c r="AB275" s="141">
        <f t="shared" si="1142"/>
        <v>2.7141041904370052E-2</v>
      </c>
      <c r="AC275" s="141">
        <f t="shared" si="1142"/>
        <v>2.7141041904370052E-2</v>
      </c>
      <c r="AD275" s="141">
        <f t="shared" si="1142"/>
        <v>2.7141041904370052E-2</v>
      </c>
      <c r="AE275" s="141">
        <f t="shared" si="1142"/>
        <v>2.7141041904370052E-2</v>
      </c>
      <c r="AF275" s="141">
        <f t="shared" si="1142"/>
        <v>2.7141041904370052E-2</v>
      </c>
      <c r="AG275" s="141">
        <f t="shared" si="1142"/>
        <v>2.7141041904370052E-2</v>
      </c>
      <c r="AH275" s="141">
        <f t="shared" si="1142"/>
        <v>2.7141041904370052E-2</v>
      </c>
      <c r="AI275" s="141">
        <f t="shared" si="1142"/>
        <v>2.7141041904370052E-2</v>
      </c>
      <c r="AJ275" s="141">
        <f t="shared" si="1142"/>
        <v>2.7141041904370052E-2</v>
      </c>
      <c r="AK275" s="141">
        <f t="shared" si="1142"/>
        <v>2.7141041904370052E-2</v>
      </c>
      <c r="AL275" s="141">
        <f t="shared" si="1142"/>
        <v>2.7141041904370052E-2</v>
      </c>
      <c r="AM275" s="141">
        <f t="shared" si="1142"/>
        <v>2.7141041904370052E-2</v>
      </c>
      <c r="AN275" s="141">
        <f t="shared" si="1142"/>
        <v>2.7141041904370052E-2</v>
      </c>
      <c r="AO275" s="141">
        <f t="shared" si="1142"/>
        <v>2.7141041904370052E-2</v>
      </c>
      <c r="AP275" s="141">
        <f t="shared" si="1142"/>
        <v>2.7141041904370052E-2</v>
      </c>
      <c r="AQ275" s="141">
        <f t="shared" si="1142"/>
        <v>2.7141041904370052E-2</v>
      </c>
      <c r="AR275" s="141">
        <f t="shared" si="1142"/>
        <v>2.7141041904370052E-2</v>
      </c>
      <c r="AS275" s="141">
        <f t="shared" si="1142"/>
        <v>2.7141041904370052E-2</v>
      </c>
      <c r="AT275" s="141">
        <f t="shared" si="1142"/>
        <v>2.7141041904370052E-2</v>
      </c>
      <c r="AU275" s="141">
        <f t="shared" si="1142"/>
        <v>2.7141041904370052E-2</v>
      </c>
      <c r="AV275" s="141">
        <f t="shared" si="1142"/>
        <v>2.7141041904370052E-2</v>
      </c>
      <c r="AW275" s="141">
        <f t="shared" si="1142"/>
        <v>2.7141041904370052E-2</v>
      </c>
      <c r="AX275" s="141">
        <f t="shared" si="1142"/>
        <v>2.7141041904370052E-2</v>
      </c>
      <c r="AY275" s="141">
        <f t="shared" si="1142"/>
        <v>2.7141041904370052E-2</v>
      </c>
      <c r="BA275" s="140" t="s">
        <v>114</v>
      </c>
      <c r="BB275" s="140" t="s">
        <v>114</v>
      </c>
      <c r="BC275" s="140" t="s">
        <v>114</v>
      </c>
      <c r="BD275" s="140" t="s">
        <v>114</v>
      </c>
      <c r="BF275" s="77" t="s">
        <v>248</v>
      </c>
      <c r="BG275" s="77" t="str">
        <f t="shared" si="762"/>
        <v>Rider Marketing (% Gross Profit)Strong Case Scenario</v>
      </c>
    </row>
    <row r="276" spans="2:59" x14ac:dyDescent="0.25">
      <c r="B276" s="92" t="s">
        <v>267</v>
      </c>
      <c r="C276" s="91" t="s">
        <v>119</v>
      </c>
      <c r="D276" s="146">
        <f t="shared" ref="D276:O276" si="1144">D194/D$29</f>
        <v>1.7250437054138954E-3</v>
      </c>
      <c r="E276" s="146">
        <f t="shared" si="1144"/>
        <v>5.7396150782592177E-3</v>
      </c>
      <c r="F276" s="146">
        <f t="shared" si="1144"/>
        <v>5.0178720642416264E-3</v>
      </c>
      <c r="G276" s="146">
        <f t="shared" si="1144"/>
        <v>0</v>
      </c>
      <c r="H276" s="146">
        <f t="shared" si="1144"/>
        <v>0</v>
      </c>
      <c r="I276" s="146">
        <f t="shared" si="1144"/>
        <v>0</v>
      </c>
      <c r="J276" s="146">
        <f t="shared" si="1144"/>
        <v>7.0470065265693587E-5</v>
      </c>
      <c r="K276" s="146">
        <f t="shared" si="1144"/>
        <v>8.6354549970560413E-6</v>
      </c>
      <c r="L276" s="146">
        <f t="shared" si="1144"/>
        <v>-6.0900535937052695E-5</v>
      </c>
      <c r="M276" s="146">
        <f t="shared" si="1144"/>
        <v>0</v>
      </c>
      <c r="N276" s="146">
        <f t="shared" si="1144"/>
        <v>0</v>
      </c>
      <c r="O276" s="146">
        <f t="shared" si="1144"/>
        <v>0</v>
      </c>
      <c r="P276" s="141">
        <f t="shared" si="1141"/>
        <v>1.0417279860200363E-3</v>
      </c>
      <c r="Q276" s="141">
        <f t="shared" ref="Q276:AY276" si="1145">P276</f>
        <v>1.0417279860200363E-3</v>
      </c>
      <c r="R276" s="141">
        <f t="shared" si="1145"/>
        <v>1.0417279860200363E-3</v>
      </c>
      <c r="S276" s="141">
        <f t="shared" si="1145"/>
        <v>1.0417279860200363E-3</v>
      </c>
      <c r="T276" s="141">
        <f t="shared" si="1145"/>
        <v>1.0417279860200363E-3</v>
      </c>
      <c r="U276" s="141">
        <f t="shared" si="1145"/>
        <v>1.0417279860200363E-3</v>
      </c>
      <c r="V276" s="141">
        <f t="shared" si="1145"/>
        <v>1.0417279860200363E-3</v>
      </c>
      <c r="W276" s="141">
        <f t="shared" si="1145"/>
        <v>1.0417279860200363E-3</v>
      </c>
      <c r="X276" s="141">
        <f t="shared" si="1145"/>
        <v>1.0417279860200363E-3</v>
      </c>
      <c r="Y276" s="141">
        <f t="shared" si="1145"/>
        <v>1.0417279860200363E-3</v>
      </c>
      <c r="Z276" s="141">
        <f t="shared" si="1145"/>
        <v>1.0417279860200363E-3</v>
      </c>
      <c r="AA276" s="141">
        <f t="shared" si="1145"/>
        <v>1.0417279860200363E-3</v>
      </c>
      <c r="AB276" s="141">
        <f t="shared" si="1145"/>
        <v>1.0417279860200363E-3</v>
      </c>
      <c r="AC276" s="141">
        <f t="shared" si="1145"/>
        <v>1.0417279860200363E-3</v>
      </c>
      <c r="AD276" s="141">
        <f t="shared" si="1145"/>
        <v>1.0417279860200363E-3</v>
      </c>
      <c r="AE276" s="141">
        <f t="shared" si="1145"/>
        <v>1.0417279860200363E-3</v>
      </c>
      <c r="AF276" s="141">
        <f t="shared" si="1145"/>
        <v>1.0417279860200363E-3</v>
      </c>
      <c r="AG276" s="141">
        <f t="shared" si="1145"/>
        <v>1.0417279860200363E-3</v>
      </c>
      <c r="AH276" s="141">
        <f t="shared" si="1145"/>
        <v>1.0417279860200363E-3</v>
      </c>
      <c r="AI276" s="141">
        <f t="shared" si="1145"/>
        <v>1.0417279860200363E-3</v>
      </c>
      <c r="AJ276" s="141">
        <f t="shared" si="1145"/>
        <v>1.0417279860200363E-3</v>
      </c>
      <c r="AK276" s="141">
        <f t="shared" si="1145"/>
        <v>1.0417279860200363E-3</v>
      </c>
      <c r="AL276" s="141">
        <f t="shared" si="1145"/>
        <v>1.0417279860200363E-3</v>
      </c>
      <c r="AM276" s="141">
        <f t="shared" si="1145"/>
        <v>1.0417279860200363E-3</v>
      </c>
      <c r="AN276" s="141">
        <f t="shared" si="1145"/>
        <v>1.0417279860200363E-3</v>
      </c>
      <c r="AO276" s="141">
        <f t="shared" si="1145"/>
        <v>1.0417279860200363E-3</v>
      </c>
      <c r="AP276" s="141">
        <f t="shared" si="1145"/>
        <v>1.0417279860200363E-3</v>
      </c>
      <c r="AQ276" s="141">
        <f t="shared" si="1145"/>
        <v>1.0417279860200363E-3</v>
      </c>
      <c r="AR276" s="141">
        <f t="shared" si="1145"/>
        <v>1.0417279860200363E-3</v>
      </c>
      <c r="AS276" s="141">
        <f t="shared" si="1145"/>
        <v>1.0417279860200363E-3</v>
      </c>
      <c r="AT276" s="141">
        <f t="shared" si="1145"/>
        <v>1.0417279860200363E-3</v>
      </c>
      <c r="AU276" s="141">
        <f t="shared" si="1145"/>
        <v>1.0417279860200363E-3</v>
      </c>
      <c r="AV276" s="141">
        <f t="shared" si="1145"/>
        <v>1.0417279860200363E-3</v>
      </c>
      <c r="AW276" s="141">
        <f t="shared" si="1145"/>
        <v>1.0417279860200363E-3</v>
      </c>
      <c r="AX276" s="141">
        <f t="shared" si="1145"/>
        <v>1.0417279860200363E-3</v>
      </c>
      <c r="AY276" s="141">
        <f t="shared" si="1145"/>
        <v>1.0417279860200363E-3</v>
      </c>
      <c r="BA276" s="140" t="s">
        <v>114</v>
      </c>
      <c r="BB276" s="140" t="s">
        <v>114</v>
      </c>
      <c r="BC276" s="140" t="s">
        <v>114</v>
      </c>
      <c r="BD276" s="140" t="s">
        <v>114</v>
      </c>
      <c r="BF276" s="77" t="s">
        <v>248</v>
      </c>
      <c r="BG276" s="77" t="str">
        <f t="shared" si="762"/>
        <v>General Insurance (%Operating Expenses)Strong Case Scenario</v>
      </c>
    </row>
    <row r="277" spans="2:59" x14ac:dyDescent="0.25">
      <c r="B277" s="92" t="s">
        <v>268</v>
      </c>
      <c r="C277" s="91" t="s">
        <v>119</v>
      </c>
      <c r="D277" s="146">
        <f t="shared" ref="D277:O277" si="1146">D195/D$29</f>
        <v>5.4471946798431196E-2</v>
      </c>
      <c r="E277" s="146">
        <f t="shared" si="1146"/>
        <v>2.2093464984294969E-2</v>
      </c>
      <c r="F277" s="146">
        <f t="shared" si="1146"/>
        <v>2.8466410166199111E-2</v>
      </c>
      <c r="G277" s="146">
        <f t="shared" si="1146"/>
        <v>3.4772131436647133E-2</v>
      </c>
      <c r="H277" s="146">
        <f t="shared" si="1146"/>
        <v>-3.5972866475658387E-2</v>
      </c>
      <c r="I277" s="146">
        <f t="shared" si="1146"/>
        <v>2.1389970465035928E-2</v>
      </c>
      <c r="J277" s="146">
        <f t="shared" si="1146"/>
        <v>2.3801416361725274E-2</v>
      </c>
      <c r="K277" s="146">
        <f t="shared" si="1146"/>
        <v>1.8986865445921455E-2</v>
      </c>
      <c r="L277" s="146">
        <f t="shared" si="1146"/>
        <v>1.645745488970652E-2</v>
      </c>
      <c r="M277" s="146">
        <f t="shared" si="1146"/>
        <v>1.2481867912070305E-2</v>
      </c>
      <c r="N277" s="146">
        <f t="shared" si="1146"/>
        <v>1.4450140988772495E-2</v>
      </c>
      <c r="O277" s="146">
        <f t="shared" si="1146"/>
        <v>1.3644505537710412E-2</v>
      </c>
      <c r="P277" s="141">
        <f t="shared" si="1141"/>
        <v>1.8753609042571368E-2</v>
      </c>
      <c r="Q277" s="141">
        <f t="shared" ref="Q277:AY277" si="1147">P277</f>
        <v>1.8753609042571368E-2</v>
      </c>
      <c r="R277" s="141">
        <f t="shared" si="1147"/>
        <v>1.8753609042571368E-2</v>
      </c>
      <c r="S277" s="141">
        <f t="shared" si="1147"/>
        <v>1.8753609042571368E-2</v>
      </c>
      <c r="T277" s="141">
        <f t="shared" si="1147"/>
        <v>1.8753609042571368E-2</v>
      </c>
      <c r="U277" s="141">
        <f t="shared" si="1147"/>
        <v>1.8753609042571368E-2</v>
      </c>
      <c r="V277" s="141">
        <f t="shared" si="1147"/>
        <v>1.8753609042571368E-2</v>
      </c>
      <c r="W277" s="141">
        <f t="shared" si="1147"/>
        <v>1.8753609042571368E-2</v>
      </c>
      <c r="X277" s="141">
        <f t="shared" si="1147"/>
        <v>1.8753609042571368E-2</v>
      </c>
      <c r="Y277" s="141">
        <f t="shared" si="1147"/>
        <v>1.8753609042571368E-2</v>
      </c>
      <c r="Z277" s="141">
        <f t="shared" si="1147"/>
        <v>1.8753609042571368E-2</v>
      </c>
      <c r="AA277" s="141">
        <f t="shared" si="1147"/>
        <v>1.8753609042571368E-2</v>
      </c>
      <c r="AB277" s="141">
        <f t="shared" si="1147"/>
        <v>1.8753609042571368E-2</v>
      </c>
      <c r="AC277" s="141">
        <f t="shared" si="1147"/>
        <v>1.8753609042571368E-2</v>
      </c>
      <c r="AD277" s="141">
        <f t="shared" si="1147"/>
        <v>1.8753609042571368E-2</v>
      </c>
      <c r="AE277" s="141">
        <f t="shared" si="1147"/>
        <v>1.8753609042571368E-2</v>
      </c>
      <c r="AF277" s="141">
        <f t="shared" si="1147"/>
        <v>1.8753609042571368E-2</v>
      </c>
      <c r="AG277" s="141">
        <f t="shared" si="1147"/>
        <v>1.8753609042571368E-2</v>
      </c>
      <c r="AH277" s="141">
        <f t="shared" si="1147"/>
        <v>1.8753609042571368E-2</v>
      </c>
      <c r="AI277" s="141">
        <f t="shared" si="1147"/>
        <v>1.8753609042571368E-2</v>
      </c>
      <c r="AJ277" s="141">
        <f t="shared" si="1147"/>
        <v>1.8753609042571368E-2</v>
      </c>
      <c r="AK277" s="141">
        <f t="shared" si="1147"/>
        <v>1.8753609042571368E-2</v>
      </c>
      <c r="AL277" s="141">
        <f t="shared" si="1147"/>
        <v>1.8753609042571368E-2</v>
      </c>
      <c r="AM277" s="141">
        <f t="shared" si="1147"/>
        <v>1.8753609042571368E-2</v>
      </c>
      <c r="AN277" s="141">
        <f t="shared" si="1147"/>
        <v>1.8753609042571368E-2</v>
      </c>
      <c r="AO277" s="141">
        <f t="shared" si="1147"/>
        <v>1.8753609042571368E-2</v>
      </c>
      <c r="AP277" s="141">
        <f t="shared" si="1147"/>
        <v>1.8753609042571368E-2</v>
      </c>
      <c r="AQ277" s="141">
        <f t="shared" si="1147"/>
        <v>1.8753609042571368E-2</v>
      </c>
      <c r="AR277" s="141">
        <f t="shared" si="1147"/>
        <v>1.8753609042571368E-2</v>
      </c>
      <c r="AS277" s="141">
        <f t="shared" si="1147"/>
        <v>1.8753609042571368E-2</v>
      </c>
      <c r="AT277" s="141">
        <f t="shared" si="1147"/>
        <v>1.8753609042571368E-2</v>
      </c>
      <c r="AU277" s="141">
        <f t="shared" si="1147"/>
        <v>1.8753609042571368E-2</v>
      </c>
      <c r="AV277" s="141">
        <f t="shared" si="1147"/>
        <v>1.8753609042571368E-2</v>
      </c>
      <c r="AW277" s="141">
        <f t="shared" si="1147"/>
        <v>1.8753609042571368E-2</v>
      </c>
      <c r="AX277" s="141">
        <f t="shared" si="1147"/>
        <v>1.8753609042571368E-2</v>
      </c>
      <c r="AY277" s="141">
        <f t="shared" si="1147"/>
        <v>1.8753609042571368E-2</v>
      </c>
      <c r="BA277" s="140" t="s">
        <v>114</v>
      </c>
      <c r="BB277" s="140" t="s">
        <v>114</v>
      </c>
      <c r="BC277" s="140" t="s">
        <v>114</v>
      </c>
      <c r="BD277" s="140" t="s">
        <v>114</v>
      </c>
      <c r="BF277" s="77" t="s">
        <v>248</v>
      </c>
      <c r="BG277" s="77" t="str">
        <f t="shared" si="762"/>
        <v>Legal Services (%Operating Expenses)Strong Case Scenario</v>
      </c>
    </row>
    <row r="278" spans="2:59" x14ac:dyDescent="0.25">
      <c r="B278" s="92" t="s">
        <v>269</v>
      </c>
      <c r="C278" s="91" t="s">
        <v>119</v>
      </c>
      <c r="D278" s="146">
        <f t="shared" ref="D278:O278" si="1148">D196/D$29</f>
        <v>0.13621263552902169</v>
      </c>
      <c r="E278" s="146">
        <f t="shared" si="1148"/>
        <v>0.18587304283100209</v>
      </c>
      <c r="F278" s="146">
        <f t="shared" si="1148"/>
        <v>0.17458252644449865</v>
      </c>
      <c r="G278" s="146">
        <f t="shared" si="1148"/>
        <v>0.13852053891541444</v>
      </c>
      <c r="H278" s="146">
        <f t="shared" si="1148"/>
        <v>0.16134011075463606</v>
      </c>
      <c r="I278" s="146">
        <f t="shared" si="1148"/>
        <v>0.14729865177015206</v>
      </c>
      <c r="J278" s="146">
        <f t="shared" si="1148"/>
        <v>0.13442747139367023</v>
      </c>
      <c r="K278" s="146">
        <f t="shared" si="1148"/>
        <v>0.16784306834932902</v>
      </c>
      <c r="L278" s="146">
        <f t="shared" si="1148"/>
        <v>0.11333987585748567</v>
      </c>
      <c r="M278" s="146">
        <f t="shared" si="1148"/>
        <v>0.1405259770165917</v>
      </c>
      <c r="N278" s="146">
        <f t="shared" si="1148"/>
        <v>0.1653736772510172</v>
      </c>
      <c r="O278" s="146">
        <f t="shared" si="1148"/>
        <v>0.15545981837266554</v>
      </c>
      <c r="P278" s="141">
        <f t="shared" si="1141"/>
        <v>0.15173311620712371</v>
      </c>
      <c r="Q278" s="141">
        <f t="shared" ref="Q278:AY278" si="1149">P278</f>
        <v>0.15173311620712371</v>
      </c>
      <c r="R278" s="141">
        <f t="shared" si="1149"/>
        <v>0.15173311620712371</v>
      </c>
      <c r="S278" s="141">
        <f t="shared" si="1149"/>
        <v>0.15173311620712371</v>
      </c>
      <c r="T278" s="141">
        <f t="shared" si="1149"/>
        <v>0.15173311620712371</v>
      </c>
      <c r="U278" s="141">
        <f t="shared" si="1149"/>
        <v>0.15173311620712371</v>
      </c>
      <c r="V278" s="141">
        <f t="shared" si="1149"/>
        <v>0.15173311620712371</v>
      </c>
      <c r="W278" s="141">
        <f t="shared" si="1149"/>
        <v>0.15173311620712371</v>
      </c>
      <c r="X278" s="141">
        <f t="shared" si="1149"/>
        <v>0.15173311620712371</v>
      </c>
      <c r="Y278" s="141">
        <f t="shared" si="1149"/>
        <v>0.15173311620712371</v>
      </c>
      <c r="Z278" s="141">
        <f t="shared" si="1149"/>
        <v>0.15173311620712371</v>
      </c>
      <c r="AA278" s="141">
        <f t="shared" si="1149"/>
        <v>0.15173311620712371</v>
      </c>
      <c r="AB278" s="141">
        <f t="shared" si="1149"/>
        <v>0.15173311620712371</v>
      </c>
      <c r="AC278" s="141">
        <f t="shared" si="1149"/>
        <v>0.15173311620712371</v>
      </c>
      <c r="AD278" s="141">
        <f t="shared" si="1149"/>
        <v>0.15173311620712371</v>
      </c>
      <c r="AE278" s="141">
        <f t="shared" si="1149"/>
        <v>0.15173311620712371</v>
      </c>
      <c r="AF278" s="141">
        <f t="shared" si="1149"/>
        <v>0.15173311620712371</v>
      </c>
      <c r="AG278" s="141">
        <f t="shared" si="1149"/>
        <v>0.15173311620712371</v>
      </c>
      <c r="AH278" s="141">
        <f t="shared" si="1149"/>
        <v>0.15173311620712371</v>
      </c>
      <c r="AI278" s="141">
        <f t="shared" si="1149"/>
        <v>0.15173311620712371</v>
      </c>
      <c r="AJ278" s="141">
        <f t="shared" si="1149"/>
        <v>0.15173311620712371</v>
      </c>
      <c r="AK278" s="141">
        <f t="shared" si="1149"/>
        <v>0.15173311620712371</v>
      </c>
      <c r="AL278" s="141">
        <f t="shared" si="1149"/>
        <v>0.15173311620712371</v>
      </c>
      <c r="AM278" s="141">
        <f t="shared" si="1149"/>
        <v>0.15173311620712371</v>
      </c>
      <c r="AN278" s="141">
        <f t="shared" si="1149"/>
        <v>0.15173311620712371</v>
      </c>
      <c r="AO278" s="141">
        <f t="shared" si="1149"/>
        <v>0.15173311620712371</v>
      </c>
      <c r="AP278" s="141">
        <f t="shared" si="1149"/>
        <v>0.15173311620712371</v>
      </c>
      <c r="AQ278" s="141">
        <f t="shared" si="1149"/>
        <v>0.15173311620712371</v>
      </c>
      <c r="AR278" s="141">
        <f t="shared" si="1149"/>
        <v>0.15173311620712371</v>
      </c>
      <c r="AS278" s="141">
        <f t="shared" si="1149"/>
        <v>0.15173311620712371</v>
      </c>
      <c r="AT278" s="141">
        <f t="shared" si="1149"/>
        <v>0.15173311620712371</v>
      </c>
      <c r="AU278" s="141">
        <f t="shared" si="1149"/>
        <v>0.15173311620712371</v>
      </c>
      <c r="AV278" s="141">
        <f t="shared" si="1149"/>
        <v>0.15173311620712371</v>
      </c>
      <c r="AW278" s="141">
        <f t="shared" si="1149"/>
        <v>0.15173311620712371</v>
      </c>
      <c r="AX278" s="141">
        <f t="shared" si="1149"/>
        <v>0.15173311620712371</v>
      </c>
      <c r="AY278" s="141">
        <f t="shared" si="1149"/>
        <v>0.15173311620712371</v>
      </c>
      <c r="BA278" s="140" t="s">
        <v>114</v>
      </c>
      <c r="BB278" s="140" t="s">
        <v>114</v>
      </c>
      <c r="BC278" s="140" t="s">
        <v>114</v>
      </c>
      <c r="BD278" s="140" t="s">
        <v>114</v>
      </c>
      <c r="BF278" s="77" t="s">
        <v>248</v>
      </c>
      <c r="BG278" s="77" t="str">
        <f t="shared" si="762"/>
        <v>Support Services (%Operating Expenses)Strong Case Scenario</v>
      </c>
    </row>
    <row r="279" spans="2:59" x14ac:dyDescent="0.25">
      <c r="B279" s="92" t="s">
        <v>270</v>
      </c>
      <c r="C279" s="91" t="s">
        <v>119</v>
      </c>
      <c r="D279" s="146">
        <f t="shared" ref="D279:O279" si="1150">D197/D$29</f>
        <v>2.407846367609669E-2</v>
      </c>
      <c r="E279" s="146">
        <f t="shared" si="1150"/>
        <v>3.063577589514347E-2</v>
      </c>
      <c r="F279" s="146">
        <f t="shared" si="1150"/>
        <v>2.0399697374112034E-2</v>
      </c>
      <c r="G279" s="146">
        <f t="shared" si="1150"/>
        <v>2.9662577770962255E-2</v>
      </c>
      <c r="H279" s="146">
        <f t="shared" si="1150"/>
        <v>3.5604904562279403E-2</v>
      </c>
      <c r="I279" s="146">
        <f t="shared" si="1150"/>
        <v>2.6659748744352039E-2</v>
      </c>
      <c r="J279" s="146">
        <f t="shared" si="1150"/>
        <v>1.9720138544983706E-2</v>
      </c>
      <c r="K279" s="146">
        <f t="shared" si="1150"/>
        <v>3.2080322313019737E-2</v>
      </c>
      <c r="L279" s="146">
        <f t="shared" si="1150"/>
        <v>1.389338163528509E-2</v>
      </c>
      <c r="M279" s="146">
        <f t="shared" si="1150"/>
        <v>2.9550125260135677E-2</v>
      </c>
      <c r="N279" s="146">
        <f t="shared" si="1150"/>
        <v>2.6470224385576831E-2</v>
      </c>
      <c r="O279" s="146">
        <f t="shared" si="1150"/>
        <v>4.1752315200333609E-2</v>
      </c>
      <c r="P279" s="141">
        <f t="shared" si="1141"/>
        <v>2.7542306280190051E-2</v>
      </c>
      <c r="Q279" s="141">
        <f t="shared" ref="Q279:AY279" si="1151">P279</f>
        <v>2.7542306280190051E-2</v>
      </c>
      <c r="R279" s="141">
        <f t="shared" si="1151"/>
        <v>2.7542306280190051E-2</v>
      </c>
      <c r="S279" s="141">
        <f t="shared" si="1151"/>
        <v>2.7542306280190051E-2</v>
      </c>
      <c r="T279" s="141">
        <f t="shared" si="1151"/>
        <v>2.7542306280190051E-2</v>
      </c>
      <c r="U279" s="141">
        <f t="shared" si="1151"/>
        <v>2.7542306280190051E-2</v>
      </c>
      <c r="V279" s="141">
        <f t="shared" si="1151"/>
        <v>2.7542306280190051E-2</v>
      </c>
      <c r="W279" s="141">
        <f t="shared" si="1151"/>
        <v>2.7542306280190051E-2</v>
      </c>
      <c r="X279" s="141">
        <f t="shared" si="1151"/>
        <v>2.7542306280190051E-2</v>
      </c>
      <c r="Y279" s="141">
        <f t="shared" si="1151"/>
        <v>2.7542306280190051E-2</v>
      </c>
      <c r="Z279" s="141">
        <f t="shared" si="1151"/>
        <v>2.7542306280190051E-2</v>
      </c>
      <c r="AA279" s="141">
        <f t="shared" si="1151"/>
        <v>2.7542306280190051E-2</v>
      </c>
      <c r="AB279" s="141">
        <f t="shared" si="1151"/>
        <v>2.7542306280190051E-2</v>
      </c>
      <c r="AC279" s="141">
        <f t="shared" si="1151"/>
        <v>2.7542306280190051E-2</v>
      </c>
      <c r="AD279" s="141">
        <f t="shared" si="1151"/>
        <v>2.7542306280190051E-2</v>
      </c>
      <c r="AE279" s="141">
        <f t="shared" si="1151"/>
        <v>2.7542306280190051E-2</v>
      </c>
      <c r="AF279" s="141">
        <f t="shared" si="1151"/>
        <v>2.7542306280190051E-2</v>
      </c>
      <c r="AG279" s="141">
        <f t="shared" si="1151"/>
        <v>2.7542306280190051E-2</v>
      </c>
      <c r="AH279" s="141">
        <f t="shared" si="1151"/>
        <v>2.7542306280190051E-2</v>
      </c>
      <c r="AI279" s="141">
        <f t="shared" si="1151"/>
        <v>2.7542306280190051E-2</v>
      </c>
      <c r="AJ279" s="141">
        <f t="shared" si="1151"/>
        <v>2.7542306280190051E-2</v>
      </c>
      <c r="AK279" s="141">
        <f t="shared" si="1151"/>
        <v>2.7542306280190051E-2</v>
      </c>
      <c r="AL279" s="141">
        <f t="shared" si="1151"/>
        <v>2.7542306280190051E-2</v>
      </c>
      <c r="AM279" s="141">
        <f t="shared" si="1151"/>
        <v>2.7542306280190051E-2</v>
      </c>
      <c r="AN279" s="141">
        <f t="shared" si="1151"/>
        <v>2.7542306280190051E-2</v>
      </c>
      <c r="AO279" s="141">
        <f t="shared" si="1151"/>
        <v>2.7542306280190051E-2</v>
      </c>
      <c r="AP279" s="141">
        <f t="shared" si="1151"/>
        <v>2.7542306280190051E-2</v>
      </c>
      <c r="AQ279" s="141">
        <f t="shared" si="1151"/>
        <v>2.7542306280190051E-2</v>
      </c>
      <c r="AR279" s="141">
        <f t="shared" si="1151"/>
        <v>2.7542306280190051E-2</v>
      </c>
      <c r="AS279" s="141">
        <f t="shared" si="1151"/>
        <v>2.7542306280190051E-2</v>
      </c>
      <c r="AT279" s="141">
        <f t="shared" si="1151"/>
        <v>2.7542306280190051E-2</v>
      </c>
      <c r="AU279" s="141">
        <f t="shared" si="1151"/>
        <v>2.7542306280190051E-2</v>
      </c>
      <c r="AV279" s="141">
        <f t="shared" si="1151"/>
        <v>2.7542306280190051E-2</v>
      </c>
      <c r="AW279" s="141">
        <f t="shared" si="1151"/>
        <v>2.7542306280190051E-2</v>
      </c>
      <c r="AX279" s="141">
        <f t="shared" si="1151"/>
        <v>2.7542306280190051E-2</v>
      </c>
      <c r="AY279" s="141">
        <f t="shared" si="1151"/>
        <v>2.7542306280190051E-2</v>
      </c>
      <c r="BA279" s="140" t="s">
        <v>114</v>
      </c>
      <c r="BB279" s="140" t="s">
        <v>114</v>
      </c>
      <c r="BC279" s="140" t="s">
        <v>114</v>
      </c>
      <c r="BD279" s="140" t="s">
        <v>114</v>
      </c>
      <c r="BF279" s="77" t="s">
        <v>248</v>
      </c>
      <c r="BG279" s="77" t="str">
        <f t="shared" si="762"/>
        <v>Total Other Operating Expenses (%Operating Expenses)Strong Case Scenario</v>
      </c>
    </row>
    <row r="280" spans="2:59" x14ac:dyDescent="0.25">
      <c r="B280" s="92" t="s">
        <v>271</v>
      </c>
      <c r="C280" s="91" t="s">
        <v>119</v>
      </c>
      <c r="D280" s="146">
        <f t="shared" ref="D280:O280" si="1152">D198/D$29</f>
        <v>2.102834986079825E-2</v>
      </c>
      <c r="E280" s="146">
        <f t="shared" si="1152"/>
        <v>4.2666596990641063E-2</v>
      </c>
      <c r="F280" s="146">
        <f t="shared" si="1152"/>
        <v>4.4912311491294932E-2</v>
      </c>
      <c r="G280" s="146">
        <f t="shared" si="1152"/>
        <v>3.4277139158165153E-2</v>
      </c>
      <c r="H280" s="146">
        <f t="shared" si="1152"/>
        <v>3.171376781462476E-2</v>
      </c>
      <c r="I280" s="146">
        <f t="shared" si="1152"/>
        <v>2.4786595150747163E-2</v>
      </c>
      <c r="J280" s="146">
        <f t="shared" si="1152"/>
        <v>2.2929412011595107E-2</v>
      </c>
      <c r="K280" s="146">
        <f t="shared" si="1152"/>
        <v>2.4430458971460015E-2</v>
      </c>
      <c r="L280" s="146">
        <f t="shared" si="1152"/>
        <v>1.8223539590961433E-2</v>
      </c>
      <c r="M280" s="146">
        <f t="shared" si="1152"/>
        <v>2.4892771175356956E-2</v>
      </c>
      <c r="N280" s="146">
        <f t="shared" si="1152"/>
        <v>3.2000173479593573E-2</v>
      </c>
      <c r="O280" s="146">
        <f t="shared" si="1152"/>
        <v>0.13940899502208909</v>
      </c>
      <c r="P280" s="141">
        <f t="shared" si="1141"/>
        <v>3.8439175893110619E-2</v>
      </c>
      <c r="Q280" s="141">
        <f t="shared" ref="Q280:AY280" si="1153">P280</f>
        <v>3.8439175893110619E-2</v>
      </c>
      <c r="R280" s="141">
        <f t="shared" si="1153"/>
        <v>3.8439175893110619E-2</v>
      </c>
      <c r="S280" s="141">
        <f t="shared" si="1153"/>
        <v>3.8439175893110619E-2</v>
      </c>
      <c r="T280" s="141">
        <f t="shared" si="1153"/>
        <v>3.8439175893110619E-2</v>
      </c>
      <c r="U280" s="141">
        <f t="shared" si="1153"/>
        <v>3.8439175893110619E-2</v>
      </c>
      <c r="V280" s="141">
        <f t="shared" si="1153"/>
        <v>3.8439175893110619E-2</v>
      </c>
      <c r="W280" s="141">
        <f t="shared" si="1153"/>
        <v>3.8439175893110619E-2</v>
      </c>
      <c r="X280" s="141">
        <f t="shared" si="1153"/>
        <v>3.8439175893110619E-2</v>
      </c>
      <c r="Y280" s="141">
        <f t="shared" si="1153"/>
        <v>3.8439175893110619E-2</v>
      </c>
      <c r="Z280" s="141">
        <f t="shared" si="1153"/>
        <v>3.8439175893110619E-2</v>
      </c>
      <c r="AA280" s="141">
        <f t="shared" si="1153"/>
        <v>3.8439175893110619E-2</v>
      </c>
      <c r="AB280" s="141">
        <f t="shared" si="1153"/>
        <v>3.8439175893110619E-2</v>
      </c>
      <c r="AC280" s="141">
        <f t="shared" si="1153"/>
        <v>3.8439175893110619E-2</v>
      </c>
      <c r="AD280" s="141">
        <f t="shared" si="1153"/>
        <v>3.8439175893110619E-2</v>
      </c>
      <c r="AE280" s="141">
        <f t="shared" si="1153"/>
        <v>3.8439175893110619E-2</v>
      </c>
      <c r="AF280" s="141">
        <f t="shared" si="1153"/>
        <v>3.8439175893110619E-2</v>
      </c>
      <c r="AG280" s="141">
        <f t="shared" si="1153"/>
        <v>3.8439175893110619E-2</v>
      </c>
      <c r="AH280" s="141">
        <f t="shared" si="1153"/>
        <v>3.8439175893110619E-2</v>
      </c>
      <c r="AI280" s="141">
        <f t="shared" si="1153"/>
        <v>3.8439175893110619E-2</v>
      </c>
      <c r="AJ280" s="141">
        <f t="shared" si="1153"/>
        <v>3.8439175893110619E-2</v>
      </c>
      <c r="AK280" s="141">
        <f t="shared" si="1153"/>
        <v>3.8439175893110619E-2</v>
      </c>
      <c r="AL280" s="141">
        <f t="shared" si="1153"/>
        <v>3.8439175893110619E-2</v>
      </c>
      <c r="AM280" s="141">
        <f t="shared" si="1153"/>
        <v>3.8439175893110619E-2</v>
      </c>
      <c r="AN280" s="141">
        <f t="shared" si="1153"/>
        <v>3.8439175893110619E-2</v>
      </c>
      <c r="AO280" s="141">
        <f t="shared" si="1153"/>
        <v>3.8439175893110619E-2</v>
      </c>
      <c r="AP280" s="141">
        <f t="shared" si="1153"/>
        <v>3.8439175893110619E-2</v>
      </c>
      <c r="AQ280" s="141">
        <f t="shared" si="1153"/>
        <v>3.8439175893110619E-2</v>
      </c>
      <c r="AR280" s="141">
        <f t="shared" si="1153"/>
        <v>3.8439175893110619E-2</v>
      </c>
      <c r="AS280" s="141">
        <f t="shared" si="1153"/>
        <v>3.8439175893110619E-2</v>
      </c>
      <c r="AT280" s="141">
        <f t="shared" si="1153"/>
        <v>3.8439175893110619E-2</v>
      </c>
      <c r="AU280" s="141">
        <f t="shared" si="1153"/>
        <v>3.8439175893110619E-2</v>
      </c>
      <c r="AV280" s="141">
        <f t="shared" si="1153"/>
        <v>3.8439175893110619E-2</v>
      </c>
      <c r="AW280" s="141">
        <f t="shared" si="1153"/>
        <v>3.8439175893110619E-2</v>
      </c>
      <c r="AX280" s="141">
        <f t="shared" si="1153"/>
        <v>3.8439175893110619E-2</v>
      </c>
      <c r="AY280" s="141">
        <f t="shared" si="1153"/>
        <v>3.8439175893110619E-2</v>
      </c>
      <c r="BA280" s="140" t="s">
        <v>114</v>
      </c>
      <c r="BB280" s="140" t="s">
        <v>114</v>
      </c>
      <c r="BC280" s="140" t="s">
        <v>114</v>
      </c>
      <c r="BD280" s="140" t="s">
        <v>114</v>
      </c>
      <c r="BF280" s="77" t="s">
        <v>248</v>
      </c>
      <c r="BG280" s="77" t="str">
        <f t="shared" si="762"/>
        <v>Promos (%Operating Expenses)Strong Case Scenario</v>
      </c>
    </row>
    <row r="281" spans="2:59" x14ac:dyDescent="0.25">
      <c r="B281" s="92" t="s">
        <v>272</v>
      </c>
      <c r="C281" s="91" t="s">
        <v>119</v>
      </c>
      <c r="D281" s="146">
        <f t="shared" ref="D281:O281" si="1154">D199/D$29</f>
        <v>2.0009324822433398E-2</v>
      </c>
      <c r="E281" s="146">
        <f t="shared" si="1154"/>
        <v>3.4015030346453826E-2</v>
      </c>
      <c r="F281" s="146">
        <f t="shared" si="1154"/>
        <v>2.3317798910886967E-2</v>
      </c>
      <c r="G281" s="146">
        <f t="shared" si="1154"/>
        <v>1.6002764975915771E-2</v>
      </c>
      <c r="H281" s="146">
        <f t="shared" si="1154"/>
        <v>1.4677345832036823E-2</v>
      </c>
      <c r="I281" s="146">
        <f t="shared" si="1154"/>
        <v>1.4150249288340992E-2</v>
      </c>
      <c r="J281" s="146">
        <f t="shared" si="1154"/>
        <v>1.560907985159358E-2</v>
      </c>
      <c r="K281" s="146">
        <f t="shared" si="1154"/>
        <v>2.0732862551030438E-2</v>
      </c>
      <c r="L281" s="146">
        <f t="shared" si="1154"/>
        <v>1.4794522784263964E-2</v>
      </c>
      <c r="M281" s="146">
        <f t="shared" si="1154"/>
        <v>2.2276406965288483E-2</v>
      </c>
      <c r="N281" s="146">
        <f t="shared" si="1154"/>
        <v>2.3042662697076565E-2</v>
      </c>
      <c r="O281" s="146">
        <f t="shared" si="1154"/>
        <v>1.0042876145518988E-2</v>
      </c>
      <c r="P281" s="141">
        <f t="shared" si="1141"/>
        <v>1.9055910430903315E-2</v>
      </c>
      <c r="Q281" s="141">
        <f t="shared" ref="Q281:AY281" si="1155">P281</f>
        <v>1.9055910430903315E-2</v>
      </c>
      <c r="R281" s="141">
        <f t="shared" si="1155"/>
        <v>1.9055910430903315E-2</v>
      </c>
      <c r="S281" s="141">
        <f t="shared" si="1155"/>
        <v>1.9055910430903315E-2</v>
      </c>
      <c r="T281" s="141">
        <f t="shared" si="1155"/>
        <v>1.9055910430903315E-2</v>
      </c>
      <c r="U281" s="141">
        <f t="shared" si="1155"/>
        <v>1.9055910430903315E-2</v>
      </c>
      <c r="V281" s="141">
        <f t="shared" si="1155"/>
        <v>1.9055910430903315E-2</v>
      </c>
      <c r="W281" s="141">
        <f t="shared" si="1155"/>
        <v>1.9055910430903315E-2</v>
      </c>
      <c r="X281" s="141">
        <f t="shared" si="1155"/>
        <v>1.9055910430903315E-2</v>
      </c>
      <c r="Y281" s="141">
        <f t="shared" si="1155"/>
        <v>1.9055910430903315E-2</v>
      </c>
      <c r="Z281" s="141">
        <f t="shared" si="1155"/>
        <v>1.9055910430903315E-2</v>
      </c>
      <c r="AA281" s="141">
        <f t="shared" si="1155"/>
        <v>1.9055910430903315E-2</v>
      </c>
      <c r="AB281" s="141">
        <f t="shared" si="1155"/>
        <v>1.9055910430903315E-2</v>
      </c>
      <c r="AC281" s="141">
        <f t="shared" si="1155"/>
        <v>1.9055910430903315E-2</v>
      </c>
      <c r="AD281" s="141">
        <f t="shared" si="1155"/>
        <v>1.9055910430903315E-2</v>
      </c>
      <c r="AE281" s="141">
        <f t="shared" si="1155"/>
        <v>1.9055910430903315E-2</v>
      </c>
      <c r="AF281" s="141">
        <f t="shared" si="1155"/>
        <v>1.9055910430903315E-2</v>
      </c>
      <c r="AG281" s="141">
        <f t="shared" si="1155"/>
        <v>1.9055910430903315E-2</v>
      </c>
      <c r="AH281" s="141">
        <f t="shared" si="1155"/>
        <v>1.9055910430903315E-2</v>
      </c>
      <c r="AI281" s="141">
        <f t="shared" si="1155"/>
        <v>1.9055910430903315E-2</v>
      </c>
      <c r="AJ281" s="141">
        <f t="shared" si="1155"/>
        <v>1.9055910430903315E-2</v>
      </c>
      <c r="AK281" s="141">
        <f t="shared" si="1155"/>
        <v>1.9055910430903315E-2</v>
      </c>
      <c r="AL281" s="141">
        <f t="shared" si="1155"/>
        <v>1.9055910430903315E-2</v>
      </c>
      <c r="AM281" s="141">
        <f t="shared" si="1155"/>
        <v>1.9055910430903315E-2</v>
      </c>
      <c r="AN281" s="141">
        <f t="shared" si="1155"/>
        <v>1.9055910430903315E-2</v>
      </c>
      <c r="AO281" s="141">
        <f t="shared" si="1155"/>
        <v>1.9055910430903315E-2</v>
      </c>
      <c r="AP281" s="141">
        <f t="shared" si="1155"/>
        <v>1.9055910430903315E-2</v>
      </c>
      <c r="AQ281" s="141">
        <f t="shared" si="1155"/>
        <v>1.9055910430903315E-2</v>
      </c>
      <c r="AR281" s="141">
        <f t="shared" si="1155"/>
        <v>1.9055910430903315E-2</v>
      </c>
      <c r="AS281" s="141">
        <f t="shared" si="1155"/>
        <v>1.9055910430903315E-2</v>
      </c>
      <c r="AT281" s="141">
        <f t="shared" si="1155"/>
        <v>1.9055910430903315E-2</v>
      </c>
      <c r="AU281" s="141">
        <f t="shared" si="1155"/>
        <v>1.9055910430903315E-2</v>
      </c>
      <c r="AV281" s="141">
        <f t="shared" si="1155"/>
        <v>1.9055910430903315E-2</v>
      </c>
      <c r="AW281" s="141">
        <f t="shared" si="1155"/>
        <v>1.9055910430903315E-2</v>
      </c>
      <c r="AX281" s="141">
        <f t="shared" si="1155"/>
        <v>1.9055910430903315E-2</v>
      </c>
      <c r="AY281" s="141">
        <f t="shared" si="1155"/>
        <v>1.9055910430903315E-2</v>
      </c>
      <c r="BA281" s="140" t="s">
        <v>114</v>
      </c>
      <c r="BB281" s="140" t="s">
        <v>114</v>
      </c>
      <c r="BC281" s="140" t="s">
        <v>114</v>
      </c>
      <c r="BD281" s="140" t="s">
        <v>114</v>
      </c>
      <c r="BF281" s="77" t="s">
        <v>248</v>
      </c>
      <c r="BG281" s="77" t="str">
        <f t="shared" si="762"/>
        <v>Total Marketing Credits (%Operating Expenses)Strong Case Scenario</v>
      </c>
    </row>
    <row r="282" spans="2:59" x14ac:dyDescent="0.25">
      <c r="B282" s="92" t="s">
        <v>273</v>
      </c>
      <c r="C282" s="91" t="s">
        <v>119</v>
      </c>
      <c r="D282" s="146">
        <f t="shared" ref="D282:O282" si="1156">D200/D$29</f>
        <v>1.9189096017451975E-9</v>
      </c>
      <c r="E282" s="146">
        <f t="shared" si="1156"/>
        <v>-1.1864074771149545E-8</v>
      </c>
      <c r="F282" s="146">
        <f t="shared" si="1156"/>
        <v>1.0648828987027733E-3</v>
      </c>
      <c r="G282" s="146">
        <f t="shared" si="1156"/>
        <v>-1.2575402183337609E-8</v>
      </c>
      <c r="H282" s="146">
        <f t="shared" si="1156"/>
        <v>-7.2036824675643466E-9</v>
      </c>
      <c r="I282" s="146">
        <f t="shared" si="1156"/>
        <v>-1.5734214277392344E-3</v>
      </c>
      <c r="J282" s="146">
        <f t="shared" si="1156"/>
        <v>4.5545471179127786E-9</v>
      </c>
      <c r="K282" s="146">
        <f t="shared" si="1156"/>
        <v>9.0509330892918555E-4</v>
      </c>
      <c r="L282" s="146">
        <f t="shared" si="1156"/>
        <v>2.6934403139494947E-9</v>
      </c>
      <c r="M282" s="146">
        <f t="shared" si="1156"/>
        <v>8.1001204226742135E-9</v>
      </c>
      <c r="N282" s="146">
        <f t="shared" si="1156"/>
        <v>2.1501467512934598E-5</v>
      </c>
      <c r="O282" s="146">
        <f t="shared" si="1156"/>
        <v>-1.6042282173476879E-3</v>
      </c>
      <c r="P282" s="141">
        <f t="shared" si="1141"/>
        <v>-9.8848862173666228E-5</v>
      </c>
      <c r="Q282" s="141">
        <f t="shared" ref="Q282:AY282" si="1157">P282</f>
        <v>-9.8848862173666228E-5</v>
      </c>
      <c r="R282" s="141">
        <f t="shared" si="1157"/>
        <v>-9.8848862173666228E-5</v>
      </c>
      <c r="S282" s="141">
        <f t="shared" si="1157"/>
        <v>-9.8848862173666228E-5</v>
      </c>
      <c r="T282" s="141">
        <f t="shared" si="1157"/>
        <v>-9.8848862173666228E-5</v>
      </c>
      <c r="U282" s="141">
        <f t="shared" si="1157"/>
        <v>-9.8848862173666228E-5</v>
      </c>
      <c r="V282" s="141">
        <f t="shared" si="1157"/>
        <v>-9.8848862173666228E-5</v>
      </c>
      <c r="W282" s="141">
        <f t="shared" si="1157"/>
        <v>-9.8848862173666228E-5</v>
      </c>
      <c r="X282" s="141">
        <f t="shared" si="1157"/>
        <v>-9.8848862173666228E-5</v>
      </c>
      <c r="Y282" s="141">
        <f t="shared" si="1157"/>
        <v>-9.8848862173666228E-5</v>
      </c>
      <c r="Z282" s="141">
        <f t="shared" si="1157"/>
        <v>-9.8848862173666228E-5</v>
      </c>
      <c r="AA282" s="141">
        <f t="shared" si="1157"/>
        <v>-9.8848862173666228E-5</v>
      </c>
      <c r="AB282" s="141">
        <f t="shared" si="1157"/>
        <v>-9.8848862173666228E-5</v>
      </c>
      <c r="AC282" s="141">
        <f t="shared" si="1157"/>
        <v>-9.8848862173666228E-5</v>
      </c>
      <c r="AD282" s="141">
        <f t="shared" si="1157"/>
        <v>-9.8848862173666228E-5</v>
      </c>
      <c r="AE282" s="141">
        <f t="shared" si="1157"/>
        <v>-9.8848862173666228E-5</v>
      </c>
      <c r="AF282" s="141">
        <f t="shared" si="1157"/>
        <v>-9.8848862173666228E-5</v>
      </c>
      <c r="AG282" s="141">
        <f t="shared" si="1157"/>
        <v>-9.8848862173666228E-5</v>
      </c>
      <c r="AH282" s="141">
        <f t="shared" si="1157"/>
        <v>-9.8848862173666228E-5</v>
      </c>
      <c r="AI282" s="141">
        <f t="shared" si="1157"/>
        <v>-9.8848862173666228E-5</v>
      </c>
      <c r="AJ282" s="141">
        <f t="shared" si="1157"/>
        <v>-9.8848862173666228E-5</v>
      </c>
      <c r="AK282" s="141">
        <f t="shared" si="1157"/>
        <v>-9.8848862173666228E-5</v>
      </c>
      <c r="AL282" s="141">
        <f t="shared" si="1157"/>
        <v>-9.8848862173666228E-5</v>
      </c>
      <c r="AM282" s="141">
        <f t="shared" si="1157"/>
        <v>-9.8848862173666228E-5</v>
      </c>
      <c r="AN282" s="141">
        <f t="shared" si="1157"/>
        <v>-9.8848862173666228E-5</v>
      </c>
      <c r="AO282" s="141">
        <f t="shared" si="1157"/>
        <v>-9.8848862173666228E-5</v>
      </c>
      <c r="AP282" s="141">
        <f t="shared" si="1157"/>
        <v>-9.8848862173666228E-5</v>
      </c>
      <c r="AQ282" s="141">
        <f t="shared" si="1157"/>
        <v>-9.8848862173666228E-5</v>
      </c>
      <c r="AR282" s="141">
        <f t="shared" si="1157"/>
        <v>-9.8848862173666228E-5</v>
      </c>
      <c r="AS282" s="141">
        <f t="shared" si="1157"/>
        <v>-9.8848862173666228E-5</v>
      </c>
      <c r="AT282" s="141">
        <f t="shared" si="1157"/>
        <v>-9.8848862173666228E-5</v>
      </c>
      <c r="AU282" s="141">
        <f t="shared" si="1157"/>
        <v>-9.8848862173666228E-5</v>
      </c>
      <c r="AV282" s="141">
        <f t="shared" si="1157"/>
        <v>-9.8848862173666228E-5</v>
      </c>
      <c r="AW282" s="141">
        <f t="shared" si="1157"/>
        <v>-9.8848862173666228E-5</v>
      </c>
      <c r="AX282" s="141">
        <f t="shared" si="1157"/>
        <v>-9.8848862173666228E-5</v>
      </c>
      <c r="AY282" s="141">
        <f t="shared" si="1157"/>
        <v>-9.8848862173666228E-5</v>
      </c>
      <c r="BA282" s="140" t="s">
        <v>114</v>
      </c>
      <c r="BB282" s="140" t="s">
        <v>114</v>
      </c>
      <c r="BC282" s="140" t="s">
        <v>114</v>
      </c>
      <c r="BD282" s="140" t="s">
        <v>114</v>
      </c>
      <c r="BF282" s="77" t="s">
        <v>248</v>
      </c>
      <c r="BG282" s="77" t="str">
        <f t="shared" si="762"/>
        <v>Fully Loaded Headcount (%Operating Expenses)Strong Case Scenario</v>
      </c>
    </row>
    <row r="283" spans="2:59" x14ac:dyDescent="0.25">
      <c r="B283" s="92" t="s">
        <v>274</v>
      </c>
      <c r="C283" s="91" t="s">
        <v>119</v>
      </c>
      <c r="D283" s="146">
        <f t="shared" ref="D283:O283" si="1158">D201/D$29</f>
        <v>1.1479637318990634E-3</v>
      </c>
      <c r="E283" s="146">
        <f t="shared" si="1158"/>
        <v>3.3436066448892404E-3</v>
      </c>
      <c r="F283" s="146">
        <f t="shared" si="1158"/>
        <v>2.8628233036209318E-3</v>
      </c>
      <c r="G283" s="146">
        <f t="shared" si="1158"/>
        <v>2.5665165884965193E-3</v>
      </c>
      <c r="H283" s="146">
        <f t="shared" si="1158"/>
        <v>2.2923641047856661E-3</v>
      </c>
      <c r="I283" s="146">
        <f t="shared" si="1158"/>
        <v>1.2676283468710974E-3</v>
      </c>
      <c r="J283" s="146">
        <f t="shared" si="1158"/>
        <v>2.4374135083960868E-3</v>
      </c>
      <c r="K283" s="146">
        <f t="shared" si="1158"/>
        <v>5.1667642175773061E-4</v>
      </c>
      <c r="L283" s="146">
        <f t="shared" si="1158"/>
        <v>2.0742525980699121E-3</v>
      </c>
      <c r="M283" s="146">
        <f t="shared" si="1158"/>
        <v>7.5305807072869633E-9</v>
      </c>
      <c r="N283" s="146">
        <f t="shared" si="1158"/>
        <v>4.2160664303741771E-9</v>
      </c>
      <c r="O283" s="146">
        <f t="shared" si="1158"/>
        <v>-1.2886118863870621E-3</v>
      </c>
      <c r="P283" s="141">
        <f t="shared" si="1141"/>
        <v>1.4350537590871934E-3</v>
      </c>
      <c r="Q283" s="141">
        <f t="shared" ref="Q283:AY283" si="1159">P283</f>
        <v>1.4350537590871934E-3</v>
      </c>
      <c r="R283" s="141">
        <f t="shared" si="1159"/>
        <v>1.4350537590871934E-3</v>
      </c>
      <c r="S283" s="141">
        <f t="shared" si="1159"/>
        <v>1.4350537590871934E-3</v>
      </c>
      <c r="T283" s="141">
        <f t="shared" si="1159"/>
        <v>1.4350537590871934E-3</v>
      </c>
      <c r="U283" s="141">
        <f t="shared" si="1159"/>
        <v>1.4350537590871934E-3</v>
      </c>
      <c r="V283" s="141">
        <f t="shared" si="1159"/>
        <v>1.4350537590871934E-3</v>
      </c>
      <c r="W283" s="141">
        <f t="shared" si="1159"/>
        <v>1.4350537590871934E-3</v>
      </c>
      <c r="X283" s="141">
        <f t="shared" si="1159"/>
        <v>1.4350537590871934E-3</v>
      </c>
      <c r="Y283" s="141">
        <f t="shared" si="1159"/>
        <v>1.4350537590871934E-3</v>
      </c>
      <c r="Z283" s="141">
        <f t="shared" si="1159"/>
        <v>1.4350537590871934E-3</v>
      </c>
      <c r="AA283" s="141">
        <f t="shared" si="1159"/>
        <v>1.4350537590871934E-3</v>
      </c>
      <c r="AB283" s="141">
        <f t="shared" si="1159"/>
        <v>1.4350537590871934E-3</v>
      </c>
      <c r="AC283" s="141">
        <f t="shared" si="1159"/>
        <v>1.4350537590871934E-3</v>
      </c>
      <c r="AD283" s="141">
        <f t="shared" si="1159"/>
        <v>1.4350537590871934E-3</v>
      </c>
      <c r="AE283" s="141">
        <f t="shared" si="1159"/>
        <v>1.4350537590871934E-3</v>
      </c>
      <c r="AF283" s="141">
        <f t="shared" si="1159"/>
        <v>1.4350537590871934E-3</v>
      </c>
      <c r="AG283" s="141">
        <f t="shared" si="1159"/>
        <v>1.4350537590871934E-3</v>
      </c>
      <c r="AH283" s="141">
        <f t="shared" si="1159"/>
        <v>1.4350537590871934E-3</v>
      </c>
      <c r="AI283" s="141">
        <f t="shared" si="1159"/>
        <v>1.4350537590871934E-3</v>
      </c>
      <c r="AJ283" s="141">
        <f t="shared" si="1159"/>
        <v>1.4350537590871934E-3</v>
      </c>
      <c r="AK283" s="141">
        <f t="shared" si="1159"/>
        <v>1.4350537590871934E-3</v>
      </c>
      <c r="AL283" s="141">
        <f t="shared" si="1159"/>
        <v>1.4350537590871934E-3</v>
      </c>
      <c r="AM283" s="141">
        <f t="shared" si="1159"/>
        <v>1.4350537590871934E-3</v>
      </c>
      <c r="AN283" s="141">
        <f t="shared" si="1159"/>
        <v>1.4350537590871934E-3</v>
      </c>
      <c r="AO283" s="141">
        <f t="shared" si="1159"/>
        <v>1.4350537590871934E-3</v>
      </c>
      <c r="AP283" s="141">
        <f t="shared" si="1159"/>
        <v>1.4350537590871934E-3</v>
      </c>
      <c r="AQ283" s="141">
        <f t="shared" si="1159"/>
        <v>1.4350537590871934E-3</v>
      </c>
      <c r="AR283" s="141">
        <f t="shared" si="1159"/>
        <v>1.4350537590871934E-3</v>
      </c>
      <c r="AS283" s="141">
        <f t="shared" si="1159"/>
        <v>1.4350537590871934E-3</v>
      </c>
      <c r="AT283" s="141">
        <f t="shared" si="1159"/>
        <v>1.4350537590871934E-3</v>
      </c>
      <c r="AU283" s="141">
        <f t="shared" si="1159"/>
        <v>1.4350537590871934E-3</v>
      </c>
      <c r="AV283" s="141">
        <f t="shared" si="1159"/>
        <v>1.4350537590871934E-3</v>
      </c>
      <c r="AW283" s="141">
        <f t="shared" si="1159"/>
        <v>1.4350537590871934E-3</v>
      </c>
      <c r="AX283" s="141">
        <f t="shared" si="1159"/>
        <v>1.4350537590871934E-3</v>
      </c>
      <c r="AY283" s="141">
        <f t="shared" si="1159"/>
        <v>1.4350537590871934E-3</v>
      </c>
      <c r="BA283" s="140" t="s">
        <v>114</v>
      </c>
      <c r="BB283" s="140" t="s">
        <v>114</v>
      </c>
      <c r="BC283" s="140" t="s">
        <v>114</v>
      </c>
      <c r="BD283" s="140" t="s">
        <v>114</v>
      </c>
      <c r="BF283" s="77" t="s">
        <v>248</v>
      </c>
      <c r="BG283" s="77" t="str">
        <f t="shared" si="762"/>
        <v>Total Contractors &amp; Outside Services (%Operating Expenses)Strong Case Scenario</v>
      </c>
    </row>
    <row r="284" spans="2:59" x14ac:dyDescent="0.25">
      <c r="B284" s="92" t="s">
        <v>275</v>
      </c>
      <c r="C284" s="91" t="s">
        <v>119</v>
      </c>
      <c r="D284" s="146">
        <f t="shared" ref="D284:O284" si="1160">D202/D$29</f>
        <v>1.0631039326426803E-8</v>
      </c>
      <c r="E284" s="146">
        <f t="shared" si="1160"/>
        <v>-3.0496377935388868E-9</v>
      </c>
      <c r="F284" s="146">
        <f t="shared" si="1160"/>
        <v>-5.8354492116773723E-9</v>
      </c>
      <c r="G284" s="146">
        <f t="shared" si="1160"/>
        <v>-6.8143854642195163E-9</v>
      </c>
      <c r="H284" s="146">
        <f t="shared" si="1160"/>
        <v>-1.5309533896979229E-9</v>
      </c>
      <c r="I284" s="146">
        <f t="shared" si="1160"/>
        <v>-1.6589458489058901E-8</v>
      </c>
      <c r="J284" s="146">
        <f t="shared" si="1160"/>
        <v>-3.5261435804608935E-8</v>
      </c>
      <c r="K284" s="146">
        <f t="shared" si="1160"/>
        <v>-3.4325595762180779E-9</v>
      </c>
      <c r="L284" s="146">
        <f t="shared" si="1160"/>
        <v>1.3981216893464134E-9</v>
      </c>
      <c r="M284" s="146">
        <f t="shared" si="1160"/>
        <v>-3.8095878872663296E-9</v>
      </c>
      <c r="N284" s="146">
        <f t="shared" si="1160"/>
        <v>1.4877237434345435E-8</v>
      </c>
      <c r="O284" s="146">
        <f t="shared" si="1160"/>
        <v>1.7313277835653182E-8</v>
      </c>
      <c r="P284" s="141">
        <f t="shared" si="1141"/>
        <v>-2.6753159442095101E-9</v>
      </c>
      <c r="Q284" s="141">
        <f t="shared" ref="Q284:AY284" si="1161">P284</f>
        <v>-2.6753159442095101E-9</v>
      </c>
      <c r="R284" s="141">
        <f t="shared" si="1161"/>
        <v>-2.6753159442095101E-9</v>
      </c>
      <c r="S284" s="141">
        <f t="shared" si="1161"/>
        <v>-2.6753159442095101E-9</v>
      </c>
      <c r="T284" s="141">
        <f t="shared" si="1161"/>
        <v>-2.6753159442095101E-9</v>
      </c>
      <c r="U284" s="141">
        <f t="shared" si="1161"/>
        <v>-2.6753159442095101E-9</v>
      </c>
      <c r="V284" s="141">
        <f t="shared" si="1161"/>
        <v>-2.6753159442095101E-9</v>
      </c>
      <c r="W284" s="141">
        <f t="shared" si="1161"/>
        <v>-2.6753159442095101E-9</v>
      </c>
      <c r="X284" s="141">
        <f t="shared" si="1161"/>
        <v>-2.6753159442095101E-9</v>
      </c>
      <c r="Y284" s="141">
        <f t="shared" si="1161"/>
        <v>-2.6753159442095101E-9</v>
      </c>
      <c r="Z284" s="141">
        <f t="shared" si="1161"/>
        <v>-2.6753159442095101E-9</v>
      </c>
      <c r="AA284" s="141">
        <f t="shared" si="1161"/>
        <v>-2.6753159442095101E-9</v>
      </c>
      <c r="AB284" s="141">
        <f t="shared" si="1161"/>
        <v>-2.6753159442095101E-9</v>
      </c>
      <c r="AC284" s="141">
        <f t="shared" si="1161"/>
        <v>-2.6753159442095101E-9</v>
      </c>
      <c r="AD284" s="141">
        <f t="shared" si="1161"/>
        <v>-2.6753159442095101E-9</v>
      </c>
      <c r="AE284" s="141">
        <f t="shared" si="1161"/>
        <v>-2.6753159442095101E-9</v>
      </c>
      <c r="AF284" s="141">
        <f t="shared" si="1161"/>
        <v>-2.6753159442095101E-9</v>
      </c>
      <c r="AG284" s="141">
        <f t="shared" si="1161"/>
        <v>-2.6753159442095101E-9</v>
      </c>
      <c r="AH284" s="141">
        <f t="shared" si="1161"/>
        <v>-2.6753159442095101E-9</v>
      </c>
      <c r="AI284" s="141">
        <f t="shared" si="1161"/>
        <v>-2.6753159442095101E-9</v>
      </c>
      <c r="AJ284" s="141">
        <f t="shared" si="1161"/>
        <v>-2.6753159442095101E-9</v>
      </c>
      <c r="AK284" s="141">
        <f t="shared" si="1161"/>
        <v>-2.6753159442095101E-9</v>
      </c>
      <c r="AL284" s="141">
        <f t="shared" si="1161"/>
        <v>-2.6753159442095101E-9</v>
      </c>
      <c r="AM284" s="141">
        <f t="shared" si="1161"/>
        <v>-2.6753159442095101E-9</v>
      </c>
      <c r="AN284" s="141">
        <f t="shared" si="1161"/>
        <v>-2.6753159442095101E-9</v>
      </c>
      <c r="AO284" s="141">
        <f t="shared" si="1161"/>
        <v>-2.6753159442095101E-9</v>
      </c>
      <c r="AP284" s="141">
        <f t="shared" si="1161"/>
        <v>-2.6753159442095101E-9</v>
      </c>
      <c r="AQ284" s="141">
        <f t="shared" si="1161"/>
        <v>-2.6753159442095101E-9</v>
      </c>
      <c r="AR284" s="141">
        <f t="shared" si="1161"/>
        <v>-2.6753159442095101E-9</v>
      </c>
      <c r="AS284" s="141">
        <f t="shared" si="1161"/>
        <v>-2.6753159442095101E-9</v>
      </c>
      <c r="AT284" s="141">
        <f t="shared" si="1161"/>
        <v>-2.6753159442095101E-9</v>
      </c>
      <c r="AU284" s="141">
        <f t="shared" si="1161"/>
        <v>-2.6753159442095101E-9</v>
      </c>
      <c r="AV284" s="141">
        <f t="shared" si="1161"/>
        <v>-2.6753159442095101E-9</v>
      </c>
      <c r="AW284" s="141">
        <f t="shared" si="1161"/>
        <v>-2.6753159442095101E-9</v>
      </c>
      <c r="AX284" s="141">
        <f t="shared" si="1161"/>
        <v>-2.6753159442095101E-9</v>
      </c>
      <c r="AY284" s="141">
        <f t="shared" si="1161"/>
        <v>-2.6753159442095101E-9</v>
      </c>
      <c r="BA284" s="140" t="s">
        <v>114</v>
      </c>
      <c r="BB284" s="140" t="s">
        <v>114</v>
      </c>
      <c r="BC284" s="140" t="s">
        <v>114</v>
      </c>
      <c r="BD284" s="140" t="s">
        <v>114</v>
      </c>
      <c r="BF284" s="77" t="s">
        <v>248</v>
      </c>
      <c r="BG284" s="77" t="str">
        <f t="shared" si="762"/>
        <v>Travel &amp; Entertainment (%Operating Expenses)Strong Case Scenario</v>
      </c>
    </row>
    <row r="285" spans="2:59" x14ac:dyDescent="0.25">
      <c r="B285" s="92" t="s">
        <v>276</v>
      </c>
      <c r="C285" s="91" t="s">
        <v>119</v>
      </c>
      <c r="D285" s="146">
        <f t="shared" ref="D285:O285" si="1162">D203/D$29</f>
        <v>8.7469815491911032E-3</v>
      </c>
      <c r="E285" s="146">
        <f t="shared" si="1162"/>
        <v>1.3557345900621796E-2</v>
      </c>
      <c r="F285" s="146">
        <f t="shared" si="1162"/>
        <v>9.9376304034599107E-3</v>
      </c>
      <c r="G285" s="146">
        <f t="shared" si="1162"/>
        <v>1.8700517993430345E-2</v>
      </c>
      <c r="H285" s="146">
        <f t="shared" si="1162"/>
        <v>7.6810938793194349E-3</v>
      </c>
      <c r="I285" s="146">
        <f t="shared" si="1162"/>
        <v>2.3743415075780398E-3</v>
      </c>
      <c r="J285" s="146">
        <f t="shared" si="1162"/>
        <v>8.1126517379429153E-3</v>
      </c>
      <c r="K285" s="146">
        <f t="shared" si="1162"/>
        <v>9.9425980089343606E-3</v>
      </c>
      <c r="L285" s="146">
        <f t="shared" si="1162"/>
        <v>8.5052882513655132E-3</v>
      </c>
      <c r="M285" s="146">
        <f t="shared" si="1162"/>
        <v>1.2790748285454468E-2</v>
      </c>
      <c r="N285" s="146">
        <f t="shared" si="1162"/>
        <v>1.3079944873598587E-2</v>
      </c>
      <c r="O285" s="146">
        <f t="shared" si="1162"/>
        <v>2.2464217787829099E-3</v>
      </c>
      <c r="P285" s="141">
        <f t="shared" si="1141"/>
        <v>9.6396303474732842E-3</v>
      </c>
      <c r="Q285" s="141">
        <f t="shared" ref="Q285:AY285" si="1163">P285</f>
        <v>9.6396303474732842E-3</v>
      </c>
      <c r="R285" s="141">
        <f t="shared" si="1163"/>
        <v>9.6396303474732842E-3</v>
      </c>
      <c r="S285" s="141">
        <f t="shared" si="1163"/>
        <v>9.6396303474732842E-3</v>
      </c>
      <c r="T285" s="141">
        <f t="shared" si="1163"/>
        <v>9.6396303474732842E-3</v>
      </c>
      <c r="U285" s="141">
        <f t="shared" si="1163"/>
        <v>9.6396303474732842E-3</v>
      </c>
      <c r="V285" s="141">
        <f t="shared" si="1163"/>
        <v>9.6396303474732842E-3</v>
      </c>
      <c r="W285" s="141">
        <f t="shared" si="1163"/>
        <v>9.6396303474732842E-3</v>
      </c>
      <c r="X285" s="141">
        <f t="shared" si="1163"/>
        <v>9.6396303474732842E-3</v>
      </c>
      <c r="Y285" s="141">
        <f t="shared" si="1163"/>
        <v>9.6396303474732842E-3</v>
      </c>
      <c r="Z285" s="141">
        <f t="shared" si="1163"/>
        <v>9.6396303474732842E-3</v>
      </c>
      <c r="AA285" s="141">
        <f t="shared" si="1163"/>
        <v>9.6396303474732842E-3</v>
      </c>
      <c r="AB285" s="141">
        <f t="shared" si="1163"/>
        <v>9.6396303474732842E-3</v>
      </c>
      <c r="AC285" s="141">
        <f t="shared" si="1163"/>
        <v>9.6396303474732842E-3</v>
      </c>
      <c r="AD285" s="141">
        <f t="shared" si="1163"/>
        <v>9.6396303474732842E-3</v>
      </c>
      <c r="AE285" s="141">
        <f t="shared" si="1163"/>
        <v>9.6396303474732842E-3</v>
      </c>
      <c r="AF285" s="141">
        <f t="shared" si="1163"/>
        <v>9.6396303474732842E-3</v>
      </c>
      <c r="AG285" s="141">
        <f t="shared" si="1163"/>
        <v>9.6396303474732842E-3</v>
      </c>
      <c r="AH285" s="141">
        <f t="shared" si="1163"/>
        <v>9.6396303474732842E-3</v>
      </c>
      <c r="AI285" s="141">
        <f t="shared" si="1163"/>
        <v>9.6396303474732842E-3</v>
      </c>
      <c r="AJ285" s="141">
        <f t="shared" si="1163"/>
        <v>9.6396303474732842E-3</v>
      </c>
      <c r="AK285" s="141">
        <f t="shared" si="1163"/>
        <v>9.6396303474732842E-3</v>
      </c>
      <c r="AL285" s="141">
        <f t="shared" si="1163"/>
        <v>9.6396303474732842E-3</v>
      </c>
      <c r="AM285" s="141">
        <f t="shared" si="1163"/>
        <v>9.6396303474732842E-3</v>
      </c>
      <c r="AN285" s="141">
        <f t="shared" si="1163"/>
        <v>9.6396303474732842E-3</v>
      </c>
      <c r="AO285" s="141">
        <f t="shared" si="1163"/>
        <v>9.6396303474732842E-3</v>
      </c>
      <c r="AP285" s="141">
        <f t="shared" si="1163"/>
        <v>9.6396303474732842E-3</v>
      </c>
      <c r="AQ285" s="141">
        <f t="shared" si="1163"/>
        <v>9.6396303474732842E-3</v>
      </c>
      <c r="AR285" s="141">
        <f t="shared" si="1163"/>
        <v>9.6396303474732842E-3</v>
      </c>
      <c r="AS285" s="141">
        <f t="shared" si="1163"/>
        <v>9.6396303474732842E-3</v>
      </c>
      <c r="AT285" s="141">
        <f t="shared" si="1163"/>
        <v>9.6396303474732842E-3</v>
      </c>
      <c r="AU285" s="141">
        <f t="shared" si="1163"/>
        <v>9.6396303474732842E-3</v>
      </c>
      <c r="AV285" s="141">
        <f t="shared" si="1163"/>
        <v>9.6396303474732842E-3</v>
      </c>
      <c r="AW285" s="141">
        <f t="shared" si="1163"/>
        <v>9.6396303474732842E-3</v>
      </c>
      <c r="AX285" s="141">
        <f t="shared" si="1163"/>
        <v>9.6396303474732842E-3</v>
      </c>
      <c r="AY285" s="141">
        <f t="shared" si="1163"/>
        <v>9.6396303474732842E-3</v>
      </c>
      <c r="BA285" s="140" t="s">
        <v>114</v>
      </c>
      <c r="BB285" s="140" t="s">
        <v>114</v>
      </c>
      <c r="BC285" s="140" t="s">
        <v>114</v>
      </c>
      <c r="BD285" s="140" t="s">
        <v>114</v>
      </c>
      <c r="BF285" s="77" t="s">
        <v>248</v>
      </c>
      <c r="BG285" s="77" t="str">
        <f t="shared" si="762"/>
        <v>Driver Background Check (%Operating Expenses)Strong Case Scenario</v>
      </c>
    </row>
    <row r="286" spans="2:59" x14ac:dyDescent="0.25">
      <c r="B286" s="92" t="s">
        <v>277</v>
      </c>
      <c r="C286" s="91" t="s">
        <v>119</v>
      </c>
      <c r="D286" s="146">
        <f t="shared" ref="D286:O286" si="1164">D204/D$29</f>
        <v>-1.0864350440634427E-3</v>
      </c>
      <c r="E286" s="146">
        <f t="shared" si="1164"/>
        <v>-4.4841869984378786E-3</v>
      </c>
      <c r="F286" s="146">
        <f t="shared" si="1164"/>
        <v>7.1477272646620705E-9</v>
      </c>
      <c r="G286" s="146">
        <f t="shared" si="1164"/>
        <v>-1.8856600999033662E-9</v>
      </c>
      <c r="H286" s="146">
        <f t="shared" si="1164"/>
        <v>-4.1827833684751226E-9</v>
      </c>
      <c r="I286" s="146">
        <f t="shared" si="1164"/>
        <v>1.1036355541908946E-8</v>
      </c>
      <c r="J286" s="146">
        <f t="shared" si="1164"/>
        <v>-1.9435871067555066E-4</v>
      </c>
      <c r="K286" s="146">
        <f t="shared" si="1164"/>
        <v>1.5541116192919328E-8</v>
      </c>
      <c r="L286" s="146">
        <f t="shared" si="1164"/>
        <v>3.8558427978290739E-5</v>
      </c>
      <c r="M286" s="146">
        <f t="shared" si="1164"/>
        <v>1.0827378447536232E-3</v>
      </c>
      <c r="N286" s="146">
        <f t="shared" si="1164"/>
        <v>3.2656133550575412E-3</v>
      </c>
      <c r="O286" s="146">
        <f t="shared" si="1164"/>
        <v>1.1831986034674614E-3</v>
      </c>
      <c r="P286" s="141">
        <f t="shared" si="1141"/>
        <v>-1.6237072097035428E-5</v>
      </c>
      <c r="Q286" s="141">
        <f t="shared" ref="Q286:AY286" si="1165">P286</f>
        <v>-1.6237072097035428E-5</v>
      </c>
      <c r="R286" s="141">
        <f t="shared" si="1165"/>
        <v>-1.6237072097035428E-5</v>
      </c>
      <c r="S286" s="141">
        <f t="shared" si="1165"/>
        <v>-1.6237072097035428E-5</v>
      </c>
      <c r="T286" s="141">
        <f t="shared" si="1165"/>
        <v>-1.6237072097035428E-5</v>
      </c>
      <c r="U286" s="141">
        <f t="shared" si="1165"/>
        <v>-1.6237072097035428E-5</v>
      </c>
      <c r="V286" s="141">
        <f t="shared" si="1165"/>
        <v>-1.6237072097035428E-5</v>
      </c>
      <c r="W286" s="141">
        <f t="shared" si="1165"/>
        <v>-1.6237072097035428E-5</v>
      </c>
      <c r="X286" s="141">
        <f t="shared" si="1165"/>
        <v>-1.6237072097035428E-5</v>
      </c>
      <c r="Y286" s="141">
        <f t="shared" si="1165"/>
        <v>-1.6237072097035428E-5</v>
      </c>
      <c r="Z286" s="141">
        <f t="shared" si="1165"/>
        <v>-1.6237072097035428E-5</v>
      </c>
      <c r="AA286" s="141">
        <f t="shared" si="1165"/>
        <v>-1.6237072097035428E-5</v>
      </c>
      <c r="AB286" s="141">
        <f t="shared" si="1165"/>
        <v>-1.6237072097035428E-5</v>
      </c>
      <c r="AC286" s="141">
        <f t="shared" si="1165"/>
        <v>-1.6237072097035428E-5</v>
      </c>
      <c r="AD286" s="141">
        <f t="shared" si="1165"/>
        <v>-1.6237072097035428E-5</v>
      </c>
      <c r="AE286" s="141">
        <f t="shared" si="1165"/>
        <v>-1.6237072097035428E-5</v>
      </c>
      <c r="AF286" s="141">
        <f t="shared" si="1165"/>
        <v>-1.6237072097035428E-5</v>
      </c>
      <c r="AG286" s="141">
        <f t="shared" si="1165"/>
        <v>-1.6237072097035428E-5</v>
      </c>
      <c r="AH286" s="141">
        <f t="shared" si="1165"/>
        <v>-1.6237072097035428E-5</v>
      </c>
      <c r="AI286" s="141">
        <f t="shared" si="1165"/>
        <v>-1.6237072097035428E-5</v>
      </c>
      <c r="AJ286" s="141">
        <f t="shared" si="1165"/>
        <v>-1.6237072097035428E-5</v>
      </c>
      <c r="AK286" s="141">
        <f t="shared" si="1165"/>
        <v>-1.6237072097035428E-5</v>
      </c>
      <c r="AL286" s="141">
        <f t="shared" si="1165"/>
        <v>-1.6237072097035428E-5</v>
      </c>
      <c r="AM286" s="141">
        <f t="shared" si="1165"/>
        <v>-1.6237072097035428E-5</v>
      </c>
      <c r="AN286" s="141">
        <f t="shared" si="1165"/>
        <v>-1.6237072097035428E-5</v>
      </c>
      <c r="AO286" s="141">
        <f t="shared" si="1165"/>
        <v>-1.6237072097035428E-5</v>
      </c>
      <c r="AP286" s="141">
        <f t="shared" si="1165"/>
        <v>-1.6237072097035428E-5</v>
      </c>
      <c r="AQ286" s="141">
        <f t="shared" si="1165"/>
        <v>-1.6237072097035428E-5</v>
      </c>
      <c r="AR286" s="141">
        <f t="shared" si="1165"/>
        <v>-1.6237072097035428E-5</v>
      </c>
      <c r="AS286" s="141">
        <f t="shared" si="1165"/>
        <v>-1.6237072097035428E-5</v>
      </c>
      <c r="AT286" s="141">
        <f t="shared" si="1165"/>
        <v>-1.6237072097035428E-5</v>
      </c>
      <c r="AU286" s="141">
        <f t="shared" si="1165"/>
        <v>-1.6237072097035428E-5</v>
      </c>
      <c r="AV286" s="141">
        <f t="shared" si="1165"/>
        <v>-1.6237072097035428E-5</v>
      </c>
      <c r="AW286" s="141">
        <f t="shared" si="1165"/>
        <v>-1.6237072097035428E-5</v>
      </c>
      <c r="AX286" s="141">
        <f t="shared" si="1165"/>
        <v>-1.6237072097035428E-5</v>
      </c>
      <c r="AY286" s="141">
        <f t="shared" si="1165"/>
        <v>-1.6237072097035428E-5</v>
      </c>
      <c r="BA286" s="140" t="s">
        <v>114</v>
      </c>
      <c r="BB286" s="140" t="s">
        <v>114</v>
      </c>
      <c r="BC286" s="140" t="s">
        <v>114</v>
      </c>
      <c r="BD286" s="140" t="s">
        <v>114</v>
      </c>
      <c r="BF286" s="77" t="s">
        <v>248</v>
      </c>
      <c r="BG286" s="77" t="str">
        <f t="shared" si="762"/>
        <v>Facilities &amp; Technology Expenses (%Operating Expenses)Strong Case Scenario</v>
      </c>
    </row>
    <row r="287" spans="2:59" x14ac:dyDescent="0.25">
      <c r="B287" s="92"/>
      <c r="C287" s="91"/>
      <c r="D287" s="146"/>
      <c r="E287" s="146"/>
      <c r="F287" s="146"/>
      <c r="G287" s="146"/>
      <c r="H287" s="146"/>
      <c r="I287" s="146"/>
      <c r="J287" s="146"/>
      <c r="K287" s="146"/>
      <c r="L287" s="146"/>
      <c r="M287" s="146"/>
      <c r="N287" s="146"/>
      <c r="O287" s="146"/>
      <c r="BA287" s="140" t="s">
        <v>114</v>
      </c>
      <c r="BB287" s="140" t="s">
        <v>114</v>
      </c>
      <c r="BC287" s="140" t="s">
        <v>114</v>
      </c>
      <c r="BD287" s="140" t="s">
        <v>114</v>
      </c>
      <c r="BF287" s="77" t="s">
        <v>248</v>
      </c>
      <c r="BG287" s="77" t="str">
        <f t="shared" si="762"/>
        <v>Strong Case Scenario</v>
      </c>
    </row>
    <row r="288" spans="2:59" x14ac:dyDescent="0.25">
      <c r="B288" s="163" t="s">
        <v>131</v>
      </c>
      <c r="C288" s="164"/>
      <c r="D288" s="70">
        <v>44562</v>
      </c>
      <c r="E288" s="70">
        <v>44593</v>
      </c>
      <c r="F288" s="70">
        <v>44621</v>
      </c>
      <c r="G288" s="70">
        <v>44652</v>
      </c>
      <c r="H288" s="70">
        <v>44682</v>
      </c>
      <c r="I288" s="70">
        <v>44713</v>
      </c>
      <c r="J288" s="70">
        <v>44743</v>
      </c>
      <c r="K288" s="70">
        <v>44774</v>
      </c>
      <c r="L288" s="70">
        <v>44805</v>
      </c>
      <c r="M288" s="70">
        <v>44835</v>
      </c>
      <c r="N288" s="70">
        <v>44866</v>
      </c>
      <c r="O288" s="70">
        <v>44896</v>
      </c>
      <c r="P288" s="70">
        <v>44927</v>
      </c>
      <c r="Q288" s="70">
        <v>44958</v>
      </c>
      <c r="R288" s="70">
        <v>44986</v>
      </c>
      <c r="S288" s="70">
        <v>45017</v>
      </c>
      <c r="T288" s="70">
        <v>45047</v>
      </c>
      <c r="U288" s="70">
        <v>45078</v>
      </c>
      <c r="V288" s="70">
        <v>45108</v>
      </c>
      <c r="W288" s="70">
        <v>45139</v>
      </c>
      <c r="X288" s="70">
        <v>45170</v>
      </c>
      <c r="Y288" s="70">
        <v>45200</v>
      </c>
      <c r="Z288" s="70">
        <v>45231</v>
      </c>
      <c r="AA288" s="70">
        <v>45261</v>
      </c>
      <c r="AB288" s="70">
        <v>45292</v>
      </c>
      <c r="AC288" s="70">
        <v>45323</v>
      </c>
      <c r="AD288" s="70">
        <v>45352</v>
      </c>
      <c r="AE288" s="70">
        <v>45383</v>
      </c>
      <c r="AF288" s="70">
        <v>45413</v>
      </c>
      <c r="AG288" s="70">
        <v>45444</v>
      </c>
      <c r="AH288" s="70">
        <v>45474</v>
      </c>
      <c r="AI288" s="70">
        <v>45505</v>
      </c>
      <c r="AJ288" s="70">
        <v>45536</v>
      </c>
      <c r="AK288" s="70">
        <v>45566</v>
      </c>
      <c r="AL288" s="70">
        <v>45597</v>
      </c>
      <c r="AM288" s="70">
        <v>45627</v>
      </c>
      <c r="AN288" s="70">
        <v>45658</v>
      </c>
      <c r="AO288" s="70">
        <v>45689</v>
      </c>
      <c r="AP288" s="70">
        <v>45717</v>
      </c>
      <c r="AQ288" s="70">
        <v>45748</v>
      </c>
      <c r="AR288" s="70">
        <v>45778</v>
      </c>
      <c r="AS288" s="70">
        <v>45809</v>
      </c>
      <c r="AT288" s="70">
        <v>45839</v>
      </c>
      <c r="AU288" s="70">
        <v>45870</v>
      </c>
      <c r="AV288" s="70">
        <v>45901</v>
      </c>
      <c r="AW288" s="70">
        <v>45931</v>
      </c>
      <c r="AX288" s="70">
        <v>45962</v>
      </c>
      <c r="AY288" s="70">
        <v>45992</v>
      </c>
      <c r="BA288" s="140" t="s">
        <v>114</v>
      </c>
      <c r="BB288" s="140" t="s">
        <v>114</v>
      </c>
      <c r="BC288" s="140" t="s">
        <v>114</v>
      </c>
      <c r="BD288" s="140" t="s">
        <v>114</v>
      </c>
      <c r="BF288" s="77" t="s">
        <v>248</v>
      </c>
      <c r="BG288" s="77" t="str">
        <f t="shared" si="762"/>
        <v>Demand &amp; CapacityStrong Case Scenario</v>
      </c>
    </row>
    <row r="289" spans="2:59" x14ac:dyDescent="0.25">
      <c r="B289" s="166" t="s">
        <v>132</v>
      </c>
      <c r="C289" s="166" t="s">
        <v>113</v>
      </c>
      <c r="D289" s="170">
        <f t="shared" ref="D289:AY289" si="1166">D171/D233</f>
        <v>200.70946648833407</v>
      </c>
      <c r="E289" s="170">
        <f t="shared" si="1166"/>
        <v>190.37587108013938</v>
      </c>
      <c r="F289" s="170">
        <f t="shared" si="1166"/>
        <v>210.23747184684686</v>
      </c>
      <c r="G289" s="170">
        <f t="shared" si="1166"/>
        <v>220.39509256538349</v>
      </c>
      <c r="H289" s="170">
        <f t="shared" si="1166"/>
        <v>241.16535198690281</v>
      </c>
      <c r="I289" s="170">
        <f t="shared" si="1166"/>
        <v>241.43087248322146</v>
      </c>
      <c r="J289" s="170">
        <f t="shared" si="1166"/>
        <v>228.95831485587584</v>
      </c>
      <c r="K289" s="170">
        <f t="shared" si="1166"/>
        <v>228.10583836640782</v>
      </c>
      <c r="L289" s="170">
        <f t="shared" si="1166"/>
        <v>233.48665327210102</v>
      </c>
      <c r="M289" s="170">
        <f t="shared" si="1166"/>
        <v>236.36080114449214</v>
      </c>
      <c r="N289" s="170">
        <f t="shared" si="1166"/>
        <v>234.02736934051535</v>
      </c>
      <c r="O289" s="170">
        <f t="shared" si="1166"/>
        <v>223.81735561418938</v>
      </c>
      <c r="P289" s="170">
        <f t="shared" si="1166"/>
        <v>319.22983964450526</v>
      </c>
      <c r="Q289" s="170">
        <f t="shared" si="1166"/>
        <v>296.11460581464956</v>
      </c>
      <c r="R289" s="170">
        <f t="shared" si="1166"/>
        <v>265.28480155352901</v>
      </c>
      <c r="S289" s="170">
        <f t="shared" si="1166"/>
        <v>313.72227663909666</v>
      </c>
      <c r="T289" s="170">
        <f t="shared" si="1166"/>
        <v>286.49979977246534</v>
      </c>
      <c r="U289" s="170">
        <f t="shared" si="1166"/>
        <v>336.19763768267529</v>
      </c>
      <c r="V289" s="170">
        <f t="shared" si="1166"/>
        <v>304.71699250060499</v>
      </c>
      <c r="W289" s="170">
        <f t="shared" si="1166"/>
        <v>356.76412929242537</v>
      </c>
      <c r="X289" s="170">
        <f t="shared" si="1166"/>
        <v>381.7809835875816</v>
      </c>
      <c r="Y289" s="170">
        <f t="shared" si="1166"/>
        <v>374.87976434936695</v>
      </c>
      <c r="Z289" s="170">
        <f t="shared" si="1166"/>
        <v>401.55431997747388</v>
      </c>
      <c r="AA289" s="170">
        <f t="shared" si="1166"/>
        <v>393.51101303541975</v>
      </c>
      <c r="AB289" s="170">
        <f t="shared" si="1166"/>
        <v>452.87984648421542</v>
      </c>
      <c r="AC289" s="170">
        <f t="shared" si="1166"/>
        <v>461.48242820343182</v>
      </c>
      <c r="AD289" s="170">
        <f t="shared" si="1166"/>
        <v>395.74083945331154</v>
      </c>
      <c r="AE289" s="170">
        <f t="shared" si="1166"/>
        <v>467.02804875210188</v>
      </c>
      <c r="AF289" s="170">
        <f t="shared" si="1166"/>
        <v>416.5791174901085</v>
      </c>
      <c r="AG289" s="170">
        <f t="shared" si="1166"/>
        <v>490.16313371298958</v>
      </c>
      <c r="AH289" s="170">
        <f t="shared" si="1166"/>
        <v>436.50713877293072</v>
      </c>
      <c r="AI289" s="170">
        <f t="shared" si="1166"/>
        <v>515.8751046202932</v>
      </c>
      <c r="AJ289" s="170">
        <f t="shared" si="1166"/>
        <v>553.89802911734887</v>
      </c>
      <c r="AK289" s="170">
        <f t="shared" si="1166"/>
        <v>537.30160440994109</v>
      </c>
      <c r="AL289" s="170">
        <f t="shared" si="1166"/>
        <v>578.15815175088119</v>
      </c>
      <c r="AM289" s="170">
        <f t="shared" si="1166"/>
        <v>562.8918511436957</v>
      </c>
      <c r="AN289" s="170">
        <f t="shared" si="1166"/>
        <v>645.50442818363479</v>
      </c>
      <c r="AO289" s="170">
        <f t="shared" si="1166"/>
        <v>657.98993830318443</v>
      </c>
      <c r="AP289" s="170">
        <f t="shared" si="1166"/>
        <v>347.01626139569413</v>
      </c>
      <c r="AQ289" s="170">
        <f t="shared" si="1166"/>
        <v>453.42016632505755</v>
      </c>
      <c r="AR289" s="170">
        <f t="shared" si="1166"/>
        <v>362.13353940208827</v>
      </c>
      <c r="AS289" s="170">
        <f t="shared" si="1166"/>
        <v>473.38598207629752</v>
      </c>
      <c r="AT289" s="170">
        <f t="shared" si="1166"/>
        <v>374.98414032449654</v>
      </c>
      <c r="AU289" s="170">
        <f t="shared" si="1166"/>
        <v>492.20997745110247</v>
      </c>
      <c r="AV289" s="170">
        <f t="shared" si="1166"/>
        <v>627.6082609189715</v>
      </c>
      <c r="AW289" s="170">
        <f t="shared" si="1166"/>
        <v>509.40134886206982</v>
      </c>
      <c r="AX289" s="170">
        <f t="shared" si="1166"/>
        <v>651.07105326157784</v>
      </c>
      <c r="AY289" s="170">
        <f t="shared" si="1166"/>
        <v>530.49134179606972</v>
      </c>
      <c r="BA289" s="140" t="s">
        <v>114</v>
      </c>
      <c r="BB289" s="140" t="s">
        <v>114</v>
      </c>
      <c r="BC289" s="140" t="s">
        <v>114</v>
      </c>
      <c r="BD289" s="140" t="s">
        <v>114</v>
      </c>
      <c r="BF289" s="77" t="s">
        <v>248</v>
      </c>
      <c r="BG289" s="77" t="str">
        <f t="shared" si="762"/>
        <v>Rides per active driverStrong Case Scenario</v>
      </c>
    </row>
    <row r="290" spans="2:59" x14ac:dyDescent="0.25">
      <c r="B290" s="91" t="s">
        <v>133</v>
      </c>
      <c r="C290" s="91" t="s">
        <v>113</v>
      </c>
      <c r="D290" s="98">
        <f t="shared" ref="D290:AY290" si="1167">D171/D234</f>
        <v>7.0379418339855864</v>
      </c>
      <c r="E290" s="98">
        <f t="shared" si="1167"/>
        <v>6.9531159693095717</v>
      </c>
      <c r="F290" s="98">
        <f t="shared" si="1167"/>
        <v>7.3143625331185014</v>
      </c>
      <c r="G290" s="98">
        <f t="shared" si="1167"/>
        <v>7.3284851623494003</v>
      </c>
      <c r="H290" s="98">
        <f t="shared" si="1167"/>
        <v>7.7204810321990456</v>
      </c>
      <c r="I290" s="98">
        <f t="shared" si="1167"/>
        <v>7.5675698418041062</v>
      </c>
      <c r="J290" s="98">
        <f t="shared" si="1167"/>
        <v>7.1565341539143938</v>
      </c>
      <c r="K290" s="98">
        <f t="shared" si="1167"/>
        <v>7.3348777634432469</v>
      </c>
      <c r="L290" s="98">
        <f t="shared" si="1167"/>
        <v>7.4092703831387965</v>
      </c>
      <c r="M290" s="98">
        <f t="shared" si="1167"/>
        <v>7.4348033480334808</v>
      </c>
      <c r="N290" s="98">
        <f t="shared" si="1167"/>
        <v>7.0061234184800849</v>
      </c>
      <c r="O290" s="98">
        <f t="shared" si="1167"/>
        <v>6.4455316813711008</v>
      </c>
      <c r="P290" s="98">
        <f t="shared" si="1167"/>
        <v>9.3670341388662308</v>
      </c>
      <c r="Q290" s="98">
        <f t="shared" si="1167"/>
        <v>8.3878528334699602</v>
      </c>
      <c r="R290" s="98">
        <f t="shared" si="1167"/>
        <v>8.5885227842730103</v>
      </c>
      <c r="S290" s="98">
        <f t="shared" si="1167"/>
        <v>8.7157520925111367</v>
      </c>
      <c r="T290" s="98">
        <f t="shared" si="1167"/>
        <v>8.8043798035780867</v>
      </c>
      <c r="U290" s="98">
        <f t="shared" si="1167"/>
        <v>8.8486829487025815</v>
      </c>
      <c r="V290" s="98">
        <f t="shared" si="1167"/>
        <v>8.8974090071361012</v>
      </c>
      <c r="W290" s="98">
        <f t="shared" si="1167"/>
        <v>8.9096159918149134</v>
      </c>
      <c r="X290" s="98">
        <f t="shared" si="1167"/>
        <v>8.9083994781331146</v>
      </c>
      <c r="Y290" s="98">
        <f t="shared" si="1167"/>
        <v>8.8701039279879659</v>
      </c>
      <c r="Z290" s="98">
        <f t="shared" si="1167"/>
        <v>8.8469322013916969</v>
      </c>
      <c r="AA290" s="98">
        <f t="shared" si="1167"/>
        <v>8.84521081653428</v>
      </c>
      <c r="AB290" s="98">
        <f t="shared" si="1167"/>
        <v>9.4633835736070626</v>
      </c>
      <c r="AC290" s="98">
        <f t="shared" si="1167"/>
        <v>9.4156565375803094</v>
      </c>
      <c r="AD290" s="98">
        <f t="shared" si="1167"/>
        <v>9.4513791508188501</v>
      </c>
      <c r="AE290" s="98">
        <f t="shared" si="1167"/>
        <v>9.4721616886008082</v>
      </c>
      <c r="AF290" s="98">
        <f t="shared" si="1167"/>
        <v>9.4833163448671414</v>
      </c>
      <c r="AG290" s="98">
        <f t="shared" si="1167"/>
        <v>9.4874873673342162</v>
      </c>
      <c r="AH290" s="98">
        <f t="shared" si="1167"/>
        <v>9.4880503370493372</v>
      </c>
      <c r="AI290" s="98">
        <f t="shared" si="1167"/>
        <v>9.4843096799758193</v>
      </c>
      <c r="AJ290" s="98">
        <f t="shared" si="1167"/>
        <v>9.4791673921331885</v>
      </c>
      <c r="AK290" s="98">
        <f t="shared" si="1167"/>
        <v>9.4737051975966864</v>
      </c>
      <c r="AL290" s="98">
        <f t="shared" si="1167"/>
        <v>9.4712070657308178</v>
      </c>
      <c r="AM290" s="98">
        <f t="shared" si="1167"/>
        <v>9.4705696603698417</v>
      </c>
      <c r="AN290" s="98">
        <f t="shared" si="1167"/>
        <v>10.101368355170141</v>
      </c>
      <c r="AO290" s="98">
        <f t="shared" si="1167"/>
        <v>10.101959400447027</v>
      </c>
      <c r="AP290" s="98">
        <f t="shared" si="1167"/>
        <v>10.106842102699362</v>
      </c>
      <c r="AQ290" s="98">
        <f t="shared" si="1167"/>
        <v>10.108956353407075</v>
      </c>
      <c r="AR290" s="98">
        <f t="shared" si="1167"/>
        <v>10.109399454982036</v>
      </c>
      <c r="AS290" s="98">
        <f t="shared" si="1167"/>
        <v>10.108887956686795</v>
      </c>
      <c r="AT290" s="98">
        <f t="shared" si="1167"/>
        <v>10.107963075980987</v>
      </c>
      <c r="AU290" s="98">
        <f t="shared" si="1167"/>
        <v>10.106911080130573</v>
      </c>
      <c r="AV290" s="98">
        <f t="shared" si="1167"/>
        <v>10.10610392081027</v>
      </c>
      <c r="AW290" s="98">
        <f t="shared" si="1167"/>
        <v>10.105686590465952</v>
      </c>
      <c r="AX290" s="98">
        <f t="shared" si="1167"/>
        <v>10.105720010996189</v>
      </c>
      <c r="AY290" s="98">
        <f t="shared" si="1167"/>
        <v>10.105978272736467</v>
      </c>
      <c r="BA290" s="140" t="s">
        <v>114</v>
      </c>
      <c r="BB290" s="140" t="s">
        <v>114</v>
      </c>
      <c r="BC290" s="140" t="s">
        <v>114</v>
      </c>
      <c r="BD290" s="140" t="s">
        <v>114</v>
      </c>
      <c r="BF290" s="77" t="s">
        <v>248</v>
      </c>
      <c r="BG290" s="77" t="str">
        <f t="shared" si="762"/>
        <v>Rides per active riderStrong Case Scenario</v>
      </c>
    </row>
    <row r="291" spans="2:59" x14ac:dyDescent="0.25">
      <c r="B291" s="91" t="s">
        <v>134</v>
      </c>
      <c r="C291" s="94" t="s">
        <v>119</v>
      </c>
      <c r="D291" s="96">
        <f t="shared" ref="D291:O291" si="1168">D227/D171</f>
        <v>6.0945938541686721E-2</v>
      </c>
      <c r="E291" s="96">
        <f t="shared" si="1168"/>
        <v>2.7161408943277291E-2</v>
      </c>
      <c r="F291" s="96">
        <f t="shared" si="1168"/>
        <v>3.3086780486727058E-2</v>
      </c>
      <c r="G291" s="96">
        <f t="shared" si="1168"/>
        <v>8.517415562173293E-2</v>
      </c>
      <c r="H291" s="96">
        <f t="shared" si="1168"/>
        <v>6.972704102098877E-2</v>
      </c>
      <c r="I291" s="96">
        <f t="shared" si="1168"/>
        <v>0.13230528405714378</v>
      </c>
      <c r="J291" s="96">
        <f t="shared" si="1168"/>
        <v>0.13190819567138806</v>
      </c>
      <c r="K291" s="96">
        <f t="shared" si="1168"/>
        <v>9.4431009526883561E-2</v>
      </c>
      <c r="L291" s="96">
        <f t="shared" si="1168"/>
        <v>0.15486297854554731</v>
      </c>
      <c r="M291" s="96">
        <f t="shared" si="1168"/>
        <v>0.1370295406866881</v>
      </c>
      <c r="N291" s="96">
        <f t="shared" si="1168"/>
        <v>0.16921072897991582</v>
      </c>
      <c r="O291" s="96">
        <f t="shared" si="1168"/>
        <v>0.15943340742768597</v>
      </c>
      <c r="P291" s="139">
        <f>AVERAGE(D291:O291)</f>
        <v>0.10460637245913879</v>
      </c>
      <c r="Q291" s="139">
        <f>AVERAGE(E291:P291)</f>
        <v>0.1082447419522598</v>
      </c>
      <c r="R291" s="139">
        <f t="shared" ref="R291" si="1169">AVERAGE(F291:Q291)</f>
        <v>0.115001686369675</v>
      </c>
      <c r="S291" s="139">
        <f t="shared" ref="S291" si="1170">AVERAGE(G291:R291)</f>
        <v>0.12182792852658735</v>
      </c>
      <c r="T291" s="139">
        <f t="shared" ref="T291" si="1171">AVERAGE(H291:S291)</f>
        <v>0.12488240960199187</v>
      </c>
      <c r="U291" s="139">
        <f t="shared" ref="U291" si="1172">AVERAGE(I291:T291)</f>
        <v>0.12947869031707546</v>
      </c>
      <c r="V291" s="139">
        <f t="shared" ref="V291" si="1173">AVERAGE(J291:U291)</f>
        <v>0.12924314083873642</v>
      </c>
      <c r="W291" s="139">
        <f t="shared" ref="W291" si="1174">AVERAGE(K291:V291)</f>
        <v>0.12902105293601546</v>
      </c>
      <c r="X291" s="139">
        <f t="shared" ref="X291" si="1175">AVERAGE(L291:W291)</f>
        <v>0.1319035565534431</v>
      </c>
      <c r="Y291" s="139">
        <f t="shared" ref="Y291" si="1176">AVERAGE(M291:X291)</f>
        <v>0.12999027138743444</v>
      </c>
      <c r="Z291" s="139">
        <f t="shared" ref="Z291" si="1177">AVERAGE(N291:Y291)</f>
        <v>0.12940366561249664</v>
      </c>
      <c r="AA291" s="139">
        <f t="shared" ref="AA291" si="1178">AVERAGE(O291:Z291)</f>
        <v>0.12608641033187834</v>
      </c>
      <c r="AB291" s="139">
        <f t="shared" ref="AB291" si="1179">AVERAGE(P291:AA291)</f>
        <v>0.12330749390722773</v>
      </c>
      <c r="AC291" s="139">
        <f t="shared" ref="AC291" si="1180">AVERAGE(Q291:AB291)</f>
        <v>0.12486592069456848</v>
      </c>
      <c r="AD291" s="139">
        <f t="shared" ref="AD291" si="1181">AVERAGE(R291:AC291)</f>
        <v>0.1262510189230942</v>
      </c>
      <c r="AE291" s="139">
        <f t="shared" ref="AE291" si="1182">AVERAGE(S291:AD291)</f>
        <v>0.12718846330254577</v>
      </c>
      <c r="AF291" s="139">
        <f t="shared" ref="AF291" si="1183">AVERAGE(T291:AE291)</f>
        <v>0.12763517453387566</v>
      </c>
      <c r="AG291" s="139">
        <f t="shared" ref="AG291" si="1184">AVERAGE(U291:AF291)</f>
        <v>0.12786457161153264</v>
      </c>
      <c r="AH291" s="139">
        <f t="shared" ref="AH291" si="1185">AVERAGE(V291:AG291)</f>
        <v>0.12773006171940407</v>
      </c>
      <c r="AI291" s="139">
        <f t="shared" ref="AI291" si="1186">AVERAGE(W291:AH291)</f>
        <v>0.12760397179279306</v>
      </c>
      <c r="AJ291" s="139">
        <f t="shared" ref="AJ291" si="1187">AVERAGE(X291:AI291)</f>
        <v>0.12748588169752453</v>
      </c>
      <c r="AK291" s="139">
        <f t="shared" ref="AK291" si="1188">AVERAGE(Y291:AJ291)</f>
        <v>0.12711774212619797</v>
      </c>
      <c r="AL291" s="139">
        <f t="shared" ref="AL291" si="1189">AVERAGE(Z291:AK291)</f>
        <v>0.12687836468776159</v>
      </c>
      <c r="AM291" s="139">
        <f t="shared" ref="AM291" si="1190">AVERAGE(AA291:AL291)</f>
        <v>0.12666792294403367</v>
      </c>
      <c r="AN291" s="139">
        <f t="shared" ref="AN291" si="1191">AVERAGE(AB291:AM291)</f>
        <v>0.12671638232837995</v>
      </c>
      <c r="AO291" s="139">
        <f t="shared" ref="AO291" si="1192">AVERAGE(AC291:AN291)</f>
        <v>0.12700045636347596</v>
      </c>
      <c r="AP291" s="139">
        <f t="shared" ref="AP291" si="1193">AVERAGE(AD291:AO291)</f>
        <v>0.12717833433588491</v>
      </c>
      <c r="AQ291" s="139">
        <f t="shared" ref="AQ291" si="1194">AVERAGE(AE291:AP291)</f>
        <v>0.12725561062028415</v>
      </c>
      <c r="AR291" s="139">
        <f t="shared" ref="AR291" si="1195">AVERAGE(AF291:AQ291)</f>
        <v>0.12726120623009568</v>
      </c>
      <c r="AS291" s="139">
        <f t="shared" ref="AS291" si="1196">AVERAGE(AG291:AR291)</f>
        <v>0.12723004220478068</v>
      </c>
      <c r="AT291" s="139">
        <f t="shared" ref="AT291" si="1197">AVERAGE(AH291:AS291)</f>
        <v>0.12717716475421803</v>
      </c>
      <c r="AU291" s="139">
        <f t="shared" ref="AU291" si="1198">AVERAGE(AI291:AT291)</f>
        <v>0.1271310900071192</v>
      </c>
      <c r="AV291" s="139">
        <f t="shared" ref="AV291" si="1199">AVERAGE(AJ291:AU291)</f>
        <v>0.12709168319164635</v>
      </c>
      <c r="AW291" s="139">
        <f t="shared" ref="AW291" si="1200">AVERAGE(AK291:AV291)</f>
        <v>0.1270588333161565</v>
      </c>
      <c r="AX291" s="139">
        <f t="shared" ref="AX291" si="1201">AVERAGE(AL291:AW291)</f>
        <v>0.12705392424865306</v>
      </c>
      <c r="AY291" s="139">
        <f t="shared" ref="AY291" si="1202">AVERAGE(AM291:AX291)</f>
        <v>0.12706855421206067</v>
      </c>
      <c r="BA291" s="140" t="s">
        <v>114</v>
      </c>
      <c r="BB291" s="140" t="s">
        <v>114</v>
      </c>
      <c r="BC291" s="140" t="s">
        <v>114</v>
      </c>
      <c r="BD291" s="140" t="s">
        <v>114</v>
      </c>
      <c r="BF291" s="77" t="s">
        <v>248</v>
      </c>
      <c r="BG291" s="77" t="str">
        <f t="shared" si="762"/>
        <v>Surged trips rateStrong Case Scenario</v>
      </c>
    </row>
    <row r="292" spans="2:59" x14ac:dyDescent="0.25">
      <c r="B292" s="91" t="s">
        <v>158</v>
      </c>
      <c r="C292" s="94" t="s">
        <v>159</v>
      </c>
      <c r="D292" s="98">
        <f t="shared" ref="D292:AY292" si="1203">D232/D218</f>
        <v>2.1983962764225002</v>
      </c>
      <c r="E292" s="98">
        <f t="shared" si="1203"/>
        <v>2.1180292890578403</v>
      </c>
      <c r="F292" s="98">
        <f t="shared" si="1203"/>
        <v>2.1553548553408257</v>
      </c>
      <c r="G292" s="98">
        <f t="shared" si="1203"/>
        <v>2.322528633553675</v>
      </c>
      <c r="H292" s="98">
        <f t="shared" si="1203"/>
        <v>2.3914333667716865</v>
      </c>
      <c r="I292" s="98">
        <f t="shared" si="1203"/>
        <v>2.5210966704832845</v>
      </c>
      <c r="J292" s="98">
        <f t="shared" si="1203"/>
        <v>2.4850347390401284</v>
      </c>
      <c r="K292" s="98">
        <f t="shared" si="1203"/>
        <v>2.3663798438399715</v>
      </c>
      <c r="L292" s="98">
        <f t="shared" si="1203"/>
        <v>2.5171526169816221</v>
      </c>
      <c r="M292" s="98">
        <f t="shared" si="1203"/>
        <v>2.4896954057122165</v>
      </c>
      <c r="N292" s="98">
        <f t="shared" si="1203"/>
        <v>2.5318179244661283</v>
      </c>
      <c r="O292" s="98">
        <f t="shared" si="1203"/>
        <v>2.4279497529079173</v>
      </c>
      <c r="P292" s="98">
        <f t="shared" si="1203"/>
        <v>3.4162904688567104</v>
      </c>
      <c r="Q292" s="98">
        <f t="shared" si="1203"/>
        <v>3.16891900412688</v>
      </c>
      <c r="R292" s="98">
        <f t="shared" si="1203"/>
        <v>2.8389887990706342</v>
      </c>
      <c r="S292" s="98">
        <f t="shared" si="1203"/>
        <v>3.3573503803519573</v>
      </c>
      <c r="T292" s="98">
        <f t="shared" si="1203"/>
        <v>3.0660245808536724</v>
      </c>
      <c r="U292" s="98">
        <f t="shared" si="1203"/>
        <v>3.5978741415479538</v>
      </c>
      <c r="V292" s="98">
        <f t="shared" si="1203"/>
        <v>3.260978855666373</v>
      </c>
      <c r="W292" s="98">
        <f t="shared" si="1203"/>
        <v>3.8179698235257211</v>
      </c>
      <c r="X292" s="98">
        <f t="shared" si="1203"/>
        <v>4.0856917914485607</v>
      </c>
      <c r="Y292" s="98">
        <f t="shared" si="1203"/>
        <v>4.011837262269025</v>
      </c>
      <c r="Z292" s="98">
        <f t="shared" si="1203"/>
        <v>4.2972993927978322</v>
      </c>
      <c r="AA292" s="98">
        <f t="shared" si="1203"/>
        <v>4.2112226248026214</v>
      </c>
      <c r="AB292" s="98">
        <f t="shared" si="1203"/>
        <v>4.8465679298784998</v>
      </c>
      <c r="AC292" s="98">
        <f t="shared" si="1203"/>
        <v>4.9386298685984125</v>
      </c>
      <c r="AD292" s="98">
        <f t="shared" si="1203"/>
        <v>4.2350854778088802</v>
      </c>
      <c r="AE292" s="98">
        <f t="shared" si="1203"/>
        <v>4.9979772361421704</v>
      </c>
      <c r="AF292" s="98">
        <f t="shared" si="1203"/>
        <v>4.4580897267969215</v>
      </c>
      <c r="AG292" s="98">
        <f t="shared" si="1203"/>
        <v>5.2455611410054681</v>
      </c>
      <c r="AH292" s="98">
        <f t="shared" si="1203"/>
        <v>4.6713527138895223</v>
      </c>
      <c r="AI292" s="98">
        <f t="shared" si="1203"/>
        <v>5.5207220133222936</v>
      </c>
      <c r="AJ292" s="98">
        <f t="shared" si="1203"/>
        <v>5.9276305739443327</v>
      </c>
      <c r="AK292" s="98">
        <f t="shared" si="1203"/>
        <v>5.7500212138414213</v>
      </c>
      <c r="AL292" s="98">
        <f t="shared" si="1203"/>
        <v>6.1872542539190052</v>
      </c>
      <c r="AM292" s="98">
        <f t="shared" si="1203"/>
        <v>6.0238794349575073</v>
      </c>
      <c r="AN292" s="98">
        <f t="shared" si="1203"/>
        <v>6.9079714730436867</v>
      </c>
      <c r="AO292" s="98">
        <f t="shared" si="1203"/>
        <v>7.0415872066722551</v>
      </c>
      <c r="AP292" s="98">
        <f t="shared" si="1203"/>
        <v>3.7136514169996837</v>
      </c>
      <c r="AQ292" s="98">
        <f t="shared" si="1203"/>
        <v>4.8523502512443821</v>
      </c>
      <c r="AR292" s="98">
        <f t="shared" si="1203"/>
        <v>3.8754314461655452</v>
      </c>
      <c r="AS292" s="98">
        <f t="shared" si="1203"/>
        <v>5.0660177020374144</v>
      </c>
      <c r="AT292" s="98">
        <f t="shared" si="1203"/>
        <v>4.0129542588800247</v>
      </c>
      <c r="AU292" s="98">
        <f t="shared" si="1203"/>
        <v>5.2674657748628197</v>
      </c>
      <c r="AV292" s="98">
        <f t="shared" si="1203"/>
        <v>6.7164527048626832</v>
      </c>
      <c r="AW292" s="98">
        <f t="shared" si="1203"/>
        <v>5.4514420546594264</v>
      </c>
      <c r="AX292" s="98">
        <f t="shared" si="1203"/>
        <v>6.9675436240012942</v>
      </c>
      <c r="AY292" s="98">
        <f t="shared" si="1203"/>
        <v>5.6771400718902534</v>
      </c>
      <c r="BA292" s="140" t="s">
        <v>114</v>
      </c>
      <c r="BB292" s="140" t="s">
        <v>114</v>
      </c>
      <c r="BC292" s="140" t="s">
        <v>114</v>
      </c>
      <c r="BD292" s="140" t="s">
        <v>114</v>
      </c>
      <c r="BF292" s="77" t="s">
        <v>248</v>
      </c>
      <c r="BG292" s="77" t="str">
        <f t="shared" si="762"/>
        <v>Request to supply ratioStrong Case Scenario</v>
      </c>
    </row>
    <row r="293" spans="2:59" x14ac:dyDescent="0.25">
      <c r="B293" s="91" t="s">
        <v>156</v>
      </c>
      <c r="C293" s="91" t="s">
        <v>121</v>
      </c>
      <c r="D293" s="127">
        <f t="shared" ref="D293:AY293" si="1204">D232/D233</f>
        <v>215.05751226036557</v>
      </c>
      <c r="E293" s="127">
        <f t="shared" si="1204"/>
        <v>204.0307781649245</v>
      </c>
      <c r="F293" s="127">
        <f t="shared" si="1204"/>
        <v>224.6504786036036</v>
      </c>
      <c r="G293" s="127">
        <f t="shared" si="1204"/>
        <v>234.97854833970027</v>
      </c>
      <c r="H293" s="127">
        <f t="shared" si="1204"/>
        <v>257.06414645036466</v>
      </c>
      <c r="I293" s="127">
        <f t="shared" si="1204"/>
        <v>258.29783743475019</v>
      </c>
      <c r="J293" s="127">
        <f t="shared" si="1204"/>
        <v>244.2570583887657</v>
      </c>
      <c r="K293" s="127">
        <f t="shared" si="1204"/>
        <v>242.08671268334771</v>
      </c>
      <c r="L293" s="127">
        <f t="shared" si="1204"/>
        <v>249.55941446613087</v>
      </c>
      <c r="M293" s="127">
        <f t="shared" si="1204"/>
        <v>252.42961373390557</v>
      </c>
      <c r="N293" s="127">
        <f t="shared" si="1204"/>
        <v>251.38681030717717</v>
      </c>
      <c r="O293" s="127">
        <f t="shared" si="1204"/>
        <v>239.70389914980944</v>
      </c>
      <c r="P293" s="127">
        <f t="shared" si="1204"/>
        <v>341.14220653713494</v>
      </c>
      <c r="Q293" s="127">
        <f t="shared" si="1204"/>
        <v>316.44031187052047</v>
      </c>
      <c r="R293" s="127">
        <f t="shared" si="1204"/>
        <v>283.49430824987286</v>
      </c>
      <c r="S293" s="127">
        <f t="shared" si="1204"/>
        <v>335.25659697632545</v>
      </c>
      <c r="T293" s="127">
        <f t="shared" si="1204"/>
        <v>306.16553256946912</v>
      </c>
      <c r="U293" s="127">
        <f t="shared" si="1204"/>
        <v>359.27469712530745</v>
      </c>
      <c r="V293" s="127">
        <f t="shared" si="1204"/>
        <v>325.63317798479267</v>
      </c>
      <c r="W293" s="127">
        <f t="shared" si="1204"/>
        <v>381.25290046710887</v>
      </c>
      <c r="X293" s="127">
        <f t="shared" si="1204"/>
        <v>407.9869453933959</v>
      </c>
      <c r="Y293" s="127">
        <f t="shared" si="1204"/>
        <v>400.61201715566335</v>
      </c>
      <c r="Z293" s="127">
        <f t="shared" si="1204"/>
        <v>429.1175502709371</v>
      </c>
      <c r="AA293" s="127">
        <f t="shared" si="1204"/>
        <v>420.52213988848843</v>
      </c>
      <c r="AB293" s="127">
        <f t="shared" si="1204"/>
        <v>483.96613016462248</v>
      </c>
      <c r="AC293" s="127">
        <f t="shared" si="1204"/>
        <v>493.15920469950174</v>
      </c>
      <c r="AD293" s="127">
        <f t="shared" si="1204"/>
        <v>422.9050246001479</v>
      </c>
      <c r="AE293" s="127">
        <f t="shared" si="1204"/>
        <v>499.08548412468878</v>
      </c>
      <c r="AF293" s="127">
        <f t="shared" si="1204"/>
        <v>445.17367015603833</v>
      </c>
      <c r="AG293" s="127">
        <f t="shared" si="1204"/>
        <v>523.80859253075209</v>
      </c>
      <c r="AH293" s="127">
        <f t="shared" si="1204"/>
        <v>466.46957770625841</v>
      </c>
      <c r="AI293" s="127">
        <f t="shared" si="1204"/>
        <v>551.28546781128375</v>
      </c>
      <c r="AJ293" s="127">
        <f t="shared" si="1204"/>
        <v>591.91833714569566</v>
      </c>
      <c r="AK293" s="127">
        <f t="shared" si="1204"/>
        <v>574.18271145475956</v>
      </c>
      <c r="AL293" s="127">
        <f t="shared" si="1204"/>
        <v>617.84370732813545</v>
      </c>
      <c r="AM293" s="127">
        <f t="shared" si="1204"/>
        <v>601.52950725024164</v>
      </c>
      <c r="AN293" s="127">
        <f t="shared" si="1204"/>
        <v>689.81272303767582</v>
      </c>
      <c r="AO293" s="127">
        <f t="shared" si="1204"/>
        <v>703.15525541706756</v>
      </c>
      <c r="AP293" s="127">
        <f t="shared" si="1204"/>
        <v>370.83592576628968</v>
      </c>
      <c r="AQ293" s="127">
        <f t="shared" si="1204"/>
        <v>484.5435382883303</v>
      </c>
      <c r="AR293" s="127">
        <f t="shared" si="1204"/>
        <v>386.99087413101518</v>
      </c>
      <c r="AS293" s="127">
        <f t="shared" si="1204"/>
        <v>505.87983457027195</v>
      </c>
      <c r="AT293" s="127">
        <f t="shared" si="1204"/>
        <v>400.72355763854819</v>
      </c>
      <c r="AU293" s="127">
        <f t="shared" si="1204"/>
        <v>525.99593438461557</v>
      </c>
      <c r="AV293" s="127">
        <f t="shared" si="1204"/>
        <v>670.68813870676377</v>
      </c>
      <c r="AW293" s="127">
        <f t="shared" si="1204"/>
        <v>544.36734472353544</v>
      </c>
      <c r="AX293" s="127">
        <f t="shared" si="1204"/>
        <v>695.76144877136403</v>
      </c>
      <c r="AY293" s="127">
        <f t="shared" si="1204"/>
        <v>566.90498322678241</v>
      </c>
      <c r="BA293" s="140" t="s">
        <v>114</v>
      </c>
      <c r="BB293" s="140" t="s">
        <v>114</v>
      </c>
      <c r="BC293" s="140" t="s">
        <v>114</v>
      </c>
      <c r="BD293" s="140" t="s">
        <v>114</v>
      </c>
      <c r="BF293" s="77" t="s">
        <v>248</v>
      </c>
      <c r="BG293" s="77" t="str">
        <f t="shared" si="762"/>
        <v>Requests per active driverStrong Case Scenario</v>
      </c>
    </row>
    <row r="294" spans="2:59" x14ac:dyDescent="0.25">
      <c r="B294" s="91" t="s">
        <v>136</v>
      </c>
      <c r="C294" s="91" t="s">
        <v>137</v>
      </c>
      <c r="D294" s="97">
        <f t="shared" ref="D294:AY294" si="1205">D222/D223</f>
        <v>0.29276054986838423</v>
      </c>
      <c r="E294" s="97">
        <f t="shared" si="1205"/>
        <v>0.29290386893748382</v>
      </c>
      <c r="F294" s="97">
        <f t="shared" si="1205"/>
        <v>0.29150774441058497</v>
      </c>
      <c r="G294" s="97">
        <f t="shared" si="1205"/>
        <v>0.29202660004630571</v>
      </c>
      <c r="H294" s="97">
        <f t="shared" si="1205"/>
        <v>0.28925008088993254</v>
      </c>
      <c r="I294" s="97">
        <f t="shared" si="1205"/>
        <v>0.2851076378040992</v>
      </c>
      <c r="J294" s="97">
        <f t="shared" si="1205"/>
        <v>0.29281888830108099</v>
      </c>
      <c r="K294" s="97">
        <f t="shared" si="1205"/>
        <v>0.28884327756850564</v>
      </c>
      <c r="L294" s="97">
        <f t="shared" si="1205"/>
        <v>0.28677337114273871</v>
      </c>
      <c r="M294" s="97">
        <f t="shared" si="1205"/>
        <v>0.28454199758926785</v>
      </c>
      <c r="N294" s="97">
        <f t="shared" si="1205"/>
        <v>0.28769434926006654</v>
      </c>
      <c r="O294" s="97">
        <f t="shared" si="1205"/>
        <v>0.29240648685790166</v>
      </c>
      <c r="P294" s="97">
        <f t="shared" si="1205"/>
        <v>0.28960469698657687</v>
      </c>
      <c r="Q294" s="97">
        <f t="shared" si="1205"/>
        <v>0.28936488560639878</v>
      </c>
      <c r="R294" s="97">
        <f t="shared" si="1205"/>
        <v>0.28911233475628678</v>
      </c>
      <c r="S294" s="97">
        <f t="shared" si="1205"/>
        <v>0.28892436325830811</v>
      </c>
      <c r="T294" s="97">
        <f t="shared" si="1205"/>
        <v>0.28867184801406354</v>
      </c>
      <c r="U294" s="97">
        <f t="shared" si="1205"/>
        <v>0.28862065658709185</v>
      </c>
      <c r="V294" s="97">
        <f t="shared" si="1205"/>
        <v>0.28893346616561355</v>
      </c>
      <c r="W294" s="97">
        <f t="shared" si="1205"/>
        <v>0.28861105158770944</v>
      </c>
      <c r="X294" s="97">
        <f t="shared" si="1205"/>
        <v>0.28859192152526653</v>
      </c>
      <c r="Y294" s="97">
        <f t="shared" si="1205"/>
        <v>0.28874365859088552</v>
      </c>
      <c r="Z294" s="97">
        <f t="shared" si="1205"/>
        <v>0.28909835746025891</v>
      </c>
      <c r="AA294" s="97">
        <f t="shared" si="1205"/>
        <v>0.28921686941401059</v>
      </c>
      <c r="AB294" s="97">
        <f t="shared" si="1205"/>
        <v>0.28895638992189066</v>
      </c>
      <c r="AC294" s="97">
        <f t="shared" si="1205"/>
        <v>0.28890322401336749</v>
      </c>
      <c r="AD294" s="97">
        <f t="shared" si="1205"/>
        <v>0.28886513518062046</v>
      </c>
      <c r="AE294" s="97">
        <f t="shared" si="1205"/>
        <v>0.28884451049306048</v>
      </c>
      <c r="AF294" s="97">
        <f t="shared" si="1205"/>
        <v>0.28883781488746896</v>
      </c>
      <c r="AG294" s="97">
        <f t="shared" si="1205"/>
        <v>0.28885176530915785</v>
      </c>
      <c r="AH294" s="97">
        <f t="shared" si="1205"/>
        <v>0.28887110470814997</v>
      </c>
      <c r="AI294" s="97">
        <f t="shared" si="1205"/>
        <v>0.28886591407389961</v>
      </c>
      <c r="AJ294" s="97">
        <f t="shared" si="1205"/>
        <v>0.28888713285554563</v>
      </c>
      <c r="AK294" s="97">
        <f t="shared" si="1205"/>
        <v>0.28891173253287561</v>
      </c>
      <c r="AL294" s="97">
        <f t="shared" si="1205"/>
        <v>0.28892573644098973</v>
      </c>
      <c r="AM294" s="97">
        <f t="shared" si="1205"/>
        <v>0.28891136945721008</v>
      </c>
      <c r="AN294" s="97">
        <f t="shared" si="1205"/>
        <v>0.28888597316198572</v>
      </c>
      <c r="AO294" s="97">
        <f t="shared" si="1205"/>
        <v>0.28888011080632325</v>
      </c>
      <c r="AP294" s="97">
        <f t="shared" si="1205"/>
        <v>0.28887818418057126</v>
      </c>
      <c r="AQ294" s="97">
        <f t="shared" si="1205"/>
        <v>0.2888792728215322</v>
      </c>
      <c r="AR294" s="97">
        <f t="shared" si="1205"/>
        <v>0.28888217292580126</v>
      </c>
      <c r="AS294" s="97">
        <f t="shared" si="1205"/>
        <v>0.28888587200412225</v>
      </c>
      <c r="AT294" s="97">
        <f t="shared" si="1205"/>
        <v>0.288888714321202</v>
      </c>
      <c r="AU294" s="97">
        <f t="shared" si="1205"/>
        <v>0.28889018133072636</v>
      </c>
      <c r="AV294" s="97">
        <f t="shared" si="1205"/>
        <v>0.28889220311755726</v>
      </c>
      <c r="AW294" s="97">
        <f t="shared" si="1205"/>
        <v>0.2888926255624637</v>
      </c>
      <c r="AX294" s="97">
        <f t="shared" si="1205"/>
        <v>0.28889103362214907</v>
      </c>
      <c r="AY294" s="97">
        <f t="shared" si="1205"/>
        <v>0.28888814228628296</v>
      </c>
      <c r="BA294" s="140" t="s">
        <v>114</v>
      </c>
      <c r="BB294" s="140" t="s">
        <v>114</v>
      </c>
      <c r="BC294" s="140" t="s">
        <v>114</v>
      </c>
      <c r="BD294" s="140" t="s">
        <v>114</v>
      </c>
      <c r="BF294" s="77" t="s">
        <v>248</v>
      </c>
      <c r="BG294" s="77" t="str">
        <f t="shared" si="762"/>
        <v>Vehicle utiilization rateStrong Case Scenario</v>
      </c>
    </row>
    <row r="295" spans="2:59" x14ac:dyDescent="0.25">
      <c r="B295" s="91" t="s">
        <v>138</v>
      </c>
      <c r="C295" s="91" t="s">
        <v>114</v>
      </c>
      <c r="D295" s="98">
        <f t="shared" ref="D295:AY295" si="1206">D234/D233</f>
        <v>28.51820478525784</v>
      </c>
      <c r="E295" s="98">
        <f t="shared" si="1206"/>
        <v>27.379936120789779</v>
      </c>
      <c r="F295" s="98">
        <f t="shared" si="1206"/>
        <v>28.743102477477478</v>
      </c>
      <c r="G295" s="98">
        <f t="shared" si="1206"/>
        <v>30.073758448427856</v>
      </c>
      <c r="H295" s="98">
        <f t="shared" si="1206"/>
        <v>31.237088852507814</v>
      </c>
      <c r="I295" s="98">
        <f t="shared" si="1206"/>
        <v>31.903355704697987</v>
      </c>
      <c r="J295" s="98">
        <f t="shared" si="1206"/>
        <v>31.99290465631929</v>
      </c>
      <c r="K295" s="98">
        <f t="shared" si="1206"/>
        <v>31.09879206212252</v>
      </c>
      <c r="L295" s="98">
        <f t="shared" si="1206"/>
        <v>31.512772675086108</v>
      </c>
      <c r="M295" s="98">
        <f t="shared" si="1206"/>
        <v>31.79113018597997</v>
      </c>
      <c r="N295" s="98">
        <f t="shared" si="1206"/>
        <v>33.403261027806089</v>
      </c>
      <c r="O295" s="98">
        <f t="shared" si="1206"/>
        <v>34.724420990911753</v>
      </c>
      <c r="P295" s="98">
        <f t="shared" si="1206"/>
        <v>34.080140513200291</v>
      </c>
      <c r="Q295" s="98">
        <f t="shared" si="1206"/>
        <v>35.302789843077193</v>
      </c>
      <c r="R295" s="98">
        <f t="shared" si="1206"/>
        <v>30.888292226377839</v>
      </c>
      <c r="S295" s="98">
        <f t="shared" si="1206"/>
        <v>35.994860031489104</v>
      </c>
      <c r="T295" s="98">
        <f t="shared" si="1206"/>
        <v>32.540599811020449</v>
      </c>
      <c r="U295" s="98">
        <f t="shared" si="1206"/>
        <v>37.994087892138744</v>
      </c>
      <c r="V295" s="98">
        <f t="shared" si="1206"/>
        <v>34.247834651212393</v>
      </c>
      <c r="W295" s="98">
        <f t="shared" si="1206"/>
        <v>40.042593263298606</v>
      </c>
      <c r="X295" s="98">
        <f t="shared" si="1206"/>
        <v>42.856293605233496</v>
      </c>
      <c r="Y295" s="98">
        <f t="shared" si="1206"/>
        <v>42.263288839999205</v>
      </c>
      <c r="Z295" s="98">
        <f t="shared" si="1206"/>
        <v>45.389103345259727</v>
      </c>
      <c r="AA295" s="98">
        <f t="shared" si="1206"/>
        <v>44.488596280806881</v>
      </c>
      <c r="AB295" s="98">
        <f t="shared" si="1206"/>
        <v>47.856017138233334</v>
      </c>
      <c r="AC295" s="98">
        <f t="shared" si="1206"/>
        <v>49.012241086060932</v>
      </c>
      <c r="AD295" s="98">
        <f t="shared" si="1206"/>
        <v>41.871226742504057</v>
      </c>
      <c r="AE295" s="98">
        <f t="shared" si="1206"/>
        <v>49.305329037419497</v>
      </c>
      <c r="AF295" s="98">
        <f t="shared" si="1206"/>
        <v>43.927577900064733</v>
      </c>
      <c r="AG295" s="98">
        <f t="shared" si="1206"/>
        <v>51.66416720623419</v>
      </c>
      <c r="AH295" s="98">
        <f t="shared" si="1206"/>
        <v>46.005988929932137</v>
      </c>
      <c r="AI295" s="98">
        <f t="shared" si="1206"/>
        <v>54.392477895303031</v>
      </c>
      <c r="AJ295" s="98">
        <f t="shared" si="1206"/>
        <v>58.433194204063938</v>
      </c>
      <c r="AK295" s="98">
        <f t="shared" si="1206"/>
        <v>56.715043713440139</v>
      </c>
      <c r="AL295" s="98">
        <f t="shared" si="1206"/>
        <v>61.043766411020741</v>
      </c>
      <c r="AM295" s="98">
        <f t="shared" si="1206"/>
        <v>59.43590209775342</v>
      </c>
      <c r="AN295" s="98">
        <f t="shared" si="1206"/>
        <v>63.902671943771757</v>
      </c>
      <c r="AO295" s="98">
        <f t="shared" si="1206"/>
        <v>65.13488247379685</v>
      </c>
      <c r="AP295" s="98">
        <f t="shared" si="1206"/>
        <v>34.334786065670514</v>
      </c>
      <c r="AQ295" s="98">
        <f t="shared" si="1206"/>
        <v>44.853311308663329</v>
      </c>
      <c r="AR295" s="98">
        <f t="shared" si="1206"/>
        <v>35.821469021448593</v>
      </c>
      <c r="AS295" s="98">
        <f t="shared" si="1206"/>
        <v>46.828690168948178</v>
      </c>
      <c r="AT295" s="98">
        <f t="shared" si="1206"/>
        <v>37.097893760173235</v>
      </c>
      <c r="AU295" s="98">
        <f t="shared" si="1206"/>
        <v>48.70033718004607</v>
      </c>
      <c r="AV295" s="98">
        <f t="shared" si="1206"/>
        <v>62.101900577789849</v>
      </c>
      <c r="AW295" s="98">
        <f t="shared" si="1206"/>
        <v>50.407396301272229</v>
      </c>
      <c r="AX295" s="98">
        <f t="shared" si="1206"/>
        <v>64.425993650441285</v>
      </c>
      <c r="AY295" s="98">
        <f t="shared" si="1206"/>
        <v>52.492824294626629</v>
      </c>
      <c r="BA295" s="140" t="s">
        <v>114</v>
      </c>
      <c r="BB295" s="140" t="s">
        <v>114</v>
      </c>
      <c r="BC295" s="140" t="s">
        <v>114</v>
      </c>
      <c r="BD295" s="140" t="s">
        <v>114</v>
      </c>
      <c r="BF295" s="77" t="s">
        <v>248</v>
      </c>
      <c r="BG295" s="77" t="str">
        <f t="shared" si="762"/>
        <v>Act. Riders to act drivers ratioStrong Case Scenario</v>
      </c>
    </row>
    <row r="296" spans="2:59" x14ac:dyDescent="0.25">
      <c r="B296" s="91" t="s">
        <v>251</v>
      </c>
      <c r="C296" s="91" t="s">
        <v>116</v>
      </c>
      <c r="D296" s="98">
        <f t="shared" ref="D296:O296" si="1207">D221/D171</f>
        <v>3.7996394440535406</v>
      </c>
      <c r="E296" s="98">
        <f t="shared" si="1207"/>
        <v>3.8058672740837789</v>
      </c>
      <c r="F296" s="98">
        <f t="shared" si="1207"/>
        <v>3.7885744040272331</v>
      </c>
      <c r="G296" s="98">
        <f t="shared" si="1207"/>
        <v>3.7621268572198359</v>
      </c>
      <c r="H296" s="98">
        <f t="shared" si="1207"/>
        <v>3.6861691610079181</v>
      </c>
      <c r="I296" s="98">
        <f t="shared" si="1207"/>
        <v>3.6312332244865635</v>
      </c>
      <c r="J296" s="98">
        <f t="shared" si="1207"/>
        <v>3.6660549636970585</v>
      </c>
      <c r="K296" s="98">
        <f t="shared" si="1207"/>
        <v>3.6065789875877572</v>
      </c>
      <c r="L296" s="98">
        <f t="shared" si="1207"/>
        <v>3.5429476332308933</v>
      </c>
      <c r="M296" s="98">
        <f t="shared" si="1207"/>
        <v>3.5099155417509085</v>
      </c>
      <c r="N296" s="98">
        <f t="shared" si="1207"/>
        <v>3.5802482125953468</v>
      </c>
      <c r="O296" s="98">
        <f t="shared" si="1207"/>
        <v>3.6868946874063271</v>
      </c>
      <c r="P296" s="144">
        <f>AVERAGE(D296:O296)</f>
        <v>3.6721875325955966</v>
      </c>
      <c r="Q296" s="144">
        <f>P296</f>
        <v>3.6721875325955966</v>
      </c>
      <c r="R296" s="144">
        <f t="shared" ref="R296:AY296" si="1208">Q296</f>
        <v>3.6721875325955966</v>
      </c>
      <c r="S296" s="144">
        <f t="shared" si="1208"/>
        <v>3.6721875325955966</v>
      </c>
      <c r="T296" s="144">
        <f t="shared" si="1208"/>
        <v>3.6721875325955966</v>
      </c>
      <c r="U296" s="144">
        <f t="shared" si="1208"/>
        <v>3.6721875325955966</v>
      </c>
      <c r="V296" s="144">
        <f t="shared" si="1208"/>
        <v>3.6721875325955966</v>
      </c>
      <c r="W296" s="144">
        <f t="shared" si="1208"/>
        <v>3.6721875325955966</v>
      </c>
      <c r="X296" s="144">
        <f t="shared" si="1208"/>
        <v>3.6721875325955966</v>
      </c>
      <c r="Y296" s="144">
        <f t="shared" si="1208"/>
        <v>3.6721875325955966</v>
      </c>
      <c r="Z296" s="144">
        <f t="shared" si="1208"/>
        <v>3.6721875325955966</v>
      </c>
      <c r="AA296" s="144">
        <f t="shared" si="1208"/>
        <v>3.6721875325955966</v>
      </c>
      <c r="AB296" s="144">
        <f t="shared" si="1208"/>
        <v>3.6721875325955966</v>
      </c>
      <c r="AC296" s="144">
        <f t="shared" si="1208"/>
        <v>3.6721875325955966</v>
      </c>
      <c r="AD296" s="144">
        <f t="shared" si="1208"/>
        <v>3.6721875325955966</v>
      </c>
      <c r="AE296" s="144">
        <f t="shared" si="1208"/>
        <v>3.6721875325955966</v>
      </c>
      <c r="AF296" s="144">
        <f t="shared" si="1208"/>
        <v>3.6721875325955966</v>
      </c>
      <c r="AG296" s="144">
        <f t="shared" si="1208"/>
        <v>3.6721875325955966</v>
      </c>
      <c r="AH296" s="144">
        <f t="shared" si="1208"/>
        <v>3.6721875325955966</v>
      </c>
      <c r="AI296" s="144">
        <f t="shared" si="1208"/>
        <v>3.6721875325955966</v>
      </c>
      <c r="AJ296" s="144">
        <f t="shared" si="1208"/>
        <v>3.6721875325955966</v>
      </c>
      <c r="AK296" s="144">
        <f t="shared" si="1208"/>
        <v>3.6721875325955966</v>
      </c>
      <c r="AL296" s="144">
        <f t="shared" si="1208"/>
        <v>3.6721875325955966</v>
      </c>
      <c r="AM296" s="144">
        <f t="shared" si="1208"/>
        <v>3.6721875325955966</v>
      </c>
      <c r="AN296" s="144">
        <f t="shared" si="1208"/>
        <v>3.6721875325955966</v>
      </c>
      <c r="AO296" s="144">
        <f t="shared" si="1208"/>
        <v>3.6721875325955966</v>
      </c>
      <c r="AP296" s="144">
        <f t="shared" si="1208"/>
        <v>3.6721875325955966</v>
      </c>
      <c r="AQ296" s="144">
        <f t="shared" si="1208"/>
        <v>3.6721875325955966</v>
      </c>
      <c r="AR296" s="144">
        <f t="shared" si="1208"/>
        <v>3.6721875325955966</v>
      </c>
      <c r="AS296" s="144">
        <f t="shared" si="1208"/>
        <v>3.6721875325955966</v>
      </c>
      <c r="AT296" s="144">
        <f t="shared" si="1208"/>
        <v>3.6721875325955966</v>
      </c>
      <c r="AU296" s="144">
        <f t="shared" si="1208"/>
        <v>3.6721875325955966</v>
      </c>
      <c r="AV296" s="144">
        <f t="shared" si="1208"/>
        <v>3.6721875325955966</v>
      </c>
      <c r="AW296" s="144">
        <f t="shared" si="1208"/>
        <v>3.6721875325955966</v>
      </c>
      <c r="AX296" s="144">
        <f t="shared" si="1208"/>
        <v>3.6721875325955966</v>
      </c>
      <c r="AY296" s="144">
        <f t="shared" si="1208"/>
        <v>3.6721875325955966</v>
      </c>
      <c r="BA296" s="140" t="s">
        <v>114</v>
      </c>
      <c r="BB296" s="140" t="s">
        <v>114</v>
      </c>
      <c r="BC296" s="140" t="s">
        <v>114</v>
      </c>
      <c r="BD296" s="140" t="s">
        <v>114</v>
      </c>
      <c r="BF296" s="77" t="s">
        <v>248</v>
      </c>
      <c r="BG296" s="77" t="str">
        <f t="shared" si="762"/>
        <v>Rider Miles/TripStrong Case Scenario</v>
      </c>
    </row>
    <row r="297" spans="2:59" x14ac:dyDescent="0.25">
      <c r="B297" s="91" t="s">
        <v>285</v>
      </c>
      <c r="C297" s="91" t="s">
        <v>115</v>
      </c>
      <c r="D297" s="98">
        <f t="shared" ref="D297:O297" si="1209">D218/D233</f>
        <v>97.824725490498693</v>
      </c>
      <c r="E297" s="98">
        <f t="shared" si="1209"/>
        <v>96.330480045289278</v>
      </c>
      <c r="F297" s="98">
        <f t="shared" si="1209"/>
        <v>104.22899878733874</v>
      </c>
      <c r="G297" s="98">
        <f t="shared" si="1209"/>
        <v>101.17358509383034</v>
      </c>
      <c r="H297" s="98">
        <f t="shared" si="1209"/>
        <v>107.49375250098987</v>
      </c>
      <c r="I297" s="98">
        <f t="shared" si="1209"/>
        <v>102.45455497953417</v>
      </c>
      <c r="J297" s="98">
        <f t="shared" si="1209"/>
        <v>98.291204767267203</v>
      </c>
      <c r="K297" s="98">
        <f t="shared" si="1209"/>
        <v>102.30255861650208</v>
      </c>
      <c r="L297" s="98">
        <f t="shared" si="1209"/>
        <v>99.143537337590431</v>
      </c>
      <c r="M297" s="98">
        <f t="shared" si="1209"/>
        <v>101.38975762044841</v>
      </c>
      <c r="N297" s="98">
        <f t="shared" si="1209"/>
        <v>99.291030321694976</v>
      </c>
      <c r="O297" s="98">
        <f t="shared" si="1209"/>
        <v>98.726878042974249</v>
      </c>
      <c r="P297" s="144">
        <f>AVERAGE(J297:O297)</f>
        <v>99.85749445107956</v>
      </c>
      <c r="Q297" s="144">
        <f>P297</f>
        <v>99.85749445107956</v>
      </c>
      <c r="R297" s="144">
        <f t="shared" ref="R297:AY297" si="1210">Q297</f>
        <v>99.85749445107956</v>
      </c>
      <c r="S297" s="144">
        <f t="shared" si="1210"/>
        <v>99.85749445107956</v>
      </c>
      <c r="T297" s="144">
        <f t="shared" si="1210"/>
        <v>99.85749445107956</v>
      </c>
      <c r="U297" s="144">
        <f t="shared" si="1210"/>
        <v>99.85749445107956</v>
      </c>
      <c r="V297" s="144">
        <f t="shared" si="1210"/>
        <v>99.85749445107956</v>
      </c>
      <c r="W297" s="144">
        <f t="shared" si="1210"/>
        <v>99.85749445107956</v>
      </c>
      <c r="X297" s="144">
        <f t="shared" si="1210"/>
        <v>99.85749445107956</v>
      </c>
      <c r="Y297" s="144">
        <f t="shared" si="1210"/>
        <v>99.85749445107956</v>
      </c>
      <c r="Z297" s="144">
        <f t="shared" si="1210"/>
        <v>99.85749445107956</v>
      </c>
      <c r="AA297" s="144">
        <f t="shared" si="1210"/>
        <v>99.85749445107956</v>
      </c>
      <c r="AB297" s="144">
        <f t="shared" si="1210"/>
        <v>99.85749445107956</v>
      </c>
      <c r="AC297" s="144">
        <f t="shared" si="1210"/>
        <v>99.85749445107956</v>
      </c>
      <c r="AD297" s="144">
        <f t="shared" si="1210"/>
        <v>99.85749445107956</v>
      </c>
      <c r="AE297" s="144">
        <f t="shared" si="1210"/>
        <v>99.85749445107956</v>
      </c>
      <c r="AF297" s="144">
        <f t="shared" si="1210"/>
        <v>99.85749445107956</v>
      </c>
      <c r="AG297" s="144">
        <f t="shared" si="1210"/>
        <v>99.85749445107956</v>
      </c>
      <c r="AH297" s="144">
        <f t="shared" si="1210"/>
        <v>99.85749445107956</v>
      </c>
      <c r="AI297" s="144">
        <f t="shared" si="1210"/>
        <v>99.85749445107956</v>
      </c>
      <c r="AJ297" s="144">
        <f t="shared" si="1210"/>
        <v>99.85749445107956</v>
      </c>
      <c r="AK297" s="144">
        <f t="shared" si="1210"/>
        <v>99.85749445107956</v>
      </c>
      <c r="AL297" s="144">
        <f t="shared" si="1210"/>
        <v>99.85749445107956</v>
      </c>
      <c r="AM297" s="144">
        <f t="shared" si="1210"/>
        <v>99.85749445107956</v>
      </c>
      <c r="AN297" s="144">
        <f t="shared" si="1210"/>
        <v>99.85749445107956</v>
      </c>
      <c r="AO297" s="144">
        <f t="shared" si="1210"/>
        <v>99.85749445107956</v>
      </c>
      <c r="AP297" s="144">
        <f t="shared" si="1210"/>
        <v>99.85749445107956</v>
      </c>
      <c r="AQ297" s="144">
        <f t="shared" si="1210"/>
        <v>99.85749445107956</v>
      </c>
      <c r="AR297" s="144">
        <f t="shared" si="1210"/>
        <v>99.85749445107956</v>
      </c>
      <c r="AS297" s="144">
        <f t="shared" si="1210"/>
        <v>99.85749445107956</v>
      </c>
      <c r="AT297" s="144">
        <f t="shared" si="1210"/>
        <v>99.85749445107956</v>
      </c>
      <c r="AU297" s="144">
        <f t="shared" si="1210"/>
        <v>99.85749445107956</v>
      </c>
      <c r="AV297" s="144">
        <f t="shared" si="1210"/>
        <v>99.85749445107956</v>
      </c>
      <c r="AW297" s="144">
        <f t="shared" si="1210"/>
        <v>99.85749445107956</v>
      </c>
      <c r="AX297" s="144">
        <f t="shared" si="1210"/>
        <v>99.85749445107956</v>
      </c>
      <c r="AY297" s="144">
        <f t="shared" si="1210"/>
        <v>99.85749445107956</v>
      </c>
      <c r="BA297" s="140" t="s">
        <v>114</v>
      </c>
      <c r="BB297" s="140" t="s">
        <v>114</v>
      </c>
      <c r="BC297" s="140" t="s">
        <v>114</v>
      </c>
      <c r="BD297" s="140" t="s">
        <v>114</v>
      </c>
      <c r="BF297" s="77" t="s">
        <v>248</v>
      </c>
      <c r="BG297" s="77" t="str">
        <f t="shared" si="762"/>
        <v>Supply hours/active driverStrong Case Scenario</v>
      </c>
    </row>
    <row r="298" spans="2:59" x14ac:dyDescent="0.25">
      <c r="B298" s="91"/>
      <c r="C298" s="94"/>
      <c r="D298" s="96"/>
      <c r="E298" s="96"/>
      <c r="F298" s="96"/>
      <c r="G298" s="96"/>
      <c r="H298" s="96"/>
      <c r="I298" s="96"/>
      <c r="J298" s="96"/>
      <c r="K298" s="96"/>
      <c r="L298" s="96"/>
      <c r="M298" s="96"/>
      <c r="N298" s="96"/>
      <c r="O298" s="96"/>
      <c r="BA298" s="140" t="s">
        <v>114</v>
      </c>
      <c r="BB298" s="140" t="s">
        <v>114</v>
      </c>
      <c r="BC298" s="140" t="s">
        <v>114</v>
      </c>
      <c r="BD298" s="140" t="s">
        <v>114</v>
      </c>
      <c r="BF298" s="77" t="s">
        <v>248</v>
      </c>
      <c r="BG298" s="77" t="str">
        <f t="shared" si="762"/>
        <v>Strong Case Scenario</v>
      </c>
    </row>
    <row r="299" spans="2:59" x14ac:dyDescent="0.25">
      <c r="B299" s="88" t="s">
        <v>139</v>
      </c>
      <c r="C299" s="89"/>
      <c r="D299" s="70">
        <v>44562</v>
      </c>
      <c r="E299" s="70">
        <v>44593</v>
      </c>
      <c r="F299" s="70">
        <v>44621</v>
      </c>
      <c r="G299" s="70">
        <v>44652</v>
      </c>
      <c r="H299" s="70">
        <v>44682</v>
      </c>
      <c r="I299" s="70">
        <v>44713</v>
      </c>
      <c r="J299" s="70">
        <v>44743</v>
      </c>
      <c r="K299" s="70">
        <v>44774</v>
      </c>
      <c r="L299" s="70">
        <v>44805</v>
      </c>
      <c r="M299" s="70">
        <v>44835</v>
      </c>
      <c r="N299" s="70">
        <v>44866</v>
      </c>
      <c r="O299" s="70">
        <v>44896</v>
      </c>
      <c r="P299" s="70">
        <v>44927</v>
      </c>
      <c r="Q299" s="70">
        <v>44958</v>
      </c>
      <c r="R299" s="70">
        <v>44986</v>
      </c>
      <c r="S299" s="70">
        <v>45017</v>
      </c>
      <c r="T299" s="70">
        <v>45047</v>
      </c>
      <c r="U299" s="70">
        <v>45078</v>
      </c>
      <c r="V299" s="70">
        <v>45108</v>
      </c>
      <c r="W299" s="70">
        <v>45139</v>
      </c>
      <c r="X299" s="70">
        <v>45170</v>
      </c>
      <c r="Y299" s="70">
        <v>45200</v>
      </c>
      <c r="Z299" s="70">
        <v>45231</v>
      </c>
      <c r="AA299" s="70">
        <v>45261</v>
      </c>
      <c r="AB299" s="70">
        <v>45292</v>
      </c>
      <c r="AC299" s="70">
        <v>45323</v>
      </c>
      <c r="AD299" s="70">
        <v>45352</v>
      </c>
      <c r="AE299" s="70">
        <v>45383</v>
      </c>
      <c r="AF299" s="70">
        <v>45413</v>
      </c>
      <c r="AG299" s="70">
        <v>45444</v>
      </c>
      <c r="AH299" s="70">
        <v>45474</v>
      </c>
      <c r="AI299" s="70">
        <v>45505</v>
      </c>
      <c r="AJ299" s="70">
        <v>45536</v>
      </c>
      <c r="AK299" s="70">
        <v>45566</v>
      </c>
      <c r="AL299" s="70">
        <v>45597</v>
      </c>
      <c r="AM299" s="70">
        <v>45627</v>
      </c>
      <c r="AN299" s="70">
        <v>45658</v>
      </c>
      <c r="AO299" s="70">
        <v>45689</v>
      </c>
      <c r="AP299" s="70">
        <v>45717</v>
      </c>
      <c r="AQ299" s="70">
        <v>45748</v>
      </c>
      <c r="AR299" s="70">
        <v>45778</v>
      </c>
      <c r="AS299" s="70">
        <v>45809</v>
      </c>
      <c r="AT299" s="70">
        <v>45839</v>
      </c>
      <c r="AU299" s="70">
        <v>45870</v>
      </c>
      <c r="AV299" s="70">
        <v>45901</v>
      </c>
      <c r="AW299" s="70">
        <v>45931</v>
      </c>
      <c r="AX299" s="70">
        <v>45962</v>
      </c>
      <c r="AY299" s="70">
        <v>45992</v>
      </c>
      <c r="BA299" s="140" t="s">
        <v>114</v>
      </c>
      <c r="BB299" s="140" t="s">
        <v>114</v>
      </c>
      <c r="BC299" s="140" t="s">
        <v>114</v>
      </c>
      <c r="BD299" s="140" t="s">
        <v>114</v>
      </c>
      <c r="BF299" s="77" t="s">
        <v>248</v>
      </c>
      <c r="BG299" s="77" t="str">
        <f t="shared" si="762"/>
        <v>Profitability performanceStrong Case Scenario</v>
      </c>
    </row>
    <row r="300" spans="2:59" x14ac:dyDescent="0.25">
      <c r="B300" s="91" t="s">
        <v>140</v>
      </c>
      <c r="C300" s="91" t="s">
        <v>119</v>
      </c>
      <c r="D300" s="168">
        <f t="shared" ref="D300:AY300" si="1211">D188/D177</f>
        <v>0.19057336617228557</v>
      </c>
      <c r="E300" s="168">
        <f t="shared" si="1211"/>
        <v>0.13416105720681876</v>
      </c>
      <c r="F300" s="168">
        <f t="shared" si="1211"/>
        <v>0.16555962966350876</v>
      </c>
      <c r="G300" s="168">
        <f t="shared" si="1211"/>
        <v>0.16989427680987729</v>
      </c>
      <c r="H300" s="168">
        <f t="shared" si="1211"/>
        <v>0.15678127297541153</v>
      </c>
      <c r="I300" s="168">
        <f t="shared" si="1211"/>
        <v>0.18885292306966303</v>
      </c>
      <c r="J300" s="168">
        <f t="shared" si="1211"/>
        <v>0.17633505755787571</v>
      </c>
      <c r="K300" s="168">
        <f t="shared" si="1211"/>
        <v>0.16052376828223833</v>
      </c>
      <c r="L300" s="168">
        <f t="shared" si="1211"/>
        <v>0.20882656141467779</v>
      </c>
      <c r="M300" s="168">
        <f t="shared" si="1211"/>
        <v>0.16859935150493446</v>
      </c>
      <c r="N300" s="168">
        <f t="shared" si="1211"/>
        <v>0.17417073404845798</v>
      </c>
      <c r="O300" s="168">
        <f t="shared" si="1211"/>
        <v>0.17638433684103474</v>
      </c>
      <c r="P300" s="168">
        <f t="shared" si="1211"/>
        <v>0.17300918164544155</v>
      </c>
      <c r="Q300" s="168">
        <f t="shared" si="1211"/>
        <v>0.17300918164544149</v>
      </c>
      <c r="R300" s="168">
        <f t="shared" si="1211"/>
        <v>0.17300918164544149</v>
      </c>
      <c r="S300" s="168">
        <f t="shared" si="1211"/>
        <v>0.17300918164544152</v>
      </c>
      <c r="T300" s="168">
        <f t="shared" si="1211"/>
        <v>0.17300918164544152</v>
      </c>
      <c r="U300" s="168">
        <f t="shared" si="1211"/>
        <v>0.17300918164544155</v>
      </c>
      <c r="V300" s="168">
        <f t="shared" si="1211"/>
        <v>0.17300918164544152</v>
      </c>
      <c r="W300" s="168">
        <f t="shared" si="1211"/>
        <v>0.17300918164544149</v>
      </c>
      <c r="X300" s="168">
        <f t="shared" si="1211"/>
        <v>0.17300918164544152</v>
      </c>
      <c r="Y300" s="168">
        <f t="shared" si="1211"/>
        <v>0.17300918164544152</v>
      </c>
      <c r="Z300" s="168">
        <f t="shared" si="1211"/>
        <v>0.17300918164544155</v>
      </c>
      <c r="AA300" s="168">
        <f t="shared" si="1211"/>
        <v>0.17300918164544152</v>
      </c>
      <c r="AB300" s="168">
        <f t="shared" si="1211"/>
        <v>0.17300918164544152</v>
      </c>
      <c r="AC300" s="168">
        <f t="shared" si="1211"/>
        <v>0.17300918164544155</v>
      </c>
      <c r="AD300" s="168">
        <f t="shared" si="1211"/>
        <v>0.17300918164544146</v>
      </c>
      <c r="AE300" s="168">
        <f t="shared" si="1211"/>
        <v>0.17300918164544152</v>
      </c>
      <c r="AF300" s="168">
        <f t="shared" si="1211"/>
        <v>0.17300918164544155</v>
      </c>
      <c r="AG300" s="168">
        <f t="shared" si="1211"/>
        <v>0.17300918164544149</v>
      </c>
      <c r="AH300" s="168">
        <f t="shared" si="1211"/>
        <v>0.17300918164544149</v>
      </c>
      <c r="AI300" s="168">
        <f t="shared" si="1211"/>
        <v>0.17300918164544146</v>
      </c>
      <c r="AJ300" s="168">
        <f t="shared" si="1211"/>
        <v>0.17300918164544152</v>
      </c>
      <c r="AK300" s="168">
        <f t="shared" si="1211"/>
        <v>0.17300918164544149</v>
      </c>
      <c r="AL300" s="168">
        <f t="shared" si="1211"/>
        <v>0.17300918164544152</v>
      </c>
      <c r="AM300" s="168">
        <f t="shared" si="1211"/>
        <v>0.17300918164544149</v>
      </c>
      <c r="AN300" s="168">
        <f t="shared" si="1211"/>
        <v>0.17300918164544155</v>
      </c>
      <c r="AO300" s="168">
        <f t="shared" si="1211"/>
        <v>0.17300918164544146</v>
      </c>
      <c r="AP300" s="168">
        <f t="shared" si="1211"/>
        <v>0.17300918164544155</v>
      </c>
      <c r="AQ300" s="168">
        <f t="shared" si="1211"/>
        <v>0.17300918164544152</v>
      </c>
      <c r="AR300" s="168">
        <f t="shared" si="1211"/>
        <v>0.17300918164544152</v>
      </c>
      <c r="AS300" s="168">
        <f t="shared" si="1211"/>
        <v>0.17300918164544155</v>
      </c>
      <c r="AT300" s="168">
        <f t="shared" si="1211"/>
        <v>0.17300918164544152</v>
      </c>
      <c r="AU300" s="168">
        <f t="shared" si="1211"/>
        <v>0.17300918164544152</v>
      </c>
      <c r="AV300" s="168">
        <f t="shared" si="1211"/>
        <v>0.17300918164544152</v>
      </c>
      <c r="AW300" s="168">
        <f t="shared" si="1211"/>
        <v>0.17300918164544152</v>
      </c>
      <c r="AX300" s="168">
        <f t="shared" si="1211"/>
        <v>0.17300918164544152</v>
      </c>
      <c r="AY300" s="168">
        <f t="shared" si="1211"/>
        <v>0.17300918164544149</v>
      </c>
      <c r="BA300" s="140" t="s">
        <v>114</v>
      </c>
      <c r="BB300" s="140" t="s">
        <v>114</v>
      </c>
      <c r="BC300" s="140" t="s">
        <v>114</v>
      </c>
      <c r="BD300" s="140" t="s">
        <v>114</v>
      </c>
      <c r="BF300" s="77" t="s">
        <v>248</v>
      </c>
      <c r="BG300" s="77" t="str">
        <f t="shared" ref="BG300:BG327" si="1212">B300&amp;BF300</f>
        <v>Gross MarginStrong Case Scenario</v>
      </c>
    </row>
    <row r="301" spans="2:59" x14ac:dyDescent="0.25">
      <c r="B301" s="91" t="s">
        <v>141</v>
      </c>
      <c r="C301" s="91" t="s">
        <v>119</v>
      </c>
      <c r="D301" s="96">
        <f t="shared" ref="D301:AY301" si="1213">D208/D177</f>
        <v>0.11809496083608814</v>
      </c>
      <c r="E301" s="96">
        <f t="shared" si="1213"/>
        <v>5.5166791676017901E-2</v>
      </c>
      <c r="F301" s="96">
        <f t="shared" si="1213"/>
        <v>8.7297683358612113E-2</v>
      </c>
      <c r="G301" s="96">
        <f t="shared" si="1213"/>
        <v>9.8958661083686089E-2</v>
      </c>
      <c r="H301" s="96">
        <f t="shared" si="1213"/>
        <v>8.9097672454019283E-2</v>
      </c>
      <c r="I301" s="96">
        <f t="shared" si="1213"/>
        <v>9.8173847937302161E-2</v>
      </c>
      <c r="J301" s="96">
        <f t="shared" si="1213"/>
        <v>9.5182977228128157E-2</v>
      </c>
      <c r="K301" s="96">
        <f t="shared" si="1213"/>
        <v>8.9324596308388793E-2</v>
      </c>
      <c r="L301" s="96">
        <f t="shared" si="1213"/>
        <v>0.1463990870719882</v>
      </c>
      <c r="M301" s="96">
        <f t="shared" si="1213"/>
        <v>0.1074352377600787</v>
      </c>
      <c r="N301" s="96">
        <f t="shared" si="1213"/>
        <v>9.0004519644640277E-2</v>
      </c>
      <c r="O301" s="96">
        <f t="shared" si="1213"/>
        <v>0.12204969684536403</v>
      </c>
      <c r="P301" s="96">
        <f t="shared" si="1213"/>
        <v>0.10340118821133848</v>
      </c>
      <c r="Q301" s="96">
        <f t="shared" si="1213"/>
        <v>0.10282630538107775</v>
      </c>
      <c r="R301" s="96">
        <f t="shared" si="1213"/>
        <v>0.10352369908855284</v>
      </c>
      <c r="S301" s="96">
        <f t="shared" si="1213"/>
        <v>0.10349862305640306</v>
      </c>
      <c r="T301" s="96">
        <f t="shared" si="1213"/>
        <v>0.10399374428135486</v>
      </c>
      <c r="U301" s="96">
        <f t="shared" si="1213"/>
        <v>0.1040477221310626</v>
      </c>
      <c r="V301" s="96">
        <f t="shared" si="1213"/>
        <v>0.1046620840650969</v>
      </c>
      <c r="W301" s="96">
        <f t="shared" si="1213"/>
        <v>0.10485588094434049</v>
      </c>
      <c r="X301" s="96">
        <f t="shared" si="1213"/>
        <v>0.10508022450643241</v>
      </c>
      <c r="Y301" s="96">
        <f t="shared" si="1213"/>
        <v>0.10550237567491093</v>
      </c>
      <c r="Z301" s="96">
        <f t="shared" si="1213"/>
        <v>0.10560903298876961</v>
      </c>
      <c r="AA301" s="96">
        <f t="shared" si="1213"/>
        <v>0.10601592675719937</v>
      </c>
      <c r="AB301" s="96">
        <f t="shared" si="1213"/>
        <v>0.10562572534840084</v>
      </c>
      <c r="AC301" s="96">
        <f t="shared" si="1213"/>
        <v>0.10571518903726176</v>
      </c>
      <c r="AD301" s="96">
        <f t="shared" si="1213"/>
        <v>0.10603803130342419</v>
      </c>
      <c r="AE301" s="96">
        <f t="shared" si="1213"/>
        <v>0.10605571016303188</v>
      </c>
      <c r="AF301" s="96">
        <f t="shared" si="1213"/>
        <v>0.10627235499126532</v>
      </c>
      <c r="AG301" s="96">
        <f t="shared" si="1213"/>
        <v>0.10629020182519526</v>
      </c>
      <c r="AH301" s="96">
        <f t="shared" si="1213"/>
        <v>0.10648267652896826</v>
      </c>
      <c r="AI301" s="96">
        <f t="shared" si="1213"/>
        <v>0.10649352378476457</v>
      </c>
      <c r="AJ301" s="96">
        <f t="shared" si="1213"/>
        <v>0.10652287569277749</v>
      </c>
      <c r="AK301" s="96">
        <f t="shared" si="1213"/>
        <v>0.10662603345189671</v>
      </c>
      <c r="AL301" s="96">
        <f t="shared" si="1213"/>
        <v>0.10663124098810038</v>
      </c>
      <c r="AM301" s="96">
        <f t="shared" si="1213"/>
        <v>0.10671104010255419</v>
      </c>
      <c r="AN301" s="96">
        <f t="shared" si="1213"/>
        <v>0.1068685053963581</v>
      </c>
      <c r="AO301" s="96">
        <f t="shared" si="1213"/>
        <v>0.10693517952353163</v>
      </c>
      <c r="AP301" s="96">
        <f t="shared" si="1213"/>
        <v>0.10723707290868925</v>
      </c>
      <c r="AQ301" s="96">
        <f t="shared" si="1213"/>
        <v>0.10722198554924196</v>
      </c>
      <c r="AR301" s="96">
        <f t="shared" si="1213"/>
        <v>0.10734242684101013</v>
      </c>
      <c r="AS301" s="96">
        <f t="shared" si="1213"/>
        <v>0.10732239962124605</v>
      </c>
      <c r="AT301" s="96">
        <f t="shared" si="1213"/>
        <v>0.10741899367676314</v>
      </c>
      <c r="AU301" s="96">
        <f t="shared" si="1213"/>
        <v>0.10740303629340013</v>
      </c>
      <c r="AV301" s="96">
        <f t="shared" si="1213"/>
        <v>0.10737950462335308</v>
      </c>
      <c r="AW301" s="96">
        <f t="shared" si="1213"/>
        <v>0.10746974287976563</v>
      </c>
      <c r="AX301" s="96">
        <f t="shared" si="1213"/>
        <v>0.10745214501161419</v>
      </c>
      <c r="AY301" s="96">
        <f t="shared" si="1213"/>
        <v>0.10754203605624074</v>
      </c>
      <c r="BA301" s="140" t="s">
        <v>114</v>
      </c>
      <c r="BB301" s="140" t="s">
        <v>114</v>
      </c>
      <c r="BC301" s="140" t="s">
        <v>114</v>
      </c>
      <c r="BD301" s="140" t="s">
        <v>114</v>
      </c>
      <c r="BF301" s="77" t="s">
        <v>248</v>
      </c>
      <c r="BG301" s="77" t="str">
        <f t="shared" si="1212"/>
        <v>EBITDA MarginStrong Case Scenario</v>
      </c>
    </row>
    <row r="302" spans="2:59" x14ac:dyDescent="0.25">
      <c r="B302" s="91" t="s">
        <v>142</v>
      </c>
      <c r="C302" s="91" t="s">
        <v>119</v>
      </c>
      <c r="D302" s="96">
        <f t="shared" ref="D302:AY302" si="1214">D212/D177</f>
        <v>0.11804517319378241</v>
      </c>
      <c r="E302" s="96">
        <f t="shared" si="1214"/>
        <v>5.5008836224354422E-2</v>
      </c>
      <c r="F302" s="96">
        <f t="shared" si="1214"/>
        <v>8.725735153219677E-2</v>
      </c>
      <c r="G302" s="96">
        <f t="shared" si="1214"/>
        <v>9.8930707767191664E-2</v>
      </c>
      <c r="H302" s="96">
        <f t="shared" si="1214"/>
        <v>8.9068395855055799E-2</v>
      </c>
      <c r="I302" s="96">
        <f t="shared" si="1214"/>
        <v>9.8145851297971778E-2</v>
      </c>
      <c r="J302" s="96">
        <f t="shared" si="1214"/>
        <v>9.5160529265278571E-2</v>
      </c>
      <c r="K302" s="96">
        <f t="shared" si="1214"/>
        <v>8.9304456337194291E-2</v>
      </c>
      <c r="L302" s="96">
        <f t="shared" si="1214"/>
        <v>0.14638080706092119</v>
      </c>
      <c r="M302" s="96">
        <f t="shared" si="1214"/>
        <v>0.10741968186770405</v>
      </c>
      <c r="N302" s="96">
        <f t="shared" si="1214"/>
        <v>8.9990245973380414E-2</v>
      </c>
      <c r="O302" s="96">
        <f t="shared" si="1214"/>
        <v>0.12204969684536403</v>
      </c>
      <c r="P302" s="96">
        <f t="shared" si="1214"/>
        <v>0.10338139237389343</v>
      </c>
      <c r="Q302" s="96">
        <f t="shared" si="1214"/>
        <v>0.1028047279595572</v>
      </c>
      <c r="R302" s="96">
        <f t="shared" si="1214"/>
        <v>0.1035046300803777</v>
      </c>
      <c r="S302" s="96">
        <f t="shared" si="1214"/>
        <v>0.1034795045757972</v>
      </c>
      <c r="T302" s="96">
        <f t="shared" si="1214"/>
        <v>0.10397606436176736</v>
      </c>
      <c r="U302" s="96">
        <f t="shared" si="1214"/>
        <v>0.10402989460434396</v>
      </c>
      <c r="V302" s="96">
        <f t="shared" si="1214"/>
        <v>0.10464547164113541</v>
      </c>
      <c r="W302" s="96">
        <f t="shared" si="1214"/>
        <v>0.10483909692712194</v>
      </c>
      <c r="X302" s="96">
        <f t="shared" si="1214"/>
        <v>0.10506351613978106</v>
      </c>
      <c r="Y302" s="96">
        <f t="shared" si="1214"/>
        <v>0.10548638262709339</v>
      </c>
      <c r="Z302" s="96">
        <f t="shared" si="1214"/>
        <v>0.1055930962151784</v>
      </c>
      <c r="AA302" s="96">
        <f t="shared" si="1214"/>
        <v>0.10600068050218493</v>
      </c>
      <c r="AB302" s="96">
        <f t="shared" si="1214"/>
        <v>0.10561214201683046</v>
      </c>
      <c r="AC302" s="96">
        <f t="shared" si="1214"/>
        <v>0.10570182920526638</v>
      </c>
      <c r="AD302" s="96">
        <f t="shared" si="1214"/>
        <v>0.10602572188506296</v>
      </c>
      <c r="AE302" s="96">
        <f t="shared" si="1214"/>
        <v>0.10604334228365543</v>
      </c>
      <c r="AF302" s="96">
        <f t="shared" si="1214"/>
        <v>0.10626064349348525</v>
      </c>
      <c r="AG302" s="96">
        <f t="shared" si="1214"/>
        <v>0.10627842393355755</v>
      </c>
      <c r="AH302" s="96">
        <f t="shared" si="1214"/>
        <v>0.10647149346075578</v>
      </c>
      <c r="AI302" s="96">
        <f t="shared" si="1214"/>
        <v>0.10648230349808498</v>
      </c>
      <c r="AJ302" s="96">
        <f t="shared" si="1214"/>
        <v>0.10651173245147826</v>
      </c>
      <c r="AK302" s="96">
        <f t="shared" si="1214"/>
        <v>0.1066152861183244</v>
      </c>
      <c r="AL302" s="96">
        <f t="shared" si="1214"/>
        <v>0.10662056903315703</v>
      </c>
      <c r="AM302" s="96">
        <f t="shared" si="1214"/>
        <v>0.10670074463959765</v>
      </c>
      <c r="AN302" s="96">
        <f t="shared" si="1214"/>
        <v>0.10685892074241198</v>
      </c>
      <c r="AO302" s="96">
        <f t="shared" si="1214"/>
        <v>0.10692580717317157</v>
      </c>
      <c r="AP302" s="96">
        <f t="shared" si="1214"/>
        <v>0.10722878917915832</v>
      </c>
      <c r="AQ302" s="96">
        <f t="shared" si="1214"/>
        <v>0.10721362215095409</v>
      </c>
      <c r="AR302" s="96">
        <f t="shared" si="1214"/>
        <v>0.10733449349032897</v>
      </c>
      <c r="AS302" s="96">
        <f t="shared" si="1214"/>
        <v>0.10731437972905404</v>
      </c>
      <c r="AT302" s="96">
        <f t="shared" si="1214"/>
        <v>0.10741132914713308</v>
      </c>
      <c r="AU302" s="96">
        <f t="shared" si="1214"/>
        <v>0.10739531346531787</v>
      </c>
      <c r="AV302" s="96">
        <f t="shared" si="1214"/>
        <v>0.10737169985111805</v>
      </c>
      <c r="AW302" s="96">
        <f t="shared" si="1214"/>
        <v>0.10746228271047084</v>
      </c>
      <c r="AX302" s="96">
        <f t="shared" si="1214"/>
        <v>0.10744462760017501</v>
      </c>
      <c r="AY302" s="96">
        <f t="shared" si="1214"/>
        <v>0.10753485879422042</v>
      </c>
      <c r="BA302" s="140" t="s">
        <v>114</v>
      </c>
      <c r="BB302" s="140" t="s">
        <v>114</v>
      </c>
      <c r="BC302" s="140" t="s">
        <v>114</v>
      </c>
      <c r="BD302" s="140" t="s">
        <v>114</v>
      </c>
      <c r="BF302" s="77" t="s">
        <v>248</v>
      </c>
      <c r="BG302" s="77" t="str">
        <f t="shared" si="1212"/>
        <v>EBIT MarginStrong Case Scenario</v>
      </c>
    </row>
    <row r="303" spans="2:59" x14ac:dyDescent="0.25">
      <c r="B303" s="92"/>
      <c r="C303" s="92"/>
      <c r="D303" s="92"/>
      <c r="E303" s="92"/>
      <c r="F303" s="92"/>
      <c r="G303" s="92"/>
      <c r="H303" s="92"/>
      <c r="I303" s="92"/>
      <c r="J303" s="92"/>
      <c r="K303" s="92"/>
      <c r="L303" s="92"/>
      <c r="M303" s="92"/>
      <c r="N303" s="92"/>
      <c r="O303" s="92"/>
      <c r="BA303" s="140" t="s">
        <v>114</v>
      </c>
      <c r="BB303" s="140" t="s">
        <v>114</v>
      </c>
      <c r="BC303" s="140" t="s">
        <v>114</v>
      </c>
      <c r="BD303" s="140" t="s">
        <v>114</v>
      </c>
      <c r="BF303" s="77" t="s">
        <v>248</v>
      </c>
      <c r="BG303" s="77" t="str">
        <f t="shared" si="1212"/>
        <v>Strong Case Scenario</v>
      </c>
    </row>
    <row r="304" spans="2:59" x14ac:dyDescent="0.25">
      <c r="B304" s="88" t="s">
        <v>143</v>
      </c>
      <c r="C304" s="89"/>
      <c r="D304" s="70">
        <v>44562</v>
      </c>
      <c r="E304" s="70">
        <v>44593</v>
      </c>
      <c r="F304" s="70">
        <v>44621</v>
      </c>
      <c r="G304" s="70">
        <v>44652</v>
      </c>
      <c r="H304" s="70">
        <v>44682</v>
      </c>
      <c r="I304" s="70">
        <v>44713</v>
      </c>
      <c r="J304" s="70">
        <v>44743</v>
      </c>
      <c r="K304" s="70">
        <v>44774</v>
      </c>
      <c r="L304" s="70">
        <v>44805</v>
      </c>
      <c r="M304" s="70">
        <v>44835</v>
      </c>
      <c r="N304" s="70">
        <v>44866</v>
      </c>
      <c r="O304" s="70">
        <v>44896</v>
      </c>
      <c r="P304" s="70">
        <v>44927</v>
      </c>
      <c r="Q304" s="70">
        <v>44958</v>
      </c>
      <c r="R304" s="70">
        <v>44986</v>
      </c>
      <c r="S304" s="70">
        <v>45017</v>
      </c>
      <c r="T304" s="70">
        <v>45047</v>
      </c>
      <c r="U304" s="70">
        <v>45078</v>
      </c>
      <c r="V304" s="70">
        <v>45108</v>
      </c>
      <c r="W304" s="70">
        <v>45139</v>
      </c>
      <c r="X304" s="70">
        <v>45170</v>
      </c>
      <c r="Y304" s="70">
        <v>45200</v>
      </c>
      <c r="Z304" s="70">
        <v>45231</v>
      </c>
      <c r="AA304" s="70">
        <v>45261</v>
      </c>
      <c r="AB304" s="70">
        <v>45292</v>
      </c>
      <c r="AC304" s="70">
        <v>45323</v>
      </c>
      <c r="AD304" s="70">
        <v>45352</v>
      </c>
      <c r="AE304" s="70">
        <v>45383</v>
      </c>
      <c r="AF304" s="70">
        <v>45413</v>
      </c>
      <c r="AG304" s="70">
        <v>45444</v>
      </c>
      <c r="AH304" s="70">
        <v>45474</v>
      </c>
      <c r="AI304" s="70">
        <v>45505</v>
      </c>
      <c r="AJ304" s="70">
        <v>45536</v>
      </c>
      <c r="AK304" s="70">
        <v>45566</v>
      </c>
      <c r="AL304" s="70">
        <v>45597</v>
      </c>
      <c r="AM304" s="70">
        <v>45627</v>
      </c>
      <c r="AN304" s="70">
        <v>45658</v>
      </c>
      <c r="AO304" s="70">
        <v>45689</v>
      </c>
      <c r="AP304" s="70">
        <v>45717</v>
      </c>
      <c r="AQ304" s="70">
        <v>45748</v>
      </c>
      <c r="AR304" s="70">
        <v>45778</v>
      </c>
      <c r="AS304" s="70">
        <v>45809</v>
      </c>
      <c r="AT304" s="70">
        <v>45839</v>
      </c>
      <c r="AU304" s="70">
        <v>45870</v>
      </c>
      <c r="AV304" s="70">
        <v>45901</v>
      </c>
      <c r="AW304" s="70">
        <v>45931</v>
      </c>
      <c r="AX304" s="70">
        <v>45962</v>
      </c>
      <c r="AY304" s="70">
        <v>45992</v>
      </c>
      <c r="BA304" s="140" t="s">
        <v>114</v>
      </c>
      <c r="BB304" s="140" t="s">
        <v>114</v>
      </c>
      <c r="BC304" s="140" t="s">
        <v>114</v>
      </c>
      <c r="BD304" s="140" t="s">
        <v>114</v>
      </c>
      <c r="BF304" s="77" t="s">
        <v>248</v>
      </c>
      <c r="BG304" s="77" t="str">
        <f t="shared" si="1212"/>
        <v>Customer EngagementStrong Case Scenario</v>
      </c>
    </row>
    <row r="305" spans="2:59" x14ac:dyDescent="0.25">
      <c r="B305" s="91" t="s">
        <v>144</v>
      </c>
      <c r="C305" s="91" t="s">
        <v>26</v>
      </c>
      <c r="D305" s="97">
        <f t="shared" ref="D305:AY305" si="1215">D177/D234</f>
        <v>19.522306838493165</v>
      </c>
      <c r="E305" s="97">
        <f t="shared" si="1215"/>
        <v>20.087754688668191</v>
      </c>
      <c r="F305" s="97">
        <f t="shared" si="1215"/>
        <v>21.189023659221021</v>
      </c>
      <c r="G305" s="97">
        <f t="shared" si="1215"/>
        <v>22.112924829735881</v>
      </c>
      <c r="H305" s="97">
        <f t="shared" si="1215"/>
        <v>22.232416691283671</v>
      </c>
      <c r="I305" s="97">
        <f t="shared" si="1215"/>
        <v>21.262963555106772</v>
      </c>
      <c r="J305" s="97">
        <f t="shared" si="1215"/>
        <v>19.847863254971539</v>
      </c>
      <c r="K305" s="97">
        <f t="shared" si="1215"/>
        <v>21.315625424833879</v>
      </c>
      <c r="L305" s="97">
        <f t="shared" si="1215"/>
        <v>21.213554269267373</v>
      </c>
      <c r="M305" s="97">
        <f t="shared" si="1215"/>
        <v>21.088682836828372</v>
      </c>
      <c r="N305" s="97">
        <f t="shared" si="1215"/>
        <v>19.645495299568093</v>
      </c>
      <c r="O305" s="97">
        <f t="shared" si="1215"/>
        <v>19.960947401747649</v>
      </c>
      <c r="P305" s="162">
        <f t="shared" si="1215"/>
        <v>30.522262385172617</v>
      </c>
      <c r="Q305" s="162">
        <f t="shared" si="1215"/>
        <v>27.331622927379598</v>
      </c>
      <c r="R305" s="162">
        <f t="shared" si="1215"/>
        <v>27.985501284224345</v>
      </c>
      <c r="S305" s="162">
        <f t="shared" si="1215"/>
        <v>28.400075019256985</v>
      </c>
      <c r="T305" s="162">
        <f t="shared" si="1215"/>
        <v>28.688866349754914</v>
      </c>
      <c r="U305" s="162">
        <f t="shared" si="1215"/>
        <v>28.833227115385888</v>
      </c>
      <c r="V305" s="162">
        <f t="shared" si="1215"/>
        <v>28.991999840931125</v>
      </c>
      <c r="W305" s="162">
        <f t="shared" si="1215"/>
        <v>29.031776015948211</v>
      </c>
      <c r="X305" s="162">
        <f t="shared" si="1215"/>
        <v>29.027812034474401</v>
      </c>
      <c r="Y305" s="162">
        <f t="shared" si="1215"/>
        <v>28.903026877039675</v>
      </c>
      <c r="Z305" s="162">
        <f t="shared" si="1215"/>
        <v>28.827522346085299</v>
      </c>
      <c r="AA305" s="162">
        <f t="shared" si="1215"/>
        <v>28.82191325365487</v>
      </c>
      <c r="AB305" s="162">
        <f t="shared" si="1215"/>
        <v>32.10034868511574</v>
      </c>
      <c r="AC305" s="162">
        <f t="shared" si="1215"/>
        <v>31.938455796990741</v>
      </c>
      <c r="AD305" s="162">
        <f t="shared" si="1215"/>
        <v>32.059628983302119</v>
      </c>
      <c r="AE305" s="162">
        <f t="shared" si="1215"/>
        <v>32.130124562834901</v>
      </c>
      <c r="AF305" s="162">
        <f t="shared" si="1215"/>
        <v>32.16796180707496</v>
      </c>
      <c r="AG305" s="162">
        <f t="shared" si="1215"/>
        <v>32.182110158404605</v>
      </c>
      <c r="AH305" s="162">
        <f t="shared" si="1215"/>
        <v>32.184019784492776</v>
      </c>
      <c r="AI305" s="162">
        <f t="shared" si="1215"/>
        <v>32.17133125766329</v>
      </c>
      <c r="AJ305" s="162">
        <f t="shared" si="1215"/>
        <v>32.153888317566476</v>
      </c>
      <c r="AK305" s="162">
        <f t="shared" si="1215"/>
        <v>32.135360235317258</v>
      </c>
      <c r="AL305" s="162">
        <f t="shared" si="1215"/>
        <v>32.126886426416668</v>
      </c>
      <c r="AM305" s="162">
        <f t="shared" si="1215"/>
        <v>32.124724310279028</v>
      </c>
      <c r="AN305" s="162">
        <f t="shared" si="1215"/>
        <v>34.264430251151872</v>
      </c>
      <c r="AO305" s="162">
        <f t="shared" si="1215"/>
        <v>34.266435111182027</v>
      </c>
      <c r="AP305" s="162">
        <f t="shared" si="1215"/>
        <v>34.282997521825799</v>
      </c>
      <c r="AQ305" s="162">
        <f t="shared" si="1215"/>
        <v>34.290169183462197</v>
      </c>
      <c r="AR305" s="162">
        <f t="shared" si="1215"/>
        <v>34.291672209832051</v>
      </c>
      <c r="AS305" s="162">
        <f t="shared" si="1215"/>
        <v>34.289937177800276</v>
      </c>
      <c r="AT305" s="162">
        <f t="shared" si="1215"/>
        <v>34.286799928536567</v>
      </c>
      <c r="AU305" s="162">
        <f t="shared" si="1215"/>
        <v>34.283231497293023</v>
      </c>
      <c r="AV305" s="162">
        <f t="shared" si="1215"/>
        <v>34.28049356583071</v>
      </c>
      <c r="AW305" s="162">
        <f t="shared" si="1215"/>
        <v>34.27907795697736</v>
      </c>
      <c r="AX305" s="162">
        <f t="shared" si="1215"/>
        <v>34.279191321363932</v>
      </c>
      <c r="AY305" s="162">
        <f t="shared" si="1215"/>
        <v>34.280067360240572</v>
      </c>
      <c r="BA305" s="140" t="s">
        <v>114</v>
      </c>
      <c r="BB305" s="140" t="s">
        <v>114</v>
      </c>
      <c r="BC305" s="140" t="s">
        <v>114</v>
      </c>
      <c r="BD305" s="140" t="s">
        <v>114</v>
      </c>
      <c r="BF305" s="77" t="s">
        <v>248</v>
      </c>
      <c r="BG305" s="77" t="str">
        <f t="shared" si="1212"/>
        <v>ARPU - Average Revenue Per Active UserStrong Case Scenario</v>
      </c>
    </row>
    <row r="306" spans="2:59" x14ac:dyDescent="0.25">
      <c r="B306" s="91" t="s">
        <v>145</v>
      </c>
      <c r="C306" s="91" t="s">
        <v>116</v>
      </c>
      <c r="D306" s="98">
        <f t="shared" ref="D306:AY306" si="1216">D221/D171</f>
        <v>3.7996394440535406</v>
      </c>
      <c r="E306" s="98">
        <f t="shared" si="1216"/>
        <v>3.8058672740837789</v>
      </c>
      <c r="F306" s="98">
        <f t="shared" si="1216"/>
        <v>3.7885744040272331</v>
      </c>
      <c r="G306" s="98">
        <f t="shared" si="1216"/>
        <v>3.7621268572198359</v>
      </c>
      <c r="H306" s="98">
        <f t="shared" si="1216"/>
        <v>3.6861691610079181</v>
      </c>
      <c r="I306" s="98">
        <f t="shared" si="1216"/>
        <v>3.6312332244865635</v>
      </c>
      <c r="J306" s="98">
        <f t="shared" si="1216"/>
        <v>3.6660549636970585</v>
      </c>
      <c r="K306" s="98">
        <f t="shared" si="1216"/>
        <v>3.6065789875877572</v>
      </c>
      <c r="L306" s="98">
        <f t="shared" si="1216"/>
        <v>3.5429476332308933</v>
      </c>
      <c r="M306" s="98">
        <f t="shared" si="1216"/>
        <v>3.5099155417509085</v>
      </c>
      <c r="N306" s="98">
        <f t="shared" si="1216"/>
        <v>3.5802482125953468</v>
      </c>
      <c r="O306" s="98">
        <f t="shared" si="1216"/>
        <v>3.6868946874063271</v>
      </c>
      <c r="P306" s="98">
        <f t="shared" si="1216"/>
        <v>3.6721875325955966</v>
      </c>
      <c r="Q306" s="98">
        <f t="shared" si="1216"/>
        <v>3.6721875325955966</v>
      </c>
      <c r="R306" s="98">
        <f t="shared" si="1216"/>
        <v>3.6721875325955966</v>
      </c>
      <c r="S306" s="98">
        <f t="shared" si="1216"/>
        <v>3.6721875325955966</v>
      </c>
      <c r="T306" s="98">
        <f t="shared" si="1216"/>
        <v>3.6721875325955966</v>
      </c>
      <c r="U306" s="98">
        <f t="shared" si="1216"/>
        <v>3.6721875325955966</v>
      </c>
      <c r="V306" s="98">
        <f t="shared" si="1216"/>
        <v>3.6721875325955966</v>
      </c>
      <c r="W306" s="98">
        <f t="shared" si="1216"/>
        <v>3.6721875325955966</v>
      </c>
      <c r="X306" s="98">
        <f t="shared" si="1216"/>
        <v>3.6721875325955962</v>
      </c>
      <c r="Y306" s="98">
        <f t="shared" si="1216"/>
        <v>3.6721875325955966</v>
      </c>
      <c r="Z306" s="98">
        <f t="shared" si="1216"/>
        <v>3.6721875325955962</v>
      </c>
      <c r="AA306" s="98">
        <f t="shared" si="1216"/>
        <v>3.6721875325955966</v>
      </c>
      <c r="AB306" s="98">
        <f t="shared" si="1216"/>
        <v>3.6721875325955966</v>
      </c>
      <c r="AC306" s="98">
        <f t="shared" si="1216"/>
        <v>3.6721875325955966</v>
      </c>
      <c r="AD306" s="98">
        <f t="shared" si="1216"/>
        <v>3.6721875325955962</v>
      </c>
      <c r="AE306" s="98">
        <f t="shared" si="1216"/>
        <v>3.6721875325955966</v>
      </c>
      <c r="AF306" s="98">
        <f t="shared" si="1216"/>
        <v>3.6721875325955966</v>
      </c>
      <c r="AG306" s="98">
        <f t="shared" si="1216"/>
        <v>3.6721875325955966</v>
      </c>
      <c r="AH306" s="98">
        <f t="shared" si="1216"/>
        <v>3.6721875325955966</v>
      </c>
      <c r="AI306" s="98">
        <f t="shared" si="1216"/>
        <v>3.6721875325955966</v>
      </c>
      <c r="AJ306" s="98">
        <f t="shared" si="1216"/>
        <v>3.6721875325955966</v>
      </c>
      <c r="AK306" s="98">
        <f t="shared" si="1216"/>
        <v>3.6721875325955966</v>
      </c>
      <c r="AL306" s="98">
        <f t="shared" si="1216"/>
        <v>3.6721875325955966</v>
      </c>
      <c r="AM306" s="98">
        <f t="shared" si="1216"/>
        <v>3.6721875325955966</v>
      </c>
      <c r="AN306" s="98">
        <f t="shared" si="1216"/>
        <v>3.6721875325955966</v>
      </c>
      <c r="AO306" s="98">
        <f t="shared" si="1216"/>
        <v>3.6721875325955966</v>
      </c>
      <c r="AP306" s="98">
        <f t="shared" si="1216"/>
        <v>3.6721875325955966</v>
      </c>
      <c r="AQ306" s="98">
        <f t="shared" si="1216"/>
        <v>3.672187532595597</v>
      </c>
      <c r="AR306" s="98">
        <f t="shared" si="1216"/>
        <v>3.6721875325955966</v>
      </c>
      <c r="AS306" s="98">
        <f t="shared" si="1216"/>
        <v>3.6721875325955966</v>
      </c>
      <c r="AT306" s="98">
        <f t="shared" si="1216"/>
        <v>3.6721875325955966</v>
      </c>
      <c r="AU306" s="98">
        <f t="shared" si="1216"/>
        <v>3.6721875325955966</v>
      </c>
      <c r="AV306" s="98">
        <f t="shared" si="1216"/>
        <v>3.6721875325955966</v>
      </c>
      <c r="AW306" s="98">
        <f t="shared" si="1216"/>
        <v>3.6721875325955966</v>
      </c>
      <c r="AX306" s="98">
        <f t="shared" si="1216"/>
        <v>3.6721875325955962</v>
      </c>
      <c r="AY306" s="98">
        <f t="shared" si="1216"/>
        <v>3.6721875325955966</v>
      </c>
      <c r="BA306" s="140" t="s">
        <v>114</v>
      </c>
      <c r="BB306" s="140" t="s">
        <v>114</v>
      </c>
      <c r="BC306" s="140" t="s">
        <v>114</v>
      </c>
      <c r="BD306" s="140" t="s">
        <v>114</v>
      </c>
      <c r="BF306" s="77" t="s">
        <v>248</v>
      </c>
      <c r="BG306" s="77" t="str">
        <f t="shared" si="1212"/>
        <v>Average trip lengthStrong Case Scenario</v>
      </c>
    </row>
    <row r="307" spans="2:59" x14ac:dyDescent="0.25">
      <c r="B307" s="91" t="s">
        <v>146</v>
      </c>
      <c r="C307" s="91" t="s">
        <v>117</v>
      </c>
      <c r="D307" s="98">
        <f t="shared" ref="D307:AY307" si="1217">D223/D171</f>
        <v>12.978652780225291</v>
      </c>
      <c r="E307" s="98">
        <f t="shared" si="1217"/>
        <v>12.993570076414752</v>
      </c>
      <c r="F307" s="98">
        <f t="shared" si="1217"/>
        <v>12.996474988399944</v>
      </c>
      <c r="G307" s="98">
        <f t="shared" si="1217"/>
        <v>12.882817569761231</v>
      </c>
      <c r="H307" s="98">
        <f t="shared" si="1217"/>
        <v>12.743861426364408</v>
      </c>
      <c r="I307" s="98">
        <f t="shared" si="1217"/>
        <v>12.736361029671915</v>
      </c>
      <c r="J307" s="98">
        <f t="shared" si="1217"/>
        <v>12.51987727228023</v>
      </c>
      <c r="K307" s="98">
        <f t="shared" si="1217"/>
        <v>12.486272049935931</v>
      </c>
      <c r="L307" s="98">
        <f t="shared" si="1217"/>
        <v>12.354516365640567</v>
      </c>
      <c r="M307" s="98">
        <f t="shared" si="1217"/>
        <v>12.335305345359656</v>
      </c>
      <c r="N307" s="98">
        <f t="shared" si="1217"/>
        <v>12.444605287767944</v>
      </c>
      <c r="O307" s="98">
        <f t="shared" si="1217"/>
        <v>12.608570429804038</v>
      </c>
      <c r="P307" s="98">
        <f t="shared" si="1217"/>
        <v>8.8880316742257097</v>
      </c>
      <c r="Q307" s="98">
        <f t="shared" si="1217"/>
        <v>9.6472460580965471</v>
      </c>
      <c r="R307" s="98">
        <f t="shared" si="1217"/>
        <v>10.888710800381025</v>
      </c>
      <c r="S307" s="98">
        <f t="shared" si="1217"/>
        <v>9.249044945800156</v>
      </c>
      <c r="T307" s="98">
        <f t="shared" si="1217"/>
        <v>10.14599281269164</v>
      </c>
      <c r="U307" s="98">
        <f t="shared" si="1217"/>
        <v>8.6048953808836757</v>
      </c>
      <c r="V307" s="98">
        <f t="shared" si="1217"/>
        <v>9.4441021200330049</v>
      </c>
      <c r="W307" s="98">
        <f t="shared" si="1217"/>
        <v>8.0689607630384597</v>
      </c>
      <c r="X307" s="98">
        <f t="shared" si="1217"/>
        <v>7.5468909366655188</v>
      </c>
      <c r="Y307" s="98">
        <f t="shared" si="1217"/>
        <v>7.6850769658910822</v>
      </c>
      <c r="Z307" s="98">
        <f t="shared" si="1217"/>
        <v>7.1673896435493987</v>
      </c>
      <c r="AA307" s="98">
        <f t="shared" si="1217"/>
        <v>7.3066301800459152</v>
      </c>
      <c r="AB307" s="98">
        <f t="shared" si="1217"/>
        <v>6.3585842449744057</v>
      </c>
      <c r="AC307" s="98">
        <f t="shared" si="1217"/>
        <v>6.2477000742200772</v>
      </c>
      <c r="AD307" s="98">
        <f t="shared" si="1217"/>
        <v>7.2911687600766149</v>
      </c>
      <c r="AE307" s="98">
        <f t="shared" si="1217"/>
        <v>6.1776736969843471</v>
      </c>
      <c r="AF307" s="98">
        <f t="shared" si="1217"/>
        <v>6.9225101773084576</v>
      </c>
      <c r="AG307" s="98">
        <f t="shared" si="1217"/>
        <v>5.8793736306630571</v>
      </c>
      <c r="AH307" s="98">
        <f t="shared" si="1217"/>
        <v>6.5999556612068915</v>
      </c>
      <c r="AI307" s="98">
        <f t="shared" si="1217"/>
        <v>5.5850537913765468</v>
      </c>
      <c r="AJ307" s="98">
        <f t="shared" si="1217"/>
        <v>5.2020340594626617</v>
      </c>
      <c r="AK307" s="98">
        <f t="shared" si="1217"/>
        <v>5.3627381777709973</v>
      </c>
      <c r="AL307" s="98">
        <f t="shared" si="1217"/>
        <v>4.9838326825187904</v>
      </c>
      <c r="AM307" s="98">
        <f t="shared" si="1217"/>
        <v>5.119495727894309</v>
      </c>
      <c r="AN307" s="98">
        <f t="shared" si="1217"/>
        <v>4.4651323057606538</v>
      </c>
      <c r="AO307" s="98">
        <f t="shared" si="1217"/>
        <v>4.3807331636160187</v>
      </c>
      <c r="AP307" s="98">
        <f t="shared" si="1217"/>
        <v>8.3062905401515152</v>
      </c>
      <c r="AQ307" s="98">
        <f t="shared" si="1217"/>
        <v>6.3565065921888122</v>
      </c>
      <c r="AR307" s="98">
        <f t="shared" si="1217"/>
        <v>7.9581694173198034</v>
      </c>
      <c r="AS307" s="98">
        <f t="shared" si="1217"/>
        <v>6.0875601317214576</v>
      </c>
      <c r="AT307" s="98">
        <f t="shared" si="1217"/>
        <v>7.6850141304742374</v>
      </c>
      <c r="AU307" s="98">
        <f t="shared" si="1217"/>
        <v>5.854874485283605</v>
      </c>
      <c r="AV307" s="98">
        <f t="shared" si="1217"/>
        <v>4.5918464382241355</v>
      </c>
      <c r="AW307" s="98">
        <f t="shared" si="1217"/>
        <v>5.6574666046439681</v>
      </c>
      <c r="AX307" s="98">
        <f t="shared" si="1217"/>
        <v>4.426496738710469</v>
      </c>
      <c r="AY307" s="98">
        <f t="shared" si="1217"/>
        <v>5.4327130975807654</v>
      </c>
      <c r="BA307" s="140" t="s">
        <v>114</v>
      </c>
      <c r="BB307" s="140" t="s">
        <v>114</v>
      </c>
      <c r="BC307" s="140" t="s">
        <v>114</v>
      </c>
      <c r="BD307" s="140" t="s">
        <v>114</v>
      </c>
      <c r="BF307" s="77" t="s">
        <v>248</v>
      </c>
      <c r="BG307" s="77" t="str">
        <f t="shared" si="1212"/>
        <v>Average trip durationStrong Case Scenario</v>
      </c>
    </row>
    <row r="308" spans="2:59" x14ac:dyDescent="0.25">
      <c r="B308" s="91" t="s">
        <v>160</v>
      </c>
      <c r="C308" s="91" t="s">
        <v>119</v>
      </c>
      <c r="D308" s="96" t="str">
        <f t="shared" ref="D308:AY308" si="1218">IFERROR((D234-D230)/C234,"n.a")</f>
        <v>n.a</v>
      </c>
      <c r="E308" s="96">
        <f t="shared" si="1218"/>
        <v>0.91151074263023779</v>
      </c>
      <c r="F308" s="96">
        <f t="shared" si="1218"/>
        <v>0.99266144554675939</v>
      </c>
      <c r="G308" s="96">
        <f t="shared" si="1218"/>
        <v>0.92516810241391634</v>
      </c>
      <c r="H308" s="96">
        <f t="shared" si="1218"/>
        <v>0.94296518501871196</v>
      </c>
      <c r="I308" s="96">
        <f t="shared" si="1218"/>
        <v>0.93905623159680196</v>
      </c>
      <c r="J308" s="96">
        <f t="shared" si="1218"/>
        <v>0.93020026926960619</v>
      </c>
      <c r="K308" s="96">
        <f t="shared" si="1218"/>
        <v>0.92200783617949289</v>
      </c>
      <c r="L308" s="96">
        <f t="shared" si="1218"/>
        <v>0.94090474010570557</v>
      </c>
      <c r="M308" s="96">
        <f t="shared" si="1218"/>
        <v>0.94337852546440726</v>
      </c>
      <c r="N308" s="96">
        <f t="shared" si="1218"/>
        <v>0.96314013140131405</v>
      </c>
      <c r="O308" s="96">
        <f t="shared" si="1218"/>
        <v>0.95973362040035393</v>
      </c>
      <c r="P308" s="96">
        <f t="shared" si="1218"/>
        <v>0.9414880953170004</v>
      </c>
      <c r="Q308" s="96">
        <f t="shared" si="1218"/>
        <v>0.9436654711430752</v>
      </c>
      <c r="R308" s="96">
        <f t="shared" si="1218"/>
        <v>1.0245456351600675</v>
      </c>
      <c r="S308" s="96">
        <f t="shared" si="1218"/>
        <v>0.90998733169092216</v>
      </c>
      <c r="T308" s="96">
        <f t="shared" si="1218"/>
        <v>0.99529782610928219</v>
      </c>
      <c r="U308" s="96">
        <f t="shared" si="1218"/>
        <v>0.91662907133883564</v>
      </c>
      <c r="V308" s="96">
        <f t="shared" si="1218"/>
        <v>0.99524417251853425</v>
      </c>
      <c r="W308" s="96">
        <f t="shared" si="1218"/>
        <v>0.92107103527517908</v>
      </c>
      <c r="X308" s="96">
        <f t="shared" si="1218"/>
        <v>0.93646701522018161</v>
      </c>
      <c r="Y308" s="96">
        <f t="shared" si="1218"/>
        <v>0.98076768921100932</v>
      </c>
      <c r="Z308" s="96">
        <f t="shared" si="1218"/>
        <v>0.94085667963001918</v>
      </c>
      <c r="AA308" s="96">
        <f t="shared" si="1218"/>
        <v>0.97999963326090267</v>
      </c>
      <c r="AB308" s="96">
        <f t="shared" si="1218"/>
        <v>0.94354569724153581</v>
      </c>
      <c r="AC308" s="96">
        <f t="shared" si="1218"/>
        <v>0.9578920592874427</v>
      </c>
      <c r="AD308" s="96">
        <f t="shared" si="1218"/>
        <v>1.0173761976048143</v>
      </c>
      <c r="AE308" s="96">
        <f t="shared" si="1218"/>
        <v>0.93409978207629329</v>
      </c>
      <c r="AF308" s="96">
        <f t="shared" si="1218"/>
        <v>0.99458742196812233</v>
      </c>
      <c r="AG308" s="96">
        <f t="shared" si="1218"/>
        <v>0.93692016335431672</v>
      </c>
      <c r="AH308" s="96">
        <f t="shared" si="1218"/>
        <v>0.99499742835306537</v>
      </c>
      <c r="AI308" s="96">
        <f t="shared" si="1218"/>
        <v>0.94192715982610731</v>
      </c>
      <c r="AJ308" s="96">
        <f t="shared" si="1218"/>
        <v>0.95204891583630324</v>
      </c>
      <c r="AK308" s="96">
        <f t="shared" si="1218"/>
        <v>0.98189764243111521</v>
      </c>
      <c r="AL308" s="96">
        <f t="shared" si="1218"/>
        <v>0.9536921407325416</v>
      </c>
      <c r="AM308" s="96">
        <f t="shared" si="1218"/>
        <v>0.98285952950403332</v>
      </c>
      <c r="AN308" s="96">
        <f t="shared" si="1218"/>
        <v>0.95412516604685438</v>
      </c>
      <c r="AO308" s="96">
        <f t="shared" si="1218"/>
        <v>0.96965497447709392</v>
      </c>
      <c r="AP308" s="96">
        <f t="shared" si="1218"/>
        <v>1.0770614179083915</v>
      </c>
      <c r="AQ308" s="96">
        <f t="shared" si="1218"/>
        <v>0.94283326561472036</v>
      </c>
      <c r="AR308" s="96">
        <f t="shared" si="1218"/>
        <v>1.0054189896634773</v>
      </c>
      <c r="AS308" s="96">
        <f t="shared" si="1218"/>
        <v>0.94318885630310112</v>
      </c>
      <c r="AT308" s="96">
        <f t="shared" si="1218"/>
        <v>0.99916919788823622</v>
      </c>
      <c r="AU308" s="96">
        <f t="shared" si="1218"/>
        <v>0.94748026478472802</v>
      </c>
      <c r="AV308" s="96">
        <f t="shared" si="1218"/>
        <v>0.94433062408755475</v>
      </c>
      <c r="AW308" s="96">
        <f t="shared" si="1218"/>
        <v>0.99979225116013026</v>
      </c>
      <c r="AX308" s="96">
        <f t="shared" si="1218"/>
        <v>0.94810952276714588</v>
      </c>
      <c r="AY308" s="96">
        <f t="shared" si="1218"/>
        <v>1.0020171279088435</v>
      </c>
      <c r="BA308" s="140" t="s">
        <v>114</v>
      </c>
      <c r="BB308" s="140" t="s">
        <v>114</v>
      </c>
      <c r="BC308" s="140" t="s">
        <v>114</v>
      </c>
      <c r="BD308" s="140" t="s">
        <v>114</v>
      </c>
      <c r="BF308" s="77" t="s">
        <v>248</v>
      </c>
      <c r="BG308" s="77" t="str">
        <f t="shared" si="1212"/>
        <v>Customer Retention rateStrong Case Scenario</v>
      </c>
    </row>
    <row r="309" spans="2:59" x14ac:dyDescent="0.25">
      <c r="B309" s="91" t="s">
        <v>147</v>
      </c>
      <c r="C309" s="91" t="s">
        <v>119</v>
      </c>
      <c r="D309" s="96" t="str">
        <f>IFERROR(1-D308,"n.a")</f>
        <v>n.a</v>
      </c>
      <c r="E309" s="96">
        <f>IFERROR(1-E308,"n.a")</f>
        <v>8.8489257369762209E-2</v>
      </c>
      <c r="F309" s="96">
        <f t="shared" ref="F309:AY309" si="1219">IFERROR(1-F308,"n.a")</f>
        <v>7.3385544532406088E-3</v>
      </c>
      <c r="G309" s="96">
        <f t="shared" si="1219"/>
        <v>7.4831897586083662E-2</v>
      </c>
      <c r="H309" s="96">
        <f t="shared" si="1219"/>
        <v>5.703481498128804E-2</v>
      </c>
      <c r="I309" s="96">
        <f t="shared" si="1219"/>
        <v>6.094376840319804E-2</v>
      </c>
      <c r="J309" s="96">
        <f t="shared" si="1219"/>
        <v>6.9799730730393805E-2</v>
      </c>
      <c r="K309" s="96">
        <f t="shared" si="1219"/>
        <v>7.799216382050711E-2</v>
      </c>
      <c r="L309" s="96">
        <f t="shared" si="1219"/>
        <v>5.9095259894294427E-2</v>
      </c>
      <c r="M309" s="96">
        <f t="shared" si="1219"/>
        <v>5.6621474535592742E-2</v>
      </c>
      <c r="N309" s="96">
        <f t="shared" si="1219"/>
        <v>3.6859868598685952E-2</v>
      </c>
      <c r="O309" s="96">
        <f t="shared" si="1219"/>
        <v>4.0266379599646074E-2</v>
      </c>
      <c r="P309" s="96">
        <f t="shared" si="1219"/>
        <v>5.8511904682999605E-2</v>
      </c>
      <c r="Q309" s="96">
        <f t="shared" si="1219"/>
        <v>5.6334528856924804E-2</v>
      </c>
      <c r="R309" s="96">
        <f t="shared" si="1219"/>
        <v>-2.4545635160067469E-2</v>
      </c>
      <c r="S309" s="96">
        <f t="shared" si="1219"/>
        <v>9.0012668309077837E-2</v>
      </c>
      <c r="T309" s="96">
        <f t="shared" si="1219"/>
        <v>4.702173890717809E-3</v>
      </c>
      <c r="U309" s="96">
        <f t="shared" si="1219"/>
        <v>8.3370928661164356E-2</v>
      </c>
      <c r="V309" s="96">
        <f t="shared" si="1219"/>
        <v>4.7558274814657464E-3</v>
      </c>
      <c r="W309" s="96">
        <f t="shared" si="1219"/>
        <v>7.8928964724820916E-2</v>
      </c>
      <c r="X309" s="96">
        <f t="shared" si="1219"/>
        <v>6.3532984779818391E-2</v>
      </c>
      <c r="Y309" s="96">
        <f t="shared" si="1219"/>
        <v>1.9232310788990681E-2</v>
      </c>
      <c r="Z309" s="96">
        <f t="shared" si="1219"/>
        <v>5.9143320369980823E-2</v>
      </c>
      <c r="AA309" s="96">
        <f t="shared" si="1219"/>
        <v>2.0000366739097331E-2</v>
      </c>
      <c r="AB309" s="96">
        <f t="shared" si="1219"/>
        <v>5.6454302758464192E-2</v>
      </c>
      <c r="AC309" s="96">
        <f t="shared" si="1219"/>
        <v>4.2107940712557301E-2</v>
      </c>
      <c r="AD309" s="96">
        <f t="shared" si="1219"/>
        <v>-1.7376197604814347E-2</v>
      </c>
      <c r="AE309" s="96">
        <f t="shared" si="1219"/>
        <v>6.5900217923706705E-2</v>
      </c>
      <c r="AF309" s="96">
        <f t="shared" si="1219"/>
        <v>5.4125780318776684E-3</v>
      </c>
      <c r="AG309" s="96">
        <f t="shared" si="1219"/>
        <v>6.3079836645683285E-2</v>
      </c>
      <c r="AH309" s="96">
        <f t="shared" si="1219"/>
        <v>5.0025716469346282E-3</v>
      </c>
      <c r="AI309" s="96">
        <f t="shared" si="1219"/>
        <v>5.8072840173892692E-2</v>
      </c>
      <c r="AJ309" s="96">
        <f t="shared" si="1219"/>
        <v>4.7951084163696756E-2</v>
      </c>
      <c r="AK309" s="96">
        <f t="shared" si="1219"/>
        <v>1.8102357568884786E-2</v>
      </c>
      <c r="AL309" s="96">
        <f t="shared" si="1219"/>
        <v>4.6307859267458396E-2</v>
      </c>
      <c r="AM309" s="96">
        <f t="shared" si="1219"/>
        <v>1.7140470495966675E-2</v>
      </c>
      <c r="AN309" s="96">
        <f t="shared" si="1219"/>
        <v>4.5874833953145622E-2</v>
      </c>
      <c r="AO309" s="96">
        <f t="shared" si="1219"/>
        <v>3.0345025522906077E-2</v>
      </c>
      <c r="AP309" s="96">
        <f t="shared" si="1219"/>
        <v>-7.7061417908391494E-2</v>
      </c>
      <c r="AQ309" s="96">
        <f t="shared" si="1219"/>
        <v>5.7166734385279638E-2</v>
      </c>
      <c r="AR309" s="96">
        <f t="shared" si="1219"/>
        <v>-5.4189896634773138E-3</v>
      </c>
      <c r="AS309" s="96">
        <f t="shared" si="1219"/>
        <v>5.681114369689888E-2</v>
      </c>
      <c r="AT309" s="96">
        <f t="shared" si="1219"/>
        <v>8.3080211176378427E-4</v>
      </c>
      <c r="AU309" s="96">
        <f t="shared" si="1219"/>
        <v>5.2519735215271979E-2</v>
      </c>
      <c r="AV309" s="96">
        <f t="shared" si="1219"/>
        <v>5.5669375912445251E-2</v>
      </c>
      <c r="AW309" s="96">
        <f t="shared" si="1219"/>
        <v>2.0774883986973691E-4</v>
      </c>
      <c r="AX309" s="96">
        <f t="shared" si="1219"/>
        <v>5.1890477232854115E-2</v>
      </c>
      <c r="AY309" s="96">
        <f t="shared" si="1219"/>
        <v>-2.0171279088434524E-3</v>
      </c>
      <c r="BA309" s="140" t="s">
        <v>114</v>
      </c>
      <c r="BB309" s="140" t="s">
        <v>114</v>
      </c>
      <c r="BC309" s="140" t="s">
        <v>114</v>
      </c>
      <c r="BD309" s="140" t="s">
        <v>114</v>
      </c>
      <c r="BF309" s="77" t="s">
        <v>248</v>
      </c>
      <c r="BG309" s="77" t="str">
        <f t="shared" si="1212"/>
        <v>Churn rateStrong Case Scenario</v>
      </c>
    </row>
    <row r="310" spans="2:59" x14ac:dyDescent="0.25">
      <c r="B310" s="91" t="s">
        <v>281</v>
      </c>
      <c r="C310" s="91" t="s">
        <v>121</v>
      </c>
      <c r="D310" s="98">
        <f t="shared" ref="D310:AY310" si="1220">D232/D234</f>
        <v>7.5410606621191354</v>
      </c>
      <c r="E310" s="98">
        <f t="shared" si="1220"/>
        <v>7.4518354339768704</v>
      </c>
      <c r="F310" s="98">
        <f t="shared" si="1220"/>
        <v>7.8158048102022128</v>
      </c>
      <c r="G310" s="98">
        <f t="shared" si="1220"/>
        <v>7.8134081160043385</v>
      </c>
      <c r="H310" s="98">
        <f t="shared" si="1220"/>
        <v>8.2294527401111104</v>
      </c>
      <c r="I310" s="98">
        <f t="shared" si="1220"/>
        <v>8.0962592093945176</v>
      </c>
      <c r="J310" s="98">
        <f t="shared" si="1220"/>
        <v>7.6347259185333041</v>
      </c>
      <c r="K310" s="98">
        <f t="shared" si="1220"/>
        <v>7.7844410226531826</v>
      </c>
      <c r="L310" s="98">
        <f t="shared" si="1220"/>
        <v>7.9193099585118931</v>
      </c>
      <c r="M310" s="98">
        <f t="shared" si="1220"/>
        <v>7.9402529025290249</v>
      </c>
      <c r="N310" s="98">
        <f t="shared" si="1220"/>
        <v>7.5258164194781365</v>
      </c>
      <c r="O310" s="98">
        <f t="shared" si="1220"/>
        <v>6.903035164000169</v>
      </c>
      <c r="P310" s="98">
        <f t="shared" si="1220"/>
        <v>10.01</v>
      </c>
      <c r="Q310" s="98">
        <f t="shared" si="1220"/>
        <v>8.9636063687066869</v>
      </c>
      <c r="R310" s="98">
        <f t="shared" si="1220"/>
        <v>9.1780505756733195</v>
      </c>
      <c r="S310" s="98">
        <f t="shared" si="1220"/>
        <v>9.3140130752845138</v>
      </c>
      <c r="T310" s="98">
        <f t="shared" si="1220"/>
        <v>9.4087243120140869</v>
      </c>
      <c r="U310" s="98">
        <f t="shared" si="1220"/>
        <v>9.4560684847929739</v>
      </c>
      <c r="V310" s="98">
        <f t="shared" si="1220"/>
        <v>9.5081391656177328</v>
      </c>
      <c r="W310" s="98">
        <f t="shared" si="1220"/>
        <v>9.521184054194352</v>
      </c>
      <c r="X310" s="98">
        <f t="shared" si="1220"/>
        <v>9.519884037372135</v>
      </c>
      <c r="Y310" s="98">
        <f t="shared" si="1220"/>
        <v>9.4789598289973238</v>
      </c>
      <c r="Z310" s="98">
        <f t="shared" si="1220"/>
        <v>9.4541975638245912</v>
      </c>
      <c r="AA310" s="98">
        <f t="shared" si="1220"/>
        <v>9.4523580207880986</v>
      </c>
      <c r="AB310" s="98">
        <f t="shared" si="1220"/>
        <v>10.11296298993445</v>
      </c>
      <c r="AC310" s="98">
        <f t="shared" si="1220"/>
        <v>10.06195990576232</v>
      </c>
      <c r="AD310" s="98">
        <f t="shared" si="1220"/>
        <v>10.100134567369894</v>
      </c>
      <c r="AE310" s="98">
        <f t="shared" si="1220"/>
        <v>10.122343646584646</v>
      </c>
      <c r="AF310" s="98">
        <f t="shared" si="1220"/>
        <v>10.134263973506773</v>
      </c>
      <c r="AG310" s="98">
        <f t="shared" si="1220"/>
        <v>10.138721300583461</v>
      </c>
      <c r="AH310" s="98">
        <f t="shared" si="1220"/>
        <v>10.139322913299376</v>
      </c>
      <c r="AI310" s="98">
        <f t="shared" si="1220"/>
        <v>10.1353254924775</v>
      </c>
      <c r="AJ310" s="98">
        <f t="shared" si="1220"/>
        <v>10.129830231059467</v>
      </c>
      <c r="AK310" s="98">
        <f t="shared" si="1220"/>
        <v>10.12399310412048</v>
      </c>
      <c r="AL310" s="98">
        <f t="shared" si="1220"/>
        <v>10.1213234971129</v>
      </c>
      <c r="AM310" s="98">
        <f t="shared" si="1220"/>
        <v>10.12064233938797</v>
      </c>
      <c r="AN310" s="98">
        <f t="shared" si="1220"/>
        <v>10.794739907662157</v>
      </c>
      <c r="AO310" s="98">
        <f t="shared" si="1220"/>
        <v>10.795371523084276</v>
      </c>
      <c r="AP310" s="98">
        <f t="shared" si="1220"/>
        <v>10.800589380606869</v>
      </c>
      <c r="AQ310" s="98">
        <f t="shared" si="1220"/>
        <v>10.802848756335671</v>
      </c>
      <c r="AR310" s="98">
        <f t="shared" si="1220"/>
        <v>10.803322273000562</v>
      </c>
      <c r="AS310" s="98">
        <f t="shared" si="1220"/>
        <v>10.802775664772231</v>
      </c>
      <c r="AT310" s="98">
        <f t="shared" si="1220"/>
        <v>10.801787299006943</v>
      </c>
      <c r="AU310" s="98">
        <f t="shared" si="1220"/>
        <v>10.80066309274202</v>
      </c>
      <c r="AV310" s="98">
        <f t="shared" si="1220"/>
        <v>10.799800528916968</v>
      </c>
      <c r="AW310" s="98">
        <f t="shared" si="1220"/>
        <v>10.79935455245476</v>
      </c>
      <c r="AX310" s="98">
        <f t="shared" si="1220"/>
        <v>10.799390267015282</v>
      </c>
      <c r="AY310" s="98">
        <f t="shared" si="1220"/>
        <v>10.799666256189857</v>
      </c>
      <c r="BA310" s="140" t="s">
        <v>114</v>
      </c>
      <c r="BB310" s="140" t="s">
        <v>114</v>
      </c>
      <c r="BC310" s="140" t="s">
        <v>114</v>
      </c>
      <c r="BD310" s="140" t="s">
        <v>114</v>
      </c>
      <c r="BF310" s="77" t="s">
        <v>248</v>
      </c>
      <c r="BG310" s="77" t="str">
        <f t="shared" si="1212"/>
        <v>Requests per active riderStrong Case Scenario</v>
      </c>
    </row>
    <row r="311" spans="2:59" x14ac:dyDescent="0.25">
      <c r="B311" s="91" t="s">
        <v>157</v>
      </c>
      <c r="C311" s="91" t="s">
        <v>119</v>
      </c>
      <c r="D311" s="96">
        <f t="shared" ref="D311:AY311" si="1221">D227/D232</f>
        <v>5.6879793134234712E-2</v>
      </c>
      <c r="E311" s="96">
        <f t="shared" si="1221"/>
        <v>2.5343612046416445E-2</v>
      </c>
      <c r="F311" s="96">
        <f t="shared" si="1221"/>
        <v>3.0964016299093247E-2</v>
      </c>
      <c r="G311" s="96">
        <f t="shared" si="1221"/>
        <v>7.9887998479300476E-2</v>
      </c>
      <c r="H311" s="96">
        <f t="shared" si="1221"/>
        <v>6.5414592517198222E-2</v>
      </c>
      <c r="I311" s="96">
        <f t="shared" si="1221"/>
        <v>0.1236656895051467</v>
      </c>
      <c r="J311" s="96">
        <f t="shared" si="1221"/>
        <v>0.12364628639935028</v>
      </c>
      <c r="K311" s="96">
        <f t="shared" si="1221"/>
        <v>8.897747570347217E-2</v>
      </c>
      <c r="L311" s="96">
        <f t="shared" si="1221"/>
        <v>0.14488909846859852</v>
      </c>
      <c r="M311" s="96">
        <f t="shared" si="1221"/>
        <v>0.1283067051368588</v>
      </c>
      <c r="N311" s="96">
        <f t="shared" si="1221"/>
        <v>0.15752593272086246</v>
      </c>
      <c r="O311" s="96">
        <f t="shared" si="1221"/>
        <v>0.14886684686227267</v>
      </c>
      <c r="P311" s="96">
        <f t="shared" si="1221"/>
        <v>9.7887258937833094E-2</v>
      </c>
      <c r="Q311" s="96">
        <f t="shared" si="1221"/>
        <v>0.10129192739456376</v>
      </c>
      <c r="R311" s="96">
        <f t="shared" si="1221"/>
        <v>0.10761485736782546</v>
      </c>
      <c r="S311" s="96">
        <f t="shared" si="1221"/>
        <v>0.11400263392366621</v>
      </c>
      <c r="T311" s="96">
        <f t="shared" si="1221"/>
        <v>0.1168609184900833</v>
      </c>
      <c r="U311" s="96">
        <f t="shared" si="1221"/>
        <v>0.12116196927629712</v>
      </c>
      <c r="V311" s="96">
        <f t="shared" si="1221"/>
        <v>0.12094154969537865</v>
      </c>
      <c r="W311" s="96">
        <f t="shared" si="1221"/>
        <v>0.120733727021391</v>
      </c>
      <c r="X311" s="96">
        <f t="shared" si="1221"/>
        <v>0.12343108064675065</v>
      </c>
      <c r="Y311" s="96">
        <f t="shared" si="1221"/>
        <v>0.1216406902903681</v>
      </c>
      <c r="Z311" s="96">
        <f t="shared" si="1221"/>
        <v>0.12109176358508351</v>
      </c>
      <c r="AA311" s="96">
        <f t="shared" si="1221"/>
        <v>0.11798758341916087</v>
      </c>
      <c r="AB311" s="96">
        <f t="shared" si="1221"/>
        <v>0.1153871633373668</v>
      </c>
      <c r="AC311" s="96">
        <f t="shared" si="1221"/>
        <v>0.11684548870399464</v>
      </c>
      <c r="AD311" s="96">
        <f t="shared" si="1221"/>
        <v>0.11814161881311386</v>
      </c>
      <c r="AE311" s="96">
        <f t="shared" si="1221"/>
        <v>0.11901884893355454</v>
      </c>
      <c r="AF311" s="96">
        <f t="shared" si="1221"/>
        <v>0.11943686685104525</v>
      </c>
      <c r="AG311" s="96">
        <f t="shared" si="1221"/>
        <v>0.11965152921445875</v>
      </c>
      <c r="AH311" s="96">
        <f t="shared" si="1221"/>
        <v>0.11952565920930555</v>
      </c>
      <c r="AI311" s="96">
        <f t="shared" si="1221"/>
        <v>0.11940766833546615</v>
      </c>
      <c r="AJ311" s="96">
        <f t="shared" si="1221"/>
        <v>0.1192971634449724</v>
      </c>
      <c r="AK311" s="96">
        <f t="shared" si="1221"/>
        <v>0.11895267034482422</v>
      </c>
      <c r="AL311" s="96">
        <f t="shared" si="1221"/>
        <v>0.11872866868269555</v>
      </c>
      <c r="AM311" s="96">
        <f t="shared" si="1221"/>
        <v>0.11853174410749653</v>
      </c>
      <c r="AN311" s="96">
        <f t="shared" si="1221"/>
        <v>0.11857709083152451</v>
      </c>
      <c r="AO311" s="96">
        <f t="shared" si="1221"/>
        <v>0.11884291812270432</v>
      </c>
      <c r="AP311" s="96">
        <f t="shared" si="1221"/>
        <v>0.11900937057426346</v>
      </c>
      <c r="AQ311" s="96">
        <f t="shared" si="1221"/>
        <v>0.11908168322102593</v>
      </c>
      <c r="AR311" s="96">
        <f t="shared" si="1221"/>
        <v>0.11908691941164855</v>
      </c>
      <c r="AS311" s="96">
        <f t="shared" si="1221"/>
        <v>0.11905775712503217</v>
      </c>
      <c r="AT311" s="96">
        <f t="shared" si="1221"/>
        <v>0.11900827611757996</v>
      </c>
      <c r="AU311" s="96">
        <f t="shared" si="1221"/>
        <v>0.11896516085993616</v>
      </c>
      <c r="AV311" s="96">
        <f t="shared" si="1221"/>
        <v>0.1189282852369753</v>
      </c>
      <c r="AW311" s="96">
        <f t="shared" si="1221"/>
        <v>0.11889754538630889</v>
      </c>
      <c r="AX311" s="96">
        <f t="shared" si="1221"/>
        <v>0.11889295163976595</v>
      </c>
      <c r="AY311" s="96">
        <f t="shared" si="1221"/>
        <v>0.11890664188618846</v>
      </c>
      <c r="BA311" s="140" t="s">
        <v>114</v>
      </c>
      <c r="BB311" s="140" t="s">
        <v>114</v>
      </c>
      <c r="BC311" s="140" t="s">
        <v>114</v>
      </c>
      <c r="BD311" s="140" t="s">
        <v>114</v>
      </c>
      <c r="BF311" s="77" t="s">
        <v>248</v>
      </c>
      <c r="BG311" s="77" t="str">
        <f t="shared" si="1212"/>
        <v>Surge request rateStrong Case Scenario</v>
      </c>
    </row>
    <row r="312" spans="2:59" x14ac:dyDescent="0.25">
      <c r="B312" s="91" t="s">
        <v>282</v>
      </c>
      <c r="C312" s="91" t="s">
        <v>118</v>
      </c>
      <c r="D312" s="98">
        <f t="shared" ref="D312:O312" si="1222">D216/D234</f>
        <v>8.8609112085003048</v>
      </c>
      <c r="E312" s="98">
        <f t="shared" si="1222"/>
        <v>9.1289655501529747</v>
      </c>
      <c r="F312" s="98">
        <f t="shared" si="1222"/>
        <v>10.780715114769995</v>
      </c>
      <c r="G312" s="98">
        <f t="shared" si="1222"/>
        <v>11.682111763613801</v>
      </c>
      <c r="H312" s="98">
        <f t="shared" si="1222"/>
        <v>12.629420340953487</v>
      </c>
      <c r="I312" s="98">
        <f t="shared" si="1222"/>
        <v>12.616029021279779</v>
      </c>
      <c r="J312" s="98">
        <f t="shared" si="1222"/>
        <v>13.359429289569011</v>
      </c>
      <c r="K312" s="98">
        <f t="shared" si="1222"/>
        <v>13.62397750865852</v>
      </c>
      <c r="L312" s="98">
        <f t="shared" si="1222"/>
        <v>14.301392196956932</v>
      </c>
      <c r="M312" s="98">
        <f t="shared" si="1222"/>
        <v>13.965867158671587</v>
      </c>
      <c r="N312" s="98">
        <f t="shared" si="1222"/>
        <v>13.537531543232205</v>
      </c>
      <c r="O312" s="98">
        <f t="shared" si="1222"/>
        <v>13.736383975684918</v>
      </c>
      <c r="P312" s="144">
        <v>14.3</v>
      </c>
      <c r="Q312" s="144">
        <f t="shared" ref="Q312" si="1223">AVERAGE(E312:P312)</f>
        <v>12.805151955295267</v>
      </c>
      <c r="R312" s="144">
        <f t="shared" ref="R312" si="1224">AVERAGE(F312:Q312)</f>
        <v>13.111500822390459</v>
      </c>
      <c r="S312" s="144">
        <f t="shared" ref="S312" si="1225">AVERAGE(G312:R312)</f>
        <v>13.305732964692163</v>
      </c>
      <c r="T312" s="144">
        <f t="shared" ref="T312" si="1226">AVERAGE(H312:S312)</f>
        <v>13.441034731448696</v>
      </c>
      <c r="U312" s="144">
        <f t="shared" ref="U312" si="1227">AVERAGE(I312:T312)</f>
        <v>13.508669263989963</v>
      </c>
      <c r="V312" s="144">
        <f t="shared" ref="V312" si="1228">AVERAGE(J312:U312)</f>
        <v>13.583055950882475</v>
      </c>
      <c r="W312" s="144">
        <f t="shared" ref="W312" si="1229">AVERAGE(K312:V312)</f>
        <v>13.601691505991932</v>
      </c>
      <c r="X312" s="144">
        <f t="shared" ref="X312" si="1230">AVERAGE(L312:W312)</f>
        <v>13.599834339103053</v>
      </c>
      <c r="Y312" s="144">
        <f t="shared" ref="Y312" si="1231">AVERAGE(M312:X312)</f>
        <v>13.541371184281893</v>
      </c>
      <c r="Z312" s="144">
        <f t="shared" ref="Z312" si="1232">AVERAGE(N312:Y312)</f>
        <v>13.505996519749418</v>
      </c>
      <c r="AA312" s="144">
        <f t="shared" ref="AA312" si="1233">AVERAGE(O312:Z312)</f>
        <v>13.503368601125855</v>
      </c>
      <c r="AB312" s="144">
        <f t="shared" ref="AB312" si="1234">AVERAGE(P312:AA312)</f>
        <v>13.483950653245932</v>
      </c>
      <c r="AC312" s="144">
        <f t="shared" ref="AC312" si="1235">AVERAGE(Q312:AB312)</f>
        <v>13.415946541016426</v>
      </c>
      <c r="AD312" s="144">
        <f t="shared" ref="AD312" si="1236">AVERAGE(R312:AC312)</f>
        <v>13.466846089826523</v>
      </c>
      <c r="AE312" s="144">
        <f t="shared" ref="AE312" si="1237">AVERAGE(S312:AD312)</f>
        <v>13.496458195446197</v>
      </c>
      <c r="AF312" s="144">
        <f t="shared" ref="AF312" si="1238">AVERAGE(T312:AE312)</f>
        <v>13.512351964675696</v>
      </c>
      <c r="AG312" s="144">
        <f t="shared" ref="AG312" si="1239">AVERAGE(U312:AF312)</f>
        <v>13.518295067444614</v>
      </c>
      <c r="AH312" s="144">
        <f t="shared" ref="AH312" si="1240">AVERAGE(V312:AG312)</f>
        <v>13.519097217732503</v>
      </c>
      <c r="AI312" s="144">
        <f t="shared" ref="AI312" si="1241">AVERAGE(W312:AH312)</f>
        <v>13.513767323303336</v>
      </c>
      <c r="AJ312" s="144">
        <f t="shared" ref="AJ312" si="1242">AVERAGE(X312:AI312)</f>
        <v>13.50644030807929</v>
      </c>
      <c r="AK312" s="144">
        <f t="shared" ref="AK312" si="1243">AVERAGE(Y312:AJ312)</f>
        <v>13.498657472160639</v>
      </c>
      <c r="AL312" s="144">
        <f t="shared" ref="AL312" si="1244">AVERAGE(Z312:AK312)</f>
        <v>13.495097996150534</v>
      </c>
      <c r="AM312" s="144">
        <f t="shared" ref="AM312" si="1245">AVERAGE(AA312:AL312)</f>
        <v>13.494189785850628</v>
      </c>
      <c r="AN312" s="144">
        <f t="shared" ref="AN312" si="1246">AVERAGE(AB312:AM312)</f>
        <v>13.493424884577694</v>
      </c>
      <c r="AO312" s="144">
        <f t="shared" ref="AO312" si="1247">AVERAGE(AC312:AN312)</f>
        <v>13.494214403855343</v>
      </c>
      <c r="AP312" s="144">
        <f t="shared" ref="AP312" si="1248">AVERAGE(AD312:AO312)</f>
        <v>13.500736725758586</v>
      </c>
      <c r="AQ312" s="144">
        <f t="shared" ref="AQ312" si="1249">AVERAGE(AE312:AP312)</f>
        <v>13.503560945419588</v>
      </c>
      <c r="AR312" s="144">
        <f t="shared" ref="AR312" si="1250">AVERAGE(AF312:AQ312)</f>
        <v>13.504152841250702</v>
      </c>
      <c r="AS312" s="144">
        <f t="shared" ref="AS312" si="1251">AVERAGE(AG312:AR312)</f>
        <v>13.503469580965287</v>
      </c>
      <c r="AT312" s="144">
        <f t="shared" ref="AT312" si="1252">AVERAGE(AH312:AS312)</f>
        <v>13.502234123758678</v>
      </c>
      <c r="AU312" s="144">
        <f t="shared" ref="AU312" si="1253">AVERAGE(AI312:AT312)</f>
        <v>13.500828865927526</v>
      </c>
      <c r="AV312" s="144">
        <f t="shared" ref="AV312" si="1254">AVERAGE(AJ312:AU312)</f>
        <v>13.499750661146209</v>
      </c>
      <c r="AW312" s="144">
        <f t="shared" ref="AW312" si="1255">AVERAGE(AK312:AV312)</f>
        <v>13.49919319056845</v>
      </c>
      <c r="AX312" s="144">
        <f t="shared" ref="AX312" si="1256">AVERAGE(AL312:AW312)</f>
        <v>13.499237833769103</v>
      </c>
      <c r="AY312" s="144">
        <f t="shared" ref="AY312" si="1257">AVERAGE(AM312:AX312)</f>
        <v>13.49958282023732</v>
      </c>
      <c r="BA312" s="140" t="s">
        <v>114</v>
      </c>
      <c r="BB312" s="140" t="s">
        <v>114</v>
      </c>
      <c r="BC312" s="140" t="s">
        <v>114</v>
      </c>
      <c r="BD312" s="140" t="s">
        <v>114</v>
      </c>
      <c r="BF312" s="77" t="s">
        <v>248</v>
      </c>
      <c r="BG312" s="77" t="str">
        <f t="shared" si="1212"/>
        <v>Shopping Sessions per active userStrong Case Scenario</v>
      </c>
    </row>
    <row r="313" spans="2:59" x14ac:dyDescent="0.25">
      <c r="BA313" s="140" t="s">
        <v>114</v>
      </c>
      <c r="BB313" s="140" t="s">
        <v>114</v>
      </c>
      <c r="BC313" s="140" t="s">
        <v>114</v>
      </c>
      <c r="BD313" s="140" t="s">
        <v>114</v>
      </c>
      <c r="BF313" s="77" t="s">
        <v>248</v>
      </c>
      <c r="BG313" s="77" t="str">
        <f t="shared" si="1212"/>
        <v>Strong Case Scenario</v>
      </c>
    </row>
    <row r="314" spans="2:59" x14ac:dyDescent="0.25">
      <c r="B314" s="154" t="s">
        <v>278</v>
      </c>
      <c r="C314" s="135"/>
      <c r="D314" s="70">
        <v>44562</v>
      </c>
      <c r="E314" s="70">
        <v>44593</v>
      </c>
      <c r="F314" s="70">
        <v>44621</v>
      </c>
      <c r="G314" s="70">
        <v>44652</v>
      </c>
      <c r="H314" s="70">
        <v>44682</v>
      </c>
      <c r="I314" s="70">
        <v>44713</v>
      </c>
      <c r="J314" s="70">
        <v>44743</v>
      </c>
      <c r="K314" s="70">
        <v>44774</v>
      </c>
      <c r="L314" s="70">
        <v>44805</v>
      </c>
      <c r="M314" s="70">
        <v>44835</v>
      </c>
      <c r="N314" s="70">
        <v>44866</v>
      </c>
      <c r="O314" s="70">
        <v>44896</v>
      </c>
      <c r="P314" s="70">
        <v>44927</v>
      </c>
      <c r="Q314" s="70">
        <v>44958</v>
      </c>
      <c r="R314" s="70">
        <v>44986</v>
      </c>
      <c r="S314" s="70">
        <v>45017</v>
      </c>
      <c r="T314" s="70">
        <v>45047</v>
      </c>
      <c r="U314" s="70">
        <v>45078</v>
      </c>
      <c r="V314" s="70">
        <v>45108</v>
      </c>
      <c r="W314" s="70">
        <v>45139</v>
      </c>
      <c r="X314" s="70">
        <v>45170</v>
      </c>
      <c r="Y314" s="70">
        <v>45200</v>
      </c>
      <c r="Z314" s="70">
        <v>45231</v>
      </c>
      <c r="AA314" s="70">
        <v>45261</v>
      </c>
      <c r="AB314" s="70">
        <v>45292</v>
      </c>
      <c r="AC314" s="70">
        <v>45323</v>
      </c>
      <c r="AD314" s="70">
        <v>45352</v>
      </c>
      <c r="AE314" s="70">
        <v>45383</v>
      </c>
      <c r="AF314" s="70">
        <v>45413</v>
      </c>
      <c r="AG314" s="70">
        <v>45444</v>
      </c>
      <c r="AH314" s="70">
        <v>45474</v>
      </c>
      <c r="AI314" s="70">
        <v>45505</v>
      </c>
      <c r="AJ314" s="70">
        <v>45536</v>
      </c>
      <c r="AK314" s="70">
        <v>45566</v>
      </c>
      <c r="AL314" s="70">
        <v>45597</v>
      </c>
      <c r="AM314" s="70">
        <v>45627</v>
      </c>
      <c r="AN314" s="70">
        <v>45658</v>
      </c>
      <c r="AO314" s="70">
        <v>45689</v>
      </c>
      <c r="AP314" s="70">
        <v>45717</v>
      </c>
      <c r="AQ314" s="70">
        <v>45748</v>
      </c>
      <c r="AR314" s="70">
        <v>45778</v>
      </c>
      <c r="AS314" s="70">
        <v>45809</v>
      </c>
      <c r="AT314" s="70">
        <v>45839</v>
      </c>
      <c r="AU314" s="70">
        <v>45870</v>
      </c>
      <c r="AV314" s="70">
        <v>45901</v>
      </c>
      <c r="AW314" s="70">
        <v>45931</v>
      </c>
      <c r="AX314" s="70">
        <v>45962</v>
      </c>
      <c r="AY314" s="70">
        <v>45992</v>
      </c>
      <c r="BA314" s="140" t="s">
        <v>114</v>
      </c>
      <c r="BB314" s="140" t="s">
        <v>114</v>
      </c>
      <c r="BC314" s="140" t="s">
        <v>114</v>
      </c>
      <c r="BD314" s="140" t="s">
        <v>114</v>
      </c>
      <c r="BF314" s="77" t="s">
        <v>248</v>
      </c>
      <c r="BG314" s="77" t="str">
        <f t="shared" si="1212"/>
        <v>OtherStrong Case Scenario</v>
      </c>
    </row>
    <row r="315" spans="2:59" x14ac:dyDescent="0.25">
      <c r="B315" s="91" t="s">
        <v>245</v>
      </c>
      <c r="C315" s="32" t="s">
        <v>114</v>
      </c>
      <c r="D315" s="140" t="s">
        <v>114</v>
      </c>
      <c r="E315" s="140" t="s">
        <v>114</v>
      </c>
      <c r="F315" s="140" t="s">
        <v>114</v>
      </c>
      <c r="G315" s="140" t="s">
        <v>114</v>
      </c>
      <c r="H315" s="140" t="s">
        <v>114</v>
      </c>
      <c r="I315" s="140" t="s">
        <v>114</v>
      </c>
      <c r="J315" s="140" t="s">
        <v>114</v>
      </c>
      <c r="K315" s="140" t="s">
        <v>114</v>
      </c>
      <c r="L315" s="140" t="s">
        <v>114</v>
      </c>
      <c r="M315" s="140" t="s">
        <v>114</v>
      </c>
      <c r="N315" s="140" t="s">
        <v>114</v>
      </c>
      <c r="O315" s="140" t="s">
        <v>114</v>
      </c>
      <c r="P315" s="171">
        <v>4.1000000000000002E-2</v>
      </c>
      <c r="Q315" s="171">
        <v>4.1000000000000002E-2</v>
      </c>
      <c r="R315" s="171">
        <v>4.1000000000000002E-2</v>
      </c>
      <c r="S315" s="171">
        <v>4.1000000000000002E-2</v>
      </c>
      <c r="T315" s="171">
        <v>4.1000000000000002E-2</v>
      </c>
      <c r="U315" s="171">
        <v>4.1000000000000002E-2</v>
      </c>
      <c r="V315" s="171">
        <v>4.1000000000000002E-2</v>
      </c>
      <c r="W315" s="171">
        <v>4.1000000000000002E-2</v>
      </c>
      <c r="X315" s="171">
        <v>4.1000000000000002E-2</v>
      </c>
      <c r="Y315" s="171">
        <v>4.1000000000000002E-2</v>
      </c>
      <c r="Z315" s="171">
        <v>4.1000000000000002E-2</v>
      </c>
      <c r="AA315" s="171">
        <v>4.1000000000000002E-2</v>
      </c>
      <c r="AB315" s="171">
        <v>4.1000000000000002E-2</v>
      </c>
      <c r="AC315" s="171">
        <v>4.1000000000000002E-2</v>
      </c>
      <c r="AD315" s="171">
        <v>4.1000000000000002E-2</v>
      </c>
      <c r="AE315" s="171">
        <v>4.1000000000000002E-2</v>
      </c>
      <c r="AF315" s="171">
        <v>4.1000000000000002E-2</v>
      </c>
      <c r="AG315" s="171">
        <v>4.1000000000000002E-2</v>
      </c>
      <c r="AH315" s="171">
        <v>4.1000000000000002E-2</v>
      </c>
      <c r="AI315" s="171">
        <v>4.1000000000000002E-2</v>
      </c>
      <c r="AJ315" s="171">
        <v>4.1000000000000002E-2</v>
      </c>
      <c r="AK315" s="171">
        <v>4.1000000000000002E-2</v>
      </c>
      <c r="AL315" s="171">
        <v>4.1000000000000002E-2</v>
      </c>
      <c r="AM315" s="171">
        <v>4.1000000000000002E-2</v>
      </c>
      <c r="AN315" s="171">
        <v>4.1000000000000002E-2</v>
      </c>
      <c r="AO315" s="171">
        <v>4.1000000000000002E-2</v>
      </c>
      <c r="AP315" s="171">
        <v>4.1000000000000002E-2</v>
      </c>
      <c r="AQ315" s="171">
        <v>4.1000000000000002E-2</v>
      </c>
      <c r="AR315" s="171">
        <v>4.1000000000000002E-2</v>
      </c>
      <c r="AS315" s="171">
        <v>4.1000000000000002E-2</v>
      </c>
      <c r="AT315" s="171">
        <v>4.1000000000000002E-2</v>
      </c>
      <c r="AU315" s="171">
        <v>4.1000000000000002E-2</v>
      </c>
      <c r="AV315" s="171">
        <v>4.1000000000000002E-2</v>
      </c>
      <c r="AW315" s="171">
        <v>4.1000000000000002E-2</v>
      </c>
      <c r="AX315" s="171">
        <v>4.1000000000000002E-2</v>
      </c>
      <c r="AY315" s="171">
        <v>4.1000000000000002E-2</v>
      </c>
      <c r="BA315" s="140" t="s">
        <v>114</v>
      </c>
      <c r="BB315" s="140" t="s">
        <v>114</v>
      </c>
      <c r="BC315" s="140" t="s">
        <v>114</v>
      </c>
      <c r="BD315" s="140" t="s">
        <v>114</v>
      </c>
      <c r="BF315" s="77" t="s">
        <v>248</v>
      </c>
      <c r="BG315" s="77" t="str">
        <f t="shared" si="1212"/>
        <v>US Price Index - ChangeStrong Case Scenario</v>
      </c>
    </row>
    <row r="316" spans="2:59" x14ac:dyDescent="0.25">
      <c r="B316" s="91" t="s">
        <v>279</v>
      </c>
      <c r="C316" s="32" t="s">
        <v>119</v>
      </c>
      <c r="D316" s="155">
        <f t="shared" ref="D316:O316" si="1258">D217/D$16</f>
        <v>0.15367323241902101</v>
      </c>
      <c r="E316" s="155">
        <f t="shared" si="1258"/>
        <v>0.15214550757095388</v>
      </c>
      <c r="F316" s="155">
        <f t="shared" si="1258"/>
        <v>0.14983167664347349</v>
      </c>
      <c r="G316" s="155">
        <f t="shared" si="1258"/>
        <v>0.14945863317834132</v>
      </c>
      <c r="H316" s="155">
        <f t="shared" si="1258"/>
        <v>0.14783134589747768</v>
      </c>
      <c r="I316" s="155">
        <f t="shared" si="1258"/>
        <v>0.71012584251198085</v>
      </c>
      <c r="J316" s="155">
        <f t="shared" si="1258"/>
        <v>0.71094100955587314</v>
      </c>
      <c r="K316" s="155">
        <f t="shared" si="1258"/>
        <v>0.70570327510442865</v>
      </c>
      <c r="L316" s="155">
        <f t="shared" si="1258"/>
        <v>0.69744971477929774</v>
      </c>
      <c r="M316" s="155">
        <f t="shared" si="1258"/>
        <v>0.68012762420409167</v>
      </c>
      <c r="N316" s="155">
        <f t="shared" si="1258"/>
        <v>0.66891528267257694</v>
      </c>
      <c r="O316" s="155">
        <f t="shared" si="1258"/>
        <v>0.68128186218227693</v>
      </c>
      <c r="P316" s="172">
        <f>AVERAGE(B316:O316)</f>
        <v>0.46729041722664949</v>
      </c>
      <c r="Q316" s="139">
        <f>P316</f>
        <v>0.46729041722664949</v>
      </c>
      <c r="R316" s="139">
        <f t="shared" ref="R316:AY316" si="1259">Q316</f>
        <v>0.46729041722664949</v>
      </c>
      <c r="S316" s="139">
        <f t="shared" si="1259"/>
        <v>0.46729041722664949</v>
      </c>
      <c r="T316" s="139">
        <f t="shared" si="1259"/>
        <v>0.46729041722664949</v>
      </c>
      <c r="U316" s="139">
        <f t="shared" si="1259"/>
        <v>0.46729041722664949</v>
      </c>
      <c r="V316" s="139">
        <f t="shared" si="1259"/>
        <v>0.46729041722664949</v>
      </c>
      <c r="W316" s="139">
        <f t="shared" si="1259"/>
        <v>0.46729041722664949</v>
      </c>
      <c r="X316" s="139">
        <f t="shared" si="1259"/>
        <v>0.46729041722664949</v>
      </c>
      <c r="Y316" s="139">
        <f t="shared" si="1259"/>
        <v>0.46729041722664949</v>
      </c>
      <c r="Z316" s="139">
        <f t="shared" si="1259"/>
        <v>0.46729041722664949</v>
      </c>
      <c r="AA316" s="139">
        <f t="shared" si="1259"/>
        <v>0.46729041722664949</v>
      </c>
      <c r="AB316" s="139">
        <f t="shared" si="1259"/>
        <v>0.46729041722664949</v>
      </c>
      <c r="AC316" s="139">
        <f t="shared" si="1259"/>
        <v>0.46729041722664949</v>
      </c>
      <c r="AD316" s="139">
        <f t="shared" si="1259"/>
        <v>0.46729041722664949</v>
      </c>
      <c r="AE316" s="139">
        <f t="shared" si="1259"/>
        <v>0.46729041722664949</v>
      </c>
      <c r="AF316" s="139">
        <f t="shared" si="1259"/>
        <v>0.46729041722664949</v>
      </c>
      <c r="AG316" s="139">
        <f t="shared" si="1259"/>
        <v>0.46729041722664949</v>
      </c>
      <c r="AH316" s="139">
        <f t="shared" si="1259"/>
        <v>0.46729041722664949</v>
      </c>
      <c r="AI316" s="139">
        <f t="shared" si="1259"/>
        <v>0.46729041722664949</v>
      </c>
      <c r="AJ316" s="139">
        <f t="shared" si="1259"/>
        <v>0.46729041722664949</v>
      </c>
      <c r="AK316" s="139">
        <f t="shared" si="1259"/>
        <v>0.46729041722664949</v>
      </c>
      <c r="AL316" s="139">
        <f t="shared" si="1259"/>
        <v>0.46729041722664949</v>
      </c>
      <c r="AM316" s="139">
        <f t="shared" si="1259"/>
        <v>0.46729041722664949</v>
      </c>
      <c r="AN316" s="139">
        <f t="shared" si="1259"/>
        <v>0.46729041722664949</v>
      </c>
      <c r="AO316" s="139">
        <f t="shared" si="1259"/>
        <v>0.46729041722664949</v>
      </c>
      <c r="AP316" s="139">
        <f t="shared" si="1259"/>
        <v>0.46729041722664949</v>
      </c>
      <c r="AQ316" s="139">
        <f t="shared" si="1259"/>
        <v>0.46729041722664949</v>
      </c>
      <c r="AR316" s="139">
        <f t="shared" si="1259"/>
        <v>0.46729041722664949</v>
      </c>
      <c r="AS316" s="139">
        <f t="shared" si="1259"/>
        <v>0.46729041722664949</v>
      </c>
      <c r="AT316" s="139">
        <f t="shared" si="1259"/>
        <v>0.46729041722664949</v>
      </c>
      <c r="AU316" s="139">
        <f t="shared" si="1259"/>
        <v>0.46729041722664949</v>
      </c>
      <c r="AV316" s="139">
        <f t="shared" si="1259"/>
        <v>0.46729041722664949</v>
      </c>
      <c r="AW316" s="139">
        <f t="shared" si="1259"/>
        <v>0.46729041722664949</v>
      </c>
      <c r="AX316" s="139">
        <f t="shared" si="1259"/>
        <v>0.46729041722664949</v>
      </c>
      <c r="AY316" s="139">
        <f t="shared" si="1259"/>
        <v>0.46729041722664949</v>
      </c>
      <c r="BA316" s="140" t="s">
        <v>114</v>
      </c>
      <c r="BB316" s="140" t="s">
        <v>114</v>
      </c>
      <c r="BC316" s="140" t="s">
        <v>114</v>
      </c>
      <c r="BD316" s="140" t="s">
        <v>114</v>
      </c>
      <c r="BF316" s="77" t="s">
        <v>248</v>
      </c>
      <c r="BG316" s="77" t="str">
        <f t="shared" si="1212"/>
        <v>Cash Gross Bookings (% Gross Bookings)Strong Case Scenario</v>
      </c>
    </row>
    <row r="317" spans="2:59" x14ac:dyDescent="0.25">
      <c r="B317" s="91" t="s">
        <v>280</v>
      </c>
      <c r="BA317" s="140" t="s">
        <v>114</v>
      </c>
      <c r="BB317" s="140" t="s">
        <v>114</v>
      </c>
      <c r="BC317" s="140" t="s">
        <v>114</v>
      </c>
      <c r="BD317" s="140" t="s">
        <v>114</v>
      </c>
      <c r="BF317" s="77" t="s">
        <v>248</v>
      </c>
      <c r="BG317" s="77" t="str">
        <f t="shared" si="1212"/>
        <v>New Riders - Regression coefficientsStrong Case Scenario</v>
      </c>
    </row>
    <row r="318" spans="2:59" x14ac:dyDescent="0.25">
      <c r="B318" s="156" t="s">
        <v>188</v>
      </c>
      <c r="C318" s="150">
        <f>Data_Analysis_A!V23</f>
        <v>16563.443704334401</v>
      </c>
      <c r="BA318" s="140" t="s">
        <v>114</v>
      </c>
      <c r="BB318" s="140" t="s">
        <v>114</v>
      </c>
      <c r="BC318" s="140" t="s">
        <v>114</v>
      </c>
      <c r="BD318" s="140" t="s">
        <v>114</v>
      </c>
      <c r="BF318" s="77" t="s">
        <v>248</v>
      </c>
      <c r="BG318" s="77" t="str">
        <f t="shared" si="1212"/>
        <v>InterceptStrong Case Scenario</v>
      </c>
    </row>
    <row r="319" spans="2:59" x14ac:dyDescent="0.25">
      <c r="B319" s="156" t="s">
        <v>92</v>
      </c>
      <c r="C319" s="157">
        <f>Data_Analysis_A!V24</f>
        <v>7.7908297464341358E-2</v>
      </c>
      <c r="BA319" s="140" t="s">
        <v>114</v>
      </c>
      <c r="BB319" s="140" t="s">
        <v>114</v>
      </c>
      <c r="BC319" s="140" t="s">
        <v>114</v>
      </c>
      <c r="BD319" s="140" t="s">
        <v>114</v>
      </c>
      <c r="BF319" s="77" t="s">
        <v>248</v>
      </c>
      <c r="BG319" s="77" t="str">
        <f t="shared" si="1212"/>
        <v>Rider Paid Acquisition SpendStrong Case Scenario</v>
      </c>
    </row>
    <row r="320" spans="2:59" x14ac:dyDescent="0.25">
      <c r="B320" s="91" t="s">
        <v>283</v>
      </c>
      <c r="BA320" s="140" t="s">
        <v>114</v>
      </c>
      <c r="BB320" s="140" t="s">
        <v>114</v>
      </c>
      <c r="BC320" s="140" t="s">
        <v>114</v>
      </c>
      <c r="BD320" s="140" t="s">
        <v>114</v>
      </c>
      <c r="BF320" s="77" t="s">
        <v>248</v>
      </c>
      <c r="BG320" s="77" t="str">
        <f t="shared" si="1212"/>
        <v>New drivers - Regression coefficientsStrong Case Scenario</v>
      </c>
    </row>
    <row r="321" spans="2:59" x14ac:dyDescent="0.25">
      <c r="B321" s="156" t="s">
        <v>188</v>
      </c>
      <c r="C321" s="118">
        <f>Data_Analysis_A!V53</f>
        <v>757.35629829511061</v>
      </c>
      <c r="BA321" s="140" t="s">
        <v>114</v>
      </c>
      <c r="BB321" s="140" t="s">
        <v>114</v>
      </c>
      <c r="BC321" s="140" t="s">
        <v>114</v>
      </c>
      <c r="BD321" s="140" t="s">
        <v>114</v>
      </c>
      <c r="BF321" s="77" t="s">
        <v>248</v>
      </c>
      <c r="BG321" s="77" t="str">
        <f t="shared" si="1212"/>
        <v>InterceptStrong Case Scenario</v>
      </c>
    </row>
    <row r="322" spans="2:59" x14ac:dyDescent="0.25">
      <c r="B322" s="156" t="s">
        <v>93</v>
      </c>
      <c r="C322" s="118">
        <f>Data_Analysis_A!V54</f>
        <v>2.253463146376174E-2</v>
      </c>
      <c r="BA322" s="140" t="s">
        <v>114</v>
      </c>
      <c r="BB322" s="140" t="s">
        <v>114</v>
      </c>
      <c r="BC322" s="140" t="s">
        <v>114</v>
      </c>
      <c r="BD322" s="140" t="s">
        <v>114</v>
      </c>
      <c r="BF322" s="77" t="s">
        <v>248</v>
      </c>
      <c r="BG322" s="77" t="str">
        <f t="shared" si="1212"/>
        <v>Driver Paid Acquisition SpendStrong Case Scenario</v>
      </c>
    </row>
    <row r="323" spans="2:59" x14ac:dyDescent="0.25">
      <c r="B323" s="156" t="s">
        <v>286</v>
      </c>
      <c r="C323" s="91" t="s">
        <v>119</v>
      </c>
      <c r="D323" s="155">
        <f>D219/$D$12</f>
        <v>0.75505451756068165</v>
      </c>
      <c r="E323" s="155">
        <f t="shared" ref="E323:O323" si="1260">E219/E171</f>
        <v>0.74387425084400394</v>
      </c>
      <c r="F323" s="155">
        <f t="shared" si="1260"/>
        <v>0.73955810641521713</v>
      </c>
      <c r="G323" s="155">
        <f t="shared" si="1260"/>
        <v>0.74306020830541686</v>
      </c>
      <c r="H323" s="155">
        <f t="shared" si="1260"/>
        <v>0.74864261072951577</v>
      </c>
      <c r="I323" s="155">
        <f t="shared" si="1260"/>
        <v>0.74920465482328202</v>
      </c>
      <c r="J323" s="155">
        <f t="shared" si="1260"/>
        <v>0.74500920974392848</v>
      </c>
      <c r="K323" s="155">
        <f t="shared" si="1260"/>
        <v>0.74115522919493038</v>
      </c>
      <c r="L323" s="155">
        <f t="shared" si="1260"/>
        <v>0.73455669710221982</v>
      </c>
      <c r="M323" s="155">
        <f t="shared" si="1260"/>
        <v>0.72100375144810258</v>
      </c>
      <c r="N323" s="155">
        <f t="shared" si="1260"/>
        <v>0.70983755242501867</v>
      </c>
      <c r="O323" s="155">
        <f t="shared" si="1260"/>
        <v>0.71530150987437147</v>
      </c>
      <c r="P323" s="139">
        <f>AVERAGE(D323:O323)</f>
        <v>0.7371881915388907</v>
      </c>
      <c r="Q323" s="139">
        <f>P323</f>
        <v>0.7371881915388907</v>
      </c>
      <c r="R323" s="139">
        <f>Q323</f>
        <v>0.7371881915388907</v>
      </c>
      <c r="S323" s="139">
        <f t="shared" ref="S323:AY323" si="1261">R323</f>
        <v>0.7371881915388907</v>
      </c>
      <c r="T323" s="139">
        <f t="shared" si="1261"/>
        <v>0.7371881915388907</v>
      </c>
      <c r="U323" s="139">
        <f t="shared" si="1261"/>
        <v>0.7371881915388907</v>
      </c>
      <c r="V323" s="139">
        <f t="shared" si="1261"/>
        <v>0.7371881915388907</v>
      </c>
      <c r="W323" s="139">
        <f t="shared" si="1261"/>
        <v>0.7371881915388907</v>
      </c>
      <c r="X323" s="139">
        <f t="shared" si="1261"/>
        <v>0.7371881915388907</v>
      </c>
      <c r="Y323" s="139">
        <f t="shared" si="1261"/>
        <v>0.7371881915388907</v>
      </c>
      <c r="Z323" s="139">
        <f t="shared" si="1261"/>
        <v>0.7371881915388907</v>
      </c>
      <c r="AA323" s="139">
        <f t="shared" si="1261"/>
        <v>0.7371881915388907</v>
      </c>
      <c r="AB323" s="139">
        <f t="shared" si="1261"/>
        <v>0.7371881915388907</v>
      </c>
      <c r="AC323" s="139">
        <f t="shared" si="1261"/>
        <v>0.7371881915388907</v>
      </c>
      <c r="AD323" s="139">
        <f t="shared" si="1261"/>
        <v>0.7371881915388907</v>
      </c>
      <c r="AE323" s="139">
        <f t="shared" si="1261"/>
        <v>0.7371881915388907</v>
      </c>
      <c r="AF323" s="139">
        <f t="shared" si="1261"/>
        <v>0.7371881915388907</v>
      </c>
      <c r="AG323" s="139">
        <f t="shared" si="1261"/>
        <v>0.7371881915388907</v>
      </c>
      <c r="AH323" s="139">
        <f t="shared" si="1261"/>
        <v>0.7371881915388907</v>
      </c>
      <c r="AI323" s="139">
        <f t="shared" si="1261"/>
        <v>0.7371881915388907</v>
      </c>
      <c r="AJ323" s="139">
        <f t="shared" si="1261"/>
        <v>0.7371881915388907</v>
      </c>
      <c r="AK323" s="139">
        <f t="shared" si="1261"/>
        <v>0.7371881915388907</v>
      </c>
      <c r="AL323" s="139">
        <f t="shared" si="1261"/>
        <v>0.7371881915388907</v>
      </c>
      <c r="AM323" s="139">
        <f t="shared" si="1261"/>
        <v>0.7371881915388907</v>
      </c>
      <c r="AN323" s="139">
        <f t="shared" si="1261"/>
        <v>0.7371881915388907</v>
      </c>
      <c r="AO323" s="139">
        <f t="shared" si="1261"/>
        <v>0.7371881915388907</v>
      </c>
      <c r="AP323" s="139">
        <f t="shared" si="1261"/>
        <v>0.7371881915388907</v>
      </c>
      <c r="AQ323" s="139">
        <f t="shared" si="1261"/>
        <v>0.7371881915388907</v>
      </c>
      <c r="AR323" s="139">
        <f t="shared" si="1261"/>
        <v>0.7371881915388907</v>
      </c>
      <c r="AS323" s="139">
        <f t="shared" si="1261"/>
        <v>0.7371881915388907</v>
      </c>
      <c r="AT323" s="139">
        <f t="shared" si="1261"/>
        <v>0.7371881915388907</v>
      </c>
      <c r="AU323" s="139">
        <f t="shared" si="1261"/>
        <v>0.7371881915388907</v>
      </c>
      <c r="AV323" s="139">
        <f t="shared" si="1261"/>
        <v>0.7371881915388907</v>
      </c>
      <c r="AW323" s="139">
        <f t="shared" si="1261"/>
        <v>0.7371881915388907</v>
      </c>
      <c r="AX323" s="139">
        <f t="shared" si="1261"/>
        <v>0.7371881915388907</v>
      </c>
      <c r="AY323" s="139">
        <f t="shared" si="1261"/>
        <v>0.7371881915388907</v>
      </c>
      <c r="BA323" s="140" t="s">
        <v>114</v>
      </c>
      <c r="BB323" s="140" t="s">
        <v>114</v>
      </c>
      <c r="BC323" s="140" t="s">
        <v>114</v>
      </c>
      <c r="BD323" s="140" t="s">
        <v>114</v>
      </c>
      <c r="BF323" s="77" t="s">
        <v>248</v>
      </c>
      <c r="BG323" s="77" t="str">
        <f t="shared" si="1212"/>
        <v>% Cash tripsStrong Case Scenario</v>
      </c>
    </row>
    <row r="324" spans="2:59" x14ac:dyDescent="0.25">
      <c r="B324" s="156" t="s">
        <v>287</v>
      </c>
      <c r="C324" s="91" t="s">
        <v>119</v>
      </c>
      <c r="D324" s="159">
        <f t="shared" ref="D324:O324" si="1262">D220/D175</f>
        <v>3.2388695154597384E-3</v>
      </c>
      <c r="E324" s="159">
        <f t="shared" si="1262"/>
        <v>3.4697489007074348E-3</v>
      </c>
      <c r="F324" s="159">
        <f t="shared" si="1262"/>
        <v>3.4337275019240285E-3</v>
      </c>
      <c r="G324" s="159">
        <f t="shared" si="1262"/>
        <v>4.1915313219384222E-3</v>
      </c>
      <c r="H324" s="159">
        <f t="shared" si="1262"/>
        <v>4.5795028565743731E-3</v>
      </c>
      <c r="I324" s="159">
        <f t="shared" si="1262"/>
        <v>4.4263788153518146E-3</v>
      </c>
      <c r="J324" s="159">
        <f t="shared" si="1262"/>
        <v>4.2295236972022957E-3</v>
      </c>
      <c r="K324" s="159">
        <f t="shared" si="1262"/>
        <v>4.8741205803605227E-3</v>
      </c>
      <c r="L324" s="159">
        <f t="shared" si="1262"/>
        <v>5.2404941016164081E-3</v>
      </c>
      <c r="M324" s="159">
        <f t="shared" si="1262"/>
        <v>5.4315888405469786E-3</v>
      </c>
      <c r="N324" s="159">
        <f t="shared" si="1262"/>
        <v>7.1014760455384938E-3</v>
      </c>
      <c r="O324" s="159">
        <f t="shared" si="1262"/>
        <v>6.9825062637277422E-3</v>
      </c>
      <c r="P324" s="141">
        <f>AVERAGE(D324:O324)</f>
        <v>4.7666223700790211E-3</v>
      </c>
      <c r="Q324" s="141">
        <f>P324</f>
        <v>4.7666223700790211E-3</v>
      </c>
      <c r="R324" s="141">
        <f t="shared" ref="R324:AY324" si="1263">Q324</f>
        <v>4.7666223700790211E-3</v>
      </c>
      <c r="S324" s="141">
        <f t="shared" si="1263"/>
        <v>4.7666223700790211E-3</v>
      </c>
      <c r="T324" s="141">
        <f t="shared" si="1263"/>
        <v>4.7666223700790211E-3</v>
      </c>
      <c r="U324" s="141">
        <f t="shared" si="1263"/>
        <v>4.7666223700790211E-3</v>
      </c>
      <c r="V324" s="141">
        <f t="shared" si="1263"/>
        <v>4.7666223700790211E-3</v>
      </c>
      <c r="W324" s="141">
        <f t="shared" si="1263"/>
        <v>4.7666223700790211E-3</v>
      </c>
      <c r="X324" s="141">
        <f t="shared" si="1263"/>
        <v>4.7666223700790211E-3</v>
      </c>
      <c r="Y324" s="141">
        <f t="shared" si="1263"/>
        <v>4.7666223700790211E-3</v>
      </c>
      <c r="Z324" s="141">
        <f t="shared" si="1263"/>
        <v>4.7666223700790211E-3</v>
      </c>
      <c r="AA324" s="141">
        <f t="shared" si="1263"/>
        <v>4.7666223700790211E-3</v>
      </c>
      <c r="AB324" s="141">
        <f t="shared" si="1263"/>
        <v>4.7666223700790211E-3</v>
      </c>
      <c r="AC324" s="141">
        <f t="shared" si="1263"/>
        <v>4.7666223700790211E-3</v>
      </c>
      <c r="AD324" s="141">
        <f t="shared" si="1263"/>
        <v>4.7666223700790211E-3</v>
      </c>
      <c r="AE324" s="141">
        <f t="shared" si="1263"/>
        <v>4.7666223700790211E-3</v>
      </c>
      <c r="AF324" s="141">
        <f t="shared" si="1263"/>
        <v>4.7666223700790211E-3</v>
      </c>
      <c r="AG324" s="141">
        <f t="shared" si="1263"/>
        <v>4.7666223700790211E-3</v>
      </c>
      <c r="AH324" s="141">
        <f t="shared" si="1263"/>
        <v>4.7666223700790211E-3</v>
      </c>
      <c r="AI324" s="141">
        <f t="shared" si="1263"/>
        <v>4.7666223700790211E-3</v>
      </c>
      <c r="AJ324" s="141">
        <f t="shared" si="1263"/>
        <v>4.7666223700790211E-3</v>
      </c>
      <c r="AK324" s="141">
        <f t="shared" si="1263"/>
        <v>4.7666223700790211E-3</v>
      </c>
      <c r="AL324" s="141">
        <f t="shared" si="1263"/>
        <v>4.7666223700790211E-3</v>
      </c>
      <c r="AM324" s="141">
        <f t="shared" si="1263"/>
        <v>4.7666223700790211E-3</v>
      </c>
      <c r="AN324" s="141">
        <f t="shared" si="1263"/>
        <v>4.7666223700790211E-3</v>
      </c>
      <c r="AO324" s="141">
        <f t="shared" si="1263"/>
        <v>4.7666223700790211E-3</v>
      </c>
      <c r="AP324" s="141">
        <f t="shared" si="1263"/>
        <v>4.7666223700790211E-3</v>
      </c>
      <c r="AQ324" s="141">
        <f t="shared" si="1263"/>
        <v>4.7666223700790211E-3</v>
      </c>
      <c r="AR324" s="141">
        <f t="shared" si="1263"/>
        <v>4.7666223700790211E-3</v>
      </c>
      <c r="AS324" s="141">
        <f t="shared" si="1263"/>
        <v>4.7666223700790211E-3</v>
      </c>
      <c r="AT324" s="141">
        <f t="shared" si="1263"/>
        <v>4.7666223700790211E-3</v>
      </c>
      <c r="AU324" s="141">
        <f t="shared" si="1263"/>
        <v>4.7666223700790211E-3</v>
      </c>
      <c r="AV324" s="141">
        <f t="shared" si="1263"/>
        <v>4.7666223700790211E-3</v>
      </c>
      <c r="AW324" s="141">
        <f t="shared" si="1263"/>
        <v>4.7666223700790211E-3</v>
      </c>
      <c r="AX324" s="141">
        <f t="shared" si="1263"/>
        <v>4.7666223700790211E-3</v>
      </c>
      <c r="AY324" s="141">
        <f t="shared" si="1263"/>
        <v>4.7666223700790211E-3</v>
      </c>
      <c r="BA324" s="140" t="s">
        <v>114</v>
      </c>
      <c r="BB324" s="140" t="s">
        <v>114</v>
      </c>
      <c r="BC324" s="140" t="s">
        <v>114</v>
      </c>
      <c r="BD324" s="140" t="s">
        <v>114</v>
      </c>
      <c r="BF324" s="77" t="s">
        <v>248</v>
      </c>
      <c r="BG324" s="77" t="str">
        <f t="shared" si="1212"/>
        <v>% U4B Gross BookingsStrong Case Scenario</v>
      </c>
    </row>
    <row r="325" spans="2:59" x14ac:dyDescent="0.25">
      <c r="B325" s="156" t="s">
        <v>288</v>
      </c>
      <c r="C325" s="91" t="s">
        <v>290</v>
      </c>
      <c r="D325" s="37">
        <f t="shared" ref="D325:O325" si="1264">D222/D$74</f>
        <v>762.62322038936009</v>
      </c>
      <c r="E325" s="37">
        <f t="shared" si="1264"/>
        <v>724.54523519163752</v>
      </c>
      <c r="F325" s="37">
        <f t="shared" si="1264"/>
        <v>796.50003237612657</v>
      </c>
      <c r="G325" s="37">
        <f t="shared" si="1264"/>
        <v>829.15397884219817</v>
      </c>
      <c r="H325" s="37">
        <f t="shared" si="1264"/>
        <v>888.97478493823473</v>
      </c>
      <c r="I325" s="37">
        <f t="shared" si="1264"/>
        <v>876.6919463087246</v>
      </c>
      <c r="J325" s="37">
        <f t="shared" si="1264"/>
        <v>839.37412860310417</v>
      </c>
      <c r="K325" s="37">
        <f t="shared" si="1264"/>
        <v>822.6809836065579</v>
      </c>
      <c r="L325" s="37">
        <f t="shared" si="1264"/>
        <v>827.23067594718748</v>
      </c>
      <c r="M325" s="37">
        <f t="shared" si="1264"/>
        <v>829.60571244635105</v>
      </c>
      <c r="N325" s="37">
        <f t="shared" si="1264"/>
        <v>837.87476197408705</v>
      </c>
      <c r="O325" s="37">
        <f t="shared" si="1264"/>
        <v>825.17604514805089</v>
      </c>
      <c r="P325" s="150">
        <f>AVERAGE(D325:O325)</f>
        <v>821.70262548096832</v>
      </c>
      <c r="Q325" s="150">
        <f t="shared" ref="Q325:Q327" si="1265">AVERAGE(E325:P325)</f>
        <v>826.62590923860228</v>
      </c>
      <c r="R325" s="150">
        <f t="shared" ref="R325:R327" si="1266">AVERAGE(F325:Q325)</f>
        <v>835.13263207584941</v>
      </c>
      <c r="S325" s="150">
        <f t="shared" ref="S325:S327" si="1267">AVERAGE(G325:R325)</f>
        <v>838.3520153841597</v>
      </c>
      <c r="T325" s="150">
        <f t="shared" ref="T325:T327" si="1268">AVERAGE(H325:S325)</f>
        <v>839.1185184293231</v>
      </c>
      <c r="U325" s="150">
        <f t="shared" ref="U325:U327" si="1269">AVERAGE(I325:T325)</f>
        <v>834.96382955358047</v>
      </c>
      <c r="V325" s="150">
        <f t="shared" ref="V325:V327" si="1270">AVERAGE(J325:U325)</f>
        <v>831.48648649065183</v>
      </c>
      <c r="W325" s="150">
        <f t="shared" ref="W325:W327" si="1271">AVERAGE(K325:V325)</f>
        <v>830.82918298128072</v>
      </c>
      <c r="X325" s="150">
        <f t="shared" ref="X325:X327" si="1272">AVERAGE(L325:W325)</f>
        <v>831.50819959584112</v>
      </c>
      <c r="Y325" s="150">
        <f t="shared" ref="Y325:Y327" si="1273">AVERAGE(M325:X325)</f>
        <v>831.8646598998954</v>
      </c>
      <c r="Z325" s="150">
        <f t="shared" ref="Z325:Z327" si="1274">AVERAGE(N325:Y325)</f>
        <v>832.05290552102417</v>
      </c>
      <c r="AA325" s="150">
        <f t="shared" ref="AA325:AA327" si="1275">AVERAGE(O325:Z325)</f>
        <v>831.56775081660226</v>
      </c>
      <c r="AB325" s="150">
        <f t="shared" ref="AB325:AB327" si="1276">AVERAGE(P325:AA325)</f>
        <v>832.1003929556482</v>
      </c>
      <c r="AC325" s="150">
        <f t="shared" ref="AC325:AC327" si="1277">AVERAGE(Q325:AB325)</f>
        <v>832.96687357853818</v>
      </c>
      <c r="AD325" s="150">
        <f t="shared" ref="AD325:AD327" si="1278">AVERAGE(R325:AC325)</f>
        <v>833.49528727353288</v>
      </c>
      <c r="AE325" s="150">
        <f t="shared" ref="AE325:AE327" si="1279">AVERAGE(S325:AD325)</f>
        <v>833.35884187333977</v>
      </c>
      <c r="AF325" s="150">
        <f t="shared" ref="AF325:AF327" si="1280">AVERAGE(T325:AE325)</f>
        <v>832.94274408077138</v>
      </c>
      <c r="AG325" s="150">
        <f t="shared" ref="AG325:AG327" si="1281">AVERAGE(U325:AF325)</f>
        <v>832.42809621839217</v>
      </c>
      <c r="AH325" s="150">
        <f t="shared" ref="AH325:AH327" si="1282">AVERAGE(V325:AG325)</f>
        <v>832.21678510712661</v>
      </c>
      <c r="AI325" s="150">
        <f t="shared" ref="AI325:AI327" si="1283">AVERAGE(W325:AH325)</f>
        <v>832.27764332516608</v>
      </c>
      <c r="AJ325" s="150">
        <f t="shared" ref="AJ325:AJ327" si="1284">AVERAGE(X325:AI325)</f>
        <v>832.39834835382317</v>
      </c>
      <c r="AK325" s="150">
        <f t="shared" ref="AK325:AK327" si="1285">AVERAGE(Y325:AJ325)</f>
        <v>832.47252741698833</v>
      </c>
      <c r="AL325" s="150">
        <f t="shared" ref="AL325:AL327" si="1286">AVERAGE(Z325:AK325)</f>
        <v>832.5231830434127</v>
      </c>
      <c r="AM325" s="150">
        <f t="shared" ref="AM325:AM327" si="1287">AVERAGE(AA325:AL325)</f>
        <v>832.56237283694509</v>
      </c>
      <c r="AN325" s="150">
        <f t="shared" ref="AN325:AN327" si="1288">AVERAGE(AB325:AM325)</f>
        <v>832.64525800530703</v>
      </c>
      <c r="AO325" s="150">
        <f t="shared" ref="AO325:AO327" si="1289">AVERAGE(AC325:AN325)</f>
        <v>832.69066342611188</v>
      </c>
      <c r="AP325" s="150">
        <f t="shared" ref="AP325:AP327" si="1290">AVERAGE(AD325:AO325)</f>
        <v>832.66764591340973</v>
      </c>
      <c r="AQ325" s="150">
        <f t="shared" ref="AQ325:AQ327" si="1291">AVERAGE(AE325:AP325)</f>
        <v>832.59867580006619</v>
      </c>
      <c r="AR325" s="150">
        <f t="shared" ref="AR325:AR327" si="1292">AVERAGE(AF325:AQ325)</f>
        <v>832.53532862729332</v>
      </c>
      <c r="AS325" s="150">
        <f t="shared" ref="AS325:AS327" si="1293">AVERAGE(AG325:AR325)</f>
        <v>832.50137733950351</v>
      </c>
      <c r="AT325" s="150">
        <f t="shared" ref="AT325:AT327" si="1294">AVERAGE(AH325:AS325)</f>
        <v>832.50748409959613</v>
      </c>
      <c r="AU325" s="150">
        <f t="shared" ref="AU325:AU327" si="1295">AVERAGE(AI325:AT325)</f>
        <v>832.53170901563544</v>
      </c>
      <c r="AV325" s="150">
        <f t="shared" ref="AV325:AV327" si="1296">AVERAGE(AJ325:AU325)</f>
        <v>832.55288115650774</v>
      </c>
      <c r="AW325" s="150">
        <f t="shared" ref="AW325:AW327" si="1297">AVERAGE(AK325:AV325)</f>
        <v>832.56575889006479</v>
      </c>
      <c r="AX325" s="150">
        <f t="shared" ref="AX325:AX327" si="1298">AVERAGE(AL325:AW325)</f>
        <v>832.57352817948777</v>
      </c>
      <c r="AY325" s="150">
        <f t="shared" ref="AY325:AY327" si="1299">AVERAGE(AM325:AX325)</f>
        <v>832.57772360749402</v>
      </c>
      <c r="BA325" s="140" t="s">
        <v>114</v>
      </c>
      <c r="BB325" s="140" t="s">
        <v>114</v>
      </c>
      <c r="BC325" s="140" t="s">
        <v>114</v>
      </c>
      <c r="BD325" s="140" t="s">
        <v>114</v>
      </c>
      <c r="BF325" s="77" t="s">
        <v>248</v>
      </c>
      <c r="BG325" s="77" t="str">
        <f t="shared" si="1212"/>
        <v>Vehicle miles per driverStrong Case Scenario</v>
      </c>
    </row>
    <row r="326" spans="2:59" x14ac:dyDescent="0.25">
      <c r="B326" s="156" t="s">
        <v>289</v>
      </c>
      <c r="C326" s="91" t="s">
        <v>291</v>
      </c>
      <c r="D326" s="37">
        <f t="shared" ref="D326:O326" si="1300">D223/D$74</f>
        <v>2604.9384752563519</v>
      </c>
      <c r="E326" s="37">
        <f t="shared" si="1300"/>
        <v>2473.6622217382915</v>
      </c>
      <c r="F326" s="37">
        <f t="shared" si="1300"/>
        <v>2732.3460444819825</v>
      </c>
      <c r="G326" s="37">
        <f t="shared" si="1300"/>
        <v>2839.3097707904753</v>
      </c>
      <c r="H326" s="37">
        <f t="shared" si="1300"/>
        <v>3073.3778265614856</v>
      </c>
      <c r="I326" s="37">
        <f t="shared" si="1300"/>
        <v>3074.9507556549916</v>
      </c>
      <c r="J326" s="37">
        <f t="shared" si="1300"/>
        <v>2866.5300024636608</v>
      </c>
      <c r="K326" s="37">
        <f t="shared" si="1300"/>
        <v>2848.191554021681</v>
      </c>
      <c r="L326" s="37">
        <f t="shared" si="1300"/>
        <v>2884.6146790088169</v>
      </c>
      <c r="M326" s="37">
        <f t="shared" si="1300"/>
        <v>2915.5826537911444</v>
      </c>
      <c r="N326" s="37">
        <f t="shared" si="1300"/>
        <v>2912.3782379773988</v>
      </c>
      <c r="O326" s="37">
        <f t="shared" si="1300"/>
        <v>2822.0168916740031</v>
      </c>
      <c r="P326" s="150">
        <f>AVERAGE(D326:O326)</f>
        <v>2837.3249261183569</v>
      </c>
      <c r="Q326" s="150">
        <f t="shared" si="1265"/>
        <v>2856.6904636901909</v>
      </c>
      <c r="R326" s="150">
        <f t="shared" si="1266"/>
        <v>2888.6094838528484</v>
      </c>
      <c r="S326" s="150">
        <f t="shared" si="1267"/>
        <v>2901.6314371337553</v>
      </c>
      <c r="T326" s="150">
        <f t="shared" si="1268"/>
        <v>2906.8249093290274</v>
      </c>
      <c r="U326" s="150">
        <f t="shared" si="1269"/>
        <v>2892.9454995596566</v>
      </c>
      <c r="V326" s="150">
        <f t="shared" si="1270"/>
        <v>2877.7783948850447</v>
      </c>
      <c r="W326" s="150">
        <f t="shared" si="1271"/>
        <v>2878.7157609201604</v>
      </c>
      <c r="X326" s="150">
        <f t="shared" si="1272"/>
        <v>2881.2594448283671</v>
      </c>
      <c r="Y326" s="150">
        <f t="shared" si="1273"/>
        <v>2880.9798419799968</v>
      </c>
      <c r="Z326" s="150">
        <f t="shared" si="1274"/>
        <v>2878.0962743290675</v>
      </c>
      <c r="AA326" s="150">
        <f t="shared" si="1275"/>
        <v>2875.2394440250396</v>
      </c>
      <c r="AB326" s="150">
        <f t="shared" si="1276"/>
        <v>2879.6746567209593</v>
      </c>
      <c r="AC326" s="150">
        <f t="shared" si="1277"/>
        <v>2883.2038009378425</v>
      </c>
      <c r="AD326" s="150">
        <f t="shared" si="1278"/>
        <v>2885.4132457084802</v>
      </c>
      <c r="AE326" s="150">
        <f t="shared" si="1279"/>
        <v>2885.1468925297831</v>
      </c>
      <c r="AF326" s="150">
        <f t="shared" si="1280"/>
        <v>2883.7731804794516</v>
      </c>
      <c r="AG326" s="150">
        <f t="shared" si="1281"/>
        <v>2881.8522030753211</v>
      </c>
      <c r="AH326" s="150">
        <f t="shared" si="1282"/>
        <v>2880.9277617016264</v>
      </c>
      <c r="AI326" s="150">
        <f t="shared" si="1283"/>
        <v>2881.1902089363416</v>
      </c>
      <c r="AJ326" s="150">
        <f t="shared" si="1284"/>
        <v>2881.3964129376905</v>
      </c>
      <c r="AK326" s="150">
        <f t="shared" si="1285"/>
        <v>2881.4078269468005</v>
      </c>
      <c r="AL326" s="150">
        <f t="shared" si="1286"/>
        <v>2881.4434923607005</v>
      </c>
      <c r="AM326" s="150">
        <f t="shared" si="1287"/>
        <v>2881.7224271966697</v>
      </c>
      <c r="AN326" s="150">
        <f t="shared" si="1288"/>
        <v>2882.2626757943058</v>
      </c>
      <c r="AO326" s="150">
        <f t="shared" si="1289"/>
        <v>2882.4783440504179</v>
      </c>
      <c r="AP326" s="150">
        <f t="shared" si="1290"/>
        <v>2882.4178893097996</v>
      </c>
      <c r="AQ326" s="150">
        <f t="shared" si="1291"/>
        <v>2882.1682762765759</v>
      </c>
      <c r="AR326" s="150">
        <f t="shared" si="1292"/>
        <v>2881.9200582554749</v>
      </c>
      <c r="AS326" s="150">
        <f t="shared" si="1293"/>
        <v>2881.7656314034775</v>
      </c>
      <c r="AT326" s="150">
        <f t="shared" si="1294"/>
        <v>2881.7584170974901</v>
      </c>
      <c r="AU326" s="150">
        <f t="shared" si="1295"/>
        <v>2881.8276383804787</v>
      </c>
      <c r="AV326" s="150">
        <f t="shared" si="1296"/>
        <v>2881.8807575008236</v>
      </c>
      <c r="AW326" s="150">
        <f t="shared" si="1297"/>
        <v>2881.9211195477515</v>
      </c>
      <c r="AX326" s="150">
        <f t="shared" si="1298"/>
        <v>2881.9638939311644</v>
      </c>
      <c r="AY326" s="150">
        <f t="shared" si="1299"/>
        <v>2882.0072607287025</v>
      </c>
      <c r="BA326" s="140" t="s">
        <v>114</v>
      </c>
      <c r="BB326" s="140" t="s">
        <v>114</v>
      </c>
      <c r="BC326" s="140" t="s">
        <v>114</v>
      </c>
      <c r="BD326" s="140" t="s">
        <v>114</v>
      </c>
      <c r="BF326" s="77" t="s">
        <v>248</v>
      </c>
      <c r="BG326" s="77" t="str">
        <f t="shared" si="1212"/>
        <v>Vehicle minutes per driverStrong Case Scenario</v>
      </c>
    </row>
    <row r="327" spans="2:59" x14ac:dyDescent="0.25">
      <c r="B327" s="156" t="s">
        <v>292</v>
      </c>
      <c r="C327" s="91" t="s">
        <v>293</v>
      </c>
      <c r="D327" s="37">
        <f t="shared" ref="D327:O327" si="1301">D224/D$74</f>
        <v>61.767341207819548</v>
      </c>
      <c r="E327" s="37">
        <f t="shared" si="1301"/>
        <v>58.346628816084348</v>
      </c>
      <c r="F327" s="37">
        <f t="shared" si="1301"/>
        <v>65.568688054139614</v>
      </c>
      <c r="G327" s="37">
        <f t="shared" si="1301"/>
        <v>3.9729319663632556</v>
      </c>
      <c r="H327" s="37">
        <f t="shared" si="1301"/>
        <v>74.78895589232242</v>
      </c>
      <c r="I327" s="37">
        <f t="shared" si="1301"/>
        <v>75.271644882875705</v>
      </c>
      <c r="J327" s="37">
        <f t="shared" si="1301"/>
        <v>70.119862930270287</v>
      </c>
      <c r="K327" s="37">
        <f t="shared" si="1301"/>
        <v>69.097204322924199</v>
      </c>
      <c r="L327" s="37">
        <f t="shared" si="1301"/>
        <v>71.149302751460567</v>
      </c>
      <c r="M327" s="37">
        <f t="shared" si="1301"/>
        <v>72.289252692253029</v>
      </c>
      <c r="N327" s="37">
        <f t="shared" si="1301"/>
        <v>73.27883806481023</v>
      </c>
      <c r="O327" s="37">
        <f t="shared" si="1301"/>
        <v>70.889619829628828</v>
      </c>
      <c r="P327" s="150">
        <f>AVERAGE(D327:O327)</f>
        <v>63.87835595091267</v>
      </c>
      <c r="Q327" s="150">
        <f t="shared" si="1265"/>
        <v>64.054273846170432</v>
      </c>
      <c r="R327" s="150">
        <f t="shared" si="1266"/>
        <v>64.529910932010935</v>
      </c>
      <c r="S327" s="150">
        <f t="shared" si="1267"/>
        <v>64.443346171833539</v>
      </c>
      <c r="T327" s="150">
        <f t="shared" si="1268"/>
        <v>69.482547355622742</v>
      </c>
      <c r="U327" s="150">
        <f t="shared" si="1269"/>
        <v>69.040346644231093</v>
      </c>
      <c r="V327" s="150">
        <f t="shared" si="1270"/>
        <v>68.521071791010726</v>
      </c>
      <c r="W327" s="150">
        <f t="shared" si="1271"/>
        <v>68.38783919607242</v>
      </c>
      <c r="X327" s="150">
        <f t="shared" si="1272"/>
        <v>68.32872543550144</v>
      </c>
      <c r="Y327" s="150">
        <f t="shared" si="1273"/>
        <v>68.093677325838186</v>
      </c>
      <c r="Z327" s="150">
        <f t="shared" si="1274"/>
        <v>67.744046045303591</v>
      </c>
      <c r="AA327" s="150">
        <f t="shared" si="1275"/>
        <v>67.282813377011379</v>
      </c>
      <c r="AB327" s="150">
        <f t="shared" si="1276"/>
        <v>66.982246172626589</v>
      </c>
      <c r="AC327" s="150">
        <f t="shared" si="1277"/>
        <v>67.240903691102744</v>
      </c>
      <c r="AD327" s="150">
        <f t="shared" si="1278"/>
        <v>67.506456178180443</v>
      </c>
      <c r="AE327" s="150">
        <f t="shared" si="1279"/>
        <v>67.754501615361235</v>
      </c>
      <c r="AF327" s="150">
        <f t="shared" si="1280"/>
        <v>68.030431235655215</v>
      </c>
      <c r="AG327" s="150">
        <f t="shared" si="1281"/>
        <v>67.909421558991269</v>
      </c>
      <c r="AH327" s="150">
        <f t="shared" si="1282"/>
        <v>67.815177801887941</v>
      </c>
      <c r="AI327" s="150">
        <f t="shared" si="1283"/>
        <v>67.756353302794381</v>
      </c>
      <c r="AJ327" s="150">
        <f t="shared" si="1284"/>
        <v>67.703729478354546</v>
      </c>
      <c r="AK327" s="150">
        <f t="shared" si="1285"/>
        <v>67.651646481925624</v>
      </c>
      <c r="AL327" s="150">
        <f t="shared" si="1286"/>
        <v>67.614810578266244</v>
      </c>
      <c r="AM327" s="150">
        <f t="shared" si="1287"/>
        <v>67.604040956013122</v>
      </c>
      <c r="AN327" s="150">
        <f t="shared" si="1288"/>
        <v>67.630809920929948</v>
      </c>
      <c r="AO327" s="150">
        <f t="shared" si="1289"/>
        <v>67.684856899955221</v>
      </c>
      <c r="AP327" s="150">
        <f t="shared" si="1290"/>
        <v>67.721853000692917</v>
      </c>
      <c r="AQ327" s="150">
        <f t="shared" si="1291"/>
        <v>67.739802735902302</v>
      </c>
      <c r="AR327" s="150">
        <f t="shared" si="1292"/>
        <v>67.738577829280729</v>
      </c>
      <c r="AS327" s="150">
        <f t="shared" si="1293"/>
        <v>67.714256712082857</v>
      </c>
      <c r="AT327" s="150">
        <f t="shared" si="1294"/>
        <v>67.697992974840489</v>
      </c>
      <c r="AU327" s="150">
        <f t="shared" si="1295"/>
        <v>67.688227572586541</v>
      </c>
      <c r="AV327" s="150">
        <f t="shared" si="1296"/>
        <v>67.682550428402564</v>
      </c>
      <c r="AW327" s="150">
        <f t="shared" si="1297"/>
        <v>67.680785507573219</v>
      </c>
      <c r="AX327" s="150">
        <f t="shared" si="1298"/>
        <v>67.683213759710512</v>
      </c>
      <c r="AY327" s="150">
        <f t="shared" si="1299"/>
        <v>67.688914024830879</v>
      </c>
      <c r="BA327" s="140" t="s">
        <v>114</v>
      </c>
      <c r="BB327" s="140" t="s">
        <v>114</v>
      </c>
      <c r="BC327" s="140" t="s">
        <v>114</v>
      </c>
      <c r="BD327" s="140" t="s">
        <v>114</v>
      </c>
      <c r="BF327" s="77" t="s">
        <v>248</v>
      </c>
      <c r="BG327" s="77" t="str">
        <f t="shared" si="1212"/>
        <v>Active hours per driverStrong Case Scenario</v>
      </c>
    </row>
    <row r="329" spans="2:59" x14ac:dyDescent="0.25">
      <c r="BA329" s="49">
        <v>2022</v>
      </c>
      <c r="BB329" s="49">
        <f>BA329+1</f>
        <v>2023</v>
      </c>
      <c r="BC329" s="49">
        <f t="shared" ref="BC329:BD329" si="1302">BB329+1</f>
        <v>2024</v>
      </c>
      <c r="BD329" s="49">
        <f t="shared" si="1302"/>
        <v>2025</v>
      </c>
    </row>
    <row r="330" spans="2:59" x14ac:dyDescent="0.25">
      <c r="B330" s="59" t="s">
        <v>40</v>
      </c>
      <c r="C330" s="76" t="s">
        <v>114</v>
      </c>
      <c r="D330" s="65">
        <f t="shared" ref="D330:O330" si="1303">D171</f>
        <v>1350574</v>
      </c>
      <c r="E330" s="65">
        <f t="shared" si="1303"/>
        <v>1311309</v>
      </c>
      <c r="F330" s="65">
        <f t="shared" si="1303"/>
        <v>1493527</v>
      </c>
      <c r="G330" s="65">
        <f t="shared" si="1303"/>
        <v>1500009</v>
      </c>
      <c r="H330" s="65">
        <f t="shared" si="1303"/>
        <v>1620390</v>
      </c>
      <c r="I330" s="65">
        <f t="shared" si="1303"/>
        <v>1618794</v>
      </c>
      <c r="J330" s="65">
        <f t="shared" si="1303"/>
        <v>1548903</v>
      </c>
      <c r="K330" s="65">
        <f t="shared" si="1303"/>
        <v>1586248</v>
      </c>
      <c r="L330" s="65">
        <f t="shared" si="1303"/>
        <v>1626935</v>
      </c>
      <c r="M330" s="65">
        <f t="shared" si="1303"/>
        <v>1652162</v>
      </c>
      <c r="N330" s="65">
        <f t="shared" si="1303"/>
        <v>1607534</v>
      </c>
      <c r="O330" s="65">
        <f t="shared" si="1303"/>
        <v>1526882</v>
      </c>
      <c r="P330" s="134">
        <f>P397*P391</f>
        <v>1396113.0287023196</v>
      </c>
      <c r="Q330" s="134">
        <f t="shared" ref="Q330:AY330" si="1304">Q397*Q391</f>
        <v>1456625.6440189423</v>
      </c>
      <c r="R330" s="134">
        <f t="shared" si="1304"/>
        <v>1635420.12471723</v>
      </c>
      <c r="S330" s="134">
        <f t="shared" si="1304"/>
        <v>1613395.5305692896</v>
      </c>
      <c r="T330" s="134">
        <f t="shared" si="1304"/>
        <v>1724569.3971142955</v>
      </c>
      <c r="U330" s="134">
        <f t="shared" si="1304"/>
        <v>1681627.1222067103</v>
      </c>
      <c r="V330" s="134">
        <f t="shared" si="1304"/>
        <v>1786541.9666992191</v>
      </c>
      <c r="W330" s="134">
        <f t="shared" si="1304"/>
        <v>1734662.8941816452</v>
      </c>
      <c r="X330" s="134">
        <f t="shared" si="1304"/>
        <v>1713542.0388720967</v>
      </c>
      <c r="Y330" s="134">
        <f t="shared" si="1304"/>
        <v>1761182.7851562828</v>
      </c>
      <c r="Z330" s="134">
        <f t="shared" si="1304"/>
        <v>1736817.0446301824</v>
      </c>
      <c r="AA330" s="134">
        <f t="shared" si="1304"/>
        <v>1790061.4827233306</v>
      </c>
      <c r="AB330" s="134">
        <f t="shared" si="1304"/>
        <v>2629058.413989462</v>
      </c>
      <c r="AC330" s="134">
        <f t="shared" si="1304"/>
        <v>2654083.6291961973</v>
      </c>
      <c r="AD330" s="134">
        <f t="shared" si="1304"/>
        <v>2853440.4669934008</v>
      </c>
      <c r="AE330" s="134">
        <f t="shared" si="1304"/>
        <v>2771922.3747275076</v>
      </c>
      <c r="AF330" s="134">
        <f t="shared" si="1304"/>
        <v>2899503.7400188246</v>
      </c>
      <c r="AG330" s="134">
        <f t="shared" si="1304"/>
        <v>2809444.7544772434</v>
      </c>
      <c r="AH330" s="134">
        <f t="shared" si="1304"/>
        <v>2929177.4700762341</v>
      </c>
      <c r="AI330" s="134">
        <f t="shared" si="1304"/>
        <v>2834961.3332129093</v>
      </c>
      <c r="AJ330" s="134">
        <f t="shared" si="1304"/>
        <v>2799910.6641023359</v>
      </c>
      <c r="AK330" s="134">
        <f t="shared" si="1304"/>
        <v>2872573.558940962</v>
      </c>
      <c r="AL330" s="134">
        <f t="shared" si="1304"/>
        <v>2823946.9556990657</v>
      </c>
      <c r="AM330" s="134">
        <f t="shared" si="1304"/>
        <v>2900396.7531545465</v>
      </c>
      <c r="AN330" s="134">
        <f t="shared" si="1304"/>
        <v>3048487.945274719</v>
      </c>
      <c r="AO330" s="134">
        <f t="shared" si="1304"/>
        <v>3048754.8845751155</v>
      </c>
      <c r="AP330" s="134">
        <f t="shared" si="1304"/>
        <v>3566232.0595711013</v>
      </c>
      <c r="AQ330" s="134">
        <f t="shared" si="1304"/>
        <v>3413133.2799058375</v>
      </c>
      <c r="AR330" s="134">
        <f t="shared" si="1304"/>
        <v>3584496.8045732747</v>
      </c>
      <c r="AS330" s="134">
        <f t="shared" si="1304"/>
        <v>3445138.1426084498</v>
      </c>
      <c r="AT330" s="134">
        <f t="shared" si="1304"/>
        <v>3613424.2125339634</v>
      </c>
      <c r="AU330" s="134">
        <f t="shared" si="1304"/>
        <v>3468822.8890655334</v>
      </c>
      <c r="AV330" s="134">
        <f t="shared" si="1304"/>
        <v>3319793.2483581477</v>
      </c>
      <c r="AW330" s="134">
        <f t="shared" si="1304"/>
        <v>3484847.9920122586</v>
      </c>
      <c r="AX330" s="134">
        <f t="shared" si="1304"/>
        <v>3338455.0070342822</v>
      </c>
      <c r="AY330" s="134">
        <f t="shared" si="1304"/>
        <v>3500480.0671447297</v>
      </c>
      <c r="BA330" s="134">
        <f t="shared" ref="BA330:BD346" si="1305">SUMIF($D$10:$AY$10,BA$11,$D330:$AY330)</f>
        <v>18443267</v>
      </c>
      <c r="BB330" s="134">
        <f t="shared" si="1305"/>
        <v>20030559.059591543</v>
      </c>
      <c r="BC330" s="134">
        <f t="shared" si="1305"/>
        <v>33778420.114588685</v>
      </c>
      <c r="BD330" s="134">
        <f t="shared" si="1305"/>
        <v>40832066.532657415</v>
      </c>
      <c r="BF330" s="77" t="s">
        <v>247</v>
      </c>
      <c r="BG330" s="77" t="str">
        <f t="shared" ref="BG330:BG371" si="1306">B330&amp;BF330</f>
        <v>Completed TripsWeak  Case Scenario</v>
      </c>
    </row>
    <row r="331" spans="2:59" x14ac:dyDescent="0.25">
      <c r="B331" s="38" t="s">
        <v>41</v>
      </c>
      <c r="C331" s="77" t="s">
        <v>26</v>
      </c>
      <c r="D331" s="63">
        <f t="shared" ref="D331:O331" si="1307">D172</f>
        <v>425832.75</v>
      </c>
      <c r="E331" s="63">
        <f t="shared" si="1307"/>
        <v>439015.94</v>
      </c>
      <c r="F331" s="63">
        <f t="shared" si="1307"/>
        <v>499729</v>
      </c>
      <c r="G331" s="63">
        <f t="shared" si="1307"/>
        <v>508711.52</v>
      </c>
      <c r="H331" s="63">
        <f t="shared" si="1307"/>
        <v>525923.67000000004</v>
      </c>
      <c r="I331" s="63">
        <f t="shared" si="1307"/>
        <v>498520.07</v>
      </c>
      <c r="J331" s="63">
        <f t="shared" si="1307"/>
        <v>469702.52</v>
      </c>
      <c r="K331" s="63">
        <f t="shared" si="1307"/>
        <v>508481.52</v>
      </c>
      <c r="L331" s="63">
        <f t="shared" si="1307"/>
        <v>505626.98</v>
      </c>
      <c r="M331" s="63">
        <f t="shared" si="1307"/>
        <v>494674.96</v>
      </c>
      <c r="N331" s="63">
        <f t="shared" si="1307"/>
        <v>486739.12</v>
      </c>
      <c r="O331" s="63">
        <f t="shared" si="1307"/>
        <v>512444.95</v>
      </c>
      <c r="P331" s="67">
        <f t="shared" ref="P331:AY331" si="1308">P419*P330</f>
        <v>551442.38309519121</v>
      </c>
      <c r="Q331" s="67">
        <f t="shared" si="1308"/>
        <v>575343.90117538383</v>
      </c>
      <c r="R331" s="67">
        <f t="shared" si="1308"/>
        <v>645964.8698889087</v>
      </c>
      <c r="S331" s="67">
        <f t="shared" si="1308"/>
        <v>637265.50641764759</v>
      </c>
      <c r="T331" s="67">
        <f t="shared" si="1308"/>
        <v>681177.41085884348</v>
      </c>
      <c r="U331" s="67">
        <f t="shared" si="1308"/>
        <v>664215.89705320389</v>
      </c>
      <c r="V331" s="67">
        <f t="shared" si="1308"/>
        <v>705655.58759372262</v>
      </c>
      <c r="W331" s="67">
        <f t="shared" si="1308"/>
        <v>685164.181243586</v>
      </c>
      <c r="X331" s="67">
        <f t="shared" si="1308"/>
        <v>676821.78020193684</v>
      </c>
      <c r="Y331" s="67">
        <f t="shared" si="1308"/>
        <v>695639.11527673656</v>
      </c>
      <c r="Z331" s="67">
        <f t="shared" si="1308"/>
        <v>686015.03631940391</v>
      </c>
      <c r="AA331" s="67">
        <f t="shared" si="1308"/>
        <v>707045.74029896723</v>
      </c>
      <c r="AB331" s="67">
        <f t="shared" si="1308"/>
        <v>1081012.0311182826</v>
      </c>
      <c r="AC331" s="67">
        <f t="shared" si="1308"/>
        <v>1091301.859056626</v>
      </c>
      <c r="AD331" s="67">
        <f t="shared" si="1308"/>
        <v>1173273.0845713348</v>
      </c>
      <c r="AE331" s="67">
        <f t="shared" si="1308"/>
        <v>1139754.6058550251</v>
      </c>
      <c r="AF331" s="67">
        <f t="shared" si="1308"/>
        <v>1192213.3074542519</v>
      </c>
      <c r="AG331" s="67">
        <f t="shared" si="1308"/>
        <v>1155182.9979096933</v>
      </c>
      <c r="AH331" s="67">
        <f t="shared" si="1308"/>
        <v>1204414.5042894108</v>
      </c>
      <c r="AI331" s="67">
        <f t="shared" si="1308"/>
        <v>1165674.8639174837</v>
      </c>
      <c r="AJ331" s="67">
        <f t="shared" si="1308"/>
        <v>1151262.7858877</v>
      </c>
      <c r="AK331" s="67">
        <f t="shared" si="1308"/>
        <v>1181140.1986977267</v>
      </c>
      <c r="AL331" s="67">
        <f t="shared" si="1308"/>
        <v>1161145.9897987547</v>
      </c>
      <c r="AM331" s="67">
        <f t="shared" si="1308"/>
        <v>1192580.4951662198</v>
      </c>
      <c r="AN331" s="67">
        <f t="shared" si="1308"/>
        <v>1253472.3945370023</v>
      </c>
      <c r="AO331" s="67">
        <f t="shared" si="1308"/>
        <v>1253582.1542113295</v>
      </c>
      <c r="AP331" s="67">
        <f t="shared" si="1308"/>
        <v>1466357.590855547</v>
      </c>
      <c r="AQ331" s="67">
        <f t="shared" si="1308"/>
        <v>1403406.6796521184</v>
      </c>
      <c r="AR331" s="67">
        <f t="shared" si="1308"/>
        <v>1473867.6594746371</v>
      </c>
      <c r="AS331" s="67">
        <f t="shared" si="1308"/>
        <v>1416566.3878775863</v>
      </c>
      <c r="AT331" s="67">
        <f t="shared" si="1308"/>
        <v>1485761.9847844804</v>
      </c>
      <c r="AU331" s="67">
        <f t="shared" si="1308"/>
        <v>1426305.0440207345</v>
      </c>
      <c r="AV331" s="67">
        <f t="shared" si="1308"/>
        <v>1365027.2748617548</v>
      </c>
      <c r="AW331" s="67">
        <f t="shared" si="1308"/>
        <v>1432894.2202037892</v>
      </c>
      <c r="AX331" s="67">
        <f t="shared" si="1308"/>
        <v>1372700.5869279236</v>
      </c>
      <c r="AY331" s="67">
        <f t="shared" si="1308"/>
        <v>1439321.7918391807</v>
      </c>
      <c r="BA331" s="37">
        <f t="shared" si="1305"/>
        <v>5875403</v>
      </c>
      <c r="BB331" s="37">
        <f t="shared" si="1305"/>
        <v>7911751.409423532</v>
      </c>
      <c r="BC331" s="37">
        <f t="shared" si="1305"/>
        <v>13888956.723722508</v>
      </c>
      <c r="BD331" s="37">
        <f t="shared" si="1305"/>
        <v>16789263.769246086</v>
      </c>
      <c r="BF331" s="77" t="s">
        <v>247</v>
      </c>
      <c r="BG331" s="77" t="str">
        <f t="shared" si="1306"/>
        <v>Booking FeeWeak  Case Scenario</v>
      </c>
    </row>
    <row r="332" spans="2:59" x14ac:dyDescent="0.25">
      <c r="B332" s="38" t="s">
        <v>42</v>
      </c>
      <c r="C332" s="78" t="s">
        <v>26</v>
      </c>
      <c r="D332" s="63">
        <f t="shared" ref="D332:O332" si="1309">D173</f>
        <v>3320302</v>
      </c>
      <c r="E332" s="63">
        <f t="shared" si="1309"/>
        <v>3349458.4600000004</v>
      </c>
      <c r="F332" s="63">
        <f t="shared" si="1309"/>
        <v>3826575.69</v>
      </c>
      <c r="G332" s="63">
        <f t="shared" si="1309"/>
        <v>4016974.25</v>
      </c>
      <c r="H332" s="63">
        <f t="shared" si="1309"/>
        <v>4140114.2199999997</v>
      </c>
      <c r="I332" s="63">
        <f t="shared" si="1309"/>
        <v>4049503.8</v>
      </c>
      <c r="J332" s="63">
        <f t="shared" si="1309"/>
        <v>3825692.33</v>
      </c>
      <c r="K332" s="63">
        <f t="shared" si="1309"/>
        <v>4100736.57</v>
      </c>
      <c r="L332" s="63">
        <f t="shared" si="1309"/>
        <v>4151979.9</v>
      </c>
      <c r="M332" s="63">
        <f t="shared" si="1309"/>
        <v>4193123.14</v>
      </c>
      <c r="N332" s="63">
        <f t="shared" si="1309"/>
        <v>4020146.96</v>
      </c>
      <c r="O332" s="63">
        <f t="shared" si="1309"/>
        <v>4216790.21</v>
      </c>
      <c r="P332" s="67">
        <f t="shared" ref="P332:AY332" si="1310">P380*P420</f>
        <v>3997716.0916274283</v>
      </c>
      <c r="Q332" s="67">
        <f t="shared" si="1310"/>
        <v>4170991.6438386841</v>
      </c>
      <c r="R332" s="67">
        <f t="shared" si="1310"/>
        <v>4682962.7793319821</v>
      </c>
      <c r="S332" s="67">
        <f t="shared" si="1310"/>
        <v>4619896.1990289362</v>
      </c>
      <c r="T332" s="67">
        <f t="shared" si="1310"/>
        <v>4938238.3003618894</v>
      </c>
      <c r="U332" s="67">
        <f t="shared" si="1310"/>
        <v>4815274.7437731298</v>
      </c>
      <c r="V332" s="67">
        <f t="shared" si="1310"/>
        <v>5115694.3756049024</v>
      </c>
      <c r="W332" s="67">
        <f t="shared" si="1310"/>
        <v>4967140.6419469714</v>
      </c>
      <c r="X332" s="67">
        <f t="shared" si="1310"/>
        <v>4906661.88313301</v>
      </c>
      <c r="Y332" s="67">
        <f t="shared" si="1310"/>
        <v>5043079.3322377261</v>
      </c>
      <c r="Z332" s="67">
        <f t="shared" si="1310"/>
        <v>4973308.969105918</v>
      </c>
      <c r="AA332" s="67">
        <f t="shared" si="1310"/>
        <v>5125772.3747031623</v>
      </c>
      <c r="AB332" s="67">
        <f t="shared" si="1310"/>
        <v>7836864.4205180891</v>
      </c>
      <c r="AC332" s="67">
        <f t="shared" si="1310"/>
        <v>7911461.1725818329</v>
      </c>
      <c r="AD332" s="67">
        <f t="shared" si="1310"/>
        <v>8505716.7055918965</v>
      </c>
      <c r="AE332" s="67">
        <f t="shared" si="1310"/>
        <v>8262722.3949642852</v>
      </c>
      <c r="AF332" s="67">
        <f t="shared" si="1310"/>
        <v>8643025.0375576988</v>
      </c>
      <c r="AG332" s="67">
        <f t="shared" si="1310"/>
        <v>8374571.4894040152</v>
      </c>
      <c r="AH332" s="67">
        <f t="shared" si="1310"/>
        <v>8731478.3781428915</v>
      </c>
      <c r="AI332" s="67">
        <f t="shared" si="1310"/>
        <v>8450632.9291053265</v>
      </c>
      <c r="AJ332" s="67">
        <f t="shared" si="1310"/>
        <v>8346151.6668380583</v>
      </c>
      <c r="AK332" s="67">
        <f t="shared" si="1310"/>
        <v>8562749.8421477377</v>
      </c>
      <c r="AL332" s="67">
        <f t="shared" si="1310"/>
        <v>8417800.5725501869</v>
      </c>
      <c r="AM332" s="67">
        <f t="shared" si="1310"/>
        <v>8645686.9878716059</v>
      </c>
      <c r="AN332" s="67">
        <f t="shared" si="1310"/>
        <v>9087126.6258587968</v>
      </c>
      <c r="AO332" s="67">
        <f t="shared" si="1310"/>
        <v>9087922.3354917895</v>
      </c>
      <c r="AP332" s="67">
        <f t="shared" si="1310"/>
        <v>10630451.189007219</v>
      </c>
      <c r="AQ332" s="67">
        <f t="shared" si="1310"/>
        <v>10174084.615788791</v>
      </c>
      <c r="AR332" s="67">
        <f t="shared" si="1310"/>
        <v>10684895.901797058</v>
      </c>
      <c r="AS332" s="67">
        <f t="shared" si="1310"/>
        <v>10269486.744727064</v>
      </c>
      <c r="AT332" s="67">
        <f t="shared" si="1310"/>
        <v>10771124.558040921</v>
      </c>
      <c r="AU332" s="67">
        <f t="shared" si="1310"/>
        <v>10340087.742343107</v>
      </c>
      <c r="AV332" s="67">
        <f t="shared" si="1310"/>
        <v>9895850.7171603758</v>
      </c>
      <c r="AW332" s="67">
        <f t="shared" si="1310"/>
        <v>10387856.38774485</v>
      </c>
      <c r="AX332" s="67">
        <f t="shared" si="1310"/>
        <v>9951478.8735433165</v>
      </c>
      <c r="AY332" s="67">
        <f t="shared" si="1310"/>
        <v>10434453.470857441</v>
      </c>
      <c r="BA332" s="37">
        <f t="shared" si="1305"/>
        <v>47211397.530000001</v>
      </c>
      <c r="BB332" s="37">
        <f t="shared" si="1305"/>
        <v>57356737.334693737</v>
      </c>
      <c r="BC332" s="37">
        <f t="shared" si="1305"/>
        <v>100688861.59727363</v>
      </c>
      <c r="BD332" s="37">
        <f t="shared" si="1305"/>
        <v>121714819.16236073</v>
      </c>
      <c r="BF332" s="77" t="s">
        <v>247</v>
      </c>
      <c r="BG332" s="77" t="str">
        <f t="shared" si="1306"/>
        <v>FaresWeak  Case Scenario</v>
      </c>
    </row>
    <row r="333" spans="2:59" x14ac:dyDescent="0.25">
      <c r="B333" s="38" t="s">
        <v>43</v>
      </c>
      <c r="C333" s="78" t="s">
        <v>26</v>
      </c>
      <c r="D333" s="63">
        <f t="shared" ref="D333:O333" si="1311">D174</f>
        <v>438.66999999999996</v>
      </c>
      <c r="E333" s="63">
        <f t="shared" si="1311"/>
        <v>244.57999999999998</v>
      </c>
      <c r="F333" s="63">
        <f t="shared" si="1311"/>
        <v>489.46</v>
      </c>
      <c r="G333" s="63">
        <f t="shared" si="1311"/>
        <v>377.08000000000004</v>
      </c>
      <c r="H333" s="63">
        <f t="shared" si="1311"/>
        <v>291.63</v>
      </c>
      <c r="I333" s="63">
        <f t="shared" si="1311"/>
        <v>336.72</v>
      </c>
      <c r="J333" s="63">
        <f t="shared" si="1311"/>
        <v>286.16000000000003</v>
      </c>
      <c r="K333" s="63">
        <f t="shared" si="1311"/>
        <v>458.74</v>
      </c>
      <c r="L333" s="63">
        <f t="shared" si="1311"/>
        <v>443.02</v>
      </c>
      <c r="M333" s="63">
        <f t="shared" si="1311"/>
        <v>377.31</v>
      </c>
      <c r="N333" s="63">
        <f t="shared" si="1311"/>
        <v>2291.7400000000002</v>
      </c>
      <c r="O333" s="63">
        <f t="shared" si="1311"/>
        <v>1204.19</v>
      </c>
      <c r="P333" s="37">
        <f t="shared" ref="P333:AY333" si="1312">P330*P421</f>
        <v>543.00836540830176</v>
      </c>
      <c r="Q333" s="37">
        <f t="shared" si="1312"/>
        <v>566.54432249352635</v>
      </c>
      <c r="R333" s="37">
        <f t="shared" si="1312"/>
        <v>636.08518108593205</v>
      </c>
      <c r="S333" s="37">
        <f t="shared" si="1312"/>
        <v>627.51886974782315</v>
      </c>
      <c r="T333" s="37">
        <f t="shared" si="1312"/>
        <v>670.75916498726838</v>
      </c>
      <c r="U333" s="37">
        <f t="shared" si="1312"/>
        <v>654.05706850575655</v>
      </c>
      <c r="V333" s="37">
        <f t="shared" si="1312"/>
        <v>694.86296104004248</v>
      </c>
      <c r="W333" s="37">
        <f t="shared" si="1312"/>
        <v>674.68495984134938</v>
      </c>
      <c r="X333" s="37">
        <f t="shared" si="1312"/>
        <v>666.47015138252175</v>
      </c>
      <c r="Y333" s="37">
        <f t="shared" si="1312"/>
        <v>684.99968533483582</v>
      </c>
      <c r="Z333" s="37">
        <f t="shared" si="1312"/>
        <v>675.52280154173877</v>
      </c>
      <c r="AA333" s="37">
        <f t="shared" si="1312"/>
        <v>696.23185209971371</v>
      </c>
      <c r="AB333" s="37">
        <f t="shared" si="1312"/>
        <v>1022.5538209254505</v>
      </c>
      <c r="AC333" s="37">
        <f t="shared" si="1312"/>
        <v>1032.2872027677724</v>
      </c>
      <c r="AD333" s="37">
        <f t="shared" si="1312"/>
        <v>1109.8256458591943</v>
      </c>
      <c r="AE333" s="37">
        <f t="shared" si="1312"/>
        <v>1078.1197559187144</v>
      </c>
      <c r="AF333" s="37">
        <f t="shared" si="1312"/>
        <v>1127.7416326572984</v>
      </c>
      <c r="AG333" s="37">
        <f t="shared" si="1312"/>
        <v>1092.713822212238</v>
      </c>
      <c r="AH333" s="37">
        <f t="shared" si="1312"/>
        <v>1139.2830217302289</v>
      </c>
      <c r="AI333" s="37">
        <f t="shared" si="1312"/>
        <v>1102.6383164510355</v>
      </c>
      <c r="AJ333" s="37">
        <f t="shared" si="1312"/>
        <v>1089.0056046655932</v>
      </c>
      <c r="AK333" s="37">
        <f t="shared" si="1312"/>
        <v>1117.2673277073388</v>
      </c>
      <c r="AL333" s="37">
        <f t="shared" si="1312"/>
        <v>1098.3543516094915</v>
      </c>
      <c r="AM333" s="37">
        <f t="shared" si="1312"/>
        <v>1128.0889638497931</v>
      </c>
      <c r="AN333" s="37">
        <f t="shared" si="1312"/>
        <v>1185.6879938074796</v>
      </c>
      <c r="AO333" s="37">
        <f t="shared" si="1312"/>
        <v>1185.791817975145</v>
      </c>
      <c r="AP333" s="37">
        <f t="shared" si="1312"/>
        <v>1387.0609338373893</v>
      </c>
      <c r="AQ333" s="37">
        <f t="shared" si="1312"/>
        <v>1327.5142378443627</v>
      </c>
      <c r="AR333" s="37">
        <f t="shared" si="1312"/>
        <v>1394.1648782346765</v>
      </c>
      <c r="AS333" s="37">
        <f t="shared" si="1312"/>
        <v>1339.9623046011181</v>
      </c>
      <c r="AT333" s="37">
        <f t="shared" si="1312"/>
        <v>1405.4159905653401</v>
      </c>
      <c r="AU333" s="37">
        <f t="shared" si="1312"/>
        <v>1349.1743205298897</v>
      </c>
      <c r="AV333" s="37">
        <f t="shared" si="1312"/>
        <v>1291.21028757969</v>
      </c>
      <c r="AW333" s="37">
        <f t="shared" si="1312"/>
        <v>1355.4071718662096</v>
      </c>
      <c r="AX333" s="37">
        <f t="shared" si="1312"/>
        <v>1298.4686476594545</v>
      </c>
      <c r="AY333" s="37">
        <f t="shared" si="1312"/>
        <v>1361.4871577922149</v>
      </c>
      <c r="BA333" s="37">
        <f t="shared" si="1305"/>
        <v>7239.3000000000011</v>
      </c>
      <c r="BB333" s="37">
        <f t="shared" si="1305"/>
        <v>7790.7453834688095</v>
      </c>
      <c r="BC333" s="37">
        <f t="shared" si="1305"/>
        <v>13137.879466354148</v>
      </c>
      <c r="BD333" s="37">
        <f t="shared" si="1305"/>
        <v>15881.34574229297</v>
      </c>
      <c r="BF333" s="77" t="s">
        <v>247</v>
      </c>
      <c r="BG333" s="77" t="str">
        <f t="shared" si="1306"/>
        <v>Taxes &amp; Fees - collectedWeak  Case Scenario</v>
      </c>
    </row>
    <row r="334" spans="2:59" x14ac:dyDescent="0.25">
      <c r="B334" s="39" t="s">
        <v>44</v>
      </c>
      <c r="C334" s="78" t="s">
        <v>26</v>
      </c>
      <c r="D334" s="67">
        <f t="shared" ref="D334:O334" si="1313">D175</f>
        <v>3746573.42</v>
      </c>
      <c r="E334" s="67">
        <f t="shared" si="1313"/>
        <v>3788718.9800000004</v>
      </c>
      <c r="F334" s="67">
        <f t="shared" si="1313"/>
        <v>4326794.1499999994</v>
      </c>
      <c r="G334" s="67">
        <f t="shared" si="1313"/>
        <v>4526062.8499999996</v>
      </c>
      <c r="H334" s="67">
        <f t="shared" si="1313"/>
        <v>4666329.5199999996</v>
      </c>
      <c r="I334" s="67">
        <f t="shared" si="1313"/>
        <v>4548360.59</v>
      </c>
      <c r="J334" s="67">
        <f t="shared" si="1313"/>
        <v>4295681.01</v>
      </c>
      <c r="K334" s="67">
        <f t="shared" si="1313"/>
        <v>4609676.83</v>
      </c>
      <c r="L334" s="67">
        <f t="shared" si="1313"/>
        <v>4658049.8999999994</v>
      </c>
      <c r="M334" s="67">
        <f t="shared" si="1313"/>
        <v>4688175.41</v>
      </c>
      <c r="N334" s="67">
        <f t="shared" si="1313"/>
        <v>4509177.82</v>
      </c>
      <c r="O334" s="67">
        <f t="shared" si="1313"/>
        <v>4730439.3500000006</v>
      </c>
      <c r="P334" s="67">
        <f t="shared" ref="P334:AY334" si="1314">P331+P332+P333</f>
        <v>4549701.4830880277</v>
      </c>
      <c r="Q334" s="67">
        <f t="shared" si="1314"/>
        <v>4746902.089336561</v>
      </c>
      <c r="R334" s="67">
        <f t="shared" si="1314"/>
        <v>5329563.7344019776</v>
      </c>
      <c r="S334" s="67">
        <f t="shared" si="1314"/>
        <v>5257789.2243163316</v>
      </c>
      <c r="T334" s="67">
        <f t="shared" si="1314"/>
        <v>5620086.47038572</v>
      </c>
      <c r="U334" s="67">
        <f t="shared" si="1314"/>
        <v>5480144.6978948386</v>
      </c>
      <c r="V334" s="67">
        <f t="shared" si="1314"/>
        <v>5822044.8261596644</v>
      </c>
      <c r="W334" s="67">
        <f t="shared" si="1314"/>
        <v>5652979.5081503987</v>
      </c>
      <c r="X334" s="67">
        <f t="shared" si="1314"/>
        <v>5584150.1334863296</v>
      </c>
      <c r="Y334" s="67">
        <f t="shared" si="1314"/>
        <v>5739403.4471997973</v>
      </c>
      <c r="Z334" s="67">
        <f t="shared" si="1314"/>
        <v>5659999.5282268636</v>
      </c>
      <c r="AA334" s="67">
        <f t="shared" si="1314"/>
        <v>5833514.3468542285</v>
      </c>
      <c r="AB334" s="67">
        <f t="shared" si="1314"/>
        <v>8918899.005457297</v>
      </c>
      <c r="AC334" s="67">
        <f t="shared" si="1314"/>
        <v>9003795.3188412264</v>
      </c>
      <c r="AD334" s="67">
        <f t="shared" si="1314"/>
        <v>9680099.6158090904</v>
      </c>
      <c r="AE334" s="67">
        <f t="shared" si="1314"/>
        <v>9403555.1205752287</v>
      </c>
      <c r="AF334" s="67">
        <f t="shared" si="1314"/>
        <v>9836366.0866446085</v>
      </c>
      <c r="AG334" s="67">
        <f t="shared" si="1314"/>
        <v>9530847.2011359204</v>
      </c>
      <c r="AH334" s="67">
        <f t="shared" si="1314"/>
        <v>9937032.1654540319</v>
      </c>
      <c r="AI334" s="67">
        <f t="shared" si="1314"/>
        <v>9617410.4313392602</v>
      </c>
      <c r="AJ334" s="67">
        <f t="shared" si="1314"/>
        <v>9498503.4583304245</v>
      </c>
      <c r="AK334" s="67">
        <f t="shared" si="1314"/>
        <v>9745007.3081731722</v>
      </c>
      <c r="AL334" s="67">
        <f t="shared" si="1314"/>
        <v>9580044.9167005513</v>
      </c>
      <c r="AM334" s="67">
        <f t="shared" si="1314"/>
        <v>9839395.5720016751</v>
      </c>
      <c r="AN334" s="67">
        <f t="shared" si="1314"/>
        <v>10341784.708389606</v>
      </c>
      <c r="AO334" s="67">
        <f t="shared" si="1314"/>
        <v>10342690.281521093</v>
      </c>
      <c r="AP334" s="67">
        <f t="shared" si="1314"/>
        <v>12098195.840796603</v>
      </c>
      <c r="AQ334" s="67">
        <f t="shared" si="1314"/>
        <v>11578818.809678754</v>
      </c>
      <c r="AR334" s="67">
        <f t="shared" si="1314"/>
        <v>12160157.72614993</v>
      </c>
      <c r="AS334" s="67">
        <f t="shared" si="1314"/>
        <v>11687393.094909253</v>
      </c>
      <c r="AT334" s="67">
        <f t="shared" si="1314"/>
        <v>12258291.958815966</v>
      </c>
      <c r="AU334" s="67">
        <f t="shared" si="1314"/>
        <v>11767741.960684372</v>
      </c>
      <c r="AV334" s="67">
        <f t="shared" si="1314"/>
        <v>11262169.202309711</v>
      </c>
      <c r="AW334" s="67">
        <f t="shared" si="1314"/>
        <v>11822106.015120504</v>
      </c>
      <c r="AX334" s="67">
        <f t="shared" si="1314"/>
        <v>11325477.9291189</v>
      </c>
      <c r="AY334" s="67">
        <f t="shared" si="1314"/>
        <v>11875136.749854414</v>
      </c>
      <c r="BA334" s="37">
        <f t="shared" si="1305"/>
        <v>53094039.829999998</v>
      </c>
      <c r="BB334" s="37">
        <f t="shared" si="1305"/>
        <v>65276279.489500731</v>
      </c>
      <c r="BC334" s="37">
        <f t="shared" si="1305"/>
        <v>114590956.20046249</v>
      </c>
      <c r="BD334" s="37">
        <f t="shared" si="1305"/>
        <v>138519964.27734911</v>
      </c>
      <c r="BF334" s="77" t="s">
        <v>247</v>
      </c>
      <c r="BG334" s="77" t="str">
        <f t="shared" si="1306"/>
        <v>Gross BookingsWeak  Case Scenario</v>
      </c>
    </row>
    <row r="335" spans="2:59" x14ac:dyDescent="0.25">
      <c r="B335" s="39" t="s">
        <v>45</v>
      </c>
      <c r="C335" s="78" t="s">
        <v>26</v>
      </c>
      <c r="D335" s="63">
        <f t="shared" ref="D335:O335" si="1315">D176</f>
        <v>-262.26</v>
      </c>
      <c r="E335" s="63">
        <f t="shared" si="1315"/>
        <v>-309.06</v>
      </c>
      <c r="F335" s="63">
        <f t="shared" si="1315"/>
        <v>-186.22</v>
      </c>
      <c r="G335" s="63">
        <f t="shared" si="1315"/>
        <v>54.83</v>
      </c>
      <c r="H335" s="63">
        <f t="shared" si="1315"/>
        <v>-145.44</v>
      </c>
      <c r="I335" s="63">
        <f t="shared" si="1315"/>
        <v>42.47</v>
      </c>
      <c r="J335" s="63">
        <f t="shared" si="1315"/>
        <v>31.73</v>
      </c>
      <c r="K335" s="63">
        <f t="shared" si="1315"/>
        <v>61.64</v>
      </c>
      <c r="L335" s="63">
        <f t="shared" si="1315"/>
        <v>43.56</v>
      </c>
      <c r="M335" s="63">
        <f t="shared" si="1315"/>
        <v>-1848.31</v>
      </c>
      <c r="N335" s="63">
        <f t="shared" si="1315"/>
        <v>-1577.86</v>
      </c>
      <c r="O335" s="63">
        <f t="shared" si="1315"/>
        <v>-1890.52</v>
      </c>
      <c r="P335" s="67">
        <f t="shared" ref="P335:AY335" si="1316">P422*P334</f>
        <v>-499.72405953257123</v>
      </c>
      <c r="Q335" s="67">
        <f t="shared" si="1316"/>
        <v>-521.38391740744771</v>
      </c>
      <c r="R335" s="67">
        <f t="shared" si="1316"/>
        <v>-585.3815321275215</v>
      </c>
      <c r="S335" s="67">
        <f t="shared" si="1316"/>
        <v>-577.49805896246096</v>
      </c>
      <c r="T335" s="67">
        <f t="shared" si="1316"/>
        <v>-617.29158195210164</v>
      </c>
      <c r="U335" s="67">
        <f t="shared" si="1316"/>
        <v>-601.92084369437725</v>
      </c>
      <c r="V335" s="67">
        <f t="shared" si="1316"/>
        <v>-639.47401519063999</v>
      </c>
      <c r="W335" s="67">
        <f t="shared" si="1316"/>
        <v>-620.90444368011265</v>
      </c>
      <c r="X335" s="67">
        <f t="shared" si="1316"/>
        <v>-613.34445438189789</v>
      </c>
      <c r="Y335" s="67">
        <f t="shared" si="1316"/>
        <v>-630.39696133717166</v>
      </c>
      <c r="Z335" s="67">
        <f t="shared" si="1316"/>
        <v>-621.67549930731172</v>
      </c>
      <c r="AA335" s="67">
        <f t="shared" si="1316"/>
        <v>-640.73378914804914</v>
      </c>
      <c r="AB335" s="67">
        <f t="shared" si="1316"/>
        <v>-979.62216513225655</v>
      </c>
      <c r="AC335" s="67">
        <f t="shared" si="1316"/>
        <v>-988.94689347350402</v>
      </c>
      <c r="AD335" s="67">
        <f t="shared" si="1316"/>
        <v>-1063.2299052307314</v>
      </c>
      <c r="AE335" s="67">
        <f t="shared" si="1316"/>
        <v>-1032.8551788199222</v>
      </c>
      <c r="AF335" s="67">
        <f t="shared" si="1316"/>
        <v>-1080.3936939902856</v>
      </c>
      <c r="AG335" s="67">
        <f t="shared" si="1316"/>
        <v>-1046.8365170419106</v>
      </c>
      <c r="AH335" s="67">
        <f t="shared" si="1316"/>
        <v>-1091.4505208495561</v>
      </c>
      <c r="AI335" s="67">
        <f t="shared" si="1316"/>
        <v>-1056.3443339754526</v>
      </c>
      <c r="AJ335" s="67">
        <f t="shared" si="1316"/>
        <v>-1043.2839880429599</v>
      </c>
      <c r="AK335" s="67">
        <f t="shared" si="1316"/>
        <v>-1070.3591500050622</v>
      </c>
      <c r="AL335" s="67">
        <f t="shared" si="1316"/>
        <v>-1052.2402302817954</v>
      </c>
      <c r="AM335" s="67">
        <f t="shared" si="1316"/>
        <v>-1080.7264425731444</v>
      </c>
      <c r="AN335" s="67">
        <f t="shared" si="1316"/>
        <v>-1135.9071922627788</v>
      </c>
      <c r="AO335" s="67">
        <f t="shared" si="1316"/>
        <v>-1136.0066573998108</v>
      </c>
      <c r="AP335" s="67">
        <f t="shared" si="1316"/>
        <v>-1328.8255418637921</v>
      </c>
      <c r="AQ335" s="67">
        <f t="shared" si="1316"/>
        <v>-1271.7788983899384</v>
      </c>
      <c r="AR335" s="67">
        <f t="shared" si="1316"/>
        <v>-1335.6312290061583</v>
      </c>
      <c r="AS335" s="67">
        <f t="shared" si="1316"/>
        <v>-1283.7043363066709</v>
      </c>
      <c r="AT335" s="67">
        <f t="shared" si="1316"/>
        <v>-1346.4099663165675</v>
      </c>
      <c r="AU335" s="67">
        <f t="shared" si="1316"/>
        <v>-1292.5295881464308</v>
      </c>
      <c r="AV335" s="67">
        <f t="shared" si="1316"/>
        <v>-1236.9991600198396</v>
      </c>
      <c r="AW335" s="67">
        <f t="shared" si="1316"/>
        <v>-1298.5007548430719</v>
      </c>
      <c r="AX335" s="67">
        <f t="shared" si="1316"/>
        <v>-1243.9527797424796</v>
      </c>
      <c r="AY335" s="67">
        <f t="shared" si="1316"/>
        <v>-1304.3254741438286</v>
      </c>
      <c r="BA335" s="37">
        <f t="shared" si="1305"/>
        <v>-5985.4399999999987</v>
      </c>
      <c r="BB335" s="37">
        <f t="shared" si="1305"/>
        <v>-7169.7291567216635</v>
      </c>
      <c r="BC335" s="37">
        <f t="shared" si="1305"/>
        <v>-12586.289019416581</v>
      </c>
      <c r="BD335" s="37">
        <f t="shared" si="1305"/>
        <v>-15214.571578441368</v>
      </c>
      <c r="BF335" s="77" t="s">
        <v>247</v>
      </c>
      <c r="BG335" s="77" t="str">
        <f t="shared" si="1306"/>
        <v>Net Upfront AdjustmentsWeak  Case Scenario</v>
      </c>
    </row>
    <row r="336" spans="2:59" x14ac:dyDescent="0.25">
      <c r="B336" s="40" t="s">
        <v>46</v>
      </c>
      <c r="C336" s="78" t="s">
        <v>26</v>
      </c>
      <c r="D336" s="67">
        <f t="shared" ref="D336:O336" si="1317">D177</f>
        <v>3746311.16</v>
      </c>
      <c r="E336" s="67">
        <f t="shared" si="1317"/>
        <v>3788409.9200000004</v>
      </c>
      <c r="F336" s="67">
        <f t="shared" si="1317"/>
        <v>4326607.93</v>
      </c>
      <c r="G336" s="67">
        <f t="shared" si="1317"/>
        <v>4526117.68</v>
      </c>
      <c r="H336" s="67">
        <f t="shared" si="1317"/>
        <v>4666184.0799999991</v>
      </c>
      <c r="I336" s="67">
        <f t="shared" si="1317"/>
        <v>4548403.0599999996</v>
      </c>
      <c r="J336" s="67">
        <f t="shared" si="1317"/>
        <v>4295712.74</v>
      </c>
      <c r="K336" s="67">
        <f t="shared" si="1317"/>
        <v>4609738.47</v>
      </c>
      <c r="L336" s="67">
        <f t="shared" si="1317"/>
        <v>4658093.459999999</v>
      </c>
      <c r="M336" s="67">
        <f t="shared" si="1317"/>
        <v>4686327.1000000006</v>
      </c>
      <c r="N336" s="67">
        <f t="shared" si="1317"/>
        <v>4507599.96</v>
      </c>
      <c r="O336" s="67">
        <f t="shared" si="1317"/>
        <v>4728548.830000001</v>
      </c>
      <c r="P336" s="67">
        <f t="shared" ref="P336:AY336" si="1318">P335+P334</f>
        <v>4549201.7590284953</v>
      </c>
      <c r="Q336" s="67">
        <f t="shared" si="1318"/>
        <v>4746380.7054191539</v>
      </c>
      <c r="R336" s="67">
        <f t="shared" si="1318"/>
        <v>5328978.3528698497</v>
      </c>
      <c r="S336" s="67">
        <f t="shared" si="1318"/>
        <v>5257211.7262573689</v>
      </c>
      <c r="T336" s="67">
        <f t="shared" si="1318"/>
        <v>5619469.178803768</v>
      </c>
      <c r="U336" s="67">
        <f t="shared" si="1318"/>
        <v>5479542.7770511443</v>
      </c>
      <c r="V336" s="67">
        <f t="shared" si="1318"/>
        <v>5821405.3521444742</v>
      </c>
      <c r="W336" s="67">
        <f t="shared" si="1318"/>
        <v>5652358.6037067184</v>
      </c>
      <c r="X336" s="67">
        <f t="shared" si="1318"/>
        <v>5583536.789031948</v>
      </c>
      <c r="Y336" s="67">
        <f t="shared" si="1318"/>
        <v>5738773.0502384603</v>
      </c>
      <c r="Z336" s="67">
        <f t="shared" si="1318"/>
        <v>5659377.8527275566</v>
      </c>
      <c r="AA336" s="67">
        <f t="shared" si="1318"/>
        <v>5832873.6130650807</v>
      </c>
      <c r="AB336" s="67">
        <f t="shared" si="1318"/>
        <v>8917919.3832921647</v>
      </c>
      <c r="AC336" s="67">
        <f t="shared" si="1318"/>
        <v>9002806.3719477523</v>
      </c>
      <c r="AD336" s="67">
        <f t="shared" si="1318"/>
        <v>9679036.3859038595</v>
      </c>
      <c r="AE336" s="67">
        <f t="shared" si="1318"/>
        <v>9402522.2653964087</v>
      </c>
      <c r="AF336" s="67">
        <f t="shared" si="1318"/>
        <v>9835285.6929506175</v>
      </c>
      <c r="AG336" s="67">
        <f t="shared" si="1318"/>
        <v>9529800.3646188788</v>
      </c>
      <c r="AH336" s="67">
        <f t="shared" si="1318"/>
        <v>9935940.714933183</v>
      </c>
      <c r="AI336" s="67">
        <f t="shared" si="1318"/>
        <v>9616354.0870052855</v>
      </c>
      <c r="AJ336" s="67">
        <f t="shared" si="1318"/>
        <v>9497460.1743423808</v>
      </c>
      <c r="AK336" s="67">
        <f t="shared" si="1318"/>
        <v>9743936.9490231667</v>
      </c>
      <c r="AL336" s="67">
        <f t="shared" si="1318"/>
        <v>9578992.6764702704</v>
      </c>
      <c r="AM336" s="67">
        <f t="shared" si="1318"/>
        <v>9838314.8455591016</v>
      </c>
      <c r="AN336" s="67">
        <f t="shared" si="1318"/>
        <v>10340648.801197344</v>
      </c>
      <c r="AO336" s="67">
        <f t="shared" si="1318"/>
        <v>10341554.274863694</v>
      </c>
      <c r="AP336" s="67">
        <f t="shared" si="1318"/>
        <v>12096867.01525474</v>
      </c>
      <c r="AQ336" s="67">
        <f t="shared" si="1318"/>
        <v>11577547.030780364</v>
      </c>
      <c r="AR336" s="67">
        <f t="shared" si="1318"/>
        <v>12158822.094920924</v>
      </c>
      <c r="AS336" s="67">
        <f t="shared" si="1318"/>
        <v>11686109.390572947</v>
      </c>
      <c r="AT336" s="67">
        <f t="shared" si="1318"/>
        <v>12256945.54884965</v>
      </c>
      <c r="AU336" s="67">
        <f t="shared" si="1318"/>
        <v>11766449.431096226</v>
      </c>
      <c r="AV336" s="67">
        <f t="shared" si="1318"/>
        <v>11260932.203149691</v>
      </c>
      <c r="AW336" s="67">
        <f t="shared" si="1318"/>
        <v>11820807.514365662</v>
      </c>
      <c r="AX336" s="67">
        <f t="shared" si="1318"/>
        <v>11324233.976339158</v>
      </c>
      <c r="AY336" s="67">
        <f t="shared" si="1318"/>
        <v>11873832.424380271</v>
      </c>
      <c r="BA336" s="37">
        <f t="shared" si="1305"/>
        <v>53088054.390000001</v>
      </c>
      <c r="BB336" s="37">
        <f t="shared" si="1305"/>
        <v>65269109.760344014</v>
      </c>
      <c r="BC336" s="37">
        <f t="shared" si="1305"/>
        <v>114578369.91144308</v>
      </c>
      <c r="BD336" s="37">
        <f t="shared" si="1305"/>
        <v>138504749.70577067</v>
      </c>
      <c r="BF336" s="77" t="s">
        <v>247</v>
      </c>
      <c r="BG336" s="77" t="str">
        <f t="shared" si="1306"/>
        <v>Net BookingsWeak  Case Scenario</v>
      </c>
    </row>
    <row r="337" spans="2:59" x14ac:dyDescent="0.25">
      <c r="B337" s="40" t="s">
        <v>47</v>
      </c>
      <c r="C337" s="78" t="s">
        <v>26</v>
      </c>
      <c r="D337" s="63">
        <f t="shared" ref="D337:O337" si="1319">D178</f>
        <v>2697903.22</v>
      </c>
      <c r="E337" s="63">
        <f t="shared" si="1319"/>
        <v>2820270.7400000007</v>
      </c>
      <c r="F337" s="63">
        <f t="shared" si="1319"/>
        <v>3154468.3999999994</v>
      </c>
      <c r="G337" s="63">
        <f t="shared" si="1319"/>
        <v>3266316.2800000003</v>
      </c>
      <c r="H337" s="63">
        <f t="shared" si="1319"/>
        <v>3305014.05</v>
      </c>
      <c r="I337" s="63">
        <f t="shared" si="1319"/>
        <v>3226444.4699999997</v>
      </c>
      <c r="J337" s="63">
        <f t="shared" si="1319"/>
        <v>3068022.41</v>
      </c>
      <c r="K337" s="63">
        <f t="shared" si="1319"/>
        <v>3327656.75</v>
      </c>
      <c r="L337" s="63">
        <f t="shared" si="1319"/>
        <v>3281197.1300000004</v>
      </c>
      <c r="M337" s="63">
        <f t="shared" si="1319"/>
        <v>3394063.2300000004</v>
      </c>
      <c r="N337" s="63">
        <f t="shared" si="1319"/>
        <v>3216086.33</v>
      </c>
      <c r="O337" s="63">
        <f t="shared" si="1319"/>
        <v>3689452.45</v>
      </c>
      <c r="P337" s="67">
        <f t="shared" ref="P337:AY337" si="1320">P336*P423</f>
        <v>3294933.0507768923</v>
      </c>
      <c r="Q337" s="67">
        <f t="shared" si="1320"/>
        <v>3437747.4304843978</v>
      </c>
      <c r="R337" s="67">
        <f t="shared" si="1320"/>
        <v>3859716.0187274711</v>
      </c>
      <c r="S337" s="67">
        <f t="shared" si="1320"/>
        <v>3807736.2995385104</v>
      </c>
      <c r="T337" s="67">
        <f t="shared" si="1320"/>
        <v>4070115.0896012918</v>
      </c>
      <c r="U337" s="67">
        <f t="shared" si="1320"/>
        <v>3968768.0511025055</v>
      </c>
      <c r="V337" s="67">
        <f t="shared" si="1320"/>
        <v>4216375.0725460351</v>
      </c>
      <c r="W337" s="67">
        <f t="shared" si="1320"/>
        <v>4093936.5112207448</v>
      </c>
      <c r="X337" s="67">
        <f t="shared" si="1320"/>
        <v>4044089.6845030021</v>
      </c>
      <c r="Y337" s="67">
        <f t="shared" si="1320"/>
        <v>4156525.4732022495</v>
      </c>
      <c r="Z337" s="67">
        <f t="shared" si="1320"/>
        <v>4099020.4703009268</v>
      </c>
      <c r="AA337" s="67">
        <f t="shared" si="1320"/>
        <v>4224681.3983464343</v>
      </c>
      <c r="AB337" s="67">
        <f t="shared" si="1320"/>
        <v>6459143.5765311765</v>
      </c>
      <c r="AC337" s="67">
        <f t="shared" si="1320"/>
        <v>6520626.2188314712</v>
      </c>
      <c r="AD337" s="67">
        <f t="shared" si="1320"/>
        <v>7010411.6231585648</v>
      </c>
      <c r="AE337" s="67">
        <f t="shared" si="1320"/>
        <v>6810135.7147844601</v>
      </c>
      <c r="AF337" s="67">
        <f t="shared" si="1320"/>
        <v>7123581.1489830893</v>
      </c>
      <c r="AG337" s="67">
        <f t="shared" si="1320"/>
        <v>6902321.7372961845</v>
      </c>
      <c r="AH337" s="67">
        <f t="shared" si="1320"/>
        <v>7196484.3914033277</v>
      </c>
      <c r="AI337" s="67">
        <f t="shared" si="1320"/>
        <v>6965011.5751326242</v>
      </c>
      <c r="AJ337" s="67">
        <f t="shared" si="1320"/>
        <v>6878898.1198233021</v>
      </c>
      <c r="AK337" s="67">
        <f t="shared" si="1320"/>
        <v>7057418.3337339833</v>
      </c>
      <c r="AL337" s="67">
        <f t="shared" si="1320"/>
        <v>6937951.1471902598</v>
      </c>
      <c r="AM337" s="67">
        <f t="shared" si="1320"/>
        <v>7125775.1284050252</v>
      </c>
      <c r="AN337" s="67">
        <f t="shared" si="1320"/>
        <v>7489609.673592004</v>
      </c>
      <c r="AO337" s="67">
        <f t="shared" si="1320"/>
        <v>7490265.4974635094</v>
      </c>
      <c r="AP337" s="67">
        <f t="shared" si="1320"/>
        <v>8761617.7630089577</v>
      </c>
      <c r="AQ337" s="67">
        <f t="shared" si="1320"/>
        <v>8385480.4379545981</v>
      </c>
      <c r="AR337" s="67">
        <f t="shared" si="1320"/>
        <v>8806491.0947424844</v>
      </c>
      <c r="AS337" s="67">
        <f t="shared" si="1320"/>
        <v>8464110.8716655225</v>
      </c>
      <c r="AT337" s="67">
        <f t="shared" si="1320"/>
        <v>8877560.7523509841</v>
      </c>
      <c r="AU337" s="67">
        <f t="shared" si="1320"/>
        <v>8522300.2131902315</v>
      </c>
      <c r="AV337" s="67">
        <f t="shared" si="1320"/>
        <v>8156160.0615048371</v>
      </c>
      <c r="AW337" s="67">
        <f t="shared" si="1320"/>
        <v>8561671.1302496661</v>
      </c>
      <c r="AX337" s="67">
        <f t="shared" si="1320"/>
        <v>8202008.7874358883</v>
      </c>
      <c r="AY337" s="67">
        <f t="shared" si="1320"/>
        <v>8600076.4456821736</v>
      </c>
      <c r="BA337" s="37">
        <f t="shared" si="1305"/>
        <v>38446895.460000001</v>
      </c>
      <c r="BB337" s="37">
        <f t="shared" si="1305"/>
        <v>47273644.550350457</v>
      </c>
      <c r="BC337" s="37">
        <f t="shared" si="1305"/>
        <v>82987758.715273455</v>
      </c>
      <c r="BD337" s="37">
        <f t="shared" si="1305"/>
        <v>100317352.72884086</v>
      </c>
      <c r="BF337" s="77" t="s">
        <v>247</v>
      </c>
      <c r="BG337" s="77" t="str">
        <f t="shared" si="1306"/>
        <v>Total Contra RevenueWeak  Case Scenario</v>
      </c>
    </row>
    <row r="338" spans="2:59" x14ac:dyDescent="0.25">
      <c r="B338" s="54" t="s">
        <v>48</v>
      </c>
      <c r="C338" s="78" t="s">
        <v>26</v>
      </c>
      <c r="D338" s="64">
        <f t="shared" ref="D338:O338" si="1321">D179</f>
        <v>-164584.79</v>
      </c>
      <c r="E338" s="64">
        <f t="shared" si="1321"/>
        <v>-164033.37</v>
      </c>
      <c r="F338" s="64">
        <f t="shared" si="1321"/>
        <v>-141162.74341</v>
      </c>
      <c r="G338" s="64">
        <f t="shared" si="1321"/>
        <v>-148094.49</v>
      </c>
      <c r="H338" s="64">
        <f t="shared" si="1321"/>
        <v>-242595.65999999997</v>
      </c>
      <c r="I338" s="64">
        <f t="shared" si="1321"/>
        <v>-37446.854359999998</v>
      </c>
      <c r="J338" s="64">
        <f t="shared" si="1321"/>
        <v>-103168.71674</v>
      </c>
      <c r="K338" s="64">
        <f t="shared" si="1321"/>
        <v>-183773.21</v>
      </c>
      <c r="L338" s="64">
        <f t="shared" si="1321"/>
        <v>11471.77</v>
      </c>
      <c r="M338" s="64">
        <f t="shared" si="1321"/>
        <v>-112529.67000000001</v>
      </c>
      <c r="N338" s="64">
        <f t="shared" si="1321"/>
        <v>-152807.15617</v>
      </c>
      <c r="O338" s="64">
        <f t="shared" si="1321"/>
        <v>-52354.350399999996</v>
      </c>
      <c r="P338" s="67">
        <f t="shared" ref="P338:AY338" si="1322">P336*P424</f>
        <v>-130109.2196159585</v>
      </c>
      <c r="Q338" s="67">
        <f t="shared" si="1322"/>
        <v>-135748.62630718079</v>
      </c>
      <c r="R338" s="67">
        <f t="shared" si="1322"/>
        <v>-152411.1814707247</v>
      </c>
      <c r="S338" s="67">
        <f t="shared" si="1322"/>
        <v>-150358.62362044069</v>
      </c>
      <c r="T338" s="67">
        <f t="shared" si="1322"/>
        <v>-160719.3499516779</v>
      </c>
      <c r="U338" s="67">
        <f t="shared" si="1322"/>
        <v>-156717.39182801999</v>
      </c>
      <c r="V338" s="67">
        <f t="shared" si="1322"/>
        <v>-166494.81547668972</v>
      </c>
      <c r="W338" s="67">
        <f t="shared" si="1322"/>
        <v>-161660.00231980992</v>
      </c>
      <c r="X338" s="67">
        <f t="shared" si="1322"/>
        <v>-159691.66741751254</v>
      </c>
      <c r="Y338" s="67">
        <f t="shared" si="1322"/>
        <v>-164131.49441828107</v>
      </c>
      <c r="Z338" s="67">
        <f t="shared" si="1322"/>
        <v>-161860.75600381149</v>
      </c>
      <c r="AA338" s="67">
        <f t="shared" si="1322"/>
        <v>-166822.81290519924</v>
      </c>
      <c r="AB338" s="67">
        <f t="shared" si="1322"/>
        <v>-255056.5116738111</v>
      </c>
      <c r="AC338" s="67">
        <f t="shared" si="1322"/>
        <v>-257484.31778894059</v>
      </c>
      <c r="AD338" s="67">
        <f t="shared" si="1322"/>
        <v>-276824.80081370473</v>
      </c>
      <c r="AE338" s="67">
        <f t="shared" si="1322"/>
        <v>-268916.3724041236</v>
      </c>
      <c r="AF338" s="67">
        <f t="shared" si="1322"/>
        <v>-281293.60138185747</v>
      </c>
      <c r="AG338" s="67">
        <f t="shared" si="1322"/>
        <v>-272556.5833776581</v>
      </c>
      <c r="AH338" s="67">
        <f t="shared" si="1322"/>
        <v>-284172.38035326445</v>
      </c>
      <c r="AI338" s="67">
        <f t="shared" si="1322"/>
        <v>-275032.05882831314</v>
      </c>
      <c r="AJ338" s="67">
        <f t="shared" si="1322"/>
        <v>-271631.63936725981</v>
      </c>
      <c r="AK338" s="67">
        <f t="shared" si="1322"/>
        <v>-278680.98615508486</v>
      </c>
      <c r="AL338" s="67">
        <f t="shared" si="1322"/>
        <v>-273963.50565658038</v>
      </c>
      <c r="AM338" s="67">
        <f t="shared" si="1322"/>
        <v>-281380.23651102168</v>
      </c>
      <c r="AN338" s="67">
        <f t="shared" si="1322"/>
        <v>-295747.21393183561</v>
      </c>
      <c r="AO338" s="67">
        <f t="shared" si="1322"/>
        <v>-295773.11088658764</v>
      </c>
      <c r="AP338" s="67">
        <f t="shared" si="1322"/>
        <v>-345975.84598862473</v>
      </c>
      <c r="AQ338" s="67">
        <f t="shared" si="1322"/>
        <v>-331123.06049129338</v>
      </c>
      <c r="AR338" s="67">
        <f t="shared" si="1322"/>
        <v>-347747.78917637491</v>
      </c>
      <c r="AS338" s="67">
        <f t="shared" si="1322"/>
        <v>-334227.99288613535</v>
      </c>
      <c r="AT338" s="67">
        <f t="shared" si="1322"/>
        <v>-350554.16416103055</v>
      </c>
      <c r="AU338" s="67">
        <f t="shared" si="1322"/>
        <v>-336525.75423638831</v>
      </c>
      <c r="AV338" s="67">
        <f t="shared" si="1322"/>
        <v>-322067.73379356839</v>
      </c>
      <c r="AW338" s="67">
        <f t="shared" si="1322"/>
        <v>-338080.41990492441</v>
      </c>
      <c r="AX338" s="67">
        <f t="shared" si="1322"/>
        <v>-323878.19302273804</v>
      </c>
      <c r="AY338" s="67">
        <f t="shared" si="1322"/>
        <v>-339596.95621780941</v>
      </c>
      <c r="BA338" s="37">
        <f t="shared" si="1305"/>
        <v>-1491079.2410800001</v>
      </c>
      <c r="BB338" s="37">
        <f t="shared" si="1305"/>
        <v>-1866725.9413353065</v>
      </c>
      <c r="BC338" s="37">
        <f t="shared" si="1305"/>
        <v>-3276992.99431162</v>
      </c>
      <c r="BD338" s="37">
        <f t="shared" si="1305"/>
        <v>-3961298.2346973112</v>
      </c>
      <c r="BF338" s="77" t="s">
        <v>247</v>
      </c>
      <c r="BG338" s="77" t="str">
        <f t="shared" si="1306"/>
        <v>Total Other RevenueWeak  Case Scenario</v>
      </c>
    </row>
    <row r="339" spans="2:59" x14ac:dyDescent="0.25">
      <c r="B339" s="55" t="s">
        <v>49</v>
      </c>
      <c r="C339" s="79" t="s">
        <v>26</v>
      </c>
      <c r="D339" s="68">
        <f t="shared" ref="D339:O339" si="1323">D180</f>
        <v>883823.14999999991</v>
      </c>
      <c r="E339" s="68">
        <f t="shared" si="1323"/>
        <v>804105.80999999971</v>
      </c>
      <c r="F339" s="68">
        <f t="shared" si="1323"/>
        <v>1030976.7865900003</v>
      </c>
      <c r="G339" s="68">
        <f t="shared" si="1323"/>
        <v>1111706.9099999995</v>
      </c>
      <c r="H339" s="68">
        <f t="shared" si="1323"/>
        <v>1118574.3699999994</v>
      </c>
      <c r="I339" s="68">
        <f t="shared" si="1323"/>
        <v>1284511.7356399999</v>
      </c>
      <c r="J339" s="68">
        <f t="shared" si="1323"/>
        <v>1124521.61326</v>
      </c>
      <c r="K339" s="68">
        <f t="shared" si="1323"/>
        <v>1098308.5099999998</v>
      </c>
      <c r="L339" s="68">
        <f t="shared" si="1323"/>
        <v>1388368.0999999987</v>
      </c>
      <c r="M339" s="68">
        <f t="shared" si="1323"/>
        <v>1179734.2000000002</v>
      </c>
      <c r="N339" s="68">
        <f t="shared" si="1323"/>
        <v>1138706.4738299998</v>
      </c>
      <c r="O339" s="68">
        <f t="shared" si="1323"/>
        <v>986742.02960000082</v>
      </c>
      <c r="P339" s="68">
        <f t="shared" ref="P339:AY339" si="1324">P336-P337+P338</f>
        <v>1124159.4886356445</v>
      </c>
      <c r="Q339" s="68">
        <f t="shared" si="1324"/>
        <v>1172884.6486275753</v>
      </c>
      <c r="R339" s="68">
        <f t="shared" si="1324"/>
        <v>1316851.1526716538</v>
      </c>
      <c r="S339" s="68">
        <f t="shared" si="1324"/>
        <v>1299116.8030984178</v>
      </c>
      <c r="T339" s="68">
        <f t="shared" si="1324"/>
        <v>1388634.7392507982</v>
      </c>
      <c r="U339" s="68">
        <f t="shared" si="1324"/>
        <v>1354057.3341206186</v>
      </c>
      <c r="V339" s="68">
        <f t="shared" si="1324"/>
        <v>1438535.4641217494</v>
      </c>
      <c r="W339" s="68">
        <f t="shared" si="1324"/>
        <v>1396762.0901661636</v>
      </c>
      <c r="X339" s="68">
        <f t="shared" si="1324"/>
        <v>1379755.4371114334</v>
      </c>
      <c r="Y339" s="68">
        <f t="shared" si="1324"/>
        <v>1418116.0826179297</v>
      </c>
      <c r="Z339" s="68">
        <f t="shared" si="1324"/>
        <v>1398496.6264228183</v>
      </c>
      <c r="AA339" s="68">
        <f t="shared" si="1324"/>
        <v>1441369.401813447</v>
      </c>
      <c r="AB339" s="68">
        <f t="shared" si="1324"/>
        <v>2203719.2950871773</v>
      </c>
      <c r="AC339" s="68">
        <f t="shared" si="1324"/>
        <v>2224695.8353273408</v>
      </c>
      <c r="AD339" s="68">
        <f t="shared" si="1324"/>
        <v>2391799.96193159</v>
      </c>
      <c r="AE339" s="68">
        <f t="shared" si="1324"/>
        <v>2323470.1782078249</v>
      </c>
      <c r="AF339" s="68">
        <f t="shared" si="1324"/>
        <v>2430410.9425856709</v>
      </c>
      <c r="AG339" s="68">
        <f t="shared" si="1324"/>
        <v>2354922.0439450364</v>
      </c>
      <c r="AH339" s="68">
        <f t="shared" si="1324"/>
        <v>2455283.9431765908</v>
      </c>
      <c r="AI339" s="68">
        <f t="shared" si="1324"/>
        <v>2376310.4530443484</v>
      </c>
      <c r="AJ339" s="68">
        <f t="shared" si="1324"/>
        <v>2346930.4151518187</v>
      </c>
      <c r="AK339" s="68">
        <f t="shared" si="1324"/>
        <v>2407837.6291340985</v>
      </c>
      <c r="AL339" s="68">
        <f t="shared" si="1324"/>
        <v>2367078.0236234302</v>
      </c>
      <c r="AM339" s="68">
        <f t="shared" si="1324"/>
        <v>2431159.4806430545</v>
      </c>
      <c r="AN339" s="68">
        <f t="shared" si="1324"/>
        <v>2555291.9136735047</v>
      </c>
      <c r="AO339" s="68">
        <f t="shared" si="1324"/>
        <v>2555515.6665135967</v>
      </c>
      <c r="AP339" s="68">
        <f t="shared" si="1324"/>
        <v>2989273.4062571572</v>
      </c>
      <c r="AQ339" s="68">
        <f t="shared" si="1324"/>
        <v>2860943.5323344725</v>
      </c>
      <c r="AR339" s="68">
        <f t="shared" si="1324"/>
        <v>3004583.2110020649</v>
      </c>
      <c r="AS339" s="68">
        <f t="shared" si="1324"/>
        <v>2887770.5260212887</v>
      </c>
      <c r="AT339" s="68">
        <f t="shared" si="1324"/>
        <v>3028830.6323376349</v>
      </c>
      <c r="AU339" s="68">
        <f t="shared" si="1324"/>
        <v>2907623.463669606</v>
      </c>
      <c r="AV339" s="68">
        <f t="shared" si="1324"/>
        <v>2782704.4078512858</v>
      </c>
      <c r="AW339" s="68">
        <f t="shared" si="1324"/>
        <v>2921055.9642110714</v>
      </c>
      <c r="AX339" s="68">
        <f t="shared" si="1324"/>
        <v>2798346.9958805311</v>
      </c>
      <c r="AY339" s="68">
        <f t="shared" si="1324"/>
        <v>2934159.0224802876</v>
      </c>
      <c r="BA339" s="134">
        <f t="shared" si="1305"/>
        <v>13150079.688919993</v>
      </c>
      <c r="BB339" s="134">
        <f t="shared" si="1305"/>
        <v>16128739.268658249</v>
      </c>
      <c r="BC339" s="134">
        <f t="shared" si="1305"/>
        <v>28313618.201857984</v>
      </c>
      <c r="BD339" s="134">
        <f t="shared" si="1305"/>
        <v>34226098.742232502</v>
      </c>
      <c r="BF339" s="77" t="s">
        <v>247</v>
      </c>
      <c r="BG339" s="77" t="str">
        <f t="shared" si="1306"/>
        <v>Adjusted Net RevenueWeak  Case Scenario</v>
      </c>
    </row>
    <row r="340" spans="2:59" x14ac:dyDescent="0.25">
      <c r="B340" s="40" t="s">
        <v>50</v>
      </c>
      <c r="C340" s="78" t="s">
        <v>26</v>
      </c>
      <c r="D340" s="63">
        <f t="shared" ref="D340:O340" si="1325">D181</f>
        <v>8443.5499999999993</v>
      </c>
      <c r="E340" s="63">
        <f t="shared" si="1325"/>
        <v>9729.91</v>
      </c>
      <c r="F340" s="63">
        <f t="shared" si="1325"/>
        <v>3633.7099999999991</v>
      </c>
      <c r="G340" s="63">
        <f t="shared" si="1325"/>
        <v>4019.9300000000003</v>
      </c>
      <c r="H340" s="63">
        <f t="shared" si="1325"/>
        <v>8066.4400000000005</v>
      </c>
      <c r="I340" s="63">
        <f t="shared" si="1325"/>
        <v>64344.840000000004</v>
      </c>
      <c r="J340" s="63">
        <f t="shared" si="1325"/>
        <v>5514.84</v>
      </c>
      <c r="K340" s="63">
        <f t="shared" si="1325"/>
        <v>6024.3099999999995</v>
      </c>
      <c r="L340" s="63">
        <f t="shared" si="1325"/>
        <v>40500.06</v>
      </c>
      <c r="M340" s="63">
        <f t="shared" si="1325"/>
        <v>8285.25</v>
      </c>
      <c r="N340" s="63">
        <f t="shared" si="1325"/>
        <v>10063.93</v>
      </c>
      <c r="O340" s="63">
        <f t="shared" si="1325"/>
        <v>17033.710000000003</v>
      </c>
      <c r="P340" s="37">
        <f t="shared" ref="P340:AY340" si="1326">P339*P425</f>
        <v>14874.716412707441</v>
      </c>
      <c r="Q340" s="37">
        <f t="shared" si="1326"/>
        <v>15519.44071061236</v>
      </c>
      <c r="R340" s="37">
        <f t="shared" si="1326"/>
        <v>17424.384753012953</v>
      </c>
      <c r="S340" s="37">
        <f t="shared" si="1326"/>
        <v>17189.726394183581</v>
      </c>
      <c r="T340" s="37">
        <f t="shared" si="1326"/>
        <v>18374.214829835691</v>
      </c>
      <c r="U340" s="37">
        <f t="shared" si="1326"/>
        <v>17916.691586205074</v>
      </c>
      <c r="V340" s="37">
        <f t="shared" si="1326"/>
        <v>19034.494032873681</v>
      </c>
      <c r="W340" s="37">
        <f t="shared" si="1326"/>
        <v>18481.754766361373</v>
      </c>
      <c r="X340" s="37">
        <f t="shared" si="1326"/>
        <v>18256.725183036466</v>
      </c>
      <c r="Y340" s="37">
        <f t="shared" si="1326"/>
        <v>18764.307718331398</v>
      </c>
      <c r="Z340" s="37">
        <f t="shared" si="1326"/>
        <v>18504.705900240613</v>
      </c>
      <c r="AA340" s="37">
        <f t="shared" si="1326"/>
        <v>19071.992288167014</v>
      </c>
      <c r="AB340" s="37">
        <f t="shared" si="1326"/>
        <v>29159.296255566864</v>
      </c>
      <c r="AC340" s="37">
        <f t="shared" si="1326"/>
        <v>29436.854814246883</v>
      </c>
      <c r="AD340" s="37">
        <f t="shared" si="1326"/>
        <v>31647.952545270877</v>
      </c>
      <c r="AE340" s="37">
        <f t="shared" si="1326"/>
        <v>30743.822690292567</v>
      </c>
      <c r="AF340" s="37">
        <f t="shared" si="1326"/>
        <v>32158.847479176591</v>
      </c>
      <c r="AG340" s="37">
        <f t="shared" si="1326"/>
        <v>31159.989246925354</v>
      </c>
      <c r="AH340" s="37">
        <f t="shared" si="1326"/>
        <v>32487.963439912794</v>
      </c>
      <c r="AI340" s="37">
        <f t="shared" si="1326"/>
        <v>31442.997595017812</v>
      </c>
      <c r="AJ340" s="37">
        <f t="shared" si="1326"/>
        <v>31054.245165968467</v>
      </c>
      <c r="AK340" s="37">
        <f t="shared" si="1326"/>
        <v>31860.16064738655</v>
      </c>
      <c r="AL340" s="37">
        <f t="shared" si="1326"/>
        <v>31320.835418898863</v>
      </c>
      <c r="AM340" s="37">
        <f t="shared" si="1326"/>
        <v>32168.752026921156</v>
      </c>
      <c r="AN340" s="37">
        <f t="shared" si="1326"/>
        <v>33811.254498868715</v>
      </c>
      <c r="AO340" s="37">
        <f t="shared" si="1326"/>
        <v>33814.215164216068</v>
      </c>
      <c r="AP340" s="37">
        <f t="shared" si="1326"/>
        <v>39553.635091483717</v>
      </c>
      <c r="AQ340" s="37">
        <f t="shared" si="1326"/>
        <v>37855.592686312921</v>
      </c>
      <c r="AR340" s="37">
        <f t="shared" si="1326"/>
        <v>39756.212222412716</v>
      </c>
      <c r="AS340" s="37">
        <f t="shared" si="1326"/>
        <v>38210.563602211332</v>
      </c>
      <c r="AT340" s="37">
        <f t="shared" si="1326"/>
        <v>40077.050608560021</v>
      </c>
      <c r="AU340" s="37">
        <f t="shared" si="1326"/>
        <v>38473.254813256739</v>
      </c>
      <c r="AV340" s="37">
        <f t="shared" si="1326"/>
        <v>36820.343861897119</v>
      </c>
      <c r="AW340" s="37">
        <f t="shared" si="1326"/>
        <v>38650.991725401058</v>
      </c>
      <c r="AX340" s="37">
        <f t="shared" si="1326"/>
        <v>37027.324333305347</v>
      </c>
      <c r="AY340" s="37">
        <f t="shared" si="1326"/>
        <v>38824.369504856819</v>
      </c>
      <c r="BA340" s="37">
        <f t="shared" si="1305"/>
        <v>185660.47999999998</v>
      </c>
      <c r="BB340" s="37">
        <f t="shared" si="1305"/>
        <v>213413.15457556763</v>
      </c>
      <c r="BC340" s="37">
        <f t="shared" si="1305"/>
        <v>374641.71732558479</v>
      </c>
      <c r="BD340" s="37">
        <f t="shared" si="1305"/>
        <v>452874.8081127826</v>
      </c>
      <c r="BF340" s="77" t="s">
        <v>247</v>
      </c>
      <c r="BG340" s="77" t="str">
        <f t="shared" si="1306"/>
        <v>Chargebacks and FraudWeak  Case Scenario</v>
      </c>
    </row>
    <row r="341" spans="2:59" x14ac:dyDescent="0.25">
      <c r="B341" s="40" t="s">
        <v>51</v>
      </c>
      <c r="C341" s="78" t="s">
        <v>26</v>
      </c>
      <c r="D341" s="63">
        <f t="shared" ref="D341:O341" si="1327">D182</f>
        <v>8943.01</v>
      </c>
      <c r="E341" s="63">
        <f t="shared" si="1327"/>
        <v>10519.39</v>
      </c>
      <c r="F341" s="63">
        <f t="shared" si="1327"/>
        <v>3623.8599999999997</v>
      </c>
      <c r="G341" s="63">
        <f t="shared" si="1327"/>
        <v>13547.26</v>
      </c>
      <c r="H341" s="63">
        <f t="shared" si="1327"/>
        <v>10230.06</v>
      </c>
      <c r="I341" s="63">
        <f t="shared" si="1327"/>
        <v>10227.32</v>
      </c>
      <c r="J341" s="63">
        <f t="shared" si="1327"/>
        <v>9622.69</v>
      </c>
      <c r="K341" s="63">
        <f t="shared" si="1327"/>
        <v>9554.59</v>
      </c>
      <c r="L341" s="63">
        <f t="shared" si="1327"/>
        <v>9664.2199999999993</v>
      </c>
      <c r="M341" s="63">
        <f t="shared" si="1327"/>
        <v>9199.1299999999992</v>
      </c>
      <c r="N341" s="63">
        <f t="shared" si="1327"/>
        <v>8635.51</v>
      </c>
      <c r="O341" s="63">
        <f t="shared" si="1327"/>
        <v>10513.98</v>
      </c>
      <c r="P341" s="37">
        <f t="shared" ref="P341:AY341" si="1328">P339*P426</f>
        <v>9954.7250552010701</v>
      </c>
      <c r="Q341" s="37">
        <f t="shared" si="1328"/>
        <v>10386.199037223885</v>
      </c>
      <c r="R341" s="37">
        <f t="shared" si="1328"/>
        <v>11661.059926097098</v>
      </c>
      <c r="S341" s="37">
        <f t="shared" si="1328"/>
        <v>11504.017641777951</v>
      </c>
      <c r="T341" s="37">
        <f t="shared" si="1328"/>
        <v>12296.722281034718</v>
      </c>
      <c r="U341" s="37">
        <f t="shared" si="1328"/>
        <v>11990.530353045042</v>
      </c>
      <c r="V341" s="37">
        <f t="shared" si="1328"/>
        <v>12738.606196232942</v>
      </c>
      <c r="W341" s="37">
        <f t="shared" si="1328"/>
        <v>12368.69209012986</v>
      </c>
      <c r="X341" s="37">
        <f t="shared" si="1328"/>
        <v>12218.093748008045</v>
      </c>
      <c r="Y341" s="37">
        <f t="shared" si="1328"/>
        <v>12557.787254861478</v>
      </c>
      <c r="Z341" s="37">
        <f t="shared" si="1328"/>
        <v>12384.051860436322</v>
      </c>
      <c r="AA341" s="37">
        <f t="shared" si="1328"/>
        <v>12763.701452581898</v>
      </c>
      <c r="AB341" s="37">
        <f t="shared" si="1328"/>
        <v>19514.508308833552</v>
      </c>
      <c r="AC341" s="37">
        <f t="shared" si="1328"/>
        <v>19700.261035925349</v>
      </c>
      <c r="AD341" s="37">
        <f t="shared" si="1328"/>
        <v>21180.011598680208</v>
      </c>
      <c r="AE341" s="37">
        <f t="shared" si="1328"/>
        <v>20574.933567557619</v>
      </c>
      <c r="AF341" s="37">
        <f t="shared" si="1328"/>
        <v>21521.9218884644</v>
      </c>
      <c r="AG341" s="37">
        <f t="shared" si="1328"/>
        <v>20853.448030186966</v>
      </c>
      <c r="AH341" s="37">
        <f t="shared" si="1328"/>
        <v>21742.178786781355</v>
      </c>
      <c r="AI341" s="37">
        <f t="shared" si="1328"/>
        <v>21042.847963296295</v>
      </c>
      <c r="AJ341" s="37">
        <f t="shared" si="1328"/>
        <v>20782.680075831784</v>
      </c>
      <c r="AK341" s="37">
        <f t="shared" si="1328"/>
        <v>21322.029318711688</v>
      </c>
      <c r="AL341" s="37">
        <f t="shared" si="1328"/>
        <v>20961.092396220727</v>
      </c>
      <c r="AM341" s="37">
        <f t="shared" si="1328"/>
        <v>21528.550387916603</v>
      </c>
      <c r="AN341" s="37">
        <f t="shared" si="1328"/>
        <v>22627.775412251027</v>
      </c>
      <c r="AO341" s="37">
        <f t="shared" si="1328"/>
        <v>22629.756801925672</v>
      </c>
      <c r="AP341" s="37">
        <f t="shared" si="1328"/>
        <v>26470.794558012352</v>
      </c>
      <c r="AQ341" s="37">
        <f t="shared" si="1328"/>
        <v>25334.400101368668</v>
      </c>
      <c r="AR341" s="37">
        <f t="shared" si="1328"/>
        <v>26606.366866412594</v>
      </c>
      <c r="AS341" s="37">
        <f t="shared" si="1328"/>
        <v>25571.960117460323</v>
      </c>
      <c r="AT341" s="37">
        <f t="shared" si="1328"/>
        <v>26821.084097493538</v>
      </c>
      <c r="AU341" s="37">
        <f t="shared" si="1328"/>
        <v>25747.763050963029</v>
      </c>
      <c r="AV341" s="37">
        <f t="shared" si="1328"/>
        <v>24641.572276968913</v>
      </c>
      <c r="AW341" s="37">
        <f t="shared" si="1328"/>
        <v>25866.711341704598</v>
      </c>
      <c r="AX341" s="37">
        <f t="shared" si="1328"/>
        <v>24780.091468024188</v>
      </c>
      <c r="AY341" s="37">
        <f t="shared" si="1328"/>
        <v>25982.742335323339</v>
      </c>
      <c r="BA341" s="37">
        <f t="shared" si="1305"/>
        <v>114281.01999999999</v>
      </c>
      <c r="BB341" s="37">
        <f t="shared" si="1305"/>
        <v>142824.1868966303</v>
      </c>
      <c r="BC341" s="37">
        <f t="shared" si="1305"/>
        <v>250724.4633584065</v>
      </c>
      <c r="BD341" s="37">
        <f t="shared" si="1305"/>
        <v>303081.01842790825</v>
      </c>
      <c r="BF341" s="77" t="s">
        <v>247</v>
      </c>
      <c r="BG341" s="77" t="str">
        <f t="shared" si="1306"/>
        <v>Fees and OtherWeak  Case Scenario</v>
      </c>
    </row>
    <row r="342" spans="2:59" x14ac:dyDescent="0.25">
      <c r="B342" s="40" t="s">
        <v>52</v>
      </c>
      <c r="C342" s="78" t="s">
        <v>26</v>
      </c>
      <c r="D342" s="63">
        <f t="shared" ref="D342:O342" si="1329">D183</f>
        <v>9895.3499999999985</v>
      </c>
      <c r="E342" s="63">
        <f t="shared" si="1329"/>
        <v>8451.9699999999993</v>
      </c>
      <c r="F342" s="63">
        <f t="shared" si="1329"/>
        <v>7518.35</v>
      </c>
      <c r="G342" s="63">
        <f t="shared" si="1329"/>
        <v>8736.14</v>
      </c>
      <c r="H342" s="63">
        <f t="shared" si="1329"/>
        <v>3214.79</v>
      </c>
      <c r="I342" s="63">
        <f t="shared" si="1329"/>
        <v>8135.36</v>
      </c>
      <c r="J342" s="63">
        <f t="shared" si="1329"/>
        <v>8807.74</v>
      </c>
      <c r="K342" s="63">
        <f t="shared" si="1329"/>
        <v>10463.269999999999</v>
      </c>
      <c r="L342" s="63">
        <f t="shared" si="1329"/>
        <v>19812.830000000002</v>
      </c>
      <c r="M342" s="63">
        <f t="shared" si="1329"/>
        <v>5613.6399999999994</v>
      </c>
      <c r="N342" s="63">
        <f t="shared" si="1329"/>
        <v>11518.37</v>
      </c>
      <c r="O342" s="63">
        <f t="shared" si="1329"/>
        <v>10930.82</v>
      </c>
      <c r="P342" s="37">
        <f t="shared" ref="P342:AY342" si="1330">P339*P427</f>
        <v>9709.5919024381219</v>
      </c>
      <c r="Q342" s="37">
        <f t="shared" si="1330"/>
        <v>10130.440922248326</v>
      </c>
      <c r="R342" s="37">
        <f t="shared" si="1330"/>
        <v>11373.908611682005</v>
      </c>
      <c r="S342" s="37">
        <f t="shared" si="1330"/>
        <v>11220.733462824539</v>
      </c>
      <c r="T342" s="37">
        <f t="shared" si="1330"/>
        <v>11993.917905757118</v>
      </c>
      <c r="U342" s="37">
        <f t="shared" si="1330"/>
        <v>11695.265893962262</v>
      </c>
      <c r="V342" s="37">
        <f t="shared" si="1330"/>
        <v>12424.920516179258</v>
      </c>
      <c r="W342" s="37">
        <f t="shared" si="1330"/>
        <v>12064.11547241368</v>
      </c>
      <c r="X342" s="37">
        <f t="shared" si="1330"/>
        <v>11917.225584940334</v>
      </c>
      <c r="Y342" s="37">
        <f t="shared" si="1330"/>
        <v>12248.554205787741</v>
      </c>
      <c r="Z342" s="37">
        <f t="shared" si="1330"/>
        <v>12079.097011387779</v>
      </c>
      <c r="AA342" s="37">
        <f t="shared" si="1330"/>
        <v>12449.39780676079</v>
      </c>
      <c r="AB342" s="37">
        <f t="shared" si="1330"/>
        <v>19033.967367739075</v>
      </c>
      <c r="AC342" s="37">
        <f t="shared" si="1330"/>
        <v>19215.145970344875</v>
      </c>
      <c r="AD342" s="37">
        <f t="shared" si="1330"/>
        <v>20658.457965611495</v>
      </c>
      <c r="AE342" s="37">
        <f t="shared" si="1330"/>
        <v>20068.27986237382</v>
      </c>
      <c r="AF342" s="37">
        <f t="shared" si="1330"/>
        <v>20991.948781544612</v>
      </c>
      <c r="AG342" s="37">
        <f t="shared" si="1330"/>
        <v>20339.93596096641</v>
      </c>
      <c r="AH342" s="37">
        <f t="shared" si="1330"/>
        <v>21206.781896924036</v>
      </c>
      <c r="AI342" s="37">
        <f t="shared" si="1330"/>
        <v>20524.671957856637</v>
      </c>
      <c r="AJ342" s="37">
        <f t="shared" si="1330"/>
        <v>20270.910653612475</v>
      </c>
      <c r="AK342" s="37">
        <f t="shared" si="1330"/>
        <v>20796.978527131163</v>
      </c>
      <c r="AL342" s="37">
        <f t="shared" si="1330"/>
        <v>20444.929605591322</v>
      </c>
      <c r="AM342" s="37">
        <f t="shared" si="1330"/>
        <v>20998.414055497386</v>
      </c>
      <c r="AN342" s="37">
        <f t="shared" si="1330"/>
        <v>22070.570879121413</v>
      </c>
      <c r="AO342" s="37">
        <f t="shared" si="1330"/>
        <v>22072.50347746379</v>
      </c>
      <c r="AP342" s="37">
        <f t="shared" si="1330"/>
        <v>25818.95643187992</v>
      </c>
      <c r="AQ342" s="37">
        <f t="shared" si="1330"/>
        <v>24710.545465929819</v>
      </c>
      <c r="AR342" s="37">
        <f t="shared" si="1330"/>
        <v>25951.190298766083</v>
      </c>
      <c r="AS342" s="37">
        <f t="shared" si="1330"/>
        <v>24942.255613201189</v>
      </c>
      <c r="AT342" s="37">
        <f t="shared" si="1330"/>
        <v>26160.620160129078</v>
      </c>
      <c r="AU342" s="37">
        <f t="shared" si="1330"/>
        <v>25113.729433934277</v>
      </c>
      <c r="AV342" s="37">
        <f t="shared" si="1330"/>
        <v>24034.778390870226</v>
      </c>
      <c r="AW342" s="37">
        <f t="shared" si="1330"/>
        <v>25229.748646337313</v>
      </c>
      <c r="AX342" s="37">
        <f t="shared" si="1330"/>
        <v>24169.886574003805</v>
      </c>
      <c r="AY342" s="37">
        <f t="shared" si="1330"/>
        <v>25342.922399487205</v>
      </c>
      <c r="BA342" s="37">
        <f t="shared" si="1305"/>
        <v>113098.62999999998</v>
      </c>
      <c r="BB342" s="37">
        <f t="shared" si="1305"/>
        <v>139307.16929638197</v>
      </c>
      <c r="BC342" s="37">
        <f t="shared" si="1305"/>
        <v>244550.42260519328</v>
      </c>
      <c r="BD342" s="37">
        <f t="shared" si="1305"/>
        <v>295617.70777112414</v>
      </c>
      <c r="BF342" s="77" t="s">
        <v>247</v>
      </c>
      <c r="BG342" s="77" t="str">
        <f t="shared" si="1306"/>
        <v>MobileWeak  Case Scenario</v>
      </c>
    </row>
    <row r="343" spans="2:59" x14ac:dyDescent="0.25">
      <c r="B343" s="40" t="s">
        <v>53</v>
      </c>
      <c r="C343" s="78" t="s">
        <v>26</v>
      </c>
      <c r="D343" s="63">
        <f t="shared" ref="D343:O343" si="1331">D184</f>
        <v>31513.67</v>
      </c>
      <c r="E343" s="63">
        <f t="shared" si="1331"/>
        <v>23093.920000000002</v>
      </c>
      <c r="F343" s="63">
        <f t="shared" si="1331"/>
        <v>38155.699999999997</v>
      </c>
      <c r="G343" s="63">
        <f t="shared" si="1331"/>
        <v>32249.379999999997</v>
      </c>
      <c r="H343" s="63">
        <f t="shared" si="1331"/>
        <v>54040.17</v>
      </c>
      <c r="I343" s="63">
        <f t="shared" si="1331"/>
        <v>38632.589999999997</v>
      </c>
      <c r="J343" s="63">
        <f t="shared" si="1331"/>
        <v>41612.050000000003</v>
      </c>
      <c r="K343" s="63">
        <f t="shared" si="1331"/>
        <v>34805.919999999998</v>
      </c>
      <c r="L343" s="63">
        <f t="shared" si="1331"/>
        <v>59350.890000000007</v>
      </c>
      <c r="M343" s="63">
        <f t="shared" si="1331"/>
        <v>58251.66</v>
      </c>
      <c r="N343" s="63">
        <f t="shared" si="1331"/>
        <v>36177.980000000003</v>
      </c>
      <c r="O343" s="63">
        <f t="shared" si="1331"/>
        <v>34022.410000000003</v>
      </c>
      <c r="P343" s="37">
        <f t="shared" ref="P343:AY343" si="1332">P339*P428</f>
        <v>40830.648680913837</v>
      </c>
      <c r="Q343" s="37">
        <f t="shared" si="1332"/>
        <v>42600.397466263152</v>
      </c>
      <c r="R343" s="37">
        <f t="shared" si="1332"/>
        <v>47829.41150552316</v>
      </c>
      <c r="S343" s="37">
        <f t="shared" si="1332"/>
        <v>47185.281376009123</v>
      </c>
      <c r="T343" s="37">
        <f t="shared" si="1332"/>
        <v>50436.66646738469</v>
      </c>
      <c r="U343" s="37">
        <f t="shared" si="1332"/>
        <v>49180.778939466865</v>
      </c>
      <c r="V343" s="37">
        <f t="shared" si="1332"/>
        <v>52249.112998972101</v>
      </c>
      <c r="W343" s="37">
        <f t="shared" si="1332"/>
        <v>50731.86035516172</v>
      </c>
      <c r="X343" s="37">
        <f t="shared" si="1332"/>
        <v>50114.160924488722</v>
      </c>
      <c r="Y343" s="37">
        <f t="shared" si="1332"/>
        <v>51507.459700759144</v>
      </c>
      <c r="Z343" s="37">
        <f t="shared" si="1332"/>
        <v>50794.860526610457</v>
      </c>
      <c r="AA343" s="37">
        <f t="shared" si="1332"/>
        <v>52352.044580694317</v>
      </c>
      <c r="AB343" s="37">
        <f t="shared" si="1332"/>
        <v>80041.390246379131</v>
      </c>
      <c r="AC343" s="37">
        <f t="shared" si="1332"/>
        <v>80803.280132774744</v>
      </c>
      <c r="AD343" s="37">
        <f t="shared" si="1332"/>
        <v>86872.676829136632</v>
      </c>
      <c r="AE343" s="37">
        <f t="shared" si="1332"/>
        <v>84390.867600222016</v>
      </c>
      <c r="AF343" s="37">
        <f t="shared" si="1332"/>
        <v>88275.068039858612</v>
      </c>
      <c r="AG343" s="37">
        <f t="shared" si="1332"/>
        <v>85533.232267564672</v>
      </c>
      <c r="AH343" s="37">
        <f t="shared" si="1332"/>
        <v>89178.481442524979</v>
      </c>
      <c r="AI343" s="37">
        <f t="shared" si="1332"/>
        <v>86310.081661806384</v>
      </c>
      <c r="AJ343" s="37">
        <f t="shared" si="1332"/>
        <v>85242.96794925147</v>
      </c>
      <c r="AK343" s="37">
        <f t="shared" si="1332"/>
        <v>87455.181679940128</v>
      </c>
      <c r="AL343" s="37">
        <f t="shared" si="1332"/>
        <v>85974.75016661582</v>
      </c>
      <c r="AM343" s="37">
        <f t="shared" si="1332"/>
        <v>88302.25572519534</v>
      </c>
      <c r="AN343" s="37">
        <f t="shared" si="1332"/>
        <v>92810.875555576116</v>
      </c>
      <c r="AO343" s="37">
        <f t="shared" si="1332"/>
        <v>92819.002492810119</v>
      </c>
      <c r="AP343" s="37">
        <f t="shared" si="1332"/>
        <v>108573.53738144177</v>
      </c>
      <c r="AQ343" s="37">
        <f t="shared" si="1332"/>
        <v>103912.46210664915</v>
      </c>
      <c r="AR343" s="37">
        <f t="shared" si="1332"/>
        <v>109129.60550632268</v>
      </c>
      <c r="AS343" s="37">
        <f t="shared" si="1332"/>
        <v>104886.84658275307</v>
      </c>
      <c r="AT343" s="37">
        <f t="shared" si="1332"/>
        <v>110010.29721597709</v>
      </c>
      <c r="AU343" s="37">
        <f t="shared" si="1332"/>
        <v>105607.92604754177</v>
      </c>
      <c r="AV343" s="37">
        <f t="shared" si="1332"/>
        <v>101070.73525457017</v>
      </c>
      <c r="AW343" s="37">
        <f t="shared" si="1332"/>
        <v>106095.80851978813</v>
      </c>
      <c r="AX343" s="37">
        <f t="shared" si="1332"/>
        <v>101638.89041648369</v>
      </c>
      <c r="AY343" s="37">
        <f t="shared" si="1332"/>
        <v>106571.72530405619</v>
      </c>
      <c r="BA343" s="37">
        <f t="shared" si="1305"/>
        <v>481906.33999999997</v>
      </c>
      <c r="BB343" s="37">
        <f t="shared" si="1305"/>
        <v>585812.68352224724</v>
      </c>
      <c r="BC343" s="37">
        <f t="shared" si="1305"/>
        <v>1028380.2337412697</v>
      </c>
      <c r="BD343" s="37">
        <f t="shared" si="1305"/>
        <v>1243127.7123839699</v>
      </c>
      <c r="BF343" s="77" t="s">
        <v>247</v>
      </c>
      <c r="BG343" s="77" t="str">
        <f t="shared" si="1306"/>
        <v>Network (ex-Depr.)Weak  Case Scenario</v>
      </c>
    </row>
    <row r="344" spans="2:59" x14ac:dyDescent="0.25">
      <c r="B344" s="40" t="s">
        <v>54</v>
      </c>
      <c r="C344" s="78" t="s">
        <v>26</v>
      </c>
      <c r="D344" s="63">
        <f t="shared" ref="D344:O344" si="1333">D185</f>
        <v>79831.110000000015</v>
      </c>
      <c r="E344" s="63">
        <f t="shared" si="1333"/>
        <v>80214.100000000006</v>
      </c>
      <c r="F344" s="63">
        <f t="shared" si="1333"/>
        <v>82452.81</v>
      </c>
      <c r="G344" s="63">
        <f t="shared" si="1333"/>
        <v>102547.94999999998</v>
      </c>
      <c r="H344" s="63">
        <f t="shared" si="1333"/>
        <v>126765.98000000001</v>
      </c>
      <c r="I344" s="63">
        <f t="shared" si="1333"/>
        <v>130820.47</v>
      </c>
      <c r="J344" s="63">
        <f t="shared" si="1333"/>
        <v>131556.85</v>
      </c>
      <c r="K344" s="63">
        <f t="shared" si="1333"/>
        <v>127225.82999999999</v>
      </c>
      <c r="L344" s="63">
        <f t="shared" si="1333"/>
        <v>124437.79000000001</v>
      </c>
      <c r="M344" s="63">
        <f t="shared" si="1333"/>
        <v>134182.64000000001</v>
      </c>
      <c r="N344" s="63">
        <f t="shared" si="1333"/>
        <v>123374.24</v>
      </c>
      <c r="O344" s="63">
        <f t="shared" si="1333"/>
        <v>-76057.979999999981</v>
      </c>
      <c r="P344" s="37">
        <f t="shared" ref="P344:AY344" si="1334">P339*P429</f>
        <v>97889.366620221874</v>
      </c>
      <c r="Q344" s="37">
        <f t="shared" si="1334"/>
        <v>102132.24772232231</v>
      </c>
      <c r="R344" s="37">
        <f t="shared" si="1334"/>
        <v>114668.53820233811</v>
      </c>
      <c r="S344" s="37">
        <f t="shared" si="1334"/>
        <v>113124.26956012561</v>
      </c>
      <c r="T344" s="37">
        <f t="shared" si="1334"/>
        <v>120919.29700924778</v>
      </c>
      <c r="U344" s="37">
        <f t="shared" si="1334"/>
        <v>117908.37167189011</v>
      </c>
      <c r="V344" s="37">
        <f t="shared" si="1334"/>
        <v>125264.54374771174</v>
      </c>
      <c r="W344" s="37">
        <f t="shared" si="1334"/>
        <v>121627.00907452684</v>
      </c>
      <c r="X344" s="37">
        <f t="shared" si="1334"/>
        <v>120146.10666460467</v>
      </c>
      <c r="Y344" s="37">
        <f t="shared" si="1334"/>
        <v>123486.46835681546</v>
      </c>
      <c r="Z344" s="37">
        <f t="shared" si="1334"/>
        <v>121778.04872438098</v>
      </c>
      <c r="AA344" s="37">
        <f t="shared" si="1334"/>
        <v>125511.31688665321</v>
      </c>
      <c r="AB344" s="37">
        <f t="shared" si="1334"/>
        <v>191895.08978539932</v>
      </c>
      <c r="AC344" s="37">
        <f t="shared" si="1334"/>
        <v>193721.68134891966</v>
      </c>
      <c r="AD344" s="37">
        <f t="shared" si="1334"/>
        <v>208272.74574705784</v>
      </c>
      <c r="AE344" s="37">
        <f t="shared" si="1334"/>
        <v>202322.73659120928</v>
      </c>
      <c r="AF344" s="37">
        <f t="shared" si="1334"/>
        <v>211634.90608019775</v>
      </c>
      <c r="AG344" s="37">
        <f t="shared" si="1334"/>
        <v>205061.49674683143</v>
      </c>
      <c r="AH344" s="37">
        <f t="shared" si="1334"/>
        <v>213800.7929480341</v>
      </c>
      <c r="AI344" s="37">
        <f t="shared" si="1334"/>
        <v>206923.95295603614</v>
      </c>
      <c r="AJ344" s="37">
        <f t="shared" si="1334"/>
        <v>204365.60306916345</v>
      </c>
      <c r="AK344" s="37">
        <f t="shared" si="1334"/>
        <v>209669.27097358491</v>
      </c>
      <c r="AL344" s="37">
        <f t="shared" si="1334"/>
        <v>206120.01305470022</v>
      </c>
      <c r="AM344" s="37">
        <f t="shared" si="1334"/>
        <v>211700.08714842619</v>
      </c>
      <c r="AN344" s="37">
        <f t="shared" si="1334"/>
        <v>222509.2698037498</v>
      </c>
      <c r="AO344" s="37">
        <f t="shared" si="1334"/>
        <v>222528.75371507867</v>
      </c>
      <c r="AP344" s="37">
        <f t="shared" si="1334"/>
        <v>260299.43557948995</v>
      </c>
      <c r="AQ344" s="37">
        <f t="shared" si="1334"/>
        <v>249124.74888802166</v>
      </c>
      <c r="AR344" s="37">
        <f t="shared" si="1334"/>
        <v>261632.58012411071</v>
      </c>
      <c r="AS344" s="37">
        <f t="shared" si="1334"/>
        <v>251460.78523061777</v>
      </c>
      <c r="AT344" s="37">
        <f t="shared" si="1334"/>
        <v>263743.99290913582</v>
      </c>
      <c r="AU344" s="37">
        <f t="shared" si="1334"/>
        <v>253189.53592088073</v>
      </c>
      <c r="AV344" s="37">
        <f t="shared" si="1334"/>
        <v>242311.85586171714</v>
      </c>
      <c r="AW344" s="37">
        <f t="shared" si="1334"/>
        <v>254359.20889293001</v>
      </c>
      <c r="AX344" s="37">
        <f t="shared" si="1334"/>
        <v>243673.97845193991</v>
      </c>
      <c r="AY344" s="37">
        <f t="shared" si="1334"/>
        <v>255500.19474745332</v>
      </c>
      <c r="BA344" s="37">
        <f t="shared" si="1305"/>
        <v>1167351.7899999998</v>
      </c>
      <c r="BB344" s="37">
        <f t="shared" si="1305"/>
        <v>1404455.5842408387</v>
      </c>
      <c r="BC344" s="37">
        <f t="shared" si="1305"/>
        <v>2465488.3764495603</v>
      </c>
      <c r="BD344" s="37">
        <f t="shared" si="1305"/>
        <v>2980334.3401251249</v>
      </c>
      <c r="BF344" s="77" t="s">
        <v>247</v>
      </c>
      <c r="BG344" s="77" t="str">
        <f t="shared" si="1306"/>
        <v>Payment Card FeesWeak  Case Scenario</v>
      </c>
    </row>
    <row r="345" spans="2:59" x14ac:dyDescent="0.25">
      <c r="B345" s="40" t="s">
        <v>55</v>
      </c>
      <c r="C345" s="78" t="s">
        <v>26</v>
      </c>
      <c r="D345" s="63">
        <f t="shared" ref="D345:O345" si="1335">D186</f>
        <v>31249.331509999989</v>
      </c>
      <c r="E345" s="63">
        <f t="shared" si="1335"/>
        <v>163839.44</v>
      </c>
      <c r="F345" s="63">
        <f t="shared" si="1335"/>
        <v>179280.75</v>
      </c>
      <c r="G345" s="63">
        <f t="shared" si="1335"/>
        <v>181644.75999999998</v>
      </c>
      <c r="H345" s="63">
        <f t="shared" si="1335"/>
        <v>184686.65000000002</v>
      </c>
      <c r="I345" s="63">
        <f t="shared" si="1335"/>
        <v>173371.94245999999</v>
      </c>
      <c r="J345" s="63">
        <f t="shared" si="1335"/>
        <v>169922.69</v>
      </c>
      <c r="K345" s="63">
        <f t="shared" si="1335"/>
        <v>170262</v>
      </c>
      <c r="L345" s="63">
        <f t="shared" si="1335"/>
        <v>161868.67000000001</v>
      </c>
      <c r="M345" s="63">
        <f t="shared" si="1335"/>
        <v>174090.17</v>
      </c>
      <c r="N345" s="63">
        <f t="shared" si="1335"/>
        <v>163844.44999999998</v>
      </c>
      <c r="O345" s="63">
        <f t="shared" si="1335"/>
        <v>156257.13999999998</v>
      </c>
      <c r="P345" s="37">
        <f t="shared" ref="P345:AY345" si="1336">P339*P430</f>
        <v>163846.76649463907</v>
      </c>
      <c r="Q345" s="37">
        <f t="shared" si="1336"/>
        <v>170948.48114662414</v>
      </c>
      <c r="R345" s="37">
        <f t="shared" si="1336"/>
        <v>191931.66583671485</v>
      </c>
      <c r="S345" s="37">
        <f t="shared" si="1336"/>
        <v>189346.87616689061</v>
      </c>
      <c r="T345" s="37">
        <f t="shared" si="1336"/>
        <v>202394.15685091724</v>
      </c>
      <c r="U345" s="37">
        <f t="shared" si="1336"/>
        <v>197354.4840272408</v>
      </c>
      <c r="V345" s="37">
        <f t="shared" si="1336"/>
        <v>209667.21062887093</v>
      </c>
      <c r="W345" s="37">
        <f t="shared" si="1336"/>
        <v>203578.72201370035</v>
      </c>
      <c r="X345" s="37">
        <f t="shared" si="1336"/>
        <v>201099.99444872147</v>
      </c>
      <c r="Y345" s="37">
        <f t="shared" si="1336"/>
        <v>206691.0763107042</v>
      </c>
      <c r="Z345" s="37">
        <f t="shared" si="1336"/>
        <v>203831.5314770315</v>
      </c>
      <c r="AA345" s="37">
        <f t="shared" si="1336"/>
        <v>210080.2583609107</v>
      </c>
      <c r="AB345" s="37">
        <f t="shared" si="1336"/>
        <v>321193.10863986117</v>
      </c>
      <c r="AC345" s="37">
        <f t="shared" si="1336"/>
        <v>324250.44910208223</v>
      </c>
      <c r="AD345" s="37">
        <f t="shared" si="1336"/>
        <v>348605.95300415449</v>
      </c>
      <c r="AE345" s="37">
        <f t="shared" si="1336"/>
        <v>338646.85535689391</v>
      </c>
      <c r="AF345" s="37">
        <f t="shared" si="1336"/>
        <v>354233.52132992313</v>
      </c>
      <c r="AG345" s="37">
        <f t="shared" si="1336"/>
        <v>343230.97936541872</v>
      </c>
      <c r="AH345" s="37">
        <f t="shared" si="1336"/>
        <v>357858.77269420028</v>
      </c>
      <c r="AI345" s="37">
        <f t="shared" si="1336"/>
        <v>346348.34990475385</v>
      </c>
      <c r="AJ345" s="37">
        <f t="shared" si="1336"/>
        <v>342066.19576484314</v>
      </c>
      <c r="AK345" s="37">
        <f t="shared" si="1336"/>
        <v>350943.45043206599</v>
      </c>
      <c r="AL345" s="37">
        <f t="shared" si="1336"/>
        <v>345002.71903760405</v>
      </c>
      <c r="AM345" s="37">
        <f t="shared" si="1336"/>
        <v>354342.6210987196</v>
      </c>
      <c r="AN345" s="37">
        <f t="shared" si="1336"/>
        <v>372434.98074586893</v>
      </c>
      <c r="AO345" s="37">
        <f t="shared" si="1336"/>
        <v>372467.59282601741</v>
      </c>
      <c r="AP345" s="37">
        <f t="shared" si="1336"/>
        <v>435687.9844318924</v>
      </c>
      <c r="AQ345" s="37">
        <f t="shared" si="1336"/>
        <v>416983.84582926787</v>
      </c>
      <c r="AR345" s="37">
        <f t="shared" si="1336"/>
        <v>437919.39556925854</v>
      </c>
      <c r="AS345" s="37">
        <f t="shared" si="1336"/>
        <v>420893.89259290957</v>
      </c>
      <c r="AT345" s="37">
        <f t="shared" si="1336"/>
        <v>441453.46846712468</v>
      </c>
      <c r="AU345" s="37">
        <f t="shared" si="1336"/>
        <v>423787.46745660115</v>
      </c>
      <c r="AV345" s="37">
        <f t="shared" si="1336"/>
        <v>405580.45717353543</v>
      </c>
      <c r="AW345" s="37">
        <f t="shared" si="1336"/>
        <v>425745.26063622173</v>
      </c>
      <c r="AX345" s="37">
        <f t="shared" si="1336"/>
        <v>407860.37162883236</v>
      </c>
      <c r="AY345" s="37">
        <f t="shared" si="1336"/>
        <v>427655.0374519719</v>
      </c>
      <c r="BA345" s="37">
        <f t="shared" si="1305"/>
        <v>1910317.9939699997</v>
      </c>
      <c r="BB345" s="37">
        <f t="shared" si="1305"/>
        <v>2350771.2237629658</v>
      </c>
      <c r="BC345" s="37">
        <f t="shared" si="1305"/>
        <v>4126722.9757305202</v>
      </c>
      <c r="BD345" s="37">
        <f t="shared" si="1305"/>
        <v>4988469.7548095025</v>
      </c>
      <c r="BF345" s="77" t="s">
        <v>247</v>
      </c>
      <c r="BG345" s="77" t="str">
        <f t="shared" si="1306"/>
        <v>Ride InsuranceWeak  Case Scenario</v>
      </c>
    </row>
    <row r="346" spans="2:59" x14ac:dyDescent="0.25">
      <c r="B346" s="55" t="s">
        <v>56</v>
      </c>
      <c r="C346" s="79" t="s">
        <v>26</v>
      </c>
      <c r="D346" s="68">
        <f t="shared" ref="D346:O346" si="1337">D187</f>
        <v>169876.02150999999</v>
      </c>
      <c r="E346" s="68">
        <f t="shared" si="1337"/>
        <v>295848.73</v>
      </c>
      <c r="F346" s="68">
        <f t="shared" si="1337"/>
        <v>314665.18</v>
      </c>
      <c r="G346" s="68">
        <f t="shared" si="1337"/>
        <v>342745.41999999993</v>
      </c>
      <c r="H346" s="68">
        <f t="shared" si="1337"/>
        <v>387004.09</v>
      </c>
      <c r="I346" s="68">
        <f t="shared" si="1337"/>
        <v>425532.52246000001</v>
      </c>
      <c r="J346" s="68">
        <f t="shared" si="1337"/>
        <v>367036.86</v>
      </c>
      <c r="K346" s="68">
        <f t="shared" si="1337"/>
        <v>358335.92</v>
      </c>
      <c r="L346" s="68">
        <f t="shared" si="1337"/>
        <v>415634.46</v>
      </c>
      <c r="M346" s="68">
        <f t="shared" si="1337"/>
        <v>389622.49</v>
      </c>
      <c r="N346" s="68">
        <f t="shared" si="1337"/>
        <v>353614.48</v>
      </c>
      <c r="O346" s="68">
        <f t="shared" si="1337"/>
        <v>152700.08000000002</v>
      </c>
      <c r="P346" s="68">
        <f t="shared" ref="P346:AY346" si="1338">SUM(P340:P345)</f>
        <v>337105.81516612141</v>
      </c>
      <c r="Q346" s="68">
        <f t="shared" si="1338"/>
        <v>351717.20700529416</v>
      </c>
      <c r="R346" s="68">
        <f t="shared" si="1338"/>
        <v>394888.96883536817</v>
      </c>
      <c r="S346" s="68">
        <f t="shared" si="1338"/>
        <v>389570.90460181143</v>
      </c>
      <c r="T346" s="68">
        <f t="shared" si="1338"/>
        <v>416414.97534417722</v>
      </c>
      <c r="U346" s="68">
        <f t="shared" si="1338"/>
        <v>406046.1224718102</v>
      </c>
      <c r="V346" s="68">
        <f t="shared" si="1338"/>
        <v>431378.88812084065</v>
      </c>
      <c r="W346" s="68">
        <f t="shared" si="1338"/>
        <v>418852.15377229382</v>
      </c>
      <c r="X346" s="68">
        <f t="shared" si="1338"/>
        <v>413752.30655379972</v>
      </c>
      <c r="Y346" s="68">
        <f t="shared" si="1338"/>
        <v>425255.6535472594</v>
      </c>
      <c r="Z346" s="68">
        <f t="shared" si="1338"/>
        <v>419372.29550008767</v>
      </c>
      <c r="AA346" s="68">
        <f t="shared" si="1338"/>
        <v>432228.71137576795</v>
      </c>
      <c r="AB346" s="68">
        <f t="shared" si="1338"/>
        <v>660837.36060377909</v>
      </c>
      <c r="AC346" s="68">
        <f t="shared" si="1338"/>
        <v>667127.67240429367</v>
      </c>
      <c r="AD346" s="68">
        <f t="shared" si="1338"/>
        <v>717237.79768991156</v>
      </c>
      <c r="AE346" s="68">
        <f t="shared" si="1338"/>
        <v>696747.49566854921</v>
      </c>
      <c r="AF346" s="68">
        <f t="shared" si="1338"/>
        <v>728816.21359916509</v>
      </c>
      <c r="AG346" s="68">
        <f t="shared" si="1338"/>
        <v>706179.08161789365</v>
      </c>
      <c r="AH346" s="68">
        <f t="shared" si="1338"/>
        <v>736274.97120837751</v>
      </c>
      <c r="AI346" s="68">
        <f t="shared" si="1338"/>
        <v>712592.90203876712</v>
      </c>
      <c r="AJ346" s="68">
        <f t="shared" si="1338"/>
        <v>703782.60267867078</v>
      </c>
      <c r="AK346" s="68">
        <f t="shared" si="1338"/>
        <v>722047.07157882047</v>
      </c>
      <c r="AL346" s="68">
        <f t="shared" si="1338"/>
        <v>709824.33967963094</v>
      </c>
      <c r="AM346" s="68">
        <f t="shared" si="1338"/>
        <v>729040.68044267618</v>
      </c>
      <c r="AN346" s="68">
        <f t="shared" si="1338"/>
        <v>766264.72689543595</v>
      </c>
      <c r="AO346" s="68">
        <f t="shared" si="1338"/>
        <v>766331.82447751169</v>
      </c>
      <c r="AP346" s="68">
        <f t="shared" si="1338"/>
        <v>896404.34347420011</v>
      </c>
      <c r="AQ346" s="68">
        <f t="shared" si="1338"/>
        <v>857921.59507755004</v>
      </c>
      <c r="AR346" s="68">
        <f t="shared" si="1338"/>
        <v>900995.35058728326</v>
      </c>
      <c r="AS346" s="68">
        <f t="shared" si="1338"/>
        <v>865966.30373915331</v>
      </c>
      <c r="AT346" s="68">
        <f t="shared" si="1338"/>
        <v>908266.51345842029</v>
      </c>
      <c r="AU346" s="68">
        <f t="shared" si="1338"/>
        <v>871919.67672317778</v>
      </c>
      <c r="AV346" s="68">
        <f t="shared" si="1338"/>
        <v>834459.74281955906</v>
      </c>
      <c r="AW346" s="68">
        <f t="shared" si="1338"/>
        <v>875947.72976238281</v>
      </c>
      <c r="AX346" s="68">
        <f t="shared" si="1338"/>
        <v>839150.54287258931</v>
      </c>
      <c r="AY346" s="68">
        <f t="shared" si="1338"/>
        <v>879876.99174314877</v>
      </c>
      <c r="BA346" s="174">
        <f t="shared" si="1305"/>
        <v>3972616.2539699995</v>
      </c>
      <c r="BB346" s="174">
        <f t="shared" si="1305"/>
        <v>4836584.0022946326</v>
      </c>
      <c r="BC346" s="174">
        <f t="shared" si="1305"/>
        <v>8490508.1892105341</v>
      </c>
      <c r="BD346" s="174">
        <f t="shared" si="1305"/>
        <v>10263505.341630412</v>
      </c>
      <c r="BF346" s="77" t="s">
        <v>247</v>
      </c>
      <c r="BG346" s="77" t="str">
        <f t="shared" si="1306"/>
        <v>Total Cost of SalesWeak  Case Scenario</v>
      </c>
    </row>
    <row r="347" spans="2:59" x14ac:dyDescent="0.25">
      <c r="B347" s="56" t="s">
        <v>57</v>
      </c>
      <c r="C347" s="79" t="s">
        <v>26</v>
      </c>
      <c r="D347" s="68">
        <f t="shared" ref="D347:O347" si="1339">D188</f>
        <v>713947.12848999992</v>
      </c>
      <c r="E347" s="68">
        <f t="shared" si="1339"/>
        <v>508257.07999999973</v>
      </c>
      <c r="F347" s="68">
        <f t="shared" si="1339"/>
        <v>716311.60659000021</v>
      </c>
      <c r="G347" s="68">
        <f t="shared" si="1339"/>
        <v>768961.48999999953</v>
      </c>
      <c r="H347" s="68">
        <f t="shared" si="1339"/>
        <v>731570.27999999933</v>
      </c>
      <c r="I347" s="68">
        <f t="shared" si="1339"/>
        <v>858979.21317999985</v>
      </c>
      <c r="J347" s="68">
        <f t="shared" si="1339"/>
        <v>757484.75326000003</v>
      </c>
      <c r="K347" s="68">
        <f t="shared" si="1339"/>
        <v>739972.58999999985</v>
      </c>
      <c r="L347" s="68">
        <f t="shared" si="1339"/>
        <v>972733.63999999873</v>
      </c>
      <c r="M347" s="68">
        <f t="shared" si="1339"/>
        <v>790111.7100000002</v>
      </c>
      <c r="N347" s="68">
        <f t="shared" si="1339"/>
        <v>785091.99382999982</v>
      </c>
      <c r="O347" s="68">
        <f t="shared" si="1339"/>
        <v>834041.94960000087</v>
      </c>
      <c r="P347" s="68">
        <f>P339-P346</f>
        <v>787053.6734695232</v>
      </c>
      <c r="Q347" s="68">
        <f t="shared" ref="Q347" si="1340">Q339-Q346</f>
        <v>821167.4416222811</v>
      </c>
      <c r="R347" s="68">
        <f t="shared" ref="R347" si="1341">R339-R346</f>
        <v>921962.18383628561</v>
      </c>
      <c r="S347" s="68">
        <f t="shared" ref="S347" si="1342">S339-S346</f>
        <v>909545.89849660639</v>
      </c>
      <c r="T347" s="68">
        <f t="shared" ref="T347" si="1343">T339-T346</f>
        <v>972219.76390662102</v>
      </c>
      <c r="U347" s="68">
        <f t="shared" ref="U347" si="1344">U339-U346</f>
        <v>948011.21164880844</v>
      </c>
      <c r="V347" s="68">
        <f t="shared" ref="V347" si="1345">V339-V346</f>
        <v>1007156.5760009087</v>
      </c>
      <c r="W347" s="68">
        <f t="shared" ref="W347" si="1346">W339-W346</f>
        <v>977909.93639386981</v>
      </c>
      <c r="X347" s="68">
        <f t="shared" ref="X347" si="1347">X339-X346</f>
        <v>966003.1305576337</v>
      </c>
      <c r="Y347" s="68">
        <f t="shared" ref="Y347" si="1348">Y339-Y346</f>
        <v>992860.42907067027</v>
      </c>
      <c r="Z347" s="68">
        <f t="shared" ref="Z347" si="1349">Z339-Z346</f>
        <v>979124.33092273062</v>
      </c>
      <c r="AA347" s="68">
        <f t="shared" ref="AA347" si="1350">AA339-AA346</f>
        <v>1009140.6904376791</v>
      </c>
      <c r="AB347" s="68">
        <f t="shared" ref="AB347" si="1351">AB339-AB346</f>
        <v>1542881.9344833982</v>
      </c>
      <c r="AC347" s="68">
        <f t="shared" ref="AC347" si="1352">AC339-AC346</f>
        <v>1557568.1629230471</v>
      </c>
      <c r="AD347" s="68">
        <f t="shared" ref="AD347" si="1353">AD339-AD346</f>
        <v>1674562.1642416785</v>
      </c>
      <c r="AE347" s="68">
        <f t="shared" ref="AE347" si="1354">AE339-AE346</f>
        <v>1626722.6825392758</v>
      </c>
      <c r="AF347" s="68">
        <f t="shared" ref="AF347" si="1355">AF339-AF346</f>
        <v>1701594.7289865059</v>
      </c>
      <c r="AG347" s="68">
        <f t="shared" ref="AG347" si="1356">AG339-AG346</f>
        <v>1648742.9623271427</v>
      </c>
      <c r="AH347" s="68">
        <f t="shared" ref="AH347" si="1357">AH339-AH346</f>
        <v>1719008.9719682133</v>
      </c>
      <c r="AI347" s="68">
        <f t="shared" ref="AI347" si="1358">AI339-AI346</f>
        <v>1663717.5510055814</v>
      </c>
      <c r="AJ347" s="68">
        <f t="shared" ref="AJ347" si="1359">AJ339-AJ346</f>
        <v>1643147.8124731479</v>
      </c>
      <c r="AK347" s="68">
        <f t="shared" ref="AK347" si="1360">AK339-AK346</f>
        <v>1685790.5575552781</v>
      </c>
      <c r="AL347" s="68">
        <f t="shared" ref="AL347" si="1361">AL339-AL346</f>
        <v>1657253.6839437992</v>
      </c>
      <c r="AM347" s="68">
        <f t="shared" ref="AM347" si="1362">AM339-AM346</f>
        <v>1702118.8002003783</v>
      </c>
      <c r="AN347" s="68">
        <f t="shared" ref="AN347" si="1363">AN339-AN346</f>
        <v>1789027.1867780688</v>
      </c>
      <c r="AO347" s="68">
        <f t="shared" ref="AO347" si="1364">AO339-AO346</f>
        <v>1789183.842036085</v>
      </c>
      <c r="AP347" s="68">
        <f t="shared" ref="AP347" si="1365">AP339-AP346</f>
        <v>2092869.0627829572</v>
      </c>
      <c r="AQ347" s="68">
        <f t="shared" ref="AQ347" si="1366">AQ339-AQ346</f>
        <v>2003021.9372569225</v>
      </c>
      <c r="AR347" s="68">
        <f t="shared" ref="AR347" si="1367">AR339-AR346</f>
        <v>2103587.8604147816</v>
      </c>
      <c r="AS347" s="68">
        <f t="shared" ref="AS347" si="1368">AS339-AS346</f>
        <v>2021804.2222821354</v>
      </c>
      <c r="AT347" s="68">
        <f t="shared" ref="AT347" si="1369">AT339-AT346</f>
        <v>2120564.1188792149</v>
      </c>
      <c r="AU347" s="68">
        <f t="shared" ref="AU347" si="1370">AU339-AU346</f>
        <v>2035703.7869464282</v>
      </c>
      <c r="AV347" s="68">
        <f t="shared" ref="AV347" si="1371">AV339-AV346</f>
        <v>1948244.6650317267</v>
      </c>
      <c r="AW347" s="68">
        <f t="shared" ref="AW347" si="1372">AW339-AW346</f>
        <v>2045108.2344486886</v>
      </c>
      <c r="AX347" s="68">
        <f t="shared" ref="AX347" si="1373">AX339-AX346</f>
        <v>1959196.4530079418</v>
      </c>
      <c r="AY347" s="68">
        <f t="shared" ref="AY347" si="1374">AY339-AY346</f>
        <v>2054282.0307371388</v>
      </c>
      <c r="BA347" s="134">
        <f t="shared" ref="BA347:BD371" si="1375">SUMIF($D$10:$AY$10,BA$11,$D347:$AY347)</f>
        <v>9177463.4349499978</v>
      </c>
      <c r="BB347" s="134">
        <f t="shared" si="1375"/>
        <v>11292155.266363617</v>
      </c>
      <c r="BC347" s="134">
        <f t="shared" si="1375"/>
        <v>19823110.012647446</v>
      </c>
      <c r="BD347" s="134">
        <f t="shared" si="1375"/>
        <v>23962593.400602091</v>
      </c>
      <c r="BF347" s="77" t="s">
        <v>247</v>
      </c>
      <c r="BG347" s="77" t="str">
        <f t="shared" si="1306"/>
        <v>Gross ProfitWeak  Case Scenario</v>
      </c>
    </row>
    <row r="348" spans="2:59" x14ac:dyDescent="0.25">
      <c r="B348" s="40" t="s">
        <v>58</v>
      </c>
      <c r="C348" s="78" t="s">
        <v>26</v>
      </c>
      <c r="D348" s="63">
        <f t="shared" ref="D348:O348" si="1376">D189</f>
        <v>828.43999999999994</v>
      </c>
      <c r="E348" s="63">
        <f t="shared" si="1376"/>
        <v>17230.019940000002</v>
      </c>
      <c r="F348" s="63">
        <f t="shared" si="1376"/>
        <v>10539.269899999999</v>
      </c>
      <c r="G348" s="63">
        <f t="shared" si="1376"/>
        <v>16273.73</v>
      </c>
      <c r="H348" s="63">
        <f t="shared" si="1376"/>
        <v>72450.570000000007</v>
      </c>
      <c r="I348" s="63">
        <f t="shared" si="1376"/>
        <v>99574.029179999998</v>
      </c>
      <c r="J348" s="63">
        <f t="shared" si="1376"/>
        <v>79777.67</v>
      </c>
      <c r="K348" s="63">
        <f t="shared" si="1376"/>
        <v>43302.083810000004</v>
      </c>
      <c r="L348" s="63">
        <f t="shared" si="1376"/>
        <v>26141.72</v>
      </c>
      <c r="M348" s="63">
        <f t="shared" si="1376"/>
        <v>17998.62</v>
      </c>
      <c r="N348" s="63">
        <f t="shared" si="1376"/>
        <v>69767.091520000002</v>
      </c>
      <c r="O348" s="63">
        <f t="shared" si="1376"/>
        <v>102.02</v>
      </c>
      <c r="P348" s="37">
        <f t="shared" ref="P348:AY348" si="1377">P347*P431</f>
        <v>38590.024683140073</v>
      </c>
      <c r="Q348" s="37">
        <f t="shared" si="1377"/>
        <v>40262.656676898019</v>
      </c>
      <c r="R348" s="37">
        <f t="shared" si="1377"/>
        <v>45204.723172595266</v>
      </c>
      <c r="S348" s="37">
        <f t="shared" si="1377"/>
        <v>44595.940348904289</v>
      </c>
      <c r="T348" s="37">
        <f t="shared" si="1377"/>
        <v>47668.902326832111</v>
      </c>
      <c r="U348" s="37">
        <f t="shared" si="1377"/>
        <v>46481.932923520828</v>
      </c>
      <c r="V348" s="37">
        <f t="shared" si="1377"/>
        <v>49381.888983924429</v>
      </c>
      <c r="W348" s="37">
        <f t="shared" si="1377"/>
        <v>47947.897145274765</v>
      </c>
      <c r="X348" s="37">
        <f t="shared" si="1377"/>
        <v>47364.094608540276</v>
      </c>
      <c r="Y348" s="37">
        <f t="shared" si="1377"/>
        <v>48680.934676094672</v>
      </c>
      <c r="Z348" s="37">
        <f t="shared" si="1377"/>
        <v>48007.440117277205</v>
      </c>
      <c r="AA348" s="37">
        <f t="shared" si="1377"/>
        <v>49479.172088838503</v>
      </c>
      <c r="AB348" s="37">
        <f t="shared" si="1377"/>
        <v>75649.036326098518</v>
      </c>
      <c r="AC348" s="37">
        <f t="shared" si="1377"/>
        <v>76369.116718443227</v>
      </c>
      <c r="AD348" s="37">
        <f t="shared" si="1377"/>
        <v>82105.449005367162</v>
      </c>
      <c r="AE348" s="37">
        <f t="shared" si="1377"/>
        <v>79759.831619978213</v>
      </c>
      <c r="AF348" s="37">
        <f t="shared" si="1377"/>
        <v>83430.882550646027</v>
      </c>
      <c r="AG348" s="37">
        <f t="shared" si="1377"/>
        <v>80839.507846883382</v>
      </c>
      <c r="AH348" s="37">
        <f t="shared" si="1377"/>
        <v>84284.720210204716</v>
      </c>
      <c r="AI348" s="37">
        <f t="shared" si="1377"/>
        <v>81573.726828637737</v>
      </c>
      <c r="AJ348" s="37">
        <f t="shared" si="1377"/>
        <v>80565.172082691206</v>
      </c>
      <c r="AK348" s="37">
        <f t="shared" si="1377"/>
        <v>82655.988301135512</v>
      </c>
      <c r="AL348" s="37">
        <f t="shared" si="1377"/>
        <v>81256.796995424316</v>
      </c>
      <c r="AM348" s="37">
        <f t="shared" si="1377"/>
        <v>83456.578283682771</v>
      </c>
      <c r="AN348" s="37">
        <f t="shared" si="1377"/>
        <v>87717.782946410036</v>
      </c>
      <c r="AO348" s="37">
        <f t="shared" si="1377"/>
        <v>87725.463909573504</v>
      </c>
      <c r="AP348" s="37">
        <f t="shared" si="1377"/>
        <v>102615.45243204043</v>
      </c>
      <c r="AQ348" s="37">
        <f t="shared" si="1377"/>
        <v>98210.158474800395</v>
      </c>
      <c r="AR348" s="37">
        <f t="shared" si="1377"/>
        <v>103141.0057445131</v>
      </c>
      <c r="AS348" s="37">
        <f t="shared" si="1377"/>
        <v>99131.072596874947</v>
      </c>
      <c r="AT348" s="37">
        <f t="shared" si="1377"/>
        <v>103973.36858742055</v>
      </c>
      <c r="AU348" s="37">
        <f t="shared" si="1377"/>
        <v>99812.582081628949</v>
      </c>
      <c r="AV348" s="37">
        <f t="shared" si="1377"/>
        <v>95524.374317378199</v>
      </c>
      <c r="AW348" s="37">
        <f t="shared" si="1377"/>
        <v>100273.69149954666</v>
      </c>
      <c r="AX348" s="37">
        <f t="shared" si="1377"/>
        <v>96061.351378248277</v>
      </c>
      <c r="AY348" s="37">
        <f t="shared" si="1377"/>
        <v>100723.49185896662</v>
      </c>
      <c r="BA348" s="37">
        <f t="shared" si="1375"/>
        <v>453985.26434999995</v>
      </c>
      <c r="BB348" s="37">
        <f t="shared" si="1375"/>
        <v>553665.60775184049</v>
      </c>
      <c r="BC348" s="37">
        <f t="shared" si="1375"/>
        <v>971946.8067691928</v>
      </c>
      <c r="BD348" s="37">
        <f t="shared" si="1375"/>
        <v>1174909.7958274016</v>
      </c>
      <c r="BF348" s="77" t="s">
        <v>247</v>
      </c>
      <c r="BG348" s="77" t="str">
        <f t="shared" si="1306"/>
        <v>Brand MarketingWeak  Case Scenario</v>
      </c>
    </row>
    <row r="349" spans="2:59" x14ac:dyDescent="0.25">
      <c r="B349" s="40" t="s">
        <v>59</v>
      </c>
      <c r="C349" s="78" t="s">
        <v>26</v>
      </c>
      <c r="D349" s="63">
        <f t="shared" ref="D349:O349" si="1378">D190</f>
        <v>11709.13</v>
      </c>
      <c r="E349" s="63">
        <f t="shared" si="1378"/>
        <v>25397.55</v>
      </c>
      <c r="F349" s="63">
        <f t="shared" si="1378"/>
        <v>13625.94</v>
      </c>
      <c r="G349" s="63">
        <f t="shared" si="1378"/>
        <v>20569.62</v>
      </c>
      <c r="H349" s="63">
        <f t="shared" si="1378"/>
        <v>5889.8200000000006</v>
      </c>
      <c r="I349" s="63">
        <f t="shared" si="1378"/>
        <v>12373.070000000002</v>
      </c>
      <c r="J349" s="63">
        <f t="shared" si="1378"/>
        <v>2300.5300000000002</v>
      </c>
      <c r="K349" s="63">
        <f t="shared" si="1378"/>
        <v>-4292.07</v>
      </c>
      <c r="L349" s="63">
        <f t="shared" si="1378"/>
        <v>2485.85</v>
      </c>
      <c r="M349" s="63">
        <f t="shared" si="1378"/>
        <v>3061.9400000000005</v>
      </c>
      <c r="N349" s="63">
        <f t="shared" si="1378"/>
        <v>6225.8888500000003</v>
      </c>
      <c r="O349" s="63">
        <f t="shared" si="1378"/>
        <v>-264.39332000000002</v>
      </c>
      <c r="P349" s="37">
        <f t="shared" ref="P349:AY349" si="1379">P347*P432</f>
        <v>9567.8667336508079</v>
      </c>
      <c r="Q349" s="37">
        <f t="shared" si="1379"/>
        <v>9982.5728692939047</v>
      </c>
      <c r="R349" s="37">
        <f t="shared" si="1379"/>
        <v>11207.890396502709</v>
      </c>
      <c r="S349" s="37">
        <f t="shared" si="1379"/>
        <v>11056.951054674413</v>
      </c>
      <c r="T349" s="37">
        <f t="shared" si="1379"/>
        <v>11818.849781710856</v>
      </c>
      <c r="U349" s="37">
        <f t="shared" si="1379"/>
        <v>11524.557016649083</v>
      </c>
      <c r="V349" s="37">
        <f t="shared" si="1379"/>
        <v>12243.561302010608</v>
      </c>
      <c r="W349" s="37">
        <f t="shared" si="1379"/>
        <v>11888.022716015941</v>
      </c>
      <c r="X349" s="37">
        <f t="shared" si="1379"/>
        <v>11743.276893329716</v>
      </c>
      <c r="Y349" s="37">
        <f t="shared" si="1379"/>
        <v>12069.769306313241</v>
      </c>
      <c r="Z349" s="37">
        <f t="shared" si="1379"/>
        <v>11902.785578328743</v>
      </c>
      <c r="AA349" s="37">
        <f t="shared" si="1379"/>
        <v>12267.681312062332</v>
      </c>
      <c r="AB349" s="37">
        <f t="shared" si="1379"/>
        <v>18756.139806602579</v>
      </c>
      <c r="AC349" s="37">
        <f t="shared" si="1379"/>
        <v>18934.67385233174</v>
      </c>
      <c r="AD349" s="37">
        <f t="shared" si="1379"/>
        <v>20356.918676269506</v>
      </c>
      <c r="AE349" s="37">
        <f t="shared" si="1379"/>
        <v>19775.355053654333</v>
      </c>
      <c r="AF349" s="37">
        <f t="shared" si="1379"/>
        <v>20685.541724056235</v>
      </c>
      <c r="AG349" s="37">
        <f t="shared" si="1379"/>
        <v>20043.045948888015</v>
      </c>
      <c r="AH349" s="37">
        <f t="shared" si="1379"/>
        <v>20897.239047546132</v>
      </c>
      <c r="AI349" s="37">
        <f t="shared" si="1379"/>
        <v>20225.085463721796</v>
      </c>
      <c r="AJ349" s="37">
        <f t="shared" si="1379"/>
        <v>19975.028163110026</v>
      </c>
      <c r="AK349" s="37">
        <f t="shared" si="1379"/>
        <v>20493.417335101694</v>
      </c>
      <c r="AL349" s="37">
        <f t="shared" si="1379"/>
        <v>20146.507063396773</v>
      </c>
      <c r="AM349" s="37">
        <f t="shared" si="1379"/>
        <v>20691.912628229988</v>
      </c>
      <c r="AN349" s="37">
        <f t="shared" si="1379"/>
        <v>21748.419812989538</v>
      </c>
      <c r="AO349" s="37">
        <f t="shared" si="1379"/>
        <v>21750.32420233724</v>
      </c>
      <c r="AP349" s="37">
        <f t="shared" si="1379"/>
        <v>25442.092399386274</v>
      </c>
      <c r="AQ349" s="37">
        <f t="shared" si="1379"/>
        <v>24349.860252568164</v>
      </c>
      <c r="AR349" s="37">
        <f t="shared" si="1379"/>
        <v>25572.396126747302</v>
      </c>
      <c r="AS349" s="37">
        <f t="shared" si="1379"/>
        <v>24578.188263899963</v>
      </c>
      <c r="AT349" s="37">
        <f t="shared" si="1379"/>
        <v>25778.769064323074</v>
      </c>
      <c r="AU349" s="37">
        <f t="shared" si="1379"/>
        <v>24747.159182716041</v>
      </c>
      <c r="AV349" s="37">
        <f t="shared" si="1379"/>
        <v>23683.956949718158</v>
      </c>
      <c r="AW349" s="37">
        <f t="shared" si="1379"/>
        <v>24861.484931312814</v>
      </c>
      <c r="AX349" s="37">
        <f t="shared" si="1379"/>
        <v>23817.093038632789</v>
      </c>
      <c r="AY349" s="37">
        <f t="shared" si="1379"/>
        <v>24973.006754141777</v>
      </c>
      <c r="BA349" s="37">
        <f t="shared" si="1375"/>
        <v>99082.875530000034</v>
      </c>
      <c r="BB349" s="37">
        <f t="shared" si="1375"/>
        <v>137273.78496054237</v>
      </c>
      <c r="BC349" s="37">
        <f t="shared" si="1375"/>
        <v>240980.86476290884</v>
      </c>
      <c r="BD349" s="37">
        <f t="shared" si="1375"/>
        <v>291302.75097877311</v>
      </c>
      <c r="BF349" s="77" t="s">
        <v>247</v>
      </c>
      <c r="BG349" s="77" t="str">
        <f t="shared" si="1306"/>
        <v>Non-Media MarketingWeak  Case Scenario</v>
      </c>
    </row>
    <row r="350" spans="2:59" x14ac:dyDescent="0.25">
      <c r="B350" s="40" t="s">
        <v>60</v>
      </c>
      <c r="C350" s="78" t="s">
        <v>26</v>
      </c>
      <c r="D350" s="63">
        <f t="shared" ref="D350:O350" si="1380">D191</f>
        <v>11278.43</v>
      </c>
      <c r="E350" s="63">
        <f t="shared" si="1380"/>
        <v>8264.0399999999991</v>
      </c>
      <c r="F350" s="63">
        <f t="shared" si="1380"/>
        <v>7422.1432100000002</v>
      </c>
      <c r="G350" s="63">
        <f t="shared" si="1380"/>
        <v>6474.95</v>
      </c>
      <c r="H350" s="63">
        <f t="shared" si="1380"/>
        <v>5327.75</v>
      </c>
      <c r="I350" s="63">
        <f t="shared" si="1380"/>
        <v>5434.3700000000008</v>
      </c>
      <c r="J350" s="63">
        <f t="shared" si="1380"/>
        <v>7821.18</v>
      </c>
      <c r="K350" s="63">
        <f t="shared" si="1380"/>
        <v>8350.5800000000017</v>
      </c>
      <c r="L350" s="63">
        <f t="shared" si="1380"/>
        <v>12364.259999999998</v>
      </c>
      <c r="M350" s="63">
        <f t="shared" si="1380"/>
        <v>13493.420000000002</v>
      </c>
      <c r="N350" s="63">
        <f t="shared" si="1380"/>
        <v>8299.3899999999976</v>
      </c>
      <c r="O350" s="63">
        <f t="shared" si="1380"/>
        <v>8614.02</v>
      </c>
      <c r="P350" s="37">
        <f t="shared" ref="P350:AY350" si="1381">P347*P433</f>
        <v>8968.8818245880284</v>
      </c>
      <c r="Q350" s="37">
        <f t="shared" si="1381"/>
        <v>9357.6257761977377</v>
      </c>
      <c r="R350" s="37">
        <f t="shared" si="1381"/>
        <v>10506.233758004237</v>
      </c>
      <c r="S350" s="37">
        <f t="shared" si="1381"/>
        <v>10364.743794021164</v>
      </c>
      <c r="T350" s="37">
        <f t="shared" si="1381"/>
        <v>11078.944758073107</v>
      </c>
      <c r="U350" s="37">
        <f t="shared" si="1381"/>
        <v>10803.075841297012</v>
      </c>
      <c r="V350" s="37">
        <f t="shared" si="1381"/>
        <v>11477.067719141578</v>
      </c>
      <c r="W350" s="37">
        <f t="shared" si="1381"/>
        <v>11143.787203156533</v>
      </c>
      <c r="X350" s="37">
        <f t="shared" si="1381"/>
        <v>11008.103020421247</v>
      </c>
      <c r="Y350" s="37">
        <f t="shared" si="1381"/>
        <v>11314.155764485387</v>
      </c>
      <c r="Z350" s="37">
        <f t="shared" si="1381"/>
        <v>11157.625854045189</v>
      </c>
      <c r="AA350" s="37">
        <f t="shared" si="1381"/>
        <v>11499.677724671959</v>
      </c>
      <c r="AB350" s="37">
        <f t="shared" si="1381"/>
        <v>17581.93399780785</v>
      </c>
      <c r="AC350" s="37">
        <f t="shared" si="1381"/>
        <v>17749.291132097642</v>
      </c>
      <c r="AD350" s="37">
        <f t="shared" si="1381"/>
        <v>19082.498011606775</v>
      </c>
      <c r="AE350" s="37">
        <f t="shared" si="1381"/>
        <v>18537.342487400958</v>
      </c>
      <c r="AF350" s="37">
        <f t="shared" si="1381"/>
        <v>19390.548004618169</v>
      </c>
      <c r="AG350" s="37">
        <f t="shared" si="1381"/>
        <v>18788.274912747664</v>
      </c>
      <c r="AH350" s="37">
        <f t="shared" si="1381"/>
        <v>19588.992269135848</v>
      </c>
      <c r="AI350" s="37">
        <f t="shared" si="1381"/>
        <v>18958.918060421038</v>
      </c>
      <c r="AJ350" s="37">
        <f t="shared" si="1381"/>
        <v>18724.515299492668</v>
      </c>
      <c r="AK350" s="37">
        <f t="shared" si="1381"/>
        <v>19210.451334365222</v>
      </c>
      <c r="AL350" s="37">
        <f t="shared" si="1381"/>
        <v>18885.258967323345</v>
      </c>
      <c r="AM350" s="37">
        <f t="shared" si="1381"/>
        <v>19396.520065918856</v>
      </c>
      <c r="AN350" s="37">
        <f t="shared" si="1381"/>
        <v>20386.88587584491</v>
      </c>
      <c r="AO350" s="37">
        <f t="shared" si="1381"/>
        <v>20388.671043164126</v>
      </c>
      <c r="AP350" s="37">
        <f t="shared" si="1381"/>
        <v>23849.320486226658</v>
      </c>
      <c r="AQ350" s="37">
        <f t="shared" si="1381"/>
        <v>22825.466232971419</v>
      </c>
      <c r="AR350" s="37">
        <f t="shared" si="1381"/>
        <v>23971.466703825412</v>
      </c>
      <c r="AS350" s="37">
        <f t="shared" si="1381"/>
        <v>23039.50004091271</v>
      </c>
      <c r="AT350" s="37">
        <f t="shared" si="1381"/>
        <v>24164.919909271965</v>
      </c>
      <c r="AU350" s="37">
        <f t="shared" si="1381"/>
        <v>23197.892736467657</v>
      </c>
      <c r="AV350" s="37">
        <f t="shared" si="1381"/>
        <v>22201.251013829704</v>
      </c>
      <c r="AW350" s="37">
        <f t="shared" si="1381"/>
        <v>23305.061257645499</v>
      </c>
      <c r="AX350" s="37">
        <f t="shared" si="1381"/>
        <v>22326.05227635811</v>
      </c>
      <c r="AY350" s="37">
        <f t="shared" si="1381"/>
        <v>23409.601389490952</v>
      </c>
      <c r="BA350" s="37">
        <f t="shared" si="1375"/>
        <v>103144.53321000001</v>
      </c>
      <c r="BB350" s="37">
        <f t="shared" si="1375"/>
        <v>128679.92303810318</v>
      </c>
      <c r="BC350" s="37">
        <f t="shared" si="1375"/>
        <v>225894.54454293603</v>
      </c>
      <c r="BD350" s="37">
        <f t="shared" si="1375"/>
        <v>273066.08896600909</v>
      </c>
      <c r="BF350" s="77" t="s">
        <v>247</v>
      </c>
      <c r="BG350" s="77" t="str">
        <f t="shared" si="1306"/>
        <v>Partner MarketingWeak  Case Scenario</v>
      </c>
    </row>
    <row r="351" spans="2:59" x14ac:dyDescent="0.25">
      <c r="B351" s="54" t="s">
        <v>61</v>
      </c>
      <c r="C351" s="80" t="s">
        <v>26</v>
      </c>
      <c r="D351" s="64">
        <f t="shared" ref="D351:O351" si="1382">D192</f>
        <v>14877.909999999996</v>
      </c>
      <c r="E351" s="64">
        <f t="shared" si="1382"/>
        <v>40629.103219999997</v>
      </c>
      <c r="F351" s="64">
        <f t="shared" si="1382"/>
        <v>39662.89</v>
      </c>
      <c r="G351" s="64">
        <f t="shared" si="1382"/>
        <v>16249.140000000001</v>
      </c>
      <c r="H351" s="64">
        <f t="shared" si="1382"/>
        <v>17823.54</v>
      </c>
      <c r="I351" s="64">
        <f t="shared" si="1382"/>
        <v>21434.009999999995</v>
      </c>
      <c r="J351" s="64">
        <f t="shared" si="1382"/>
        <v>18769.590000000004</v>
      </c>
      <c r="K351" s="64">
        <f t="shared" si="1382"/>
        <v>15196.910000000002</v>
      </c>
      <c r="L351" s="64">
        <f t="shared" si="1382"/>
        <v>3269.3899999999994</v>
      </c>
      <c r="M351" s="64">
        <f t="shared" si="1382"/>
        <v>12931.12</v>
      </c>
      <c r="N351" s="64">
        <f t="shared" si="1382"/>
        <v>13817.579999999998</v>
      </c>
      <c r="O351" s="64">
        <f t="shared" si="1382"/>
        <v>13723.120000000003</v>
      </c>
      <c r="P351" s="37">
        <f t="shared" ref="P351:AY351" si="1383">P347*P434</f>
        <v>21361.456732624712</v>
      </c>
      <c r="Q351" s="37">
        <f t="shared" si="1383"/>
        <v>22287.33994357468</v>
      </c>
      <c r="R351" s="37">
        <f t="shared" si="1383"/>
        <v>25023.014265745154</v>
      </c>
      <c r="S351" s="37">
        <f t="shared" si="1383"/>
        <v>24686.023345044305</v>
      </c>
      <c r="T351" s="37">
        <f t="shared" si="1383"/>
        <v>26387.057352446362</v>
      </c>
      <c r="U351" s="37">
        <f t="shared" si="1383"/>
        <v>25730.012021172937</v>
      </c>
      <c r="V351" s="37">
        <f t="shared" si="1383"/>
        <v>27335.278833502525</v>
      </c>
      <c r="W351" s="37">
        <f t="shared" si="1383"/>
        <v>26541.494562365871</v>
      </c>
      <c r="X351" s="37">
        <f t="shared" si="1383"/>
        <v>26218.331446217391</v>
      </c>
      <c r="Y351" s="37">
        <f t="shared" si="1383"/>
        <v>26947.266510597892</v>
      </c>
      <c r="Z351" s="37">
        <f t="shared" si="1383"/>
        <v>26574.454495162121</v>
      </c>
      <c r="AA351" s="37">
        <f t="shared" si="1383"/>
        <v>27389.129766573973</v>
      </c>
      <c r="AB351" s="37">
        <f t="shared" si="1383"/>
        <v>41875.423237309442</v>
      </c>
      <c r="AC351" s="37">
        <f t="shared" si="1383"/>
        <v>42274.022778807099</v>
      </c>
      <c r="AD351" s="37">
        <f t="shared" si="1383"/>
        <v>45449.361871156005</v>
      </c>
      <c r="AE351" s="37">
        <f t="shared" si="1383"/>
        <v>44150.948493587748</v>
      </c>
      <c r="AF351" s="37">
        <f t="shared" si="1383"/>
        <v>46183.053843677961</v>
      </c>
      <c r="AG351" s="37">
        <f t="shared" si="1383"/>
        <v>44748.601830056192</v>
      </c>
      <c r="AH351" s="37">
        <f t="shared" si="1383"/>
        <v>46655.694542177363</v>
      </c>
      <c r="AI351" s="37">
        <f t="shared" si="1383"/>
        <v>45155.027768878404</v>
      </c>
      <c r="AJ351" s="37">
        <f t="shared" si="1383"/>
        <v>44596.743633407692</v>
      </c>
      <c r="AK351" s="37">
        <f t="shared" si="1383"/>
        <v>45754.112164599159</v>
      </c>
      <c r="AL351" s="37">
        <f t="shared" si="1383"/>
        <v>44979.5916820903</v>
      </c>
      <c r="AM351" s="37">
        <f t="shared" si="1383"/>
        <v>46197.277682454544</v>
      </c>
      <c r="AN351" s="37">
        <f t="shared" si="1383"/>
        <v>48556.061844400836</v>
      </c>
      <c r="AO351" s="37">
        <f t="shared" si="1383"/>
        <v>48560.313631323188</v>
      </c>
      <c r="AP351" s="37">
        <f t="shared" si="1383"/>
        <v>56802.64693335192</v>
      </c>
      <c r="AQ351" s="37">
        <f t="shared" si="1383"/>
        <v>54364.102334462616</v>
      </c>
      <c r="AR351" s="37">
        <f t="shared" si="1383"/>
        <v>57093.56626904173</v>
      </c>
      <c r="AS351" s="37">
        <f t="shared" si="1383"/>
        <v>54873.873119391741</v>
      </c>
      <c r="AT351" s="37">
        <f t="shared" si="1383"/>
        <v>57554.319611404324</v>
      </c>
      <c r="AU351" s="37">
        <f t="shared" si="1383"/>
        <v>55251.121786397816</v>
      </c>
      <c r="AV351" s="37">
        <f t="shared" si="1383"/>
        <v>52877.390093591493</v>
      </c>
      <c r="AW351" s="37">
        <f t="shared" si="1383"/>
        <v>55506.368290144106</v>
      </c>
      <c r="AX351" s="37">
        <f t="shared" si="1383"/>
        <v>53174.63302998172</v>
      </c>
      <c r="AY351" s="37">
        <f t="shared" si="1383"/>
        <v>55755.354679631091</v>
      </c>
      <c r="BA351" s="175">
        <f t="shared" si="1375"/>
        <v>228384.30321999997</v>
      </c>
      <c r="BB351" s="175">
        <f t="shared" si="1375"/>
        <v>306480.85927502793</v>
      </c>
      <c r="BC351" s="175">
        <f t="shared" si="1375"/>
        <v>538019.85952820187</v>
      </c>
      <c r="BD351" s="175">
        <f t="shared" si="1375"/>
        <v>650369.7516231226</v>
      </c>
      <c r="BF351" s="77" t="s">
        <v>247</v>
      </c>
      <c r="BG351" s="77" t="str">
        <f t="shared" si="1306"/>
        <v>Rider MarketingWeak  Case Scenario</v>
      </c>
    </row>
    <row r="352" spans="2:59" x14ac:dyDescent="0.25">
      <c r="B352" s="41" t="s">
        <v>62</v>
      </c>
      <c r="C352" s="78" t="s">
        <v>26</v>
      </c>
      <c r="D352" s="67">
        <f t="shared" ref="D352:O352" si="1384">D193</f>
        <v>38693.909999999996</v>
      </c>
      <c r="E352" s="67">
        <f t="shared" si="1384"/>
        <v>91520.713159999999</v>
      </c>
      <c r="F352" s="67">
        <f t="shared" si="1384"/>
        <v>71250.24311000001</v>
      </c>
      <c r="G352" s="67">
        <f t="shared" si="1384"/>
        <v>59567.439999999995</v>
      </c>
      <c r="H352" s="67">
        <f t="shared" si="1384"/>
        <v>101491.68000000002</v>
      </c>
      <c r="I352" s="67">
        <f t="shared" si="1384"/>
        <v>138815.47917999999</v>
      </c>
      <c r="J352" s="67">
        <f t="shared" si="1384"/>
        <v>108668.97</v>
      </c>
      <c r="K352" s="67">
        <f t="shared" si="1384"/>
        <v>62557.503810000009</v>
      </c>
      <c r="L352" s="67">
        <f t="shared" si="1384"/>
        <v>44261.22</v>
      </c>
      <c r="M352" s="67">
        <f t="shared" si="1384"/>
        <v>47485.1</v>
      </c>
      <c r="N352" s="67">
        <f t="shared" si="1384"/>
        <v>98109.950370000006</v>
      </c>
      <c r="O352" s="67">
        <f t="shared" si="1384"/>
        <v>22174.766680000001</v>
      </c>
      <c r="P352" s="151">
        <f t="shared" ref="P352:AY352" si="1385">SUM(P348:P351)</f>
        <v>78488.229974003625</v>
      </c>
      <c r="Q352" s="151">
        <f t="shared" si="1385"/>
        <v>81890.195265964343</v>
      </c>
      <c r="R352" s="151">
        <f t="shared" si="1385"/>
        <v>91941.861592847359</v>
      </c>
      <c r="S352" s="151">
        <f t="shared" si="1385"/>
        <v>90703.658542644174</v>
      </c>
      <c r="T352" s="151">
        <f t="shared" si="1385"/>
        <v>96953.754219062452</v>
      </c>
      <c r="U352" s="151">
        <f t="shared" si="1385"/>
        <v>94539.577802639862</v>
      </c>
      <c r="V352" s="151">
        <f t="shared" si="1385"/>
        <v>100437.79683857915</v>
      </c>
      <c r="W352" s="151">
        <f t="shared" si="1385"/>
        <v>97521.201626813112</v>
      </c>
      <c r="X352" s="151">
        <f t="shared" si="1385"/>
        <v>96333.805968508619</v>
      </c>
      <c r="Y352" s="151">
        <f t="shared" si="1385"/>
        <v>99012.126257491196</v>
      </c>
      <c r="Z352" s="151">
        <f t="shared" si="1385"/>
        <v>97642.30604481326</v>
      </c>
      <c r="AA352" s="151">
        <f t="shared" si="1385"/>
        <v>100635.66089214677</v>
      </c>
      <c r="AB352" s="151">
        <f t="shared" si="1385"/>
        <v>153862.5333678184</v>
      </c>
      <c r="AC352" s="151">
        <f t="shared" si="1385"/>
        <v>155327.10448167971</v>
      </c>
      <c r="AD352" s="151">
        <f t="shared" si="1385"/>
        <v>166994.22756439945</v>
      </c>
      <c r="AE352" s="151">
        <f t="shared" si="1385"/>
        <v>162223.47765462127</v>
      </c>
      <c r="AF352" s="151">
        <f t="shared" si="1385"/>
        <v>169690.02612299839</v>
      </c>
      <c r="AG352" s="151">
        <f t="shared" si="1385"/>
        <v>164419.43053857525</v>
      </c>
      <c r="AH352" s="151">
        <f t="shared" si="1385"/>
        <v>171426.64606906407</v>
      </c>
      <c r="AI352" s="151">
        <f t="shared" si="1385"/>
        <v>165912.75812165899</v>
      </c>
      <c r="AJ352" s="151">
        <f t="shared" si="1385"/>
        <v>163861.4591787016</v>
      </c>
      <c r="AK352" s="151">
        <f t="shared" si="1385"/>
        <v>168113.96913520159</v>
      </c>
      <c r="AL352" s="151">
        <f t="shared" si="1385"/>
        <v>165268.15470823474</v>
      </c>
      <c r="AM352" s="151">
        <f t="shared" si="1385"/>
        <v>169742.28866028617</v>
      </c>
      <c r="AN352" s="151">
        <f t="shared" si="1385"/>
        <v>178409.15047964532</v>
      </c>
      <c r="AO352" s="151">
        <f t="shared" si="1385"/>
        <v>178424.77278639807</v>
      </c>
      <c r="AP352" s="151">
        <f t="shared" si="1385"/>
        <v>208709.51225100528</v>
      </c>
      <c r="AQ352" s="151">
        <f t="shared" si="1385"/>
        <v>199749.58729480259</v>
      </c>
      <c r="AR352" s="151">
        <f t="shared" si="1385"/>
        <v>209778.43484412757</v>
      </c>
      <c r="AS352" s="151">
        <f t="shared" si="1385"/>
        <v>201622.63402107934</v>
      </c>
      <c r="AT352" s="151">
        <f t="shared" si="1385"/>
        <v>211471.37717241992</v>
      </c>
      <c r="AU352" s="151">
        <f t="shared" si="1385"/>
        <v>203008.75578721048</v>
      </c>
      <c r="AV352" s="151">
        <f t="shared" si="1385"/>
        <v>194286.97237451756</v>
      </c>
      <c r="AW352" s="151">
        <f t="shared" si="1385"/>
        <v>203946.60597864908</v>
      </c>
      <c r="AX352" s="151">
        <f t="shared" si="1385"/>
        <v>195379.12972322092</v>
      </c>
      <c r="AY352" s="151">
        <f t="shared" si="1385"/>
        <v>204861.45468223045</v>
      </c>
      <c r="BA352" s="37">
        <f t="shared" si="1375"/>
        <v>884596.97630999994</v>
      </c>
      <c r="BB352" s="37">
        <f t="shared" si="1375"/>
        <v>1126100.1750255139</v>
      </c>
      <c r="BC352" s="37">
        <f t="shared" si="1375"/>
        <v>1976842.0756032397</v>
      </c>
      <c r="BD352" s="37">
        <f t="shared" si="1375"/>
        <v>2389648.387395307</v>
      </c>
      <c r="BF352" s="77" t="s">
        <v>247</v>
      </c>
      <c r="BG352" s="77" t="str">
        <f t="shared" si="1306"/>
        <v>Indirect Advertising &amp; MarketingWeak  Case Scenario</v>
      </c>
    </row>
    <row r="353" spans="2:59" x14ac:dyDescent="0.25">
      <c r="B353" s="41" t="s">
        <v>63</v>
      </c>
      <c r="C353" s="78" t="s">
        <v>26</v>
      </c>
      <c r="D353" s="63">
        <f t="shared" ref="D353:O353" si="1386">D194</f>
        <v>1231.5899999999999</v>
      </c>
      <c r="E353" s="63">
        <f t="shared" si="1386"/>
        <v>2917.2</v>
      </c>
      <c r="F353" s="63">
        <f t="shared" si="1386"/>
        <v>3594.36</v>
      </c>
      <c r="G353" s="63">
        <f t="shared" si="1386"/>
        <v>0</v>
      </c>
      <c r="H353" s="63">
        <f t="shared" si="1386"/>
        <v>0</v>
      </c>
      <c r="I353" s="63">
        <f t="shared" si="1386"/>
        <v>0</v>
      </c>
      <c r="J353" s="63">
        <f t="shared" si="1386"/>
        <v>53.38</v>
      </c>
      <c r="K353" s="63">
        <f t="shared" si="1386"/>
        <v>6.39</v>
      </c>
      <c r="L353" s="63">
        <f t="shared" si="1386"/>
        <v>-59.24</v>
      </c>
      <c r="M353" s="63">
        <f t="shared" si="1386"/>
        <v>0</v>
      </c>
      <c r="N353" s="63">
        <f t="shared" si="1386"/>
        <v>0</v>
      </c>
      <c r="O353" s="63">
        <f t="shared" si="1386"/>
        <v>0</v>
      </c>
      <c r="P353" s="37">
        <f t="shared" ref="P353:AY353" si="1387">P435*P347</f>
        <v>819.89583815307776</v>
      </c>
      <c r="Q353" s="37">
        <f t="shared" si="1387"/>
        <v>855.43310514640461</v>
      </c>
      <c r="R353" s="37">
        <f t="shared" si="1387"/>
        <v>960.43380895440828</v>
      </c>
      <c r="S353" s="37">
        <f t="shared" si="1387"/>
        <v>947.49941703365414</v>
      </c>
      <c r="T353" s="37">
        <f t="shared" si="1387"/>
        <v>1012.7885366233195</v>
      </c>
      <c r="U353" s="37">
        <f t="shared" si="1387"/>
        <v>987.56981023532762</v>
      </c>
      <c r="V353" s="37">
        <f t="shared" si="1387"/>
        <v>1049.1831915242624</v>
      </c>
      <c r="W353" s="37">
        <f t="shared" si="1387"/>
        <v>1018.7161485485678</v>
      </c>
      <c r="X353" s="37">
        <f t="shared" si="1387"/>
        <v>1006.312495684854</v>
      </c>
      <c r="Y353" s="37">
        <f t="shared" si="1387"/>
        <v>1034.2904951747785</v>
      </c>
      <c r="Z353" s="37">
        <f t="shared" si="1387"/>
        <v>1019.9812173153517</v>
      </c>
      <c r="AA353" s="37">
        <f t="shared" si="1387"/>
        <v>1051.2500990605124</v>
      </c>
      <c r="AB353" s="37">
        <f t="shared" si="1387"/>
        <v>1607.2632902760881</v>
      </c>
      <c r="AC353" s="37">
        <f t="shared" si="1387"/>
        <v>1622.5623454507536</v>
      </c>
      <c r="AD353" s="37">
        <f t="shared" si="1387"/>
        <v>1744.438270820837</v>
      </c>
      <c r="AE353" s="37">
        <f t="shared" si="1387"/>
        <v>1694.6025438947509</v>
      </c>
      <c r="AF353" s="37">
        <f t="shared" si="1387"/>
        <v>1772.5988500494223</v>
      </c>
      <c r="AG353" s="37">
        <f t="shared" si="1387"/>
        <v>1717.5416856097631</v>
      </c>
      <c r="AH353" s="37">
        <f t="shared" si="1387"/>
        <v>1790.7397543188199</v>
      </c>
      <c r="AI353" s="37">
        <f t="shared" si="1387"/>
        <v>1733.1411337152315</v>
      </c>
      <c r="AJ353" s="37">
        <f t="shared" si="1387"/>
        <v>1711.7130614208806</v>
      </c>
      <c r="AK353" s="37">
        <f t="shared" si="1387"/>
        <v>1756.135202373654</v>
      </c>
      <c r="AL353" s="37">
        <f t="shared" si="1387"/>
        <v>1726.4075424990599</v>
      </c>
      <c r="AM353" s="37">
        <f t="shared" si="1387"/>
        <v>1773.1447896995808</v>
      </c>
      <c r="AN353" s="37">
        <f t="shared" si="1387"/>
        <v>1863.679688217409</v>
      </c>
      <c r="AO353" s="37">
        <f t="shared" si="1387"/>
        <v>1863.8428803838417</v>
      </c>
      <c r="AP353" s="37">
        <f t="shared" si="1387"/>
        <v>2180.200273776531</v>
      </c>
      <c r="AQ353" s="37">
        <f t="shared" si="1387"/>
        <v>2086.6040086526054</v>
      </c>
      <c r="AR353" s="37">
        <f t="shared" si="1387"/>
        <v>2191.3663452460878</v>
      </c>
      <c r="AS353" s="37">
        <f t="shared" si="1387"/>
        <v>2106.1700406047748</v>
      </c>
      <c r="AT353" s="37">
        <f t="shared" si="1387"/>
        <v>2209.0509887863973</v>
      </c>
      <c r="AU353" s="37">
        <f t="shared" si="1387"/>
        <v>2120.6496061090638</v>
      </c>
      <c r="AV353" s="37">
        <f t="shared" si="1387"/>
        <v>2029.5409911777811</v>
      </c>
      <c r="AW353" s="37">
        <f t="shared" si="1387"/>
        <v>2130.4464822652249</v>
      </c>
      <c r="AX353" s="37">
        <f t="shared" si="1387"/>
        <v>2040.9497752095619</v>
      </c>
      <c r="AY353" s="37">
        <f t="shared" si="1387"/>
        <v>2140.0030825969502</v>
      </c>
      <c r="BA353" s="37">
        <f t="shared" si="1375"/>
        <v>7743.68</v>
      </c>
      <c r="BB353" s="37">
        <f t="shared" si="1375"/>
        <v>11763.354163454518</v>
      </c>
      <c r="BC353" s="37">
        <f t="shared" si="1375"/>
        <v>20650.288470128839</v>
      </c>
      <c r="BD353" s="37">
        <f t="shared" si="1375"/>
        <v>24962.504163026235</v>
      </c>
      <c r="BF353" s="77" t="s">
        <v>247</v>
      </c>
      <c r="BG353" s="77" t="str">
        <f t="shared" si="1306"/>
        <v>General InsuranceWeak  Case Scenario</v>
      </c>
    </row>
    <row r="354" spans="2:59" x14ac:dyDescent="0.25">
      <c r="B354" s="41" t="s">
        <v>64</v>
      </c>
      <c r="C354" s="78" t="s">
        <v>26</v>
      </c>
      <c r="D354" s="63">
        <f t="shared" ref="D354:O354" si="1388">D195</f>
        <v>38890.089999999997</v>
      </c>
      <c r="E354" s="63">
        <f t="shared" si="1388"/>
        <v>11229.16</v>
      </c>
      <c r="F354" s="63">
        <f t="shared" si="1388"/>
        <v>20390.82</v>
      </c>
      <c r="G354" s="63">
        <f t="shared" si="1388"/>
        <v>26738.430000000004</v>
      </c>
      <c r="H354" s="63">
        <f t="shared" si="1388"/>
        <v>-26316.679999999997</v>
      </c>
      <c r="I354" s="63">
        <f t="shared" si="1388"/>
        <v>18373.539999999997</v>
      </c>
      <c r="J354" s="63">
        <f t="shared" si="1388"/>
        <v>18029.209999999995</v>
      </c>
      <c r="K354" s="63">
        <f t="shared" si="1388"/>
        <v>14049.76</v>
      </c>
      <c r="L354" s="63">
        <f t="shared" si="1388"/>
        <v>16008.720000000001</v>
      </c>
      <c r="M354" s="63">
        <f t="shared" si="1388"/>
        <v>9862.0700000000015</v>
      </c>
      <c r="N354" s="63">
        <f t="shared" si="1388"/>
        <v>11344.690000000002</v>
      </c>
      <c r="O354" s="63">
        <f t="shared" si="1388"/>
        <v>11380.09</v>
      </c>
      <c r="P354" s="37">
        <f t="shared" ref="P354:AY354" si="1389">P436*P347</f>
        <v>14760.096887767062</v>
      </c>
      <c r="Q354" s="37">
        <f t="shared" si="1389"/>
        <v>15399.853158672806</v>
      </c>
      <c r="R354" s="37">
        <f t="shared" si="1389"/>
        <v>17290.118347701013</v>
      </c>
      <c r="S354" s="37">
        <f t="shared" si="1389"/>
        <v>17057.268186679656</v>
      </c>
      <c r="T354" s="37">
        <f t="shared" si="1389"/>
        <v>18232.629355765806</v>
      </c>
      <c r="U354" s="37">
        <f t="shared" si="1389"/>
        <v>17778.631631236134</v>
      </c>
      <c r="V354" s="37">
        <f t="shared" si="1389"/>
        <v>18887.82067097586</v>
      </c>
      <c r="W354" s="37">
        <f t="shared" si="1389"/>
        <v>18339.340625976467</v>
      </c>
      <c r="X354" s="37">
        <f t="shared" si="1389"/>
        <v>18116.04504437789</v>
      </c>
      <c r="Y354" s="37">
        <f t="shared" si="1389"/>
        <v>18619.716320631011</v>
      </c>
      <c r="Z354" s="37">
        <f t="shared" si="1389"/>
        <v>18362.114906194161</v>
      </c>
      <c r="AA354" s="37">
        <f t="shared" si="1389"/>
        <v>18925.02997741877</v>
      </c>
      <c r="AB354" s="37">
        <f t="shared" si="1389"/>
        <v>28934.60459814786</v>
      </c>
      <c r="AC354" s="37">
        <f t="shared" si="1389"/>
        <v>29210.024384614928</v>
      </c>
      <c r="AD354" s="37">
        <f t="shared" si="1389"/>
        <v>31404.084145670622</v>
      </c>
      <c r="AE354" s="37">
        <f t="shared" si="1389"/>
        <v>30506.921209024516</v>
      </c>
      <c r="AF354" s="37">
        <f t="shared" si="1389"/>
        <v>31911.042296313113</v>
      </c>
      <c r="AG354" s="37">
        <f t="shared" si="1389"/>
        <v>30919.880927174207</v>
      </c>
      <c r="AH354" s="37">
        <f t="shared" si="1389"/>
        <v>32237.622200964397</v>
      </c>
      <c r="AI354" s="37">
        <f t="shared" si="1389"/>
        <v>31200.708508822961</v>
      </c>
      <c r="AJ354" s="37">
        <f t="shared" si="1389"/>
        <v>30814.951674277789</v>
      </c>
      <c r="AK354" s="37">
        <f t="shared" si="1389"/>
        <v>31614.657044050091</v>
      </c>
      <c r="AL354" s="37">
        <f t="shared" si="1389"/>
        <v>31079.487673043146</v>
      </c>
      <c r="AM354" s="37">
        <f t="shared" si="1389"/>
        <v>31920.87052296854</v>
      </c>
      <c r="AN354" s="37">
        <f t="shared" si="1389"/>
        <v>33550.716427367202</v>
      </c>
      <c r="AO354" s="37">
        <f t="shared" si="1389"/>
        <v>33553.654278830501</v>
      </c>
      <c r="AP354" s="37">
        <f t="shared" si="1389"/>
        <v>39248.84818072433</v>
      </c>
      <c r="AQ354" s="37">
        <f t="shared" si="1389"/>
        <v>37563.890315010241</v>
      </c>
      <c r="AR354" s="37">
        <f t="shared" si="1389"/>
        <v>39449.864320918001</v>
      </c>
      <c r="AS354" s="37">
        <f t="shared" si="1389"/>
        <v>37916.125945299224</v>
      </c>
      <c r="AT354" s="37">
        <f t="shared" si="1389"/>
        <v>39768.230435165628</v>
      </c>
      <c r="AU354" s="37">
        <f t="shared" si="1389"/>
        <v>38176.792946875314</v>
      </c>
      <c r="AV354" s="37">
        <f t="shared" si="1389"/>
        <v>36536.618767280415</v>
      </c>
      <c r="AW354" s="37">
        <f t="shared" si="1389"/>
        <v>38353.160278594092</v>
      </c>
      <c r="AX354" s="37">
        <f t="shared" si="1389"/>
        <v>36742.004317303486</v>
      </c>
      <c r="AY354" s="37">
        <f t="shared" si="1389"/>
        <v>38525.202067623875</v>
      </c>
      <c r="BA354" s="37">
        <f t="shared" si="1375"/>
        <v>169979.9</v>
      </c>
      <c r="BB354" s="37">
        <f t="shared" si="1375"/>
        <v>211768.66511339662</v>
      </c>
      <c r="BC354" s="37">
        <f t="shared" si="1375"/>
        <v>371754.85518507217</v>
      </c>
      <c r="BD354" s="37">
        <f t="shared" si="1375"/>
        <v>449385.10828099237</v>
      </c>
      <c r="BF354" s="77" t="s">
        <v>247</v>
      </c>
      <c r="BG354" s="77" t="str">
        <f t="shared" si="1306"/>
        <v>Legal ServicesWeak  Case Scenario</v>
      </c>
    </row>
    <row r="355" spans="2:59" x14ac:dyDescent="0.25">
      <c r="B355" s="41" t="s">
        <v>65</v>
      </c>
      <c r="C355" s="78" t="s">
        <v>26</v>
      </c>
      <c r="D355" s="63">
        <f t="shared" ref="D355:O355" si="1390">D196</f>
        <v>97248.619999999981</v>
      </c>
      <c r="E355" s="63">
        <f t="shared" si="1390"/>
        <v>94471.290000000008</v>
      </c>
      <c r="F355" s="63">
        <f t="shared" si="1390"/>
        <v>125055.49000000002</v>
      </c>
      <c r="G355" s="63">
        <f t="shared" si="1390"/>
        <v>106516.96</v>
      </c>
      <c r="H355" s="63">
        <f t="shared" si="1390"/>
        <v>118031.63</v>
      </c>
      <c r="I355" s="63">
        <f t="shared" si="1390"/>
        <v>126526.48000000001</v>
      </c>
      <c r="J355" s="63">
        <f t="shared" si="1390"/>
        <v>101826.76</v>
      </c>
      <c r="K355" s="63">
        <f t="shared" si="1390"/>
        <v>124199.26999999999</v>
      </c>
      <c r="L355" s="63">
        <f t="shared" si="1390"/>
        <v>110249.51000000001</v>
      </c>
      <c r="M355" s="63">
        <f t="shared" si="1390"/>
        <v>111031.22</v>
      </c>
      <c r="N355" s="63">
        <f t="shared" si="1390"/>
        <v>129833.54999999999</v>
      </c>
      <c r="O355" s="63">
        <f t="shared" si="1390"/>
        <v>129660.01000000001</v>
      </c>
      <c r="P355" s="37">
        <f t="shared" ref="P355:AY355" si="1391">P437*P347</f>
        <v>119422.10649779477</v>
      </c>
      <c r="Q355" s="37">
        <f t="shared" si="1391"/>
        <v>124598.29484518005</v>
      </c>
      <c r="R355" s="37">
        <f t="shared" si="1391"/>
        <v>139892.19517860468</v>
      </c>
      <c r="S355" s="37">
        <f t="shared" si="1391"/>
        <v>138008.23351229832</v>
      </c>
      <c r="T355" s="37">
        <f t="shared" si="1391"/>
        <v>147517.93441570571</v>
      </c>
      <c r="U355" s="37">
        <f t="shared" si="1391"/>
        <v>143844.69534276481</v>
      </c>
      <c r="V355" s="37">
        <f t="shared" si="1391"/>
        <v>152819.00578511471</v>
      </c>
      <c r="W355" s="37">
        <f t="shared" si="1391"/>
        <v>148381.32201895199</v>
      </c>
      <c r="X355" s="37">
        <f t="shared" si="1391"/>
        <v>146574.66526534673</v>
      </c>
      <c r="Y355" s="37">
        <f t="shared" si="1391"/>
        <v>150649.80686163472</v>
      </c>
      <c r="Z355" s="37">
        <f t="shared" si="1391"/>
        <v>148565.58588512093</v>
      </c>
      <c r="AA355" s="37">
        <f t="shared" si="1391"/>
        <v>153120.0616515174</v>
      </c>
      <c r="AB355" s="37">
        <f t="shared" si="1391"/>
        <v>234106.28385884129</v>
      </c>
      <c r="AC355" s="37">
        <f t="shared" si="1391"/>
        <v>236334.67106531889</v>
      </c>
      <c r="AD355" s="37">
        <f t="shared" si="1391"/>
        <v>254086.53546293519</v>
      </c>
      <c r="AE355" s="37">
        <f t="shared" si="1391"/>
        <v>246827.70182649596</v>
      </c>
      <c r="AF355" s="37">
        <f t="shared" si="1391"/>
        <v>258188.27075073868</v>
      </c>
      <c r="AG355" s="37">
        <f t="shared" si="1391"/>
        <v>250168.90749846172</v>
      </c>
      <c r="AH355" s="37">
        <f t="shared" si="1391"/>
        <v>260830.58810474118</v>
      </c>
      <c r="AI355" s="37">
        <f t="shared" si="1391"/>
        <v>252441.04850256114</v>
      </c>
      <c r="AJ355" s="37">
        <f t="shared" si="1391"/>
        <v>249319.93797546925</v>
      </c>
      <c r="AK355" s="37">
        <f t="shared" si="1391"/>
        <v>255790.25457040686</v>
      </c>
      <c r="AL355" s="37">
        <f t="shared" si="1391"/>
        <v>251460.26581052836</v>
      </c>
      <c r="AM355" s="37">
        <f t="shared" si="1391"/>
        <v>258267.78970913397</v>
      </c>
      <c r="AN355" s="37">
        <f t="shared" si="1391"/>
        <v>271454.67002910032</v>
      </c>
      <c r="AO355" s="37">
        <f t="shared" si="1391"/>
        <v>271478.43981956935</v>
      </c>
      <c r="AP355" s="37">
        <f t="shared" si="1391"/>
        <v>317557.54470954055</v>
      </c>
      <c r="AQ355" s="37">
        <f t="shared" si="1391"/>
        <v>303924.76037122268</v>
      </c>
      <c r="AR355" s="37">
        <f t="shared" si="1391"/>
        <v>319183.94127621077</v>
      </c>
      <c r="AS355" s="37">
        <f t="shared" si="1391"/>
        <v>306774.65500758862</v>
      </c>
      <c r="AT355" s="37">
        <f t="shared" si="1391"/>
        <v>321759.80187455681</v>
      </c>
      <c r="AU355" s="37">
        <f t="shared" si="1391"/>
        <v>308883.67926802422</v>
      </c>
      <c r="AV355" s="37">
        <f t="shared" si="1391"/>
        <v>295613.2341591678</v>
      </c>
      <c r="AW355" s="37">
        <f t="shared" si="1391"/>
        <v>310310.64539374848</v>
      </c>
      <c r="AX355" s="37">
        <f t="shared" si="1391"/>
        <v>297274.9830768386</v>
      </c>
      <c r="AY355" s="37">
        <f t="shared" si="1391"/>
        <v>311702.61409204436</v>
      </c>
      <c r="BA355" s="37">
        <f t="shared" si="1375"/>
        <v>1374650.79</v>
      </c>
      <c r="BB355" s="37">
        <f t="shared" si="1375"/>
        <v>1713393.9072600349</v>
      </c>
      <c r="BC355" s="37">
        <f t="shared" si="1375"/>
        <v>3007822.2551356321</v>
      </c>
      <c r="BD355" s="37">
        <f t="shared" si="1375"/>
        <v>3635918.9690776132</v>
      </c>
      <c r="BF355" s="77" t="s">
        <v>247</v>
      </c>
      <c r="BG355" s="77" t="str">
        <f t="shared" si="1306"/>
        <v>Support ServicesWeak  Case Scenario</v>
      </c>
    </row>
    <row r="356" spans="2:59" x14ac:dyDescent="0.25">
      <c r="B356" s="41" t="s">
        <v>66</v>
      </c>
      <c r="C356" s="78" t="s">
        <v>26</v>
      </c>
      <c r="D356" s="63">
        <f t="shared" ref="D356:O356" si="1392">D197</f>
        <v>17190.75</v>
      </c>
      <c r="E356" s="63">
        <f t="shared" si="1392"/>
        <v>15570.849999999999</v>
      </c>
      <c r="F356" s="63">
        <f t="shared" si="1392"/>
        <v>14612.54</v>
      </c>
      <c r="G356" s="63">
        <f t="shared" si="1392"/>
        <v>22809.38</v>
      </c>
      <c r="H356" s="63">
        <f t="shared" si="1392"/>
        <v>26047.489999999998</v>
      </c>
      <c r="I356" s="63">
        <f t="shared" si="1392"/>
        <v>22900.170000000002</v>
      </c>
      <c r="J356" s="63">
        <f t="shared" si="1392"/>
        <v>14937.704279999998</v>
      </c>
      <c r="K356" s="63">
        <f t="shared" si="1392"/>
        <v>23738.55919</v>
      </c>
      <c r="L356" s="63">
        <f t="shared" si="1392"/>
        <v>13514.55969</v>
      </c>
      <c r="M356" s="63">
        <f t="shared" si="1392"/>
        <v>23347.9</v>
      </c>
      <c r="N356" s="63">
        <f t="shared" si="1392"/>
        <v>20781.561239999995</v>
      </c>
      <c r="O356" s="63">
        <f t="shared" si="1392"/>
        <v>34823.182369999995</v>
      </c>
      <c r="P356" s="37">
        <f t="shared" ref="P356:AY356" si="1393">P438*P347</f>
        <v>21677.273333646299</v>
      </c>
      <c r="Q356" s="37">
        <f t="shared" si="1393"/>
        <v>22616.84518448095</v>
      </c>
      <c r="R356" s="37">
        <f t="shared" si="1393"/>
        <v>25392.964845971863</v>
      </c>
      <c r="S356" s="37">
        <f t="shared" si="1393"/>
        <v>25050.991712284183</v>
      </c>
      <c r="T356" s="37">
        <f t="shared" si="1393"/>
        <v>26777.174509170218</v>
      </c>
      <c r="U356" s="37">
        <f t="shared" si="1393"/>
        <v>26110.415148285556</v>
      </c>
      <c r="V356" s="37">
        <f t="shared" si="1393"/>
        <v>27739.414888324536</v>
      </c>
      <c r="W356" s="37">
        <f t="shared" si="1393"/>
        <v>26933.894982601134</v>
      </c>
      <c r="X356" s="37">
        <f t="shared" si="1393"/>
        <v>26605.954089440766</v>
      </c>
      <c r="Y356" s="37">
        <f t="shared" si="1393"/>
        <v>27345.666030945311</v>
      </c>
      <c r="Z356" s="37">
        <f t="shared" si="1393"/>
        <v>26967.342208660004</v>
      </c>
      <c r="AA356" s="37">
        <f t="shared" si="1393"/>
        <v>27794.061975837012</v>
      </c>
      <c r="AB356" s="37">
        <f t="shared" si="1393"/>
        <v>42494.526793713871</v>
      </c>
      <c r="AC356" s="37">
        <f t="shared" si="1393"/>
        <v>42899.019395499519</v>
      </c>
      <c r="AD356" s="37">
        <f t="shared" si="1393"/>
        <v>46121.30401276223</v>
      </c>
      <c r="AE356" s="37">
        <f t="shared" si="1393"/>
        <v>44803.694355429107</v>
      </c>
      <c r="AF356" s="37">
        <f t="shared" si="1393"/>
        <v>46865.843190503329</v>
      </c>
      <c r="AG356" s="37">
        <f t="shared" si="1393"/>
        <v>45410.183645722012</v>
      </c>
      <c r="AH356" s="37">
        <f t="shared" si="1393"/>
        <v>47345.471604343162</v>
      </c>
      <c r="AI356" s="37">
        <f t="shared" si="1393"/>
        <v>45822.618353523438</v>
      </c>
      <c r="AJ356" s="37">
        <f t="shared" si="1393"/>
        <v>45256.080314759725</v>
      </c>
      <c r="AK356" s="37">
        <f t="shared" si="1393"/>
        <v>46430.559860439826</v>
      </c>
      <c r="AL356" s="37">
        <f t="shared" si="1393"/>
        <v>45644.588547153398</v>
      </c>
      <c r="AM356" s="37">
        <f t="shared" si="1393"/>
        <v>46880.277320388435</v>
      </c>
      <c r="AN356" s="37">
        <f t="shared" si="1393"/>
        <v>49273.934721828344</v>
      </c>
      <c r="AO356" s="37">
        <f t="shared" si="1393"/>
        <v>49278.249368925026</v>
      </c>
      <c r="AP356" s="37">
        <f t="shared" si="1393"/>
        <v>57642.440731502509</v>
      </c>
      <c r="AQ356" s="37">
        <f t="shared" si="1393"/>
        <v>55167.843681869781</v>
      </c>
      <c r="AR356" s="37">
        <f t="shared" si="1393"/>
        <v>57937.661138833588</v>
      </c>
      <c r="AS356" s="37">
        <f t="shared" si="1393"/>
        <v>55685.151128676021</v>
      </c>
      <c r="AT356" s="37">
        <f t="shared" si="1393"/>
        <v>58405.226448952679</v>
      </c>
      <c r="AU356" s="37">
        <f t="shared" si="1393"/>
        <v>56067.97719582128</v>
      </c>
      <c r="AV356" s="37">
        <f t="shared" si="1393"/>
        <v>53659.151273050091</v>
      </c>
      <c r="AW356" s="37">
        <f t="shared" si="1393"/>
        <v>56326.997369324505</v>
      </c>
      <c r="AX356" s="37">
        <f t="shared" si="1393"/>
        <v>53960.788771806707</v>
      </c>
      <c r="AY356" s="37">
        <f t="shared" si="1393"/>
        <v>56579.664876453069</v>
      </c>
      <c r="BA356" s="37">
        <f t="shared" si="1375"/>
        <v>250274.64676999999</v>
      </c>
      <c r="BB356" s="37">
        <f t="shared" si="1375"/>
        <v>311011.99890964781</v>
      </c>
      <c r="BC356" s="37">
        <f t="shared" si="1375"/>
        <v>545974.16739423806</v>
      </c>
      <c r="BD356" s="37">
        <f t="shared" si="1375"/>
        <v>659985.08670704369</v>
      </c>
      <c r="BF356" s="77" t="s">
        <v>247</v>
      </c>
      <c r="BG356" s="77" t="str">
        <f t="shared" si="1306"/>
        <v>Total Other Operating ExpensesWeak  Case Scenario</v>
      </c>
    </row>
    <row r="357" spans="2:59" x14ac:dyDescent="0.25">
      <c r="B357" s="41" t="s">
        <v>67</v>
      </c>
      <c r="C357" s="78" t="s">
        <v>26</v>
      </c>
      <c r="D357" s="63">
        <f t="shared" ref="D357:O357" si="1394">D198</f>
        <v>15013.130000000001</v>
      </c>
      <c r="E357" s="63">
        <f t="shared" si="1394"/>
        <v>21685.600000000002</v>
      </c>
      <c r="F357" s="63">
        <f t="shared" si="1394"/>
        <v>32171.21</v>
      </c>
      <c r="G357" s="63">
        <f t="shared" si="1394"/>
        <v>26357.800000000003</v>
      </c>
      <c r="H357" s="63">
        <f t="shared" si="1394"/>
        <v>23200.850000000002</v>
      </c>
      <c r="I357" s="63">
        <f t="shared" si="1394"/>
        <v>21291.17</v>
      </c>
      <c r="J357" s="63">
        <f t="shared" si="1394"/>
        <v>17368.68</v>
      </c>
      <c r="K357" s="63">
        <f t="shared" si="1394"/>
        <v>18077.87</v>
      </c>
      <c r="L357" s="63">
        <f t="shared" si="1394"/>
        <v>17726.650000000001</v>
      </c>
      <c r="M357" s="63">
        <f t="shared" si="1394"/>
        <v>19668.07</v>
      </c>
      <c r="N357" s="63">
        <f t="shared" si="1394"/>
        <v>25123.08</v>
      </c>
      <c r="O357" s="63">
        <f t="shared" si="1394"/>
        <v>116272.95</v>
      </c>
      <c r="P357" s="37">
        <f t="shared" ref="P357:AY357" si="1395">P439*P347</f>
        <v>30253.694591813852</v>
      </c>
      <c r="Q357" s="37">
        <f t="shared" si="1395"/>
        <v>31564.999726214508</v>
      </c>
      <c r="R357" s="37">
        <f t="shared" si="1395"/>
        <v>35439.466551279373</v>
      </c>
      <c r="S357" s="37">
        <f t="shared" si="1395"/>
        <v>34962.194775168391</v>
      </c>
      <c r="T357" s="37">
        <f t="shared" si="1395"/>
        <v>37371.326511565087</v>
      </c>
      <c r="U357" s="37">
        <f t="shared" si="1395"/>
        <v>36440.769713209469</v>
      </c>
      <c r="V357" s="37">
        <f t="shared" si="1395"/>
        <v>38714.268776801968</v>
      </c>
      <c r="W357" s="37">
        <f t="shared" si="1395"/>
        <v>37590.052052664578</v>
      </c>
      <c r="X357" s="37">
        <f t="shared" si="1395"/>
        <v>37132.364248800382</v>
      </c>
      <c r="Y357" s="37">
        <f t="shared" si="1395"/>
        <v>38164.736670356775</v>
      </c>
      <c r="Z357" s="37">
        <f t="shared" si="1395"/>
        <v>37636.732377563094</v>
      </c>
      <c r="AA357" s="37">
        <f t="shared" si="1395"/>
        <v>38790.536500629038</v>
      </c>
      <c r="AB357" s="37">
        <f t="shared" si="1395"/>
        <v>59307.11006191012</v>
      </c>
      <c r="AC357" s="37">
        <f t="shared" si="1395"/>
        <v>59871.636580108185</v>
      </c>
      <c r="AD357" s="37">
        <f t="shared" si="1395"/>
        <v>64368.789575233874</v>
      </c>
      <c r="AE357" s="37">
        <f t="shared" si="1395"/>
        <v>62529.879323439971</v>
      </c>
      <c r="AF357" s="37">
        <f t="shared" si="1395"/>
        <v>65407.899086302197</v>
      </c>
      <c r="AG357" s="37">
        <f t="shared" si="1395"/>
        <v>63376.320731421292</v>
      </c>
      <c r="AH357" s="37">
        <f t="shared" si="1395"/>
        <v>66077.288235321408</v>
      </c>
      <c r="AI357" s="37">
        <f t="shared" si="1395"/>
        <v>63951.931579558783</v>
      </c>
      <c r="AJ357" s="37">
        <f t="shared" si="1395"/>
        <v>63161.247782035272</v>
      </c>
      <c r="AK357" s="37">
        <f t="shared" si="1395"/>
        <v>64800.399760812354</v>
      </c>
      <c r="AL357" s="37">
        <f t="shared" si="1395"/>
        <v>63703.465856621253</v>
      </c>
      <c r="AM357" s="37">
        <f t="shared" si="1395"/>
        <v>65428.043951872751</v>
      </c>
      <c r="AN357" s="37">
        <f t="shared" si="1395"/>
        <v>68768.730710119053</v>
      </c>
      <c r="AO357" s="37">
        <f t="shared" si="1395"/>
        <v>68774.752409136519</v>
      </c>
      <c r="AP357" s="37">
        <f t="shared" si="1395"/>
        <v>80448.162025563666</v>
      </c>
      <c r="AQ357" s="37">
        <f t="shared" si="1395"/>
        <v>76994.512563978031</v>
      </c>
      <c r="AR357" s="37">
        <f t="shared" si="1395"/>
        <v>80860.183773096025</v>
      </c>
      <c r="AS357" s="37">
        <f t="shared" si="1395"/>
        <v>77716.488121736722</v>
      </c>
      <c r="AT357" s="37">
        <f t="shared" si="1395"/>
        <v>81512.737158217278</v>
      </c>
      <c r="AU357" s="37">
        <f t="shared" si="1395"/>
        <v>78250.775932705146</v>
      </c>
      <c r="AV357" s="37">
        <f t="shared" si="1395"/>
        <v>74888.919361968918</v>
      </c>
      <c r="AW357" s="37">
        <f t="shared" si="1395"/>
        <v>78612.275144422048</v>
      </c>
      <c r="AX357" s="37">
        <f t="shared" si="1395"/>
        <v>75309.897066330712</v>
      </c>
      <c r="AY357" s="37">
        <f t="shared" si="1395"/>
        <v>78964.908313561347</v>
      </c>
      <c r="BA357" s="37">
        <f t="shared" si="1375"/>
        <v>353957.06</v>
      </c>
      <c r="BB357" s="37">
        <f t="shared" si="1375"/>
        <v>434061.14249606652</v>
      </c>
      <c r="BC357" s="37">
        <f t="shared" si="1375"/>
        <v>761984.01252463751</v>
      </c>
      <c r="BD357" s="37">
        <f t="shared" si="1375"/>
        <v>921102.34258083545</v>
      </c>
      <c r="BF357" s="77" t="s">
        <v>247</v>
      </c>
      <c r="BG357" s="77" t="str">
        <f t="shared" si="1306"/>
        <v>PromosWeak  Case Scenario</v>
      </c>
    </row>
    <row r="358" spans="2:59" x14ac:dyDescent="0.25">
      <c r="B358" s="41" t="s">
        <v>68</v>
      </c>
      <c r="C358" s="78" t="s">
        <v>26</v>
      </c>
      <c r="D358" s="63">
        <f t="shared" ref="D358:O358" si="1396">D199</f>
        <v>14285.600000000002</v>
      </c>
      <c r="E358" s="63">
        <f t="shared" si="1396"/>
        <v>17288.38</v>
      </c>
      <c r="F358" s="63">
        <f t="shared" si="1396"/>
        <v>16702.810000000001</v>
      </c>
      <c r="G358" s="63">
        <f t="shared" si="1396"/>
        <v>12305.509999999998</v>
      </c>
      <c r="H358" s="63">
        <f t="shared" si="1396"/>
        <v>10737.510000000002</v>
      </c>
      <c r="I358" s="63">
        <f t="shared" si="1396"/>
        <v>12154.769999999999</v>
      </c>
      <c r="J358" s="63">
        <f t="shared" si="1396"/>
        <v>11823.640000000001</v>
      </c>
      <c r="K358" s="63">
        <f t="shared" si="1396"/>
        <v>15341.749999999998</v>
      </c>
      <c r="L358" s="63">
        <f t="shared" si="1396"/>
        <v>14391.130000000001</v>
      </c>
      <c r="M358" s="63">
        <f t="shared" si="1396"/>
        <v>17600.849999999999</v>
      </c>
      <c r="N358" s="63">
        <f t="shared" si="1396"/>
        <v>18090.61</v>
      </c>
      <c r="O358" s="63">
        <f t="shared" si="1396"/>
        <v>8376.1799999999985</v>
      </c>
      <c r="P358" s="37">
        <f t="shared" ref="P358:AY358" si="1397">P440*P347</f>
        <v>14998.024305948658</v>
      </c>
      <c r="Q358" s="37">
        <f t="shared" si="1397"/>
        <v>15648.093216328216</v>
      </c>
      <c r="R358" s="37">
        <f t="shared" si="1397"/>
        <v>17568.828795864276</v>
      </c>
      <c r="S358" s="37">
        <f t="shared" si="1397"/>
        <v>17332.225174546809</v>
      </c>
      <c r="T358" s="37">
        <f t="shared" si="1397"/>
        <v>18526.532740158538</v>
      </c>
      <c r="U358" s="37">
        <f t="shared" si="1397"/>
        <v>18065.21673667182</v>
      </c>
      <c r="V358" s="37">
        <f t="shared" si="1397"/>
        <v>19192.285502168583</v>
      </c>
      <c r="W358" s="37">
        <f t="shared" si="1397"/>
        <v>18634.964157411941</v>
      </c>
      <c r="X358" s="37">
        <f t="shared" si="1397"/>
        <v>18408.06913187847</v>
      </c>
      <c r="Y358" s="37">
        <f t="shared" si="1397"/>
        <v>18919.859406758926</v>
      </c>
      <c r="Z358" s="37">
        <f t="shared" si="1397"/>
        <v>18658.105550781693</v>
      </c>
      <c r="AA358" s="37">
        <f t="shared" si="1397"/>
        <v>19230.094609160344</v>
      </c>
      <c r="AB358" s="37">
        <f t="shared" si="1397"/>
        <v>29401.019948974474</v>
      </c>
      <c r="AC358" s="37">
        <f t="shared" si="1397"/>
        <v>29680.879402688206</v>
      </c>
      <c r="AD358" s="37">
        <f t="shared" si="1397"/>
        <v>31910.306612769033</v>
      </c>
      <c r="AE358" s="37">
        <f t="shared" si="1397"/>
        <v>30998.68173438721</v>
      </c>
      <c r="AF358" s="37">
        <f t="shared" si="1397"/>
        <v>32425.436745264058</v>
      </c>
      <c r="AG358" s="37">
        <f t="shared" si="1397"/>
        <v>31418.298213688231</v>
      </c>
      <c r="AH358" s="37">
        <f t="shared" si="1397"/>
        <v>32757.280999745461</v>
      </c>
      <c r="AI358" s="37">
        <f t="shared" si="1397"/>
        <v>31703.652634284175</v>
      </c>
      <c r="AJ358" s="37">
        <f t="shared" si="1397"/>
        <v>31311.677539223023</v>
      </c>
      <c r="AK358" s="37">
        <f t="shared" si="1397"/>
        <v>32124.27387003594</v>
      </c>
      <c r="AL358" s="37">
        <f t="shared" si="1397"/>
        <v>31580.477762517588</v>
      </c>
      <c r="AM358" s="37">
        <f t="shared" si="1397"/>
        <v>32435.423399375024</v>
      </c>
      <c r="AN358" s="37">
        <f t="shared" si="1397"/>
        <v>34091.541829693815</v>
      </c>
      <c r="AO358" s="37">
        <f t="shared" si="1397"/>
        <v>34094.527038259104</v>
      </c>
      <c r="AP358" s="37">
        <f t="shared" si="1397"/>
        <v>39881.525404000597</v>
      </c>
      <c r="AQ358" s="37">
        <f t="shared" si="1397"/>
        <v>38169.406627502358</v>
      </c>
      <c r="AR358" s="37">
        <f t="shared" si="1397"/>
        <v>40085.781851599626</v>
      </c>
      <c r="AS358" s="37">
        <f t="shared" si="1397"/>
        <v>38527.320168630511</v>
      </c>
      <c r="AT358" s="37">
        <f t="shared" si="1397"/>
        <v>40409.279912349732</v>
      </c>
      <c r="AU358" s="37">
        <f t="shared" si="1397"/>
        <v>38792.189027901819</v>
      </c>
      <c r="AV358" s="37">
        <f t="shared" si="1397"/>
        <v>37125.575834329815</v>
      </c>
      <c r="AW358" s="37">
        <f t="shared" si="1397"/>
        <v>38971.399337157025</v>
      </c>
      <c r="AX358" s="37">
        <f t="shared" si="1397"/>
        <v>37334.272125062816</v>
      </c>
      <c r="AY358" s="37">
        <f t="shared" si="1397"/>
        <v>39146.214377541088</v>
      </c>
      <c r="BA358" s="37">
        <f t="shared" si="1375"/>
        <v>169098.74</v>
      </c>
      <c r="BB358" s="37">
        <f t="shared" si="1375"/>
        <v>215182.29932767825</v>
      </c>
      <c r="BC358" s="37">
        <f t="shared" si="1375"/>
        <v>377747.40886295238</v>
      </c>
      <c r="BD358" s="37">
        <f t="shared" si="1375"/>
        <v>456629.03353402828</v>
      </c>
      <c r="BF358" s="77" t="s">
        <v>247</v>
      </c>
      <c r="BG358" s="77" t="str">
        <f t="shared" si="1306"/>
        <v>Total Marketing CreditsWeak  Case Scenario</v>
      </c>
    </row>
    <row r="359" spans="2:59" x14ac:dyDescent="0.25">
      <c r="B359" s="41" t="s">
        <v>69</v>
      </c>
      <c r="C359" s="78" t="s">
        <v>26</v>
      </c>
      <c r="D359" s="63">
        <f t="shared" ref="D359:O359" si="1398">D200</f>
        <v>1.3699999999978729E-3</v>
      </c>
      <c r="E359" s="63">
        <f t="shared" si="1398"/>
        <v>-6.0300000000861331E-3</v>
      </c>
      <c r="F359" s="63">
        <f t="shared" si="1398"/>
        <v>762.78797999999995</v>
      </c>
      <c r="G359" s="63">
        <f t="shared" si="1398"/>
        <v>-9.6700000002485353E-3</v>
      </c>
      <c r="H359" s="63">
        <f t="shared" si="1398"/>
        <v>-5.2699999998271352E-3</v>
      </c>
      <c r="I359" s="63">
        <f t="shared" si="1398"/>
        <v>-1351.5362999999995</v>
      </c>
      <c r="J359" s="63">
        <f t="shared" si="1398"/>
        <v>3.4499999998232056E-3</v>
      </c>
      <c r="K359" s="63">
        <f t="shared" si="1398"/>
        <v>669.74423999999942</v>
      </c>
      <c r="L359" s="63">
        <f t="shared" si="1398"/>
        <v>2.6200000007108315E-3</v>
      </c>
      <c r="M359" s="63">
        <f t="shared" si="1398"/>
        <v>6.3999999983650468E-3</v>
      </c>
      <c r="N359" s="63">
        <f t="shared" si="1398"/>
        <v>16.880630000000792</v>
      </c>
      <c r="O359" s="63">
        <f t="shared" si="1398"/>
        <v>-1337.9936299999995</v>
      </c>
      <c r="P359" s="37">
        <f t="shared" ref="P359:AY359" si="1399">P441*P347</f>
        <v>-77.799360092066607</v>
      </c>
      <c r="Q359" s="37">
        <f t="shared" si="1399"/>
        <v>-81.171467258422979</v>
      </c>
      <c r="R359" s="37">
        <f t="shared" si="1399"/>
        <v>-91.134912839365327</v>
      </c>
      <c r="S359" s="37">
        <f t="shared" si="1399"/>
        <v>-89.90757716111446</v>
      </c>
      <c r="T359" s="37">
        <f t="shared" si="1399"/>
        <v>-96.102817444919907</v>
      </c>
      <c r="U359" s="37">
        <f t="shared" si="1399"/>
        <v>-93.709829599363388</v>
      </c>
      <c r="V359" s="37">
        <f t="shared" si="1399"/>
        <v>-99.556281568415429</v>
      </c>
      <c r="W359" s="37">
        <f t="shared" si="1399"/>
        <v>-96.665284520856346</v>
      </c>
      <c r="X359" s="37">
        <f t="shared" si="1399"/>
        <v>-95.488310311821635</v>
      </c>
      <c r="Y359" s="37">
        <f t="shared" si="1399"/>
        <v>-98.143123710893803</v>
      </c>
      <c r="Z359" s="37">
        <f t="shared" si="1399"/>
        <v>-96.785326038264159</v>
      </c>
      <c r="AA359" s="37">
        <f t="shared" si="1399"/>
        <v>-99.752409022912516</v>
      </c>
      <c r="AB359" s="37">
        <f t="shared" si="1399"/>
        <v>-152.51212369198896</v>
      </c>
      <c r="AC359" s="37">
        <f t="shared" si="1399"/>
        <v>-153.96384066287078</v>
      </c>
      <c r="AD359" s="37">
        <f t="shared" si="1399"/>
        <v>-165.52856457436192</v>
      </c>
      <c r="AE359" s="37">
        <f t="shared" si="1399"/>
        <v>-160.79968624110148</v>
      </c>
      <c r="AF359" s="37">
        <f t="shared" si="1399"/>
        <v>-168.20070284102405</v>
      </c>
      <c r="AG359" s="37">
        <f t="shared" si="1399"/>
        <v>-162.9763658428779</v>
      </c>
      <c r="AH359" s="37">
        <f t="shared" si="1399"/>
        <v>-169.92208094538159</v>
      </c>
      <c r="AI359" s="37">
        <f t="shared" si="1399"/>
        <v>-164.45658689526022</v>
      </c>
      <c r="AJ359" s="37">
        <f t="shared" si="1399"/>
        <v>-162.42329164611937</v>
      </c>
      <c r="AK359" s="37">
        <f t="shared" si="1399"/>
        <v>-166.63847847744964</v>
      </c>
      <c r="AL359" s="37">
        <f t="shared" si="1399"/>
        <v>-163.81764099096122</v>
      </c>
      <c r="AM359" s="37">
        <f t="shared" si="1399"/>
        <v>-168.25250668421333</v>
      </c>
      <c r="AN359" s="37">
        <f t="shared" si="1399"/>
        <v>-176.84330181076714</v>
      </c>
      <c r="AO359" s="37">
        <f t="shared" si="1399"/>
        <v>-176.85878700477556</v>
      </c>
      <c r="AP359" s="37">
        <f t="shared" si="1399"/>
        <v>-206.87772553456256</v>
      </c>
      <c r="AQ359" s="37">
        <f t="shared" si="1399"/>
        <v>-197.99643940673946</v>
      </c>
      <c r="AR359" s="37">
        <f t="shared" si="1399"/>
        <v>-207.93726648433818</v>
      </c>
      <c r="AS359" s="37">
        <f t="shared" si="1399"/>
        <v>-199.85304691050325</v>
      </c>
      <c r="AT359" s="37">
        <f t="shared" si="1399"/>
        <v>-209.61535031751347</v>
      </c>
      <c r="AU359" s="37">
        <f t="shared" si="1399"/>
        <v>-201.22700306227787</v>
      </c>
      <c r="AV359" s="37">
        <f t="shared" si="1399"/>
        <v>-192.58176837430167</v>
      </c>
      <c r="AW359" s="37">
        <f t="shared" si="1399"/>
        <v>-202.15662199724829</v>
      </c>
      <c r="AX359" s="37">
        <f t="shared" si="1399"/>
        <v>-193.66434015451779</v>
      </c>
      <c r="AY359" s="37">
        <f t="shared" si="1399"/>
        <v>-203.06344132217461</v>
      </c>
      <c r="BA359" s="37">
        <f t="shared" si="1375"/>
        <v>-1240.1242100000002</v>
      </c>
      <c r="BB359" s="37">
        <f t="shared" si="1375"/>
        <v>-1116.2166995684167</v>
      </c>
      <c r="BC359" s="37">
        <f t="shared" si="1375"/>
        <v>-1959.4918694936107</v>
      </c>
      <c r="BD359" s="37">
        <f t="shared" si="1375"/>
        <v>-2368.6750923797199</v>
      </c>
      <c r="BF359" s="77" t="s">
        <v>247</v>
      </c>
      <c r="BG359" s="77" t="str">
        <f t="shared" si="1306"/>
        <v>Fully Loaded HeadcountWeak  Case Scenario</v>
      </c>
    </row>
    <row r="360" spans="2:59" x14ac:dyDescent="0.25">
      <c r="B360" s="41" t="s">
        <v>70</v>
      </c>
      <c r="C360" s="78" t="s">
        <v>26</v>
      </c>
      <c r="D360" s="63">
        <f t="shared" ref="D360:O360" si="1400">D201</f>
        <v>819.58541000000037</v>
      </c>
      <c r="E360" s="63">
        <f t="shared" si="1400"/>
        <v>1699.4117500000013</v>
      </c>
      <c r="F360" s="63">
        <f t="shared" si="1400"/>
        <v>2050.6735600000015</v>
      </c>
      <c r="G360" s="63">
        <f t="shared" si="1400"/>
        <v>1973.5524199999991</v>
      </c>
      <c r="H360" s="63">
        <f t="shared" si="1400"/>
        <v>1677.0254499999976</v>
      </c>
      <c r="I360" s="63">
        <f t="shared" si="1400"/>
        <v>1088.8663999999992</v>
      </c>
      <c r="J360" s="63">
        <f t="shared" si="1400"/>
        <v>1846.3035700000009</v>
      </c>
      <c r="K360" s="63">
        <f t="shared" si="1400"/>
        <v>382.32639000000023</v>
      </c>
      <c r="L360" s="63">
        <f t="shared" si="1400"/>
        <v>2017.6952799999999</v>
      </c>
      <c r="M360" s="63">
        <f t="shared" si="1400"/>
        <v>5.9499999999275133E-3</v>
      </c>
      <c r="N360" s="63">
        <f t="shared" si="1400"/>
        <v>3.3099999999421925E-3</v>
      </c>
      <c r="O360" s="63">
        <f t="shared" si="1400"/>
        <v>-1074.7563700000001</v>
      </c>
      <c r="P360" s="37">
        <f t="shared" ref="P360:AY360" si="1401">P442*P347</f>
        <v>1129.4643327158237</v>
      </c>
      <c r="Q360" s="37">
        <f t="shared" si="1401"/>
        <v>1178.4194239400679</v>
      </c>
      <c r="R360" s="37">
        <f t="shared" si="1401"/>
        <v>1323.0652976504998</v>
      </c>
      <c r="S360" s="37">
        <f t="shared" si="1401"/>
        <v>1305.2472606998938</v>
      </c>
      <c r="T360" s="37">
        <f t="shared" si="1401"/>
        <v>1395.1876268530602</v>
      </c>
      <c r="U360" s="37">
        <f t="shared" si="1401"/>
        <v>1360.4470529334276</v>
      </c>
      <c r="V360" s="37">
        <f t="shared" si="1401"/>
        <v>1445.3238303794908</v>
      </c>
      <c r="W360" s="37">
        <f t="shared" si="1401"/>
        <v>1403.353330270741</v>
      </c>
      <c r="X360" s="37">
        <f t="shared" si="1401"/>
        <v>1386.2664237967292</v>
      </c>
      <c r="Y360" s="37">
        <f t="shared" si="1401"/>
        <v>1424.8080909867892</v>
      </c>
      <c r="Z360" s="37">
        <f t="shared" si="1401"/>
        <v>1405.0960517043977</v>
      </c>
      <c r="AA360" s="37">
        <f t="shared" si="1401"/>
        <v>1448.171141260437</v>
      </c>
      <c r="AB360" s="37">
        <f t="shared" si="1401"/>
        <v>2214.1185199081215</v>
      </c>
      <c r="AC360" s="37">
        <f t="shared" si="1401"/>
        <v>2235.194047237253</v>
      </c>
      <c r="AD360" s="37">
        <f t="shared" si="1401"/>
        <v>2403.0867286202069</v>
      </c>
      <c r="AE360" s="37">
        <f t="shared" si="1401"/>
        <v>2334.4345005703908</v>
      </c>
      <c r="AF360" s="37">
        <f t="shared" si="1401"/>
        <v>2441.8799122750393</v>
      </c>
      <c r="AG360" s="37">
        <f t="shared" si="1401"/>
        <v>2366.0347858561213</v>
      </c>
      <c r="AH360" s="37">
        <f t="shared" si="1401"/>
        <v>2466.8702871275964</v>
      </c>
      <c r="AI360" s="37">
        <f t="shared" si="1401"/>
        <v>2387.5241256298991</v>
      </c>
      <c r="AJ360" s="37">
        <f t="shared" si="1401"/>
        <v>2358.0054450254897</v>
      </c>
      <c r="AK360" s="37">
        <f t="shared" si="1401"/>
        <v>2419.2000766533974</v>
      </c>
      <c r="AL360" s="37">
        <f t="shared" si="1401"/>
        <v>2378.2481289046486</v>
      </c>
      <c r="AM360" s="37">
        <f t="shared" si="1401"/>
        <v>2442.6319826405365</v>
      </c>
      <c r="AN360" s="37">
        <f t="shared" si="1401"/>
        <v>2567.3501894950541</v>
      </c>
      <c r="AO360" s="37">
        <f t="shared" si="1401"/>
        <v>2567.574998211951</v>
      </c>
      <c r="AP360" s="37">
        <f t="shared" si="1401"/>
        <v>3003.3796158239743</v>
      </c>
      <c r="AQ360" s="37">
        <f t="shared" si="1401"/>
        <v>2874.444160594659</v>
      </c>
      <c r="AR360" s="37">
        <f t="shared" si="1401"/>
        <v>3018.7616666584186</v>
      </c>
      <c r="AS360" s="37">
        <f t="shared" si="1401"/>
        <v>2901.3977493243378</v>
      </c>
      <c r="AT360" s="37">
        <f t="shared" si="1401"/>
        <v>3043.1235101830393</v>
      </c>
      <c r="AU360" s="37">
        <f t="shared" si="1401"/>
        <v>2921.3443718455069</v>
      </c>
      <c r="AV360" s="37">
        <f t="shared" si="1401"/>
        <v>2795.8358301753492</v>
      </c>
      <c r="AW360" s="37">
        <f t="shared" si="1401"/>
        <v>2934.8402595857638</v>
      </c>
      <c r="AX360" s="37">
        <f t="shared" si="1401"/>
        <v>2811.5522346793427</v>
      </c>
      <c r="AY360" s="37">
        <f t="shared" si="1401"/>
        <v>2948.0051504346043</v>
      </c>
      <c r="BA360" s="37">
        <f t="shared" si="1375"/>
        <v>12480.693120000004</v>
      </c>
      <c r="BB360" s="37">
        <f t="shared" si="1375"/>
        <v>16204.849863191355</v>
      </c>
      <c r="BC360" s="37">
        <f t="shared" si="1375"/>
        <v>28447.228540448697</v>
      </c>
      <c r="BD360" s="37">
        <f t="shared" si="1375"/>
        <v>34387.609737011997</v>
      </c>
      <c r="BF360" s="77" t="s">
        <v>247</v>
      </c>
      <c r="BG360" s="77" t="str">
        <f t="shared" si="1306"/>
        <v>Total Contractors &amp; Outside ServicesWeak  Case Scenario</v>
      </c>
    </row>
    <row r="361" spans="2:59" x14ac:dyDescent="0.25">
      <c r="B361" s="41" t="s">
        <v>71</v>
      </c>
      <c r="C361" s="78" t="s">
        <v>26</v>
      </c>
      <c r="D361" s="63">
        <f t="shared" ref="D361:O361" si="1402">D202</f>
        <v>7.589999999966679E-3</v>
      </c>
      <c r="E361" s="63">
        <f t="shared" si="1402"/>
        <v>-1.5500000000017167E-3</v>
      </c>
      <c r="F361" s="63">
        <f t="shared" si="1402"/>
        <v>-4.1799999999909687E-3</v>
      </c>
      <c r="G361" s="63">
        <f t="shared" si="1402"/>
        <v>-5.2400000000005775E-3</v>
      </c>
      <c r="H361" s="63">
        <f t="shared" si="1402"/>
        <v>-1.1199999999682575E-3</v>
      </c>
      <c r="I361" s="63">
        <f t="shared" si="1402"/>
        <v>-1.4250000000014085E-2</v>
      </c>
      <c r="J361" s="63">
        <f t="shared" si="1402"/>
        <v>-2.6710000000047529E-2</v>
      </c>
      <c r="K361" s="63">
        <f t="shared" si="1402"/>
        <v>-2.5399999999433931E-3</v>
      </c>
      <c r="L361" s="63">
        <f t="shared" si="1402"/>
        <v>1.3600000000408841E-3</v>
      </c>
      <c r="M361" s="63">
        <f t="shared" si="1402"/>
        <v>-3.0100000000032878E-3</v>
      </c>
      <c r="N361" s="63">
        <f t="shared" si="1402"/>
        <v>1.1680000000012569E-2</v>
      </c>
      <c r="O361" s="63">
        <f t="shared" si="1402"/>
        <v>1.4440000000014663E-2</v>
      </c>
      <c r="P361" s="37">
        <f t="shared" ref="P361:AY361" si="1403">P443*P347</f>
        <v>-2.105617241581681E-3</v>
      </c>
      <c r="Q361" s="37">
        <f t="shared" si="1403"/>
        <v>-2.1968823494378205E-3</v>
      </c>
      <c r="R361" s="37">
        <f t="shared" si="1403"/>
        <v>-2.4665401303754345E-3</v>
      </c>
      <c r="S361" s="37">
        <f t="shared" si="1403"/>
        <v>-2.4333226442383358E-3</v>
      </c>
      <c r="T361" s="37">
        <f t="shared" si="1403"/>
        <v>-2.600995035654989E-3</v>
      </c>
      <c r="U361" s="37">
        <f t="shared" si="1403"/>
        <v>-2.5362295098134337E-3</v>
      </c>
      <c r="V361" s="37">
        <f t="shared" si="1403"/>
        <v>-2.6944620460906885E-3</v>
      </c>
      <c r="W361" s="37">
        <f t="shared" si="1403"/>
        <v>-2.6162180448354279E-3</v>
      </c>
      <c r="X361" s="37">
        <f t="shared" si="1403"/>
        <v>-2.5843635773371383E-3</v>
      </c>
      <c r="Y361" s="37">
        <f t="shared" si="1403"/>
        <v>-2.6562153362674596E-3</v>
      </c>
      <c r="Z361" s="37">
        <f t="shared" si="1403"/>
        <v>-2.6194669338810497E-3</v>
      </c>
      <c r="AA361" s="37">
        <f t="shared" si="1403"/>
        <v>-2.6997701790785161E-3</v>
      </c>
      <c r="AB361" s="37">
        <f t="shared" si="1403"/>
        <v>-4.1276966393562478E-3</v>
      </c>
      <c r="AC361" s="37">
        <f t="shared" si="1403"/>
        <v>-4.166986940461144E-3</v>
      </c>
      <c r="AD361" s="37">
        <f t="shared" si="1403"/>
        <v>-4.4799828575657471E-3</v>
      </c>
      <c r="AE361" s="37">
        <f t="shared" si="1403"/>
        <v>-4.3519971294045902E-3</v>
      </c>
      <c r="AF361" s="37">
        <f t="shared" si="1403"/>
        <v>-4.5523035090404597E-3</v>
      </c>
      <c r="AG361" s="37">
        <f t="shared" si="1403"/>
        <v>-4.4109083350170244E-3</v>
      </c>
      <c r="AH361" s="37">
        <f t="shared" si="1403"/>
        <v>-4.5988921109457598E-3</v>
      </c>
      <c r="AI361" s="37">
        <f t="shared" si="1403"/>
        <v>-4.450970090866431E-3</v>
      </c>
      <c r="AJ361" s="37">
        <f t="shared" si="1403"/>
        <v>-4.3959395414023906E-3</v>
      </c>
      <c r="AK361" s="37">
        <f t="shared" si="1403"/>
        <v>-4.5100223572254756E-3</v>
      </c>
      <c r="AL361" s="37">
        <f t="shared" si="1403"/>
        <v>-4.4336772042547941E-3</v>
      </c>
      <c r="AM361" s="37">
        <f t="shared" si="1403"/>
        <v>-4.5537055651148333E-3</v>
      </c>
      <c r="AN361" s="37">
        <f t="shared" si="1403"/>
        <v>-4.7862129574116523E-3</v>
      </c>
      <c r="AO361" s="37">
        <f t="shared" si="1403"/>
        <v>-4.786632059721168E-3</v>
      </c>
      <c r="AP361" s="37">
        <f t="shared" si="1403"/>
        <v>-5.5990859728060598E-3</v>
      </c>
      <c r="AQ361" s="37">
        <f t="shared" si="1403"/>
        <v>-5.3587165253448652E-3</v>
      </c>
      <c r="AR361" s="37">
        <f t="shared" si="1403"/>
        <v>-5.6277621430132346E-3</v>
      </c>
      <c r="AS361" s="37">
        <f t="shared" si="1403"/>
        <v>-5.4089650719415057E-3</v>
      </c>
      <c r="AT361" s="37">
        <f t="shared" si="1403"/>
        <v>-5.6731789979561544E-3</v>
      </c>
      <c r="AU361" s="37">
        <f t="shared" si="1403"/>
        <v>-5.4461507989054586E-3</v>
      </c>
      <c r="AV361" s="37">
        <f t="shared" si="1403"/>
        <v>-5.2121700155804947E-3</v>
      </c>
      <c r="AW361" s="37">
        <f t="shared" si="1403"/>
        <v>-5.4713106672547376E-3</v>
      </c>
      <c r="AX361" s="37">
        <f t="shared" si="1403"/>
        <v>-5.2414695085708646E-3</v>
      </c>
      <c r="AY361" s="37">
        <f t="shared" si="1403"/>
        <v>-5.4958534707341584E-3</v>
      </c>
      <c r="BA361" s="37">
        <f t="shared" si="1375"/>
        <v>-2.352999999993502E-2</v>
      </c>
      <c r="BB361" s="37">
        <f t="shared" si="1375"/>
        <v>-3.0210083028591975E-2</v>
      </c>
      <c r="BC361" s="37">
        <f t="shared" si="1375"/>
        <v>-5.3033082280654897E-2</v>
      </c>
      <c r="BD361" s="37">
        <f t="shared" si="1375"/>
        <v>-6.4107508189240353E-2</v>
      </c>
      <c r="BF361" s="77" t="s">
        <v>247</v>
      </c>
      <c r="BG361" s="77" t="str">
        <f t="shared" si="1306"/>
        <v>Travel &amp; EntertainmentWeak  Case Scenario</v>
      </c>
    </row>
    <row r="362" spans="2:59" x14ac:dyDescent="0.25">
      <c r="B362" s="41" t="s">
        <v>72</v>
      </c>
      <c r="C362" s="78" t="s">
        <v>26</v>
      </c>
      <c r="D362" s="63">
        <f t="shared" ref="D362:O362" si="1404">D203</f>
        <v>6244.8823599999996</v>
      </c>
      <c r="E362" s="63">
        <f t="shared" si="1404"/>
        <v>6890.6170400000001</v>
      </c>
      <c r="F362" s="63">
        <f t="shared" si="1404"/>
        <v>7118.4400000000005</v>
      </c>
      <c r="G362" s="63">
        <f t="shared" si="1404"/>
        <v>14379.978179999998</v>
      </c>
      <c r="H362" s="63">
        <f t="shared" si="1404"/>
        <v>5619.26</v>
      </c>
      <c r="I362" s="63">
        <f t="shared" si="1404"/>
        <v>2039.5099999999993</v>
      </c>
      <c r="J362" s="63">
        <f t="shared" si="1404"/>
        <v>6145.21</v>
      </c>
      <c r="K362" s="63">
        <f t="shared" si="1404"/>
        <v>7357.25</v>
      </c>
      <c r="L362" s="63">
        <f t="shared" si="1404"/>
        <v>8273.3799999999992</v>
      </c>
      <c r="M362" s="63">
        <f t="shared" si="1404"/>
        <v>10106.120000000001</v>
      </c>
      <c r="N362" s="63">
        <f t="shared" si="1404"/>
        <v>10268.959999999999</v>
      </c>
      <c r="O362" s="63">
        <f t="shared" si="1404"/>
        <v>1873.61</v>
      </c>
      <c r="P362" s="37">
        <f t="shared" ref="P362:AY362" si="1405">P444*P347</f>
        <v>7586.9064758671448</v>
      </c>
      <c r="Q362" s="37">
        <f t="shared" si="1405"/>
        <v>7915.7505906191373</v>
      </c>
      <c r="R362" s="37">
        <f t="shared" si="1405"/>
        <v>8887.3746465310014</v>
      </c>
      <c r="S362" s="37">
        <f t="shared" si="1405"/>
        <v>8767.6862455677419</v>
      </c>
      <c r="T362" s="37">
        <f t="shared" si="1405"/>
        <v>9371.8391405675757</v>
      </c>
      <c r="U362" s="37">
        <f t="shared" si="1405"/>
        <v>9138.4776455547726</v>
      </c>
      <c r="V362" s="37">
        <f t="shared" si="1405"/>
        <v>9708.6170946756429</v>
      </c>
      <c r="W362" s="37">
        <f t="shared" si="1405"/>
        <v>9426.6902999580161</v>
      </c>
      <c r="X362" s="37">
        <f t="shared" si="1405"/>
        <v>9311.9130930775627</v>
      </c>
      <c r="Y362" s="37">
        <f t="shared" si="1405"/>
        <v>9570.8075228749785</v>
      </c>
      <c r="Z362" s="37">
        <f t="shared" si="1405"/>
        <v>9438.3966143122288</v>
      </c>
      <c r="AA362" s="37">
        <f t="shared" si="1405"/>
        <v>9727.7432244131942</v>
      </c>
      <c r="AB362" s="37">
        <f t="shared" si="1405"/>
        <v>14872.811518214454</v>
      </c>
      <c r="AC362" s="37">
        <f t="shared" si="1405"/>
        <v>15014.381331571218</v>
      </c>
      <c r="AD362" s="37">
        <f t="shared" si="1405"/>
        <v>16142.160257154626</v>
      </c>
      <c r="AE362" s="37">
        <f t="shared" si="1405"/>
        <v>15681.005337528753</v>
      </c>
      <c r="AF362" s="37">
        <f t="shared" si="1405"/>
        <v>16402.744188638902</v>
      </c>
      <c r="AG362" s="37">
        <f t="shared" si="1405"/>
        <v>15893.272694831727</v>
      </c>
      <c r="AH362" s="37">
        <f t="shared" si="1405"/>
        <v>16570.611053763641</v>
      </c>
      <c r="AI362" s="37">
        <f t="shared" si="1405"/>
        <v>16037.622194297333</v>
      </c>
      <c r="AJ362" s="37">
        <f t="shared" si="1405"/>
        <v>15839.337518500497</v>
      </c>
      <c r="AK362" s="37">
        <f t="shared" si="1405"/>
        <v>16250.397818093767</v>
      </c>
      <c r="AL362" s="37">
        <f t="shared" si="1405"/>
        <v>15975.312905206545</v>
      </c>
      <c r="AM362" s="37">
        <f t="shared" si="1405"/>
        <v>16407.796041416383</v>
      </c>
      <c r="AN362" s="37">
        <f t="shared" si="1405"/>
        <v>17245.560762120629</v>
      </c>
      <c r="AO362" s="37">
        <f t="shared" si="1405"/>
        <v>17247.07086089989</v>
      </c>
      <c r="AP362" s="37">
        <f t="shared" si="1405"/>
        <v>20174.484130890563</v>
      </c>
      <c r="AQ362" s="37">
        <f t="shared" si="1405"/>
        <v>19308.391053036557</v>
      </c>
      <c r="AR362" s="37">
        <f t="shared" si="1405"/>
        <v>20277.809377830723</v>
      </c>
      <c r="AS362" s="37">
        <f t="shared" si="1405"/>
        <v>19489.445337760495</v>
      </c>
      <c r="AT362" s="37">
        <f t="shared" si="1405"/>
        <v>20441.454234111025</v>
      </c>
      <c r="AU362" s="37">
        <f t="shared" si="1405"/>
        <v>19623.432003115078</v>
      </c>
      <c r="AV362" s="37">
        <f t="shared" si="1405"/>
        <v>18780.358397342756</v>
      </c>
      <c r="AW362" s="37">
        <f t="shared" si="1405"/>
        <v>19714.087400659086</v>
      </c>
      <c r="AX362" s="37">
        <f t="shared" si="1405"/>
        <v>18885.929585077371</v>
      </c>
      <c r="AY362" s="37">
        <f t="shared" si="1405"/>
        <v>19802.51940576277</v>
      </c>
      <c r="BA362" s="37">
        <f t="shared" si="1375"/>
        <v>86317.217580000011</v>
      </c>
      <c r="BB362" s="37">
        <f t="shared" si="1375"/>
        <v>108852.20259401899</v>
      </c>
      <c r="BC362" s="37">
        <f t="shared" si="1375"/>
        <v>191087.45285921785</v>
      </c>
      <c r="BD362" s="37">
        <f t="shared" si="1375"/>
        <v>230990.54254860693</v>
      </c>
      <c r="BF362" s="77" t="s">
        <v>247</v>
      </c>
      <c r="BG362" s="77" t="str">
        <f t="shared" si="1306"/>
        <v>Driver Background CheckWeak  Case Scenario</v>
      </c>
    </row>
    <row r="363" spans="2:59" x14ac:dyDescent="0.25">
      <c r="B363" s="41" t="s">
        <v>73</v>
      </c>
      <c r="C363" s="78" t="s">
        <v>26</v>
      </c>
      <c r="D363" s="63">
        <f t="shared" ref="D363:O363" si="1406">D204</f>
        <v>-775.65718000000152</v>
      </c>
      <c r="E363" s="63">
        <f t="shared" si="1406"/>
        <v>-2279.1197899999997</v>
      </c>
      <c r="F363" s="63">
        <f t="shared" si="1406"/>
        <v>5.1200000004172352E-3</v>
      </c>
      <c r="G363" s="63">
        <f t="shared" si="1406"/>
        <v>-1.4500000000552404E-3</v>
      </c>
      <c r="H363" s="63">
        <f t="shared" si="1406"/>
        <v>-3.0600000000546856E-3</v>
      </c>
      <c r="I363" s="63">
        <f t="shared" si="1406"/>
        <v>9.4799999997636775E-3</v>
      </c>
      <c r="J363" s="63">
        <f t="shared" si="1406"/>
        <v>-147.22376000000122</v>
      </c>
      <c r="K363" s="63">
        <f t="shared" si="1406"/>
        <v>1.1500000000765453E-2</v>
      </c>
      <c r="L363" s="63">
        <f t="shared" si="1406"/>
        <v>37.507080000000542</v>
      </c>
      <c r="M363" s="63">
        <f t="shared" si="1406"/>
        <v>855.48385000000007</v>
      </c>
      <c r="N363" s="63">
        <f t="shared" si="1406"/>
        <v>2563.8069</v>
      </c>
      <c r="O363" s="63">
        <f t="shared" si="1406"/>
        <v>986.83726999999988</v>
      </c>
      <c r="P363" s="37">
        <f t="shared" ref="P363:AY363" si="1407">P445*P347</f>
        <v>-12.779447240361227</v>
      </c>
      <c r="Q363" s="37">
        <f t="shared" si="1407"/>
        <v>-13.333354953359109</v>
      </c>
      <c r="R363" s="37">
        <f t="shared" si="1407"/>
        <v>-14.96996644969</v>
      </c>
      <c r="S363" s="37">
        <f t="shared" si="1407"/>
        <v>-14.768362329452264</v>
      </c>
      <c r="T363" s="37">
        <f t="shared" si="1407"/>
        <v>-15.786002400714567</v>
      </c>
      <c r="U363" s="37">
        <f t="shared" si="1407"/>
        <v>-15.392926392339614</v>
      </c>
      <c r="V363" s="37">
        <f t="shared" si="1407"/>
        <v>-16.353273937530098</v>
      </c>
      <c r="W363" s="37">
        <f t="shared" si="1407"/>
        <v>-15.878394141634594</v>
      </c>
      <c r="X363" s="37">
        <f t="shared" si="1407"/>
        <v>-15.685062476826225</v>
      </c>
      <c r="Y363" s="37">
        <f t="shared" si="1407"/>
        <v>-16.121146369114001</v>
      </c>
      <c r="Z363" s="37">
        <f t="shared" si="1407"/>
        <v>-15.898112353153952</v>
      </c>
      <c r="AA363" s="37">
        <f t="shared" si="1407"/>
        <v>-16.385490146688706</v>
      </c>
      <c r="AB363" s="37">
        <f t="shared" si="1407"/>
        <v>-25.05188520742043</v>
      </c>
      <c r="AC363" s="37">
        <f t="shared" si="1407"/>
        <v>-25.290346557428538</v>
      </c>
      <c r="AD363" s="37">
        <f t="shared" si="1407"/>
        <v>-27.189986591759816</v>
      </c>
      <c r="AE363" s="37">
        <f t="shared" si="1407"/>
        <v>-26.413213478273097</v>
      </c>
      <c r="AF363" s="37">
        <f t="shared" si="1407"/>
        <v>-27.628916294489354</v>
      </c>
      <c r="AG363" s="37">
        <f t="shared" si="1407"/>
        <v>-26.770758348785584</v>
      </c>
      <c r="AH363" s="37">
        <f t="shared" si="1407"/>
        <v>-27.911672613298631</v>
      </c>
      <c r="AI363" s="37">
        <f t="shared" si="1407"/>
        <v>-27.013901824780842</v>
      </c>
      <c r="AJ363" s="37">
        <f t="shared" si="1407"/>
        <v>-26.679909497212552</v>
      </c>
      <c r="AK363" s="37">
        <f t="shared" si="1407"/>
        <v>-27.372302823526603</v>
      </c>
      <c r="AL363" s="37">
        <f t="shared" si="1407"/>
        <v>-26.908947549273034</v>
      </c>
      <c r="AM363" s="37">
        <f t="shared" si="1407"/>
        <v>-27.637425676572981</v>
      </c>
      <c r="AN363" s="37">
        <f t="shared" si="1407"/>
        <v>-29.048563415271968</v>
      </c>
      <c r="AO363" s="37">
        <f t="shared" si="1407"/>
        <v>-29.051107037990757</v>
      </c>
      <c r="AP363" s="37">
        <f t="shared" si="1407"/>
        <v>-33.982065862061845</v>
      </c>
      <c r="AQ363" s="37">
        <f t="shared" si="1407"/>
        <v>-32.523211607184223</v>
      </c>
      <c r="AR363" s="37">
        <f t="shared" si="1407"/>
        <v>-34.156107752003308</v>
      </c>
      <c r="AS363" s="37">
        <f t="shared" si="1407"/>
        <v>-32.828180923285672</v>
      </c>
      <c r="AT363" s="37">
        <f t="shared" si="1407"/>
        <v>-34.43175248462822</v>
      </c>
      <c r="AU363" s="37">
        <f t="shared" si="1407"/>
        <v>-33.053869156857203</v>
      </c>
      <c r="AV363" s="37">
        <f t="shared" si="1407"/>
        <v>-31.633789088784784</v>
      </c>
      <c r="AW363" s="37">
        <f t="shared" si="1407"/>
        <v>-33.206569848984188</v>
      </c>
      <c r="AX363" s="37">
        <f t="shared" si="1407"/>
        <v>-31.811614059746034</v>
      </c>
      <c r="AY363" s="37">
        <f t="shared" si="1407"/>
        <v>-33.35552544072327</v>
      </c>
      <c r="BA363" s="37">
        <f t="shared" si="1375"/>
        <v>1241.6559599999991</v>
      </c>
      <c r="BB363" s="37">
        <f t="shared" si="1375"/>
        <v>-183.35153919086437</v>
      </c>
      <c r="BC363" s="37">
        <f t="shared" si="1375"/>
        <v>-321.86926646282149</v>
      </c>
      <c r="BD363" s="37">
        <f t="shared" si="1375"/>
        <v>-389.08235667752149</v>
      </c>
      <c r="BF363" s="77" t="s">
        <v>247</v>
      </c>
      <c r="BG363" s="77" t="str">
        <f t="shared" si="1306"/>
        <v>Facilities &amp; Technology ExpensesWeak  Case Scenario</v>
      </c>
    </row>
    <row r="364" spans="2:59" x14ac:dyDescent="0.25">
      <c r="B364" s="56" t="s">
        <v>74</v>
      </c>
      <c r="C364" s="79" t="s">
        <v>26</v>
      </c>
      <c r="D364" s="68">
        <f t="shared" ref="D364:O364" si="1408">D205</f>
        <v>228842.50954999996</v>
      </c>
      <c r="E364" s="68">
        <f t="shared" si="1408"/>
        <v>260994.09458000006</v>
      </c>
      <c r="F364" s="68">
        <f t="shared" si="1408"/>
        <v>293709.37559000007</v>
      </c>
      <c r="G364" s="68">
        <f t="shared" si="1408"/>
        <v>270649.03424000001</v>
      </c>
      <c r="H364" s="68">
        <f t="shared" si="1408"/>
        <v>260488.75600000005</v>
      </c>
      <c r="I364" s="68">
        <f t="shared" si="1408"/>
        <v>341838.44451000006</v>
      </c>
      <c r="J364" s="68">
        <f t="shared" si="1408"/>
        <v>280552.61083000002</v>
      </c>
      <c r="K364" s="68">
        <f t="shared" si="1408"/>
        <v>266380.43259000004</v>
      </c>
      <c r="L364" s="68">
        <f t="shared" si="1408"/>
        <v>226421.13603000005</v>
      </c>
      <c r="M364" s="68">
        <f t="shared" si="1408"/>
        <v>239956.82319</v>
      </c>
      <c r="N364" s="68">
        <f t="shared" si="1408"/>
        <v>316133.10413000005</v>
      </c>
      <c r="O364" s="68">
        <f t="shared" si="1408"/>
        <v>323134.89075999998</v>
      </c>
      <c r="P364" s="68">
        <f t="shared" ref="P364:AY364" si="1409">SUM(P352:P363)</f>
        <v>289045.1113247606</v>
      </c>
      <c r="Q364" s="68">
        <f t="shared" si="1409"/>
        <v>301573.37749745243</v>
      </c>
      <c r="R364" s="68">
        <f t="shared" si="1409"/>
        <v>338590.20171957527</v>
      </c>
      <c r="S364" s="68">
        <f t="shared" si="1409"/>
        <v>334030.32645410963</v>
      </c>
      <c r="T364" s="68">
        <f t="shared" si="1409"/>
        <v>357047.27563463111</v>
      </c>
      <c r="U364" s="68">
        <f t="shared" si="1409"/>
        <v>348156.69559130998</v>
      </c>
      <c r="V364" s="68">
        <f t="shared" si="1409"/>
        <v>369877.80432857631</v>
      </c>
      <c r="W364" s="68">
        <f t="shared" si="1409"/>
        <v>359136.98894831596</v>
      </c>
      <c r="X364" s="68">
        <f t="shared" si="1409"/>
        <v>354764.21980375977</v>
      </c>
      <c r="Y364" s="68">
        <f t="shared" si="1409"/>
        <v>364627.55073055916</v>
      </c>
      <c r="Z364" s="68">
        <f t="shared" si="1409"/>
        <v>359582.97479860677</v>
      </c>
      <c r="AA364" s="68">
        <f t="shared" si="1409"/>
        <v>370606.46947250364</v>
      </c>
      <c r="AB364" s="68">
        <f t="shared" si="1409"/>
        <v>566622.70382120856</v>
      </c>
      <c r="AC364" s="68">
        <f t="shared" si="1409"/>
        <v>572016.21467996156</v>
      </c>
      <c r="AD364" s="68">
        <f t="shared" si="1409"/>
        <v>614982.20959921705</v>
      </c>
      <c r="AE364" s="68">
        <f t="shared" si="1409"/>
        <v>597413.18123367545</v>
      </c>
      <c r="AF364" s="68">
        <f t="shared" si="1409"/>
        <v>624909.90697164403</v>
      </c>
      <c r="AG364" s="68">
        <f t="shared" si="1409"/>
        <v>605500.11918624036</v>
      </c>
      <c r="AH364" s="68">
        <f t="shared" si="1409"/>
        <v>631305.27995693893</v>
      </c>
      <c r="AI364" s="68">
        <f t="shared" si="1409"/>
        <v>610999.53021436185</v>
      </c>
      <c r="AJ364" s="68">
        <f t="shared" si="1409"/>
        <v>603445.30289233057</v>
      </c>
      <c r="AK364" s="68">
        <f t="shared" si="1409"/>
        <v>619105.83204674406</v>
      </c>
      <c r="AL364" s="68">
        <f t="shared" si="1409"/>
        <v>608625.67791249137</v>
      </c>
      <c r="AM364" s="68">
        <f t="shared" si="1409"/>
        <v>625102.37189171498</v>
      </c>
      <c r="AN364" s="68">
        <f t="shared" si="1409"/>
        <v>657019.43818614807</v>
      </c>
      <c r="AO364" s="68">
        <f t="shared" si="1409"/>
        <v>657076.96975993935</v>
      </c>
      <c r="AP364" s="68">
        <f t="shared" si="1409"/>
        <v>768605.23193234531</v>
      </c>
      <c r="AQ364" s="68">
        <f t="shared" si="1409"/>
        <v>735608.9150669392</v>
      </c>
      <c r="AR364" s="68">
        <f t="shared" si="1409"/>
        <v>772541.70559252228</v>
      </c>
      <c r="AS364" s="68">
        <f t="shared" si="1409"/>
        <v>742506.70088390121</v>
      </c>
      <c r="AT364" s="68">
        <f t="shared" si="1409"/>
        <v>778776.22895876132</v>
      </c>
      <c r="AU364" s="68">
        <f t="shared" si="1409"/>
        <v>747611.30982123804</v>
      </c>
      <c r="AV364" s="68">
        <f t="shared" si="1409"/>
        <v>715491.98621937726</v>
      </c>
      <c r="AW364" s="68">
        <f t="shared" si="1409"/>
        <v>751065.08898124855</v>
      </c>
      <c r="AX364" s="68">
        <f t="shared" si="1409"/>
        <v>719514.0254798457</v>
      </c>
      <c r="AY364" s="68">
        <f t="shared" si="1409"/>
        <v>754434.16158563213</v>
      </c>
      <c r="BA364" s="134">
        <f t="shared" si="1375"/>
        <v>3309101.2119999998</v>
      </c>
      <c r="BB364" s="134">
        <f t="shared" si="1375"/>
        <v>4147038.9963041604</v>
      </c>
      <c r="BC364" s="134">
        <f t="shared" si="1375"/>
        <v>7280028.3304065298</v>
      </c>
      <c r="BD364" s="134">
        <f t="shared" si="1375"/>
        <v>8800251.7624678984</v>
      </c>
      <c r="BF364" s="77" t="s">
        <v>247</v>
      </c>
      <c r="BG364" s="77" t="str">
        <f t="shared" si="1306"/>
        <v>Total Operating ExpensesWeak  Case Scenario</v>
      </c>
    </row>
    <row r="365" spans="2:59" x14ac:dyDescent="0.25">
      <c r="B365" s="60" t="s">
        <v>75</v>
      </c>
      <c r="C365" s="81" t="s">
        <v>26</v>
      </c>
      <c r="D365" s="63">
        <f t="shared" ref="D365:O365" si="1410">D206</f>
        <v>485104.61893999984</v>
      </c>
      <c r="E365" s="63">
        <f t="shared" si="1410"/>
        <v>247262.98542000013</v>
      </c>
      <c r="F365" s="63">
        <f t="shared" si="1410"/>
        <v>422602.23099999857</v>
      </c>
      <c r="G365" s="63">
        <f t="shared" si="1410"/>
        <v>498312.45576000068</v>
      </c>
      <c r="H365" s="63">
        <f t="shared" si="1410"/>
        <v>471081.5239999998</v>
      </c>
      <c r="I365" s="63">
        <f t="shared" si="1410"/>
        <v>517140.76866999769</v>
      </c>
      <c r="J365" s="63">
        <f t="shared" si="1410"/>
        <v>476932.14242999983</v>
      </c>
      <c r="K365" s="63">
        <f t="shared" si="1410"/>
        <v>473592.15740999975</v>
      </c>
      <c r="L365" s="63">
        <f t="shared" si="1410"/>
        <v>746312.50396999926</v>
      </c>
      <c r="M365" s="63">
        <f t="shared" si="1410"/>
        <v>550154.88681000017</v>
      </c>
      <c r="N365" s="63">
        <f t="shared" si="1410"/>
        <v>468958.88969999983</v>
      </c>
      <c r="O365" s="63">
        <f t="shared" si="1410"/>
        <v>510907.05883999931</v>
      </c>
      <c r="P365" s="37">
        <f>P367-P366</f>
        <v>407977.86311309598</v>
      </c>
      <c r="Q365" s="37">
        <f t="shared" ref="Q365" si="1411">Q367-Q366</f>
        <v>429174.83171052311</v>
      </c>
      <c r="R365" s="37">
        <f t="shared" ref="R365" si="1412">R367-R366</f>
        <v>491795.90776454605</v>
      </c>
      <c r="S365" s="37">
        <f t="shared" ref="S365" si="1413">S367-S366</f>
        <v>483791.38847931864</v>
      </c>
      <c r="T365" s="37">
        <f t="shared" ref="T365" si="1414">T367-T366</f>
        <v>524206.94111854699</v>
      </c>
      <c r="U365" s="37">
        <f t="shared" ref="U365" si="1415">U367-U366</f>
        <v>510531.07051293534</v>
      </c>
      <c r="V365" s="37">
        <f t="shared" ref="V365" si="1416">V367-V366</f>
        <v>552279.46204905561</v>
      </c>
      <c r="W365" s="37">
        <f t="shared" ref="W365" si="1417">W367-W366</f>
        <v>538032.5977736708</v>
      </c>
      <c r="X365" s="37">
        <f t="shared" ref="X365" si="1418">X367-X366</f>
        <v>534075.05352433375</v>
      </c>
      <c r="Y365" s="37">
        <f t="shared" ref="Y365" si="1419">Y367-Y366</f>
        <v>555367.34532977617</v>
      </c>
      <c r="Z365" s="37">
        <f t="shared" ref="Z365" si="1420">Z367-Z366</f>
        <v>548383.39879626082</v>
      </c>
      <c r="AA365" s="37">
        <f t="shared" ref="AA365" si="1421">AA367-AA366</f>
        <v>571988.85395165719</v>
      </c>
      <c r="AB365" s="37">
        <f t="shared" ref="AB365" si="1422">AB367-AB366</f>
        <v>893133.26766754501</v>
      </c>
      <c r="AC365" s="37">
        <f t="shared" ref="AC365" si="1423">AC367-AC366</f>
        <v>903001.37991819251</v>
      </c>
      <c r="AD365" s="37">
        <f t="shared" ref="AD365" si="1424">AD367-AD366</f>
        <v>977685.10832501971</v>
      </c>
      <c r="AE365" s="37">
        <f t="shared" ref="AE365" si="1425">AE367-AE366</f>
        <v>948221.4239910522</v>
      </c>
      <c r="AF365" s="37">
        <f t="shared" ref="AF365" si="1426">AF367-AF366</f>
        <v>996483.08688769932</v>
      </c>
      <c r="AG365" s="37">
        <f t="shared" ref="AG365" si="1427">AG367-AG366</f>
        <v>963938.09234926326</v>
      </c>
      <c r="AH365" s="37">
        <f t="shared" ref="AH365" si="1428">AH367-AH366</f>
        <v>1009233.8324490455</v>
      </c>
      <c r="AI365" s="37">
        <f t="shared" ref="AI365" si="1429">AI367-AI366</f>
        <v>974792.28206741135</v>
      </c>
      <c r="AJ365" s="37">
        <f t="shared" ref="AJ365" si="1430">AJ367-AJ366</f>
        <v>962011.32176934881</v>
      </c>
      <c r="AK365" s="37">
        <f t="shared" ref="AK365" si="1431">AK367-AK366</f>
        <v>988949.59348190459</v>
      </c>
      <c r="AL365" s="37">
        <f t="shared" ref="AL365" si="1432">AL367-AL366</f>
        <v>970487.074086654</v>
      </c>
      <c r="AM365" s="37">
        <f t="shared" ref="AM365" si="1433">AM367-AM366</f>
        <v>998293.58181261038</v>
      </c>
      <c r="AN365" s="37">
        <f t="shared" ref="AN365" si="1434">AN367-AN366</f>
        <v>1052270.1121389898</v>
      </c>
      <c r="AO365" s="37">
        <f t="shared" ref="AO365" si="1435">AO367-AO366</f>
        <v>1052651.5963683575</v>
      </c>
      <c r="AP365" s="37">
        <f t="shared" ref="AP365" si="1436">AP367-AP366</f>
        <v>1245066.4959775824</v>
      </c>
      <c r="AQ365" s="37">
        <f t="shared" ref="AQ365" si="1437">AQ367-AQ366</f>
        <v>1188440.4799373215</v>
      </c>
      <c r="AR365" s="37">
        <f t="shared" ref="AR365" si="1438">AR367-AR366</f>
        <v>1252249.9071580879</v>
      </c>
      <c r="AS365" s="37">
        <f t="shared" ref="AS365" si="1439">AS367-AS366</f>
        <v>1200618.3976893122</v>
      </c>
      <c r="AT365" s="37">
        <f t="shared" ref="AT365" si="1440">AT367-AT366</f>
        <v>1263160.901801758</v>
      </c>
      <c r="AU365" s="37">
        <f t="shared" ref="AU365" si="1441">AU367-AU366</f>
        <v>1209452.3949601226</v>
      </c>
      <c r="AV365" s="37">
        <f t="shared" ref="AV365" si="1442">AV367-AV366</f>
        <v>1154053.0680271771</v>
      </c>
      <c r="AW365" s="37">
        <f t="shared" ref="AW365" si="1443">AW367-AW366</f>
        <v>1215259.499434459</v>
      </c>
      <c r="AX365" s="37">
        <f t="shared" ref="AX365" si="1444">AX367-AX366</f>
        <v>1160811.4053279189</v>
      </c>
      <c r="AY365" s="37">
        <f t="shared" ref="AY365" si="1445">AY367-AY366</f>
        <v>1220916.0060967025</v>
      </c>
      <c r="BA365" s="174">
        <f t="shared" si="1375"/>
        <v>5868362.2229499947</v>
      </c>
      <c r="BB365" s="174">
        <f t="shared" si="1375"/>
        <v>6147604.7141237203</v>
      </c>
      <c r="BC365" s="174">
        <f t="shared" si="1375"/>
        <v>11586230.044805745</v>
      </c>
      <c r="BD365" s="174">
        <f t="shared" si="1375"/>
        <v>14214950.264917791</v>
      </c>
      <c r="BF365" s="77" t="s">
        <v>247</v>
      </c>
      <c r="BG365" s="77" t="str">
        <f t="shared" si="1306"/>
        <v>Contribution excl. D&amp;A and SBCWeak  Case Scenario</v>
      </c>
    </row>
    <row r="366" spans="2:59" x14ac:dyDescent="0.25">
      <c r="B366" s="61" t="s">
        <v>76</v>
      </c>
      <c r="C366" s="80" t="s">
        <v>26</v>
      </c>
      <c r="D366" s="64">
        <f t="shared" ref="D366:O366" si="1446">D207</f>
        <v>42684.149219999999</v>
      </c>
      <c r="E366" s="64">
        <f t="shared" si="1446"/>
        <v>38268.564579999998</v>
      </c>
      <c r="F366" s="64">
        <f t="shared" si="1446"/>
        <v>44899.381909999996</v>
      </c>
      <c r="G366" s="64">
        <f t="shared" si="1446"/>
        <v>50413.910239999997</v>
      </c>
      <c r="H366" s="64">
        <f t="shared" si="1446"/>
        <v>55335.383230000007</v>
      </c>
      <c r="I366" s="64">
        <f t="shared" si="1446"/>
        <v>70606.5383</v>
      </c>
      <c r="J366" s="64">
        <f t="shared" si="1446"/>
        <v>68053.414519999991</v>
      </c>
      <c r="K366" s="64">
        <f t="shared" si="1446"/>
        <v>61829.129489999999</v>
      </c>
      <c r="L366" s="64">
        <f t="shared" si="1446"/>
        <v>64371.873929999994</v>
      </c>
      <c r="M366" s="64">
        <f t="shared" si="1446"/>
        <v>46678.220600000001</v>
      </c>
      <c r="N366" s="64">
        <f t="shared" si="1446"/>
        <v>63254.520550000001</v>
      </c>
      <c r="O366" s="64">
        <f t="shared" si="1446"/>
        <v>-66210.89237999999</v>
      </c>
      <c r="P366" s="152">
        <f>AVERAGE(D366:O366)</f>
        <v>45015.349515833339</v>
      </c>
      <c r="Q366" s="152">
        <f t="shared" ref="Q366" si="1447">AVERAGE(E366:P366)</f>
        <v>45209.61620715278</v>
      </c>
      <c r="R366" s="152">
        <f t="shared" ref="R366" si="1448">AVERAGE(F366:Q366)</f>
        <v>45788.03717608218</v>
      </c>
      <c r="S366" s="152">
        <f t="shared" ref="S366" si="1449">AVERAGE(G366:R366)</f>
        <v>45862.091781589028</v>
      </c>
      <c r="T366" s="152">
        <f t="shared" ref="T366" si="1450">AVERAGE(H366:S366)</f>
        <v>45482.773576721454</v>
      </c>
      <c r="U366" s="152">
        <f t="shared" ref="U366" si="1451">AVERAGE(I366:T366)</f>
        <v>44661.722772281566</v>
      </c>
      <c r="V366" s="152">
        <f t="shared" ref="V366" si="1452">AVERAGE(J366:U366)</f>
        <v>42499.654811638356</v>
      </c>
      <c r="W366" s="152">
        <f t="shared" ref="W366" si="1453">AVERAGE(K366:V366)</f>
        <v>40370.174835941558</v>
      </c>
      <c r="X366" s="152">
        <f t="shared" ref="X366" si="1454">AVERAGE(L366:W366)</f>
        <v>38581.928614770019</v>
      </c>
      <c r="Y366" s="152">
        <f t="shared" ref="Y366" si="1455">AVERAGE(M366:X366)</f>
        <v>36432.766505167521</v>
      </c>
      <c r="Z366" s="152">
        <f t="shared" ref="Z366" si="1456">AVERAGE(N366:Y366)</f>
        <v>35578.978663931484</v>
      </c>
      <c r="AA366" s="152">
        <f t="shared" ref="AA366" si="1457">AVERAGE(O366:Z366)</f>
        <v>33272.683506759109</v>
      </c>
      <c r="AB366" s="152">
        <f t="shared" ref="AB366" si="1458">AVERAGE(P366:AA366)</f>
        <v>41562.981497322369</v>
      </c>
      <c r="AC366" s="152">
        <f t="shared" ref="AC366" si="1459">AVERAGE(Q366:AB366)</f>
        <v>41275.284162446456</v>
      </c>
      <c r="AD366" s="152">
        <f t="shared" ref="AD366" si="1460">AVERAGE(R366:AC366)</f>
        <v>40947.423158720929</v>
      </c>
      <c r="AE366" s="152">
        <f t="shared" ref="AE366" si="1461">AVERAGE(S366:AD366)</f>
        <v>40544.038657274155</v>
      </c>
      <c r="AF366" s="152">
        <f t="shared" ref="AF366" si="1462">AVERAGE(T366:AE366)</f>
        <v>40100.867563581247</v>
      </c>
      <c r="AG366" s="152">
        <f t="shared" ref="AG366" si="1463">AVERAGE(U366:AF366)</f>
        <v>39652.375395819567</v>
      </c>
      <c r="AH366" s="152">
        <f t="shared" ref="AH366" si="1464">AVERAGE(V366:AG366)</f>
        <v>39234.929781114399</v>
      </c>
      <c r="AI366" s="152">
        <f t="shared" ref="AI366" si="1465">AVERAGE(W366:AH366)</f>
        <v>38962.869361904071</v>
      </c>
      <c r="AJ366" s="152">
        <f t="shared" ref="AJ366" si="1466">AVERAGE(X366:AI366)</f>
        <v>38845.593905734277</v>
      </c>
      <c r="AK366" s="152">
        <f t="shared" ref="AK366" si="1467">AVERAGE(Y366:AJ366)</f>
        <v>38867.566013314638</v>
      </c>
      <c r="AL366" s="152">
        <f t="shared" ref="AL366" si="1468">AVERAGE(Z366:AK366)</f>
        <v>39070.465972326892</v>
      </c>
      <c r="AM366" s="152">
        <f t="shared" ref="AM366" si="1469">AVERAGE(AA366:AL366)</f>
        <v>39361.423248026505</v>
      </c>
      <c r="AN366" s="152">
        <f t="shared" ref="AN366" si="1470">AVERAGE(AB366:AM366)</f>
        <v>39868.818226465453</v>
      </c>
      <c r="AO366" s="152">
        <f t="shared" ref="AO366" si="1471">AVERAGE(AC366:AN366)</f>
        <v>39727.637953894045</v>
      </c>
      <c r="AP366" s="152">
        <f t="shared" ref="AP366" si="1472">AVERAGE(AD366:AO366)</f>
        <v>39598.667436514676</v>
      </c>
      <c r="AQ366" s="152">
        <f t="shared" ref="AQ366" si="1473">AVERAGE(AE366:AP366)</f>
        <v>39486.271126330823</v>
      </c>
      <c r="AR366" s="152">
        <f t="shared" ref="AR366" si="1474">AVERAGE(AF366:AQ366)</f>
        <v>39398.123832085548</v>
      </c>
      <c r="AS366" s="152">
        <f t="shared" ref="AS366" si="1475">AVERAGE(AG366:AR366)</f>
        <v>39339.56185446091</v>
      </c>
      <c r="AT366" s="152">
        <f t="shared" ref="AT366" si="1476">AVERAGE(AH366:AS366)</f>
        <v>39313.494059347686</v>
      </c>
      <c r="AU366" s="152">
        <f t="shared" ref="AU366" si="1477">AVERAGE(AI366:AT366)</f>
        <v>39320.041082533797</v>
      </c>
      <c r="AV366" s="152">
        <f t="shared" ref="AV366" si="1478">AVERAGE(AJ366:AU366)</f>
        <v>39349.80539258627</v>
      </c>
      <c r="AW366" s="152">
        <f t="shared" ref="AW366" si="1479">AVERAGE(AK366:AV366)</f>
        <v>39391.823016490598</v>
      </c>
      <c r="AX366" s="152">
        <f t="shared" ref="AX366" si="1480">AVERAGE(AL366:AW366)</f>
        <v>39435.511100088595</v>
      </c>
      <c r="AY366" s="152">
        <f t="shared" ref="AY366" si="1481">AVERAGE(AM366:AX366)</f>
        <v>39465.93152740207</v>
      </c>
      <c r="BA366" s="175">
        <f t="shared" si="1375"/>
        <v>540184.19419000007</v>
      </c>
      <c r="BB366" s="175">
        <f t="shared" si="1375"/>
        <v>498755.77796786843</v>
      </c>
      <c r="BC366" s="175">
        <f t="shared" si="1375"/>
        <v>478425.81871758547</v>
      </c>
      <c r="BD366" s="175">
        <f t="shared" si="1375"/>
        <v>473695.68660820049</v>
      </c>
      <c r="BF366" s="77" t="s">
        <v>247</v>
      </c>
      <c r="BG366" s="77" t="str">
        <f t="shared" si="1306"/>
        <v>Depreciation and AmortizationWeak  Case Scenario</v>
      </c>
    </row>
    <row r="367" spans="2:59" x14ac:dyDescent="0.25">
      <c r="B367" s="44" t="s">
        <v>77</v>
      </c>
      <c r="C367" s="81" t="s">
        <v>26</v>
      </c>
      <c r="D367" s="67">
        <f t="shared" ref="D367:O367" si="1482">D208</f>
        <v>442420.46971999994</v>
      </c>
      <c r="E367" s="67">
        <f t="shared" si="1482"/>
        <v>208994.42083999966</v>
      </c>
      <c r="F367" s="67">
        <f t="shared" si="1482"/>
        <v>377702.84909000015</v>
      </c>
      <c r="G367" s="67">
        <f t="shared" si="1482"/>
        <v>447898.54551999952</v>
      </c>
      <c r="H367" s="67">
        <f t="shared" si="1482"/>
        <v>415746.14076999924</v>
      </c>
      <c r="I367" s="67">
        <f t="shared" si="1482"/>
        <v>446534.23036999977</v>
      </c>
      <c r="J367" s="67">
        <f t="shared" si="1482"/>
        <v>408878.72791000002</v>
      </c>
      <c r="K367" s="67">
        <f t="shared" si="1482"/>
        <v>411763.02791999979</v>
      </c>
      <c r="L367" s="67">
        <f t="shared" si="1482"/>
        <v>681940.63003999868</v>
      </c>
      <c r="M367" s="67">
        <f t="shared" si="1482"/>
        <v>503476.66621000017</v>
      </c>
      <c r="N367" s="67">
        <f t="shared" si="1482"/>
        <v>405704.36914999975</v>
      </c>
      <c r="O367" s="67">
        <f t="shared" si="1482"/>
        <v>577117.95122000086</v>
      </c>
      <c r="P367" s="67">
        <f t="shared" ref="P367:AY367" si="1483">P347-P364-P366</f>
        <v>452993.21262892929</v>
      </c>
      <c r="Q367" s="67">
        <f t="shared" si="1483"/>
        <v>474384.44791767589</v>
      </c>
      <c r="R367" s="67">
        <f t="shared" si="1483"/>
        <v>537583.94494062825</v>
      </c>
      <c r="S367" s="67">
        <f t="shared" si="1483"/>
        <v>529653.48026090767</v>
      </c>
      <c r="T367" s="67">
        <f t="shared" si="1483"/>
        <v>569689.71469526843</v>
      </c>
      <c r="U367" s="67">
        <f t="shared" si="1483"/>
        <v>555192.7932852169</v>
      </c>
      <c r="V367" s="67">
        <f t="shared" si="1483"/>
        <v>594779.11686069402</v>
      </c>
      <c r="W367" s="67">
        <f t="shared" si="1483"/>
        <v>578402.77260961232</v>
      </c>
      <c r="X367" s="67">
        <f t="shared" si="1483"/>
        <v>572656.98213910381</v>
      </c>
      <c r="Y367" s="67">
        <f t="shared" si="1483"/>
        <v>591800.11183494364</v>
      </c>
      <c r="Z367" s="67">
        <f t="shared" si="1483"/>
        <v>583962.37746019231</v>
      </c>
      <c r="AA367" s="67">
        <f t="shared" si="1483"/>
        <v>605261.53745841631</v>
      </c>
      <c r="AB367" s="67">
        <f t="shared" si="1483"/>
        <v>934696.24916486733</v>
      </c>
      <c r="AC367" s="67">
        <f t="shared" si="1483"/>
        <v>944276.66408063902</v>
      </c>
      <c r="AD367" s="67">
        <f t="shared" si="1483"/>
        <v>1018632.5314837407</v>
      </c>
      <c r="AE367" s="67">
        <f t="shared" si="1483"/>
        <v>988765.4626483263</v>
      </c>
      <c r="AF367" s="67">
        <f t="shared" si="1483"/>
        <v>1036583.9544512805</v>
      </c>
      <c r="AG367" s="67">
        <f t="shared" si="1483"/>
        <v>1003590.4677450828</v>
      </c>
      <c r="AH367" s="67">
        <f t="shared" si="1483"/>
        <v>1048468.7622301599</v>
      </c>
      <c r="AI367" s="67">
        <f t="shared" si="1483"/>
        <v>1013755.1514293154</v>
      </c>
      <c r="AJ367" s="67">
        <f t="shared" si="1483"/>
        <v>1000856.9156750831</v>
      </c>
      <c r="AK367" s="67">
        <f t="shared" si="1483"/>
        <v>1027817.1594952192</v>
      </c>
      <c r="AL367" s="67">
        <f t="shared" si="1483"/>
        <v>1009557.5400589809</v>
      </c>
      <c r="AM367" s="67">
        <f t="shared" si="1483"/>
        <v>1037655.0050606369</v>
      </c>
      <c r="AN367" s="67">
        <f t="shared" si="1483"/>
        <v>1092138.9303654553</v>
      </c>
      <c r="AO367" s="67">
        <f t="shared" si="1483"/>
        <v>1092379.2343222515</v>
      </c>
      <c r="AP367" s="67">
        <f t="shared" si="1483"/>
        <v>1284665.1634140972</v>
      </c>
      <c r="AQ367" s="67">
        <f t="shared" si="1483"/>
        <v>1227926.7510636523</v>
      </c>
      <c r="AR367" s="67">
        <f t="shared" si="1483"/>
        <v>1291648.0309901736</v>
      </c>
      <c r="AS367" s="67">
        <f t="shared" si="1483"/>
        <v>1239957.9595437732</v>
      </c>
      <c r="AT367" s="67">
        <f t="shared" si="1483"/>
        <v>1302474.3958611058</v>
      </c>
      <c r="AU367" s="67">
        <f t="shared" si="1483"/>
        <v>1248772.4360426564</v>
      </c>
      <c r="AV367" s="67">
        <f t="shared" si="1483"/>
        <v>1193402.8734197633</v>
      </c>
      <c r="AW367" s="67">
        <f t="shared" si="1483"/>
        <v>1254651.3224509496</v>
      </c>
      <c r="AX367" s="67">
        <f t="shared" si="1483"/>
        <v>1200246.9164280077</v>
      </c>
      <c r="AY367" s="67">
        <f t="shared" si="1483"/>
        <v>1260381.9376241046</v>
      </c>
      <c r="BA367" s="174">
        <f t="shared" si="1375"/>
        <v>5328178.0287599983</v>
      </c>
      <c r="BB367" s="174">
        <f t="shared" si="1375"/>
        <v>6646360.4920915877</v>
      </c>
      <c r="BC367" s="174">
        <f t="shared" si="1375"/>
        <v>12064655.863523332</v>
      </c>
      <c r="BD367" s="174">
        <f t="shared" si="1375"/>
        <v>14688645.95152599</v>
      </c>
      <c r="BF367" s="77" t="s">
        <v>247</v>
      </c>
      <c r="BG367" s="77" t="str">
        <f t="shared" si="1306"/>
        <v>ContributionWeak  Case Scenario</v>
      </c>
    </row>
    <row r="368" spans="2:59" x14ac:dyDescent="0.25">
      <c r="B368" s="62" t="s">
        <v>78</v>
      </c>
      <c r="C368" s="80" t="s">
        <v>26</v>
      </c>
      <c r="D368" s="64">
        <f t="shared" ref="D368:O368" si="1484">D209</f>
        <v>186.52</v>
      </c>
      <c r="E368" s="64">
        <f t="shared" si="1484"/>
        <v>598.40000000000009</v>
      </c>
      <c r="F368" s="64">
        <f t="shared" si="1484"/>
        <v>174.49999999999997</v>
      </c>
      <c r="G368" s="64">
        <f t="shared" si="1484"/>
        <v>126.52</v>
      </c>
      <c r="H368" s="64">
        <f t="shared" si="1484"/>
        <v>136.60999999999999</v>
      </c>
      <c r="I368" s="64">
        <f t="shared" si="1484"/>
        <v>127.34</v>
      </c>
      <c r="J368" s="64">
        <f t="shared" si="1484"/>
        <v>96.429999999999993</v>
      </c>
      <c r="K368" s="64">
        <f t="shared" si="1484"/>
        <v>92.84</v>
      </c>
      <c r="L368" s="64">
        <f t="shared" si="1484"/>
        <v>85.15</v>
      </c>
      <c r="M368" s="64">
        <f t="shared" si="1484"/>
        <v>72.900000000000006</v>
      </c>
      <c r="N368" s="64">
        <f t="shared" si="1484"/>
        <v>64.34</v>
      </c>
      <c r="O368" s="64">
        <f t="shared" si="1484"/>
        <v>0</v>
      </c>
      <c r="P368" s="152">
        <f>AVERAGE(D368:O368)</f>
        <v>146.79583333333332</v>
      </c>
      <c r="Q368" s="152">
        <f>P368</f>
        <v>146.79583333333332</v>
      </c>
      <c r="R368" s="152">
        <f t="shared" ref="R368:AY368" si="1485">Q368</f>
        <v>146.79583333333332</v>
      </c>
      <c r="S368" s="152">
        <f t="shared" si="1485"/>
        <v>146.79583333333332</v>
      </c>
      <c r="T368" s="152">
        <f t="shared" si="1485"/>
        <v>146.79583333333332</v>
      </c>
      <c r="U368" s="152">
        <f t="shared" si="1485"/>
        <v>146.79583333333332</v>
      </c>
      <c r="V368" s="152">
        <f t="shared" si="1485"/>
        <v>146.79583333333332</v>
      </c>
      <c r="W368" s="152">
        <f t="shared" si="1485"/>
        <v>146.79583333333332</v>
      </c>
      <c r="X368" s="152">
        <f t="shared" si="1485"/>
        <v>146.79583333333332</v>
      </c>
      <c r="Y368" s="152">
        <f t="shared" si="1485"/>
        <v>146.79583333333332</v>
      </c>
      <c r="Z368" s="152">
        <f t="shared" si="1485"/>
        <v>146.79583333333332</v>
      </c>
      <c r="AA368" s="152">
        <f t="shared" si="1485"/>
        <v>146.79583333333332</v>
      </c>
      <c r="AB368" s="152">
        <f t="shared" si="1485"/>
        <v>146.79583333333332</v>
      </c>
      <c r="AC368" s="152">
        <f t="shared" si="1485"/>
        <v>146.79583333333332</v>
      </c>
      <c r="AD368" s="152">
        <f t="shared" si="1485"/>
        <v>146.79583333333332</v>
      </c>
      <c r="AE368" s="152">
        <f t="shared" si="1485"/>
        <v>146.79583333333332</v>
      </c>
      <c r="AF368" s="152">
        <f t="shared" si="1485"/>
        <v>146.79583333333332</v>
      </c>
      <c r="AG368" s="152">
        <f t="shared" si="1485"/>
        <v>146.79583333333332</v>
      </c>
      <c r="AH368" s="152">
        <f t="shared" si="1485"/>
        <v>146.79583333333332</v>
      </c>
      <c r="AI368" s="152">
        <f t="shared" si="1485"/>
        <v>146.79583333333332</v>
      </c>
      <c r="AJ368" s="152">
        <f t="shared" si="1485"/>
        <v>146.79583333333332</v>
      </c>
      <c r="AK368" s="152">
        <f t="shared" si="1485"/>
        <v>146.79583333333332</v>
      </c>
      <c r="AL368" s="152">
        <f t="shared" si="1485"/>
        <v>146.79583333333332</v>
      </c>
      <c r="AM368" s="152">
        <f t="shared" si="1485"/>
        <v>146.79583333333332</v>
      </c>
      <c r="AN368" s="152">
        <f t="shared" si="1485"/>
        <v>146.79583333333332</v>
      </c>
      <c r="AO368" s="152">
        <f t="shared" si="1485"/>
        <v>146.79583333333332</v>
      </c>
      <c r="AP368" s="152">
        <f t="shared" si="1485"/>
        <v>146.79583333333332</v>
      </c>
      <c r="AQ368" s="152">
        <f t="shared" si="1485"/>
        <v>146.79583333333332</v>
      </c>
      <c r="AR368" s="152">
        <f t="shared" si="1485"/>
        <v>146.79583333333332</v>
      </c>
      <c r="AS368" s="152">
        <f t="shared" si="1485"/>
        <v>146.79583333333332</v>
      </c>
      <c r="AT368" s="152">
        <f t="shared" si="1485"/>
        <v>146.79583333333332</v>
      </c>
      <c r="AU368" s="152">
        <f t="shared" si="1485"/>
        <v>146.79583333333332</v>
      </c>
      <c r="AV368" s="152">
        <f t="shared" si="1485"/>
        <v>146.79583333333332</v>
      </c>
      <c r="AW368" s="152">
        <f t="shared" si="1485"/>
        <v>146.79583333333332</v>
      </c>
      <c r="AX368" s="152">
        <f t="shared" si="1485"/>
        <v>146.79583333333332</v>
      </c>
      <c r="AY368" s="152">
        <f t="shared" si="1485"/>
        <v>146.79583333333332</v>
      </c>
      <c r="BA368" s="175">
        <f t="shared" si="1375"/>
        <v>1761.55</v>
      </c>
      <c r="BB368" s="175">
        <f t="shared" si="1375"/>
        <v>1761.55</v>
      </c>
      <c r="BC368" s="175">
        <f t="shared" si="1375"/>
        <v>1761.55</v>
      </c>
      <c r="BD368" s="175">
        <f t="shared" si="1375"/>
        <v>1761.55</v>
      </c>
      <c r="BF368" s="77" t="s">
        <v>247</v>
      </c>
      <c r="BG368" s="77" t="str">
        <f t="shared" si="1306"/>
        <v>Stock CompensationWeak  Case Scenario</v>
      </c>
    </row>
    <row r="369" spans="2:59" x14ac:dyDescent="0.25">
      <c r="B369" s="57" t="s">
        <v>79</v>
      </c>
      <c r="C369" s="81" t="s">
        <v>26</v>
      </c>
      <c r="D369" s="67">
        <f t="shared" ref="D369:O369" si="1486">D210</f>
        <v>442233.94971999992</v>
      </c>
      <c r="E369" s="67">
        <f t="shared" si="1486"/>
        <v>208396.02083999966</v>
      </c>
      <c r="F369" s="67">
        <f t="shared" si="1486"/>
        <v>377528.34909000015</v>
      </c>
      <c r="G369" s="67">
        <f t="shared" si="1486"/>
        <v>447772.0255199995</v>
      </c>
      <c r="H369" s="67">
        <f t="shared" si="1486"/>
        <v>415609.53076999926</v>
      </c>
      <c r="I369" s="67">
        <f t="shared" si="1486"/>
        <v>446406.89036999975</v>
      </c>
      <c r="J369" s="67">
        <f t="shared" si="1486"/>
        <v>408782.29791000002</v>
      </c>
      <c r="K369" s="67">
        <f t="shared" si="1486"/>
        <v>411670.18791999976</v>
      </c>
      <c r="L369" s="67">
        <f t="shared" si="1486"/>
        <v>681855.48003999866</v>
      </c>
      <c r="M369" s="67">
        <f t="shared" si="1486"/>
        <v>503403.76621000015</v>
      </c>
      <c r="N369" s="67">
        <f t="shared" si="1486"/>
        <v>405640.02914999973</v>
      </c>
      <c r="O369" s="67">
        <f t="shared" si="1486"/>
        <v>577117.95122000086</v>
      </c>
      <c r="P369" s="67">
        <f>P367-P368</f>
        <v>452846.41679559596</v>
      </c>
      <c r="Q369" s="67">
        <f t="shared" ref="Q369" si="1487">Q367-Q368</f>
        <v>474237.65208434255</v>
      </c>
      <c r="R369" s="67">
        <f t="shared" ref="R369" si="1488">R367-R368</f>
        <v>537437.14910729497</v>
      </c>
      <c r="S369" s="67">
        <f t="shared" ref="S369" si="1489">S367-S368</f>
        <v>529506.68442757439</v>
      </c>
      <c r="T369" s="67">
        <f t="shared" ref="T369" si="1490">T367-T368</f>
        <v>569542.91886193515</v>
      </c>
      <c r="U369" s="67">
        <f t="shared" ref="U369" si="1491">U367-U368</f>
        <v>555045.99745188362</v>
      </c>
      <c r="V369" s="67">
        <f t="shared" ref="V369" si="1492">V367-V368</f>
        <v>594632.32102736074</v>
      </c>
      <c r="W369" s="67">
        <f t="shared" ref="W369" si="1493">W367-W368</f>
        <v>578255.97677627904</v>
      </c>
      <c r="X369" s="67">
        <f t="shared" ref="X369" si="1494">X367-X368</f>
        <v>572510.18630577053</v>
      </c>
      <c r="Y369" s="67">
        <f t="shared" ref="Y369" si="1495">Y367-Y368</f>
        <v>591653.31600161036</v>
      </c>
      <c r="Z369" s="67">
        <f t="shared" ref="Z369" si="1496">Z367-Z368</f>
        <v>583815.58162685903</v>
      </c>
      <c r="AA369" s="67">
        <f t="shared" ref="AA369" si="1497">AA367-AA368</f>
        <v>605114.74162508303</v>
      </c>
      <c r="AB369" s="67">
        <f t="shared" ref="AB369" si="1498">AB367-AB368</f>
        <v>934549.45333153405</v>
      </c>
      <c r="AC369" s="67">
        <f t="shared" ref="AC369" si="1499">AC367-AC368</f>
        <v>944129.86824730574</v>
      </c>
      <c r="AD369" s="67">
        <f t="shared" ref="AD369" si="1500">AD367-AD368</f>
        <v>1018485.7356504074</v>
      </c>
      <c r="AE369" s="67">
        <f t="shared" ref="AE369" si="1501">AE367-AE368</f>
        <v>988618.66681499302</v>
      </c>
      <c r="AF369" s="67">
        <f t="shared" ref="AF369" si="1502">AF367-AF368</f>
        <v>1036437.1586179473</v>
      </c>
      <c r="AG369" s="67">
        <f t="shared" ref="AG369" si="1503">AG367-AG368</f>
        <v>1003443.6719117495</v>
      </c>
      <c r="AH369" s="67">
        <f t="shared" ref="AH369" si="1504">AH367-AH368</f>
        <v>1048321.9663968267</v>
      </c>
      <c r="AI369" s="67">
        <f t="shared" ref="AI369" si="1505">AI367-AI368</f>
        <v>1013608.3555959822</v>
      </c>
      <c r="AJ369" s="67">
        <f t="shared" ref="AJ369" si="1506">AJ367-AJ368</f>
        <v>1000710.1198417498</v>
      </c>
      <c r="AK369" s="67">
        <f t="shared" ref="AK369" si="1507">AK367-AK368</f>
        <v>1027670.363661886</v>
      </c>
      <c r="AL369" s="67">
        <f t="shared" ref="AL369" si="1508">AL367-AL368</f>
        <v>1009410.7442256476</v>
      </c>
      <c r="AM369" s="67">
        <f t="shared" ref="AM369" si="1509">AM367-AM368</f>
        <v>1037508.2092273036</v>
      </c>
      <c r="AN369" s="67">
        <f t="shared" ref="AN369" si="1510">AN367-AN368</f>
        <v>1091992.1345321219</v>
      </c>
      <c r="AO369" s="67">
        <f t="shared" ref="AO369" si="1511">AO367-AO368</f>
        <v>1092232.4384889181</v>
      </c>
      <c r="AP369" s="67">
        <f t="shared" ref="AP369" si="1512">AP367-AP368</f>
        <v>1284518.3675807638</v>
      </c>
      <c r="AQ369" s="67">
        <f t="shared" ref="AQ369" si="1513">AQ367-AQ368</f>
        <v>1227779.9552303189</v>
      </c>
      <c r="AR369" s="67">
        <f t="shared" ref="AR369" si="1514">AR367-AR368</f>
        <v>1291501.2351568402</v>
      </c>
      <c r="AS369" s="67">
        <f t="shared" ref="AS369" si="1515">AS367-AS368</f>
        <v>1239811.1637104398</v>
      </c>
      <c r="AT369" s="67">
        <f t="shared" ref="AT369" si="1516">AT367-AT368</f>
        <v>1302327.6000277724</v>
      </c>
      <c r="AU369" s="67">
        <f t="shared" ref="AU369" si="1517">AU367-AU368</f>
        <v>1248625.640209323</v>
      </c>
      <c r="AV369" s="67">
        <f t="shared" ref="AV369" si="1518">AV367-AV368</f>
        <v>1193256.0775864299</v>
      </c>
      <c r="AW369" s="67">
        <f t="shared" ref="AW369" si="1519">AW367-AW368</f>
        <v>1254504.5266176162</v>
      </c>
      <c r="AX369" s="67">
        <f t="shared" ref="AX369" si="1520">AX367-AX368</f>
        <v>1200100.1205946743</v>
      </c>
      <c r="AY369" s="67">
        <f t="shared" ref="AY369" si="1521">AY367-AY368</f>
        <v>1260235.1417907712</v>
      </c>
      <c r="BA369" s="174">
        <f t="shared" si="1375"/>
        <v>5326416.4787599975</v>
      </c>
      <c r="BB369" s="174">
        <f t="shared" si="1375"/>
        <v>6644598.9420915889</v>
      </c>
      <c r="BC369" s="174">
        <f t="shared" si="1375"/>
        <v>12062894.313523332</v>
      </c>
      <c r="BD369" s="174">
        <f t="shared" si="1375"/>
        <v>14686884.401525989</v>
      </c>
      <c r="BF369" s="77" t="s">
        <v>247</v>
      </c>
      <c r="BG369" s="77" t="str">
        <f t="shared" si="1306"/>
        <v>Contribution incl. Stock CompWeak  Case Scenario</v>
      </c>
    </row>
    <row r="370" spans="2:59" x14ac:dyDescent="0.25">
      <c r="B370" s="58" t="s">
        <v>80</v>
      </c>
      <c r="C370" s="80" t="s">
        <v>26</v>
      </c>
      <c r="D370" s="64">
        <f t="shared" ref="D370:O370" si="1522">D211</f>
        <v>0</v>
      </c>
      <c r="E370" s="64">
        <f t="shared" si="1522"/>
        <v>0</v>
      </c>
      <c r="F370" s="64">
        <f t="shared" si="1522"/>
        <v>0</v>
      </c>
      <c r="G370" s="64">
        <f t="shared" si="1522"/>
        <v>0</v>
      </c>
      <c r="H370" s="64">
        <f t="shared" si="1522"/>
        <v>0</v>
      </c>
      <c r="I370" s="64">
        <f t="shared" si="1522"/>
        <v>0</v>
      </c>
      <c r="J370" s="64">
        <f t="shared" si="1522"/>
        <v>0</v>
      </c>
      <c r="K370" s="64">
        <f t="shared" si="1522"/>
        <v>0</v>
      </c>
      <c r="L370" s="64">
        <f t="shared" si="1522"/>
        <v>0</v>
      </c>
      <c r="M370" s="64">
        <f t="shared" si="1522"/>
        <v>0</v>
      </c>
      <c r="N370" s="64">
        <f t="shared" si="1522"/>
        <v>0</v>
      </c>
      <c r="O370" s="64">
        <f t="shared" si="1522"/>
        <v>0</v>
      </c>
      <c r="P370" s="118">
        <v>0</v>
      </c>
      <c r="Q370" s="118">
        <v>0</v>
      </c>
      <c r="R370" s="118">
        <v>0</v>
      </c>
      <c r="S370" s="118">
        <v>0</v>
      </c>
      <c r="T370" s="118">
        <v>0</v>
      </c>
      <c r="U370" s="118">
        <v>0</v>
      </c>
      <c r="V370" s="118">
        <v>0</v>
      </c>
      <c r="W370" s="118">
        <v>0</v>
      </c>
      <c r="X370" s="118">
        <v>0</v>
      </c>
      <c r="Y370" s="118">
        <v>0</v>
      </c>
      <c r="Z370" s="118">
        <v>0</v>
      </c>
      <c r="AA370" s="118">
        <v>0</v>
      </c>
      <c r="AB370" s="118">
        <v>0</v>
      </c>
      <c r="AC370" s="118">
        <v>0</v>
      </c>
      <c r="AD370" s="118">
        <v>0</v>
      </c>
      <c r="AE370" s="118">
        <v>0</v>
      </c>
      <c r="AF370" s="118">
        <v>0</v>
      </c>
      <c r="AG370" s="118">
        <v>0</v>
      </c>
      <c r="AH370" s="118">
        <v>0</v>
      </c>
      <c r="AI370" s="118">
        <v>0</v>
      </c>
      <c r="AJ370" s="118">
        <v>0</v>
      </c>
      <c r="AK370" s="118">
        <v>0</v>
      </c>
      <c r="AL370" s="118">
        <v>0</v>
      </c>
      <c r="AM370" s="118">
        <v>0</v>
      </c>
      <c r="AN370" s="118">
        <v>0</v>
      </c>
      <c r="AO370" s="118">
        <v>0</v>
      </c>
      <c r="AP370" s="118">
        <v>0</v>
      </c>
      <c r="AQ370" s="118">
        <v>0</v>
      </c>
      <c r="AR370" s="118">
        <v>0</v>
      </c>
      <c r="AS370" s="118">
        <v>0</v>
      </c>
      <c r="AT370" s="118">
        <v>0</v>
      </c>
      <c r="AU370" s="118">
        <v>0</v>
      </c>
      <c r="AV370" s="118">
        <v>0</v>
      </c>
      <c r="AW370" s="118">
        <v>0</v>
      </c>
      <c r="AX370" s="118">
        <v>0</v>
      </c>
      <c r="AY370" s="118">
        <v>0</v>
      </c>
      <c r="BA370" s="175">
        <f t="shared" si="1375"/>
        <v>0</v>
      </c>
      <c r="BB370" s="175">
        <f t="shared" si="1375"/>
        <v>0</v>
      </c>
      <c r="BC370" s="175">
        <f t="shared" si="1375"/>
        <v>0</v>
      </c>
      <c r="BD370" s="175">
        <f t="shared" si="1375"/>
        <v>0</v>
      </c>
      <c r="BF370" s="77" t="s">
        <v>247</v>
      </c>
      <c r="BG370" s="77" t="str">
        <f t="shared" si="1306"/>
        <v>Corporate AllocationWeak  Case Scenario</v>
      </c>
    </row>
    <row r="371" spans="2:59" x14ac:dyDescent="0.25">
      <c r="B371" s="59" t="s">
        <v>81</v>
      </c>
      <c r="C371" s="79" t="s">
        <v>26</v>
      </c>
      <c r="D371" s="68">
        <f t="shared" ref="D371:O371" si="1523">D212</f>
        <v>442233.94971999992</v>
      </c>
      <c r="E371" s="68">
        <f t="shared" si="1523"/>
        <v>208396.02083999966</v>
      </c>
      <c r="F371" s="68">
        <f t="shared" si="1523"/>
        <v>377528.34909000015</v>
      </c>
      <c r="G371" s="68">
        <f t="shared" si="1523"/>
        <v>447772.0255199995</v>
      </c>
      <c r="H371" s="68">
        <f t="shared" si="1523"/>
        <v>415609.53076999926</v>
      </c>
      <c r="I371" s="68">
        <f t="shared" si="1523"/>
        <v>446406.89036999975</v>
      </c>
      <c r="J371" s="68">
        <f t="shared" si="1523"/>
        <v>408782.29791000002</v>
      </c>
      <c r="K371" s="68">
        <f t="shared" si="1523"/>
        <v>411670.18791999976</v>
      </c>
      <c r="L371" s="68">
        <f t="shared" si="1523"/>
        <v>681855.48003999866</v>
      </c>
      <c r="M371" s="68">
        <f t="shared" si="1523"/>
        <v>503403.76621000015</v>
      </c>
      <c r="N371" s="68">
        <f t="shared" si="1523"/>
        <v>405640.02914999973</v>
      </c>
      <c r="O371" s="68">
        <f t="shared" si="1523"/>
        <v>577117.95122000086</v>
      </c>
      <c r="P371" s="68">
        <f t="shared" ref="P371:AY371" si="1524">SUM(P369:P370)</f>
        <v>452846.41679559596</v>
      </c>
      <c r="Q371" s="68">
        <f t="shared" si="1524"/>
        <v>474237.65208434255</v>
      </c>
      <c r="R371" s="68">
        <f t="shared" si="1524"/>
        <v>537437.14910729497</v>
      </c>
      <c r="S371" s="68">
        <f t="shared" si="1524"/>
        <v>529506.68442757439</v>
      </c>
      <c r="T371" s="68">
        <f t="shared" si="1524"/>
        <v>569542.91886193515</v>
      </c>
      <c r="U371" s="68">
        <f t="shared" si="1524"/>
        <v>555045.99745188362</v>
      </c>
      <c r="V371" s="68">
        <f t="shared" si="1524"/>
        <v>594632.32102736074</v>
      </c>
      <c r="W371" s="68">
        <f t="shared" si="1524"/>
        <v>578255.97677627904</v>
      </c>
      <c r="X371" s="68">
        <f t="shared" si="1524"/>
        <v>572510.18630577053</v>
      </c>
      <c r="Y371" s="68">
        <f t="shared" si="1524"/>
        <v>591653.31600161036</v>
      </c>
      <c r="Z371" s="68">
        <f t="shared" si="1524"/>
        <v>583815.58162685903</v>
      </c>
      <c r="AA371" s="68">
        <f t="shared" si="1524"/>
        <v>605114.74162508303</v>
      </c>
      <c r="AB371" s="68">
        <f t="shared" si="1524"/>
        <v>934549.45333153405</v>
      </c>
      <c r="AC371" s="68">
        <f t="shared" si="1524"/>
        <v>944129.86824730574</v>
      </c>
      <c r="AD371" s="68">
        <f t="shared" si="1524"/>
        <v>1018485.7356504074</v>
      </c>
      <c r="AE371" s="68">
        <f t="shared" si="1524"/>
        <v>988618.66681499302</v>
      </c>
      <c r="AF371" s="68">
        <f t="shared" si="1524"/>
        <v>1036437.1586179473</v>
      </c>
      <c r="AG371" s="68">
        <f t="shared" si="1524"/>
        <v>1003443.6719117495</v>
      </c>
      <c r="AH371" s="68">
        <f t="shared" si="1524"/>
        <v>1048321.9663968267</v>
      </c>
      <c r="AI371" s="68">
        <f t="shared" si="1524"/>
        <v>1013608.3555959822</v>
      </c>
      <c r="AJ371" s="68">
        <f t="shared" si="1524"/>
        <v>1000710.1198417498</v>
      </c>
      <c r="AK371" s="68">
        <f t="shared" si="1524"/>
        <v>1027670.363661886</v>
      </c>
      <c r="AL371" s="68">
        <f t="shared" si="1524"/>
        <v>1009410.7442256476</v>
      </c>
      <c r="AM371" s="68">
        <f t="shared" si="1524"/>
        <v>1037508.2092273036</v>
      </c>
      <c r="AN371" s="68">
        <f t="shared" si="1524"/>
        <v>1091992.1345321219</v>
      </c>
      <c r="AO371" s="68">
        <f t="shared" si="1524"/>
        <v>1092232.4384889181</v>
      </c>
      <c r="AP371" s="68">
        <f t="shared" si="1524"/>
        <v>1284518.3675807638</v>
      </c>
      <c r="AQ371" s="68">
        <f t="shared" si="1524"/>
        <v>1227779.9552303189</v>
      </c>
      <c r="AR371" s="68">
        <f t="shared" si="1524"/>
        <v>1291501.2351568402</v>
      </c>
      <c r="AS371" s="68">
        <f t="shared" si="1524"/>
        <v>1239811.1637104398</v>
      </c>
      <c r="AT371" s="68">
        <f t="shared" si="1524"/>
        <v>1302327.6000277724</v>
      </c>
      <c r="AU371" s="68">
        <f t="shared" si="1524"/>
        <v>1248625.640209323</v>
      </c>
      <c r="AV371" s="68">
        <f t="shared" si="1524"/>
        <v>1193256.0775864299</v>
      </c>
      <c r="AW371" s="68">
        <f t="shared" si="1524"/>
        <v>1254504.5266176162</v>
      </c>
      <c r="AX371" s="68">
        <f t="shared" si="1524"/>
        <v>1200100.1205946743</v>
      </c>
      <c r="AY371" s="68">
        <f t="shared" si="1524"/>
        <v>1260235.1417907712</v>
      </c>
      <c r="BA371" s="176">
        <f t="shared" si="1375"/>
        <v>5326416.4787599975</v>
      </c>
      <c r="BB371" s="176">
        <f t="shared" si="1375"/>
        <v>6644598.9420915889</v>
      </c>
      <c r="BC371" s="176">
        <f t="shared" si="1375"/>
        <v>12062894.313523332</v>
      </c>
      <c r="BD371" s="176">
        <f t="shared" si="1375"/>
        <v>14686884.401525989</v>
      </c>
      <c r="BF371" s="77" t="s">
        <v>247</v>
      </c>
      <c r="BG371" s="77" t="str">
        <f t="shared" si="1306"/>
        <v>EBITWeak  Case Scenario</v>
      </c>
    </row>
    <row r="372" spans="2:59" x14ac:dyDescent="0.25">
      <c r="B372" s="35"/>
      <c r="C372" s="35"/>
    </row>
    <row r="373" spans="2:59" x14ac:dyDescent="0.25">
      <c r="B373" s="35"/>
      <c r="C373" s="35"/>
    </row>
    <row r="374" spans="2:59" x14ac:dyDescent="0.25">
      <c r="B374" s="69" t="s">
        <v>82</v>
      </c>
      <c r="C374" s="69" t="s">
        <v>113</v>
      </c>
      <c r="D374" s="70">
        <v>44562</v>
      </c>
      <c r="E374" s="70">
        <v>44593</v>
      </c>
      <c r="F374" s="70">
        <v>44621</v>
      </c>
      <c r="G374" s="70">
        <v>44652</v>
      </c>
      <c r="H374" s="70">
        <v>44682</v>
      </c>
      <c r="I374" s="70">
        <v>44713</v>
      </c>
      <c r="J374" s="70">
        <v>44743</v>
      </c>
      <c r="K374" s="70">
        <v>44774</v>
      </c>
      <c r="L374" s="70">
        <v>44805</v>
      </c>
      <c r="M374" s="70">
        <v>44835</v>
      </c>
      <c r="N374" s="70">
        <v>44866</v>
      </c>
      <c r="O374" s="70">
        <v>44896</v>
      </c>
      <c r="P374" s="70">
        <v>44927</v>
      </c>
      <c r="Q374" s="70">
        <v>44958</v>
      </c>
      <c r="R374" s="70">
        <v>44986</v>
      </c>
      <c r="S374" s="70">
        <v>45017</v>
      </c>
      <c r="T374" s="70">
        <v>45047</v>
      </c>
      <c r="U374" s="70">
        <v>45078</v>
      </c>
      <c r="V374" s="70">
        <v>45108</v>
      </c>
      <c r="W374" s="70">
        <v>45139</v>
      </c>
      <c r="X374" s="70">
        <v>45170</v>
      </c>
      <c r="Y374" s="70">
        <v>45200</v>
      </c>
      <c r="Z374" s="70">
        <v>45231</v>
      </c>
      <c r="AA374" s="70">
        <v>45261</v>
      </c>
      <c r="AB374" s="70">
        <v>45292</v>
      </c>
      <c r="AC374" s="70">
        <v>45323</v>
      </c>
      <c r="AD374" s="70">
        <v>45352</v>
      </c>
      <c r="AE374" s="70">
        <v>45383</v>
      </c>
      <c r="AF374" s="70">
        <v>45413</v>
      </c>
      <c r="AG374" s="70">
        <v>45444</v>
      </c>
      <c r="AH374" s="70">
        <v>45474</v>
      </c>
      <c r="AI374" s="70">
        <v>45505</v>
      </c>
      <c r="AJ374" s="70">
        <v>45536</v>
      </c>
      <c r="AK374" s="70">
        <v>45566</v>
      </c>
      <c r="AL374" s="70">
        <v>45597</v>
      </c>
      <c r="AM374" s="70">
        <v>45627</v>
      </c>
      <c r="AN374" s="70">
        <v>45658</v>
      </c>
      <c r="AO374" s="70">
        <v>45689</v>
      </c>
      <c r="AP374" s="70">
        <v>45717</v>
      </c>
      <c r="AQ374" s="70">
        <v>45748</v>
      </c>
      <c r="AR374" s="70">
        <v>45778</v>
      </c>
      <c r="AS374" s="70">
        <v>45809</v>
      </c>
      <c r="AT374" s="70">
        <v>45839</v>
      </c>
      <c r="AU374" s="70">
        <v>45870</v>
      </c>
      <c r="AV374" s="70">
        <v>45901</v>
      </c>
      <c r="AW374" s="70">
        <v>45931</v>
      </c>
      <c r="AX374" s="70">
        <v>45962</v>
      </c>
      <c r="AY374" s="70">
        <v>45992</v>
      </c>
      <c r="BA374" s="49">
        <v>2022</v>
      </c>
      <c r="BB374" s="49">
        <f>BA374+1</f>
        <v>2023</v>
      </c>
      <c r="BC374" s="49">
        <f>BB374+1</f>
        <v>2024</v>
      </c>
      <c r="BD374" s="49">
        <f>BC374+1</f>
        <v>2025</v>
      </c>
    </row>
    <row r="375" spans="2:59" x14ac:dyDescent="0.25">
      <c r="B375" s="48" t="s">
        <v>83</v>
      </c>
      <c r="C375" s="82" t="s">
        <v>118</v>
      </c>
      <c r="D375" s="66">
        <f t="shared" ref="D375:O375" si="1525">D216</f>
        <v>1700400</v>
      </c>
      <c r="E375" s="66">
        <f t="shared" si="1525"/>
        <v>1721659</v>
      </c>
      <c r="F375" s="66">
        <f t="shared" si="1525"/>
        <v>2201325</v>
      </c>
      <c r="G375" s="66">
        <f t="shared" si="1525"/>
        <v>2391118</v>
      </c>
      <c r="H375" s="66">
        <f t="shared" si="1525"/>
        <v>2650688</v>
      </c>
      <c r="I375" s="66">
        <f t="shared" si="1525"/>
        <v>2698720</v>
      </c>
      <c r="J375" s="66">
        <f t="shared" si="1525"/>
        <v>2891408</v>
      </c>
      <c r="K375" s="66">
        <f t="shared" si="1525"/>
        <v>2946335</v>
      </c>
      <c r="L375" s="66">
        <f t="shared" si="1525"/>
        <v>3140314</v>
      </c>
      <c r="M375" s="66">
        <f t="shared" si="1525"/>
        <v>3103495</v>
      </c>
      <c r="N375" s="66">
        <f t="shared" si="1525"/>
        <v>3106146</v>
      </c>
      <c r="O375" s="66">
        <f t="shared" si="1525"/>
        <v>3254012</v>
      </c>
      <c r="P375" s="37">
        <f t="shared" ref="P375:AY375" si="1526">P393*P471</f>
        <v>2968826.9995202506</v>
      </c>
      <c r="Q375" s="37">
        <f t="shared" si="1526"/>
        <v>3097506.7571545998</v>
      </c>
      <c r="R375" s="37">
        <f t="shared" si="1526"/>
        <v>3477712.2783047492</v>
      </c>
      <c r="S375" s="37">
        <f t="shared" si="1526"/>
        <v>3430877.0948950951</v>
      </c>
      <c r="T375" s="37">
        <f t="shared" si="1526"/>
        <v>3667287.736336254</v>
      </c>
      <c r="U375" s="37">
        <f t="shared" si="1526"/>
        <v>3575971.2150049121</v>
      </c>
      <c r="V375" s="37">
        <f t="shared" si="1526"/>
        <v>3799072.0790297552</v>
      </c>
      <c r="W375" s="37">
        <f t="shared" si="1526"/>
        <v>3688751.5046680914</v>
      </c>
      <c r="X375" s="37">
        <f t="shared" si="1526"/>
        <v>3643838.117136545</v>
      </c>
      <c r="Y375" s="37">
        <f t="shared" si="1526"/>
        <v>3745145.9130943348</v>
      </c>
      <c r="Z375" s="37">
        <f t="shared" si="1526"/>
        <v>3693332.2942468482</v>
      </c>
      <c r="AA375" s="37">
        <f t="shared" si="1526"/>
        <v>3806556.3113109614</v>
      </c>
      <c r="AB375" s="37">
        <f t="shared" si="1526"/>
        <v>3746027.3741416959</v>
      </c>
      <c r="AC375" s="37">
        <f t="shared" si="1526"/>
        <v>3781684.6804645183</v>
      </c>
      <c r="AD375" s="37">
        <f t="shared" si="1526"/>
        <v>4065739.2939477637</v>
      </c>
      <c r="AE375" s="37">
        <f t="shared" si="1526"/>
        <v>3949587.8218119806</v>
      </c>
      <c r="AF375" s="37">
        <f t="shared" si="1526"/>
        <v>4131372.7849259875</v>
      </c>
      <c r="AG375" s="37">
        <f t="shared" si="1526"/>
        <v>4003051.7771723936</v>
      </c>
      <c r="AH375" s="37">
        <f t="shared" si="1526"/>
        <v>4173653.5514911055</v>
      </c>
      <c r="AI375" s="37">
        <f t="shared" si="1526"/>
        <v>4039409.2053412106</v>
      </c>
      <c r="AJ375" s="37">
        <f t="shared" si="1526"/>
        <v>3989467.0795704299</v>
      </c>
      <c r="AK375" s="37">
        <f t="shared" si="1526"/>
        <v>4093001.1782049392</v>
      </c>
      <c r="AL375" s="37">
        <f t="shared" si="1526"/>
        <v>4023715.3130121389</v>
      </c>
      <c r="AM375" s="37">
        <f t="shared" si="1526"/>
        <v>4132645.1992755826</v>
      </c>
      <c r="AN375" s="37">
        <f t="shared" si="1526"/>
        <v>4072175.338507609</v>
      </c>
      <c r="AO375" s="37">
        <f t="shared" si="1526"/>
        <v>4072531.9164752658</v>
      </c>
      <c r="AP375" s="37">
        <f t="shared" si="1526"/>
        <v>4763778.7995490776</v>
      </c>
      <c r="AQ375" s="37">
        <f t="shared" si="1526"/>
        <v>4559269.1914744051</v>
      </c>
      <c r="AR375" s="37">
        <f t="shared" si="1526"/>
        <v>4788176.8767260825</v>
      </c>
      <c r="AS375" s="37">
        <f t="shared" si="1526"/>
        <v>4602021.3410480702</v>
      </c>
      <c r="AT375" s="37">
        <f t="shared" si="1526"/>
        <v>4826818.1570654241</v>
      </c>
      <c r="AU375" s="37">
        <f t="shared" si="1526"/>
        <v>4633659.4653092604</v>
      </c>
      <c r="AV375" s="37">
        <f t="shared" si="1526"/>
        <v>4434585.4199170368</v>
      </c>
      <c r="AW375" s="37">
        <f t="shared" si="1526"/>
        <v>4655065.8248514887</v>
      </c>
      <c r="AX375" s="37">
        <f t="shared" si="1526"/>
        <v>4459513.8286292739</v>
      </c>
      <c r="AY375" s="37">
        <f t="shared" si="1526"/>
        <v>4675947.1771766031</v>
      </c>
      <c r="BA375" s="37">
        <f t="shared" ref="BA375:BD390" si="1527">SUMIF($D$10:$AY$10,BA$11,$D375:$AY375)</f>
        <v>31805620</v>
      </c>
      <c r="BB375" s="37">
        <f t="shared" si="1527"/>
        <v>42594878.300702393</v>
      </c>
      <c r="BC375" s="37">
        <f t="shared" si="1527"/>
        <v>48129355.25935974</v>
      </c>
      <c r="BD375" s="37">
        <f t="shared" si="1527"/>
        <v>54543543.336729608</v>
      </c>
      <c r="BF375" s="77" t="s">
        <v>247</v>
      </c>
      <c r="BG375" s="77" t="str">
        <f t="shared" ref="BG375:BG393" si="1528">B375&amp;BF375</f>
        <v>Shopping_SessionsWeak  Case Scenario</v>
      </c>
    </row>
    <row r="376" spans="2:59" x14ac:dyDescent="0.25">
      <c r="B376" s="48" t="s">
        <v>84</v>
      </c>
      <c r="C376" s="82" t="s">
        <v>26</v>
      </c>
      <c r="D376" s="66">
        <f t="shared" ref="D376:O376" si="1529">D217</f>
        <v>575748.04794658639</v>
      </c>
      <c r="E376" s="66">
        <f t="shared" si="1529"/>
        <v>576436.57225580676</v>
      </c>
      <c r="F376" s="66">
        <f t="shared" si="1529"/>
        <v>648290.82198567269</v>
      </c>
      <c r="G376" s="66">
        <f t="shared" si="1529"/>
        <v>676459.16724026797</v>
      </c>
      <c r="H376" s="66">
        <f t="shared" si="1529"/>
        <v>689829.77334273094</v>
      </c>
      <c r="I376" s="66">
        <f t="shared" si="1529"/>
        <v>3229908.3960220404</v>
      </c>
      <c r="J376" s="66">
        <f t="shared" si="1529"/>
        <v>3053975.7939793924</v>
      </c>
      <c r="K376" s="66">
        <f t="shared" si="1529"/>
        <v>3253064.0361040006</v>
      </c>
      <c r="L376" s="66">
        <f t="shared" si="1529"/>
        <v>3248755.5741827358</v>
      </c>
      <c r="M376" s="66">
        <f t="shared" si="1529"/>
        <v>3188557.6034553433</v>
      </c>
      <c r="N376" s="66">
        <f t="shared" si="1529"/>
        <v>3016257.9560862146</v>
      </c>
      <c r="O376" s="66">
        <f t="shared" si="1529"/>
        <v>3222762.52930832</v>
      </c>
      <c r="P376" s="37">
        <f t="shared" ref="P376:AY376" si="1530">P334*P475</f>
        <v>2126031.9042889103</v>
      </c>
      <c r="Q376" s="37">
        <f t="shared" si="1530"/>
        <v>2218181.8578601358</v>
      </c>
      <c r="R376" s="37">
        <f t="shared" si="1530"/>
        <v>2490454.0610847203</v>
      </c>
      <c r="S376" s="37">
        <f t="shared" si="1530"/>
        <v>2456914.5203205603</v>
      </c>
      <c r="T376" s="37">
        <f t="shared" si="1530"/>
        <v>2626212.551596391</v>
      </c>
      <c r="U376" s="37">
        <f t="shared" si="1530"/>
        <v>2560819.1023416901</v>
      </c>
      <c r="V376" s="37">
        <f t="shared" si="1530"/>
        <v>2720585.7559284056</v>
      </c>
      <c r="W376" s="37">
        <f t="shared" si="1530"/>
        <v>2641583.1529372996</v>
      </c>
      <c r="X376" s="37">
        <f t="shared" si="1530"/>
        <v>2609419.8457330773</v>
      </c>
      <c r="Y376" s="37">
        <f t="shared" si="1530"/>
        <v>2681968.2314740638</v>
      </c>
      <c r="Z376" s="37">
        <f t="shared" si="1530"/>
        <v>2644863.5410477705</v>
      </c>
      <c r="AA376" s="37">
        <f t="shared" si="1530"/>
        <v>2725945.353039158</v>
      </c>
      <c r="AB376" s="37">
        <f t="shared" si="1530"/>
        <v>4167716.0374624897</v>
      </c>
      <c r="AC376" s="37">
        <f t="shared" si="1530"/>
        <v>4207387.2711646706</v>
      </c>
      <c r="AD376" s="37">
        <f t="shared" si="1530"/>
        <v>4523417.7882669596</v>
      </c>
      <c r="AE376" s="37">
        <f t="shared" si="1530"/>
        <v>4394191.1957073947</v>
      </c>
      <c r="AF376" s="37">
        <f t="shared" si="1530"/>
        <v>4596439.6126222247</v>
      </c>
      <c r="AG376" s="37">
        <f t="shared" si="1530"/>
        <v>4453673.5651422488</v>
      </c>
      <c r="AH376" s="37">
        <f t="shared" si="1530"/>
        <v>4643479.9065896505</v>
      </c>
      <c r="AI376" s="37">
        <f t="shared" si="1530"/>
        <v>4494123.7331004543</v>
      </c>
      <c r="AJ376" s="37">
        <f t="shared" si="1530"/>
        <v>4438559.6440719971</v>
      </c>
      <c r="AK376" s="37">
        <f t="shared" si="1530"/>
        <v>4553748.5309129898</v>
      </c>
      <c r="AL376" s="37">
        <f t="shared" si="1530"/>
        <v>4476663.1861750428</v>
      </c>
      <c r="AM376" s="37">
        <f t="shared" si="1530"/>
        <v>4597855.2620987101</v>
      </c>
      <c r="AN376" s="37">
        <f t="shared" si="1530"/>
        <v>4832616.8912515631</v>
      </c>
      <c r="AO376" s="37">
        <f t="shared" si="1530"/>
        <v>4833040.0568980044</v>
      </c>
      <c r="AP376" s="37">
        <f t="shared" si="1530"/>
        <v>5653370.9821355604</v>
      </c>
      <c r="AQ376" s="37">
        <f t="shared" si="1530"/>
        <v>5410671.0725665623</v>
      </c>
      <c r="AR376" s="37">
        <f t="shared" si="1530"/>
        <v>5682325.1773944655</v>
      </c>
      <c r="AS376" s="37">
        <f t="shared" si="1530"/>
        <v>5461406.7956120064</v>
      </c>
      <c r="AT376" s="37">
        <f t="shared" si="1530"/>
        <v>5728182.3639211953</v>
      </c>
      <c r="AU376" s="37">
        <f t="shared" si="1530"/>
        <v>5498953.0506237503</v>
      </c>
      <c r="AV376" s="37">
        <f t="shared" si="1530"/>
        <v>5262703.7454244271</v>
      </c>
      <c r="AW376" s="37">
        <f t="shared" si="1530"/>
        <v>5524356.8523033429</v>
      </c>
      <c r="AX376" s="37">
        <f t="shared" si="1530"/>
        <v>5292287.3067891812</v>
      </c>
      <c r="AY376" s="37">
        <f t="shared" si="1530"/>
        <v>5549137.6064629871</v>
      </c>
      <c r="BA376" s="37">
        <f t="shared" si="1527"/>
        <v>25380046.271909114</v>
      </c>
      <c r="BB376" s="37">
        <f t="shared" si="1527"/>
        <v>30502979.877652179</v>
      </c>
      <c r="BC376" s="37">
        <f t="shared" si="1527"/>
        <v>53547255.73331482</v>
      </c>
      <c r="BD376" s="37">
        <f t="shared" si="1527"/>
        <v>64729051.90138305</v>
      </c>
      <c r="BF376" s="77" t="s">
        <v>247</v>
      </c>
      <c r="BG376" s="77" t="str">
        <f t="shared" si="1528"/>
        <v>Cash Gross BookingsWeak  Case Scenario</v>
      </c>
    </row>
    <row r="377" spans="2:59" x14ac:dyDescent="0.25">
      <c r="B377" s="48" t="s">
        <v>85</v>
      </c>
      <c r="C377" s="82" t="s">
        <v>115</v>
      </c>
      <c r="D377" s="66">
        <f t="shared" ref="D377:O377" si="1531">D218</f>
        <v>658262.57782556571</v>
      </c>
      <c r="E377" s="66">
        <f t="shared" si="1531"/>
        <v>663524.34655195253</v>
      </c>
      <c r="F377" s="66">
        <f t="shared" si="1531"/>
        <v>740442.80738525442</v>
      </c>
      <c r="G377" s="66">
        <f t="shared" si="1531"/>
        <v>688587.42014860932</v>
      </c>
      <c r="H377" s="66">
        <f t="shared" si="1531"/>
        <v>722250.52305415098</v>
      </c>
      <c r="I377" s="66">
        <f t="shared" si="1531"/>
        <v>686957.79113777657</v>
      </c>
      <c r="J377" s="66">
        <f t="shared" si="1531"/>
        <v>664940.00025056268</v>
      </c>
      <c r="K377" s="66">
        <f t="shared" si="1531"/>
        <v>711411.99261915544</v>
      </c>
      <c r="L377" s="66">
        <f t="shared" si="1531"/>
        <v>690832.1681683301</v>
      </c>
      <c r="M377" s="66">
        <f t="shared" si="1531"/>
        <v>708714.40576693439</v>
      </c>
      <c r="N377" s="66">
        <f t="shared" si="1531"/>
        <v>682030.08727972279</v>
      </c>
      <c r="O377" s="66">
        <f t="shared" si="1531"/>
        <v>673514.76200917037</v>
      </c>
      <c r="P377" s="37">
        <f t="shared" ref="P377:AY377" si="1532">P456*P392</f>
        <v>669284.64274453721</v>
      </c>
      <c r="Q377" s="37">
        <f t="shared" si="1532"/>
        <v>659421.66402286931</v>
      </c>
      <c r="R377" s="37">
        <f t="shared" si="1532"/>
        <v>845650.17768707953</v>
      </c>
      <c r="S377" s="37">
        <f t="shared" si="1532"/>
        <v>708420.93347361765</v>
      </c>
      <c r="T377" s="37">
        <f t="shared" si="1532"/>
        <v>844713.08372146904</v>
      </c>
      <c r="U377" s="37">
        <f t="shared" si="1532"/>
        <v>706782.56270172237</v>
      </c>
      <c r="V377" s="37">
        <f t="shared" si="1532"/>
        <v>844873.29796358745</v>
      </c>
      <c r="W377" s="37">
        <f t="shared" si="1532"/>
        <v>707740.03568925511</v>
      </c>
      <c r="X377" s="37">
        <f t="shared" si="1532"/>
        <v>660470.81343694986</v>
      </c>
      <c r="Y377" s="37">
        <f t="shared" si="1532"/>
        <v>707527.22101866128</v>
      </c>
      <c r="Z377" s="37">
        <f t="shared" si="1532"/>
        <v>660157.51627992548</v>
      </c>
      <c r="AA377" s="37">
        <f t="shared" si="1532"/>
        <v>705841.83658236067</v>
      </c>
      <c r="AB377" s="37">
        <f t="shared" si="1532"/>
        <v>658875.53234829358</v>
      </c>
      <c r="AC377" s="37">
        <f t="shared" si="1532"/>
        <v>659208.70495177631</v>
      </c>
      <c r="AD377" s="37">
        <f t="shared" si="1532"/>
        <v>842857.86490727961</v>
      </c>
      <c r="AE377" s="37">
        <f t="shared" si="1532"/>
        <v>705286.89040514571</v>
      </c>
      <c r="AF377" s="37">
        <f t="shared" si="1532"/>
        <v>840928.67706419749</v>
      </c>
      <c r="AG377" s="37">
        <f t="shared" si="1532"/>
        <v>704593.48400769313</v>
      </c>
      <c r="AH377" s="37">
        <f t="shared" si="1532"/>
        <v>842154.70854789542</v>
      </c>
      <c r="AI377" s="37">
        <f t="shared" si="1532"/>
        <v>705007.50042765844</v>
      </c>
      <c r="AJ377" s="37">
        <f t="shared" si="1532"/>
        <v>657498.95618035493</v>
      </c>
      <c r="AK377" s="37">
        <f t="shared" si="1532"/>
        <v>703594.14578466152</v>
      </c>
      <c r="AL377" s="37">
        <f t="shared" si="1532"/>
        <v>657132.81542572193</v>
      </c>
      <c r="AM377" s="37">
        <f t="shared" si="1532"/>
        <v>702303.76172311383</v>
      </c>
      <c r="AN377" s="37">
        <f t="shared" si="1532"/>
        <v>657727.65827601473</v>
      </c>
      <c r="AO377" s="37">
        <f t="shared" si="1532"/>
        <v>655440.66233290685</v>
      </c>
      <c r="AP377" s="37">
        <f t="shared" si="1532"/>
        <v>1460819.9723028156</v>
      </c>
      <c r="AQ377" s="37">
        <f t="shared" si="1532"/>
        <v>1094757.5716277345</v>
      </c>
      <c r="AR377" s="37">
        <f t="shared" si="1532"/>
        <v>1460401.8293629745</v>
      </c>
      <c r="AS377" s="37">
        <f t="shared" si="1532"/>
        <v>1095150.2251977241</v>
      </c>
      <c r="AT377" s="37">
        <f t="shared" si="1532"/>
        <v>1459896.2947710259</v>
      </c>
      <c r="AU377" s="37">
        <f t="shared" si="1532"/>
        <v>1092691.0124068048</v>
      </c>
      <c r="AV377" s="37">
        <f t="shared" si="1532"/>
        <v>839113.37314481358</v>
      </c>
      <c r="AW377" s="37">
        <f t="shared" si="1532"/>
        <v>1094305.6884768426</v>
      </c>
      <c r="AX377" s="37">
        <f t="shared" si="1532"/>
        <v>839598.32569319115</v>
      </c>
      <c r="AY377" s="37">
        <f t="shared" si="1532"/>
        <v>1092343.157268259</v>
      </c>
      <c r="BA377" s="37">
        <f t="shared" si="1527"/>
        <v>8291468.8821971864</v>
      </c>
      <c r="BB377" s="37">
        <f t="shared" si="1527"/>
        <v>8720883.7853220347</v>
      </c>
      <c r="BC377" s="37">
        <f t="shared" si="1527"/>
        <v>8679443.0417737924</v>
      </c>
      <c r="BD377" s="37">
        <f t="shared" si="1527"/>
        <v>12842245.770861108</v>
      </c>
      <c r="BF377" s="77" t="s">
        <v>247</v>
      </c>
      <c r="BG377" s="77" t="str">
        <f t="shared" si="1528"/>
        <v>Supply_HoursWeak  Case Scenario</v>
      </c>
    </row>
    <row r="378" spans="2:59" x14ac:dyDescent="0.25">
      <c r="B378" s="48" t="s">
        <v>86</v>
      </c>
      <c r="C378" s="82" t="s">
        <v>118</v>
      </c>
      <c r="D378" s="66">
        <f t="shared" ref="D378:O378" si="1533">D219</f>
        <v>1019757</v>
      </c>
      <c r="E378" s="66">
        <f t="shared" si="1533"/>
        <v>975449</v>
      </c>
      <c r="F378" s="66">
        <f t="shared" si="1533"/>
        <v>1104550</v>
      </c>
      <c r="G378" s="66">
        <f t="shared" si="1533"/>
        <v>1114597</v>
      </c>
      <c r="H378" s="66">
        <f t="shared" si="1533"/>
        <v>1213093</v>
      </c>
      <c r="I378" s="66">
        <f t="shared" si="1533"/>
        <v>1212808</v>
      </c>
      <c r="J378" s="66">
        <f t="shared" si="1533"/>
        <v>1153947</v>
      </c>
      <c r="K378" s="66">
        <f t="shared" si="1533"/>
        <v>1175656</v>
      </c>
      <c r="L378" s="66">
        <f t="shared" si="1533"/>
        <v>1195076</v>
      </c>
      <c r="M378" s="66">
        <f t="shared" si="1533"/>
        <v>1191215</v>
      </c>
      <c r="N378" s="66">
        <f t="shared" si="1533"/>
        <v>1141088</v>
      </c>
      <c r="O378" s="66">
        <f t="shared" si="1533"/>
        <v>1092181</v>
      </c>
      <c r="P378" s="37">
        <f t="shared" ref="P378:AY378" si="1534">P330*P482</f>
        <v>1029198.0388129464</v>
      </c>
      <c r="Q378" s="37">
        <f t="shared" si="1534"/>
        <v>1073807.224263496</v>
      </c>
      <c r="R378" s="37">
        <f t="shared" si="1534"/>
        <v>1205612.4041466019</v>
      </c>
      <c r="S378" s="37">
        <f t="shared" si="1534"/>
        <v>1189376.1334173037</v>
      </c>
      <c r="T378" s="37">
        <f t="shared" si="1534"/>
        <v>1271332.1950420025</v>
      </c>
      <c r="U378" s="37">
        <f t="shared" si="1534"/>
        <v>1239675.657062314</v>
      </c>
      <c r="V378" s="37">
        <f t="shared" si="1534"/>
        <v>1317017.6415393304</v>
      </c>
      <c r="W378" s="37">
        <f t="shared" si="1534"/>
        <v>1278773.0018913853</v>
      </c>
      <c r="X378" s="37">
        <f t="shared" si="1534"/>
        <v>1263202.9567619846</v>
      </c>
      <c r="Y378" s="37">
        <f t="shared" si="1534"/>
        <v>1298323.1523587869</v>
      </c>
      <c r="Z378" s="37">
        <f t="shared" si="1534"/>
        <v>1280361.0161648451</v>
      </c>
      <c r="AA378" s="37">
        <f t="shared" si="1534"/>
        <v>1319612.1871922372</v>
      </c>
      <c r="AB378" s="37">
        <f t="shared" si="1534"/>
        <v>1938110.8176589957</v>
      </c>
      <c r="AC378" s="37">
        <f t="shared" si="1534"/>
        <v>1956559.1108001205</v>
      </c>
      <c r="AD378" s="37">
        <f t="shared" si="1534"/>
        <v>2103522.6175267529</v>
      </c>
      <c r="AE378" s="37">
        <f t="shared" si="1534"/>
        <v>2043428.4425115585</v>
      </c>
      <c r="AF378" s="37">
        <f t="shared" si="1534"/>
        <v>2137479.9184647272</v>
      </c>
      <c r="AG378" s="37">
        <f t="shared" si="1534"/>
        <v>2071089.4977815019</v>
      </c>
      <c r="AH378" s="37">
        <f t="shared" si="1534"/>
        <v>2159355.0418619621</v>
      </c>
      <c r="AI378" s="37">
        <f t="shared" si="1534"/>
        <v>2089900.0183139071</v>
      </c>
      <c r="AJ378" s="37">
        <f t="shared" si="1534"/>
        <v>2064061.0789400556</v>
      </c>
      <c r="AK378" s="37">
        <f t="shared" si="1534"/>
        <v>2117627.3069781228</v>
      </c>
      <c r="AL378" s="37">
        <f t="shared" si="1534"/>
        <v>2081780.3492735501</v>
      </c>
      <c r="AM378" s="37">
        <f t="shared" si="1534"/>
        <v>2138138.2372032707</v>
      </c>
      <c r="AN378" s="37">
        <f t="shared" si="1534"/>
        <v>2247309.315305179</v>
      </c>
      <c r="AO378" s="37">
        <f t="shared" si="1534"/>
        <v>2247506.0998052889</v>
      </c>
      <c r="AP378" s="37">
        <f t="shared" si="1534"/>
        <v>2628984.1626032339</v>
      </c>
      <c r="AQ378" s="37">
        <f t="shared" si="1534"/>
        <v>2516121.5500949868</v>
      </c>
      <c r="AR378" s="37">
        <f t="shared" si="1534"/>
        <v>2642448.7169403047</v>
      </c>
      <c r="AS378" s="37">
        <f t="shared" si="1534"/>
        <v>2539715.156951176</v>
      </c>
      <c r="AT378" s="37">
        <f t="shared" si="1534"/>
        <v>2663773.6605007527</v>
      </c>
      <c r="AU378" s="37">
        <f t="shared" si="1534"/>
        <v>2557175.2723589307</v>
      </c>
      <c r="AV378" s="37">
        <f t="shared" si="1534"/>
        <v>2447312.3810401624</v>
      </c>
      <c r="AW378" s="37">
        <f t="shared" si="1534"/>
        <v>2568988.7890194515</v>
      </c>
      <c r="AX378" s="37">
        <f t="shared" si="1534"/>
        <v>2461069.6091695572</v>
      </c>
      <c r="AY378" s="37">
        <f t="shared" si="1534"/>
        <v>2580512.5702163582</v>
      </c>
      <c r="BA378" s="37">
        <f t="shared" si="1527"/>
        <v>13589417</v>
      </c>
      <c r="BB378" s="37">
        <f t="shared" si="1527"/>
        <v>14766291.608653234</v>
      </c>
      <c r="BC378" s="37">
        <f t="shared" si="1527"/>
        <v>24901052.437314525</v>
      </c>
      <c r="BD378" s="37">
        <f t="shared" si="1527"/>
        <v>30100917.284005381</v>
      </c>
      <c r="BF378" s="77" t="s">
        <v>247</v>
      </c>
      <c r="BG378" s="77" t="str">
        <f t="shared" si="1528"/>
        <v>Cash TripsWeak  Case Scenario</v>
      </c>
    </row>
    <row r="379" spans="2:59" x14ac:dyDescent="0.25">
      <c r="B379" s="48" t="s">
        <v>87</v>
      </c>
      <c r="C379" s="82" t="s">
        <v>26</v>
      </c>
      <c r="D379" s="66">
        <f t="shared" ref="D379:O379" si="1535">D220</f>
        <v>12134.662437469735</v>
      </c>
      <c r="E379" s="66">
        <f t="shared" si="1535"/>
        <v>13145.903515944396</v>
      </c>
      <c r="F379" s="66">
        <f t="shared" si="1535"/>
        <v>14857.032068018998</v>
      </c>
      <c r="G379" s="66">
        <f t="shared" si="1535"/>
        <v>18971.134200836881</v>
      </c>
      <c r="H379" s="66">
        <f t="shared" si="1535"/>
        <v>21369.469366557321</v>
      </c>
      <c r="I379" s="66">
        <f t="shared" si="1535"/>
        <v>20132.766960157081</v>
      </c>
      <c r="J379" s="66">
        <f t="shared" si="1535"/>
        <v>18168.684627416889</v>
      </c>
      <c r="K379" s="66">
        <f t="shared" si="1535"/>
        <v>22468.120705914054</v>
      </c>
      <c r="L379" s="66">
        <f t="shared" si="1535"/>
        <v>24410.483025984897</v>
      </c>
      <c r="M379" s="66">
        <f t="shared" si="1535"/>
        <v>25464.241239482755</v>
      </c>
      <c r="N379" s="66">
        <f t="shared" si="1535"/>
        <v>32021.818273803488</v>
      </c>
      <c r="O379" s="66">
        <f t="shared" si="1535"/>
        <v>33030.322391559195</v>
      </c>
      <c r="P379" s="37">
        <f t="shared" ref="P379:AY379" si="1536">P334*P483</f>
        <v>21686.708866469093</v>
      </c>
      <c r="Q379" s="37">
        <f t="shared" si="1536"/>
        <v>22626.689687606497</v>
      </c>
      <c r="R379" s="37">
        <f t="shared" si="1536"/>
        <v>25404.017719162352</v>
      </c>
      <c r="S379" s="37">
        <f t="shared" si="1536"/>
        <v>25061.895733786649</v>
      </c>
      <c r="T379" s="37">
        <f t="shared" si="1536"/>
        <v>26788.829891519021</v>
      </c>
      <c r="U379" s="37">
        <f t="shared" si="1536"/>
        <v>26121.780308255478</v>
      </c>
      <c r="V379" s="37">
        <f t="shared" si="1536"/>
        <v>27751.489107975482</v>
      </c>
      <c r="W379" s="37">
        <f t="shared" si="1536"/>
        <v>26945.618581147992</v>
      </c>
      <c r="X379" s="37">
        <f t="shared" si="1536"/>
        <v>26617.53494415569</v>
      </c>
      <c r="Y379" s="37">
        <f t="shared" si="1536"/>
        <v>27357.568862331202</v>
      </c>
      <c r="Z379" s="37">
        <f t="shared" si="1536"/>
        <v>26979.080365882874</v>
      </c>
      <c r="AA379" s="37">
        <f t="shared" si="1536"/>
        <v>27806.159981892277</v>
      </c>
      <c r="AB379" s="37">
        <f t="shared" si="1536"/>
        <v>42513.023515888286</v>
      </c>
      <c r="AC379" s="37">
        <f t="shared" si="1536"/>
        <v>42917.692182401363</v>
      </c>
      <c r="AD379" s="37">
        <f t="shared" si="1536"/>
        <v>46141.379373308948</v>
      </c>
      <c r="AE379" s="37">
        <f t="shared" si="1536"/>
        <v>44823.19619600501</v>
      </c>
      <c r="AF379" s="37">
        <f t="shared" si="1536"/>
        <v>46886.24262888683</v>
      </c>
      <c r="AG379" s="37">
        <f t="shared" si="1536"/>
        <v>45429.949474739507</v>
      </c>
      <c r="AH379" s="37">
        <f t="shared" si="1536"/>
        <v>47366.079812047967</v>
      </c>
      <c r="AI379" s="37">
        <f t="shared" si="1536"/>
        <v>45842.563704253043</v>
      </c>
      <c r="AJ379" s="37">
        <f t="shared" si="1536"/>
        <v>45275.779066750743</v>
      </c>
      <c r="AK379" s="37">
        <f t="shared" si="1536"/>
        <v>46450.769831721787</v>
      </c>
      <c r="AL379" s="37">
        <f t="shared" si="1536"/>
        <v>45664.456406306657</v>
      </c>
      <c r="AM379" s="37">
        <f t="shared" si="1536"/>
        <v>46900.683041559649</v>
      </c>
      <c r="AN379" s="37">
        <f t="shared" si="1536"/>
        <v>49295.38233755104</v>
      </c>
      <c r="AO379" s="37">
        <f t="shared" si="1536"/>
        <v>49299.698862697333</v>
      </c>
      <c r="AP379" s="37">
        <f t="shared" si="1536"/>
        <v>57667.530932338057</v>
      </c>
      <c r="AQ379" s="37">
        <f t="shared" si="1536"/>
        <v>55191.856757306494</v>
      </c>
      <c r="AR379" s="37">
        <f t="shared" si="1536"/>
        <v>57962.879841155496</v>
      </c>
      <c r="AS379" s="37">
        <f t="shared" si="1536"/>
        <v>55709.389374101527</v>
      </c>
      <c r="AT379" s="37">
        <f t="shared" si="1536"/>
        <v>58430.648669851966</v>
      </c>
      <c r="AU379" s="37">
        <f t="shared" si="1536"/>
        <v>56092.382075115689</v>
      </c>
      <c r="AV379" s="37">
        <f t="shared" si="1536"/>
        <v>53682.507655344474</v>
      </c>
      <c r="AW379" s="37">
        <f t="shared" si="1536"/>
        <v>56351.514993119148</v>
      </c>
      <c r="AX379" s="37">
        <f t="shared" si="1536"/>
        <v>53984.27644877437</v>
      </c>
      <c r="AY379" s="37">
        <f t="shared" si="1536"/>
        <v>56604.29247960353</v>
      </c>
      <c r="BA379" s="37">
        <f t="shared" si="1527"/>
        <v>256174.63881314566</v>
      </c>
      <c r="BB379" s="37">
        <f t="shared" si="1527"/>
        <v>311147.37405018462</v>
      </c>
      <c r="BC379" s="37">
        <f t="shared" si="1527"/>
        <v>546211.81523386971</v>
      </c>
      <c r="BD379" s="37">
        <f t="shared" si="1527"/>
        <v>660272.36042695912</v>
      </c>
      <c r="BF379" s="77" t="s">
        <v>247</v>
      </c>
      <c r="BG379" s="77" t="str">
        <f t="shared" si="1528"/>
        <v>U4B Gross BookingsWeak  Case Scenario</v>
      </c>
    </row>
    <row r="380" spans="2:59" x14ac:dyDescent="0.25">
      <c r="B380" s="48" t="s">
        <v>88</v>
      </c>
      <c r="C380" s="82" t="s">
        <v>116</v>
      </c>
      <c r="D380" s="66">
        <f t="shared" ref="D380:O380" si="1537">D221</f>
        <v>5131694.2425131667</v>
      </c>
      <c r="E380" s="66">
        <f t="shared" si="1537"/>
        <v>4990668.0093115261</v>
      </c>
      <c r="F380" s="66">
        <f t="shared" si="1537"/>
        <v>5658338.1639235811</v>
      </c>
      <c r="G380" s="66">
        <f t="shared" si="1537"/>
        <v>5643224.1449714685</v>
      </c>
      <c r="H380" s="66">
        <f t="shared" si="1537"/>
        <v>5973031.6468056208</v>
      </c>
      <c r="I380" s="66">
        <f t="shared" si="1537"/>
        <v>5878218.5563995019</v>
      </c>
      <c r="J380" s="66">
        <f t="shared" si="1537"/>
        <v>5678363.5314352652</v>
      </c>
      <c r="K380" s="66">
        <f t="shared" si="1537"/>
        <v>5720928.7059031045</v>
      </c>
      <c r="L380" s="66">
        <f t="shared" si="1537"/>
        <v>5764145.5076705031</v>
      </c>
      <c r="M380" s="66">
        <f t="shared" si="1537"/>
        <v>5798949.0812902646</v>
      </c>
      <c r="N380" s="66">
        <f t="shared" si="1537"/>
        <v>5755370.7301862482</v>
      </c>
      <c r="O380" s="66">
        <f t="shared" si="1537"/>
        <v>5629453.1340963477</v>
      </c>
      <c r="P380" s="37">
        <f t="shared" ref="P380:AY380" si="1538">P330*P455</f>
        <v>5126788.8580949362</v>
      </c>
      <c r="Q380" s="37">
        <f t="shared" si="1538"/>
        <v>5349002.5296253916</v>
      </c>
      <c r="R380" s="37">
        <f t="shared" si="1538"/>
        <v>6005569.3925425475</v>
      </c>
      <c r="S380" s="37">
        <f t="shared" si="1538"/>
        <v>5924690.9525020029</v>
      </c>
      <c r="T380" s="37">
        <f t="shared" si="1538"/>
        <v>6332942.2391790207</v>
      </c>
      <c r="U380" s="37">
        <f t="shared" si="1538"/>
        <v>6175250.1526420936</v>
      </c>
      <c r="V380" s="37">
        <f t="shared" si="1538"/>
        <v>6560517.1365716895</v>
      </c>
      <c r="W380" s="37">
        <f t="shared" si="1538"/>
        <v>6370007.4532700321</v>
      </c>
      <c r="X380" s="37">
        <f t="shared" si="1538"/>
        <v>6292447.7117245523</v>
      </c>
      <c r="Y380" s="37">
        <f t="shared" si="1538"/>
        <v>6467393.4662728906</v>
      </c>
      <c r="Z380" s="37">
        <f t="shared" si="1538"/>
        <v>6377917.8976904862</v>
      </c>
      <c r="AA380" s="37">
        <f t="shared" si="1538"/>
        <v>6573441.4594362024</v>
      </c>
      <c r="AB380" s="37">
        <f t="shared" si="1538"/>
        <v>9654395.5303176548</v>
      </c>
      <c r="AC380" s="37">
        <f t="shared" si="1538"/>
        <v>9746292.8136003502</v>
      </c>
      <c r="AD380" s="37">
        <f t="shared" si="1538"/>
        <v>10478368.507896924</v>
      </c>
      <c r="AE380" s="37">
        <f t="shared" si="1538"/>
        <v>10179018.785797132</v>
      </c>
      <c r="AF380" s="37">
        <f t="shared" si="1538"/>
        <v>10647521.484811431</v>
      </c>
      <c r="AG380" s="37">
        <f t="shared" si="1538"/>
        <v>10316808.00090743</v>
      </c>
      <c r="AH380" s="37">
        <f t="shared" si="1538"/>
        <v>10756488.986373859</v>
      </c>
      <c r="AI380" s="37">
        <f t="shared" si="1538"/>
        <v>10410509.663215036</v>
      </c>
      <c r="AJ380" s="37">
        <f t="shared" si="1538"/>
        <v>10281797.033098055</v>
      </c>
      <c r="AK380" s="37">
        <f t="shared" si="1538"/>
        <v>10548628.809606763</v>
      </c>
      <c r="AL380" s="37">
        <f t="shared" si="1538"/>
        <v>10370062.803429399</v>
      </c>
      <c r="AM380" s="37">
        <f t="shared" si="1538"/>
        <v>10650800.796514874</v>
      </c>
      <c r="AN380" s="37">
        <f t="shared" si="1538"/>
        <v>11194619.42590579</v>
      </c>
      <c r="AO380" s="37">
        <f t="shared" si="1538"/>
        <v>11195599.677076666</v>
      </c>
      <c r="AP380" s="37">
        <f t="shared" si="1538"/>
        <v>13095872.907499716</v>
      </c>
      <c r="AQ380" s="37">
        <f t="shared" si="1538"/>
        <v>12533665.477557333</v>
      </c>
      <c r="AR380" s="37">
        <f t="shared" si="1538"/>
        <v>13162944.476382734</v>
      </c>
      <c r="AS380" s="37">
        <f t="shared" si="1538"/>
        <v>12651193.335356301</v>
      </c>
      <c r="AT380" s="37">
        <f t="shared" si="1538"/>
        <v>13269171.343246281</v>
      </c>
      <c r="AU380" s="37">
        <f t="shared" si="1538"/>
        <v>12738168.16600869</v>
      </c>
      <c r="AV380" s="37">
        <f t="shared" si="1538"/>
        <v>12190903.377415827</v>
      </c>
      <c r="AW380" s="37">
        <f t="shared" si="1538"/>
        <v>12797015.349258216</v>
      </c>
      <c r="AX380" s="37">
        <f t="shared" si="1538"/>
        <v>12259432.854962636</v>
      </c>
      <c r="AY380" s="37">
        <f t="shared" si="1538"/>
        <v>12854419.260668274</v>
      </c>
      <c r="BA380" s="37">
        <f t="shared" si="1527"/>
        <v>67622385.454506606</v>
      </c>
      <c r="BB380" s="37">
        <f t="shared" si="1527"/>
        <v>73555969.249551848</v>
      </c>
      <c r="BC380" s="37">
        <f t="shared" si="1527"/>
        <v>124040693.2155689</v>
      </c>
      <c r="BD380" s="37">
        <f t="shared" si="1527"/>
        <v>149943005.65133846</v>
      </c>
      <c r="BF380" s="77" t="s">
        <v>247</v>
      </c>
      <c r="BG380" s="77" t="str">
        <f t="shared" si="1528"/>
        <v>Rider MilesWeak  Case Scenario</v>
      </c>
    </row>
    <row r="381" spans="2:59" x14ac:dyDescent="0.25">
      <c r="B381" s="48" t="s">
        <v>89</v>
      </c>
      <c r="C381" s="82" t="s">
        <v>116</v>
      </c>
      <c r="D381" s="66">
        <f t="shared" ref="D381:O381" si="1539">D222</f>
        <v>5131691.6500000041</v>
      </c>
      <c r="E381" s="66">
        <f t="shared" si="1539"/>
        <v>4990667.5799999991</v>
      </c>
      <c r="F381" s="66">
        <f t="shared" si="1539"/>
        <v>5658336.2300000032</v>
      </c>
      <c r="G381" s="66">
        <f t="shared" si="1539"/>
        <v>5643221.9800000004</v>
      </c>
      <c r="H381" s="66">
        <f t="shared" si="1539"/>
        <v>5973021.5799999991</v>
      </c>
      <c r="I381" s="66">
        <f t="shared" si="1539"/>
        <v>5878219.4999999981</v>
      </c>
      <c r="J381" s="66">
        <f t="shared" si="1539"/>
        <v>5678365.9799999995</v>
      </c>
      <c r="K381" s="66">
        <f t="shared" si="1539"/>
        <v>5720923.5600000033</v>
      </c>
      <c r="L381" s="66">
        <f t="shared" si="1539"/>
        <v>5764143.3500000024</v>
      </c>
      <c r="M381" s="66">
        <f t="shared" si="1539"/>
        <v>5798943.9299999941</v>
      </c>
      <c r="N381" s="66">
        <f t="shared" si="1539"/>
        <v>5755361.7400000039</v>
      </c>
      <c r="O381" s="66">
        <f t="shared" si="1539"/>
        <v>5629350.9800000032</v>
      </c>
      <c r="P381" s="37">
        <f t="shared" ref="P381:AY381" si="1540">P484*P392</f>
        <v>5507377.8003382757</v>
      </c>
      <c r="Q381" s="37">
        <f t="shared" si="1540"/>
        <v>5458729.3181242384</v>
      </c>
      <c r="R381" s="37">
        <f t="shared" si="1540"/>
        <v>7072379.119758551</v>
      </c>
      <c r="S381" s="37">
        <f t="shared" si="1540"/>
        <v>5947536.743062296</v>
      </c>
      <c r="T381" s="37">
        <f t="shared" si="1540"/>
        <v>7098259.3265192909</v>
      </c>
      <c r="U381" s="37">
        <f t="shared" si="1540"/>
        <v>5909800.5458592176</v>
      </c>
      <c r="V381" s="37">
        <f t="shared" si="1540"/>
        <v>7035032.6123761283</v>
      </c>
      <c r="W381" s="37">
        <f t="shared" si="1540"/>
        <v>5888502.19852967</v>
      </c>
      <c r="X381" s="37">
        <f t="shared" si="1540"/>
        <v>5499706.3563977862</v>
      </c>
      <c r="Y381" s="37">
        <f t="shared" si="1540"/>
        <v>5894068.285189623</v>
      </c>
      <c r="Z381" s="37">
        <f t="shared" si="1540"/>
        <v>5500698.5959511669</v>
      </c>
      <c r="AA381" s="37">
        <f t="shared" si="1540"/>
        <v>5877929.460433281</v>
      </c>
      <c r="AB381" s="37">
        <f t="shared" si="1540"/>
        <v>5490329.9185467381</v>
      </c>
      <c r="AC381" s="37">
        <f t="shared" si="1540"/>
        <v>5498826.2725582719</v>
      </c>
      <c r="AD381" s="37">
        <f t="shared" si="1540"/>
        <v>7035206.1415461907</v>
      </c>
      <c r="AE381" s="37">
        <f t="shared" si="1540"/>
        <v>5885958.4792048335</v>
      </c>
      <c r="AF381" s="37">
        <f t="shared" si="1540"/>
        <v>7014450.3795177387</v>
      </c>
      <c r="AG381" s="37">
        <f t="shared" si="1540"/>
        <v>5873604.3371060891</v>
      </c>
      <c r="AH381" s="37">
        <f t="shared" si="1540"/>
        <v>7018554.6709657283</v>
      </c>
      <c r="AI381" s="37">
        <f t="shared" si="1540"/>
        <v>5875993.4265119554</v>
      </c>
      <c r="AJ381" s="37">
        <f t="shared" si="1540"/>
        <v>5480820.9256343236</v>
      </c>
      <c r="AK381" s="37">
        <f t="shared" si="1540"/>
        <v>5865586.7547738366</v>
      </c>
      <c r="AL381" s="37">
        <f t="shared" si="1540"/>
        <v>5478590.3270236421</v>
      </c>
      <c r="AM381" s="37">
        <f t="shared" si="1540"/>
        <v>5855461.2202788629</v>
      </c>
      <c r="AN381" s="37">
        <f t="shared" si="1540"/>
        <v>5484353.6655203747</v>
      </c>
      <c r="AO381" s="37">
        <f t="shared" si="1540"/>
        <v>5465581.957114066</v>
      </c>
      <c r="AP381" s="37">
        <f t="shared" si="1540"/>
        <v>12181134.066372797</v>
      </c>
      <c r="AQ381" s="37">
        <f t="shared" si="1540"/>
        <v>9127944.8725392465</v>
      </c>
      <c r="AR381" s="37">
        <f t="shared" si="1540"/>
        <v>12175712.234921392</v>
      </c>
      <c r="AS381" s="37">
        <f t="shared" si="1540"/>
        <v>9130151.6814786885</v>
      </c>
      <c r="AT381" s="37">
        <f t="shared" si="1540"/>
        <v>12171090.393235976</v>
      </c>
      <c r="AU381" s="37">
        <f t="shared" si="1540"/>
        <v>9109981.3888353314</v>
      </c>
      <c r="AV381" s="37">
        <f t="shared" si="1540"/>
        <v>6996032.2985163555</v>
      </c>
      <c r="AW381" s="37">
        <f t="shared" si="1540"/>
        <v>9123816.40449409</v>
      </c>
      <c r="AX381" s="37">
        <f t="shared" si="1540"/>
        <v>7000249.146231343</v>
      </c>
      <c r="AY381" s="37">
        <f t="shared" si="1540"/>
        <v>9107584.6062027626</v>
      </c>
      <c r="BA381" s="37">
        <f t="shared" si="1527"/>
        <v>67622248.060000002</v>
      </c>
      <c r="BB381" s="37">
        <f t="shared" si="1527"/>
        <v>72690020.362539515</v>
      </c>
      <c r="BC381" s="37">
        <f t="shared" si="1527"/>
        <v>72373382.853668213</v>
      </c>
      <c r="BD381" s="37">
        <f t="shared" si="1527"/>
        <v>107073632.7154624</v>
      </c>
      <c r="BF381" s="77" t="s">
        <v>247</v>
      </c>
      <c r="BG381" s="77" t="str">
        <f t="shared" si="1528"/>
        <v>Vehicle MilesWeak  Case Scenario</v>
      </c>
    </row>
    <row r="382" spans="2:59" x14ac:dyDescent="0.25">
      <c r="B382" s="48" t="s">
        <v>90</v>
      </c>
      <c r="C382" s="82" t="s">
        <v>117</v>
      </c>
      <c r="D382" s="66">
        <f t="shared" ref="D382:O382" si="1541">D223</f>
        <v>17528630.999999993</v>
      </c>
      <c r="E382" s="66">
        <f t="shared" si="1541"/>
        <v>17038585.383333351</v>
      </c>
      <c r="F382" s="66">
        <f t="shared" si="1541"/>
        <v>19410586.300000004</v>
      </c>
      <c r="G382" s="66">
        <f t="shared" si="1541"/>
        <v>19324342.299999975</v>
      </c>
      <c r="H382" s="66">
        <f t="shared" si="1541"/>
        <v>20650025.616666622</v>
      </c>
      <c r="I382" s="66">
        <f t="shared" si="1541"/>
        <v>20617544.816666719</v>
      </c>
      <c r="J382" s="66">
        <f t="shared" si="1541"/>
        <v>19392075.466666665</v>
      </c>
      <c r="K382" s="66">
        <f t="shared" si="1541"/>
        <v>19806324.066666771</v>
      </c>
      <c r="L382" s="66">
        <f t="shared" si="1541"/>
        <v>20099995.083333436</v>
      </c>
      <c r="M382" s="66">
        <f t="shared" si="1541"/>
        <v>20379922.750000101</v>
      </c>
      <c r="N382" s="66">
        <f t="shared" si="1541"/>
        <v>20005126.116666753</v>
      </c>
      <c r="O382" s="66">
        <f t="shared" si="1541"/>
        <v>19251799.235000048</v>
      </c>
      <c r="P382" s="37">
        <f t="shared" ref="P382:AY382" si="1542">P485*P392</f>
        <v>19016880.104653627</v>
      </c>
      <c r="Q382" s="37">
        <f t="shared" si="1542"/>
        <v>18864518.777683817</v>
      </c>
      <c r="R382" s="37">
        <f t="shared" si="1542"/>
        <v>24462391.498170979</v>
      </c>
      <c r="S382" s="37">
        <f t="shared" si="1542"/>
        <v>20585099.421833798</v>
      </c>
      <c r="T382" s="37">
        <f t="shared" si="1542"/>
        <v>24589371.548878841</v>
      </c>
      <c r="U382" s="37">
        <f t="shared" si="1542"/>
        <v>20476013.795207772</v>
      </c>
      <c r="V382" s="37">
        <f t="shared" si="1542"/>
        <v>24348278.881421518</v>
      </c>
      <c r="W382" s="37">
        <f t="shared" si="1542"/>
        <v>20402899.217253786</v>
      </c>
      <c r="X382" s="37">
        <f t="shared" si="1542"/>
        <v>19057035.024856996</v>
      </c>
      <c r="Y382" s="37">
        <f t="shared" si="1542"/>
        <v>20412805.995302562</v>
      </c>
      <c r="Z382" s="37">
        <f t="shared" si="1542"/>
        <v>19027083.530584652</v>
      </c>
      <c r="AA382" s="37">
        <f t="shared" si="1542"/>
        <v>20323605.162944674</v>
      </c>
      <c r="AB382" s="37">
        <f t="shared" si="1542"/>
        <v>19000548.560392998</v>
      </c>
      <c r="AC382" s="37">
        <f t="shared" si="1542"/>
        <v>19033454.165619977</v>
      </c>
      <c r="AD382" s="37">
        <f t="shared" si="1542"/>
        <v>24354639.188793916</v>
      </c>
      <c r="AE382" s="37">
        <f t="shared" si="1542"/>
        <v>20377602.015553087</v>
      </c>
      <c r="AF382" s="37">
        <f t="shared" si="1542"/>
        <v>24285083.247325372</v>
      </c>
      <c r="AG382" s="37">
        <f t="shared" si="1542"/>
        <v>20334320.3764726</v>
      </c>
      <c r="AH382" s="37">
        <f t="shared" si="1542"/>
        <v>24296492.645246264</v>
      </c>
      <c r="AI382" s="37">
        <f t="shared" si="1542"/>
        <v>20341594.976168491</v>
      </c>
      <c r="AJ382" s="37">
        <f t="shared" si="1542"/>
        <v>18972187.758791383</v>
      </c>
      <c r="AK382" s="37">
        <f t="shared" si="1542"/>
        <v>20302348.760123074</v>
      </c>
      <c r="AL382" s="37">
        <f t="shared" si="1542"/>
        <v>18961932.552320726</v>
      </c>
      <c r="AM382" s="37">
        <f t="shared" si="1542"/>
        <v>20267327.07431959</v>
      </c>
      <c r="AN382" s="37">
        <f t="shared" si="1542"/>
        <v>18984492.758480724</v>
      </c>
      <c r="AO382" s="37">
        <f t="shared" si="1542"/>
        <v>18919897.05299722</v>
      </c>
      <c r="AP382" s="37">
        <f t="shared" si="1542"/>
        <v>42167026.564936608</v>
      </c>
      <c r="AQ382" s="37">
        <f t="shared" si="1542"/>
        <v>31597784.027164984</v>
      </c>
      <c r="AR382" s="37">
        <f t="shared" si="1542"/>
        <v>42147676.028623261</v>
      </c>
      <c r="AS382" s="37">
        <f t="shared" si="1542"/>
        <v>31604701.254993897</v>
      </c>
      <c r="AT382" s="37">
        <f t="shared" si="1542"/>
        <v>42130722.97349596</v>
      </c>
      <c r="AU382" s="37">
        <f t="shared" si="1542"/>
        <v>31534409.881539278</v>
      </c>
      <c r="AV382" s="37">
        <f t="shared" si="1542"/>
        <v>24216757.056851063</v>
      </c>
      <c r="AW382" s="37">
        <f t="shared" si="1542"/>
        <v>31582032.897968031</v>
      </c>
      <c r="AX382" s="37">
        <f t="shared" si="1542"/>
        <v>24231451.763875853</v>
      </c>
      <c r="AY382" s="37">
        <f t="shared" si="1542"/>
        <v>31526335.882548302</v>
      </c>
      <c r="BA382" s="37">
        <f t="shared" si="1527"/>
        <v>233504958.13500044</v>
      </c>
      <c r="BB382" s="37">
        <f t="shared" si="1527"/>
        <v>251565982.95879298</v>
      </c>
      <c r="BC382" s="37">
        <f t="shared" si="1527"/>
        <v>250527531.32112747</v>
      </c>
      <c r="BD382" s="37">
        <f t="shared" si="1527"/>
        <v>370643288.14347517</v>
      </c>
      <c r="BF382" s="77" t="s">
        <v>247</v>
      </c>
      <c r="BG382" s="77" t="str">
        <f t="shared" si="1528"/>
        <v>Vehicle MinutesWeak  Case Scenario</v>
      </c>
    </row>
    <row r="383" spans="2:59" x14ac:dyDescent="0.25">
      <c r="B383" s="48" t="s">
        <v>91</v>
      </c>
      <c r="C383" s="82" t="s">
        <v>115</v>
      </c>
      <c r="D383" s="66">
        <f t="shared" ref="D383:O383" si="1543">D224</f>
        <v>415632.43898741773</v>
      </c>
      <c r="E383" s="66">
        <f t="shared" si="1543"/>
        <v>401891.57928518899</v>
      </c>
      <c r="F383" s="66">
        <f t="shared" si="1543"/>
        <v>465799.95993660786</v>
      </c>
      <c r="G383" s="66">
        <f t="shared" si="1543"/>
        <v>27039.774963068317</v>
      </c>
      <c r="H383" s="66">
        <f t="shared" si="1543"/>
        <v>502506.99464051437</v>
      </c>
      <c r="I383" s="66">
        <f t="shared" si="1543"/>
        <v>504696.37893968163</v>
      </c>
      <c r="J383" s="66">
        <f t="shared" si="1543"/>
        <v>474360.87272327847</v>
      </c>
      <c r="K383" s="66">
        <f t="shared" si="1543"/>
        <v>480501.95886161487</v>
      </c>
      <c r="L383" s="66">
        <f t="shared" si="1543"/>
        <v>495768.34157217725</v>
      </c>
      <c r="M383" s="66">
        <f t="shared" si="1543"/>
        <v>505301.87631884863</v>
      </c>
      <c r="N383" s="66">
        <f t="shared" si="1543"/>
        <v>503352.33866718144</v>
      </c>
      <c r="O383" s="66">
        <f t="shared" si="1543"/>
        <v>483608.98647772789</v>
      </c>
      <c r="P383" s="37">
        <f t="shared" ref="P383:AY383" si="1544">P392*P486</f>
        <v>428138.14703371789</v>
      </c>
      <c r="Q383" s="37">
        <f t="shared" si="1544"/>
        <v>422990.54347003612</v>
      </c>
      <c r="R383" s="37">
        <f t="shared" si="1544"/>
        <v>546476.06517426006</v>
      </c>
      <c r="S383" s="37">
        <f t="shared" si="1544"/>
        <v>457181.66375163087</v>
      </c>
      <c r="T383" s="37">
        <f t="shared" si="1544"/>
        <v>587765.76724889537</v>
      </c>
      <c r="U383" s="37">
        <f t="shared" si="1544"/>
        <v>488661.50106470427</v>
      </c>
      <c r="V383" s="37">
        <f t="shared" si="1544"/>
        <v>579742.4041360484</v>
      </c>
      <c r="W383" s="37">
        <f t="shared" si="1544"/>
        <v>484698.84027634014</v>
      </c>
      <c r="X383" s="37">
        <f t="shared" si="1544"/>
        <v>451935.32160577609</v>
      </c>
      <c r="Y383" s="37">
        <f t="shared" si="1544"/>
        <v>482468.84775277739</v>
      </c>
      <c r="Z383" s="37">
        <f t="shared" si="1544"/>
        <v>447855.63092542661</v>
      </c>
      <c r="AA383" s="37">
        <f t="shared" si="1544"/>
        <v>475587.98491307942</v>
      </c>
      <c r="AB383" s="37">
        <f t="shared" si="1544"/>
        <v>441959.44778581086</v>
      </c>
      <c r="AC383" s="37">
        <f t="shared" si="1544"/>
        <v>443890.45895512897</v>
      </c>
      <c r="AD383" s="37">
        <f t="shared" si="1544"/>
        <v>569795.46537363448</v>
      </c>
      <c r="AE383" s="37">
        <f t="shared" si="1544"/>
        <v>478545.57154605165</v>
      </c>
      <c r="AF383" s="37">
        <f t="shared" si="1544"/>
        <v>572903.82513185428</v>
      </c>
      <c r="AG383" s="37">
        <f t="shared" si="1544"/>
        <v>479168.20060649456</v>
      </c>
      <c r="AH383" s="37">
        <f t="shared" si="1544"/>
        <v>571923.73602815974</v>
      </c>
      <c r="AI383" s="37">
        <f t="shared" si="1544"/>
        <v>478369.07527755375</v>
      </c>
      <c r="AJ383" s="37">
        <f t="shared" si="1544"/>
        <v>445786.58523565612</v>
      </c>
      <c r="AK383" s="37">
        <f t="shared" si="1544"/>
        <v>476672.30866377667</v>
      </c>
      <c r="AL383" s="37">
        <f t="shared" si="1544"/>
        <v>444953.19138555287</v>
      </c>
      <c r="AM383" s="37">
        <f t="shared" si="1544"/>
        <v>475463.28427408461</v>
      </c>
      <c r="AN383" s="37">
        <f t="shared" si="1544"/>
        <v>445461.34950737905</v>
      </c>
      <c r="AO383" s="37">
        <f t="shared" si="1544"/>
        <v>444267.17974731897</v>
      </c>
      <c r="AP383" s="37">
        <f t="shared" si="1544"/>
        <v>990706.1655070202</v>
      </c>
      <c r="AQ383" s="37">
        <f t="shared" si="1544"/>
        <v>742644.92969056708</v>
      </c>
      <c r="AR383" s="37">
        <f t="shared" si="1544"/>
        <v>990667.18551396939</v>
      </c>
      <c r="AS383" s="37">
        <f t="shared" si="1544"/>
        <v>742631.12543509575</v>
      </c>
      <c r="AT383" s="37">
        <f t="shared" si="1544"/>
        <v>989730.91254380159</v>
      </c>
      <c r="AU383" s="37">
        <f t="shared" si="1544"/>
        <v>740678.6873722946</v>
      </c>
      <c r="AV383" s="37">
        <f t="shared" si="1544"/>
        <v>568743.82343774929</v>
      </c>
      <c r="AW383" s="37">
        <f t="shared" si="1544"/>
        <v>741691.63755457825</v>
      </c>
      <c r="AX383" s="37">
        <f t="shared" si="1544"/>
        <v>569078.0973683137</v>
      </c>
      <c r="AY383" s="37">
        <f t="shared" si="1544"/>
        <v>740450.40349141404</v>
      </c>
      <c r="BA383" s="37">
        <f t="shared" si="1527"/>
        <v>5260461.5013733078</v>
      </c>
      <c r="BB383" s="37">
        <f t="shared" si="1527"/>
        <v>5853502.717352692</v>
      </c>
      <c r="BC383" s="37">
        <f t="shared" si="1527"/>
        <v>5879431.1502637593</v>
      </c>
      <c r="BD383" s="37">
        <f t="shared" si="1527"/>
        <v>8706751.4971695021</v>
      </c>
      <c r="BF383" s="77" t="s">
        <v>247</v>
      </c>
      <c r="BG383" s="77" t="str">
        <f t="shared" si="1528"/>
        <v>Active_HoursWeak  Case Scenario</v>
      </c>
    </row>
    <row r="384" spans="2:59" x14ac:dyDescent="0.25">
      <c r="B384" s="48" t="s">
        <v>92</v>
      </c>
      <c r="C384" s="82" t="s">
        <v>26</v>
      </c>
      <c r="D384" s="66">
        <f t="shared" ref="D384:O384" si="1545">D225</f>
        <v>13033.580570578715</v>
      </c>
      <c r="E384" s="66">
        <f t="shared" si="1545"/>
        <v>20729.545652287303</v>
      </c>
      <c r="F384" s="66">
        <f t="shared" si="1545"/>
        <v>11386.069601387735</v>
      </c>
      <c r="G384" s="66">
        <f t="shared" si="1545"/>
        <v>11063.780990610305</v>
      </c>
      <c r="H384" s="66">
        <f t="shared" si="1545"/>
        <v>40145.194020867726</v>
      </c>
      <c r="I384" s="66">
        <f t="shared" si="1545"/>
        <v>30049.118931917918</v>
      </c>
      <c r="J384" s="66">
        <f t="shared" si="1545"/>
        <v>47842.01140562482</v>
      </c>
      <c r="K384" s="66">
        <f t="shared" si="1545"/>
        <v>47215.193014008473</v>
      </c>
      <c r="L384" s="66">
        <f t="shared" si="1545"/>
        <v>42620.938890885525</v>
      </c>
      <c r="M384" s="66">
        <f t="shared" si="1545"/>
        <v>20606.205495926926</v>
      </c>
      <c r="N384" s="66">
        <f t="shared" si="1545"/>
        <v>12402.914092603942</v>
      </c>
      <c r="O384" s="66">
        <f t="shared" si="1545"/>
        <v>13687.904838409839</v>
      </c>
      <c r="P384" s="37">
        <f t="shared" ref="P384:AY384" si="1546">P336*P417</f>
        <v>26464.902120058287</v>
      </c>
      <c r="Q384" s="37">
        <f t="shared" si="1546"/>
        <v>27611.987211636944</v>
      </c>
      <c r="R384" s="37">
        <f t="shared" si="1546"/>
        <v>31001.238893991776</v>
      </c>
      <c r="S384" s="37">
        <f t="shared" si="1546"/>
        <v>30583.737791734296</v>
      </c>
      <c r="T384" s="37">
        <f t="shared" si="1546"/>
        <v>32691.164222069074</v>
      </c>
      <c r="U384" s="37">
        <f t="shared" si="1546"/>
        <v>31877.144813269326</v>
      </c>
      <c r="V384" s="37">
        <f t="shared" si="1546"/>
        <v>33865.924398698873</v>
      </c>
      <c r="W384" s="37">
        <f t="shared" si="1546"/>
        <v>32882.497879477021</v>
      </c>
      <c r="X384" s="37">
        <f t="shared" si="1546"/>
        <v>32482.128169455289</v>
      </c>
      <c r="Y384" s="37">
        <f t="shared" si="1546"/>
        <v>33385.212419381256</v>
      </c>
      <c r="Z384" s="37">
        <f t="shared" si="1546"/>
        <v>32923.332238587194</v>
      </c>
      <c r="AA384" s="37">
        <f t="shared" si="1546"/>
        <v>33932.640807165211</v>
      </c>
      <c r="AB384" s="37">
        <f t="shared" si="1546"/>
        <v>51879.840924839351</v>
      </c>
      <c r="AC384" s="37">
        <f t="shared" si="1546"/>
        <v>52373.669505112382</v>
      </c>
      <c r="AD384" s="37">
        <f t="shared" si="1546"/>
        <v>56307.625851294724</v>
      </c>
      <c r="AE384" s="37">
        <f t="shared" si="1546"/>
        <v>54699.009763973409</v>
      </c>
      <c r="AF384" s="37">
        <f t="shared" si="1546"/>
        <v>57216.60347777891</v>
      </c>
      <c r="AG384" s="37">
        <f t="shared" si="1546"/>
        <v>55439.447892764838</v>
      </c>
      <c r="AH384" s="37">
        <f t="shared" si="1546"/>
        <v>57802.162317716968</v>
      </c>
      <c r="AI384" s="37">
        <f t="shared" si="1546"/>
        <v>55942.972667531503</v>
      </c>
      <c r="AJ384" s="37">
        <f t="shared" si="1546"/>
        <v>55251.30939824479</v>
      </c>
      <c r="AK384" s="37">
        <f t="shared" si="1546"/>
        <v>56685.183748585245</v>
      </c>
      <c r="AL384" s="37">
        <f t="shared" si="1546"/>
        <v>55725.623311479278</v>
      </c>
      <c r="AM384" s="37">
        <f t="shared" si="1546"/>
        <v>57234.225520400156</v>
      </c>
      <c r="AN384" s="37">
        <f t="shared" si="1546"/>
        <v>60156.544571465245</v>
      </c>
      <c r="AO384" s="37">
        <f t="shared" si="1546"/>
        <v>60161.812148772558</v>
      </c>
      <c r="AP384" s="37">
        <f t="shared" si="1546"/>
        <v>70373.313490155313</v>
      </c>
      <c r="AQ384" s="37">
        <f t="shared" si="1546"/>
        <v>67352.178511732287</v>
      </c>
      <c r="AR384" s="37">
        <f t="shared" si="1546"/>
        <v>70733.736088680846</v>
      </c>
      <c r="AS384" s="37">
        <f t="shared" si="1546"/>
        <v>67983.738151867234</v>
      </c>
      <c r="AT384" s="37">
        <f t="shared" si="1546"/>
        <v>71304.567575491048</v>
      </c>
      <c r="AU384" s="37">
        <f t="shared" si="1546"/>
        <v>68451.114940454456</v>
      </c>
      <c r="AV384" s="37">
        <f t="shared" si="1546"/>
        <v>65510.277258094713</v>
      </c>
      <c r="AW384" s="37">
        <f t="shared" si="1546"/>
        <v>68767.342144557799</v>
      </c>
      <c r="AX384" s="37">
        <f t="shared" si="1546"/>
        <v>65878.534222772214</v>
      </c>
      <c r="AY384" s="37">
        <f t="shared" si="1546"/>
        <v>69075.813636435792</v>
      </c>
      <c r="BA384" s="37">
        <f t="shared" si="1527"/>
        <v>310782.4575051092</v>
      </c>
      <c r="BB384" s="37">
        <f t="shared" si="1527"/>
        <v>379701.9109655245</v>
      </c>
      <c r="BC384" s="37">
        <f t="shared" si="1527"/>
        <v>666557.67437972152</v>
      </c>
      <c r="BD384" s="37">
        <f t="shared" si="1527"/>
        <v>805748.97274047951</v>
      </c>
      <c r="BF384" s="77" t="s">
        <v>247</v>
      </c>
      <c r="BG384" s="77" t="str">
        <f t="shared" si="1528"/>
        <v>Rider Paid Acquisition SpendWeak  Case Scenario</v>
      </c>
    </row>
    <row r="385" spans="2:59" x14ac:dyDescent="0.25">
      <c r="B385" s="48" t="s">
        <v>93</v>
      </c>
      <c r="C385" s="82" t="s">
        <v>26</v>
      </c>
      <c r="D385" s="66">
        <f t="shared" ref="D385:O385" si="1547">D226</f>
        <v>9569.7096782318113</v>
      </c>
      <c r="E385" s="66">
        <f t="shared" si="1547"/>
        <v>3487.6341724463364</v>
      </c>
      <c r="F385" s="66">
        <f t="shared" si="1547"/>
        <v>5407.4668141245365</v>
      </c>
      <c r="G385" s="66">
        <f t="shared" si="1547"/>
        <v>2653.6563494509173</v>
      </c>
      <c r="H385" s="66">
        <f t="shared" si="1547"/>
        <v>2210.9640279330797</v>
      </c>
      <c r="I385" s="66">
        <f t="shared" si="1547"/>
        <v>3941.1528550514067</v>
      </c>
      <c r="J385" s="66">
        <f t="shared" si="1547"/>
        <v>4431.7224638483885</v>
      </c>
      <c r="K385" s="66">
        <f t="shared" si="1547"/>
        <v>7039.593365858268</v>
      </c>
      <c r="L385" s="66">
        <f t="shared" si="1547"/>
        <v>12244.798205140492</v>
      </c>
      <c r="M385" s="66">
        <f t="shared" si="1547"/>
        <v>11455.825545643609</v>
      </c>
      <c r="N385" s="66">
        <f t="shared" si="1547"/>
        <v>9637.3144803022169</v>
      </c>
      <c r="O385" s="66">
        <f t="shared" si="1547"/>
        <v>7520.1563089046194</v>
      </c>
      <c r="P385" s="37">
        <f t="shared" ref="P385:AY385" si="1548">P336*P418</f>
        <v>6828.3040448178745</v>
      </c>
      <c r="Q385" s="37">
        <f t="shared" si="1548"/>
        <v>7124.2675717201837</v>
      </c>
      <c r="R385" s="37">
        <f t="shared" si="1548"/>
        <v>7998.7405195717029</v>
      </c>
      <c r="S385" s="37">
        <f t="shared" si="1548"/>
        <v>7891.0195670313196</v>
      </c>
      <c r="T385" s="37">
        <f t="shared" si="1548"/>
        <v>8434.7641973016307</v>
      </c>
      <c r="U385" s="37">
        <f t="shared" si="1548"/>
        <v>8224.7361383860152</v>
      </c>
      <c r="V385" s="37">
        <f t="shared" si="1548"/>
        <v>8737.8682718748914</v>
      </c>
      <c r="W385" s="37">
        <f t="shared" si="1548"/>
        <v>8484.1308785333076</v>
      </c>
      <c r="X385" s="37">
        <f t="shared" si="1548"/>
        <v>8380.8300577722184</v>
      </c>
      <c r="Y385" s="37">
        <f t="shared" si="1548"/>
        <v>8613.8380548774512</v>
      </c>
      <c r="Z385" s="37">
        <f t="shared" si="1548"/>
        <v>8494.6666975669341</v>
      </c>
      <c r="AA385" s="37">
        <f t="shared" si="1548"/>
        <v>8755.0820110272143</v>
      </c>
      <c r="AB385" s="37">
        <f t="shared" si="1548"/>
        <v>13385.703299582361</v>
      </c>
      <c r="AC385" s="37">
        <f t="shared" si="1548"/>
        <v>13513.117777702397</v>
      </c>
      <c r="AD385" s="37">
        <f t="shared" si="1548"/>
        <v>14528.131923944577</v>
      </c>
      <c r="AE385" s="37">
        <f t="shared" si="1548"/>
        <v>14113.087134215686</v>
      </c>
      <c r="AF385" s="37">
        <f t="shared" si="1548"/>
        <v>14762.66049221261</v>
      </c>
      <c r="AG385" s="37">
        <f t="shared" si="1548"/>
        <v>14304.130223920971</v>
      </c>
      <c r="AH385" s="37">
        <f t="shared" si="1548"/>
        <v>14913.742622692036</v>
      </c>
      <c r="AI385" s="37">
        <f t="shared" si="1548"/>
        <v>14434.046451859685</v>
      </c>
      <c r="AJ385" s="37">
        <f t="shared" si="1548"/>
        <v>14255.587938093149</v>
      </c>
      <c r="AK385" s="37">
        <f t="shared" si="1548"/>
        <v>14625.54698731894</v>
      </c>
      <c r="AL385" s="37">
        <f t="shared" si="1548"/>
        <v>14377.967367178502</v>
      </c>
      <c r="AM385" s="37">
        <f t="shared" si="1548"/>
        <v>14767.207218452621</v>
      </c>
      <c r="AN385" s="37">
        <f t="shared" si="1548"/>
        <v>15521.205208171699</v>
      </c>
      <c r="AO385" s="37">
        <f t="shared" si="1548"/>
        <v>15522.564314631671</v>
      </c>
      <c r="AP385" s="37">
        <f t="shared" si="1548"/>
        <v>18157.27029603711</v>
      </c>
      <c r="AQ385" s="37">
        <f t="shared" si="1548"/>
        <v>17377.776455496078</v>
      </c>
      <c r="AR385" s="37">
        <f t="shared" si="1548"/>
        <v>18250.2642196946</v>
      </c>
      <c r="AS385" s="37">
        <f t="shared" si="1548"/>
        <v>17540.727416951122</v>
      </c>
      <c r="AT385" s="37">
        <f t="shared" si="1548"/>
        <v>18397.546493122743</v>
      </c>
      <c r="AU385" s="37">
        <f t="shared" si="1548"/>
        <v>17661.316973696368</v>
      </c>
      <c r="AV385" s="37">
        <f t="shared" si="1548"/>
        <v>16902.540925687103</v>
      </c>
      <c r="AW385" s="37">
        <f t="shared" si="1548"/>
        <v>17742.907885579007</v>
      </c>
      <c r="AX385" s="37">
        <f t="shared" si="1548"/>
        <v>16997.556222174215</v>
      </c>
      <c r="AY385" s="37">
        <f t="shared" si="1548"/>
        <v>17822.497718412927</v>
      </c>
      <c r="BA385" s="37">
        <f t="shared" si="1527"/>
        <v>79599.994266935682</v>
      </c>
      <c r="BB385" s="37">
        <f t="shared" si="1527"/>
        <v>97968.248010480747</v>
      </c>
      <c r="BC385" s="37">
        <f t="shared" si="1527"/>
        <v>171980.92943717353</v>
      </c>
      <c r="BD385" s="37">
        <f t="shared" si="1527"/>
        <v>207894.17412965462</v>
      </c>
      <c r="BF385" s="77" t="s">
        <v>247</v>
      </c>
      <c r="BG385" s="77" t="str">
        <f t="shared" si="1528"/>
        <v>Driver Paid Acquisition SpendWeak  Case Scenario</v>
      </c>
    </row>
    <row r="386" spans="2:59" x14ac:dyDescent="0.25">
      <c r="B386" s="48" t="s">
        <v>94</v>
      </c>
      <c r="C386" s="82" t="s">
        <v>118</v>
      </c>
      <c r="D386" s="66">
        <f t="shared" ref="D386:O386" si="1549">D227</f>
        <v>82312</v>
      </c>
      <c r="E386" s="66">
        <f t="shared" si="1549"/>
        <v>35617</v>
      </c>
      <c r="F386" s="66">
        <f t="shared" si="1549"/>
        <v>49416</v>
      </c>
      <c r="G386" s="66">
        <f t="shared" si="1549"/>
        <v>127762</v>
      </c>
      <c r="H386" s="66">
        <f t="shared" si="1549"/>
        <v>112985</v>
      </c>
      <c r="I386" s="66">
        <f t="shared" si="1549"/>
        <v>214175</v>
      </c>
      <c r="J386" s="66">
        <f t="shared" si="1549"/>
        <v>204313</v>
      </c>
      <c r="K386" s="66">
        <f t="shared" si="1549"/>
        <v>149791</v>
      </c>
      <c r="L386" s="66">
        <f t="shared" si="1549"/>
        <v>251952</v>
      </c>
      <c r="M386" s="66">
        <f t="shared" si="1549"/>
        <v>226395</v>
      </c>
      <c r="N386" s="66">
        <f t="shared" si="1549"/>
        <v>272012</v>
      </c>
      <c r="O386" s="66">
        <f t="shared" si="1549"/>
        <v>243436</v>
      </c>
      <c r="P386" s="37">
        <f t="shared" ref="P386:AY386" si="1550">P450*P330</f>
        <v>146042.31947549115</v>
      </c>
      <c r="Q386" s="37">
        <f t="shared" si="1550"/>
        <v>157672.06695787466</v>
      </c>
      <c r="R386" s="37">
        <f t="shared" si="1550"/>
        <v>188076.07226538565</v>
      </c>
      <c r="S386" s="37">
        <f t="shared" si="1550"/>
        <v>196556.63538331087</v>
      </c>
      <c r="T386" s="37">
        <f t="shared" si="1550"/>
        <v>215368.38183748763</v>
      </c>
      <c r="U386" s="37">
        <f t="shared" si="1550"/>
        <v>217734.87738499744</v>
      </c>
      <c r="V386" s="37">
        <f t="shared" si="1550"/>
        <v>230898.29501642034</v>
      </c>
      <c r="W386" s="37">
        <f t="shared" si="1550"/>
        <v>223808.03309635184</v>
      </c>
      <c r="X386" s="37">
        <f t="shared" si="1550"/>
        <v>226022.28923106781</v>
      </c>
      <c r="Y386" s="37">
        <f t="shared" si="1550"/>
        <v>228936.62820534283</v>
      </c>
      <c r="Z386" s="37">
        <f t="shared" si="1550"/>
        <v>224750.49207340876</v>
      </c>
      <c r="AA386" s="37">
        <f t="shared" si="1550"/>
        <v>225702.42662994441</v>
      </c>
      <c r="AB386" s="37">
        <f t="shared" si="1550"/>
        <v>324182.60436475137</v>
      </c>
      <c r="AC386" s="37">
        <f t="shared" si="1550"/>
        <v>331404.59595996485</v>
      </c>
      <c r="AD386" s="37">
        <f t="shared" si="1550"/>
        <v>360249.76639430661</v>
      </c>
      <c r="AE386" s="37">
        <f t="shared" si="1550"/>
        <v>352556.54723553511</v>
      </c>
      <c r="AF386" s="37">
        <f t="shared" si="1550"/>
        <v>370078.66591892787</v>
      </c>
      <c r="AG386" s="37">
        <f t="shared" si="1550"/>
        <v>359228.44999750023</v>
      </c>
      <c r="AH386" s="37">
        <f t="shared" si="1550"/>
        <v>374144.01903992525</v>
      </c>
      <c r="AI386" s="37">
        <f t="shared" si="1550"/>
        <v>361752.32599695912</v>
      </c>
      <c r="AJ386" s="37">
        <f t="shared" si="1550"/>
        <v>356949.07968738774</v>
      </c>
      <c r="AK386" s="37">
        <f t="shared" si="1550"/>
        <v>365155.06490399194</v>
      </c>
      <c r="AL386" s="37">
        <f t="shared" si="1550"/>
        <v>358297.77170408017</v>
      </c>
      <c r="AM386" s="37">
        <f t="shared" si="1550"/>
        <v>367387.23243570555</v>
      </c>
      <c r="AN386" s="37">
        <f t="shared" si="1550"/>
        <v>386293.36399688869</v>
      </c>
      <c r="AO386" s="37">
        <f t="shared" si="1550"/>
        <v>387193.26168141613</v>
      </c>
      <c r="AP386" s="37">
        <f t="shared" si="1550"/>
        <v>453547.45319148496</v>
      </c>
      <c r="AQ386" s="37">
        <f t="shared" si="1550"/>
        <v>434340.35966283054</v>
      </c>
      <c r="AR386" s="37">
        <f t="shared" si="1550"/>
        <v>456167.38707791851</v>
      </c>
      <c r="AS386" s="37">
        <f t="shared" si="1550"/>
        <v>438325.07128537277</v>
      </c>
      <c r="AT386" s="37">
        <f t="shared" si="1550"/>
        <v>459545.04640431242</v>
      </c>
      <c r="AU386" s="37">
        <f t="shared" si="1550"/>
        <v>440995.2349285456</v>
      </c>
      <c r="AV386" s="37">
        <f t="shared" si="1550"/>
        <v>421918.11178210023</v>
      </c>
      <c r="AW386" s="37">
        <f t="shared" si="1550"/>
        <v>442780.72014922823</v>
      </c>
      <c r="AX386" s="37">
        <f t="shared" si="1550"/>
        <v>424163.80957127019</v>
      </c>
      <c r="AY386" s="37">
        <f t="shared" si="1550"/>
        <v>444800.94118021789</v>
      </c>
      <c r="BA386" s="37">
        <f t="shared" si="1527"/>
        <v>1970166</v>
      </c>
      <c r="BB386" s="37">
        <f t="shared" si="1527"/>
        <v>2481568.5175570832</v>
      </c>
      <c r="BC386" s="37">
        <f t="shared" si="1527"/>
        <v>4281386.123639035</v>
      </c>
      <c r="BD386" s="37">
        <f t="shared" si="1527"/>
        <v>5190070.7609115858</v>
      </c>
      <c r="BF386" s="77" t="s">
        <v>247</v>
      </c>
      <c r="BG386" s="77" t="str">
        <f t="shared" si="1528"/>
        <v>Surged TripsWeak  Case Scenario</v>
      </c>
    </row>
    <row r="387" spans="2:59" x14ac:dyDescent="0.25">
      <c r="B387" s="48" t="s">
        <v>95</v>
      </c>
      <c r="C387" s="82" t="s">
        <v>118</v>
      </c>
      <c r="D387" s="66">
        <f t="shared" ref="D387:O387" si="1551">D228</f>
        <v>93315</v>
      </c>
      <c r="E387" s="66">
        <f t="shared" si="1551"/>
        <v>82249</v>
      </c>
      <c r="F387" s="66">
        <f t="shared" si="1551"/>
        <v>91703</v>
      </c>
      <c r="G387" s="66">
        <f t="shared" si="1551"/>
        <v>69915</v>
      </c>
      <c r="H387" s="66">
        <f t="shared" si="1551"/>
        <v>74139</v>
      </c>
      <c r="I387" s="66">
        <f t="shared" si="1551"/>
        <v>72339</v>
      </c>
      <c r="J387" s="66">
        <f t="shared" si="1551"/>
        <v>85856</v>
      </c>
      <c r="K387" s="66">
        <f t="shared" si="1551"/>
        <v>87239</v>
      </c>
      <c r="L387" s="66">
        <f t="shared" si="1551"/>
        <v>86126</v>
      </c>
      <c r="M387" s="66">
        <f t="shared" si="1551"/>
        <v>99349</v>
      </c>
      <c r="N387" s="66">
        <f t="shared" si="1551"/>
        <v>75236</v>
      </c>
      <c r="O387" s="66">
        <f t="shared" si="1551"/>
        <v>54426</v>
      </c>
      <c r="P387" s="37">
        <f>P399*P390</f>
        <v>58752.580099273917</v>
      </c>
      <c r="Q387" s="37">
        <f t="shared" ref="Q387:AY387" si="1552">Q399*Q390</f>
        <v>58752.580099273917</v>
      </c>
      <c r="R387" s="37">
        <f t="shared" si="1552"/>
        <v>58752.580099273917</v>
      </c>
      <c r="S387" s="37">
        <f t="shared" si="1552"/>
        <v>58752.580099273917</v>
      </c>
      <c r="T387" s="37">
        <f t="shared" si="1552"/>
        <v>58752.580099273917</v>
      </c>
      <c r="U387" s="37">
        <f t="shared" si="1552"/>
        <v>58752.580099273917</v>
      </c>
      <c r="V387" s="37">
        <f t="shared" si="1552"/>
        <v>58752.580099273917</v>
      </c>
      <c r="W387" s="37">
        <f t="shared" si="1552"/>
        <v>58752.580099273917</v>
      </c>
      <c r="X387" s="37">
        <f t="shared" si="1552"/>
        <v>58752.580099273917</v>
      </c>
      <c r="Y387" s="37">
        <f t="shared" si="1552"/>
        <v>58752.580099273917</v>
      </c>
      <c r="Z387" s="37">
        <f t="shared" si="1552"/>
        <v>58752.580099273917</v>
      </c>
      <c r="AA387" s="37">
        <f t="shared" si="1552"/>
        <v>58752.580099273917</v>
      </c>
      <c r="AB387" s="37">
        <f t="shared" si="1552"/>
        <v>58752.580099273917</v>
      </c>
      <c r="AC387" s="37">
        <f t="shared" si="1552"/>
        <v>58752.580099273917</v>
      </c>
      <c r="AD387" s="37">
        <f t="shared" si="1552"/>
        <v>58752.580099273917</v>
      </c>
      <c r="AE387" s="37">
        <f t="shared" si="1552"/>
        <v>58752.580099273917</v>
      </c>
      <c r="AF387" s="37">
        <f t="shared" si="1552"/>
        <v>58752.580099273917</v>
      </c>
      <c r="AG387" s="37">
        <f t="shared" si="1552"/>
        <v>58752.580099273917</v>
      </c>
      <c r="AH387" s="37">
        <f t="shared" si="1552"/>
        <v>58752.580099273917</v>
      </c>
      <c r="AI387" s="37">
        <f t="shared" si="1552"/>
        <v>58752.580099273917</v>
      </c>
      <c r="AJ387" s="37">
        <f t="shared" si="1552"/>
        <v>58752.580099273917</v>
      </c>
      <c r="AK387" s="37">
        <f t="shared" si="1552"/>
        <v>58752.580099273917</v>
      </c>
      <c r="AL387" s="37">
        <f t="shared" si="1552"/>
        <v>58752.580099273917</v>
      </c>
      <c r="AM387" s="37">
        <f t="shared" si="1552"/>
        <v>58752.580099273917</v>
      </c>
      <c r="AN387" s="37">
        <f t="shared" si="1552"/>
        <v>58752.580099273917</v>
      </c>
      <c r="AO387" s="37">
        <f t="shared" si="1552"/>
        <v>58752.580099273917</v>
      </c>
      <c r="AP387" s="37">
        <f t="shared" si="1552"/>
        <v>58752.580099273917</v>
      </c>
      <c r="AQ387" s="37">
        <f t="shared" si="1552"/>
        <v>58752.580099273917</v>
      </c>
      <c r="AR387" s="37">
        <f t="shared" si="1552"/>
        <v>58752.580099273917</v>
      </c>
      <c r="AS387" s="37">
        <f t="shared" si="1552"/>
        <v>58752.580099273917</v>
      </c>
      <c r="AT387" s="37">
        <f t="shared" si="1552"/>
        <v>58752.580099273917</v>
      </c>
      <c r="AU387" s="37">
        <f t="shared" si="1552"/>
        <v>58752.580099273917</v>
      </c>
      <c r="AV387" s="37">
        <f t="shared" si="1552"/>
        <v>58752.580099273917</v>
      </c>
      <c r="AW387" s="37">
        <f t="shared" si="1552"/>
        <v>58752.580099273917</v>
      </c>
      <c r="AX387" s="37">
        <f t="shared" si="1552"/>
        <v>58752.580099273917</v>
      </c>
      <c r="AY387" s="37">
        <f t="shared" si="1552"/>
        <v>58752.580099273917</v>
      </c>
      <c r="BA387" s="37">
        <f t="shared" si="1527"/>
        <v>971892</v>
      </c>
      <c r="BB387" s="37">
        <f t="shared" si="1527"/>
        <v>705030.96119128715</v>
      </c>
      <c r="BC387" s="37">
        <f t="shared" si="1527"/>
        <v>705030.96119128715</v>
      </c>
      <c r="BD387" s="37">
        <f t="shared" si="1527"/>
        <v>705030.96119128715</v>
      </c>
      <c r="BF387" s="77" t="s">
        <v>247</v>
      </c>
      <c r="BG387" s="77" t="str">
        <f t="shared" si="1528"/>
        <v>New Driver TripsWeak  Case Scenario</v>
      </c>
    </row>
    <row r="388" spans="2:59" x14ac:dyDescent="0.25">
      <c r="B388" s="48" t="s">
        <v>96</v>
      </c>
      <c r="C388" s="82" t="s">
        <v>118</v>
      </c>
      <c r="D388" s="66">
        <f t="shared" ref="D388:O388" si="1553">D229</f>
        <v>55714</v>
      </c>
      <c r="E388" s="66">
        <f t="shared" si="1553"/>
        <v>48128</v>
      </c>
      <c r="F388" s="66">
        <f t="shared" si="1553"/>
        <v>63752</v>
      </c>
      <c r="G388" s="66">
        <f t="shared" si="1553"/>
        <v>58143</v>
      </c>
      <c r="H388" s="66">
        <f t="shared" si="1553"/>
        <v>65326</v>
      </c>
      <c r="I388" s="66">
        <f t="shared" si="1553"/>
        <v>62609</v>
      </c>
      <c r="J388" s="66">
        <f t="shared" si="1553"/>
        <v>66976</v>
      </c>
      <c r="K388" s="66">
        <f t="shared" si="1553"/>
        <v>67708</v>
      </c>
      <c r="L388" s="66">
        <f t="shared" si="1553"/>
        <v>61820</v>
      </c>
      <c r="M388" s="66">
        <f t="shared" si="1553"/>
        <v>58070</v>
      </c>
      <c r="N388" s="66">
        <f t="shared" si="1553"/>
        <v>55155</v>
      </c>
      <c r="O388" s="66">
        <f t="shared" si="1553"/>
        <v>53297</v>
      </c>
      <c r="P388" s="37">
        <f>P398*P389</f>
        <v>51751.704572774877</v>
      </c>
      <c r="Q388" s="37">
        <f t="shared" ref="Q388" si="1554">Q398*Q389</f>
        <v>51751.704572774877</v>
      </c>
      <c r="R388" s="37">
        <f t="shared" ref="R388" si="1555">R398*R389</f>
        <v>51751.704572774877</v>
      </c>
      <c r="S388" s="37">
        <f t="shared" ref="S388" si="1556">S398*S389</f>
        <v>51751.704572774877</v>
      </c>
      <c r="T388" s="37">
        <f t="shared" ref="T388" si="1557">T398*T389</f>
        <v>51751.704572774877</v>
      </c>
      <c r="U388" s="37">
        <f t="shared" ref="U388" si="1558">U398*U389</f>
        <v>51751.704572774877</v>
      </c>
      <c r="V388" s="37">
        <f t="shared" ref="V388" si="1559">V398*V389</f>
        <v>51751.704572774877</v>
      </c>
      <c r="W388" s="37">
        <f t="shared" ref="W388" si="1560">W398*W389</f>
        <v>51751.704572774877</v>
      </c>
      <c r="X388" s="37">
        <f t="shared" ref="X388" si="1561">X398*X389</f>
        <v>51751.704572774877</v>
      </c>
      <c r="Y388" s="37">
        <f t="shared" ref="Y388" si="1562">Y398*Y389</f>
        <v>51751.704572774877</v>
      </c>
      <c r="Z388" s="37">
        <f t="shared" ref="Z388" si="1563">Z398*Z389</f>
        <v>51751.704572774877</v>
      </c>
      <c r="AA388" s="37">
        <f t="shared" ref="AA388" si="1564">AA398*AA389</f>
        <v>51751.704572774877</v>
      </c>
      <c r="AB388" s="37">
        <f t="shared" ref="AB388" si="1565">AB398*AB389</f>
        <v>51751.704572774877</v>
      </c>
      <c r="AC388" s="37">
        <f t="shared" ref="AC388" si="1566">AC398*AC389</f>
        <v>51751.704572774877</v>
      </c>
      <c r="AD388" s="37">
        <f t="shared" ref="AD388" si="1567">AD398*AD389</f>
        <v>51751.704572774877</v>
      </c>
      <c r="AE388" s="37">
        <f t="shared" ref="AE388" si="1568">AE398*AE389</f>
        <v>51751.704572774877</v>
      </c>
      <c r="AF388" s="37">
        <f t="shared" ref="AF388" si="1569">AF398*AF389</f>
        <v>51751.704572774877</v>
      </c>
      <c r="AG388" s="37">
        <f t="shared" ref="AG388" si="1570">AG398*AG389</f>
        <v>51751.704572774877</v>
      </c>
      <c r="AH388" s="37">
        <f t="shared" ref="AH388" si="1571">AH398*AH389</f>
        <v>51751.704572774877</v>
      </c>
      <c r="AI388" s="37">
        <f t="shared" ref="AI388" si="1572">AI398*AI389</f>
        <v>51751.704572774877</v>
      </c>
      <c r="AJ388" s="37">
        <f t="shared" ref="AJ388" si="1573">AJ398*AJ389</f>
        <v>51751.704572774877</v>
      </c>
      <c r="AK388" s="37">
        <f t="shared" ref="AK388" si="1574">AK398*AK389</f>
        <v>51751.704572774877</v>
      </c>
      <c r="AL388" s="37">
        <f t="shared" ref="AL388" si="1575">AL398*AL389</f>
        <v>51751.704572774877</v>
      </c>
      <c r="AM388" s="37">
        <f t="shared" ref="AM388" si="1576">AM398*AM389</f>
        <v>51751.704572774877</v>
      </c>
      <c r="AN388" s="37">
        <f t="shared" ref="AN388" si="1577">AN398*AN389</f>
        <v>51751.704572774877</v>
      </c>
      <c r="AO388" s="37">
        <f t="shared" ref="AO388" si="1578">AO398*AO389</f>
        <v>51751.704572774877</v>
      </c>
      <c r="AP388" s="37">
        <f t="shared" ref="AP388" si="1579">AP398*AP389</f>
        <v>51751.704572774877</v>
      </c>
      <c r="AQ388" s="37">
        <f t="shared" ref="AQ388" si="1580">AQ398*AQ389</f>
        <v>51751.704572774877</v>
      </c>
      <c r="AR388" s="37">
        <f t="shared" ref="AR388" si="1581">AR398*AR389</f>
        <v>51751.704572774877</v>
      </c>
      <c r="AS388" s="37">
        <f t="shared" ref="AS388" si="1582">AS398*AS389</f>
        <v>51751.704572774877</v>
      </c>
      <c r="AT388" s="37">
        <f t="shared" ref="AT388" si="1583">AT398*AT389</f>
        <v>51751.704572774877</v>
      </c>
      <c r="AU388" s="37">
        <f t="shared" ref="AU388" si="1584">AU398*AU389</f>
        <v>51751.704572774877</v>
      </c>
      <c r="AV388" s="37">
        <f t="shared" ref="AV388" si="1585">AV398*AV389</f>
        <v>51751.704572774877</v>
      </c>
      <c r="AW388" s="37">
        <f t="shared" ref="AW388" si="1586">AW398*AW389</f>
        <v>51751.704572774877</v>
      </c>
      <c r="AX388" s="37">
        <f t="shared" ref="AX388" si="1587">AX398*AX389</f>
        <v>51751.704572774877</v>
      </c>
      <c r="AY388" s="37">
        <f t="shared" ref="AY388" si="1588">AY398*AY389</f>
        <v>51751.704572774877</v>
      </c>
      <c r="BA388" s="37">
        <f t="shared" si="1527"/>
        <v>716698</v>
      </c>
      <c r="BB388" s="37">
        <f t="shared" si="1527"/>
        <v>621020.45487329853</v>
      </c>
      <c r="BC388" s="37">
        <f t="shared" si="1527"/>
        <v>621020.45487329853</v>
      </c>
      <c r="BD388" s="37">
        <f t="shared" si="1527"/>
        <v>621020.45487329853</v>
      </c>
      <c r="BF388" s="77" t="s">
        <v>247</v>
      </c>
      <c r="BG388" s="77" t="str">
        <f t="shared" si="1528"/>
        <v>New Rider TripsWeak  Case Scenario</v>
      </c>
    </row>
    <row r="389" spans="2:59" x14ac:dyDescent="0.25">
      <c r="B389" s="48" t="s">
        <v>97</v>
      </c>
      <c r="C389" s="82" t="s">
        <v>118</v>
      </c>
      <c r="D389" s="66">
        <f t="shared" ref="D389:O389" si="1589">D230</f>
        <v>15312</v>
      </c>
      <c r="E389" s="66">
        <f t="shared" si="1589"/>
        <v>13675</v>
      </c>
      <c r="F389" s="66">
        <f t="shared" si="1589"/>
        <v>16982</v>
      </c>
      <c r="G389" s="66">
        <f t="shared" si="1589"/>
        <v>15771</v>
      </c>
      <c r="H389" s="66">
        <f t="shared" si="1589"/>
        <v>16874</v>
      </c>
      <c r="I389" s="66">
        <f t="shared" si="1589"/>
        <v>16821</v>
      </c>
      <c r="J389" s="66">
        <f t="shared" si="1589"/>
        <v>17451</v>
      </c>
      <c r="K389" s="66">
        <f t="shared" si="1589"/>
        <v>16709</v>
      </c>
      <c r="L389" s="66">
        <f t="shared" si="1589"/>
        <v>16100</v>
      </c>
      <c r="M389" s="66">
        <f t="shared" si="1589"/>
        <v>15072</v>
      </c>
      <c r="N389" s="66">
        <f t="shared" si="1589"/>
        <v>15418</v>
      </c>
      <c r="O389" s="66">
        <f t="shared" si="1589"/>
        <v>16682</v>
      </c>
      <c r="P389" s="37">
        <f t="shared" ref="P389:AY389" si="1590">$C$477+$C$478*P384</f>
        <v>13890.018695152183</v>
      </c>
      <c r="Q389" s="37">
        <f t="shared" si="1590"/>
        <v>13890.018695152183</v>
      </c>
      <c r="R389" s="37">
        <f t="shared" si="1590"/>
        <v>13890.018695152183</v>
      </c>
      <c r="S389" s="37">
        <f t="shared" si="1590"/>
        <v>13890.018695152183</v>
      </c>
      <c r="T389" s="37">
        <f t="shared" si="1590"/>
        <v>13890.018695152183</v>
      </c>
      <c r="U389" s="37">
        <f t="shared" si="1590"/>
        <v>13890.018695152183</v>
      </c>
      <c r="V389" s="37">
        <f t="shared" si="1590"/>
        <v>13890.018695152183</v>
      </c>
      <c r="W389" s="37">
        <f t="shared" si="1590"/>
        <v>13890.018695152183</v>
      </c>
      <c r="X389" s="37">
        <f t="shared" si="1590"/>
        <v>13890.018695152183</v>
      </c>
      <c r="Y389" s="37">
        <f t="shared" si="1590"/>
        <v>13890.018695152183</v>
      </c>
      <c r="Z389" s="37">
        <f t="shared" si="1590"/>
        <v>13890.018695152183</v>
      </c>
      <c r="AA389" s="37">
        <f t="shared" si="1590"/>
        <v>13890.018695152183</v>
      </c>
      <c r="AB389" s="37">
        <f t="shared" si="1590"/>
        <v>13890.018695152183</v>
      </c>
      <c r="AC389" s="37">
        <f t="shared" si="1590"/>
        <v>13890.018695152183</v>
      </c>
      <c r="AD389" s="37">
        <f t="shared" si="1590"/>
        <v>13890.018695152183</v>
      </c>
      <c r="AE389" s="37">
        <f t="shared" si="1590"/>
        <v>13890.018695152183</v>
      </c>
      <c r="AF389" s="37">
        <f t="shared" si="1590"/>
        <v>13890.018695152183</v>
      </c>
      <c r="AG389" s="37">
        <f t="shared" si="1590"/>
        <v>13890.018695152183</v>
      </c>
      <c r="AH389" s="37">
        <f t="shared" si="1590"/>
        <v>13890.018695152183</v>
      </c>
      <c r="AI389" s="37">
        <f t="shared" si="1590"/>
        <v>13890.018695152183</v>
      </c>
      <c r="AJ389" s="37">
        <f t="shared" si="1590"/>
        <v>13890.018695152183</v>
      </c>
      <c r="AK389" s="37">
        <f t="shared" si="1590"/>
        <v>13890.018695152183</v>
      </c>
      <c r="AL389" s="37">
        <f t="shared" si="1590"/>
        <v>13890.018695152183</v>
      </c>
      <c r="AM389" s="37">
        <f t="shared" si="1590"/>
        <v>13890.018695152183</v>
      </c>
      <c r="AN389" s="37">
        <f t="shared" si="1590"/>
        <v>13890.018695152183</v>
      </c>
      <c r="AO389" s="37">
        <f t="shared" si="1590"/>
        <v>13890.018695152183</v>
      </c>
      <c r="AP389" s="37">
        <f t="shared" si="1590"/>
        <v>13890.018695152183</v>
      </c>
      <c r="AQ389" s="37">
        <f t="shared" si="1590"/>
        <v>13890.018695152183</v>
      </c>
      <c r="AR389" s="37">
        <f t="shared" si="1590"/>
        <v>13890.018695152183</v>
      </c>
      <c r="AS389" s="37">
        <f t="shared" si="1590"/>
        <v>13890.018695152183</v>
      </c>
      <c r="AT389" s="37">
        <f t="shared" si="1590"/>
        <v>13890.018695152183</v>
      </c>
      <c r="AU389" s="37">
        <f t="shared" si="1590"/>
        <v>13890.018695152183</v>
      </c>
      <c r="AV389" s="37">
        <f t="shared" si="1590"/>
        <v>13890.018695152183</v>
      </c>
      <c r="AW389" s="37">
        <f t="shared" si="1590"/>
        <v>13890.018695152183</v>
      </c>
      <c r="AX389" s="37">
        <f t="shared" si="1590"/>
        <v>13890.018695152183</v>
      </c>
      <c r="AY389" s="37">
        <f t="shared" si="1590"/>
        <v>13890.018695152183</v>
      </c>
      <c r="BA389" s="37">
        <f t="shared" si="1527"/>
        <v>192867</v>
      </c>
      <c r="BB389" s="37">
        <f t="shared" si="1527"/>
        <v>166680.22434182625</v>
      </c>
      <c r="BC389" s="37">
        <f t="shared" si="1527"/>
        <v>166680.22434182625</v>
      </c>
      <c r="BD389" s="37">
        <f t="shared" si="1527"/>
        <v>166680.22434182625</v>
      </c>
      <c r="BF389" s="77" t="s">
        <v>247</v>
      </c>
      <c r="BG389" s="77" t="str">
        <f t="shared" si="1528"/>
        <v>New RidersWeak  Case Scenario</v>
      </c>
    </row>
    <row r="390" spans="2:59" x14ac:dyDescent="0.25">
      <c r="B390" s="48" t="s">
        <v>98</v>
      </c>
      <c r="C390" s="82" t="s">
        <v>118</v>
      </c>
      <c r="D390" s="66">
        <f t="shared" ref="D390:O390" si="1591">D231</f>
        <v>755</v>
      </c>
      <c r="E390" s="66">
        <f t="shared" si="1591"/>
        <v>710</v>
      </c>
      <c r="F390" s="66">
        <f t="shared" si="1591"/>
        <v>722</v>
      </c>
      <c r="G390" s="66">
        <f t="shared" si="1591"/>
        <v>560</v>
      </c>
      <c r="H390" s="66">
        <f t="shared" si="1591"/>
        <v>548</v>
      </c>
      <c r="I390" s="66">
        <f t="shared" si="1591"/>
        <v>512</v>
      </c>
      <c r="J390" s="66">
        <f t="shared" si="1591"/>
        <v>622</v>
      </c>
      <c r="K390" s="66">
        <f t="shared" si="1591"/>
        <v>617</v>
      </c>
      <c r="L390" s="66">
        <f t="shared" si="1591"/>
        <v>565</v>
      </c>
      <c r="M390" s="66">
        <f t="shared" si="1591"/>
        <v>635</v>
      </c>
      <c r="N390" s="66">
        <f t="shared" si="1591"/>
        <v>507</v>
      </c>
      <c r="O390" s="66">
        <f t="shared" si="1591"/>
        <v>357</v>
      </c>
      <c r="P390" s="37">
        <f t="shared" ref="P390:AY390" si="1592">$C$480+$C$481*P385</f>
        <v>425.47592823465618</v>
      </c>
      <c r="Q390" s="37">
        <f t="shared" si="1592"/>
        <v>425.47592823465618</v>
      </c>
      <c r="R390" s="37">
        <f t="shared" si="1592"/>
        <v>425.47592823465618</v>
      </c>
      <c r="S390" s="37">
        <f t="shared" si="1592"/>
        <v>425.47592823465618</v>
      </c>
      <c r="T390" s="37">
        <f t="shared" si="1592"/>
        <v>425.47592823465618</v>
      </c>
      <c r="U390" s="37">
        <f t="shared" si="1592"/>
        <v>425.47592823465618</v>
      </c>
      <c r="V390" s="37">
        <f t="shared" si="1592"/>
        <v>425.47592823465618</v>
      </c>
      <c r="W390" s="37">
        <f t="shared" si="1592"/>
        <v>425.47592823465618</v>
      </c>
      <c r="X390" s="37">
        <f t="shared" si="1592"/>
        <v>425.47592823465618</v>
      </c>
      <c r="Y390" s="37">
        <f t="shared" si="1592"/>
        <v>425.47592823465618</v>
      </c>
      <c r="Z390" s="37">
        <f t="shared" si="1592"/>
        <v>425.47592823465618</v>
      </c>
      <c r="AA390" s="37">
        <f t="shared" si="1592"/>
        <v>425.47592823465618</v>
      </c>
      <c r="AB390" s="37">
        <f t="shared" si="1592"/>
        <v>425.47592823465618</v>
      </c>
      <c r="AC390" s="37">
        <f t="shared" si="1592"/>
        <v>425.47592823465618</v>
      </c>
      <c r="AD390" s="37">
        <f t="shared" si="1592"/>
        <v>425.47592823465618</v>
      </c>
      <c r="AE390" s="37">
        <f t="shared" si="1592"/>
        <v>425.47592823465618</v>
      </c>
      <c r="AF390" s="37">
        <f t="shared" si="1592"/>
        <v>425.47592823465618</v>
      </c>
      <c r="AG390" s="37">
        <f t="shared" si="1592"/>
        <v>425.47592823465618</v>
      </c>
      <c r="AH390" s="37">
        <f t="shared" si="1592"/>
        <v>425.47592823465618</v>
      </c>
      <c r="AI390" s="37">
        <f t="shared" si="1592"/>
        <v>425.47592823465618</v>
      </c>
      <c r="AJ390" s="37">
        <f t="shared" si="1592"/>
        <v>425.47592823465618</v>
      </c>
      <c r="AK390" s="37">
        <f t="shared" si="1592"/>
        <v>425.47592823465618</v>
      </c>
      <c r="AL390" s="37">
        <f t="shared" si="1592"/>
        <v>425.47592823465618</v>
      </c>
      <c r="AM390" s="37">
        <f t="shared" si="1592"/>
        <v>425.47592823465618</v>
      </c>
      <c r="AN390" s="37">
        <f t="shared" si="1592"/>
        <v>425.47592823465618</v>
      </c>
      <c r="AO390" s="37">
        <f t="shared" si="1592"/>
        <v>425.47592823465618</v>
      </c>
      <c r="AP390" s="37">
        <f t="shared" si="1592"/>
        <v>425.47592823465618</v>
      </c>
      <c r="AQ390" s="37">
        <f t="shared" si="1592"/>
        <v>425.47592823465618</v>
      </c>
      <c r="AR390" s="37">
        <f t="shared" si="1592"/>
        <v>425.47592823465618</v>
      </c>
      <c r="AS390" s="37">
        <f t="shared" si="1592"/>
        <v>425.47592823465618</v>
      </c>
      <c r="AT390" s="37">
        <f t="shared" si="1592"/>
        <v>425.47592823465618</v>
      </c>
      <c r="AU390" s="37">
        <f t="shared" si="1592"/>
        <v>425.47592823465618</v>
      </c>
      <c r="AV390" s="37">
        <f t="shared" si="1592"/>
        <v>425.47592823465618</v>
      </c>
      <c r="AW390" s="37">
        <f t="shared" si="1592"/>
        <v>425.47592823465618</v>
      </c>
      <c r="AX390" s="37">
        <f t="shared" si="1592"/>
        <v>425.47592823465618</v>
      </c>
      <c r="AY390" s="37">
        <f t="shared" si="1592"/>
        <v>425.47592823465618</v>
      </c>
      <c r="BA390" s="37">
        <f t="shared" si="1527"/>
        <v>7110</v>
      </c>
      <c r="BB390" s="37">
        <f t="shared" si="1527"/>
        <v>5105.7111388158737</v>
      </c>
      <c r="BC390" s="37">
        <f t="shared" si="1527"/>
        <v>5105.7111388158737</v>
      </c>
      <c r="BD390" s="37">
        <f t="shared" si="1527"/>
        <v>5105.7111388158737</v>
      </c>
      <c r="BF390" s="77" t="s">
        <v>247</v>
      </c>
      <c r="BG390" s="77" t="str">
        <f t="shared" si="1528"/>
        <v>New DriversWeak  Case Scenario</v>
      </c>
    </row>
    <row r="391" spans="2:59" x14ac:dyDescent="0.25">
      <c r="B391" s="48" t="s">
        <v>99</v>
      </c>
      <c r="C391" s="82" t="s">
        <v>118</v>
      </c>
      <c r="D391" s="66">
        <f t="shared" ref="D391:O391" si="1593">D232</f>
        <v>1447122</v>
      </c>
      <c r="E391" s="66">
        <f t="shared" si="1593"/>
        <v>1405364</v>
      </c>
      <c r="F391" s="66">
        <f t="shared" si="1593"/>
        <v>1595917</v>
      </c>
      <c r="G391" s="66">
        <f t="shared" si="1593"/>
        <v>1599264</v>
      </c>
      <c r="H391" s="66">
        <f t="shared" si="1593"/>
        <v>1727214</v>
      </c>
      <c r="I391" s="66">
        <f t="shared" si="1593"/>
        <v>1731887</v>
      </c>
      <c r="J391" s="66">
        <f t="shared" si="1593"/>
        <v>1652399</v>
      </c>
      <c r="K391" s="66">
        <f t="shared" si="1593"/>
        <v>1683471</v>
      </c>
      <c r="L391" s="66">
        <f t="shared" si="1593"/>
        <v>1738930</v>
      </c>
      <c r="M391" s="66">
        <f t="shared" si="1593"/>
        <v>1764483</v>
      </c>
      <c r="N391" s="66">
        <f t="shared" si="1593"/>
        <v>1726776</v>
      </c>
      <c r="O391" s="66">
        <f t="shared" si="1593"/>
        <v>1635260</v>
      </c>
      <c r="P391" s="37">
        <f>P396*P375</f>
        <v>1491944.110604228</v>
      </c>
      <c r="Q391" s="37">
        <f t="shared" ref="Q391:AY391" si="1594">Q396*Q375</f>
        <v>1556610.3934787675</v>
      </c>
      <c r="R391" s="37">
        <f t="shared" si="1594"/>
        <v>1747677.5685586361</v>
      </c>
      <c r="S391" s="37">
        <f t="shared" si="1594"/>
        <v>1724141.176553176</v>
      </c>
      <c r="T391" s="37">
        <f t="shared" si="1594"/>
        <v>1842946.1672917074</v>
      </c>
      <c r="U391" s="37">
        <f t="shared" si="1594"/>
        <v>1797056.2766974838</v>
      </c>
      <c r="V391" s="37">
        <f t="shared" si="1594"/>
        <v>1909172.6176652692</v>
      </c>
      <c r="W391" s="37">
        <f t="shared" si="1594"/>
        <v>1853732.4956157333</v>
      </c>
      <c r="X391" s="37">
        <f t="shared" si="1594"/>
        <v>1831161.8763018411</v>
      </c>
      <c r="Y391" s="37">
        <f t="shared" si="1594"/>
        <v>1882072.7476870527</v>
      </c>
      <c r="Z391" s="37">
        <f t="shared" si="1594"/>
        <v>1856034.509857401</v>
      </c>
      <c r="AA391" s="37">
        <f t="shared" si="1594"/>
        <v>1912933.7180177465</v>
      </c>
      <c r="AB391" s="37">
        <f t="shared" si="1594"/>
        <v>2809520.5306062717</v>
      </c>
      <c r="AC391" s="37">
        <f t="shared" si="1594"/>
        <v>2836263.5103483889</v>
      </c>
      <c r="AD391" s="37">
        <f t="shared" si="1594"/>
        <v>3049304.4704608228</v>
      </c>
      <c r="AE391" s="37">
        <f t="shared" si="1594"/>
        <v>2962190.8663589852</v>
      </c>
      <c r="AF391" s="37">
        <f t="shared" si="1594"/>
        <v>3098529.5886944905</v>
      </c>
      <c r="AG391" s="37">
        <f t="shared" si="1594"/>
        <v>3002288.8328792951</v>
      </c>
      <c r="AH391" s="37">
        <f t="shared" si="1594"/>
        <v>3130240.163618329</v>
      </c>
      <c r="AI391" s="37">
        <f t="shared" si="1594"/>
        <v>3029556.9040059079</v>
      </c>
      <c r="AJ391" s="37">
        <f t="shared" si="1594"/>
        <v>2992100.3096778225</v>
      </c>
      <c r="AK391" s="37">
        <f t="shared" si="1594"/>
        <v>3069750.8836537045</v>
      </c>
      <c r="AL391" s="37">
        <f t="shared" si="1594"/>
        <v>3017786.4847591044</v>
      </c>
      <c r="AM391" s="37">
        <f t="shared" si="1594"/>
        <v>3099483.8994566868</v>
      </c>
      <c r="AN391" s="37">
        <f t="shared" si="1594"/>
        <v>3257740.2708060872</v>
      </c>
      <c r="AO391" s="37">
        <f t="shared" si="1594"/>
        <v>3258025.5331802126</v>
      </c>
      <c r="AP391" s="37">
        <f t="shared" si="1594"/>
        <v>3811023.0396392625</v>
      </c>
      <c r="AQ391" s="37">
        <f t="shared" si="1594"/>
        <v>3647415.3531795242</v>
      </c>
      <c r="AR391" s="37">
        <f t="shared" si="1594"/>
        <v>3830541.5013808664</v>
      </c>
      <c r="AS391" s="37">
        <f t="shared" si="1594"/>
        <v>3681617.0728384564</v>
      </c>
      <c r="AT391" s="37">
        <f t="shared" si="1594"/>
        <v>3861454.5256523397</v>
      </c>
      <c r="AU391" s="37">
        <f t="shared" si="1594"/>
        <v>3706927.5722474083</v>
      </c>
      <c r="AV391" s="37">
        <f t="shared" si="1594"/>
        <v>3547668.3359336294</v>
      </c>
      <c r="AW391" s="37">
        <f t="shared" si="1594"/>
        <v>3724052.6598811913</v>
      </c>
      <c r="AX391" s="37">
        <f t="shared" si="1594"/>
        <v>3567611.0629034191</v>
      </c>
      <c r="AY391" s="37">
        <f t="shared" si="1594"/>
        <v>3740757.7417412829</v>
      </c>
      <c r="BA391" s="37">
        <f t="shared" ref="BA391:BD393" si="1595">SUMIF($D$10:$AY$10,BA$11,$D391:$AY391)</f>
        <v>19708087</v>
      </c>
      <c r="BB391" s="37">
        <f t="shared" si="1595"/>
        <v>21405483.658329044</v>
      </c>
      <c r="BC391" s="37">
        <f t="shared" si="1595"/>
        <v>36097016.44451981</v>
      </c>
      <c r="BD391" s="37">
        <f t="shared" si="1595"/>
        <v>43634834.669383682</v>
      </c>
      <c r="BF391" s="77" t="s">
        <v>247</v>
      </c>
      <c r="BG391" s="77" t="str">
        <f t="shared" si="1528"/>
        <v>RequestsWeak  Case Scenario</v>
      </c>
    </row>
    <row r="392" spans="2:59" x14ac:dyDescent="0.25">
      <c r="B392" s="48" t="s">
        <v>100</v>
      </c>
      <c r="C392" s="82" t="s">
        <v>118</v>
      </c>
      <c r="D392" s="66">
        <f t="shared" ref="D392:O392" si="1596">D233</f>
        <v>6729</v>
      </c>
      <c r="E392" s="66">
        <f t="shared" si="1596"/>
        <v>6888</v>
      </c>
      <c r="F392" s="66">
        <f t="shared" si="1596"/>
        <v>7104</v>
      </c>
      <c r="G392" s="66">
        <f t="shared" si="1596"/>
        <v>6806</v>
      </c>
      <c r="H392" s="66">
        <f t="shared" si="1596"/>
        <v>6719</v>
      </c>
      <c r="I392" s="66">
        <f t="shared" si="1596"/>
        <v>6705</v>
      </c>
      <c r="J392" s="66">
        <f t="shared" si="1596"/>
        <v>6765</v>
      </c>
      <c r="K392" s="66">
        <f t="shared" si="1596"/>
        <v>6954</v>
      </c>
      <c r="L392" s="66">
        <f t="shared" si="1596"/>
        <v>6968</v>
      </c>
      <c r="M392" s="66">
        <f t="shared" si="1596"/>
        <v>6990</v>
      </c>
      <c r="N392" s="66">
        <f t="shared" si="1596"/>
        <v>6869</v>
      </c>
      <c r="O392" s="66">
        <f t="shared" si="1596"/>
        <v>6822</v>
      </c>
      <c r="P392" s="37">
        <f>_xlfn.XLOOKUP(P374,Data_Analysis_A!$P$114:$P$150,Data_Analysis_A!$R$114:$R$150)</f>
        <v>6702.3977161015337</v>
      </c>
      <c r="Q392" s="37">
        <f>_xlfn.XLOOKUP(Q374,Data_Analysis_A!$P$114:$P$150,Data_Analysis_A!$R$114:$R$150)</f>
        <v>6603.6271753836327</v>
      </c>
      <c r="R392" s="37">
        <f>_xlfn.XLOOKUP(R374,Data_Analysis_A!$P$114:$P$150,Data_Analysis_A!$R$114:$R$150)</f>
        <v>8468.5699589765463</v>
      </c>
      <c r="S392" s="37">
        <f>_xlfn.XLOOKUP(S374,Data_Analysis_A!$P$114:$P$150,Data_Analysis_A!$R$114:$R$150)</f>
        <v>7094.3191331590524</v>
      </c>
      <c r="T392" s="37">
        <f>_xlfn.XLOOKUP(T374,Data_Analysis_A!$P$114:$P$150,Data_Analysis_A!$R$114:$R$150)</f>
        <v>8459.185646153941</v>
      </c>
      <c r="U392" s="37">
        <f>_xlfn.XLOOKUP(U374,Data_Analysis_A!$P$114:$P$150,Data_Analysis_A!$R$114:$R$150)</f>
        <v>7077.9120444282426</v>
      </c>
      <c r="V392" s="37">
        <f>_xlfn.XLOOKUP(V374,Data_Analysis_A!$P$114:$P$150,Data_Analysis_A!$R$114:$R$150)</f>
        <v>8460.7900749752243</v>
      </c>
      <c r="W392" s="37">
        <f>_xlfn.XLOOKUP(W374,Data_Analysis_A!$P$114:$P$150,Data_Analysis_A!$R$114:$R$150)</f>
        <v>7087.5004382968846</v>
      </c>
      <c r="X392" s="37">
        <f>_xlfn.XLOOKUP(X374,Data_Analysis_A!$P$114:$P$150,Data_Analysis_A!$R$114:$R$150)</f>
        <v>6614.133641822109</v>
      </c>
      <c r="Y392" s="37">
        <f>_xlfn.XLOOKUP(Y374,Data_Analysis_A!$P$114:$P$150,Data_Analysis_A!$R$114:$R$150)</f>
        <v>7085.369254535829</v>
      </c>
      <c r="Z392" s="37">
        <f>_xlfn.XLOOKUP(Z374,Data_Analysis_A!$P$114:$P$150,Data_Analysis_A!$R$114:$R$150)</f>
        <v>6610.9961992220651</v>
      </c>
      <c r="AA392" s="37">
        <f>_xlfn.XLOOKUP(AA374,Data_Analysis_A!$P$114:$P$150,Data_Analysis_A!$R$114:$R$150)</f>
        <v>7068.4913582340523</v>
      </c>
      <c r="AB392" s="37">
        <f>_xlfn.XLOOKUP(AB374,Data_Analysis_A!$P$114:$P$150,Data_Analysis_A!$R$114:$R$150)</f>
        <v>6598.1580648518911</v>
      </c>
      <c r="AC392" s="37">
        <f>_xlfn.XLOOKUP(AC374,Data_Analysis_A!$P$114:$P$150,Data_Analysis_A!$R$114:$R$150)</f>
        <v>6601.4945455568613</v>
      </c>
      <c r="AD392" s="37">
        <f>_xlfn.XLOOKUP(AD374,Data_Analysis_A!$P$114:$P$150,Data_Analysis_A!$R$114:$R$150)</f>
        <v>8440.6069823852613</v>
      </c>
      <c r="AE392" s="37">
        <f>_xlfn.XLOOKUP(AE374,Data_Analysis_A!$P$114:$P$150,Data_Analysis_A!$R$114:$R$150)</f>
        <v>7062.9339768851059</v>
      </c>
      <c r="AF392" s="37">
        <f>_xlfn.XLOOKUP(AF374,Data_Analysis_A!$P$114:$P$150,Data_Analysis_A!$R$114:$R$150)</f>
        <v>8421.2875727236533</v>
      </c>
      <c r="AG392" s="37">
        <f>_xlfn.XLOOKUP(AG374,Data_Analysis_A!$P$114:$P$150,Data_Analysis_A!$R$114:$R$150)</f>
        <v>7055.9900173829747</v>
      </c>
      <c r="AH392" s="37">
        <f>_xlfn.XLOOKUP(AH374,Data_Analysis_A!$P$114:$P$150,Data_Analysis_A!$R$114:$R$150)</f>
        <v>8433.5653841231633</v>
      </c>
      <c r="AI392" s="37">
        <f>_xlfn.XLOOKUP(AI374,Data_Analysis_A!$P$114:$P$150,Data_Analysis_A!$R$114:$R$150)</f>
        <v>7060.1360899661204</v>
      </c>
      <c r="AJ392" s="37">
        <f>_xlfn.XLOOKUP(AJ374,Data_Analysis_A!$P$114:$P$150,Data_Analysis_A!$R$114:$R$150)</f>
        <v>6584.3726582030886</v>
      </c>
      <c r="AK392" s="37">
        <f>_xlfn.XLOOKUP(AK374,Data_Analysis_A!$P$114:$P$150,Data_Analysis_A!$R$114:$R$150)</f>
        <v>7045.9823737051011</v>
      </c>
      <c r="AL392" s="37">
        <f>_xlfn.XLOOKUP(AL374,Data_Analysis_A!$P$114:$P$150,Data_Analysis_A!$R$114:$R$150)</f>
        <v>6580.7060255017013</v>
      </c>
      <c r="AM392" s="37">
        <f>_xlfn.XLOOKUP(AM374,Data_Analysis_A!$P$114:$P$150,Data_Analysis_A!$R$114:$R$150)</f>
        <v>7033.0601181584243</v>
      </c>
      <c r="AN392" s="37">
        <f>_xlfn.XLOOKUP(AN374,Data_Analysis_A!$P$114:$P$150,Data_Analysis_A!$R$114:$R$150)</f>
        <v>6586.6629429425266</v>
      </c>
      <c r="AO392" s="37">
        <f>_xlfn.XLOOKUP(AO374,Data_Analysis_A!$P$114:$P$150,Data_Analysis_A!$R$114:$R$150)</f>
        <v>6563.7603460400151</v>
      </c>
      <c r="AP392" s="37">
        <f>_xlfn.XLOOKUP(AP374,Data_Analysis_A!$P$114:$P$150,Data_Analysis_A!$R$114:$R$150)</f>
        <v>14629.046926652811</v>
      </c>
      <c r="AQ392" s="37">
        <f>_xlfn.XLOOKUP(AQ374,Data_Analysis_A!$P$114:$P$150,Data_Analysis_A!$R$114:$R$150)</f>
        <v>10963.198883024839</v>
      </c>
      <c r="AR392" s="37">
        <f>_xlfn.XLOOKUP(AR374,Data_Analysis_A!$P$114:$P$150,Data_Analysis_A!$R$114:$R$150)</f>
        <v>14624.85952998179</v>
      </c>
      <c r="AS392" s="37">
        <f>_xlfn.XLOOKUP(AS374,Data_Analysis_A!$P$114:$P$150,Data_Analysis_A!$R$114:$R$150)</f>
        <v>10967.13102224131</v>
      </c>
      <c r="AT392" s="37">
        <f>_xlfn.XLOOKUP(AT374,Data_Analysis_A!$P$114:$P$150,Data_Analysis_A!$R$114:$R$150)</f>
        <v>14619.796969632889</v>
      </c>
      <c r="AU392" s="37">
        <f>_xlfn.XLOOKUP(AU374,Data_Analysis_A!$P$114:$P$150,Data_Analysis_A!$R$114:$R$150)</f>
        <v>10942.5037991727</v>
      </c>
      <c r="AV392" s="37">
        <f>_xlfn.XLOOKUP(AV374,Data_Analysis_A!$P$114:$P$150,Data_Analysis_A!$R$114:$R$150)</f>
        <v>8403.1086275241705</v>
      </c>
      <c r="AW392" s="37">
        <f>_xlfn.XLOOKUP(AW374,Data_Analysis_A!$P$114:$P$150,Data_Analysis_A!$R$114:$R$150)</f>
        <v>10958.673602740409</v>
      </c>
      <c r="AX392" s="37">
        <f>_xlfn.XLOOKUP(AX374,Data_Analysis_A!$P$114:$P$150,Data_Analysis_A!$R$114:$R$150)</f>
        <v>8407.9650737132451</v>
      </c>
      <c r="AY392" s="37">
        <f>_xlfn.XLOOKUP(AY374,Data_Analysis_A!$P$114:$P$150,Data_Analysis_A!$R$114:$R$150)</f>
        <v>10939.02028358423</v>
      </c>
      <c r="BA392" s="37">
        <f t="shared" si="1595"/>
        <v>82319</v>
      </c>
      <c r="BB392" s="37">
        <f t="shared" si="1595"/>
        <v>87333.29264128911</v>
      </c>
      <c r="BC392" s="37">
        <f t="shared" si="1595"/>
        <v>86918.293809443348</v>
      </c>
      <c r="BD392" s="37">
        <f t="shared" si="1595"/>
        <v>128605.72800725095</v>
      </c>
      <c r="BF392" s="77" t="s">
        <v>247</v>
      </c>
      <c r="BG392" s="77" t="str">
        <f t="shared" si="1528"/>
        <v>Active DriversWeak  Case Scenario</v>
      </c>
    </row>
    <row r="393" spans="2:59" x14ac:dyDescent="0.25">
      <c r="B393" s="48" t="s">
        <v>101</v>
      </c>
      <c r="C393" s="82" t="s">
        <v>118</v>
      </c>
      <c r="D393" s="66">
        <f t="shared" ref="D393:O393" si="1597">D234</f>
        <v>191899</v>
      </c>
      <c r="E393" s="66">
        <f t="shared" si="1597"/>
        <v>188593</v>
      </c>
      <c r="F393" s="66">
        <f t="shared" si="1597"/>
        <v>204191</v>
      </c>
      <c r="G393" s="66">
        <f t="shared" si="1597"/>
        <v>204682</v>
      </c>
      <c r="H393" s="66">
        <f t="shared" si="1597"/>
        <v>209882</v>
      </c>
      <c r="I393" s="66">
        <f t="shared" si="1597"/>
        <v>213912</v>
      </c>
      <c r="J393" s="66">
        <f t="shared" si="1597"/>
        <v>216432</v>
      </c>
      <c r="K393" s="66">
        <f t="shared" si="1597"/>
        <v>216261</v>
      </c>
      <c r="L393" s="66">
        <f t="shared" si="1597"/>
        <v>219581</v>
      </c>
      <c r="M393" s="66">
        <f t="shared" si="1597"/>
        <v>222220</v>
      </c>
      <c r="N393" s="66">
        <f t="shared" si="1597"/>
        <v>229447</v>
      </c>
      <c r="O393" s="66">
        <f t="shared" si="1597"/>
        <v>236890</v>
      </c>
      <c r="P393" s="37">
        <f>_xlfn.XLOOKUP(P$170,Data_Analysis_A!$P$70:$P$106,Data_Analysis_A!$R$70:$R$106)</f>
        <v>240353.9785787157</v>
      </c>
      <c r="Q393" s="37">
        <f>_xlfn.XLOOKUP(Q$170,Data_Analysis_A!$P$70:$P$106,Data_Analysis_A!$R$70:$R$106)</f>
        <v>245001.45122714739</v>
      </c>
      <c r="R393" s="37">
        <f>_xlfn.XLOOKUP(R$170,Data_Analysis_A!$P$70:$P$106,Data_Analysis_A!$R$70:$R$106)</f>
        <v>268847.53403414018</v>
      </c>
      <c r="S393" s="37">
        <f>_xlfn.XLOOKUP(S$170,Data_Analysis_A!$P$70:$P$106,Data_Analysis_A!$R$70:$R$106)</f>
        <v>261595.3556183528</v>
      </c>
      <c r="T393" s="37">
        <f>_xlfn.XLOOKUP(T$170,Data_Analysis_A!$P$70:$P$106,Data_Analysis_A!$R$70:$R$106)</f>
        <v>277097.84540281963</v>
      </c>
      <c r="U393" s="37">
        <f>_xlfn.XLOOKUP(U$170,Data_Analysis_A!$P$70:$P$106,Data_Analysis_A!$R$70:$R$106)</f>
        <v>269172.27380856179</v>
      </c>
      <c r="V393" s="37">
        <f>_xlfn.XLOOKUP(V$170,Data_Analysis_A!$P$70:$P$106,Data_Analysis_A!$R$70:$R$106)</f>
        <v>284770.54475396709</v>
      </c>
      <c r="W393" s="37">
        <f>_xlfn.XLOOKUP(W$170,Data_Analysis_A!$P$70:$P$106,Data_Analysis_A!$R$70:$R$106)</f>
        <v>276533.29189421528</v>
      </c>
      <c r="X393" s="37">
        <f>_xlfn.XLOOKUP(X$170,Data_Analysis_A!$P$70:$P$106,Data_Analysis_A!$R$70:$R$106)</f>
        <v>273653.01845130691</v>
      </c>
      <c r="Y393" s="37">
        <f>_xlfn.XLOOKUP(Y$170,Data_Analysis_A!$P$70:$P$106,Data_Analysis_A!$R$70:$R$106)</f>
        <v>283007.35425090522</v>
      </c>
      <c r="Z393" s="37">
        <f>_xlfn.XLOOKUP(Z$170,Data_Analysis_A!$P$70:$P$106,Data_Analysis_A!$R$70:$R$106)</f>
        <v>280385.2815557351</v>
      </c>
      <c r="AA393" s="37">
        <f>_xlfn.XLOOKUP(AA$170,Data_Analysis_A!$P$70:$P$106,Data_Analysis_A!$R$70:$R$106)</f>
        <v>289650.04293176049</v>
      </c>
      <c r="AB393" s="37">
        <f>_xlfn.XLOOKUP(AB$170,Data_Analysis_A!$P$70:$P$106,Data_Analysis_A!$R$70:$R$106)</f>
        <v>286122.80347934691</v>
      </c>
      <c r="AC393" s="37">
        <f>_xlfn.XLOOKUP(AC$170,Data_Analysis_A!$P$70:$P$106,Data_Analysis_A!$R$70:$R$106)</f>
        <v>287491.32026636432</v>
      </c>
      <c r="AD393" s="37">
        <f>_xlfn.XLOOKUP(AD$170,Data_Analysis_A!$P$70:$P$106,Data_Analysis_A!$R$70:$R$106)</f>
        <v>308087.82971538469</v>
      </c>
      <c r="AE393" s="37">
        <f>_xlfn.XLOOKUP(AE$170,Data_Analysis_A!$P$70:$P$106,Data_Analysis_A!$R$70:$R$106)</f>
        <v>298793.70294606523</v>
      </c>
      <c r="AF393" s="37">
        <f>_xlfn.XLOOKUP(AF$170,Data_Analysis_A!$P$70:$P$106,Data_Analysis_A!$R$70:$R$106)</f>
        <v>312342.78926750342</v>
      </c>
      <c r="AG393" s="37">
        <f>_xlfn.XLOOKUP(AG$170,Data_Analysis_A!$P$70:$P$106,Data_Analysis_A!$R$70:$R$106)</f>
        <v>302655.84019464487</v>
      </c>
      <c r="AH393" s="37">
        <f>_xlfn.XLOOKUP(AH$170,Data_Analysis_A!$P$70:$P$106,Data_Analysis_A!$R$70:$R$106)</f>
        <v>315671.05394292081</v>
      </c>
      <c r="AI393" s="37">
        <f>_xlfn.XLOOKUP(AI$170,Data_Analysis_A!$P$70:$P$106,Data_Analysis_A!$R$70:$R$106)</f>
        <v>305747.46954194148</v>
      </c>
      <c r="AJ393" s="37">
        <f>_xlfn.XLOOKUP(AJ$170,Data_Analysis_A!$P$70:$P$106,Data_Analysis_A!$R$70:$R$106)</f>
        <v>302210.68098755652</v>
      </c>
      <c r="AK393" s="37">
        <f>_xlfn.XLOOKUP(AK$170,Data_Analysis_A!$P$70:$P$106,Data_Analysis_A!$R$70:$R$106)</f>
        <v>310278.06606878858</v>
      </c>
      <c r="AL393" s="37">
        <f>_xlfn.XLOOKUP(AL$170,Data_Analysis_A!$P$70:$P$106,Data_Analysis_A!$R$70:$R$106)</f>
        <v>305106.64702180249</v>
      </c>
      <c r="AM393" s="37">
        <f>_xlfn.XLOOKUP(AM$170,Data_Analysis_A!$P$70:$P$106,Data_Analysis_A!$R$70:$R$106)</f>
        <v>313335.69452075177</v>
      </c>
      <c r="AN393" s="37">
        <f>_xlfn.XLOOKUP(AN$170,Data_Analysis_A!$P$70:$P$106,Data_Analysis_A!$R$70:$R$106)</f>
        <v>308658.68847517623</v>
      </c>
      <c r="AO393" s="37">
        <f>_xlfn.XLOOKUP(AO$170,Data_Analysis_A!$P$70:$P$106,Data_Analysis_A!$R$70:$R$106)</f>
        <v>308489.38521532289</v>
      </c>
      <c r="AP393" s="37">
        <f>_xlfn.XLOOKUP(AP$170,Data_Analysis_A!$P$70:$P$106,Data_Analysis_A!$R$70:$R$106)</f>
        <v>360742.459303301</v>
      </c>
      <c r="AQ393" s="37">
        <f>_xlfn.XLOOKUP(AQ$170,Data_Analysis_A!$P$70:$P$106,Data_Analysis_A!$R$70:$R$106)</f>
        <v>345236.58032711048</v>
      </c>
      <c r="AR393" s="37">
        <f>_xlfn.XLOOKUP(AR$170,Data_Analysis_A!$P$70:$P$106,Data_Analysis_A!$R$70:$R$106)</f>
        <v>362597.88387823541</v>
      </c>
      <c r="AS393" s="37">
        <f>_xlfn.XLOOKUP(AS$170,Data_Analysis_A!$P$70:$P$106,Data_Analysis_A!$R$70:$R$106)</f>
        <v>348548.80156891228</v>
      </c>
      <c r="AT393" s="37">
        <f>_xlfn.XLOOKUP(AT$170,Data_Analysis_A!$P$70:$P$106,Data_Analysis_A!$R$70:$R$106)</f>
        <v>365627.67073552491</v>
      </c>
      <c r="AU393" s="37">
        <f>_xlfn.XLOOKUP(AU$170,Data_Analysis_A!$P$70:$P$106,Data_Analysis_A!$R$70:$R$106)</f>
        <v>351040.52581907919</v>
      </c>
      <c r="AV393" s="37">
        <f>_xlfn.XLOOKUP(AV$170,Data_Analysis_A!$P$70:$P$106,Data_Analysis_A!$R$70:$R$106)</f>
        <v>335983.94624423742</v>
      </c>
      <c r="AW393" s="37">
        <f>_xlfn.XLOOKUP(AW$170,Data_Analysis_A!$P$70:$P$106,Data_Analysis_A!$R$70:$R$106)</f>
        <v>352693.30070224393</v>
      </c>
      <c r="AX393" s="37">
        <f>_xlfn.XLOOKUP(AX$170,Data_Analysis_A!$P$70:$P$106,Data_Analysis_A!$R$70:$R$106)</f>
        <v>337861.79596673808</v>
      </c>
      <c r="AY393" s="37">
        <f>_xlfn.XLOOKUP(AY$170,Data_Analysis_A!$P$70:$P$106,Data_Analysis_A!$R$70:$R$106)</f>
        <v>354233.89231660397</v>
      </c>
      <c r="BA393" s="37">
        <f t="shared" si="1595"/>
        <v>2553990</v>
      </c>
      <c r="BB393" s="37">
        <f t="shared" si="1595"/>
        <v>3250067.9725076277</v>
      </c>
      <c r="BC393" s="37">
        <f t="shared" si="1595"/>
        <v>3647843.8979530712</v>
      </c>
      <c r="BD393" s="37">
        <f t="shared" si="1595"/>
        <v>4131714.9305524859</v>
      </c>
      <c r="BF393" s="77" t="s">
        <v>247</v>
      </c>
      <c r="BG393" s="77" t="str">
        <f t="shared" si="1528"/>
        <v>Active RidersWeak  Case Scenario</v>
      </c>
    </row>
    <row r="395" spans="2:59" x14ac:dyDescent="0.25">
      <c r="B395" s="88" t="s">
        <v>112</v>
      </c>
      <c r="C395" s="89"/>
      <c r="D395" s="70">
        <v>44562</v>
      </c>
      <c r="E395" s="70">
        <v>44593</v>
      </c>
      <c r="F395" s="70">
        <v>44621</v>
      </c>
      <c r="G395" s="70">
        <v>44652</v>
      </c>
      <c r="H395" s="70">
        <v>44682</v>
      </c>
      <c r="I395" s="70">
        <v>44713</v>
      </c>
      <c r="J395" s="70">
        <v>44743</v>
      </c>
      <c r="K395" s="70">
        <v>44774</v>
      </c>
      <c r="L395" s="70">
        <v>44805</v>
      </c>
      <c r="M395" s="70">
        <v>44835</v>
      </c>
      <c r="N395" s="70">
        <v>44866</v>
      </c>
      <c r="O395" s="70">
        <v>44896</v>
      </c>
      <c r="P395" s="70">
        <v>44927</v>
      </c>
      <c r="Q395" s="70">
        <v>44958</v>
      </c>
      <c r="R395" s="70">
        <v>44986</v>
      </c>
      <c r="S395" s="70">
        <v>45017</v>
      </c>
      <c r="T395" s="70">
        <v>45047</v>
      </c>
      <c r="U395" s="70">
        <v>45078</v>
      </c>
      <c r="V395" s="70">
        <v>45108</v>
      </c>
      <c r="W395" s="70">
        <v>45139</v>
      </c>
      <c r="X395" s="70">
        <v>45170</v>
      </c>
      <c r="Y395" s="70">
        <v>45200</v>
      </c>
      <c r="Z395" s="70">
        <v>45231</v>
      </c>
      <c r="AA395" s="70">
        <v>45261</v>
      </c>
      <c r="AB395" s="70">
        <v>45292</v>
      </c>
      <c r="AC395" s="70">
        <v>45323</v>
      </c>
      <c r="AD395" s="70">
        <v>45352</v>
      </c>
      <c r="AE395" s="70">
        <v>45383</v>
      </c>
      <c r="AF395" s="70">
        <v>45413</v>
      </c>
      <c r="AG395" s="70">
        <v>45444</v>
      </c>
      <c r="AH395" s="70">
        <v>45474</v>
      </c>
      <c r="AI395" s="70">
        <v>45505</v>
      </c>
      <c r="AJ395" s="70">
        <v>45536</v>
      </c>
      <c r="AK395" s="70">
        <v>45566</v>
      </c>
      <c r="AL395" s="70">
        <v>45597</v>
      </c>
      <c r="AM395" s="70">
        <v>45627</v>
      </c>
      <c r="AN395" s="70">
        <v>45658</v>
      </c>
      <c r="AO395" s="70">
        <v>45689</v>
      </c>
      <c r="AP395" s="70">
        <v>45717</v>
      </c>
      <c r="AQ395" s="70">
        <v>45748</v>
      </c>
      <c r="AR395" s="70">
        <v>45778</v>
      </c>
      <c r="AS395" s="70">
        <v>45809</v>
      </c>
      <c r="AT395" s="70">
        <v>45839</v>
      </c>
      <c r="AU395" s="70">
        <v>45870</v>
      </c>
      <c r="AV395" s="70">
        <v>45901</v>
      </c>
      <c r="AW395" s="70">
        <v>45931</v>
      </c>
      <c r="AX395" s="70">
        <v>45962</v>
      </c>
      <c r="AY395" s="70">
        <v>45992</v>
      </c>
      <c r="BA395" s="140" t="s">
        <v>114</v>
      </c>
      <c r="BB395" s="140" t="s">
        <v>114</v>
      </c>
      <c r="BC395" s="140" t="s">
        <v>114</v>
      </c>
      <c r="BD395" s="140" t="s">
        <v>114</v>
      </c>
      <c r="BF395" s="77" t="s">
        <v>247</v>
      </c>
      <c r="BG395" s="77" t="str">
        <f t="shared" ref="BG395:BG458" si="1598">B395&amp;BF395</f>
        <v>Operational EfficiencyWeak  Case Scenario</v>
      </c>
    </row>
    <row r="396" spans="2:59" x14ac:dyDescent="0.25">
      <c r="B396" s="91" t="s">
        <v>153</v>
      </c>
      <c r="C396" s="92" t="s">
        <v>119</v>
      </c>
      <c r="D396" s="93">
        <f>D391/D375</f>
        <v>0.85104798870853915</v>
      </c>
      <c r="E396" s="93">
        <f t="shared" ref="E396:O396" si="1599">E391/E375</f>
        <v>0.81628475789921229</v>
      </c>
      <c r="F396" s="93">
        <f t="shared" si="1599"/>
        <v>0.72498018239015138</v>
      </c>
      <c r="G396" s="93">
        <f t="shared" si="1599"/>
        <v>0.66883524777949055</v>
      </c>
      <c r="H396" s="93">
        <f t="shared" si="1599"/>
        <v>0.65160969529420287</v>
      </c>
      <c r="I396" s="93">
        <f t="shared" si="1599"/>
        <v>0.64174386375763326</v>
      </c>
      <c r="J396" s="93">
        <f t="shared" si="1599"/>
        <v>0.57148593349676002</v>
      </c>
      <c r="K396" s="93">
        <f t="shared" si="1599"/>
        <v>0.57137800012557971</v>
      </c>
      <c r="L396" s="93">
        <f t="shared" si="1599"/>
        <v>0.55374398865845897</v>
      </c>
      <c r="M396" s="93">
        <f t="shared" si="1599"/>
        <v>0.56854707354128164</v>
      </c>
      <c r="N396" s="93">
        <f t="shared" si="1599"/>
        <v>0.55592235522734601</v>
      </c>
      <c r="O396" s="93">
        <f t="shared" si="1599"/>
        <v>0.50253656102067235</v>
      </c>
      <c r="P396" s="139">
        <f>O396</f>
        <v>0.50253656102067235</v>
      </c>
      <c r="Q396" s="139">
        <f>P396</f>
        <v>0.50253656102067235</v>
      </c>
      <c r="R396" s="139">
        <f t="shared" ref="R396:AA396" si="1600">Q396</f>
        <v>0.50253656102067235</v>
      </c>
      <c r="S396" s="139">
        <f t="shared" si="1600"/>
        <v>0.50253656102067235</v>
      </c>
      <c r="T396" s="139">
        <f t="shared" si="1600"/>
        <v>0.50253656102067235</v>
      </c>
      <c r="U396" s="139">
        <f t="shared" si="1600"/>
        <v>0.50253656102067235</v>
      </c>
      <c r="V396" s="139">
        <f t="shared" si="1600"/>
        <v>0.50253656102067235</v>
      </c>
      <c r="W396" s="139">
        <f t="shared" si="1600"/>
        <v>0.50253656102067235</v>
      </c>
      <c r="X396" s="139">
        <f t="shared" si="1600"/>
        <v>0.50253656102067235</v>
      </c>
      <c r="Y396" s="139">
        <f t="shared" si="1600"/>
        <v>0.50253656102067235</v>
      </c>
      <c r="Z396" s="139">
        <f t="shared" si="1600"/>
        <v>0.50253656102067235</v>
      </c>
      <c r="AA396" s="139">
        <f t="shared" si="1600"/>
        <v>0.50253656102067235</v>
      </c>
      <c r="AB396" s="139">
        <v>0.75</v>
      </c>
      <c r="AC396" s="139">
        <f t="shared" ref="AC396:AM396" si="1601">AB396</f>
        <v>0.75</v>
      </c>
      <c r="AD396" s="139">
        <f t="shared" si="1601"/>
        <v>0.75</v>
      </c>
      <c r="AE396" s="139">
        <f t="shared" si="1601"/>
        <v>0.75</v>
      </c>
      <c r="AF396" s="139">
        <f t="shared" si="1601"/>
        <v>0.75</v>
      </c>
      <c r="AG396" s="139">
        <f t="shared" si="1601"/>
        <v>0.75</v>
      </c>
      <c r="AH396" s="139">
        <f t="shared" si="1601"/>
        <v>0.75</v>
      </c>
      <c r="AI396" s="139">
        <f t="shared" si="1601"/>
        <v>0.75</v>
      </c>
      <c r="AJ396" s="139">
        <f t="shared" si="1601"/>
        <v>0.75</v>
      </c>
      <c r="AK396" s="139">
        <f t="shared" si="1601"/>
        <v>0.75</v>
      </c>
      <c r="AL396" s="139">
        <f t="shared" si="1601"/>
        <v>0.75</v>
      </c>
      <c r="AM396" s="139">
        <f t="shared" si="1601"/>
        <v>0.75</v>
      </c>
      <c r="AN396" s="139">
        <v>0.8</v>
      </c>
      <c r="AO396" s="139">
        <f t="shared" ref="AO396:AY396" si="1602">AN396</f>
        <v>0.8</v>
      </c>
      <c r="AP396" s="139">
        <f t="shared" si="1602"/>
        <v>0.8</v>
      </c>
      <c r="AQ396" s="139">
        <f t="shared" si="1602"/>
        <v>0.8</v>
      </c>
      <c r="AR396" s="139">
        <f t="shared" si="1602"/>
        <v>0.8</v>
      </c>
      <c r="AS396" s="139">
        <f t="shared" si="1602"/>
        <v>0.8</v>
      </c>
      <c r="AT396" s="139">
        <f t="shared" si="1602"/>
        <v>0.8</v>
      </c>
      <c r="AU396" s="139">
        <f t="shared" si="1602"/>
        <v>0.8</v>
      </c>
      <c r="AV396" s="139">
        <f t="shared" si="1602"/>
        <v>0.8</v>
      </c>
      <c r="AW396" s="139">
        <f t="shared" si="1602"/>
        <v>0.8</v>
      </c>
      <c r="AX396" s="139">
        <f t="shared" si="1602"/>
        <v>0.8</v>
      </c>
      <c r="AY396" s="139">
        <f t="shared" si="1602"/>
        <v>0.8</v>
      </c>
      <c r="BA396" s="140" t="s">
        <v>114</v>
      </c>
      <c r="BB396" s="140" t="s">
        <v>114</v>
      </c>
      <c r="BC396" s="140" t="s">
        <v>114</v>
      </c>
      <c r="BD396" s="140" t="s">
        <v>114</v>
      </c>
      <c r="BF396" s="77" t="s">
        <v>247</v>
      </c>
      <c r="BG396" s="77" t="str">
        <f t="shared" si="1598"/>
        <v>Shopping Sessions Conversion rateWeak  Case Scenario</v>
      </c>
    </row>
    <row r="397" spans="2:59" x14ac:dyDescent="0.25">
      <c r="B397" s="91" t="s">
        <v>154</v>
      </c>
      <c r="C397" s="92" t="s">
        <v>119</v>
      </c>
      <c r="D397" s="93">
        <f>D330/D391</f>
        <v>0.93328275017586626</v>
      </c>
      <c r="E397" s="93">
        <f t="shared" ref="E397:O397" si="1603">E330/E391</f>
        <v>0.933074278265275</v>
      </c>
      <c r="F397" s="93">
        <f t="shared" si="1603"/>
        <v>0.93584252815152669</v>
      </c>
      <c r="G397" s="93">
        <f t="shared" si="1603"/>
        <v>0.93793707605498533</v>
      </c>
      <c r="H397" s="93">
        <f t="shared" si="1603"/>
        <v>0.93815242349818839</v>
      </c>
      <c r="I397" s="93">
        <f t="shared" si="1603"/>
        <v>0.93469955025934137</v>
      </c>
      <c r="J397" s="93">
        <f t="shared" si="1603"/>
        <v>0.93736621723929869</v>
      </c>
      <c r="K397" s="93">
        <f t="shared" si="1603"/>
        <v>0.94224848542089523</v>
      </c>
      <c r="L397" s="93">
        <f t="shared" si="1603"/>
        <v>0.93559545237588637</v>
      </c>
      <c r="M397" s="93">
        <f t="shared" si="1603"/>
        <v>0.93634339350393292</v>
      </c>
      <c r="N397" s="93">
        <f t="shared" si="1603"/>
        <v>0.93094529921657465</v>
      </c>
      <c r="O397" s="93">
        <f t="shared" si="1603"/>
        <v>0.93372430072282087</v>
      </c>
      <c r="P397" s="143">
        <f>AVERAGE(D397:O397)</f>
        <v>0.93576764624038267</v>
      </c>
      <c r="Q397" s="139">
        <f>P397</f>
        <v>0.93576764624038267</v>
      </c>
      <c r="R397" s="139">
        <f t="shared" ref="R397:AY397" si="1604">Q397</f>
        <v>0.93576764624038267</v>
      </c>
      <c r="S397" s="139">
        <f t="shared" si="1604"/>
        <v>0.93576764624038267</v>
      </c>
      <c r="T397" s="139">
        <f t="shared" si="1604"/>
        <v>0.93576764624038267</v>
      </c>
      <c r="U397" s="139">
        <f t="shared" si="1604"/>
        <v>0.93576764624038267</v>
      </c>
      <c r="V397" s="139">
        <f t="shared" si="1604"/>
        <v>0.93576764624038267</v>
      </c>
      <c r="W397" s="139">
        <f t="shared" si="1604"/>
        <v>0.93576764624038267</v>
      </c>
      <c r="X397" s="139">
        <f t="shared" si="1604"/>
        <v>0.93576764624038267</v>
      </c>
      <c r="Y397" s="139">
        <f t="shared" si="1604"/>
        <v>0.93576764624038267</v>
      </c>
      <c r="Z397" s="139">
        <f t="shared" si="1604"/>
        <v>0.93576764624038267</v>
      </c>
      <c r="AA397" s="139">
        <f t="shared" si="1604"/>
        <v>0.93576764624038267</v>
      </c>
      <c r="AB397" s="139">
        <f t="shared" si="1604"/>
        <v>0.93576764624038267</v>
      </c>
      <c r="AC397" s="139">
        <f t="shared" si="1604"/>
        <v>0.93576764624038267</v>
      </c>
      <c r="AD397" s="139">
        <f t="shared" si="1604"/>
        <v>0.93576764624038267</v>
      </c>
      <c r="AE397" s="139">
        <f t="shared" si="1604"/>
        <v>0.93576764624038267</v>
      </c>
      <c r="AF397" s="139">
        <f t="shared" si="1604"/>
        <v>0.93576764624038267</v>
      </c>
      <c r="AG397" s="139">
        <f t="shared" si="1604"/>
        <v>0.93576764624038267</v>
      </c>
      <c r="AH397" s="139">
        <f t="shared" si="1604"/>
        <v>0.93576764624038267</v>
      </c>
      <c r="AI397" s="139">
        <f t="shared" si="1604"/>
        <v>0.93576764624038267</v>
      </c>
      <c r="AJ397" s="139">
        <f t="shared" si="1604"/>
        <v>0.93576764624038267</v>
      </c>
      <c r="AK397" s="139">
        <f t="shared" si="1604"/>
        <v>0.93576764624038267</v>
      </c>
      <c r="AL397" s="139">
        <f t="shared" si="1604"/>
        <v>0.93576764624038267</v>
      </c>
      <c r="AM397" s="139">
        <f t="shared" si="1604"/>
        <v>0.93576764624038267</v>
      </c>
      <c r="AN397" s="139">
        <f t="shared" si="1604"/>
        <v>0.93576764624038267</v>
      </c>
      <c r="AO397" s="139">
        <f t="shared" si="1604"/>
        <v>0.93576764624038267</v>
      </c>
      <c r="AP397" s="139">
        <f t="shared" si="1604"/>
        <v>0.93576764624038267</v>
      </c>
      <c r="AQ397" s="139">
        <f t="shared" si="1604"/>
        <v>0.93576764624038267</v>
      </c>
      <c r="AR397" s="139">
        <f t="shared" si="1604"/>
        <v>0.93576764624038267</v>
      </c>
      <c r="AS397" s="139">
        <f t="shared" si="1604"/>
        <v>0.93576764624038267</v>
      </c>
      <c r="AT397" s="139">
        <f t="shared" si="1604"/>
        <v>0.93576764624038267</v>
      </c>
      <c r="AU397" s="139">
        <f t="shared" si="1604"/>
        <v>0.93576764624038267</v>
      </c>
      <c r="AV397" s="139">
        <f t="shared" si="1604"/>
        <v>0.93576764624038267</v>
      </c>
      <c r="AW397" s="139">
        <f t="shared" si="1604"/>
        <v>0.93576764624038267</v>
      </c>
      <c r="AX397" s="139">
        <f t="shared" si="1604"/>
        <v>0.93576764624038267</v>
      </c>
      <c r="AY397" s="139">
        <f t="shared" si="1604"/>
        <v>0.93576764624038267</v>
      </c>
      <c r="BA397" s="140" t="s">
        <v>114</v>
      </c>
      <c r="BB397" s="140" t="s">
        <v>114</v>
      </c>
      <c r="BC397" s="140" t="s">
        <v>114</v>
      </c>
      <c r="BD397" s="140" t="s">
        <v>114</v>
      </c>
      <c r="BF397" s="77" t="s">
        <v>247</v>
      </c>
      <c r="BG397" s="77" t="str">
        <f t="shared" si="1598"/>
        <v>Requests convertion rateWeak  Case Scenario</v>
      </c>
    </row>
    <row r="398" spans="2:59" x14ac:dyDescent="0.25">
      <c r="B398" s="91" t="s">
        <v>110</v>
      </c>
      <c r="C398" s="94" t="s">
        <v>119</v>
      </c>
      <c r="D398" s="93">
        <f>D388/D389</f>
        <v>3.6385841170323929</v>
      </c>
      <c r="E398" s="93">
        <f t="shared" ref="E398:O398" si="1605">E388/E389</f>
        <v>3.5194149908592323</v>
      </c>
      <c r="F398" s="93">
        <f t="shared" si="1605"/>
        <v>3.7540925686020494</v>
      </c>
      <c r="G398" s="93">
        <f t="shared" si="1605"/>
        <v>3.686703443028343</v>
      </c>
      <c r="H398" s="93">
        <f t="shared" si="1605"/>
        <v>3.871399786654024</v>
      </c>
      <c r="I398" s="93">
        <f t="shared" si="1605"/>
        <v>3.7220735984780928</v>
      </c>
      <c r="J398" s="93">
        <f t="shared" si="1605"/>
        <v>3.8379462494985961</v>
      </c>
      <c r="K398" s="93">
        <f t="shared" si="1605"/>
        <v>4.052187443892513</v>
      </c>
      <c r="L398" s="93">
        <f t="shared" si="1605"/>
        <v>3.8397515527950312</v>
      </c>
      <c r="M398" s="93">
        <f t="shared" si="1605"/>
        <v>3.8528397027600851</v>
      </c>
      <c r="N398" s="93">
        <f t="shared" si="1605"/>
        <v>3.5773122324555713</v>
      </c>
      <c r="O398" s="93">
        <f t="shared" si="1605"/>
        <v>3.1948807097470326</v>
      </c>
      <c r="P398" s="139">
        <f>AVERAGE(J398:O398)</f>
        <v>3.725819648524805</v>
      </c>
      <c r="Q398" s="139">
        <f>P398</f>
        <v>3.725819648524805</v>
      </c>
      <c r="R398" s="139">
        <f t="shared" ref="R398:AY398" si="1606">Q398</f>
        <v>3.725819648524805</v>
      </c>
      <c r="S398" s="139">
        <f t="shared" si="1606"/>
        <v>3.725819648524805</v>
      </c>
      <c r="T398" s="139">
        <f t="shared" si="1606"/>
        <v>3.725819648524805</v>
      </c>
      <c r="U398" s="139">
        <f t="shared" si="1606"/>
        <v>3.725819648524805</v>
      </c>
      <c r="V398" s="139">
        <f t="shared" si="1606"/>
        <v>3.725819648524805</v>
      </c>
      <c r="W398" s="139">
        <f t="shared" si="1606"/>
        <v>3.725819648524805</v>
      </c>
      <c r="X398" s="139">
        <f t="shared" si="1606"/>
        <v>3.725819648524805</v>
      </c>
      <c r="Y398" s="139">
        <f t="shared" si="1606"/>
        <v>3.725819648524805</v>
      </c>
      <c r="Z398" s="139">
        <f t="shared" si="1606"/>
        <v>3.725819648524805</v>
      </c>
      <c r="AA398" s="139">
        <f t="shared" si="1606"/>
        <v>3.725819648524805</v>
      </c>
      <c r="AB398" s="139">
        <f t="shared" si="1606"/>
        <v>3.725819648524805</v>
      </c>
      <c r="AC398" s="139">
        <f t="shared" si="1606"/>
        <v>3.725819648524805</v>
      </c>
      <c r="AD398" s="139">
        <f t="shared" si="1606"/>
        <v>3.725819648524805</v>
      </c>
      <c r="AE398" s="139">
        <f t="shared" si="1606"/>
        <v>3.725819648524805</v>
      </c>
      <c r="AF398" s="139">
        <f t="shared" si="1606"/>
        <v>3.725819648524805</v>
      </c>
      <c r="AG398" s="139">
        <f t="shared" si="1606"/>
        <v>3.725819648524805</v>
      </c>
      <c r="AH398" s="139">
        <f t="shared" si="1606"/>
        <v>3.725819648524805</v>
      </c>
      <c r="AI398" s="139">
        <f t="shared" si="1606"/>
        <v>3.725819648524805</v>
      </c>
      <c r="AJ398" s="139">
        <f t="shared" si="1606"/>
        <v>3.725819648524805</v>
      </c>
      <c r="AK398" s="139">
        <f t="shared" si="1606"/>
        <v>3.725819648524805</v>
      </c>
      <c r="AL398" s="139">
        <f t="shared" si="1606"/>
        <v>3.725819648524805</v>
      </c>
      <c r="AM398" s="139">
        <f t="shared" si="1606"/>
        <v>3.725819648524805</v>
      </c>
      <c r="AN398" s="139">
        <f t="shared" si="1606"/>
        <v>3.725819648524805</v>
      </c>
      <c r="AO398" s="139">
        <f t="shared" si="1606"/>
        <v>3.725819648524805</v>
      </c>
      <c r="AP398" s="139">
        <f t="shared" si="1606"/>
        <v>3.725819648524805</v>
      </c>
      <c r="AQ398" s="139">
        <f t="shared" si="1606"/>
        <v>3.725819648524805</v>
      </c>
      <c r="AR398" s="139">
        <f t="shared" si="1606"/>
        <v>3.725819648524805</v>
      </c>
      <c r="AS398" s="139">
        <f t="shared" si="1606"/>
        <v>3.725819648524805</v>
      </c>
      <c r="AT398" s="139">
        <f t="shared" si="1606"/>
        <v>3.725819648524805</v>
      </c>
      <c r="AU398" s="139">
        <f t="shared" si="1606"/>
        <v>3.725819648524805</v>
      </c>
      <c r="AV398" s="139">
        <f t="shared" si="1606"/>
        <v>3.725819648524805</v>
      </c>
      <c r="AW398" s="139">
        <f t="shared" si="1606"/>
        <v>3.725819648524805</v>
      </c>
      <c r="AX398" s="139">
        <f t="shared" si="1606"/>
        <v>3.725819648524805</v>
      </c>
      <c r="AY398" s="139">
        <f t="shared" si="1606"/>
        <v>3.725819648524805</v>
      </c>
      <c r="BA398" s="140" t="s">
        <v>114</v>
      </c>
      <c r="BB398" s="140" t="s">
        <v>114</v>
      </c>
      <c r="BC398" s="140" t="s">
        <v>114</v>
      </c>
      <c r="BD398" s="140" t="s">
        <v>114</v>
      </c>
      <c r="BF398" s="77" t="s">
        <v>247</v>
      </c>
      <c r="BG398" s="77" t="str">
        <f t="shared" si="1598"/>
        <v>New riders activation rateWeak  Case Scenario</v>
      </c>
    </row>
    <row r="399" spans="2:59" x14ac:dyDescent="0.25">
      <c r="B399" s="91" t="s">
        <v>111</v>
      </c>
      <c r="C399" s="94" t="s">
        <v>119</v>
      </c>
      <c r="D399" s="93">
        <f>D387/D390</f>
        <v>123.59602649006622</v>
      </c>
      <c r="E399" s="93">
        <f t="shared" ref="E399:O399" si="1607">E387/E390</f>
        <v>115.84366197183098</v>
      </c>
      <c r="F399" s="93">
        <f t="shared" si="1607"/>
        <v>127.01246537396122</v>
      </c>
      <c r="G399" s="93">
        <f t="shared" si="1607"/>
        <v>124.84821428571429</v>
      </c>
      <c r="H399" s="93">
        <f t="shared" si="1607"/>
        <v>135.29014598540147</v>
      </c>
      <c r="I399" s="93">
        <f t="shared" si="1607"/>
        <v>141.287109375</v>
      </c>
      <c r="J399" s="93">
        <f t="shared" si="1607"/>
        <v>138.032154340836</v>
      </c>
      <c r="K399" s="93">
        <f t="shared" si="1607"/>
        <v>141.39222042139383</v>
      </c>
      <c r="L399" s="93">
        <f t="shared" si="1607"/>
        <v>152.43539823008851</v>
      </c>
      <c r="M399" s="93">
        <f t="shared" si="1607"/>
        <v>156.45511811023621</v>
      </c>
      <c r="N399" s="93">
        <f t="shared" si="1607"/>
        <v>148.39447731755425</v>
      </c>
      <c r="O399" s="93">
        <f t="shared" si="1607"/>
        <v>152.45378151260505</v>
      </c>
      <c r="P399" s="139">
        <f>AVERAGE(D399:O399)</f>
        <v>138.08673111789068</v>
      </c>
      <c r="Q399" s="139">
        <f>P399</f>
        <v>138.08673111789068</v>
      </c>
      <c r="R399" s="139">
        <f t="shared" ref="R399:AY399" si="1608">Q399</f>
        <v>138.08673111789068</v>
      </c>
      <c r="S399" s="139">
        <f t="shared" si="1608"/>
        <v>138.08673111789068</v>
      </c>
      <c r="T399" s="139">
        <f t="shared" si="1608"/>
        <v>138.08673111789068</v>
      </c>
      <c r="U399" s="139">
        <f t="shared" si="1608"/>
        <v>138.08673111789068</v>
      </c>
      <c r="V399" s="139">
        <f t="shared" si="1608"/>
        <v>138.08673111789068</v>
      </c>
      <c r="W399" s="139">
        <f t="shared" si="1608"/>
        <v>138.08673111789068</v>
      </c>
      <c r="X399" s="139">
        <f t="shared" si="1608"/>
        <v>138.08673111789068</v>
      </c>
      <c r="Y399" s="139">
        <f t="shared" si="1608"/>
        <v>138.08673111789068</v>
      </c>
      <c r="Z399" s="139">
        <f t="shared" si="1608"/>
        <v>138.08673111789068</v>
      </c>
      <c r="AA399" s="139">
        <f t="shared" si="1608"/>
        <v>138.08673111789068</v>
      </c>
      <c r="AB399" s="139">
        <f t="shared" si="1608"/>
        <v>138.08673111789068</v>
      </c>
      <c r="AC399" s="139">
        <f t="shared" si="1608"/>
        <v>138.08673111789068</v>
      </c>
      <c r="AD399" s="139">
        <f t="shared" si="1608"/>
        <v>138.08673111789068</v>
      </c>
      <c r="AE399" s="139">
        <f t="shared" si="1608"/>
        <v>138.08673111789068</v>
      </c>
      <c r="AF399" s="139">
        <f t="shared" si="1608"/>
        <v>138.08673111789068</v>
      </c>
      <c r="AG399" s="139">
        <f t="shared" si="1608"/>
        <v>138.08673111789068</v>
      </c>
      <c r="AH399" s="139">
        <f t="shared" si="1608"/>
        <v>138.08673111789068</v>
      </c>
      <c r="AI399" s="139">
        <f t="shared" si="1608"/>
        <v>138.08673111789068</v>
      </c>
      <c r="AJ399" s="139">
        <f t="shared" si="1608"/>
        <v>138.08673111789068</v>
      </c>
      <c r="AK399" s="139">
        <f t="shared" si="1608"/>
        <v>138.08673111789068</v>
      </c>
      <c r="AL399" s="139">
        <f t="shared" si="1608"/>
        <v>138.08673111789068</v>
      </c>
      <c r="AM399" s="139">
        <f t="shared" si="1608"/>
        <v>138.08673111789068</v>
      </c>
      <c r="AN399" s="139">
        <f t="shared" si="1608"/>
        <v>138.08673111789068</v>
      </c>
      <c r="AO399" s="139">
        <f t="shared" si="1608"/>
        <v>138.08673111789068</v>
      </c>
      <c r="AP399" s="139">
        <f t="shared" si="1608"/>
        <v>138.08673111789068</v>
      </c>
      <c r="AQ399" s="139">
        <f t="shared" si="1608"/>
        <v>138.08673111789068</v>
      </c>
      <c r="AR399" s="139">
        <f t="shared" si="1608"/>
        <v>138.08673111789068</v>
      </c>
      <c r="AS399" s="139">
        <f t="shared" si="1608"/>
        <v>138.08673111789068</v>
      </c>
      <c r="AT399" s="139">
        <f t="shared" si="1608"/>
        <v>138.08673111789068</v>
      </c>
      <c r="AU399" s="139">
        <f t="shared" si="1608"/>
        <v>138.08673111789068</v>
      </c>
      <c r="AV399" s="139">
        <f t="shared" si="1608"/>
        <v>138.08673111789068</v>
      </c>
      <c r="AW399" s="139">
        <f t="shared" si="1608"/>
        <v>138.08673111789068</v>
      </c>
      <c r="AX399" s="139">
        <f t="shared" si="1608"/>
        <v>138.08673111789068</v>
      </c>
      <c r="AY399" s="139">
        <f t="shared" si="1608"/>
        <v>138.08673111789068</v>
      </c>
      <c r="BA399" s="140" t="s">
        <v>114</v>
      </c>
      <c r="BB399" s="140" t="s">
        <v>114</v>
      </c>
      <c r="BC399" s="140" t="s">
        <v>114</v>
      </c>
      <c r="BD399" s="140" t="s">
        <v>114</v>
      </c>
      <c r="BF399" s="77" t="s">
        <v>247</v>
      </c>
      <c r="BG399" s="77" t="str">
        <f t="shared" si="1598"/>
        <v>New drivers activation rateWeak  Case Scenario</v>
      </c>
    </row>
    <row r="400" spans="2:59" x14ac:dyDescent="0.25">
      <c r="B400" s="91" t="s">
        <v>120</v>
      </c>
      <c r="C400" s="91" t="s">
        <v>121</v>
      </c>
      <c r="D400" s="95">
        <f>D388/D389</f>
        <v>3.6385841170323929</v>
      </c>
      <c r="E400" s="95">
        <f t="shared" ref="E400:AY400" si="1609">E388/E389</f>
        <v>3.5194149908592323</v>
      </c>
      <c r="F400" s="95">
        <f t="shared" si="1609"/>
        <v>3.7540925686020494</v>
      </c>
      <c r="G400" s="95">
        <f t="shared" si="1609"/>
        <v>3.686703443028343</v>
      </c>
      <c r="H400" s="95">
        <f t="shared" si="1609"/>
        <v>3.871399786654024</v>
      </c>
      <c r="I400" s="95">
        <f t="shared" si="1609"/>
        <v>3.7220735984780928</v>
      </c>
      <c r="J400" s="95">
        <f t="shared" si="1609"/>
        <v>3.8379462494985961</v>
      </c>
      <c r="K400" s="95">
        <f t="shared" si="1609"/>
        <v>4.052187443892513</v>
      </c>
      <c r="L400" s="95">
        <f t="shared" si="1609"/>
        <v>3.8397515527950312</v>
      </c>
      <c r="M400" s="95">
        <f t="shared" si="1609"/>
        <v>3.8528397027600851</v>
      </c>
      <c r="N400" s="95">
        <f t="shared" si="1609"/>
        <v>3.5773122324555713</v>
      </c>
      <c r="O400" s="95">
        <f t="shared" si="1609"/>
        <v>3.1948807097470326</v>
      </c>
      <c r="P400" s="95">
        <f t="shared" si="1609"/>
        <v>3.725819648524805</v>
      </c>
      <c r="Q400" s="95">
        <f t="shared" si="1609"/>
        <v>3.725819648524805</v>
      </c>
      <c r="R400" s="95">
        <f t="shared" si="1609"/>
        <v>3.725819648524805</v>
      </c>
      <c r="S400" s="95">
        <f t="shared" si="1609"/>
        <v>3.725819648524805</v>
      </c>
      <c r="T400" s="95">
        <f t="shared" si="1609"/>
        <v>3.725819648524805</v>
      </c>
      <c r="U400" s="95">
        <f t="shared" si="1609"/>
        <v>3.725819648524805</v>
      </c>
      <c r="V400" s="95">
        <f t="shared" si="1609"/>
        <v>3.725819648524805</v>
      </c>
      <c r="W400" s="95">
        <f t="shared" si="1609"/>
        <v>3.725819648524805</v>
      </c>
      <c r="X400" s="95">
        <f t="shared" si="1609"/>
        <v>3.725819648524805</v>
      </c>
      <c r="Y400" s="95">
        <f t="shared" si="1609"/>
        <v>3.725819648524805</v>
      </c>
      <c r="Z400" s="95">
        <f t="shared" si="1609"/>
        <v>3.725819648524805</v>
      </c>
      <c r="AA400" s="95">
        <f t="shared" si="1609"/>
        <v>3.725819648524805</v>
      </c>
      <c r="AB400" s="95">
        <f t="shared" si="1609"/>
        <v>3.725819648524805</v>
      </c>
      <c r="AC400" s="95">
        <f t="shared" si="1609"/>
        <v>3.725819648524805</v>
      </c>
      <c r="AD400" s="95">
        <f t="shared" si="1609"/>
        <v>3.725819648524805</v>
      </c>
      <c r="AE400" s="95">
        <f t="shared" si="1609"/>
        <v>3.725819648524805</v>
      </c>
      <c r="AF400" s="95">
        <f t="shared" si="1609"/>
        <v>3.725819648524805</v>
      </c>
      <c r="AG400" s="95">
        <f t="shared" si="1609"/>
        <v>3.725819648524805</v>
      </c>
      <c r="AH400" s="95">
        <f t="shared" si="1609"/>
        <v>3.725819648524805</v>
      </c>
      <c r="AI400" s="95">
        <f t="shared" si="1609"/>
        <v>3.725819648524805</v>
      </c>
      <c r="AJ400" s="95">
        <f t="shared" si="1609"/>
        <v>3.725819648524805</v>
      </c>
      <c r="AK400" s="95">
        <f t="shared" si="1609"/>
        <v>3.725819648524805</v>
      </c>
      <c r="AL400" s="95">
        <f t="shared" si="1609"/>
        <v>3.725819648524805</v>
      </c>
      <c r="AM400" s="95">
        <f t="shared" si="1609"/>
        <v>3.725819648524805</v>
      </c>
      <c r="AN400" s="95">
        <f t="shared" si="1609"/>
        <v>3.725819648524805</v>
      </c>
      <c r="AO400" s="95">
        <f t="shared" si="1609"/>
        <v>3.725819648524805</v>
      </c>
      <c r="AP400" s="95">
        <f t="shared" si="1609"/>
        <v>3.725819648524805</v>
      </c>
      <c r="AQ400" s="95">
        <f t="shared" si="1609"/>
        <v>3.725819648524805</v>
      </c>
      <c r="AR400" s="95">
        <f t="shared" si="1609"/>
        <v>3.725819648524805</v>
      </c>
      <c r="AS400" s="95">
        <f t="shared" si="1609"/>
        <v>3.725819648524805</v>
      </c>
      <c r="AT400" s="95">
        <f t="shared" si="1609"/>
        <v>3.725819648524805</v>
      </c>
      <c r="AU400" s="95">
        <f t="shared" si="1609"/>
        <v>3.725819648524805</v>
      </c>
      <c r="AV400" s="95">
        <f t="shared" si="1609"/>
        <v>3.725819648524805</v>
      </c>
      <c r="AW400" s="95">
        <f t="shared" si="1609"/>
        <v>3.725819648524805</v>
      </c>
      <c r="AX400" s="95">
        <f t="shared" si="1609"/>
        <v>3.725819648524805</v>
      </c>
      <c r="AY400" s="95">
        <f t="shared" si="1609"/>
        <v>3.725819648524805</v>
      </c>
      <c r="BA400" s="140" t="s">
        <v>114</v>
      </c>
      <c r="BB400" s="140" t="s">
        <v>114</v>
      </c>
      <c r="BC400" s="140" t="s">
        <v>114</v>
      </c>
      <c r="BD400" s="140" t="s">
        <v>114</v>
      </c>
      <c r="BF400" s="77" t="s">
        <v>247</v>
      </c>
      <c r="BG400" s="77" t="str">
        <f t="shared" si="1598"/>
        <v>New riders avg tripsWeak  Case Scenario</v>
      </c>
    </row>
    <row r="401" spans="2:59" x14ac:dyDescent="0.25">
      <c r="B401" s="91" t="s">
        <v>122</v>
      </c>
      <c r="C401" s="91" t="s">
        <v>121</v>
      </c>
      <c r="D401" s="95">
        <f>D387/D390</f>
        <v>123.59602649006622</v>
      </c>
      <c r="E401" s="95">
        <f t="shared" ref="E401:AY401" si="1610">E387/E390</f>
        <v>115.84366197183098</v>
      </c>
      <c r="F401" s="95">
        <f t="shared" si="1610"/>
        <v>127.01246537396122</v>
      </c>
      <c r="G401" s="95">
        <f t="shared" si="1610"/>
        <v>124.84821428571429</v>
      </c>
      <c r="H401" s="95">
        <f t="shared" si="1610"/>
        <v>135.29014598540147</v>
      </c>
      <c r="I401" s="95">
        <f t="shared" si="1610"/>
        <v>141.287109375</v>
      </c>
      <c r="J401" s="95">
        <f t="shared" si="1610"/>
        <v>138.032154340836</v>
      </c>
      <c r="K401" s="95">
        <f t="shared" si="1610"/>
        <v>141.39222042139383</v>
      </c>
      <c r="L401" s="95">
        <f t="shared" si="1610"/>
        <v>152.43539823008851</v>
      </c>
      <c r="M401" s="95">
        <f t="shared" si="1610"/>
        <v>156.45511811023621</v>
      </c>
      <c r="N401" s="95">
        <f t="shared" si="1610"/>
        <v>148.39447731755425</v>
      </c>
      <c r="O401" s="95">
        <f t="shared" si="1610"/>
        <v>152.45378151260505</v>
      </c>
      <c r="P401" s="95">
        <f t="shared" si="1610"/>
        <v>138.08673111789068</v>
      </c>
      <c r="Q401" s="95">
        <f t="shared" si="1610"/>
        <v>138.08673111789068</v>
      </c>
      <c r="R401" s="95">
        <f t="shared" si="1610"/>
        <v>138.08673111789068</v>
      </c>
      <c r="S401" s="95">
        <f t="shared" si="1610"/>
        <v>138.08673111789068</v>
      </c>
      <c r="T401" s="95">
        <f t="shared" si="1610"/>
        <v>138.08673111789068</v>
      </c>
      <c r="U401" s="95">
        <f t="shared" si="1610"/>
        <v>138.08673111789068</v>
      </c>
      <c r="V401" s="95">
        <f t="shared" si="1610"/>
        <v>138.08673111789068</v>
      </c>
      <c r="W401" s="95">
        <f t="shared" si="1610"/>
        <v>138.08673111789068</v>
      </c>
      <c r="X401" s="95">
        <f t="shared" si="1610"/>
        <v>138.08673111789068</v>
      </c>
      <c r="Y401" s="95">
        <f t="shared" si="1610"/>
        <v>138.08673111789068</v>
      </c>
      <c r="Z401" s="95">
        <f t="shared" si="1610"/>
        <v>138.08673111789068</v>
      </c>
      <c r="AA401" s="95">
        <f t="shared" si="1610"/>
        <v>138.08673111789068</v>
      </c>
      <c r="AB401" s="95">
        <f t="shared" si="1610"/>
        <v>138.08673111789068</v>
      </c>
      <c r="AC401" s="95">
        <f t="shared" si="1610"/>
        <v>138.08673111789068</v>
      </c>
      <c r="AD401" s="95">
        <f t="shared" si="1610"/>
        <v>138.08673111789068</v>
      </c>
      <c r="AE401" s="95">
        <f t="shared" si="1610"/>
        <v>138.08673111789068</v>
      </c>
      <c r="AF401" s="95">
        <f t="shared" si="1610"/>
        <v>138.08673111789068</v>
      </c>
      <c r="AG401" s="95">
        <f t="shared" si="1610"/>
        <v>138.08673111789068</v>
      </c>
      <c r="AH401" s="95">
        <f t="shared" si="1610"/>
        <v>138.08673111789068</v>
      </c>
      <c r="AI401" s="95">
        <f t="shared" si="1610"/>
        <v>138.08673111789068</v>
      </c>
      <c r="AJ401" s="95">
        <f t="shared" si="1610"/>
        <v>138.08673111789068</v>
      </c>
      <c r="AK401" s="95">
        <f t="shared" si="1610"/>
        <v>138.08673111789068</v>
      </c>
      <c r="AL401" s="95">
        <f t="shared" si="1610"/>
        <v>138.08673111789068</v>
      </c>
      <c r="AM401" s="95">
        <f t="shared" si="1610"/>
        <v>138.08673111789068</v>
      </c>
      <c r="AN401" s="95">
        <f t="shared" si="1610"/>
        <v>138.08673111789068</v>
      </c>
      <c r="AO401" s="95">
        <f t="shared" si="1610"/>
        <v>138.08673111789068</v>
      </c>
      <c r="AP401" s="95">
        <f t="shared" si="1610"/>
        <v>138.08673111789068</v>
      </c>
      <c r="AQ401" s="95">
        <f t="shared" si="1610"/>
        <v>138.08673111789068</v>
      </c>
      <c r="AR401" s="95">
        <f t="shared" si="1610"/>
        <v>138.08673111789068</v>
      </c>
      <c r="AS401" s="95">
        <f t="shared" si="1610"/>
        <v>138.08673111789068</v>
      </c>
      <c r="AT401" s="95">
        <f t="shared" si="1610"/>
        <v>138.08673111789068</v>
      </c>
      <c r="AU401" s="95">
        <f t="shared" si="1610"/>
        <v>138.08673111789068</v>
      </c>
      <c r="AV401" s="95">
        <f t="shared" si="1610"/>
        <v>138.08673111789068</v>
      </c>
      <c r="AW401" s="95">
        <f t="shared" si="1610"/>
        <v>138.08673111789068</v>
      </c>
      <c r="AX401" s="95">
        <f t="shared" si="1610"/>
        <v>138.08673111789068</v>
      </c>
      <c r="AY401" s="95">
        <f t="shared" si="1610"/>
        <v>138.08673111789068</v>
      </c>
      <c r="BA401" s="140" t="s">
        <v>114</v>
      </c>
      <c r="BB401" s="140" t="s">
        <v>114</v>
      </c>
      <c r="BC401" s="140" t="s">
        <v>114</v>
      </c>
      <c r="BD401" s="140" t="s">
        <v>114</v>
      </c>
      <c r="BF401" s="77" t="s">
        <v>247</v>
      </c>
      <c r="BG401" s="77" t="str">
        <f t="shared" si="1598"/>
        <v>New drivers avg tripsWeak  Case Scenario</v>
      </c>
    </row>
    <row r="402" spans="2:59" x14ac:dyDescent="0.25">
      <c r="B402" s="91" t="s">
        <v>123</v>
      </c>
      <c r="C402" s="94" t="s">
        <v>119</v>
      </c>
      <c r="D402" s="93">
        <f>D383/D377</f>
        <v>0.63140827534260502</v>
      </c>
      <c r="E402" s="93">
        <f t="shared" ref="E402:AY402" si="1611">E383/E377</f>
        <v>0.60569228751536364</v>
      </c>
      <c r="F402" s="93">
        <f t="shared" si="1611"/>
        <v>0.62908296939435437</v>
      </c>
      <c r="G402" s="93">
        <f t="shared" si="1611"/>
        <v>3.9268470744401138E-2</v>
      </c>
      <c r="H402" s="93">
        <f t="shared" si="1611"/>
        <v>0.69575165209376899</v>
      </c>
      <c r="I402" s="93">
        <f t="shared" si="1611"/>
        <v>0.73468324466307633</v>
      </c>
      <c r="J402" s="93">
        <f t="shared" si="1611"/>
        <v>0.71338898629128922</v>
      </c>
      <c r="K402" s="93">
        <f t="shared" si="1611"/>
        <v>0.67542009952992865</v>
      </c>
      <c r="L402" s="93">
        <f t="shared" si="1611"/>
        <v>0.71763934051689515</v>
      </c>
      <c r="M402" s="93">
        <f t="shared" si="1611"/>
        <v>0.71298378050046385</v>
      </c>
      <c r="N402" s="93">
        <f t="shared" si="1611"/>
        <v>0.73802072379944761</v>
      </c>
      <c r="O402" s="93">
        <f t="shared" si="1611"/>
        <v>0.71803769383623872</v>
      </c>
      <c r="P402" s="93">
        <f t="shared" si="1611"/>
        <v>0.63969516060917031</v>
      </c>
      <c r="Q402" s="93">
        <f t="shared" si="1611"/>
        <v>0.64145685006697994</v>
      </c>
      <c r="R402" s="93">
        <f t="shared" si="1611"/>
        <v>0.64622000869072782</v>
      </c>
      <c r="S402" s="93">
        <f t="shared" si="1611"/>
        <v>0.64535312573263592</v>
      </c>
      <c r="T402" s="93">
        <f t="shared" si="1611"/>
        <v>0.69581705146489947</v>
      </c>
      <c r="U402" s="93">
        <f t="shared" si="1611"/>
        <v>0.69138873375251908</v>
      </c>
      <c r="V402" s="93">
        <f t="shared" si="1611"/>
        <v>0.68618857470512018</v>
      </c>
      <c r="W402" s="93">
        <f t="shared" si="1611"/>
        <v>0.68485434740780315</v>
      </c>
      <c r="X402" s="93">
        <f t="shared" si="1611"/>
        <v>0.68426236619601799</v>
      </c>
      <c r="Y402" s="93">
        <f t="shared" si="1611"/>
        <v>0.68190853075326707</v>
      </c>
      <c r="Z402" s="93">
        <f t="shared" si="1611"/>
        <v>0.67840722839778</v>
      </c>
      <c r="AA402" s="93">
        <f t="shared" si="1611"/>
        <v>0.67378831951339813</v>
      </c>
      <c r="AB402" s="93">
        <f t="shared" si="1611"/>
        <v>0.67077835810752651</v>
      </c>
      <c r="AC402" s="93">
        <f t="shared" si="1611"/>
        <v>0.67336862456572277</v>
      </c>
      <c r="AD402" s="93">
        <f t="shared" si="1611"/>
        <v>0.67602793910728476</v>
      </c>
      <c r="AE402" s="93">
        <f t="shared" si="1611"/>
        <v>0.67851193330866455</v>
      </c>
      <c r="AF402" s="93">
        <f t="shared" si="1611"/>
        <v>0.68127516727333359</v>
      </c>
      <c r="AG402" s="93">
        <f t="shared" si="1611"/>
        <v>0.68006334359070331</v>
      </c>
      <c r="AH402" s="93">
        <f t="shared" si="1611"/>
        <v>0.6791195610772186</v>
      </c>
      <c r="AI402" s="93">
        <f t="shared" si="1611"/>
        <v>0.67853047660822685</v>
      </c>
      <c r="AJ402" s="93">
        <f t="shared" si="1611"/>
        <v>0.67800348737492877</v>
      </c>
      <c r="AK402" s="93">
        <f t="shared" si="1611"/>
        <v>0.67748191413983794</v>
      </c>
      <c r="AL402" s="93">
        <f t="shared" si="1611"/>
        <v>0.6771130294220522</v>
      </c>
      <c r="AM402" s="93">
        <f t="shared" si="1611"/>
        <v>0.67700517950740802</v>
      </c>
      <c r="AN402" s="93">
        <f t="shared" si="1611"/>
        <v>0.67727325117357562</v>
      </c>
      <c r="AO402" s="93">
        <f t="shared" si="1611"/>
        <v>0.67781449226241308</v>
      </c>
      <c r="AP402" s="93">
        <f t="shared" si="1611"/>
        <v>0.67818498123713711</v>
      </c>
      <c r="AQ402" s="93">
        <f t="shared" si="1611"/>
        <v>0.67836473474795833</v>
      </c>
      <c r="AR402" s="93">
        <f t="shared" si="1611"/>
        <v>0.67835246820123285</v>
      </c>
      <c r="AS402" s="93">
        <f t="shared" si="1611"/>
        <v>0.67810890994522444</v>
      </c>
      <c r="AT402" s="93">
        <f t="shared" si="1611"/>
        <v>0.67794604047476792</v>
      </c>
      <c r="AU402" s="93">
        <f t="shared" si="1611"/>
        <v>0.67784824709123048</v>
      </c>
      <c r="AV402" s="93">
        <f t="shared" si="1611"/>
        <v>0.67779139463148075</v>
      </c>
      <c r="AW402" s="93">
        <f t="shared" si="1611"/>
        <v>0.6777737202361932</v>
      </c>
      <c r="AX402" s="93">
        <f t="shared" si="1611"/>
        <v>0.6777980374108894</v>
      </c>
      <c r="AY402" s="93">
        <f t="shared" si="1611"/>
        <v>0.6778551214099594</v>
      </c>
      <c r="BA402" s="140" t="s">
        <v>114</v>
      </c>
      <c r="BB402" s="140" t="s">
        <v>114</v>
      </c>
      <c r="BC402" s="140" t="s">
        <v>114</v>
      </c>
      <c r="BD402" s="140" t="s">
        <v>114</v>
      </c>
      <c r="BF402" s="77" t="s">
        <v>247</v>
      </c>
      <c r="BG402" s="77" t="str">
        <f t="shared" si="1598"/>
        <v>Driver utilization rateWeak  Case Scenario</v>
      </c>
    </row>
    <row r="403" spans="2:59" x14ac:dyDescent="0.25">
      <c r="B403" s="91" t="s">
        <v>161</v>
      </c>
      <c r="C403" s="94" t="s">
        <v>162</v>
      </c>
      <c r="D403" s="125">
        <f>D383-D381/60</f>
        <v>330104.24482075102</v>
      </c>
      <c r="E403" s="125">
        <f t="shared" ref="E403:AY403" si="1612">E383-E381/60</f>
        <v>318713.78628518898</v>
      </c>
      <c r="F403" s="125">
        <f t="shared" si="1612"/>
        <v>371494.35610327451</v>
      </c>
      <c r="G403" s="125">
        <f t="shared" si="1612"/>
        <v>-67013.924703598343</v>
      </c>
      <c r="H403" s="125">
        <f t="shared" si="1612"/>
        <v>402956.63497384771</v>
      </c>
      <c r="I403" s="125">
        <f t="shared" si="1612"/>
        <v>406726.05393968167</v>
      </c>
      <c r="J403" s="125">
        <f t="shared" si="1612"/>
        <v>379721.43972327851</v>
      </c>
      <c r="K403" s="125">
        <f t="shared" si="1612"/>
        <v>385153.23286161479</v>
      </c>
      <c r="L403" s="125">
        <f t="shared" si="1612"/>
        <v>399699.28573884384</v>
      </c>
      <c r="M403" s="125">
        <f t="shared" si="1612"/>
        <v>408652.81081884872</v>
      </c>
      <c r="N403" s="125">
        <f t="shared" si="1612"/>
        <v>407429.64300051471</v>
      </c>
      <c r="O403" s="125">
        <f t="shared" si="1612"/>
        <v>389786.47014439449</v>
      </c>
      <c r="P403" s="125">
        <f t="shared" si="1612"/>
        <v>336348.51702807995</v>
      </c>
      <c r="Q403" s="125">
        <f t="shared" si="1612"/>
        <v>332011.72150129883</v>
      </c>
      <c r="R403" s="125">
        <f t="shared" si="1612"/>
        <v>428603.07984495087</v>
      </c>
      <c r="S403" s="125">
        <f t="shared" si="1612"/>
        <v>358056.05136725924</v>
      </c>
      <c r="T403" s="125">
        <f t="shared" si="1612"/>
        <v>469461.44514024054</v>
      </c>
      <c r="U403" s="125">
        <f t="shared" si="1612"/>
        <v>390164.82530038396</v>
      </c>
      <c r="V403" s="125">
        <f t="shared" si="1612"/>
        <v>462491.86059644626</v>
      </c>
      <c r="W403" s="125">
        <f t="shared" si="1612"/>
        <v>386557.13696751231</v>
      </c>
      <c r="X403" s="125">
        <f t="shared" si="1612"/>
        <v>360273.54899914633</v>
      </c>
      <c r="Y403" s="125">
        <f t="shared" si="1612"/>
        <v>384234.37633295031</v>
      </c>
      <c r="Z403" s="125">
        <f t="shared" si="1612"/>
        <v>356177.32099290716</v>
      </c>
      <c r="AA403" s="125">
        <f t="shared" si="1612"/>
        <v>377622.49390585808</v>
      </c>
      <c r="AB403" s="125">
        <f t="shared" si="1612"/>
        <v>350453.94914336526</v>
      </c>
      <c r="AC403" s="125">
        <f t="shared" si="1612"/>
        <v>352243.35441249108</v>
      </c>
      <c r="AD403" s="125">
        <f t="shared" si="1612"/>
        <v>452542.02968119795</v>
      </c>
      <c r="AE403" s="125">
        <f t="shared" si="1612"/>
        <v>380446.26355930441</v>
      </c>
      <c r="AF403" s="125">
        <f t="shared" si="1612"/>
        <v>455996.31880655861</v>
      </c>
      <c r="AG403" s="125">
        <f t="shared" si="1612"/>
        <v>381274.79498805973</v>
      </c>
      <c r="AH403" s="125">
        <f t="shared" si="1612"/>
        <v>454947.82484539761</v>
      </c>
      <c r="AI403" s="125">
        <f t="shared" si="1612"/>
        <v>380435.85150235449</v>
      </c>
      <c r="AJ403" s="125">
        <f t="shared" si="1612"/>
        <v>354439.56980841741</v>
      </c>
      <c r="AK403" s="125">
        <f t="shared" si="1612"/>
        <v>378912.52941754606</v>
      </c>
      <c r="AL403" s="125">
        <f t="shared" si="1612"/>
        <v>353643.35260182549</v>
      </c>
      <c r="AM403" s="125">
        <f t="shared" si="1612"/>
        <v>377872.26393610355</v>
      </c>
      <c r="AN403" s="125">
        <f t="shared" si="1612"/>
        <v>354055.45508203947</v>
      </c>
      <c r="AO403" s="125">
        <f t="shared" si="1612"/>
        <v>353174.14712875121</v>
      </c>
      <c r="AP403" s="125">
        <f t="shared" si="1612"/>
        <v>787687.26440080698</v>
      </c>
      <c r="AQ403" s="125">
        <f t="shared" si="1612"/>
        <v>590512.51514824631</v>
      </c>
      <c r="AR403" s="125">
        <f t="shared" si="1612"/>
        <v>787738.6482652796</v>
      </c>
      <c r="AS403" s="125">
        <f t="shared" si="1612"/>
        <v>590461.93074378429</v>
      </c>
      <c r="AT403" s="125">
        <f t="shared" si="1612"/>
        <v>786879.40598986868</v>
      </c>
      <c r="AU403" s="125">
        <f t="shared" si="1612"/>
        <v>588845.66422503907</v>
      </c>
      <c r="AV403" s="125">
        <f t="shared" si="1612"/>
        <v>452143.28512914339</v>
      </c>
      <c r="AW403" s="125">
        <f t="shared" si="1612"/>
        <v>589628.03081301006</v>
      </c>
      <c r="AX403" s="125">
        <f t="shared" si="1612"/>
        <v>452407.278264458</v>
      </c>
      <c r="AY403" s="125">
        <f t="shared" si="1612"/>
        <v>588657.32672136801</v>
      </c>
      <c r="BA403" s="140" t="s">
        <v>114</v>
      </c>
      <c r="BB403" s="140" t="s">
        <v>114</v>
      </c>
      <c r="BC403" s="140" t="s">
        <v>114</v>
      </c>
      <c r="BD403" s="140" t="s">
        <v>114</v>
      </c>
      <c r="BF403" s="77" t="s">
        <v>247</v>
      </c>
      <c r="BG403" s="77" t="str">
        <f t="shared" si="1598"/>
        <v>Active hours - vehicle hoursWeak  Case Scenario</v>
      </c>
    </row>
    <row r="404" spans="2:59" x14ac:dyDescent="0.25">
      <c r="B404" s="91" t="s">
        <v>163</v>
      </c>
      <c r="C404" s="94" t="s">
        <v>117</v>
      </c>
      <c r="D404" s="126">
        <f>D403/D391*60</f>
        <v>13.686651636313359</v>
      </c>
      <c r="E404" s="126">
        <f t="shared" ref="E404:AY404" si="1613">E403/E391*60</f>
        <v>13.607027913843915</v>
      </c>
      <c r="F404" s="126">
        <f t="shared" si="1613"/>
        <v>13.96667957431149</v>
      </c>
      <c r="G404" s="126">
        <f t="shared" si="1613"/>
        <v>-2.5141786985862877</v>
      </c>
      <c r="H404" s="126">
        <f t="shared" si="1613"/>
        <v>13.997916933530449</v>
      </c>
      <c r="I404" s="126">
        <f t="shared" si="1613"/>
        <v>14.090736425864332</v>
      </c>
      <c r="J404" s="126">
        <f t="shared" si="1613"/>
        <v>13.788005429316231</v>
      </c>
      <c r="K404" s="126">
        <f t="shared" si="1613"/>
        <v>13.727111409520502</v>
      </c>
      <c r="L404" s="126">
        <f t="shared" si="1613"/>
        <v>13.791214795495293</v>
      </c>
      <c r="M404" s="126">
        <f t="shared" si="1613"/>
        <v>13.895950626404971</v>
      </c>
      <c r="N404" s="126">
        <f t="shared" si="1613"/>
        <v>14.156890401552305</v>
      </c>
      <c r="O404" s="126">
        <f t="shared" si="1613"/>
        <v>14.30181635254557</v>
      </c>
      <c r="P404" s="126">
        <f t="shared" si="1613"/>
        <v>13.526586470797257</v>
      </c>
      <c r="Q404" s="126">
        <f t="shared" si="1613"/>
        <v>12.797488294780329</v>
      </c>
      <c r="R404" s="126">
        <f t="shared" si="1613"/>
        <v>14.714490391901057</v>
      </c>
      <c r="S404" s="126">
        <f t="shared" si="1613"/>
        <v>12.460327132250335</v>
      </c>
      <c r="T404" s="126">
        <f t="shared" si="1613"/>
        <v>15.284052897653609</v>
      </c>
      <c r="U404" s="126">
        <f t="shared" si="1613"/>
        <v>13.026798226399594</v>
      </c>
      <c r="V404" s="126">
        <f t="shared" si="1613"/>
        <v>14.534836388823608</v>
      </c>
      <c r="W404" s="126">
        <f t="shared" si="1613"/>
        <v>12.511744964770033</v>
      </c>
      <c r="X404" s="126">
        <f t="shared" si="1613"/>
        <v>11.804752610732935</v>
      </c>
      <c r="Y404" s="126">
        <f t="shared" si="1613"/>
        <v>12.249294087228558</v>
      </c>
      <c r="Z404" s="126">
        <f t="shared" si="1613"/>
        <v>11.514138959203045</v>
      </c>
      <c r="AA404" s="126">
        <f t="shared" si="1613"/>
        <v>11.844294144090826</v>
      </c>
      <c r="AB404" s="126">
        <f t="shared" si="1613"/>
        <v>7.4842795130115709</v>
      </c>
      <c r="AC404" s="126">
        <f t="shared" si="1613"/>
        <v>7.4515647744427751</v>
      </c>
      <c r="AD404" s="126">
        <f t="shared" si="1613"/>
        <v>8.9044967611149968</v>
      </c>
      <c r="AE404" s="126">
        <f t="shared" si="1613"/>
        <v>7.7060448983208456</v>
      </c>
      <c r="AF404" s="126">
        <f t="shared" si="1613"/>
        <v>8.82992346699554</v>
      </c>
      <c r="AG404" s="126">
        <f t="shared" si="1613"/>
        <v>7.6196825064776554</v>
      </c>
      <c r="AH404" s="126">
        <f t="shared" si="1613"/>
        <v>8.7203754548886323</v>
      </c>
      <c r="AI404" s="126">
        <f t="shared" si="1613"/>
        <v>7.5344850132898369</v>
      </c>
      <c r="AJ404" s="126">
        <f t="shared" si="1613"/>
        <v>7.1075070978469039</v>
      </c>
      <c r="AK404" s="126">
        <f t="shared" si="1613"/>
        <v>7.4060575684217138</v>
      </c>
      <c r="AL404" s="126">
        <f t="shared" si="1613"/>
        <v>7.0311803910816808</v>
      </c>
      <c r="AM404" s="126">
        <f t="shared" si="1613"/>
        <v>7.3148745312535679</v>
      </c>
      <c r="AN404" s="126">
        <f t="shared" si="1613"/>
        <v>6.5208781360786539</v>
      </c>
      <c r="AO404" s="126">
        <f t="shared" si="1613"/>
        <v>6.5040769668372498</v>
      </c>
      <c r="AP404" s="126">
        <f t="shared" si="1613"/>
        <v>12.401193950410226</v>
      </c>
      <c r="AQ404" s="126">
        <f t="shared" si="1613"/>
        <v>9.7139336977372466</v>
      </c>
      <c r="AR404" s="126">
        <f t="shared" si="1613"/>
        <v>12.338808724270061</v>
      </c>
      <c r="AS404" s="126">
        <f t="shared" si="1613"/>
        <v>9.6228681972383843</v>
      </c>
      <c r="AT404" s="126">
        <f t="shared" si="1613"/>
        <v>12.226678844914321</v>
      </c>
      <c r="AU404" s="126">
        <f t="shared" si="1613"/>
        <v>9.5310035507605804</v>
      </c>
      <c r="AV404" s="126">
        <f t="shared" si="1613"/>
        <v>7.6468808634021448</v>
      </c>
      <c r="AW404" s="126">
        <f t="shared" si="1613"/>
        <v>9.4997802340177593</v>
      </c>
      <c r="AX404" s="126">
        <f t="shared" si="1613"/>
        <v>7.6085750989281324</v>
      </c>
      <c r="AY404" s="126">
        <f t="shared" si="1613"/>
        <v>9.4417874777534401</v>
      </c>
      <c r="BA404" s="140" t="s">
        <v>114</v>
      </c>
      <c r="BB404" s="140" t="s">
        <v>114</v>
      </c>
      <c r="BC404" s="140" t="s">
        <v>114</v>
      </c>
      <c r="BD404" s="140" t="s">
        <v>114</v>
      </c>
      <c r="BF404" s="77" t="s">
        <v>247</v>
      </c>
      <c r="BG404" s="77" t="str">
        <f t="shared" si="1598"/>
        <v>Driver wait timeWeak  Case Scenario</v>
      </c>
    </row>
    <row r="405" spans="2:59" x14ac:dyDescent="0.25">
      <c r="B405" s="92"/>
      <c r="C405" s="92"/>
      <c r="D405" s="92"/>
      <c r="E405" s="92"/>
      <c r="F405" s="92"/>
      <c r="G405" s="92"/>
      <c r="H405" s="92"/>
      <c r="I405" s="92"/>
      <c r="J405" s="92"/>
      <c r="K405" s="92"/>
      <c r="L405" s="92"/>
      <c r="M405" s="92"/>
      <c r="N405" s="92"/>
      <c r="O405" s="92"/>
      <c r="BA405" s="140" t="s">
        <v>114</v>
      </c>
      <c r="BB405" s="140" t="s">
        <v>114</v>
      </c>
      <c r="BC405" s="140" t="s">
        <v>114</v>
      </c>
      <c r="BD405" s="140" t="s">
        <v>114</v>
      </c>
      <c r="BF405" s="77" t="s">
        <v>247</v>
      </c>
      <c r="BG405" s="77" t="str">
        <f t="shared" si="1598"/>
        <v>Weak  Case Scenario</v>
      </c>
    </row>
    <row r="406" spans="2:59" x14ac:dyDescent="0.25">
      <c r="B406" s="88" t="s">
        <v>124</v>
      </c>
      <c r="C406" s="89"/>
      <c r="D406" s="70">
        <v>44562</v>
      </c>
      <c r="E406" s="70">
        <v>44593</v>
      </c>
      <c r="F406" s="70">
        <v>44621</v>
      </c>
      <c r="G406" s="70">
        <v>44652</v>
      </c>
      <c r="H406" s="70">
        <v>44682</v>
      </c>
      <c r="I406" s="70">
        <v>44713</v>
      </c>
      <c r="J406" s="70">
        <v>44743</v>
      </c>
      <c r="K406" s="70">
        <v>44774</v>
      </c>
      <c r="L406" s="70">
        <v>44805</v>
      </c>
      <c r="M406" s="70">
        <v>44835</v>
      </c>
      <c r="N406" s="70">
        <v>44866</v>
      </c>
      <c r="O406" s="70">
        <v>44896</v>
      </c>
      <c r="P406" s="70">
        <v>44927</v>
      </c>
      <c r="Q406" s="70">
        <v>44958</v>
      </c>
      <c r="R406" s="70">
        <v>44986</v>
      </c>
      <c r="S406" s="70">
        <v>45017</v>
      </c>
      <c r="T406" s="70">
        <v>45047</v>
      </c>
      <c r="U406" s="70">
        <v>45078</v>
      </c>
      <c r="V406" s="70">
        <v>45108</v>
      </c>
      <c r="W406" s="70">
        <v>45139</v>
      </c>
      <c r="X406" s="70">
        <v>45170</v>
      </c>
      <c r="Y406" s="70">
        <v>45200</v>
      </c>
      <c r="Z406" s="70">
        <v>45231</v>
      </c>
      <c r="AA406" s="70">
        <v>45261</v>
      </c>
      <c r="AB406" s="70">
        <v>45292</v>
      </c>
      <c r="AC406" s="70">
        <v>45323</v>
      </c>
      <c r="AD406" s="70">
        <v>45352</v>
      </c>
      <c r="AE406" s="70">
        <v>45383</v>
      </c>
      <c r="AF406" s="70">
        <v>45413</v>
      </c>
      <c r="AG406" s="70">
        <v>45444</v>
      </c>
      <c r="AH406" s="70">
        <v>45474</v>
      </c>
      <c r="AI406" s="70">
        <v>45505</v>
      </c>
      <c r="AJ406" s="70">
        <v>45536</v>
      </c>
      <c r="AK406" s="70">
        <v>45566</v>
      </c>
      <c r="AL406" s="70">
        <v>45597</v>
      </c>
      <c r="AM406" s="70">
        <v>45627</v>
      </c>
      <c r="AN406" s="70">
        <v>45658</v>
      </c>
      <c r="AO406" s="70">
        <v>45689</v>
      </c>
      <c r="AP406" s="70">
        <v>45717</v>
      </c>
      <c r="AQ406" s="70">
        <v>45748</v>
      </c>
      <c r="AR406" s="70">
        <v>45778</v>
      </c>
      <c r="AS406" s="70">
        <v>45809</v>
      </c>
      <c r="AT406" s="70">
        <v>45839</v>
      </c>
      <c r="AU406" s="70">
        <v>45870</v>
      </c>
      <c r="AV406" s="70">
        <v>45901</v>
      </c>
      <c r="AW406" s="70">
        <v>45931</v>
      </c>
      <c r="AX406" s="70">
        <v>45962</v>
      </c>
      <c r="AY406" s="70">
        <v>45992</v>
      </c>
      <c r="BA406" s="140" t="s">
        <v>114</v>
      </c>
      <c r="BB406" s="140" t="s">
        <v>114</v>
      </c>
      <c r="BC406" s="140" t="s">
        <v>114</v>
      </c>
      <c r="BD406" s="140" t="s">
        <v>114</v>
      </c>
      <c r="BF406" s="77" t="s">
        <v>247</v>
      </c>
      <c r="BG406" s="77" t="str">
        <f t="shared" si="1598"/>
        <v>GrowthWeak  Case Scenario</v>
      </c>
    </row>
    <row r="407" spans="2:59" x14ac:dyDescent="0.25">
      <c r="B407" s="91" t="s">
        <v>125</v>
      </c>
      <c r="C407" s="92" t="s">
        <v>119</v>
      </c>
      <c r="D407" s="96" t="str">
        <f>IFERROR((D393-C393)/C393,"n.a")</f>
        <v>n.a</v>
      </c>
      <c r="E407" s="96">
        <f t="shared" ref="E407" si="1614">IFERROR((E393-D393)/D393,"n.a")</f>
        <v>-1.7227812547225364E-2</v>
      </c>
      <c r="F407" s="96">
        <f t="shared" ref="F407" si="1615">IFERROR((F393-E393)/E393,"n.a")</f>
        <v>8.2707205463617414E-2</v>
      </c>
      <c r="G407" s="96">
        <f t="shared" ref="G407" si="1616">IFERROR((G393-F393)/F393,"n.a")</f>
        <v>2.4046113687674776E-3</v>
      </c>
      <c r="H407" s="96">
        <f t="shared" ref="H407" si="1617">IFERROR((H393-G393)/G393,"n.a")</f>
        <v>2.5405262797901135E-2</v>
      </c>
      <c r="I407" s="96">
        <f t="shared" ref="I407" si="1618">IFERROR((I393-H393)/H393,"n.a")</f>
        <v>1.9201265472980057E-2</v>
      </c>
      <c r="J407" s="96">
        <f t="shared" ref="J407" si="1619">IFERROR((J393-I393)/I393,"n.a")</f>
        <v>1.1780545270952542E-2</v>
      </c>
      <c r="K407" s="96">
        <f t="shared" ref="K407" si="1620">IFERROR((K393-J393)/J393,"n.a")</f>
        <v>-7.90086493679308E-4</v>
      </c>
      <c r="L407" s="96">
        <f t="shared" ref="L407" si="1621">IFERROR((L393-K393)/K393,"n.a")</f>
        <v>1.5351820254229842E-2</v>
      </c>
      <c r="M407" s="96">
        <f t="shared" ref="M407" si="1622">IFERROR((M393-L393)/L393,"n.a")</f>
        <v>1.201834402794413E-2</v>
      </c>
      <c r="N407" s="96">
        <f t="shared" ref="N407" si="1623">IFERROR((N393-M393)/M393,"n.a")</f>
        <v>3.2521825218252184E-2</v>
      </c>
      <c r="O407" s="96">
        <f t="shared" ref="O407" si="1624">IFERROR((O393-N393)/N393,"n.a")</f>
        <v>3.2438863877060936E-2</v>
      </c>
      <c r="P407" s="168">
        <f t="shared" ref="P407" si="1625">IFERROR((P393-O393)/O393,"n.a")</f>
        <v>1.4622730291340714E-2</v>
      </c>
      <c r="Q407" s="168">
        <f t="shared" ref="Q407" si="1626">IFERROR((Q393-P393)/P393,"n.a")</f>
        <v>1.9335950567215803E-2</v>
      </c>
      <c r="R407" s="168">
        <f t="shared" ref="R407" si="1627">IFERROR((R393-Q393)/Q393,"n.a")</f>
        <v>9.7330373708213014E-2</v>
      </c>
      <c r="S407" s="168">
        <f t="shared" ref="S407" si="1628">IFERROR((S393-R393)/R393,"n.a")</f>
        <v>-2.6975060202212766E-2</v>
      </c>
      <c r="T407" s="168">
        <f t="shared" ref="T407" si="1629">IFERROR((T393-S393)/S393,"n.a")</f>
        <v>5.9261334161772171E-2</v>
      </c>
      <c r="U407" s="168">
        <f t="shared" ref="U407" si="1630">IFERROR((U393-T393)/T393,"n.a")</f>
        <v>-2.8602068640181465E-2</v>
      </c>
      <c r="V407" s="168">
        <f t="shared" ref="V407" si="1631">IFERROR((V393-U393)/U393,"n.a")</f>
        <v>5.7949025450143334E-2</v>
      </c>
      <c r="W407" s="168">
        <f t="shared" ref="W407" si="1632">IFERROR((W393-V393)/V393,"n.a")</f>
        <v>-2.8925930056665591E-2</v>
      </c>
      <c r="X407" s="168">
        <f t="shared" ref="X407" si="1633">IFERROR((X393-W393)/W393,"n.a")</f>
        <v>-1.0415648051556054E-2</v>
      </c>
      <c r="Y407" s="168">
        <f t="shared" ref="Y407" si="1634">IFERROR((Y393-X393)/X393,"n.a")</f>
        <v>3.4183199778089771E-2</v>
      </c>
      <c r="Z407" s="168">
        <f t="shared" ref="Z407" si="1635">IFERROR((Z393-Y393)/Y393,"n.a")</f>
        <v>-9.2650337730993248E-3</v>
      </c>
      <c r="AA407" s="168">
        <f t="shared" ref="AA407" si="1636">IFERROR((AA393-Z393)/Z393,"n.a")</f>
        <v>3.3042966180747028E-2</v>
      </c>
      <c r="AB407" s="168">
        <f t="shared" ref="AB407" si="1637">IFERROR((AB393-AA393)/AA393,"n.a")</f>
        <v>-1.2177589952039354E-2</v>
      </c>
      <c r="AC407" s="168">
        <f t="shared" ref="AC407" si="1638">IFERROR((AC393-AB393)/AB393,"n.a")</f>
        <v>4.7829700058009796E-3</v>
      </c>
      <c r="AD407" s="168">
        <f t="shared" ref="AD407" si="1639">IFERROR((AD393-AC393)/AC393,"n.a")</f>
        <v>7.1642195771119119E-2</v>
      </c>
      <c r="AE407" s="168">
        <f t="shared" ref="AE407" si="1640">IFERROR((AE393-AD393)/AD393,"n.a")</f>
        <v>-3.0167133761516952E-2</v>
      </c>
      <c r="AF407" s="168">
        <f t="shared" ref="AF407" si="1641">IFERROR((AF393-AE393)/AE393,"n.a")</f>
        <v>4.5345956718117052E-2</v>
      </c>
      <c r="AG407" s="168">
        <f t="shared" ref="AG407" si="1642">IFERROR((AG393-AF393)/AF393,"n.a")</f>
        <v>-3.1013839300007798E-2</v>
      </c>
      <c r="AH407" s="168">
        <f t="shared" ref="AH407" si="1643">IFERROR((AH393-AG393)/AG393,"n.a")</f>
        <v>4.3003345780162586E-2</v>
      </c>
      <c r="AI407" s="168">
        <f t="shared" ref="AI407" si="1644">IFERROR((AI393-AH393)/AH393,"n.a")</f>
        <v>-3.1436472483073172E-2</v>
      </c>
      <c r="AJ407" s="168">
        <f t="shared" ref="AJ407" si="1645">IFERROR((AJ393-AI393)/AI393,"n.a")</f>
        <v>-1.1567678907314029E-2</v>
      </c>
      <c r="AK407" s="168">
        <f t="shared" ref="AK407" si="1646">IFERROR((AK393-AJ393)/AJ393,"n.a")</f>
        <v>2.6694572987525325E-2</v>
      </c>
      <c r="AL407" s="168">
        <f t="shared" ref="AL407" si="1647">IFERROR((AL393-AK393)/AK393,"n.a")</f>
        <v>-1.6667046796145717E-2</v>
      </c>
      <c r="AM407" s="168">
        <f t="shared" ref="AM407" si="1648">IFERROR((AM393-AL393)/AL393,"n.a")</f>
        <v>2.6971052840947262E-2</v>
      </c>
      <c r="AN407" s="168">
        <f t="shared" ref="AN407" si="1649">IFERROR((AN393-AM393)/AM393,"n.a")</f>
        <v>-1.4926502557357994E-2</v>
      </c>
      <c r="AO407" s="168">
        <f t="shared" ref="AO407" si="1650">IFERROR((AO393-AN393)/AN393,"n.a")</f>
        <v>-5.4851285959166512E-4</v>
      </c>
      <c r="AP407" s="168">
        <f t="shared" ref="AP407" si="1651">IFERROR((AP393-AO393)/AO393,"n.a")</f>
        <v>0.16938370197569658</v>
      </c>
      <c r="AQ407" s="168">
        <f t="shared" ref="AQ407" si="1652">IFERROR((AQ393-AP393)/AP393,"n.a")</f>
        <v>-4.2983237975748406E-2</v>
      </c>
      <c r="AR407" s="168">
        <f t="shared" ref="AR407" si="1653">IFERROR((AR393-AQ393)/AQ393,"n.a")</f>
        <v>5.0288134399533085E-2</v>
      </c>
      <c r="AS407" s="168">
        <f t="shared" ref="AS407" si="1654">IFERROR((AS393-AR393)/AR393,"n.a")</f>
        <v>-3.8745626860969148E-2</v>
      </c>
      <c r="AT407" s="168">
        <f t="shared" ref="AT407" si="1655">IFERROR((AT393-AS393)/AS393,"n.a")</f>
        <v>4.8999936564796731E-2</v>
      </c>
      <c r="AU407" s="168">
        <f t="shared" ref="AU407" si="1656">IFERROR((AU393-AT393)/AT393,"n.a")</f>
        <v>-3.9896173304118605E-2</v>
      </c>
      <c r="AV407" s="168">
        <f t="shared" ref="AV407" si="1657">IFERROR((AV393-AU393)/AU393,"n.a")</f>
        <v>-4.2891285955404757E-2</v>
      </c>
      <c r="AW407" s="168">
        <f t="shared" ref="AW407" si="1658">IFERROR((AW393-AV393)/AV393,"n.a")</f>
        <v>4.9732597776740037E-2</v>
      </c>
      <c r="AX407" s="168">
        <f t="shared" ref="AX407" si="1659">IFERROR((AX393-AW393)/AW393,"n.a")</f>
        <v>-4.2052130579103703E-2</v>
      </c>
      <c r="AY407" s="168">
        <f t="shared" ref="AY407" si="1660">IFERROR((AY393-AX393)/AX393,"n.a")</f>
        <v>4.8457968747309038E-2</v>
      </c>
      <c r="BA407" s="140" t="s">
        <v>114</v>
      </c>
      <c r="BB407" s="140" t="s">
        <v>114</v>
      </c>
      <c r="BC407" s="140" t="s">
        <v>114</v>
      </c>
      <c r="BD407" s="140" t="s">
        <v>114</v>
      </c>
      <c r="BF407" s="77" t="s">
        <v>247</v>
      </c>
      <c r="BG407" s="77" t="str">
        <f t="shared" si="1598"/>
        <v>Active riders growth rateWeak  Case Scenario</v>
      </c>
    </row>
    <row r="408" spans="2:59" x14ac:dyDescent="0.25">
      <c r="B408" s="91" t="s">
        <v>135</v>
      </c>
      <c r="C408" s="94" t="s">
        <v>119</v>
      </c>
      <c r="D408" s="96" t="str">
        <f>IFERROR((D392-C392)/C392,"n.a")</f>
        <v>n.a</v>
      </c>
      <c r="E408" s="96">
        <f t="shared" ref="E408" si="1661">IFERROR((E392-D392)/D392,"n.a")</f>
        <v>2.3629068212215783E-2</v>
      </c>
      <c r="F408" s="96">
        <f t="shared" ref="F408" si="1662">IFERROR((F392-E392)/E392,"n.a")</f>
        <v>3.1358885017421602E-2</v>
      </c>
      <c r="G408" s="96">
        <f t="shared" ref="G408" si="1663">IFERROR((G392-F392)/F392,"n.a")</f>
        <v>-4.19481981981982E-2</v>
      </c>
      <c r="H408" s="96">
        <f t="shared" ref="H408" si="1664">IFERROR((H392-G392)/G392,"n.a")</f>
        <v>-1.2782838671760211E-2</v>
      </c>
      <c r="I408" s="96">
        <f t="shared" ref="I408" si="1665">IFERROR((I392-H392)/H392,"n.a")</f>
        <v>-2.0836433993153742E-3</v>
      </c>
      <c r="J408" s="96">
        <f t="shared" ref="J408" si="1666">IFERROR((J392-I392)/I392,"n.a")</f>
        <v>8.948545861297539E-3</v>
      </c>
      <c r="K408" s="96">
        <f t="shared" ref="K408" si="1667">IFERROR((K392-J392)/J392,"n.a")</f>
        <v>2.7937915742793792E-2</v>
      </c>
      <c r="L408" s="96">
        <f t="shared" ref="L408" si="1668">IFERROR((L392-K392)/K392,"n.a")</f>
        <v>2.0132297958009777E-3</v>
      </c>
      <c r="M408" s="96">
        <f t="shared" ref="M408" si="1669">IFERROR((M392-L392)/L392,"n.a")</f>
        <v>3.1572904707233064E-3</v>
      </c>
      <c r="N408" s="96">
        <f t="shared" ref="N408" si="1670">IFERROR((N392-M392)/M392,"n.a")</f>
        <v>-1.7310443490701002E-2</v>
      </c>
      <c r="O408" s="96">
        <f t="shared" ref="O408" si="1671">IFERROR((O392-N392)/N392,"n.a")</f>
        <v>-6.8423351288397147E-3</v>
      </c>
      <c r="P408" s="169">
        <f t="shared" ref="P408" si="1672">IFERROR((P392-O392)/O392,"n.a")</f>
        <v>-1.7531850468845842E-2</v>
      </c>
      <c r="Q408" s="169">
        <f t="shared" ref="Q408" si="1673">IFERROR((Q392-P392)/P392,"n.a")</f>
        <v>-1.4736597990987487E-2</v>
      </c>
      <c r="R408" s="169">
        <f t="shared" ref="R408" si="1674">IFERROR((R392-Q392)/Q392,"n.a")</f>
        <v>0.28241188275208334</v>
      </c>
      <c r="S408" s="169">
        <f t="shared" ref="S408" si="1675">IFERROR((S392-R392)/R392,"n.a")</f>
        <v>-0.16227661015669009</v>
      </c>
      <c r="T408" s="169">
        <f t="shared" ref="T408" si="1676">IFERROR((T392-S392)/S392,"n.a")</f>
        <v>0.1923886545525508</v>
      </c>
      <c r="U408" s="169">
        <f t="shared" ref="U408" si="1677">IFERROR((U392-T392)/T392,"n.a")</f>
        <v>-0.16328682919421555</v>
      </c>
      <c r="V408" s="169">
        <f t="shared" ref="V408" si="1678">IFERROR((V392-U392)/U392,"n.a")</f>
        <v>0.19537937485894422</v>
      </c>
      <c r="W408" s="169">
        <f t="shared" ref="W408" si="1679">IFERROR((W392-V392)/V392,"n.a")</f>
        <v>-0.16231222196850939</v>
      </c>
      <c r="X408" s="169">
        <f t="shared" ref="X408" si="1680">IFERROR((X392-W392)/W392,"n.a")</f>
        <v>-6.678896186262881E-2</v>
      </c>
      <c r="Y408" s="169">
        <f t="shared" ref="Y408" si="1681">IFERROR((Y392-X392)/X392,"n.a")</f>
        <v>7.1246763103489485E-2</v>
      </c>
      <c r="Z408" s="169">
        <f t="shared" ref="Z408" si="1682">IFERROR((Z392-Y392)/Y392,"n.a")</f>
        <v>-6.6951070335548882E-2</v>
      </c>
      <c r="AA408" s="169">
        <f t="shared" ref="AA408" si="1683">IFERROR((AA392-Z392)/Z392,"n.a")</f>
        <v>6.9202151268188891E-2</v>
      </c>
      <c r="AB408" s="169">
        <f t="shared" ref="AB408" si="1684">IFERROR((AB392-AA392)/AA392,"n.a")</f>
        <v>-6.6539416906023677E-2</v>
      </c>
      <c r="AC408" s="169">
        <f t="shared" ref="AC408" si="1685">IFERROR((AC392-AB392)/AB392,"n.a")</f>
        <v>5.0566850205415522E-4</v>
      </c>
      <c r="AD408" s="169">
        <f t="shared" ref="AD408" si="1686">IFERROR((AD392-AC392)/AC392,"n.a")</f>
        <v>0.27859031377466115</v>
      </c>
      <c r="AE408" s="169">
        <f t="shared" ref="AE408" si="1687">IFERROR((AE392-AD392)/AD392,"n.a")</f>
        <v>-0.16321966043143898</v>
      </c>
      <c r="AF408" s="169">
        <f t="shared" ref="AF408" si="1688">IFERROR((AF392-AE392)/AE392,"n.a")</f>
        <v>0.19232143473010466</v>
      </c>
      <c r="AG408" s="169">
        <f t="shared" ref="AG408" si="1689">IFERROR((AG392-AF392)/AF392,"n.a")</f>
        <v>-0.16212456154125937</v>
      </c>
      <c r="AH408" s="169">
        <f t="shared" ref="AH408" si="1690">IFERROR((AH392-AG392)/AG392,"n.a")</f>
        <v>0.19523488034229439</v>
      </c>
      <c r="AI408" s="169">
        <f t="shared" ref="AI408" si="1691">IFERROR((AI392-AH392)/AH392,"n.a")</f>
        <v>-0.16285274751561532</v>
      </c>
      <c r="AJ408" s="169">
        <f t="shared" ref="AJ408" si="1692">IFERROR((AJ392-AI392)/AI392,"n.a")</f>
        <v>-6.7387289097612116E-2</v>
      </c>
      <c r="AK408" s="169">
        <f t="shared" ref="AK408" si="1693">IFERROR((AK392-AJ392)/AJ392,"n.a")</f>
        <v>7.0106863548635823E-2</v>
      </c>
      <c r="AL408" s="169">
        <f t="shared" ref="AL408" si="1694">IFERROR((AL392-AK392)/AK392,"n.a")</f>
        <v>-6.6034276489218072E-2</v>
      </c>
      <c r="AM408" s="169">
        <f t="shared" ref="AM408" si="1695">IFERROR((AM392-AL392)/AL392,"n.a")</f>
        <v>6.8739446938330034E-2</v>
      </c>
      <c r="AN408" s="169">
        <f t="shared" ref="AN408" si="1696">IFERROR((AN392-AM392)/AM392,"n.a")</f>
        <v>-6.3471258273956693E-2</v>
      </c>
      <c r="AO408" s="169">
        <f t="shared" ref="AO408" si="1697">IFERROR((AO392-AN392)/AN392,"n.a")</f>
        <v>-3.4771168801116755E-3</v>
      </c>
      <c r="AP408" s="169">
        <f t="shared" ref="AP408" si="1698">IFERROR((AP392-AO392)/AO392,"n.a")</f>
        <v>1.2287600636544671</v>
      </c>
      <c r="AQ408" s="169">
        <f t="shared" ref="AQ408" si="1699">IFERROR((AQ392-AP392)/AP392,"n.a")</f>
        <v>-0.25058693584126285</v>
      </c>
      <c r="AR408" s="169">
        <f t="shared" ref="AR408" si="1700">IFERROR((AR392-AQ392)/AQ392,"n.a")</f>
        <v>0.33399564178540814</v>
      </c>
      <c r="AS408" s="169">
        <f t="shared" ref="AS408" si="1701">IFERROR((AS392-AR392)/AR392,"n.a")</f>
        <v>-0.25010349673731425</v>
      </c>
      <c r="AT408" s="169">
        <f t="shared" ref="AT408" si="1702">IFERROR((AT392-AS392)/AS392,"n.a")</f>
        <v>0.33305574082993838</v>
      </c>
      <c r="AU408" s="169">
        <f t="shared" ref="AU408" si="1703">IFERROR((AU392-AT392)/AT392,"n.a")</f>
        <v>-0.25152833367647837</v>
      </c>
      <c r="AV408" s="169">
        <f t="shared" ref="AV408" si="1704">IFERROR((AV392-AU392)/AU392,"n.a")</f>
        <v>-0.23206710440808975</v>
      </c>
      <c r="AW408" s="169">
        <f t="shared" ref="AW408" si="1705">IFERROR((AW392-AV392)/AV392,"n.a")</f>
        <v>0.30412137799165778</v>
      </c>
      <c r="AX408" s="169">
        <f t="shared" ref="AX408" si="1706">IFERROR((AX392-AW392)/AW392,"n.a")</f>
        <v>-0.23275704902729422</v>
      </c>
      <c r="AY408" s="169">
        <f t="shared" ref="AY408" si="1707">IFERROR((AY392-AX392)/AX392,"n.a")</f>
        <v>0.30103065220669195</v>
      </c>
      <c r="BA408" s="140" t="s">
        <v>114</v>
      </c>
      <c r="BB408" s="140" t="s">
        <v>114</v>
      </c>
      <c r="BC408" s="140" t="s">
        <v>114</v>
      </c>
      <c r="BD408" s="140" t="s">
        <v>114</v>
      </c>
      <c r="BF408" s="77" t="s">
        <v>247</v>
      </c>
      <c r="BG408" s="77" t="str">
        <f t="shared" si="1598"/>
        <v>Active drivers growth rateWeak  Case Scenario</v>
      </c>
    </row>
    <row r="409" spans="2:59" x14ac:dyDescent="0.25">
      <c r="B409" s="91" t="s">
        <v>148</v>
      </c>
      <c r="C409" s="94" t="s">
        <v>119</v>
      </c>
      <c r="D409" s="96" t="str">
        <f>IFERROR((D389-C389)/C389,"n.a")</f>
        <v>n.a</v>
      </c>
      <c r="E409" s="96">
        <f t="shared" ref="E409:E410" si="1708">IFERROR((E389-D389)/D389,"n.a")</f>
        <v>-0.10690961337513062</v>
      </c>
      <c r="F409" s="96">
        <f t="shared" ref="F409:F410" si="1709">IFERROR((F389-E389)/E389,"n.a")</f>
        <v>0.24182815356489945</v>
      </c>
      <c r="G409" s="96">
        <f t="shared" ref="G409:G410" si="1710">IFERROR((G389-F389)/F389,"n.a")</f>
        <v>-7.1310799670239081E-2</v>
      </c>
      <c r="H409" s="96">
        <f t="shared" ref="H409:H410" si="1711">IFERROR((H389-G389)/G389,"n.a")</f>
        <v>6.9938494705472073E-2</v>
      </c>
      <c r="I409" s="96">
        <f t="shared" ref="I409:I410" si="1712">IFERROR((I389-H389)/H389,"n.a")</f>
        <v>-3.140926869740429E-3</v>
      </c>
      <c r="J409" s="96">
        <f t="shared" ref="J409:J410" si="1713">IFERROR((J389-I389)/I389,"n.a")</f>
        <v>3.7453183520599252E-2</v>
      </c>
      <c r="K409" s="96">
        <f t="shared" ref="K409:K410" si="1714">IFERROR((K389-J389)/J389,"n.a")</f>
        <v>-4.2519053349378257E-2</v>
      </c>
      <c r="L409" s="96">
        <f t="shared" ref="L409:L410" si="1715">IFERROR((L389-K389)/K389,"n.a")</f>
        <v>-3.6447423544197735E-2</v>
      </c>
      <c r="M409" s="96">
        <f t="shared" ref="M409:M410" si="1716">IFERROR((M389-L389)/L389,"n.a")</f>
        <v>-6.3850931677018635E-2</v>
      </c>
      <c r="N409" s="96">
        <f t="shared" ref="N409:N410" si="1717">IFERROR((N389-M389)/M389,"n.a")</f>
        <v>2.2956475583864117E-2</v>
      </c>
      <c r="O409" s="96">
        <f t="shared" ref="O409:O410" si="1718">IFERROR((O389-N389)/N389,"n.a")</f>
        <v>8.1982098845505252E-2</v>
      </c>
      <c r="P409" s="169">
        <f t="shared" ref="P409:P410" si="1719">IFERROR((P389-O389)/O389,"n.a")</f>
        <v>-0.16736490258049497</v>
      </c>
      <c r="Q409" s="169">
        <f t="shared" ref="Q409:Q410" si="1720">IFERROR((Q389-P389)/P389,"n.a")</f>
        <v>0</v>
      </c>
      <c r="R409" s="169">
        <f t="shared" ref="R409:R410" si="1721">IFERROR((R389-Q389)/Q389,"n.a")</f>
        <v>0</v>
      </c>
      <c r="S409" s="169">
        <f t="shared" ref="S409:S410" si="1722">IFERROR((S389-R389)/R389,"n.a")</f>
        <v>0</v>
      </c>
      <c r="T409" s="169">
        <f t="shared" ref="T409:T410" si="1723">IFERROR((T389-S389)/S389,"n.a")</f>
        <v>0</v>
      </c>
      <c r="U409" s="169">
        <f t="shared" ref="U409:U410" si="1724">IFERROR((U389-T389)/T389,"n.a")</f>
        <v>0</v>
      </c>
      <c r="V409" s="169">
        <f t="shared" ref="V409:V410" si="1725">IFERROR((V389-U389)/U389,"n.a")</f>
        <v>0</v>
      </c>
      <c r="W409" s="169">
        <f t="shared" ref="W409:W410" si="1726">IFERROR((W389-V389)/V389,"n.a")</f>
        <v>0</v>
      </c>
      <c r="X409" s="169">
        <f t="shared" ref="X409:X410" si="1727">IFERROR((X389-W389)/W389,"n.a")</f>
        <v>0</v>
      </c>
      <c r="Y409" s="169">
        <f t="shared" ref="Y409:Y410" si="1728">IFERROR((Y389-X389)/X389,"n.a")</f>
        <v>0</v>
      </c>
      <c r="Z409" s="169">
        <f t="shared" ref="Z409:Z410" si="1729">IFERROR((Z389-Y389)/Y389,"n.a")</f>
        <v>0</v>
      </c>
      <c r="AA409" s="169">
        <f t="shared" ref="AA409:AA410" si="1730">IFERROR((AA389-Z389)/Z389,"n.a")</f>
        <v>0</v>
      </c>
      <c r="AB409" s="169">
        <f t="shared" ref="AB409:AB410" si="1731">IFERROR((AB389-AA389)/AA389,"n.a")</f>
        <v>0</v>
      </c>
      <c r="AC409" s="169">
        <f t="shared" ref="AC409:AC410" si="1732">IFERROR((AC389-AB389)/AB389,"n.a")</f>
        <v>0</v>
      </c>
      <c r="AD409" s="169">
        <f t="shared" ref="AD409:AD410" si="1733">IFERROR((AD389-AC389)/AC389,"n.a")</f>
        <v>0</v>
      </c>
      <c r="AE409" s="169">
        <f t="shared" ref="AE409:AE410" si="1734">IFERROR((AE389-AD389)/AD389,"n.a")</f>
        <v>0</v>
      </c>
      <c r="AF409" s="169">
        <f t="shared" ref="AF409:AF410" si="1735">IFERROR((AF389-AE389)/AE389,"n.a")</f>
        <v>0</v>
      </c>
      <c r="AG409" s="169">
        <f t="shared" ref="AG409:AG410" si="1736">IFERROR((AG389-AF389)/AF389,"n.a")</f>
        <v>0</v>
      </c>
      <c r="AH409" s="169">
        <f t="shared" ref="AH409:AH410" si="1737">IFERROR((AH389-AG389)/AG389,"n.a")</f>
        <v>0</v>
      </c>
      <c r="AI409" s="169">
        <f t="shared" ref="AI409:AI410" si="1738">IFERROR((AI389-AH389)/AH389,"n.a")</f>
        <v>0</v>
      </c>
      <c r="AJ409" s="169">
        <f t="shared" ref="AJ409:AJ410" si="1739">IFERROR((AJ389-AI389)/AI389,"n.a")</f>
        <v>0</v>
      </c>
      <c r="AK409" s="169">
        <f t="shared" ref="AK409:AK410" si="1740">IFERROR((AK389-AJ389)/AJ389,"n.a")</f>
        <v>0</v>
      </c>
      <c r="AL409" s="169">
        <f t="shared" ref="AL409:AL410" si="1741">IFERROR((AL389-AK389)/AK389,"n.a")</f>
        <v>0</v>
      </c>
      <c r="AM409" s="169">
        <f t="shared" ref="AM409:AM410" si="1742">IFERROR((AM389-AL389)/AL389,"n.a")</f>
        <v>0</v>
      </c>
      <c r="AN409" s="169">
        <f t="shared" ref="AN409:AN410" si="1743">IFERROR((AN389-AM389)/AM389,"n.a")</f>
        <v>0</v>
      </c>
      <c r="AO409" s="169">
        <f t="shared" ref="AO409:AO410" si="1744">IFERROR((AO389-AN389)/AN389,"n.a")</f>
        <v>0</v>
      </c>
      <c r="AP409" s="169">
        <f t="shared" ref="AP409:AP410" si="1745">IFERROR((AP389-AO389)/AO389,"n.a")</f>
        <v>0</v>
      </c>
      <c r="AQ409" s="169">
        <f t="shared" ref="AQ409:AQ410" si="1746">IFERROR((AQ389-AP389)/AP389,"n.a")</f>
        <v>0</v>
      </c>
      <c r="AR409" s="169">
        <f t="shared" ref="AR409:AR410" si="1747">IFERROR((AR389-AQ389)/AQ389,"n.a")</f>
        <v>0</v>
      </c>
      <c r="AS409" s="169">
        <f t="shared" ref="AS409:AS410" si="1748">IFERROR((AS389-AR389)/AR389,"n.a")</f>
        <v>0</v>
      </c>
      <c r="AT409" s="169">
        <f t="shared" ref="AT409:AT410" si="1749">IFERROR((AT389-AS389)/AS389,"n.a")</f>
        <v>0</v>
      </c>
      <c r="AU409" s="169">
        <f t="shared" ref="AU409:AU410" si="1750">IFERROR((AU389-AT389)/AT389,"n.a")</f>
        <v>0</v>
      </c>
      <c r="AV409" s="169">
        <f t="shared" ref="AV409:AV410" si="1751">IFERROR((AV389-AU389)/AU389,"n.a")</f>
        <v>0</v>
      </c>
      <c r="AW409" s="169">
        <f t="shared" ref="AW409:AW410" si="1752">IFERROR((AW389-AV389)/AV389,"n.a")</f>
        <v>0</v>
      </c>
      <c r="AX409" s="169">
        <f t="shared" ref="AX409:AX410" si="1753">IFERROR((AX389-AW389)/AW389,"n.a")</f>
        <v>0</v>
      </c>
      <c r="AY409" s="169">
        <f t="shared" ref="AY409:AY410" si="1754">IFERROR((AY389-AX389)/AX389,"n.a")</f>
        <v>0</v>
      </c>
      <c r="BA409" s="140" t="s">
        <v>114</v>
      </c>
      <c r="BB409" s="140" t="s">
        <v>114</v>
      </c>
      <c r="BC409" s="140" t="s">
        <v>114</v>
      </c>
      <c r="BD409" s="140" t="s">
        <v>114</v>
      </c>
      <c r="BF409" s="77" t="s">
        <v>247</v>
      </c>
      <c r="BG409" s="77" t="str">
        <f t="shared" si="1598"/>
        <v>New riders growth rateWeak  Case Scenario</v>
      </c>
    </row>
    <row r="410" spans="2:59" x14ac:dyDescent="0.25">
      <c r="B410" s="91" t="s">
        <v>149</v>
      </c>
      <c r="C410" s="94" t="s">
        <v>119</v>
      </c>
      <c r="D410" s="96" t="str">
        <f>IFERROR((D390-C390)/C390,"n.a")</f>
        <v>n.a</v>
      </c>
      <c r="E410" s="96">
        <f t="shared" si="1708"/>
        <v>-5.9602649006622516E-2</v>
      </c>
      <c r="F410" s="96">
        <f t="shared" si="1709"/>
        <v>1.6901408450704224E-2</v>
      </c>
      <c r="G410" s="96">
        <f t="shared" si="1710"/>
        <v>-0.22437673130193905</v>
      </c>
      <c r="H410" s="96">
        <f t="shared" si="1711"/>
        <v>-2.1428571428571429E-2</v>
      </c>
      <c r="I410" s="96">
        <f t="shared" si="1712"/>
        <v>-6.569343065693431E-2</v>
      </c>
      <c r="J410" s="96">
        <f t="shared" si="1713"/>
        <v>0.21484375</v>
      </c>
      <c r="K410" s="96">
        <f t="shared" si="1714"/>
        <v>-8.0385852090032149E-3</v>
      </c>
      <c r="L410" s="96">
        <f t="shared" si="1715"/>
        <v>-8.4278768233387355E-2</v>
      </c>
      <c r="M410" s="96">
        <f t="shared" si="1716"/>
        <v>0.12389380530973451</v>
      </c>
      <c r="N410" s="96">
        <f t="shared" si="1717"/>
        <v>-0.2015748031496063</v>
      </c>
      <c r="O410" s="96">
        <f t="shared" si="1718"/>
        <v>-0.29585798816568049</v>
      </c>
      <c r="P410" s="169">
        <f t="shared" si="1719"/>
        <v>0.19180932278615176</v>
      </c>
      <c r="Q410" s="169">
        <f t="shared" si="1720"/>
        <v>0</v>
      </c>
      <c r="R410" s="169">
        <f t="shared" si="1721"/>
        <v>0</v>
      </c>
      <c r="S410" s="169">
        <f t="shared" si="1722"/>
        <v>0</v>
      </c>
      <c r="T410" s="169">
        <f t="shared" si="1723"/>
        <v>0</v>
      </c>
      <c r="U410" s="169">
        <f t="shared" si="1724"/>
        <v>0</v>
      </c>
      <c r="V410" s="169">
        <f t="shared" si="1725"/>
        <v>0</v>
      </c>
      <c r="W410" s="169">
        <f t="shared" si="1726"/>
        <v>0</v>
      </c>
      <c r="X410" s="169">
        <f t="shared" si="1727"/>
        <v>0</v>
      </c>
      <c r="Y410" s="169">
        <f t="shared" si="1728"/>
        <v>0</v>
      </c>
      <c r="Z410" s="169">
        <f t="shared" si="1729"/>
        <v>0</v>
      </c>
      <c r="AA410" s="169">
        <f t="shared" si="1730"/>
        <v>0</v>
      </c>
      <c r="AB410" s="169">
        <f t="shared" si="1731"/>
        <v>0</v>
      </c>
      <c r="AC410" s="169">
        <f t="shared" si="1732"/>
        <v>0</v>
      </c>
      <c r="AD410" s="169">
        <f t="shared" si="1733"/>
        <v>0</v>
      </c>
      <c r="AE410" s="169">
        <f t="shared" si="1734"/>
        <v>0</v>
      </c>
      <c r="AF410" s="169">
        <f t="shared" si="1735"/>
        <v>0</v>
      </c>
      <c r="AG410" s="169">
        <f t="shared" si="1736"/>
        <v>0</v>
      </c>
      <c r="AH410" s="169">
        <f t="shared" si="1737"/>
        <v>0</v>
      </c>
      <c r="AI410" s="169">
        <f t="shared" si="1738"/>
        <v>0</v>
      </c>
      <c r="AJ410" s="169">
        <f t="shared" si="1739"/>
        <v>0</v>
      </c>
      <c r="AK410" s="169">
        <f t="shared" si="1740"/>
        <v>0</v>
      </c>
      <c r="AL410" s="169">
        <f t="shared" si="1741"/>
        <v>0</v>
      </c>
      <c r="AM410" s="169">
        <f t="shared" si="1742"/>
        <v>0</v>
      </c>
      <c r="AN410" s="169">
        <f t="shared" si="1743"/>
        <v>0</v>
      </c>
      <c r="AO410" s="169">
        <f t="shared" si="1744"/>
        <v>0</v>
      </c>
      <c r="AP410" s="169">
        <f t="shared" si="1745"/>
        <v>0</v>
      </c>
      <c r="AQ410" s="169">
        <f t="shared" si="1746"/>
        <v>0</v>
      </c>
      <c r="AR410" s="169">
        <f t="shared" si="1747"/>
        <v>0</v>
      </c>
      <c r="AS410" s="169">
        <f t="shared" si="1748"/>
        <v>0</v>
      </c>
      <c r="AT410" s="169">
        <f t="shared" si="1749"/>
        <v>0</v>
      </c>
      <c r="AU410" s="169">
        <f t="shared" si="1750"/>
        <v>0</v>
      </c>
      <c r="AV410" s="169">
        <f t="shared" si="1751"/>
        <v>0</v>
      </c>
      <c r="AW410" s="169">
        <f t="shared" si="1752"/>
        <v>0</v>
      </c>
      <c r="AX410" s="169">
        <f t="shared" si="1753"/>
        <v>0</v>
      </c>
      <c r="AY410" s="169">
        <f t="shared" si="1754"/>
        <v>0</v>
      </c>
      <c r="BA410" s="140" t="s">
        <v>114</v>
      </c>
      <c r="BB410" s="140" t="s">
        <v>114</v>
      </c>
      <c r="BC410" s="140" t="s">
        <v>114</v>
      </c>
      <c r="BD410" s="140" t="s">
        <v>114</v>
      </c>
      <c r="BF410" s="77" t="s">
        <v>247</v>
      </c>
      <c r="BG410" s="77" t="str">
        <f t="shared" si="1598"/>
        <v>New driders growth rateWeak  Case Scenario</v>
      </c>
    </row>
    <row r="411" spans="2:59" x14ac:dyDescent="0.25">
      <c r="B411" s="91" t="s">
        <v>150</v>
      </c>
      <c r="C411" s="94" t="s">
        <v>119</v>
      </c>
      <c r="D411" s="96" t="str">
        <f>IFERROR((D336-C336)/C336,"n.a")</f>
        <v>n.a</v>
      </c>
      <c r="E411" s="96">
        <f t="shared" ref="E411" si="1755">IFERROR((E336-D336)/D336,"n.a")</f>
        <v>1.1237390115774643E-2</v>
      </c>
      <c r="F411" s="96">
        <f t="shared" ref="F411" si="1756">IFERROR((F336-E336)/E336,"n.a")</f>
        <v>0.14206435453531893</v>
      </c>
      <c r="G411" s="96">
        <f t="shared" ref="G411" si="1757">IFERROR((G336-F336)/F336,"n.a")</f>
        <v>4.6112278539645724E-2</v>
      </c>
      <c r="H411" s="96">
        <f t="shared" ref="H411" si="1758">IFERROR((H336-G336)/G336,"n.a")</f>
        <v>3.0946256792863471E-2</v>
      </c>
      <c r="I411" s="96">
        <f t="shared" ref="I411" si="1759">IFERROR((I336-H336)/H336,"n.a")</f>
        <v>-2.5241400249258829E-2</v>
      </c>
      <c r="J411" s="96">
        <f t="shared" ref="J411" si="1760">IFERROR((J336-I336)/I336,"n.a")</f>
        <v>-5.5555832820145756E-2</v>
      </c>
      <c r="K411" s="96">
        <f t="shared" ref="K411" si="1761">IFERROR((K336-J336)/J336,"n.a")</f>
        <v>7.3102125073661123E-2</v>
      </c>
      <c r="L411" s="96">
        <f t="shared" ref="L411" si="1762">IFERROR((L336-K336)/K336,"n.a")</f>
        <v>1.0489746937855956E-2</v>
      </c>
      <c r="M411" s="96">
        <f t="shared" ref="M411" si="1763">IFERROR((M336-L336)/L336,"n.a")</f>
        <v>6.061200841599587E-3</v>
      </c>
      <c r="N411" s="96">
        <f t="shared" ref="N411" si="1764">IFERROR((N336-M336)/M336,"n.a")</f>
        <v>-3.8137999372685825E-2</v>
      </c>
      <c r="O411" s="96">
        <f t="shared" ref="O411" si="1765">IFERROR((O336-N336)/N336,"n.a")</f>
        <v>4.9016965116842587E-2</v>
      </c>
      <c r="P411" s="169">
        <f t="shared" ref="P411" si="1766">IFERROR((P336-O336)/O336,"n.a")</f>
        <v>-3.7928564855595599E-2</v>
      </c>
      <c r="Q411" s="169">
        <f t="shared" ref="Q411" si="1767">IFERROR((Q336-P336)/P336,"n.a")</f>
        <v>4.3343636276261172E-2</v>
      </c>
      <c r="R411" s="169">
        <f t="shared" ref="R411" si="1768">IFERROR((R336-Q336)/Q336,"n.a")</f>
        <v>0.12274566319248646</v>
      </c>
      <c r="S411" s="169">
        <f t="shared" ref="S411" si="1769">IFERROR((S336-R336)/R336,"n.a")</f>
        <v>-1.3467239283085431E-2</v>
      </c>
      <c r="T411" s="169">
        <f t="shared" ref="T411" si="1770">IFERROR((T336-S336)/S336,"n.a")</f>
        <v>6.8906764918195848E-2</v>
      </c>
      <c r="U411" s="169">
        <f t="shared" ref="U411" si="1771">IFERROR((U336-T336)/T336,"n.a")</f>
        <v>-2.4900288141167497E-2</v>
      </c>
      <c r="V411" s="169">
        <f t="shared" ref="V411" si="1772">IFERROR((V336-U336)/U336,"n.a")</f>
        <v>6.2388886993470234E-2</v>
      </c>
      <c r="W411" s="169">
        <f t="shared" ref="W411" si="1773">IFERROR((W336-V336)/V336,"n.a")</f>
        <v>-2.9038821077024424E-2</v>
      </c>
      <c r="X411" s="169">
        <f t="shared" ref="X411" si="1774">IFERROR((X336-W336)/W336,"n.a")</f>
        <v>-1.2175769355758552E-2</v>
      </c>
      <c r="Y411" s="169">
        <f t="shared" ref="Y411" si="1775">IFERROR((Y336-X336)/X336,"n.a")</f>
        <v>2.7802496351676517E-2</v>
      </c>
      <c r="Z411" s="169">
        <f t="shared" ref="Z411" si="1776">IFERROR((Z336-Y336)/Y336,"n.a")</f>
        <v>-1.3834873206495705E-2</v>
      </c>
      <c r="AA411" s="169">
        <f t="shared" ref="AA411" si="1777">IFERROR((AA336-Z336)/Z336,"n.a")</f>
        <v>3.0656330934664001E-2</v>
      </c>
      <c r="AB411" s="169">
        <f t="shared" ref="AB411" si="1778">IFERROR((AB336-AA336)/AA336,"n.a")</f>
        <v>0.52890667188757112</v>
      </c>
      <c r="AC411" s="169">
        <f t="shared" ref="AC411" si="1779">IFERROR((AC336-AB336)/AB336,"n.a")</f>
        <v>9.5186988138314544E-3</v>
      </c>
      <c r="AD411" s="169">
        <f t="shared" ref="AD411" si="1780">IFERROR((AD336-AC336)/AC336,"n.a")</f>
        <v>7.5113246472033726E-2</v>
      </c>
      <c r="AE411" s="169">
        <f t="shared" ref="AE411" si="1781">IFERROR((AE336-AD336)/AD336,"n.a")</f>
        <v>-2.8568352208093183E-2</v>
      </c>
      <c r="AF411" s="169">
        <f t="shared" ref="AF411" si="1782">IFERROR((AF336-AE336)/AE336,"n.a")</f>
        <v>4.6026312444575057E-2</v>
      </c>
      <c r="AG411" s="169">
        <f t="shared" ref="AG411" si="1783">IFERROR((AG336-AF336)/AF336,"n.a")</f>
        <v>-3.1060137739638158E-2</v>
      </c>
      <c r="AH411" s="169">
        <f t="shared" ref="AH411" si="1784">IFERROR((AH336-AG336)/AG336,"n.a")</f>
        <v>4.2617928474364936E-2</v>
      </c>
      <c r="AI411" s="169">
        <f t="shared" ref="AI411" si="1785">IFERROR((AI336-AH336)/AH336,"n.a")</f>
        <v>-3.2164707610178873E-2</v>
      </c>
      <c r="AJ411" s="169">
        <f t="shared" ref="AJ411" si="1786">IFERROR((AJ336-AI336)/AI336,"n.a")</f>
        <v>-1.2363720344238128E-2</v>
      </c>
      <c r="AK411" s="169">
        <f t="shared" ref="AK411" si="1787">IFERROR((AK336-AJ336)/AJ336,"n.a")</f>
        <v>2.5951861882679839E-2</v>
      </c>
      <c r="AL411" s="169">
        <f t="shared" ref="AL411" si="1788">IFERROR((AL336-AK336)/AK336,"n.a")</f>
        <v>-1.6927887917976728E-2</v>
      </c>
      <c r="AM411" s="169">
        <f t="shared" ref="AM411" si="1789">IFERROR((AM336-AL336)/AL336,"n.a")</f>
        <v>2.7071966525856861E-2</v>
      </c>
      <c r="AN411" s="169">
        <f t="shared" ref="AN411" si="1790">IFERROR((AN336-AM336)/AM336,"n.a")</f>
        <v>5.1058942870179688E-2</v>
      </c>
      <c r="AO411" s="169">
        <f t="shared" ref="AO411" si="1791">IFERROR((AO336-AN336)/AN336,"n.a")</f>
        <v>8.7564492688754802E-5</v>
      </c>
      <c r="AP411" s="169">
        <f t="shared" ref="AP411" si="1792">IFERROR((AP336-AO336)/AO336,"n.a")</f>
        <v>0.16973393880043061</v>
      </c>
      <c r="AQ411" s="169">
        <f t="shared" ref="AQ411" si="1793">IFERROR((AQ336-AP336)/AP336,"n.a")</f>
        <v>-4.2930122635843476E-2</v>
      </c>
      <c r="AR411" s="169">
        <f t="shared" ref="AR411" si="1794">IFERROR((AR336-AQ336)/AQ336,"n.a")</f>
        <v>5.0207100225563094E-2</v>
      </c>
      <c r="AS411" s="169">
        <f t="shared" ref="AS411" si="1795">IFERROR((AS336-AR336)/AR336,"n.a")</f>
        <v>-3.8878166047469562E-2</v>
      </c>
      <c r="AT411" s="169">
        <f t="shared" ref="AT411" si="1796">IFERROR((AT336-AS336)/AS336,"n.a")</f>
        <v>4.8847408422959857E-2</v>
      </c>
      <c r="AU411" s="169">
        <f t="shared" ref="AU411" si="1797">IFERROR((AU336-AT336)/AT336,"n.a")</f>
        <v>-4.0017809967301213E-2</v>
      </c>
      <c r="AV411" s="169">
        <f t="shared" ref="AV411" si="1798">IFERROR((AV336-AU336)/AU336,"n.a")</f>
        <v>-4.2962597247948063E-2</v>
      </c>
      <c r="AW411" s="169">
        <f t="shared" ref="AW411" si="1799">IFERROR((AW336-AV336)/AV336,"n.a")</f>
        <v>4.9718380424968116E-2</v>
      </c>
      <c r="AX411" s="169">
        <f t="shared" ref="AX411" si="1800">IFERROR((AX336-AW336)/AW336,"n.a")</f>
        <v>-4.2008427717228736E-2</v>
      </c>
      <c r="AY411" s="169">
        <f t="shared" ref="AY411" si="1801">IFERROR((AY336-AX336)/AX336,"n.a")</f>
        <v>4.8532947057561997E-2</v>
      </c>
      <c r="BA411" s="140" t="s">
        <v>114</v>
      </c>
      <c r="BB411" s="140" t="s">
        <v>114</v>
      </c>
      <c r="BC411" s="140" t="s">
        <v>114</v>
      </c>
      <c r="BD411" s="140" t="s">
        <v>114</v>
      </c>
      <c r="BF411" s="77" t="s">
        <v>247</v>
      </c>
      <c r="BG411" s="77" t="str">
        <f t="shared" si="1598"/>
        <v>Revenue growth rateWeak  Case Scenario</v>
      </c>
    </row>
    <row r="412" spans="2:59" x14ac:dyDescent="0.25">
      <c r="B412" s="91" t="s">
        <v>151</v>
      </c>
      <c r="C412" s="94" t="s">
        <v>119</v>
      </c>
      <c r="D412" s="96" t="str">
        <f>IFERROR((D334-C334)/C334,"n.a")</f>
        <v>n.a</v>
      </c>
      <c r="E412" s="96">
        <f t="shared" ref="E412" si="1802">IFERROR((E334-D334)/D334,"n.a")</f>
        <v>1.1249094912972645E-2</v>
      </c>
      <c r="F412" s="96">
        <f t="shared" ref="F412" si="1803">IFERROR((F334-E334)/E334,"n.a")</f>
        <v>0.1420203432454098</v>
      </c>
      <c r="G412" s="96">
        <f t="shared" ref="G412" si="1804">IFERROR((G334-F334)/F334,"n.a")</f>
        <v>4.6054582929488386E-2</v>
      </c>
      <c r="H412" s="96">
        <f t="shared" ref="H412" si="1805">IFERROR((H334-G334)/G334,"n.a")</f>
        <v>3.0990879854883132E-2</v>
      </c>
      <c r="I412" s="96">
        <f t="shared" ref="I412" si="1806">IFERROR((I334-H334)/H334,"n.a")</f>
        <v>-2.5280882864011651E-2</v>
      </c>
      <c r="J412" s="96">
        <f t="shared" ref="J412" si="1807">IFERROR((J334-I334)/I334,"n.a")</f>
        <v>-5.5553990278506056E-2</v>
      </c>
      <c r="K412" s="96">
        <f t="shared" ref="K412" si="1808">IFERROR((K334-J334)/J334,"n.a")</f>
        <v>7.3095702234184351E-2</v>
      </c>
      <c r="L412" s="96">
        <f t="shared" ref="L412" si="1809">IFERROR((L334-K334)/K334,"n.a")</f>
        <v>1.0493809389236374E-2</v>
      </c>
      <c r="M412" s="96">
        <f t="shared" ref="M412" si="1810">IFERROR((M334-L334)/L334,"n.a")</f>
        <v>6.4674081743951927E-3</v>
      </c>
      <c r="N412" s="96">
        <f t="shared" ref="N412" si="1811">IFERROR((N334-M334)/M334,"n.a")</f>
        <v>-3.8180651180029085E-2</v>
      </c>
      <c r="O412" s="96">
        <f t="shared" ref="O412" si="1812">IFERROR((O334-N334)/N334,"n.a")</f>
        <v>4.9069151590921345E-2</v>
      </c>
      <c r="P412" s="169">
        <f t="shared" ref="P412" si="1813">IFERROR((P334-O334)/O334,"n.a")</f>
        <v>-3.8207416592704616E-2</v>
      </c>
      <c r="Q412" s="169">
        <f t="shared" ref="Q412" si="1814">IFERROR((Q334-P334)/P334,"n.a")</f>
        <v>4.3343636276261144E-2</v>
      </c>
      <c r="R412" s="169">
        <f t="shared" ref="R412" si="1815">IFERROR((R334-Q334)/Q334,"n.a")</f>
        <v>0.12274566319248663</v>
      </c>
      <c r="S412" s="169">
        <f t="shared" ref="S412" si="1816">IFERROR((S334-R334)/R334,"n.a")</f>
        <v>-1.3467239283085479E-2</v>
      </c>
      <c r="T412" s="169">
        <f t="shared" ref="T412" si="1817">IFERROR((T334-S334)/S334,"n.a")</f>
        <v>6.8906764918195793E-2</v>
      </c>
      <c r="U412" s="169">
        <f t="shared" ref="U412" si="1818">IFERROR((U334-T334)/T334,"n.a")</f>
        <v>-2.4900288141167487E-2</v>
      </c>
      <c r="V412" s="169">
        <f t="shared" ref="V412" si="1819">IFERROR((V334-U334)/U334,"n.a")</f>
        <v>6.2388886993470165E-2</v>
      </c>
      <c r="W412" s="169">
        <f t="shared" ref="W412" si="1820">IFERROR((W334-V334)/V334,"n.a")</f>
        <v>-2.9038821077024327E-2</v>
      </c>
      <c r="X412" s="169">
        <f t="shared" ref="X412" si="1821">IFERROR((X334-W334)/W334,"n.a")</f>
        <v>-1.2175769355758636E-2</v>
      </c>
      <c r="Y412" s="169">
        <f t="shared" ref="Y412" si="1822">IFERROR((Y334-X334)/X334,"n.a")</f>
        <v>2.7802496351676528E-2</v>
      </c>
      <c r="Z412" s="169">
        <f t="shared" ref="Z412" si="1823">IFERROR((Z334-Y334)/Y334,"n.a")</f>
        <v>-1.3834873206495723E-2</v>
      </c>
      <c r="AA412" s="169">
        <f t="shared" ref="AA412" si="1824">IFERROR((AA334-Z334)/Z334,"n.a")</f>
        <v>3.0656330934664015E-2</v>
      </c>
      <c r="AB412" s="169">
        <f t="shared" ref="AB412" si="1825">IFERROR((AB334-AA334)/AA334,"n.a")</f>
        <v>0.52890667188757112</v>
      </c>
      <c r="AC412" s="169">
        <f t="shared" ref="AC412" si="1826">IFERROR((AC334-AB334)/AB334,"n.a")</f>
        <v>9.5186988138315134E-3</v>
      </c>
      <c r="AD412" s="169">
        <f t="shared" ref="AD412" si="1827">IFERROR((AD334-AC334)/AC334,"n.a")</f>
        <v>7.5113246472033671E-2</v>
      </c>
      <c r="AE412" s="169">
        <f t="shared" ref="AE412" si="1828">IFERROR((AE334-AD334)/AD334,"n.a")</f>
        <v>-2.8568352208093197E-2</v>
      </c>
      <c r="AF412" s="169">
        <f t="shared" ref="AF412" si="1829">IFERROR((AF334-AE334)/AE334,"n.a")</f>
        <v>4.6026312444575126E-2</v>
      </c>
      <c r="AG412" s="169">
        <f t="shared" ref="AG412" si="1830">IFERROR((AG334-AF334)/AF334,"n.a")</f>
        <v>-3.1060137739638265E-2</v>
      </c>
      <c r="AH412" s="169">
        <f t="shared" ref="AH412" si="1831">IFERROR((AH334-AG334)/AG334,"n.a")</f>
        <v>4.2617928474364901E-2</v>
      </c>
      <c r="AI412" s="169">
        <f t="shared" ref="AI412" si="1832">IFERROR((AI334-AH334)/AH334,"n.a")</f>
        <v>-3.2164707610178887E-2</v>
      </c>
      <c r="AJ412" s="169">
        <f t="shared" ref="AJ412" si="1833">IFERROR((AJ334-AI334)/AI334,"n.a")</f>
        <v>-1.2363720344237971E-2</v>
      </c>
      <c r="AK412" s="169">
        <f t="shared" ref="AK412" si="1834">IFERROR((AK334-AJ334)/AJ334,"n.a")</f>
        <v>2.5951861882679807E-2</v>
      </c>
      <c r="AL412" s="169">
        <f t="shared" ref="AL412" si="1835">IFERROR((AL334-AK334)/AK334,"n.a")</f>
        <v>-1.6927887917976864E-2</v>
      </c>
      <c r="AM412" s="169">
        <f t="shared" ref="AM412" si="1836">IFERROR((AM334-AL334)/AL334,"n.a")</f>
        <v>2.7071966525857003E-2</v>
      </c>
      <c r="AN412" s="169">
        <f t="shared" ref="AN412" si="1837">IFERROR((AN334-AM334)/AM334,"n.a")</f>
        <v>5.1058942870179549E-2</v>
      </c>
      <c r="AO412" s="169">
        <f t="shared" ref="AO412" si="1838">IFERROR((AO334-AN334)/AN334,"n.a")</f>
        <v>8.7564492688785322E-5</v>
      </c>
      <c r="AP412" s="169">
        <f t="shared" ref="AP412" si="1839">IFERROR((AP334-AO334)/AO334,"n.a")</f>
        <v>0.16973393880043061</v>
      </c>
      <c r="AQ412" s="169">
        <f t="shared" ref="AQ412" si="1840">IFERROR((AQ334-AP334)/AP334,"n.a")</f>
        <v>-4.2930122635843428E-2</v>
      </c>
      <c r="AR412" s="169">
        <f t="shared" ref="AR412" si="1841">IFERROR((AR334-AQ334)/AQ334,"n.a")</f>
        <v>5.0207100225563052E-2</v>
      </c>
      <c r="AS412" s="169">
        <f t="shared" ref="AS412" si="1842">IFERROR((AS334-AR334)/AR334,"n.a")</f>
        <v>-3.8878166047469583E-2</v>
      </c>
      <c r="AT412" s="169">
        <f t="shared" ref="AT412" si="1843">IFERROR((AT334-AS334)/AS334,"n.a")</f>
        <v>4.8847408422959863E-2</v>
      </c>
      <c r="AU412" s="169">
        <f t="shared" ref="AU412" si="1844">IFERROR((AU334-AT334)/AT334,"n.a")</f>
        <v>-4.0017809967301199E-2</v>
      </c>
      <c r="AV412" s="169">
        <f t="shared" ref="AV412" si="1845">IFERROR((AV334-AU334)/AU334,"n.a")</f>
        <v>-4.2962597247948049E-2</v>
      </c>
      <c r="AW412" s="169">
        <f t="shared" ref="AW412" si="1846">IFERROR((AW334-AV334)/AV334,"n.a")</f>
        <v>4.9718380424968081E-2</v>
      </c>
      <c r="AX412" s="169">
        <f t="shared" ref="AX412" si="1847">IFERROR((AX334-AW334)/AW334,"n.a")</f>
        <v>-4.2008427717228736E-2</v>
      </c>
      <c r="AY412" s="169">
        <f t="shared" ref="AY412" si="1848">IFERROR((AY334-AX334)/AX334,"n.a")</f>
        <v>4.8532947057561976E-2</v>
      </c>
      <c r="BA412" s="140" t="s">
        <v>114</v>
      </c>
      <c r="BB412" s="140" t="s">
        <v>114</v>
      </c>
      <c r="BC412" s="140" t="s">
        <v>114</v>
      </c>
      <c r="BD412" s="140" t="s">
        <v>114</v>
      </c>
      <c r="BF412" s="77" t="s">
        <v>247</v>
      </c>
      <c r="BG412" s="77" t="str">
        <f t="shared" si="1598"/>
        <v>Gross booking growthWeak  Case Scenario</v>
      </c>
    </row>
    <row r="413" spans="2:59" x14ac:dyDescent="0.25">
      <c r="B413" s="91" t="s">
        <v>152</v>
      </c>
      <c r="C413" s="94" t="s">
        <v>119</v>
      </c>
      <c r="D413" s="96" t="str">
        <f>IFERROR((D330-C330)/C330,"n.a")</f>
        <v>n.a</v>
      </c>
      <c r="E413" s="96">
        <f t="shared" ref="E413" si="1849">IFERROR((E330-D330)/D330,"n.a")</f>
        <v>-2.907282385119216E-2</v>
      </c>
      <c r="F413" s="96">
        <f t="shared" ref="F413" si="1850">IFERROR((F330-E330)/E330,"n.a")</f>
        <v>0.13895885714198561</v>
      </c>
      <c r="G413" s="96">
        <f t="shared" ref="G413" si="1851">IFERROR((G330-F330)/F330,"n.a")</f>
        <v>4.3400621481901568E-3</v>
      </c>
      <c r="H413" s="96">
        <f t="shared" ref="H413" si="1852">IFERROR((H330-G330)/G330,"n.a")</f>
        <v>8.0253518478889133E-2</v>
      </c>
      <c r="I413" s="96">
        <f t="shared" ref="I413" si="1853">IFERROR((I330-H330)/H330,"n.a")</f>
        <v>-9.8494806805768972E-4</v>
      </c>
      <c r="J413" s="96">
        <f t="shared" ref="J413" si="1854">IFERROR((J330-I330)/I330,"n.a")</f>
        <v>-4.3174733783297933E-2</v>
      </c>
      <c r="K413" s="96">
        <f t="shared" ref="K413" si="1855">IFERROR((K330-J330)/J330,"n.a")</f>
        <v>2.4110612478638108E-2</v>
      </c>
      <c r="L413" s="96">
        <f t="shared" ref="L413" si="1856">IFERROR((L330-K330)/K330,"n.a")</f>
        <v>2.5649835334701762E-2</v>
      </c>
      <c r="M413" s="96">
        <f t="shared" ref="M413" si="1857">IFERROR((M330-L330)/L330,"n.a")</f>
        <v>1.5505843810600915E-2</v>
      </c>
      <c r="N413" s="96">
        <f t="shared" ref="N413" si="1858">IFERROR((N330-M330)/M330,"n.a")</f>
        <v>-2.7011878980390543E-2</v>
      </c>
      <c r="O413" s="96">
        <f t="shared" ref="O413" si="1859">IFERROR((O330-N330)/N330,"n.a")</f>
        <v>-5.0171256097849254E-2</v>
      </c>
      <c r="P413" s="169">
        <f t="shared" ref="P413" si="1860">IFERROR((P330-O330)/O330,"n.a")</f>
        <v>-8.5644451436116473E-2</v>
      </c>
      <c r="Q413" s="169">
        <f t="shared" ref="Q413" si="1861">IFERROR((Q330-P330)/P330,"n.a")</f>
        <v>4.334363627626113E-2</v>
      </c>
      <c r="R413" s="169">
        <f t="shared" ref="R413" si="1862">IFERROR((R330-Q330)/Q330,"n.a")</f>
        <v>0.12274566319248643</v>
      </c>
      <c r="S413" s="169">
        <f t="shared" ref="S413" si="1863">IFERROR((S330-R330)/R330,"n.a")</f>
        <v>-1.3467239283085458E-2</v>
      </c>
      <c r="T413" s="169">
        <f t="shared" ref="T413" si="1864">IFERROR((T330-S330)/S330,"n.a")</f>
        <v>6.8906764918195876E-2</v>
      </c>
      <c r="U413" s="169">
        <f t="shared" ref="U413" si="1865">IFERROR((U330-T330)/T330,"n.a")</f>
        <v>-2.4900288141167359E-2</v>
      </c>
      <c r="V413" s="169">
        <f t="shared" ref="V413" si="1866">IFERROR((V330-U330)/U330,"n.a")</f>
        <v>6.2388886993470109E-2</v>
      </c>
      <c r="W413" s="169">
        <f t="shared" ref="W413" si="1867">IFERROR((W330-V330)/V330,"n.a")</f>
        <v>-2.9038821077024358E-2</v>
      </c>
      <c r="X413" s="169">
        <f t="shared" ref="X413" si="1868">IFERROR((X330-W330)/W330,"n.a")</f>
        <v>-1.2175769355758689E-2</v>
      </c>
      <c r="Y413" s="169">
        <f t="shared" ref="Y413" si="1869">IFERROR((Y330-X330)/X330,"n.a")</f>
        <v>2.7802496351676712E-2</v>
      </c>
      <c r="Z413" s="169">
        <f t="shared" ref="Z413" si="1870">IFERROR((Z330-Y330)/Y330,"n.a")</f>
        <v>-1.3834873206495846E-2</v>
      </c>
      <c r="AA413" s="169">
        <f t="shared" ref="AA413" si="1871">IFERROR((AA330-Z330)/Z330,"n.a")</f>
        <v>3.0656330934664119E-2</v>
      </c>
      <c r="AB413" s="169">
        <f t="shared" ref="AB413" si="1872">IFERROR((AB330-AA330)/AA330,"n.a")</f>
        <v>0.46869727066006345</v>
      </c>
      <c r="AC413" s="169">
        <f t="shared" ref="AC413" si="1873">IFERROR((AC330-AB330)/AB330,"n.a")</f>
        <v>9.5186988138315325E-3</v>
      </c>
      <c r="AD413" s="169">
        <f t="shared" ref="AD413" si="1874">IFERROR((AD330-AC330)/AC330,"n.a")</f>
        <v>7.5113246472033671E-2</v>
      </c>
      <c r="AE413" s="169">
        <f t="shared" ref="AE413" si="1875">IFERROR((AE330-AD330)/AD330,"n.a")</f>
        <v>-2.8568352208093138E-2</v>
      </c>
      <c r="AF413" s="169">
        <f t="shared" ref="AF413" si="1876">IFERROR((AF330-AE330)/AE330,"n.a")</f>
        <v>4.6026312444575154E-2</v>
      </c>
      <c r="AG413" s="169">
        <f t="shared" ref="AG413" si="1877">IFERROR((AG330-AF330)/AF330,"n.a")</f>
        <v>-3.1060137739638328E-2</v>
      </c>
      <c r="AH413" s="169">
        <f t="shared" ref="AH413" si="1878">IFERROR((AH330-AG330)/AG330,"n.a")</f>
        <v>4.2617928474364852E-2</v>
      </c>
      <c r="AI413" s="169">
        <f t="shared" ref="AI413" si="1879">IFERROR((AI330-AH330)/AH330,"n.a")</f>
        <v>-3.2164707610178617E-2</v>
      </c>
      <c r="AJ413" s="169">
        <f t="shared" ref="AJ413" si="1880">IFERROR((AJ330-AI330)/AI330,"n.a")</f>
        <v>-1.2363720344238294E-2</v>
      </c>
      <c r="AK413" s="169">
        <f t="shared" ref="AK413" si="1881">IFERROR((AK330-AJ330)/AJ330,"n.a")</f>
        <v>2.5951861882679776E-2</v>
      </c>
      <c r="AL413" s="169">
        <f t="shared" ref="AL413" si="1882">IFERROR((AL330-AK330)/AK330,"n.a")</f>
        <v>-1.6927887917976777E-2</v>
      </c>
      <c r="AM413" s="169">
        <f t="shared" ref="AM413" si="1883">IFERROR((AM330-AL330)/AL330,"n.a")</f>
        <v>2.7071966525856965E-2</v>
      </c>
      <c r="AN413" s="169">
        <f t="shared" ref="AN413" si="1884">IFERROR((AN330-AM330)/AM330,"n.a")</f>
        <v>5.1058942870179654E-2</v>
      </c>
      <c r="AO413" s="169">
        <f t="shared" ref="AO413" si="1885">IFERROR((AO330-AN330)/AN330,"n.a")</f>
        <v>8.7564492688989138E-5</v>
      </c>
      <c r="AP413" s="169">
        <f t="shared" ref="AP413" si="1886">IFERROR((AP330-AO330)/AO330,"n.a")</f>
        <v>0.16973393880043036</v>
      </c>
      <c r="AQ413" s="169">
        <f t="shared" ref="AQ413" si="1887">IFERROR((AQ330-AP330)/AP330,"n.a")</f>
        <v>-4.2930122635843421E-2</v>
      </c>
      <c r="AR413" s="169">
        <f t="shared" ref="AR413" si="1888">IFERROR((AR330-AQ330)/AQ330,"n.a")</f>
        <v>5.0207100225563066E-2</v>
      </c>
      <c r="AS413" s="169">
        <f t="shared" ref="AS413" si="1889">IFERROR((AS330-AR330)/AR330,"n.a")</f>
        <v>-3.887816604746986E-2</v>
      </c>
      <c r="AT413" s="169">
        <f t="shared" ref="AT413" si="1890">IFERROR((AT330-AS330)/AS330,"n.a")</f>
        <v>4.8847408422960238E-2</v>
      </c>
      <c r="AU413" s="169">
        <f t="shared" ref="AU413" si="1891">IFERROR((AU330-AT330)/AT330,"n.a")</f>
        <v>-4.0017809967301435E-2</v>
      </c>
      <c r="AV413" s="169">
        <f t="shared" ref="AV413" si="1892">IFERROR((AV330-AU330)/AU330,"n.a")</f>
        <v>-4.2962597247947945E-2</v>
      </c>
      <c r="AW413" s="169">
        <f t="shared" ref="AW413" si="1893">IFERROR((AW330-AV330)/AV330,"n.a")</f>
        <v>4.9718380424968081E-2</v>
      </c>
      <c r="AX413" s="169">
        <f t="shared" ref="AX413" si="1894">IFERROR((AX330-AW330)/AW330,"n.a")</f>
        <v>-4.2008427717228666E-2</v>
      </c>
      <c r="AY413" s="169">
        <f t="shared" ref="AY413" si="1895">IFERROR((AY330-AX330)/AX330,"n.a")</f>
        <v>4.8532947057561962E-2</v>
      </c>
      <c r="BA413" s="140" t="s">
        <v>114</v>
      </c>
      <c r="BB413" s="140" t="s">
        <v>114</v>
      </c>
      <c r="BC413" s="140" t="s">
        <v>114</v>
      </c>
      <c r="BD413" s="140" t="s">
        <v>114</v>
      </c>
      <c r="BF413" s="77" t="s">
        <v>247</v>
      </c>
      <c r="BG413" s="77" t="str">
        <f t="shared" si="1598"/>
        <v>Trip growth rateWeak  Case Scenario</v>
      </c>
    </row>
    <row r="414" spans="2:59" x14ac:dyDescent="0.25">
      <c r="B414" s="91" t="s">
        <v>155</v>
      </c>
      <c r="C414" s="94" t="s">
        <v>119</v>
      </c>
      <c r="D414" s="96" t="str">
        <f>IFERROR((D391-C391)/C391,"n.a")</f>
        <v>n.a</v>
      </c>
      <c r="E414" s="96">
        <f t="shared" ref="E414" si="1896">IFERROR((E391-D391)/D391,"n.a")</f>
        <v>-2.885589466541176E-2</v>
      </c>
      <c r="F414" s="96">
        <f t="shared" ref="F414" si="1897">IFERROR((F391-E391)/E391,"n.a")</f>
        <v>0.13558978314514958</v>
      </c>
      <c r="G414" s="96">
        <f t="shared" ref="G414" si="1898">IFERROR((G391-F391)/F391,"n.a")</f>
        <v>2.0972268607953922E-3</v>
      </c>
      <c r="H414" s="96">
        <f t="shared" ref="H414" si="1899">IFERROR((H391-G391)/G391,"n.a")</f>
        <v>8.0005552554174922E-2</v>
      </c>
      <c r="I414" s="96">
        <f t="shared" ref="I414" si="1900">IFERROR((I391-H391)/H391,"n.a")</f>
        <v>2.7055130400749413E-3</v>
      </c>
      <c r="J414" s="96">
        <f t="shared" ref="J414" si="1901">IFERROR((J391-I391)/I391,"n.a")</f>
        <v>-4.5896758853204628E-2</v>
      </c>
      <c r="K414" s="96">
        <f t="shared" ref="K414" si="1902">IFERROR((K391-J391)/J391,"n.a")</f>
        <v>1.8804175020682049E-2</v>
      </c>
      <c r="L414" s="96">
        <f t="shared" ref="L414" si="1903">IFERROR((L391-K391)/K391,"n.a")</f>
        <v>3.2943246423609317E-2</v>
      </c>
      <c r="M414" s="96">
        <f t="shared" ref="M414" si="1904">IFERROR((M391-L391)/L391,"n.a")</f>
        <v>1.4694668560551604E-2</v>
      </c>
      <c r="N414" s="96">
        <f t="shared" ref="N414" si="1905">IFERROR((N391-M391)/M391,"n.a")</f>
        <v>-2.13699990308776E-2</v>
      </c>
      <c r="O414" s="96">
        <f t="shared" ref="O414" si="1906">IFERROR((O391-N391)/N391,"n.a")</f>
        <v>-5.2998188531691429E-2</v>
      </c>
      <c r="P414" s="169">
        <f t="shared" ref="P414" si="1907">IFERROR((P391-O391)/O391,"n.a")</f>
        <v>-8.7641041422019755E-2</v>
      </c>
      <c r="Q414" s="169">
        <f t="shared" ref="Q414" si="1908">IFERROR((Q391-P391)/P391,"n.a")</f>
        <v>4.3343636276261081E-2</v>
      </c>
      <c r="R414" s="169">
        <f t="shared" ref="R414" si="1909">IFERROR((R391-Q391)/Q391,"n.a")</f>
        <v>0.12274566319248648</v>
      </c>
      <c r="S414" s="169">
        <f t="shared" ref="S414" si="1910">IFERROR((S391-R391)/R391,"n.a")</f>
        <v>-1.3467239283085436E-2</v>
      </c>
      <c r="T414" s="169">
        <f t="shared" ref="T414" si="1911">IFERROR((T391-S391)/S391,"n.a")</f>
        <v>6.8906764918195876E-2</v>
      </c>
      <c r="U414" s="169">
        <f t="shared" ref="U414" si="1912">IFERROR((U391-T391)/T391,"n.a")</f>
        <v>-2.4900288141167348E-2</v>
      </c>
      <c r="V414" s="169">
        <f t="shared" ref="V414" si="1913">IFERROR((V391-U391)/U391,"n.a")</f>
        <v>6.2388886993470033E-2</v>
      </c>
      <c r="W414" s="169">
        <f t="shared" ref="W414" si="1914">IFERROR((W391-V391)/V391,"n.a")</f>
        <v>-2.9038821077024293E-2</v>
      </c>
      <c r="X414" s="169">
        <f t="shared" ref="X414" si="1915">IFERROR((X391-W391)/W391,"n.a")</f>
        <v>-1.2175769355758734E-2</v>
      </c>
      <c r="Y414" s="169">
        <f t="shared" ref="Y414" si="1916">IFERROR((Y391-X391)/X391,"n.a")</f>
        <v>2.7802496351676805E-2</v>
      </c>
      <c r="Z414" s="169">
        <f t="shared" ref="Z414" si="1917">IFERROR((Z391-Y391)/Y391,"n.a")</f>
        <v>-1.3834873206495879E-2</v>
      </c>
      <c r="AA414" s="169">
        <f t="shared" ref="AA414" si="1918">IFERROR((AA391-Z391)/Z391,"n.a")</f>
        <v>3.0656330934664036E-2</v>
      </c>
      <c r="AB414" s="169">
        <f t="shared" ref="AB414" si="1919">IFERROR((AB391-AA391)/AA391,"n.a")</f>
        <v>0.46869727066006345</v>
      </c>
      <c r="AC414" s="169">
        <f t="shared" ref="AC414" si="1920">IFERROR((AC391-AB391)/AB391,"n.a")</f>
        <v>9.5186988138315221E-3</v>
      </c>
      <c r="AD414" s="169">
        <f t="shared" ref="AD414" si="1921">IFERROR((AD391-AC391)/AC391,"n.a")</f>
        <v>7.5113246472033643E-2</v>
      </c>
      <c r="AE414" s="169">
        <f t="shared" ref="AE414" si="1922">IFERROR((AE391-AD391)/AD391,"n.a")</f>
        <v>-2.85683522080931E-2</v>
      </c>
      <c r="AF414" s="169">
        <f t="shared" ref="AF414" si="1923">IFERROR((AF391-AE391)/AE391,"n.a")</f>
        <v>4.6026312444575113E-2</v>
      </c>
      <c r="AG414" s="169">
        <f t="shared" ref="AG414" si="1924">IFERROR((AG391-AF391)/AF391,"n.a")</f>
        <v>-3.1060137739638203E-2</v>
      </c>
      <c r="AH414" s="169">
        <f t="shared" ref="AH414" si="1925">IFERROR((AH391-AG391)/AG391,"n.a")</f>
        <v>4.2617928474364769E-2</v>
      </c>
      <c r="AI414" s="169">
        <f t="shared" ref="AI414" si="1926">IFERROR((AI391-AH391)/AH391,"n.a")</f>
        <v>-3.2164707610178554E-2</v>
      </c>
      <c r="AJ414" s="169">
        <f t="shared" ref="AJ414" si="1927">IFERROR((AJ391-AI391)/AI391,"n.a")</f>
        <v>-1.2363720344238294E-2</v>
      </c>
      <c r="AK414" s="169">
        <f t="shared" ref="AK414" si="1928">IFERROR((AK391-AJ391)/AJ391,"n.a")</f>
        <v>2.5951861882679707E-2</v>
      </c>
      <c r="AL414" s="169">
        <f t="shared" ref="AL414" si="1929">IFERROR((AL391-AK391)/AK391,"n.a")</f>
        <v>-1.6927887917976784E-2</v>
      </c>
      <c r="AM414" s="169">
        <f t="shared" ref="AM414" si="1930">IFERROR((AM391-AL391)/AL391,"n.a")</f>
        <v>2.7071966525857076E-2</v>
      </c>
      <c r="AN414" s="169">
        <f t="shared" ref="AN414" si="1931">IFERROR((AN391-AM391)/AM391,"n.a")</f>
        <v>5.105894287017957E-2</v>
      </c>
      <c r="AO414" s="169">
        <f t="shared" ref="AO414" si="1932">IFERROR((AO391-AN391)/AN391,"n.a")</f>
        <v>8.7564492688926499E-5</v>
      </c>
      <c r="AP414" s="169">
        <f t="shared" ref="AP414" si="1933">IFERROR((AP391-AO391)/AO391,"n.a")</f>
        <v>0.16973393880043042</v>
      </c>
      <c r="AQ414" s="169">
        <f t="shared" ref="AQ414" si="1934">IFERROR((AQ391-AP391)/AP391,"n.a")</f>
        <v>-4.2930122635843421E-2</v>
      </c>
      <c r="AR414" s="169">
        <f t="shared" ref="AR414" si="1935">IFERROR((AR391-AQ391)/AQ391,"n.a")</f>
        <v>5.0207100225563156E-2</v>
      </c>
      <c r="AS414" s="169">
        <f t="shared" ref="AS414" si="1936">IFERROR((AS391-AR391)/AR391,"n.a")</f>
        <v>-3.8878166047469916E-2</v>
      </c>
      <c r="AT414" s="169">
        <f t="shared" ref="AT414" si="1937">IFERROR((AT391-AS391)/AS391,"n.a")</f>
        <v>4.8847408422960203E-2</v>
      </c>
      <c r="AU414" s="169">
        <f t="shared" ref="AU414" si="1938">IFERROR((AU391-AT391)/AT391,"n.a")</f>
        <v>-4.0017809967301414E-2</v>
      </c>
      <c r="AV414" s="169">
        <f t="shared" ref="AV414" si="1939">IFERROR((AV391-AU391)/AU391,"n.a")</f>
        <v>-4.2962597247947959E-2</v>
      </c>
      <c r="AW414" s="169">
        <f t="shared" ref="AW414" si="1940">IFERROR((AW391-AV391)/AV391,"n.a")</f>
        <v>4.971838042496815E-2</v>
      </c>
      <c r="AX414" s="169">
        <f t="shared" ref="AX414" si="1941">IFERROR((AX391-AW391)/AW391,"n.a")</f>
        <v>-4.2008427717228673E-2</v>
      </c>
      <c r="AY414" s="169">
        <f t="shared" ref="AY414" si="1942">IFERROR((AY391-AX391)/AX391,"n.a")</f>
        <v>4.8532947057561886E-2</v>
      </c>
      <c r="BA414" s="140" t="s">
        <v>114</v>
      </c>
      <c r="BB414" s="140" t="s">
        <v>114</v>
      </c>
      <c r="BC414" s="140" t="s">
        <v>114</v>
      </c>
      <c r="BD414" s="140" t="s">
        <v>114</v>
      </c>
      <c r="BF414" s="77" t="s">
        <v>247</v>
      </c>
      <c r="BG414" s="77" t="str">
        <f t="shared" si="1598"/>
        <v>Requests growth rateWeak  Case Scenario</v>
      </c>
    </row>
    <row r="415" spans="2:59" x14ac:dyDescent="0.25">
      <c r="B415" s="91"/>
      <c r="C415" s="94"/>
      <c r="BA415" s="140" t="s">
        <v>114</v>
      </c>
      <c r="BB415" s="140" t="s">
        <v>114</v>
      </c>
      <c r="BC415" s="140" t="s">
        <v>114</v>
      </c>
      <c r="BD415" s="140" t="s">
        <v>114</v>
      </c>
      <c r="BF415" s="77" t="s">
        <v>247</v>
      </c>
      <c r="BG415" s="77" t="str">
        <f t="shared" si="1598"/>
        <v>Weak  Case Scenario</v>
      </c>
    </row>
    <row r="416" spans="2:59" x14ac:dyDescent="0.25">
      <c r="B416" s="88" t="s">
        <v>126</v>
      </c>
      <c r="C416" s="89"/>
      <c r="D416" s="70">
        <v>44562</v>
      </c>
      <c r="E416" s="70">
        <v>44593</v>
      </c>
      <c r="F416" s="70">
        <v>44621</v>
      </c>
      <c r="G416" s="70">
        <v>44652</v>
      </c>
      <c r="H416" s="70">
        <v>44682</v>
      </c>
      <c r="I416" s="70">
        <v>44713</v>
      </c>
      <c r="J416" s="70">
        <v>44743</v>
      </c>
      <c r="K416" s="70">
        <v>44774</v>
      </c>
      <c r="L416" s="70">
        <v>44805</v>
      </c>
      <c r="M416" s="70">
        <v>44835</v>
      </c>
      <c r="N416" s="70">
        <v>44866</v>
      </c>
      <c r="O416" s="70">
        <v>44896</v>
      </c>
      <c r="P416" s="70">
        <v>44927</v>
      </c>
      <c r="Q416" s="70">
        <v>44958</v>
      </c>
      <c r="R416" s="70">
        <v>44986</v>
      </c>
      <c r="S416" s="70">
        <v>45017</v>
      </c>
      <c r="T416" s="70">
        <v>45047</v>
      </c>
      <c r="U416" s="70">
        <v>45078</v>
      </c>
      <c r="V416" s="70">
        <v>45108</v>
      </c>
      <c r="W416" s="70">
        <v>45139</v>
      </c>
      <c r="X416" s="70">
        <v>45170</v>
      </c>
      <c r="Y416" s="70">
        <v>45200</v>
      </c>
      <c r="Z416" s="70">
        <v>45231</v>
      </c>
      <c r="AA416" s="70">
        <v>45261</v>
      </c>
      <c r="AB416" s="70">
        <v>45292</v>
      </c>
      <c r="AC416" s="70">
        <v>45323</v>
      </c>
      <c r="AD416" s="70">
        <v>45352</v>
      </c>
      <c r="AE416" s="70">
        <v>45383</v>
      </c>
      <c r="AF416" s="70">
        <v>45413</v>
      </c>
      <c r="AG416" s="70">
        <v>45444</v>
      </c>
      <c r="AH416" s="70">
        <v>45474</v>
      </c>
      <c r="AI416" s="70">
        <v>45505</v>
      </c>
      <c r="AJ416" s="70">
        <v>45536</v>
      </c>
      <c r="AK416" s="70">
        <v>45566</v>
      </c>
      <c r="AL416" s="70">
        <v>45597</v>
      </c>
      <c r="AM416" s="70">
        <v>45627</v>
      </c>
      <c r="AN416" s="70">
        <v>45658</v>
      </c>
      <c r="AO416" s="70">
        <v>45689</v>
      </c>
      <c r="AP416" s="70">
        <v>45717</v>
      </c>
      <c r="AQ416" s="70">
        <v>45748</v>
      </c>
      <c r="AR416" s="70">
        <v>45778</v>
      </c>
      <c r="AS416" s="70">
        <v>45809</v>
      </c>
      <c r="AT416" s="70">
        <v>45839</v>
      </c>
      <c r="AU416" s="70">
        <v>45870</v>
      </c>
      <c r="AV416" s="70">
        <v>45901</v>
      </c>
      <c r="AW416" s="70">
        <v>45931</v>
      </c>
      <c r="AX416" s="70">
        <v>45962</v>
      </c>
      <c r="AY416" s="70">
        <v>45992</v>
      </c>
      <c r="BA416" s="140" t="s">
        <v>114</v>
      </c>
      <c r="BB416" s="140" t="s">
        <v>114</v>
      </c>
      <c r="BC416" s="140" t="s">
        <v>114</v>
      </c>
      <c r="BD416" s="140" t="s">
        <v>114</v>
      </c>
      <c r="BF416" s="77" t="s">
        <v>247</v>
      </c>
      <c r="BG416" s="77" t="str">
        <f t="shared" si="1598"/>
        <v>Financial PerformanceWeak  Case Scenario</v>
      </c>
    </row>
    <row r="417" spans="2:59" x14ac:dyDescent="0.25">
      <c r="B417" s="91" t="s">
        <v>213</v>
      </c>
      <c r="C417" s="91" t="s">
        <v>119</v>
      </c>
      <c r="D417" s="128">
        <f t="shared" ref="D417:O417" si="1943">D384/D336</f>
        <v>3.4790437883912223E-3</v>
      </c>
      <c r="E417" s="128">
        <f t="shared" si="1943"/>
        <v>5.4718327979373736E-3</v>
      </c>
      <c r="F417" s="128">
        <f t="shared" si="1943"/>
        <v>2.6316388694336201E-3</v>
      </c>
      <c r="G417" s="128">
        <f t="shared" si="1943"/>
        <v>2.4444306959801156E-3</v>
      </c>
      <c r="H417" s="128">
        <f t="shared" si="1943"/>
        <v>8.6034312690183735E-3</v>
      </c>
      <c r="I417" s="128">
        <f t="shared" si="1943"/>
        <v>6.6065206921037296E-3</v>
      </c>
      <c r="J417" s="128">
        <f t="shared" si="1943"/>
        <v>1.1137153320364903E-2</v>
      </c>
      <c r="K417" s="128">
        <f t="shared" si="1943"/>
        <v>1.0242488445121807E-2</v>
      </c>
      <c r="L417" s="128">
        <f t="shared" si="1943"/>
        <v>9.1498676994955647E-3</v>
      </c>
      <c r="M417" s="128">
        <f t="shared" si="1943"/>
        <v>4.3970907399799135E-3</v>
      </c>
      <c r="N417" s="128">
        <f t="shared" si="1943"/>
        <v>2.751556083651208E-3</v>
      </c>
      <c r="O417" s="128">
        <f t="shared" si="1943"/>
        <v>2.8947369120030501E-3</v>
      </c>
      <c r="P417" s="141">
        <f>AVERAGE(D417:O417)</f>
        <v>5.8174826094567408E-3</v>
      </c>
      <c r="Q417" s="141">
        <f>P417</f>
        <v>5.8174826094567408E-3</v>
      </c>
      <c r="R417" s="141">
        <f t="shared" ref="R417:AY417" si="1944">Q417</f>
        <v>5.8174826094567408E-3</v>
      </c>
      <c r="S417" s="141">
        <f t="shared" si="1944"/>
        <v>5.8174826094567408E-3</v>
      </c>
      <c r="T417" s="141">
        <f t="shared" si="1944"/>
        <v>5.8174826094567408E-3</v>
      </c>
      <c r="U417" s="141">
        <f t="shared" si="1944"/>
        <v>5.8174826094567408E-3</v>
      </c>
      <c r="V417" s="141">
        <f t="shared" si="1944"/>
        <v>5.8174826094567408E-3</v>
      </c>
      <c r="W417" s="141">
        <f t="shared" si="1944"/>
        <v>5.8174826094567408E-3</v>
      </c>
      <c r="X417" s="141">
        <f t="shared" si="1944"/>
        <v>5.8174826094567408E-3</v>
      </c>
      <c r="Y417" s="141">
        <f t="shared" si="1944"/>
        <v>5.8174826094567408E-3</v>
      </c>
      <c r="Z417" s="141">
        <f t="shared" si="1944"/>
        <v>5.8174826094567408E-3</v>
      </c>
      <c r="AA417" s="141">
        <f t="shared" si="1944"/>
        <v>5.8174826094567408E-3</v>
      </c>
      <c r="AB417" s="141">
        <f t="shared" si="1944"/>
        <v>5.8174826094567408E-3</v>
      </c>
      <c r="AC417" s="141">
        <f t="shared" si="1944"/>
        <v>5.8174826094567408E-3</v>
      </c>
      <c r="AD417" s="141">
        <f t="shared" si="1944"/>
        <v>5.8174826094567408E-3</v>
      </c>
      <c r="AE417" s="141">
        <f t="shared" si="1944"/>
        <v>5.8174826094567408E-3</v>
      </c>
      <c r="AF417" s="141">
        <f t="shared" si="1944"/>
        <v>5.8174826094567408E-3</v>
      </c>
      <c r="AG417" s="141">
        <f t="shared" si="1944"/>
        <v>5.8174826094567408E-3</v>
      </c>
      <c r="AH417" s="141">
        <f t="shared" si="1944"/>
        <v>5.8174826094567408E-3</v>
      </c>
      <c r="AI417" s="141">
        <f t="shared" si="1944"/>
        <v>5.8174826094567408E-3</v>
      </c>
      <c r="AJ417" s="141">
        <f t="shared" si="1944"/>
        <v>5.8174826094567408E-3</v>
      </c>
      <c r="AK417" s="141">
        <f t="shared" si="1944"/>
        <v>5.8174826094567408E-3</v>
      </c>
      <c r="AL417" s="141">
        <f t="shared" si="1944"/>
        <v>5.8174826094567408E-3</v>
      </c>
      <c r="AM417" s="141">
        <f t="shared" si="1944"/>
        <v>5.8174826094567408E-3</v>
      </c>
      <c r="AN417" s="141">
        <f t="shared" si="1944"/>
        <v>5.8174826094567408E-3</v>
      </c>
      <c r="AO417" s="141">
        <f t="shared" si="1944"/>
        <v>5.8174826094567408E-3</v>
      </c>
      <c r="AP417" s="141">
        <f t="shared" si="1944"/>
        <v>5.8174826094567408E-3</v>
      </c>
      <c r="AQ417" s="141">
        <f t="shared" si="1944"/>
        <v>5.8174826094567408E-3</v>
      </c>
      <c r="AR417" s="141">
        <f t="shared" si="1944"/>
        <v>5.8174826094567408E-3</v>
      </c>
      <c r="AS417" s="141">
        <f t="shared" si="1944"/>
        <v>5.8174826094567408E-3</v>
      </c>
      <c r="AT417" s="141">
        <f t="shared" si="1944"/>
        <v>5.8174826094567408E-3</v>
      </c>
      <c r="AU417" s="141">
        <f t="shared" si="1944"/>
        <v>5.8174826094567408E-3</v>
      </c>
      <c r="AV417" s="141">
        <f t="shared" si="1944"/>
        <v>5.8174826094567408E-3</v>
      </c>
      <c r="AW417" s="141">
        <f t="shared" si="1944"/>
        <v>5.8174826094567408E-3</v>
      </c>
      <c r="AX417" s="141">
        <f t="shared" si="1944"/>
        <v>5.8174826094567408E-3</v>
      </c>
      <c r="AY417" s="141">
        <f t="shared" si="1944"/>
        <v>5.8174826094567408E-3</v>
      </c>
      <c r="BA417" s="140" t="s">
        <v>114</v>
      </c>
      <c r="BB417" s="140" t="s">
        <v>114</v>
      </c>
      <c r="BC417" s="140" t="s">
        <v>114</v>
      </c>
      <c r="BD417" s="140" t="s">
        <v>114</v>
      </c>
      <c r="BF417" s="77" t="s">
        <v>247</v>
      </c>
      <c r="BG417" s="77" t="str">
        <f t="shared" si="1598"/>
        <v>Rider Paid Acquisition Spend/RevenueWeak  Case Scenario</v>
      </c>
    </row>
    <row r="418" spans="2:59" x14ac:dyDescent="0.25">
      <c r="B418" s="91" t="s">
        <v>214</v>
      </c>
      <c r="C418" s="91" t="s">
        <v>119</v>
      </c>
      <c r="D418" s="128">
        <f t="shared" ref="D418:O418" si="1945">D385/D336</f>
        <v>2.5544353550792111E-3</v>
      </c>
      <c r="E418" s="128">
        <f t="shared" si="1945"/>
        <v>9.2060633513659895E-4</v>
      </c>
      <c r="F418" s="128">
        <f t="shared" si="1945"/>
        <v>1.2498166928022381E-3</v>
      </c>
      <c r="G418" s="128">
        <f t="shared" si="1945"/>
        <v>5.8629857574779576E-4</v>
      </c>
      <c r="H418" s="128">
        <f t="shared" si="1945"/>
        <v>4.7382700511315449E-4</v>
      </c>
      <c r="I418" s="128">
        <f t="shared" si="1945"/>
        <v>8.6649155825944046E-4</v>
      </c>
      <c r="J418" s="128">
        <f t="shared" si="1945"/>
        <v>1.0316617362660027E-3</v>
      </c>
      <c r="K418" s="128">
        <f t="shared" si="1945"/>
        <v>1.527113395189699E-3</v>
      </c>
      <c r="L418" s="128">
        <f t="shared" si="1945"/>
        <v>2.6287145825409212E-3</v>
      </c>
      <c r="M418" s="128">
        <f t="shared" si="1945"/>
        <v>2.4445211145512247E-3</v>
      </c>
      <c r="N418" s="128">
        <f t="shared" si="1945"/>
        <v>2.1380145899864231E-3</v>
      </c>
      <c r="O418" s="128">
        <f t="shared" si="1945"/>
        <v>1.5903729831853333E-3</v>
      </c>
      <c r="P418" s="141">
        <f>AVERAGE(D418:O418)</f>
        <v>1.5009894936548369E-3</v>
      </c>
      <c r="Q418" s="141">
        <f>P418</f>
        <v>1.5009894936548369E-3</v>
      </c>
      <c r="R418" s="141">
        <f t="shared" ref="R418:AY418" si="1946">Q418</f>
        <v>1.5009894936548369E-3</v>
      </c>
      <c r="S418" s="141">
        <f t="shared" si="1946"/>
        <v>1.5009894936548369E-3</v>
      </c>
      <c r="T418" s="141">
        <f t="shared" si="1946"/>
        <v>1.5009894936548369E-3</v>
      </c>
      <c r="U418" s="141">
        <f t="shared" si="1946"/>
        <v>1.5009894936548369E-3</v>
      </c>
      <c r="V418" s="141">
        <f t="shared" si="1946"/>
        <v>1.5009894936548369E-3</v>
      </c>
      <c r="W418" s="141">
        <f t="shared" si="1946"/>
        <v>1.5009894936548369E-3</v>
      </c>
      <c r="X418" s="141">
        <f t="shared" si="1946"/>
        <v>1.5009894936548369E-3</v>
      </c>
      <c r="Y418" s="141">
        <f t="shared" si="1946"/>
        <v>1.5009894936548369E-3</v>
      </c>
      <c r="Z418" s="141">
        <f t="shared" si="1946"/>
        <v>1.5009894936548369E-3</v>
      </c>
      <c r="AA418" s="141">
        <f t="shared" si="1946"/>
        <v>1.5009894936548369E-3</v>
      </c>
      <c r="AB418" s="141">
        <f t="shared" si="1946"/>
        <v>1.5009894936548369E-3</v>
      </c>
      <c r="AC418" s="141">
        <f t="shared" si="1946"/>
        <v>1.5009894936548369E-3</v>
      </c>
      <c r="AD418" s="141">
        <f t="shared" si="1946"/>
        <v>1.5009894936548369E-3</v>
      </c>
      <c r="AE418" s="141">
        <f t="shared" si="1946"/>
        <v>1.5009894936548369E-3</v>
      </c>
      <c r="AF418" s="141">
        <f t="shared" si="1946"/>
        <v>1.5009894936548369E-3</v>
      </c>
      <c r="AG418" s="141">
        <f t="shared" si="1946"/>
        <v>1.5009894936548369E-3</v>
      </c>
      <c r="AH418" s="141">
        <f t="shared" si="1946"/>
        <v>1.5009894936548369E-3</v>
      </c>
      <c r="AI418" s="141">
        <f t="shared" si="1946"/>
        <v>1.5009894936548369E-3</v>
      </c>
      <c r="AJ418" s="141">
        <f t="shared" si="1946"/>
        <v>1.5009894936548369E-3</v>
      </c>
      <c r="AK418" s="141">
        <f t="shared" si="1946"/>
        <v>1.5009894936548369E-3</v>
      </c>
      <c r="AL418" s="141">
        <f t="shared" si="1946"/>
        <v>1.5009894936548369E-3</v>
      </c>
      <c r="AM418" s="141">
        <f t="shared" si="1946"/>
        <v>1.5009894936548369E-3</v>
      </c>
      <c r="AN418" s="141">
        <f t="shared" si="1946"/>
        <v>1.5009894936548369E-3</v>
      </c>
      <c r="AO418" s="141">
        <f t="shared" si="1946"/>
        <v>1.5009894936548369E-3</v>
      </c>
      <c r="AP418" s="141">
        <f t="shared" si="1946"/>
        <v>1.5009894936548369E-3</v>
      </c>
      <c r="AQ418" s="141">
        <f t="shared" si="1946"/>
        <v>1.5009894936548369E-3</v>
      </c>
      <c r="AR418" s="141">
        <f t="shared" si="1946"/>
        <v>1.5009894936548369E-3</v>
      </c>
      <c r="AS418" s="141">
        <f t="shared" si="1946"/>
        <v>1.5009894936548369E-3</v>
      </c>
      <c r="AT418" s="141">
        <f t="shared" si="1946"/>
        <v>1.5009894936548369E-3</v>
      </c>
      <c r="AU418" s="141">
        <f t="shared" si="1946"/>
        <v>1.5009894936548369E-3</v>
      </c>
      <c r="AV418" s="141">
        <f t="shared" si="1946"/>
        <v>1.5009894936548369E-3</v>
      </c>
      <c r="AW418" s="141">
        <f t="shared" si="1946"/>
        <v>1.5009894936548369E-3</v>
      </c>
      <c r="AX418" s="141">
        <f t="shared" si="1946"/>
        <v>1.5009894936548369E-3</v>
      </c>
      <c r="AY418" s="141">
        <f t="shared" si="1946"/>
        <v>1.5009894936548369E-3</v>
      </c>
      <c r="BA418" s="140" t="s">
        <v>114</v>
      </c>
      <c r="BB418" s="140" t="s">
        <v>114</v>
      </c>
      <c r="BC418" s="140" t="s">
        <v>114</v>
      </c>
      <c r="BD418" s="140" t="s">
        <v>114</v>
      </c>
      <c r="BF418" s="77" t="s">
        <v>247</v>
      </c>
      <c r="BG418" s="77" t="str">
        <f t="shared" si="1598"/>
        <v>Driver Paid Acquisition Spend/RevenueWeak  Case Scenario</v>
      </c>
    </row>
    <row r="419" spans="2:59" x14ac:dyDescent="0.25">
      <c r="B419" s="91" t="s">
        <v>226</v>
      </c>
      <c r="C419" s="91" t="s">
        <v>26</v>
      </c>
      <c r="D419" s="97">
        <f t="shared" ref="D419:O419" si="1947">D331/$D$12</f>
        <v>0.31529760679533297</v>
      </c>
      <c r="E419" s="97">
        <f t="shared" si="1947"/>
        <v>0.32505878241399583</v>
      </c>
      <c r="F419" s="97">
        <f t="shared" si="1947"/>
        <v>0.37001230587883371</v>
      </c>
      <c r="G419" s="97">
        <f t="shared" si="1947"/>
        <v>0.37666319653717606</v>
      </c>
      <c r="H419" s="97">
        <f t="shared" si="1947"/>
        <v>0.38940751858098854</v>
      </c>
      <c r="I419" s="97">
        <f t="shared" si="1947"/>
        <v>0.36911718276821559</v>
      </c>
      <c r="J419" s="97">
        <f t="shared" si="1947"/>
        <v>0.34777992172217148</v>
      </c>
      <c r="K419" s="97">
        <f t="shared" si="1947"/>
        <v>0.37649289857497631</v>
      </c>
      <c r="L419" s="97">
        <f t="shared" si="1947"/>
        <v>0.37437932316185563</v>
      </c>
      <c r="M419" s="97">
        <f t="shared" si="1947"/>
        <v>0.36627016364893744</v>
      </c>
      <c r="N419" s="97">
        <f t="shared" si="1947"/>
        <v>0.36039426199527014</v>
      </c>
      <c r="O419" s="97">
        <f t="shared" si="1947"/>
        <v>0.37942752488941739</v>
      </c>
      <c r="P419" s="142">
        <f>O419*(1+$P$156)</f>
        <v>0.39498405340988346</v>
      </c>
      <c r="Q419" s="142">
        <f>P419</f>
        <v>0.39498405340988346</v>
      </c>
      <c r="R419" s="142">
        <f t="shared" ref="R419:AA419" si="1948">Q419</f>
        <v>0.39498405340988346</v>
      </c>
      <c r="S419" s="142">
        <f t="shared" si="1948"/>
        <v>0.39498405340988346</v>
      </c>
      <c r="T419" s="142">
        <f t="shared" si="1948"/>
        <v>0.39498405340988346</v>
      </c>
      <c r="U419" s="142">
        <f t="shared" si="1948"/>
        <v>0.39498405340988346</v>
      </c>
      <c r="V419" s="142">
        <f t="shared" si="1948"/>
        <v>0.39498405340988346</v>
      </c>
      <c r="W419" s="142">
        <f t="shared" si="1948"/>
        <v>0.39498405340988346</v>
      </c>
      <c r="X419" s="142">
        <f t="shared" si="1948"/>
        <v>0.39498405340988346</v>
      </c>
      <c r="Y419" s="142">
        <f t="shared" si="1948"/>
        <v>0.39498405340988346</v>
      </c>
      <c r="Z419" s="142">
        <f t="shared" si="1948"/>
        <v>0.39498405340988346</v>
      </c>
      <c r="AA419" s="142">
        <f t="shared" si="1948"/>
        <v>0.39498405340988346</v>
      </c>
      <c r="AB419" s="142">
        <f>AA419*(1+$AB$156)</f>
        <v>0.41117839959968866</v>
      </c>
      <c r="AC419" s="142">
        <f>AB419</f>
        <v>0.41117839959968866</v>
      </c>
      <c r="AD419" s="142">
        <f t="shared" ref="AD419:AY419" si="1949">AC419</f>
        <v>0.41117839959968866</v>
      </c>
      <c r="AE419" s="142">
        <f t="shared" si="1949"/>
        <v>0.41117839959968866</v>
      </c>
      <c r="AF419" s="142">
        <f t="shared" si="1949"/>
        <v>0.41117839959968866</v>
      </c>
      <c r="AG419" s="142">
        <f t="shared" si="1949"/>
        <v>0.41117839959968866</v>
      </c>
      <c r="AH419" s="142">
        <f t="shared" si="1949"/>
        <v>0.41117839959968866</v>
      </c>
      <c r="AI419" s="142">
        <f t="shared" si="1949"/>
        <v>0.41117839959968866</v>
      </c>
      <c r="AJ419" s="142">
        <f t="shared" si="1949"/>
        <v>0.41117839959968866</v>
      </c>
      <c r="AK419" s="142">
        <f t="shared" si="1949"/>
        <v>0.41117839959968866</v>
      </c>
      <c r="AL419" s="142">
        <f t="shared" si="1949"/>
        <v>0.41117839959968866</v>
      </c>
      <c r="AM419" s="142">
        <f t="shared" si="1949"/>
        <v>0.41117839959968866</v>
      </c>
      <c r="AN419" s="142">
        <f t="shared" si="1949"/>
        <v>0.41117839959968866</v>
      </c>
      <c r="AO419" s="142">
        <f t="shared" si="1949"/>
        <v>0.41117839959968866</v>
      </c>
      <c r="AP419" s="142">
        <f t="shared" si="1949"/>
        <v>0.41117839959968866</v>
      </c>
      <c r="AQ419" s="142">
        <f t="shared" si="1949"/>
        <v>0.41117839959968866</v>
      </c>
      <c r="AR419" s="142">
        <f t="shared" si="1949"/>
        <v>0.41117839959968866</v>
      </c>
      <c r="AS419" s="142">
        <f t="shared" si="1949"/>
        <v>0.41117839959968866</v>
      </c>
      <c r="AT419" s="142">
        <f t="shared" si="1949"/>
        <v>0.41117839959968866</v>
      </c>
      <c r="AU419" s="142">
        <f t="shared" si="1949"/>
        <v>0.41117839959968866</v>
      </c>
      <c r="AV419" s="142">
        <f t="shared" si="1949"/>
        <v>0.41117839959968866</v>
      </c>
      <c r="AW419" s="142">
        <f t="shared" si="1949"/>
        <v>0.41117839959968866</v>
      </c>
      <c r="AX419" s="142">
        <f t="shared" si="1949"/>
        <v>0.41117839959968866</v>
      </c>
      <c r="AY419" s="142">
        <f t="shared" si="1949"/>
        <v>0.41117839959968866</v>
      </c>
      <c r="BA419" s="140" t="s">
        <v>114</v>
      </c>
      <c r="BB419" s="140" t="s">
        <v>114</v>
      </c>
      <c r="BC419" s="140" t="s">
        <v>114</v>
      </c>
      <c r="BD419" s="140" t="s">
        <v>114</v>
      </c>
      <c r="BF419" s="77" t="s">
        <v>247</v>
      </c>
      <c r="BG419" s="77" t="str">
        <f t="shared" si="1598"/>
        <v>Booking Fee/rideWeak  Case Scenario</v>
      </c>
    </row>
    <row r="420" spans="2:59" x14ac:dyDescent="0.25">
      <c r="B420" s="91" t="s">
        <v>249</v>
      </c>
      <c r="C420" s="91" t="s">
        <v>250</v>
      </c>
      <c r="D420" s="97">
        <f t="shared" ref="D420:O420" si="1950">D332/D380</f>
        <v>0.64701867318851292</v>
      </c>
      <c r="E420" s="97">
        <f t="shared" si="1950"/>
        <v>0.67114431449870493</v>
      </c>
      <c r="F420" s="97">
        <f t="shared" si="1950"/>
        <v>0.67627200410139354</v>
      </c>
      <c r="G420" s="97">
        <f t="shared" si="1950"/>
        <v>0.71182255866611677</v>
      </c>
      <c r="H420" s="97">
        <f t="shared" si="1950"/>
        <v>0.69313448593799665</v>
      </c>
      <c r="I420" s="97">
        <f t="shared" si="1950"/>
        <v>0.68889983608918115</v>
      </c>
      <c r="J420" s="97">
        <f t="shared" si="1950"/>
        <v>0.67373149126875587</v>
      </c>
      <c r="K420" s="97">
        <f t="shared" si="1950"/>
        <v>0.71679560798733266</v>
      </c>
      <c r="L420" s="97">
        <f t="shared" si="1950"/>
        <v>0.72031143115225815</v>
      </c>
      <c r="M420" s="97">
        <f t="shared" si="1950"/>
        <v>0.72308328306049396</v>
      </c>
      <c r="N420" s="97">
        <f t="shared" si="1950"/>
        <v>0.69850356275309911</v>
      </c>
      <c r="O420" s="97">
        <f t="shared" si="1950"/>
        <v>0.74905858696288596</v>
      </c>
      <c r="P420" s="142">
        <f>O420*(1+$P$156)</f>
        <v>0.77976998902836425</v>
      </c>
      <c r="Q420" s="142">
        <f>P420</f>
        <v>0.77976998902836425</v>
      </c>
      <c r="R420" s="142">
        <f t="shared" ref="R420:AA420" si="1951">Q420</f>
        <v>0.77976998902836425</v>
      </c>
      <c r="S420" s="142">
        <f t="shared" si="1951"/>
        <v>0.77976998902836425</v>
      </c>
      <c r="T420" s="142">
        <f t="shared" si="1951"/>
        <v>0.77976998902836425</v>
      </c>
      <c r="U420" s="142">
        <f t="shared" si="1951"/>
        <v>0.77976998902836425</v>
      </c>
      <c r="V420" s="142">
        <f t="shared" si="1951"/>
        <v>0.77976998902836425</v>
      </c>
      <c r="W420" s="142">
        <f t="shared" si="1951"/>
        <v>0.77976998902836425</v>
      </c>
      <c r="X420" s="142">
        <f t="shared" si="1951"/>
        <v>0.77976998902836425</v>
      </c>
      <c r="Y420" s="142">
        <f t="shared" si="1951"/>
        <v>0.77976998902836425</v>
      </c>
      <c r="Z420" s="142">
        <f t="shared" si="1951"/>
        <v>0.77976998902836425</v>
      </c>
      <c r="AA420" s="142">
        <f t="shared" si="1951"/>
        <v>0.77976998902836425</v>
      </c>
      <c r="AB420" s="142">
        <f>AA420*(1+$AB$156)</f>
        <v>0.81174055857852712</v>
      </c>
      <c r="AC420" s="142">
        <f>AB420</f>
        <v>0.81174055857852712</v>
      </c>
      <c r="AD420" s="142">
        <f t="shared" ref="AD420:AY420" si="1952">AC420</f>
        <v>0.81174055857852712</v>
      </c>
      <c r="AE420" s="142">
        <f t="shared" si="1952"/>
        <v>0.81174055857852712</v>
      </c>
      <c r="AF420" s="142">
        <f t="shared" si="1952"/>
        <v>0.81174055857852712</v>
      </c>
      <c r="AG420" s="142">
        <f t="shared" si="1952"/>
        <v>0.81174055857852712</v>
      </c>
      <c r="AH420" s="142">
        <f t="shared" si="1952"/>
        <v>0.81174055857852712</v>
      </c>
      <c r="AI420" s="142">
        <f t="shared" si="1952"/>
        <v>0.81174055857852712</v>
      </c>
      <c r="AJ420" s="142">
        <f t="shared" si="1952"/>
        <v>0.81174055857852712</v>
      </c>
      <c r="AK420" s="142">
        <f t="shared" si="1952"/>
        <v>0.81174055857852712</v>
      </c>
      <c r="AL420" s="142">
        <f t="shared" si="1952"/>
        <v>0.81174055857852712</v>
      </c>
      <c r="AM420" s="142">
        <f t="shared" si="1952"/>
        <v>0.81174055857852712</v>
      </c>
      <c r="AN420" s="142">
        <f t="shared" si="1952"/>
        <v>0.81174055857852712</v>
      </c>
      <c r="AO420" s="142">
        <f t="shared" si="1952"/>
        <v>0.81174055857852712</v>
      </c>
      <c r="AP420" s="142">
        <f t="shared" si="1952"/>
        <v>0.81174055857852712</v>
      </c>
      <c r="AQ420" s="142">
        <f t="shared" si="1952"/>
        <v>0.81174055857852712</v>
      </c>
      <c r="AR420" s="142">
        <f t="shared" si="1952"/>
        <v>0.81174055857852712</v>
      </c>
      <c r="AS420" s="142">
        <f t="shared" si="1952"/>
        <v>0.81174055857852712</v>
      </c>
      <c r="AT420" s="142">
        <f t="shared" si="1952"/>
        <v>0.81174055857852712</v>
      </c>
      <c r="AU420" s="142">
        <f t="shared" si="1952"/>
        <v>0.81174055857852712</v>
      </c>
      <c r="AV420" s="142">
        <f t="shared" si="1952"/>
        <v>0.81174055857852712</v>
      </c>
      <c r="AW420" s="142">
        <f t="shared" si="1952"/>
        <v>0.81174055857852712</v>
      </c>
      <c r="AX420" s="142">
        <f t="shared" si="1952"/>
        <v>0.81174055857852712</v>
      </c>
      <c r="AY420" s="142">
        <f t="shared" si="1952"/>
        <v>0.81174055857852712</v>
      </c>
      <c r="BA420" s="140" t="s">
        <v>114</v>
      </c>
      <c r="BB420" s="140" t="s">
        <v>114</v>
      </c>
      <c r="BC420" s="140" t="s">
        <v>114</v>
      </c>
      <c r="BD420" s="140" t="s">
        <v>114</v>
      </c>
      <c r="BF420" s="77" t="s">
        <v>247</v>
      </c>
      <c r="BG420" s="77" t="str">
        <f t="shared" si="1598"/>
        <v>Fares/MilesWeak  Case Scenario</v>
      </c>
    </row>
    <row r="421" spans="2:59" x14ac:dyDescent="0.25">
      <c r="B421" s="92" t="s">
        <v>252</v>
      </c>
      <c r="C421" s="91" t="s">
        <v>253</v>
      </c>
      <c r="D421" s="147">
        <f t="shared" ref="D421:O421" si="1953">D333/D330</f>
        <v>3.2480263947032886E-4</v>
      </c>
      <c r="E421" s="147">
        <f t="shared" si="1953"/>
        <v>1.8651591653835975E-4</v>
      </c>
      <c r="F421" s="147">
        <f t="shared" si="1953"/>
        <v>3.2772089155401945E-4</v>
      </c>
      <c r="G421" s="147">
        <f t="shared" si="1953"/>
        <v>2.5138515835571658E-4</v>
      </c>
      <c r="H421" s="147">
        <f t="shared" si="1953"/>
        <v>1.7997519115768427E-4</v>
      </c>
      <c r="I421" s="147">
        <f t="shared" si="1953"/>
        <v>2.0800670128503072E-4</v>
      </c>
      <c r="J421" s="147">
        <f t="shared" si="1953"/>
        <v>1.8475011023931132E-4</v>
      </c>
      <c r="K421" s="147">
        <f t="shared" si="1953"/>
        <v>2.8919815816946657E-4</v>
      </c>
      <c r="L421" s="147">
        <f t="shared" si="1953"/>
        <v>2.7230344174782641E-4</v>
      </c>
      <c r="M421" s="147">
        <f t="shared" si="1953"/>
        <v>2.2837348879831398E-4</v>
      </c>
      <c r="N421" s="147">
        <f t="shared" si="1953"/>
        <v>1.4256245902108447E-3</v>
      </c>
      <c r="O421" s="147">
        <f t="shared" si="1953"/>
        <v>7.886595034848797E-4</v>
      </c>
      <c r="P421" s="148">
        <f>AVERAGE(D421:O421)</f>
        <v>3.8894298258431516E-4</v>
      </c>
      <c r="Q421" s="148">
        <f>$P$103</f>
        <v>3.8894298258431516E-4</v>
      </c>
      <c r="R421" s="148">
        <f t="shared" ref="R421:AY421" si="1954">$P$103</f>
        <v>3.8894298258431516E-4</v>
      </c>
      <c r="S421" s="148">
        <f t="shared" si="1954"/>
        <v>3.8894298258431516E-4</v>
      </c>
      <c r="T421" s="148">
        <f t="shared" si="1954"/>
        <v>3.8894298258431516E-4</v>
      </c>
      <c r="U421" s="148">
        <f t="shared" si="1954"/>
        <v>3.8894298258431516E-4</v>
      </c>
      <c r="V421" s="148">
        <f t="shared" si="1954"/>
        <v>3.8894298258431516E-4</v>
      </c>
      <c r="W421" s="148">
        <f t="shared" si="1954"/>
        <v>3.8894298258431516E-4</v>
      </c>
      <c r="X421" s="148">
        <f t="shared" si="1954"/>
        <v>3.8894298258431516E-4</v>
      </c>
      <c r="Y421" s="148">
        <f t="shared" si="1954"/>
        <v>3.8894298258431516E-4</v>
      </c>
      <c r="Z421" s="148">
        <f t="shared" si="1954"/>
        <v>3.8894298258431516E-4</v>
      </c>
      <c r="AA421" s="148">
        <f t="shared" si="1954"/>
        <v>3.8894298258431516E-4</v>
      </c>
      <c r="AB421" s="148">
        <f t="shared" si="1954"/>
        <v>3.8894298258431516E-4</v>
      </c>
      <c r="AC421" s="148">
        <f t="shared" si="1954"/>
        <v>3.8894298258431516E-4</v>
      </c>
      <c r="AD421" s="148">
        <f t="shared" si="1954"/>
        <v>3.8894298258431516E-4</v>
      </c>
      <c r="AE421" s="148">
        <f t="shared" si="1954"/>
        <v>3.8894298258431516E-4</v>
      </c>
      <c r="AF421" s="148">
        <f t="shared" si="1954"/>
        <v>3.8894298258431516E-4</v>
      </c>
      <c r="AG421" s="148">
        <f t="shared" si="1954"/>
        <v>3.8894298258431516E-4</v>
      </c>
      <c r="AH421" s="148">
        <f t="shared" si="1954"/>
        <v>3.8894298258431516E-4</v>
      </c>
      <c r="AI421" s="148">
        <f t="shared" si="1954"/>
        <v>3.8894298258431516E-4</v>
      </c>
      <c r="AJ421" s="148">
        <f t="shared" si="1954"/>
        <v>3.8894298258431516E-4</v>
      </c>
      <c r="AK421" s="148">
        <f t="shared" si="1954"/>
        <v>3.8894298258431516E-4</v>
      </c>
      <c r="AL421" s="148">
        <f t="shared" si="1954"/>
        <v>3.8894298258431516E-4</v>
      </c>
      <c r="AM421" s="148">
        <f t="shared" si="1954"/>
        <v>3.8894298258431516E-4</v>
      </c>
      <c r="AN421" s="148">
        <f t="shared" si="1954"/>
        <v>3.8894298258431516E-4</v>
      </c>
      <c r="AO421" s="148">
        <f t="shared" si="1954"/>
        <v>3.8894298258431516E-4</v>
      </c>
      <c r="AP421" s="148">
        <f t="shared" si="1954"/>
        <v>3.8894298258431516E-4</v>
      </c>
      <c r="AQ421" s="148">
        <f t="shared" si="1954"/>
        <v>3.8894298258431516E-4</v>
      </c>
      <c r="AR421" s="148">
        <f t="shared" si="1954"/>
        <v>3.8894298258431516E-4</v>
      </c>
      <c r="AS421" s="148">
        <f t="shared" si="1954"/>
        <v>3.8894298258431516E-4</v>
      </c>
      <c r="AT421" s="148">
        <f t="shared" si="1954"/>
        <v>3.8894298258431516E-4</v>
      </c>
      <c r="AU421" s="148">
        <f t="shared" si="1954"/>
        <v>3.8894298258431516E-4</v>
      </c>
      <c r="AV421" s="148">
        <f t="shared" si="1954"/>
        <v>3.8894298258431516E-4</v>
      </c>
      <c r="AW421" s="148">
        <f t="shared" si="1954"/>
        <v>3.8894298258431516E-4</v>
      </c>
      <c r="AX421" s="148">
        <f t="shared" si="1954"/>
        <v>3.8894298258431516E-4</v>
      </c>
      <c r="AY421" s="148">
        <f t="shared" si="1954"/>
        <v>3.8894298258431516E-4</v>
      </c>
      <c r="BA421" s="140" t="s">
        <v>114</v>
      </c>
      <c r="BB421" s="140" t="s">
        <v>114</v>
      </c>
      <c r="BC421" s="140" t="s">
        <v>114</v>
      </c>
      <c r="BD421" s="140" t="s">
        <v>114</v>
      </c>
      <c r="BF421" s="77" t="s">
        <v>247</v>
      </c>
      <c r="BG421" s="77" t="str">
        <f t="shared" si="1598"/>
        <v>Taxes &amp; Fees - collected/tripWeak  Case Scenario</v>
      </c>
    </row>
    <row r="422" spans="2:59" x14ac:dyDescent="0.25">
      <c r="B422" s="92" t="s">
        <v>254</v>
      </c>
      <c r="C422" s="91" t="s">
        <v>119</v>
      </c>
      <c r="D422" s="146">
        <f t="shared" ref="D422:O422" si="1955">D335/D334</f>
        <v>-6.9999962792668296E-5</v>
      </c>
      <c r="E422" s="146">
        <f t="shared" si="1955"/>
        <v>-8.1573746068651411E-5</v>
      </c>
      <c r="F422" s="146">
        <f t="shared" si="1955"/>
        <v>-4.3038793514131014E-5</v>
      </c>
      <c r="G422" s="146">
        <f t="shared" si="1955"/>
        <v>1.2114281621166618E-5</v>
      </c>
      <c r="H422" s="146">
        <f t="shared" si="1955"/>
        <v>-3.1167966037683511E-5</v>
      </c>
      <c r="I422" s="146">
        <f t="shared" si="1955"/>
        <v>9.337430302552156E-6</v>
      </c>
      <c r="J422" s="146">
        <f t="shared" si="1955"/>
        <v>7.386488877115203E-6</v>
      </c>
      <c r="K422" s="146">
        <f t="shared" si="1955"/>
        <v>1.3371870149083748E-5</v>
      </c>
      <c r="L422" s="146">
        <f t="shared" si="1955"/>
        <v>9.3515528891178274E-6</v>
      </c>
      <c r="M422" s="146">
        <f t="shared" si="1955"/>
        <v>-3.9424932694657853E-4</v>
      </c>
      <c r="N422" s="146">
        <f t="shared" si="1955"/>
        <v>-3.4992188442903321E-4</v>
      </c>
      <c r="O422" s="146">
        <f t="shared" si="1955"/>
        <v>-3.9964998177177767E-4</v>
      </c>
      <c r="P422" s="141">
        <f>AVERAGE(D422:O422)</f>
        <v>-1.0983666981012402E-4</v>
      </c>
      <c r="Q422" s="141">
        <f>P422</f>
        <v>-1.0983666981012402E-4</v>
      </c>
      <c r="R422" s="141">
        <f t="shared" ref="R422:AY422" si="1956">Q422</f>
        <v>-1.0983666981012402E-4</v>
      </c>
      <c r="S422" s="141">
        <f t="shared" si="1956"/>
        <v>-1.0983666981012402E-4</v>
      </c>
      <c r="T422" s="141">
        <f t="shared" si="1956"/>
        <v>-1.0983666981012402E-4</v>
      </c>
      <c r="U422" s="141">
        <f t="shared" si="1956"/>
        <v>-1.0983666981012402E-4</v>
      </c>
      <c r="V422" s="141">
        <f t="shared" si="1956"/>
        <v>-1.0983666981012402E-4</v>
      </c>
      <c r="W422" s="141">
        <f t="shared" si="1956"/>
        <v>-1.0983666981012402E-4</v>
      </c>
      <c r="X422" s="141">
        <f t="shared" si="1956"/>
        <v>-1.0983666981012402E-4</v>
      </c>
      <c r="Y422" s="141">
        <f t="shared" si="1956"/>
        <v>-1.0983666981012402E-4</v>
      </c>
      <c r="Z422" s="141">
        <f t="shared" si="1956"/>
        <v>-1.0983666981012402E-4</v>
      </c>
      <c r="AA422" s="141">
        <f t="shared" si="1956"/>
        <v>-1.0983666981012402E-4</v>
      </c>
      <c r="AB422" s="141">
        <f t="shared" si="1956"/>
        <v>-1.0983666981012402E-4</v>
      </c>
      <c r="AC422" s="141">
        <f t="shared" si="1956"/>
        <v>-1.0983666981012402E-4</v>
      </c>
      <c r="AD422" s="141">
        <f t="shared" si="1956"/>
        <v>-1.0983666981012402E-4</v>
      </c>
      <c r="AE422" s="141">
        <f t="shared" si="1956"/>
        <v>-1.0983666981012402E-4</v>
      </c>
      <c r="AF422" s="141">
        <f t="shared" si="1956"/>
        <v>-1.0983666981012402E-4</v>
      </c>
      <c r="AG422" s="141">
        <f t="shared" si="1956"/>
        <v>-1.0983666981012402E-4</v>
      </c>
      <c r="AH422" s="141">
        <f t="shared" si="1956"/>
        <v>-1.0983666981012402E-4</v>
      </c>
      <c r="AI422" s="141">
        <f t="shared" si="1956"/>
        <v>-1.0983666981012402E-4</v>
      </c>
      <c r="AJ422" s="141">
        <f t="shared" si="1956"/>
        <v>-1.0983666981012402E-4</v>
      </c>
      <c r="AK422" s="141">
        <f t="shared" si="1956"/>
        <v>-1.0983666981012402E-4</v>
      </c>
      <c r="AL422" s="141">
        <f t="shared" si="1956"/>
        <v>-1.0983666981012402E-4</v>
      </c>
      <c r="AM422" s="141">
        <f t="shared" si="1956"/>
        <v>-1.0983666981012402E-4</v>
      </c>
      <c r="AN422" s="141">
        <f t="shared" si="1956"/>
        <v>-1.0983666981012402E-4</v>
      </c>
      <c r="AO422" s="141">
        <f t="shared" si="1956"/>
        <v>-1.0983666981012402E-4</v>
      </c>
      <c r="AP422" s="141">
        <f t="shared" si="1956"/>
        <v>-1.0983666981012402E-4</v>
      </c>
      <c r="AQ422" s="141">
        <f t="shared" si="1956"/>
        <v>-1.0983666981012402E-4</v>
      </c>
      <c r="AR422" s="141">
        <f t="shared" si="1956"/>
        <v>-1.0983666981012402E-4</v>
      </c>
      <c r="AS422" s="141">
        <f t="shared" si="1956"/>
        <v>-1.0983666981012402E-4</v>
      </c>
      <c r="AT422" s="141">
        <f t="shared" si="1956"/>
        <v>-1.0983666981012402E-4</v>
      </c>
      <c r="AU422" s="141">
        <f t="shared" si="1956"/>
        <v>-1.0983666981012402E-4</v>
      </c>
      <c r="AV422" s="141">
        <f t="shared" si="1956"/>
        <v>-1.0983666981012402E-4</v>
      </c>
      <c r="AW422" s="141">
        <f t="shared" si="1956"/>
        <v>-1.0983666981012402E-4</v>
      </c>
      <c r="AX422" s="141">
        <f t="shared" si="1956"/>
        <v>-1.0983666981012402E-4</v>
      </c>
      <c r="AY422" s="141">
        <f t="shared" si="1956"/>
        <v>-1.0983666981012402E-4</v>
      </c>
      <c r="BA422" s="140" t="s">
        <v>114</v>
      </c>
      <c r="BB422" s="140" t="s">
        <v>114</v>
      </c>
      <c r="BC422" s="140" t="s">
        <v>114</v>
      </c>
      <c r="BD422" s="140" t="s">
        <v>114</v>
      </c>
      <c r="BF422" s="77" t="s">
        <v>247</v>
      </c>
      <c r="BG422" s="77" t="str">
        <f t="shared" si="1598"/>
        <v>Net Upfront Adjustments (% gross booking)Weak  Case Scenario</v>
      </c>
    </row>
    <row r="423" spans="2:59" x14ac:dyDescent="0.25">
      <c r="B423" s="92" t="s">
        <v>255</v>
      </c>
      <c r="C423" s="91" t="s">
        <v>119</v>
      </c>
      <c r="D423" s="146">
        <f t="shared" ref="D423:O423" si="1957">D337/D$18</f>
        <v>0.72014926277506541</v>
      </c>
      <c r="E423" s="146">
        <f t="shared" si="1957"/>
        <v>0.74444708982284591</v>
      </c>
      <c r="F423" s="146">
        <f t="shared" si="1957"/>
        <v>0.729085799091576</v>
      </c>
      <c r="G423" s="146">
        <f t="shared" si="1957"/>
        <v>0.72165960121478778</v>
      </c>
      <c r="H423" s="146">
        <f t="shared" si="1957"/>
        <v>0.70829054176533912</v>
      </c>
      <c r="I423" s="146">
        <f t="shared" si="1957"/>
        <v>0.70935764210834917</v>
      </c>
      <c r="J423" s="146">
        <f t="shared" si="1957"/>
        <v>0.71420567335235741</v>
      </c>
      <c r="K423" s="146">
        <f t="shared" si="1957"/>
        <v>0.72187538873544821</v>
      </c>
      <c r="L423" s="146">
        <f t="shared" si="1957"/>
        <v>0.70440774925971561</v>
      </c>
      <c r="M423" s="146">
        <f t="shared" si="1957"/>
        <v>0.72424804277960031</v>
      </c>
      <c r="N423" s="146">
        <f t="shared" si="1957"/>
        <v>0.71348086754353424</v>
      </c>
      <c r="O423" s="146">
        <f t="shared" si="1957"/>
        <v>0.78025047062906172</v>
      </c>
      <c r="P423" s="141">
        <f>AVERAGE(D423:O423)</f>
        <v>0.72428817742314022</v>
      </c>
      <c r="Q423" s="141">
        <f>P423</f>
        <v>0.72428817742314022</v>
      </c>
      <c r="R423" s="141">
        <f t="shared" ref="R423:AY423" si="1958">Q423</f>
        <v>0.72428817742314022</v>
      </c>
      <c r="S423" s="141">
        <f t="shared" si="1958"/>
        <v>0.72428817742314022</v>
      </c>
      <c r="T423" s="141">
        <f t="shared" si="1958"/>
        <v>0.72428817742314022</v>
      </c>
      <c r="U423" s="141">
        <f t="shared" si="1958"/>
        <v>0.72428817742314022</v>
      </c>
      <c r="V423" s="141">
        <f t="shared" si="1958"/>
        <v>0.72428817742314022</v>
      </c>
      <c r="W423" s="141">
        <f t="shared" si="1958"/>
        <v>0.72428817742314022</v>
      </c>
      <c r="X423" s="141">
        <f t="shared" si="1958"/>
        <v>0.72428817742314022</v>
      </c>
      <c r="Y423" s="141">
        <f t="shared" si="1958"/>
        <v>0.72428817742314022</v>
      </c>
      <c r="Z423" s="141">
        <f t="shared" si="1958"/>
        <v>0.72428817742314022</v>
      </c>
      <c r="AA423" s="141">
        <f t="shared" si="1958"/>
        <v>0.72428817742314022</v>
      </c>
      <c r="AB423" s="141">
        <f t="shared" si="1958"/>
        <v>0.72428817742314022</v>
      </c>
      <c r="AC423" s="141">
        <f t="shared" si="1958"/>
        <v>0.72428817742314022</v>
      </c>
      <c r="AD423" s="141">
        <f t="shared" si="1958"/>
        <v>0.72428817742314022</v>
      </c>
      <c r="AE423" s="141">
        <f t="shared" si="1958"/>
        <v>0.72428817742314022</v>
      </c>
      <c r="AF423" s="141">
        <f t="shared" si="1958"/>
        <v>0.72428817742314022</v>
      </c>
      <c r="AG423" s="141">
        <f t="shared" si="1958"/>
        <v>0.72428817742314022</v>
      </c>
      <c r="AH423" s="141">
        <f t="shared" si="1958"/>
        <v>0.72428817742314022</v>
      </c>
      <c r="AI423" s="141">
        <f t="shared" si="1958"/>
        <v>0.72428817742314022</v>
      </c>
      <c r="AJ423" s="141">
        <f t="shared" si="1958"/>
        <v>0.72428817742314022</v>
      </c>
      <c r="AK423" s="141">
        <f t="shared" si="1958"/>
        <v>0.72428817742314022</v>
      </c>
      <c r="AL423" s="141">
        <f t="shared" si="1958"/>
        <v>0.72428817742314022</v>
      </c>
      <c r="AM423" s="141">
        <f t="shared" si="1958"/>
        <v>0.72428817742314022</v>
      </c>
      <c r="AN423" s="141">
        <f t="shared" si="1958"/>
        <v>0.72428817742314022</v>
      </c>
      <c r="AO423" s="141">
        <f t="shared" si="1958"/>
        <v>0.72428817742314022</v>
      </c>
      <c r="AP423" s="141">
        <f t="shared" si="1958"/>
        <v>0.72428817742314022</v>
      </c>
      <c r="AQ423" s="141">
        <f t="shared" si="1958"/>
        <v>0.72428817742314022</v>
      </c>
      <c r="AR423" s="141">
        <f t="shared" si="1958"/>
        <v>0.72428817742314022</v>
      </c>
      <c r="AS423" s="141">
        <f t="shared" si="1958"/>
        <v>0.72428817742314022</v>
      </c>
      <c r="AT423" s="141">
        <f t="shared" si="1958"/>
        <v>0.72428817742314022</v>
      </c>
      <c r="AU423" s="141">
        <f t="shared" si="1958"/>
        <v>0.72428817742314022</v>
      </c>
      <c r="AV423" s="141">
        <f t="shared" si="1958"/>
        <v>0.72428817742314022</v>
      </c>
      <c r="AW423" s="141">
        <f t="shared" si="1958"/>
        <v>0.72428817742314022</v>
      </c>
      <c r="AX423" s="141">
        <f t="shared" si="1958"/>
        <v>0.72428817742314022</v>
      </c>
      <c r="AY423" s="141">
        <f t="shared" si="1958"/>
        <v>0.72428817742314022</v>
      </c>
      <c r="BA423" s="140" t="s">
        <v>114</v>
      </c>
      <c r="BB423" s="140" t="s">
        <v>114</v>
      </c>
      <c r="BC423" s="140" t="s">
        <v>114</v>
      </c>
      <c r="BD423" s="140" t="s">
        <v>114</v>
      </c>
      <c r="BF423" s="77" t="s">
        <v>247</v>
      </c>
      <c r="BG423" s="77" t="str">
        <f t="shared" si="1598"/>
        <v>Total contra revenue (% Net booking)Weak  Case Scenario</v>
      </c>
    </row>
    <row r="424" spans="2:59" x14ac:dyDescent="0.25">
      <c r="B424" s="92" t="s">
        <v>256</v>
      </c>
      <c r="C424" s="91" t="s">
        <v>119</v>
      </c>
      <c r="D424" s="146">
        <f t="shared" ref="D424:O424" si="1959">D338/D$18</f>
        <v>-4.3932493316972639E-2</v>
      </c>
      <c r="E424" s="146">
        <f t="shared" si="1959"/>
        <v>-4.3298738379399022E-2</v>
      </c>
      <c r="F424" s="146">
        <f t="shared" si="1959"/>
        <v>-3.2626654805303794E-2</v>
      </c>
      <c r="G424" s="146">
        <f t="shared" si="1959"/>
        <v>-3.2719982216635607E-2</v>
      </c>
      <c r="H424" s="146">
        <f t="shared" si="1959"/>
        <v>-5.1990160662500055E-2</v>
      </c>
      <c r="I424" s="146">
        <f t="shared" si="1959"/>
        <v>-8.2329674538562121E-3</v>
      </c>
      <c r="J424" s="146">
        <f t="shared" si="1959"/>
        <v>-2.4016670337225574E-2</v>
      </c>
      <c r="K424" s="146">
        <f t="shared" si="1959"/>
        <v>-3.9866298532116075E-2</v>
      </c>
      <c r="L424" s="146">
        <f t="shared" si="1959"/>
        <v>2.4627608051470918E-3</v>
      </c>
      <c r="M424" s="146">
        <f t="shared" si="1959"/>
        <v>-2.4012337935181691E-2</v>
      </c>
      <c r="N424" s="146">
        <f t="shared" si="1959"/>
        <v>-3.3899892964325967E-2</v>
      </c>
      <c r="O424" s="146">
        <f t="shared" si="1959"/>
        <v>-1.1071969917671334E-2</v>
      </c>
      <c r="P424" s="141">
        <f>AVERAGE(D424:O424)</f>
        <v>-2.8600450476336747E-2</v>
      </c>
      <c r="Q424" s="141">
        <f>P424</f>
        <v>-2.8600450476336747E-2</v>
      </c>
      <c r="R424" s="141">
        <f t="shared" ref="R424:AY424" si="1960">Q424</f>
        <v>-2.8600450476336747E-2</v>
      </c>
      <c r="S424" s="141">
        <f t="shared" si="1960"/>
        <v>-2.8600450476336747E-2</v>
      </c>
      <c r="T424" s="141">
        <f t="shared" si="1960"/>
        <v>-2.8600450476336747E-2</v>
      </c>
      <c r="U424" s="141">
        <f t="shared" si="1960"/>
        <v>-2.8600450476336747E-2</v>
      </c>
      <c r="V424" s="141">
        <f t="shared" si="1960"/>
        <v>-2.8600450476336747E-2</v>
      </c>
      <c r="W424" s="141">
        <f t="shared" si="1960"/>
        <v>-2.8600450476336747E-2</v>
      </c>
      <c r="X424" s="141">
        <f t="shared" si="1960"/>
        <v>-2.8600450476336747E-2</v>
      </c>
      <c r="Y424" s="141">
        <f t="shared" si="1960"/>
        <v>-2.8600450476336747E-2</v>
      </c>
      <c r="Z424" s="141">
        <f t="shared" si="1960"/>
        <v>-2.8600450476336747E-2</v>
      </c>
      <c r="AA424" s="141">
        <f t="shared" si="1960"/>
        <v>-2.8600450476336747E-2</v>
      </c>
      <c r="AB424" s="141">
        <f t="shared" si="1960"/>
        <v>-2.8600450476336747E-2</v>
      </c>
      <c r="AC424" s="141">
        <f t="shared" si="1960"/>
        <v>-2.8600450476336747E-2</v>
      </c>
      <c r="AD424" s="141">
        <f t="shared" si="1960"/>
        <v>-2.8600450476336747E-2</v>
      </c>
      <c r="AE424" s="141">
        <f t="shared" si="1960"/>
        <v>-2.8600450476336747E-2</v>
      </c>
      <c r="AF424" s="141">
        <f t="shared" si="1960"/>
        <v>-2.8600450476336747E-2</v>
      </c>
      <c r="AG424" s="141">
        <f t="shared" si="1960"/>
        <v>-2.8600450476336747E-2</v>
      </c>
      <c r="AH424" s="141">
        <f t="shared" si="1960"/>
        <v>-2.8600450476336747E-2</v>
      </c>
      <c r="AI424" s="141">
        <f t="shared" si="1960"/>
        <v>-2.8600450476336747E-2</v>
      </c>
      <c r="AJ424" s="141">
        <f t="shared" si="1960"/>
        <v>-2.8600450476336747E-2</v>
      </c>
      <c r="AK424" s="141">
        <f t="shared" si="1960"/>
        <v>-2.8600450476336747E-2</v>
      </c>
      <c r="AL424" s="141">
        <f t="shared" si="1960"/>
        <v>-2.8600450476336747E-2</v>
      </c>
      <c r="AM424" s="141">
        <f t="shared" si="1960"/>
        <v>-2.8600450476336747E-2</v>
      </c>
      <c r="AN424" s="141">
        <f t="shared" si="1960"/>
        <v>-2.8600450476336747E-2</v>
      </c>
      <c r="AO424" s="141">
        <f t="shared" si="1960"/>
        <v>-2.8600450476336747E-2</v>
      </c>
      <c r="AP424" s="141">
        <f t="shared" si="1960"/>
        <v>-2.8600450476336747E-2</v>
      </c>
      <c r="AQ424" s="141">
        <f t="shared" si="1960"/>
        <v>-2.8600450476336747E-2</v>
      </c>
      <c r="AR424" s="141">
        <f t="shared" si="1960"/>
        <v>-2.8600450476336747E-2</v>
      </c>
      <c r="AS424" s="141">
        <f t="shared" si="1960"/>
        <v>-2.8600450476336747E-2</v>
      </c>
      <c r="AT424" s="141">
        <f t="shared" si="1960"/>
        <v>-2.8600450476336747E-2</v>
      </c>
      <c r="AU424" s="141">
        <f t="shared" si="1960"/>
        <v>-2.8600450476336747E-2</v>
      </c>
      <c r="AV424" s="141">
        <f t="shared" si="1960"/>
        <v>-2.8600450476336747E-2</v>
      </c>
      <c r="AW424" s="141">
        <f t="shared" si="1960"/>
        <v>-2.8600450476336747E-2</v>
      </c>
      <c r="AX424" s="141">
        <f t="shared" si="1960"/>
        <v>-2.8600450476336747E-2</v>
      </c>
      <c r="AY424" s="141">
        <f t="shared" si="1960"/>
        <v>-2.8600450476336747E-2</v>
      </c>
      <c r="BA424" s="140" t="s">
        <v>114</v>
      </c>
      <c r="BB424" s="140" t="s">
        <v>114</v>
      </c>
      <c r="BC424" s="140" t="s">
        <v>114</v>
      </c>
      <c r="BD424" s="140" t="s">
        <v>114</v>
      </c>
      <c r="BF424" s="77" t="s">
        <v>247</v>
      </c>
      <c r="BG424" s="77" t="str">
        <f t="shared" si="1598"/>
        <v>Total other revenue (% Net Booking)Weak  Case Scenario</v>
      </c>
    </row>
    <row r="425" spans="2:59" x14ac:dyDescent="0.25">
      <c r="B425" s="92" t="s">
        <v>257</v>
      </c>
      <c r="C425" s="91" t="s">
        <v>119</v>
      </c>
      <c r="D425" s="146">
        <f t="shared" ref="D425:O425" si="1961">D340/D$21</f>
        <v>9.5534383773495865E-3</v>
      </c>
      <c r="E425" s="146">
        <f t="shared" si="1961"/>
        <v>1.2100285657679807E-2</v>
      </c>
      <c r="F425" s="146">
        <f t="shared" si="1961"/>
        <v>3.5245313447052964E-3</v>
      </c>
      <c r="G425" s="146">
        <f t="shared" si="1961"/>
        <v>3.6159980331506641E-3</v>
      </c>
      <c r="H425" s="146">
        <f t="shared" si="1961"/>
        <v>7.2113577928662933E-3</v>
      </c>
      <c r="I425" s="146">
        <f t="shared" si="1961"/>
        <v>5.009283933707355E-2</v>
      </c>
      <c r="J425" s="146">
        <f t="shared" si="1961"/>
        <v>4.9041654112920259E-3</v>
      </c>
      <c r="K425" s="146">
        <f t="shared" si="1961"/>
        <v>5.4850799617313364E-3</v>
      </c>
      <c r="L425" s="146">
        <f t="shared" si="1961"/>
        <v>2.9170981384547826E-2</v>
      </c>
      <c r="M425" s="146">
        <f t="shared" si="1961"/>
        <v>7.0229802611469589E-3</v>
      </c>
      <c r="N425" s="146">
        <f t="shared" si="1961"/>
        <v>8.8380370457983963E-3</v>
      </c>
      <c r="O425" s="146">
        <f t="shared" si="1961"/>
        <v>1.7262576731331712E-2</v>
      </c>
      <c r="P425" s="141">
        <f>AVERAGE(D425:O425)</f>
        <v>1.3231855944889454E-2</v>
      </c>
      <c r="Q425" s="141">
        <f>P425</f>
        <v>1.3231855944889454E-2</v>
      </c>
      <c r="R425" s="141">
        <f t="shared" ref="R425:AY425" si="1962">Q425</f>
        <v>1.3231855944889454E-2</v>
      </c>
      <c r="S425" s="141">
        <f t="shared" si="1962"/>
        <v>1.3231855944889454E-2</v>
      </c>
      <c r="T425" s="141">
        <f t="shared" si="1962"/>
        <v>1.3231855944889454E-2</v>
      </c>
      <c r="U425" s="141">
        <f t="shared" si="1962"/>
        <v>1.3231855944889454E-2</v>
      </c>
      <c r="V425" s="141">
        <f t="shared" si="1962"/>
        <v>1.3231855944889454E-2</v>
      </c>
      <c r="W425" s="141">
        <f t="shared" si="1962"/>
        <v>1.3231855944889454E-2</v>
      </c>
      <c r="X425" s="141">
        <f t="shared" si="1962"/>
        <v>1.3231855944889454E-2</v>
      </c>
      <c r="Y425" s="141">
        <f t="shared" si="1962"/>
        <v>1.3231855944889454E-2</v>
      </c>
      <c r="Z425" s="141">
        <f t="shared" si="1962"/>
        <v>1.3231855944889454E-2</v>
      </c>
      <c r="AA425" s="141">
        <f t="shared" si="1962"/>
        <v>1.3231855944889454E-2</v>
      </c>
      <c r="AB425" s="141">
        <f t="shared" si="1962"/>
        <v>1.3231855944889454E-2</v>
      </c>
      <c r="AC425" s="141">
        <f t="shared" si="1962"/>
        <v>1.3231855944889454E-2</v>
      </c>
      <c r="AD425" s="141">
        <f t="shared" si="1962"/>
        <v>1.3231855944889454E-2</v>
      </c>
      <c r="AE425" s="141">
        <f t="shared" si="1962"/>
        <v>1.3231855944889454E-2</v>
      </c>
      <c r="AF425" s="141">
        <f t="shared" si="1962"/>
        <v>1.3231855944889454E-2</v>
      </c>
      <c r="AG425" s="141">
        <f t="shared" si="1962"/>
        <v>1.3231855944889454E-2</v>
      </c>
      <c r="AH425" s="141">
        <f t="shared" si="1962"/>
        <v>1.3231855944889454E-2</v>
      </c>
      <c r="AI425" s="141">
        <f t="shared" si="1962"/>
        <v>1.3231855944889454E-2</v>
      </c>
      <c r="AJ425" s="141">
        <f t="shared" si="1962"/>
        <v>1.3231855944889454E-2</v>
      </c>
      <c r="AK425" s="141">
        <f t="shared" si="1962"/>
        <v>1.3231855944889454E-2</v>
      </c>
      <c r="AL425" s="141">
        <f t="shared" si="1962"/>
        <v>1.3231855944889454E-2</v>
      </c>
      <c r="AM425" s="141">
        <f t="shared" si="1962"/>
        <v>1.3231855944889454E-2</v>
      </c>
      <c r="AN425" s="141">
        <f t="shared" si="1962"/>
        <v>1.3231855944889454E-2</v>
      </c>
      <c r="AO425" s="141">
        <f t="shared" si="1962"/>
        <v>1.3231855944889454E-2</v>
      </c>
      <c r="AP425" s="141">
        <f t="shared" si="1962"/>
        <v>1.3231855944889454E-2</v>
      </c>
      <c r="AQ425" s="141">
        <f t="shared" si="1962"/>
        <v>1.3231855944889454E-2</v>
      </c>
      <c r="AR425" s="141">
        <f t="shared" si="1962"/>
        <v>1.3231855944889454E-2</v>
      </c>
      <c r="AS425" s="141">
        <f t="shared" si="1962"/>
        <v>1.3231855944889454E-2</v>
      </c>
      <c r="AT425" s="141">
        <f t="shared" si="1962"/>
        <v>1.3231855944889454E-2</v>
      </c>
      <c r="AU425" s="141">
        <f t="shared" si="1962"/>
        <v>1.3231855944889454E-2</v>
      </c>
      <c r="AV425" s="141">
        <f t="shared" si="1962"/>
        <v>1.3231855944889454E-2</v>
      </c>
      <c r="AW425" s="141">
        <f t="shared" si="1962"/>
        <v>1.3231855944889454E-2</v>
      </c>
      <c r="AX425" s="141">
        <f t="shared" si="1962"/>
        <v>1.3231855944889454E-2</v>
      </c>
      <c r="AY425" s="141">
        <f t="shared" si="1962"/>
        <v>1.3231855944889454E-2</v>
      </c>
      <c r="BA425" s="140" t="s">
        <v>114</v>
      </c>
      <c r="BB425" s="140" t="s">
        <v>114</v>
      </c>
      <c r="BC425" s="140" t="s">
        <v>114</v>
      </c>
      <c r="BD425" s="140" t="s">
        <v>114</v>
      </c>
      <c r="BF425" s="77" t="s">
        <v>247</v>
      </c>
      <c r="BG425" s="77" t="str">
        <f t="shared" si="1598"/>
        <v>Chargebacks and Fraud (% net revenue)Weak  Case Scenario</v>
      </c>
    </row>
    <row r="426" spans="2:59" x14ac:dyDescent="0.25">
      <c r="B426" s="92" t="s">
        <v>258</v>
      </c>
      <c r="C426" s="91" t="s">
        <v>119</v>
      </c>
      <c r="D426" s="146">
        <f t="shared" ref="D426:O426" si="1963">D341/D$21</f>
        <v>1.011855143192391E-2</v>
      </c>
      <c r="E426" s="146">
        <f t="shared" si="1963"/>
        <v>1.308209674545195E-2</v>
      </c>
      <c r="F426" s="146">
        <f t="shared" si="1963"/>
        <v>3.5149772983600063E-3</v>
      </c>
      <c r="G426" s="146">
        <f t="shared" si="1963"/>
        <v>1.2185999635461478E-2</v>
      </c>
      <c r="H426" s="146">
        <f t="shared" si="1963"/>
        <v>9.1456234599761165E-3</v>
      </c>
      <c r="I426" s="146">
        <f t="shared" si="1963"/>
        <v>7.9620292413321563E-3</v>
      </c>
      <c r="J426" s="146">
        <f t="shared" si="1963"/>
        <v>8.5571409980317956E-3</v>
      </c>
      <c r="K426" s="146">
        <f t="shared" si="1963"/>
        <v>8.6993680855664158E-3</v>
      </c>
      <c r="L426" s="146">
        <f t="shared" si="1963"/>
        <v>6.9608484954386436E-3</v>
      </c>
      <c r="M426" s="146">
        <f t="shared" si="1963"/>
        <v>7.7976293304034055E-3</v>
      </c>
      <c r="N426" s="146">
        <f t="shared" si="1963"/>
        <v>7.583613686637577E-3</v>
      </c>
      <c r="O426" s="146">
        <f t="shared" si="1963"/>
        <v>1.0655246948649881E-2</v>
      </c>
      <c r="P426" s="141">
        <f t="shared" ref="P426:P429" si="1964">AVERAGE(D426:O426)</f>
        <v>8.8552604464361123E-3</v>
      </c>
      <c r="Q426" s="141">
        <f t="shared" ref="Q426:AY426" si="1965">P426</f>
        <v>8.8552604464361123E-3</v>
      </c>
      <c r="R426" s="141">
        <f t="shared" si="1965"/>
        <v>8.8552604464361123E-3</v>
      </c>
      <c r="S426" s="141">
        <f t="shared" si="1965"/>
        <v>8.8552604464361123E-3</v>
      </c>
      <c r="T426" s="141">
        <f t="shared" si="1965"/>
        <v>8.8552604464361123E-3</v>
      </c>
      <c r="U426" s="141">
        <f t="shared" si="1965"/>
        <v>8.8552604464361123E-3</v>
      </c>
      <c r="V426" s="141">
        <f t="shared" si="1965"/>
        <v>8.8552604464361123E-3</v>
      </c>
      <c r="W426" s="141">
        <f t="shared" si="1965"/>
        <v>8.8552604464361123E-3</v>
      </c>
      <c r="X426" s="141">
        <f t="shared" si="1965"/>
        <v>8.8552604464361123E-3</v>
      </c>
      <c r="Y426" s="141">
        <f t="shared" si="1965"/>
        <v>8.8552604464361123E-3</v>
      </c>
      <c r="Z426" s="141">
        <f t="shared" si="1965"/>
        <v>8.8552604464361123E-3</v>
      </c>
      <c r="AA426" s="141">
        <f t="shared" si="1965"/>
        <v>8.8552604464361123E-3</v>
      </c>
      <c r="AB426" s="141">
        <f t="shared" si="1965"/>
        <v>8.8552604464361123E-3</v>
      </c>
      <c r="AC426" s="141">
        <f t="shared" si="1965"/>
        <v>8.8552604464361123E-3</v>
      </c>
      <c r="AD426" s="141">
        <f t="shared" si="1965"/>
        <v>8.8552604464361123E-3</v>
      </c>
      <c r="AE426" s="141">
        <f t="shared" si="1965"/>
        <v>8.8552604464361123E-3</v>
      </c>
      <c r="AF426" s="141">
        <f t="shared" si="1965"/>
        <v>8.8552604464361123E-3</v>
      </c>
      <c r="AG426" s="141">
        <f t="shared" si="1965"/>
        <v>8.8552604464361123E-3</v>
      </c>
      <c r="AH426" s="141">
        <f t="shared" si="1965"/>
        <v>8.8552604464361123E-3</v>
      </c>
      <c r="AI426" s="141">
        <f t="shared" si="1965"/>
        <v>8.8552604464361123E-3</v>
      </c>
      <c r="AJ426" s="141">
        <f t="shared" si="1965"/>
        <v>8.8552604464361123E-3</v>
      </c>
      <c r="AK426" s="141">
        <f t="shared" si="1965"/>
        <v>8.8552604464361123E-3</v>
      </c>
      <c r="AL426" s="141">
        <f t="shared" si="1965"/>
        <v>8.8552604464361123E-3</v>
      </c>
      <c r="AM426" s="141">
        <f t="shared" si="1965"/>
        <v>8.8552604464361123E-3</v>
      </c>
      <c r="AN426" s="141">
        <f t="shared" si="1965"/>
        <v>8.8552604464361123E-3</v>
      </c>
      <c r="AO426" s="141">
        <f t="shared" si="1965"/>
        <v>8.8552604464361123E-3</v>
      </c>
      <c r="AP426" s="141">
        <f t="shared" si="1965"/>
        <v>8.8552604464361123E-3</v>
      </c>
      <c r="AQ426" s="141">
        <f t="shared" si="1965"/>
        <v>8.8552604464361123E-3</v>
      </c>
      <c r="AR426" s="141">
        <f t="shared" si="1965"/>
        <v>8.8552604464361123E-3</v>
      </c>
      <c r="AS426" s="141">
        <f t="shared" si="1965"/>
        <v>8.8552604464361123E-3</v>
      </c>
      <c r="AT426" s="141">
        <f t="shared" si="1965"/>
        <v>8.8552604464361123E-3</v>
      </c>
      <c r="AU426" s="141">
        <f t="shared" si="1965"/>
        <v>8.8552604464361123E-3</v>
      </c>
      <c r="AV426" s="141">
        <f t="shared" si="1965"/>
        <v>8.8552604464361123E-3</v>
      </c>
      <c r="AW426" s="141">
        <f t="shared" si="1965"/>
        <v>8.8552604464361123E-3</v>
      </c>
      <c r="AX426" s="141">
        <f t="shared" si="1965"/>
        <v>8.8552604464361123E-3</v>
      </c>
      <c r="AY426" s="141">
        <f t="shared" si="1965"/>
        <v>8.8552604464361123E-3</v>
      </c>
      <c r="BA426" s="140" t="s">
        <v>114</v>
      </c>
      <c r="BB426" s="140" t="s">
        <v>114</v>
      </c>
      <c r="BC426" s="140" t="s">
        <v>114</v>
      </c>
      <c r="BD426" s="140" t="s">
        <v>114</v>
      </c>
      <c r="BF426" s="77" t="s">
        <v>247</v>
      </c>
      <c r="BG426" s="77" t="str">
        <f t="shared" si="1598"/>
        <v>Fees and Other (% net revenue)Weak  Case Scenario</v>
      </c>
    </row>
    <row r="427" spans="2:59" x14ac:dyDescent="0.25">
      <c r="B427" s="92" t="s">
        <v>259</v>
      </c>
      <c r="C427" s="91" t="s">
        <v>119</v>
      </c>
      <c r="D427" s="146">
        <f t="shared" ref="D427:O427" si="1966">D342/D$21</f>
        <v>1.1196074689829067E-2</v>
      </c>
      <c r="E427" s="146">
        <f t="shared" si="1966"/>
        <v>1.0511017200584588E-2</v>
      </c>
      <c r="F427" s="146">
        <f t="shared" si="1966"/>
        <v>7.2924532324993114E-3</v>
      </c>
      <c r="G427" s="146">
        <f t="shared" si="1966"/>
        <v>7.8583122236777353E-3</v>
      </c>
      <c r="H427" s="146">
        <f t="shared" si="1966"/>
        <v>2.8740064909586671E-3</v>
      </c>
      <c r="I427" s="146">
        <f t="shared" si="1966"/>
        <v>6.3334259814657188E-3</v>
      </c>
      <c r="J427" s="146">
        <f t="shared" si="1966"/>
        <v>7.8324328284507302E-3</v>
      </c>
      <c r="K427" s="146">
        <f t="shared" si="1966"/>
        <v>9.5267130362123847E-3</v>
      </c>
      <c r="L427" s="146">
        <f t="shared" si="1966"/>
        <v>1.4270588614071456E-2</v>
      </c>
      <c r="M427" s="146">
        <f t="shared" si="1966"/>
        <v>4.7583938822829738E-3</v>
      </c>
      <c r="N427" s="146">
        <f t="shared" si="1966"/>
        <v>1.0115310894174829E-2</v>
      </c>
      <c r="O427" s="146">
        <f t="shared" si="1966"/>
        <v>1.1077687655030834E-2</v>
      </c>
      <c r="P427" s="141">
        <f t="shared" si="1964"/>
        <v>8.6372013941031934E-3</v>
      </c>
      <c r="Q427" s="141">
        <f t="shared" ref="Q427:AY427" si="1967">P427</f>
        <v>8.6372013941031934E-3</v>
      </c>
      <c r="R427" s="141">
        <f t="shared" si="1967"/>
        <v>8.6372013941031934E-3</v>
      </c>
      <c r="S427" s="141">
        <f t="shared" si="1967"/>
        <v>8.6372013941031934E-3</v>
      </c>
      <c r="T427" s="141">
        <f t="shared" si="1967"/>
        <v>8.6372013941031934E-3</v>
      </c>
      <c r="U427" s="141">
        <f t="shared" si="1967"/>
        <v>8.6372013941031934E-3</v>
      </c>
      <c r="V427" s="141">
        <f t="shared" si="1967"/>
        <v>8.6372013941031934E-3</v>
      </c>
      <c r="W427" s="141">
        <f t="shared" si="1967"/>
        <v>8.6372013941031934E-3</v>
      </c>
      <c r="X427" s="141">
        <f t="shared" si="1967"/>
        <v>8.6372013941031934E-3</v>
      </c>
      <c r="Y427" s="141">
        <f t="shared" si="1967"/>
        <v>8.6372013941031934E-3</v>
      </c>
      <c r="Z427" s="141">
        <f t="shared" si="1967"/>
        <v>8.6372013941031934E-3</v>
      </c>
      <c r="AA427" s="141">
        <f t="shared" si="1967"/>
        <v>8.6372013941031934E-3</v>
      </c>
      <c r="AB427" s="141">
        <f t="shared" si="1967"/>
        <v>8.6372013941031934E-3</v>
      </c>
      <c r="AC427" s="141">
        <f t="shared" si="1967"/>
        <v>8.6372013941031934E-3</v>
      </c>
      <c r="AD427" s="141">
        <f t="shared" si="1967"/>
        <v>8.6372013941031934E-3</v>
      </c>
      <c r="AE427" s="141">
        <f t="shared" si="1967"/>
        <v>8.6372013941031934E-3</v>
      </c>
      <c r="AF427" s="141">
        <f t="shared" si="1967"/>
        <v>8.6372013941031934E-3</v>
      </c>
      <c r="AG427" s="141">
        <f t="shared" si="1967"/>
        <v>8.6372013941031934E-3</v>
      </c>
      <c r="AH427" s="141">
        <f t="shared" si="1967"/>
        <v>8.6372013941031934E-3</v>
      </c>
      <c r="AI427" s="141">
        <f t="shared" si="1967"/>
        <v>8.6372013941031934E-3</v>
      </c>
      <c r="AJ427" s="141">
        <f t="shared" si="1967"/>
        <v>8.6372013941031934E-3</v>
      </c>
      <c r="AK427" s="141">
        <f t="shared" si="1967"/>
        <v>8.6372013941031934E-3</v>
      </c>
      <c r="AL427" s="141">
        <f t="shared" si="1967"/>
        <v>8.6372013941031934E-3</v>
      </c>
      <c r="AM427" s="141">
        <f t="shared" si="1967"/>
        <v>8.6372013941031934E-3</v>
      </c>
      <c r="AN427" s="141">
        <f t="shared" si="1967"/>
        <v>8.6372013941031934E-3</v>
      </c>
      <c r="AO427" s="141">
        <f t="shared" si="1967"/>
        <v>8.6372013941031934E-3</v>
      </c>
      <c r="AP427" s="141">
        <f t="shared" si="1967"/>
        <v>8.6372013941031934E-3</v>
      </c>
      <c r="AQ427" s="141">
        <f t="shared" si="1967"/>
        <v>8.6372013941031934E-3</v>
      </c>
      <c r="AR427" s="141">
        <f t="shared" si="1967"/>
        <v>8.6372013941031934E-3</v>
      </c>
      <c r="AS427" s="141">
        <f t="shared" si="1967"/>
        <v>8.6372013941031934E-3</v>
      </c>
      <c r="AT427" s="141">
        <f t="shared" si="1967"/>
        <v>8.6372013941031934E-3</v>
      </c>
      <c r="AU427" s="141">
        <f t="shared" si="1967"/>
        <v>8.6372013941031934E-3</v>
      </c>
      <c r="AV427" s="141">
        <f t="shared" si="1967"/>
        <v>8.6372013941031934E-3</v>
      </c>
      <c r="AW427" s="141">
        <f t="shared" si="1967"/>
        <v>8.6372013941031934E-3</v>
      </c>
      <c r="AX427" s="141">
        <f t="shared" si="1967"/>
        <v>8.6372013941031934E-3</v>
      </c>
      <c r="AY427" s="141">
        <f t="shared" si="1967"/>
        <v>8.6372013941031934E-3</v>
      </c>
      <c r="BA427" s="140" t="s">
        <v>114</v>
      </c>
      <c r="BB427" s="140" t="s">
        <v>114</v>
      </c>
      <c r="BC427" s="140" t="s">
        <v>114</v>
      </c>
      <c r="BD427" s="140" t="s">
        <v>114</v>
      </c>
      <c r="BF427" s="77" t="s">
        <v>247</v>
      </c>
      <c r="BG427" s="77" t="str">
        <f t="shared" si="1598"/>
        <v>Mobile (% net revenue)Weak  Case Scenario</v>
      </c>
    </row>
    <row r="428" spans="2:59" x14ac:dyDescent="0.25">
      <c r="B428" s="92" t="s">
        <v>260</v>
      </c>
      <c r="C428" s="91" t="s">
        <v>119</v>
      </c>
      <c r="D428" s="146">
        <f t="shared" ref="D428:O428" si="1968">D343/D$21</f>
        <v>3.565608119678694E-2</v>
      </c>
      <c r="E428" s="146">
        <f t="shared" si="1968"/>
        <v>2.8720001413744305E-2</v>
      </c>
      <c r="F428" s="146">
        <f t="shared" si="1968"/>
        <v>3.7009271689037351E-2</v>
      </c>
      <c r="G428" s="146">
        <f t="shared" si="1968"/>
        <v>2.900888688368413E-2</v>
      </c>
      <c r="H428" s="146">
        <f t="shared" si="1968"/>
        <v>4.8311646904622023E-2</v>
      </c>
      <c r="I428" s="146">
        <f t="shared" si="1968"/>
        <v>3.0075700305495109E-2</v>
      </c>
      <c r="J428" s="146">
        <f t="shared" si="1968"/>
        <v>3.7004224293534234E-2</v>
      </c>
      <c r="K428" s="146">
        <f t="shared" si="1968"/>
        <v>3.1690476476413723E-2</v>
      </c>
      <c r="L428" s="146">
        <f t="shared" si="1968"/>
        <v>4.2748670183361356E-2</v>
      </c>
      <c r="M428" s="146">
        <f t="shared" si="1968"/>
        <v>4.937693592336307E-2</v>
      </c>
      <c r="N428" s="146">
        <f t="shared" si="1968"/>
        <v>3.1771119978194748E-2</v>
      </c>
      <c r="O428" s="146">
        <f t="shared" si="1968"/>
        <v>3.4479538703537121E-2</v>
      </c>
      <c r="P428" s="141">
        <f t="shared" si="1964"/>
        <v>3.6321046162647842E-2</v>
      </c>
      <c r="Q428" s="141">
        <f t="shared" ref="Q428:AY428" si="1969">P428</f>
        <v>3.6321046162647842E-2</v>
      </c>
      <c r="R428" s="141">
        <f t="shared" si="1969"/>
        <v>3.6321046162647842E-2</v>
      </c>
      <c r="S428" s="141">
        <f t="shared" si="1969"/>
        <v>3.6321046162647842E-2</v>
      </c>
      <c r="T428" s="141">
        <f t="shared" si="1969"/>
        <v>3.6321046162647842E-2</v>
      </c>
      <c r="U428" s="141">
        <f t="shared" si="1969"/>
        <v>3.6321046162647842E-2</v>
      </c>
      <c r="V428" s="141">
        <f t="shared" si="1969"/>
        <v>3.6321046162647842E-2</v>
      </c>
      <c r="W428" s="141">
        <f t="shared" si="1969"/>
        <v>3.6321046162647842E-2</v>
      </c>
      <c r="X428" s="141">
        <f t="shared" si="1969"/>
        <v>3.6321046162647842E-2</v>
      </c>
      <c r="Y428" s="141">
        <f t="shared" si="1969"/>
        <v>3.6321046162647842E-2</v>
      </c>
      <c r="Z428" s="141">
        <f t="shared" si="1969"/>
        <v>3.6321046162647842E-2</v>
      </c>
      <c r="AA428" s="141">
        <f t="shared" si="1969"/>
        <v>3.6321046162647842E-2</v>
      </c>
      <c r="AB428" s="141">
        <f t="shared" si="1969"/>
        <v>3.6321046162647842E-2</v>
      </c>
      <c r="AC428" s="141">
        <f t="shared" si="1969"/>
        <v>3.6321046162647842E-2</v>
      </c>
      <c r="AD428" s="141">
        <f t="shared" si="1969"/>
        <v>3.6321046162647842E-2</v>
      </c>
      <c r="AE428" s="141">
        <f t="shared" si="1969"/>
        <v>3.6321046162647842E-2</v>
      </c>
      <c r="AF428" s="141">
        <f t="shared" si="1969"/>
        <v>3.6321046162647842E-2</v>
      </c>
      <c r="AG428" s="141">
        <f t="shared" si="1969"/>
        <v>3.6321046162647842E-2</v>
      </c>
      <c r="AH428" s="141">
        <f t="shared" si="1969"/>
        <v>3.6321046162647842E-2</v>
      </c>
      <c r="AI428" s="141">
        <f t="shared" si="1969"/>
        <v>3.6321046162647842E-2</v>
      </c>
      <c r="AJ428" s="141">
        <f t="shared" si="1969"/>
        <v>3.6321046162647842E-2</v>
      </c>
      <c r="AK428" s="141">
        <f t="shared" si="1969"/>
        <v>3.6321046162647842E-2</v>
      </c>
      <c r="AL428" s="141">
        <f t="shared" si="1969"/>
        <v>3.6321046162647842E-2</v>
      </c>
      <c r="AM428" s="141">
        <f t="shared" si="1969"/>
        <v>3.6321046162647842E-2</v>
      </c>
      <c r="AN428" s="141">
        <f t="shared" si="1969"/>
        <v>3.6321046162647842E-2</v>
      </c>
      <c r="AO428" s="141">
        <f t="shared" si="1969"/>
        <v>3.6321046162647842E-2</v>
      </c>
      <c r="AP428" s="141">
        <f t="shared" si="1969"/>
        <v>3.6321046162647842E-2</v>
      </c>
      <c r="AQ428" s="141">
        <f t="shared" si="1969"/>
        <v>3.6321046162647842E-2</v>
      </c>
      <c r="AR428" s="141">
        <f t="shared" si="1969"/>
        <v>3.6321046162647842E-2</v>
      </c>
      <c r="AS428" s="141">
        <f t="shared" si="1969"/>
        <v>3.6321046162647842E-2</v>
      </c>
      <c r="AT428" s="141">
        <f t="shared" si="1969"/>
        <v>3.6321046162647842E-2</v>
      </c>
      <c r="AU428" s="141">
        <f t="shared" si="1969"/>
        <v>3.6321046162647842E-2</v>
      </c>
      <c r="AV428" s="141">
        <f t="shared" si="1969"/>
        <v>3.6321046162647842E-2</v>
      </c>
      <c r="AW428" s="141">
        <f t="shared" si="1969"/>
        <v>3.6321046162647842E-2</v>
      </c>
      <c r="AX428" s="141">
        <f t="shared" si="1969"/>
        <v>3.6321046162647842E-2</v>
      </c>
      <c r="AY428" s="141">
        <f t="shared" si="1969"/>
        <v>3.6321046162647842E-2</v>
      </c>
      <c r="BA428" s="140" t="s">
        <v>114</v>
      </c>
      <c r="BB428" s="140" t="s">
        <v>114</v>
      </c>
      <c r="BC428" s="140" t="s">
        <v>114</v>
      </c>
      <c r="BD428" s="140" t="s">
        <v>114</v>
      </c>
      <c r="BF428" s="77" t="s">
        <v>247</v>
      </c>
      <c r="BG428" s="77" t="str">
        <f t="shared" si="1598"/>
        <v>Network (ex-Depr.) (% net revenue)Weak  Case Scenario</v>
      </c>
    </row>
    <row r="429" spans="2:59" x14ac:dyDescent="0.25">
      <c r="B429" s="92" t="s">
        <v>261</v>
      </c>
      <c r="C429" s="91" t="s">
        <v>119</v>
      </c>
      <c r="D429" s="146">
        <f t="shared" ref="D429:O429" si="1970">D344/D$21</f>
        <v>9.0324755580344349E-2</v>
      </c>
      <c r="E429" s="146">
        <f t="shared" si="1970"/>
        <v>9.9755652803951309E-2</v>
      </c>
      <c r="F429" s="146">
        <f t="shared" si="1970"/>
        <v>7.9975428227357273E-2</v>
      </c>
      <c r="G429" s="146">
        <f t="shared" si="1970"/>
        <v>9.2243692179623166E-2</v>
      </c>
      <c r="H429" s="146">
        <f t="shared" si="1970"/>
        <v>0.11332816431329468</v>
      </c>
      <c r="I429" s="146">
        <f t="shared" si="1970"/>
        <v>0.10184451131917416</v>
      </c>
      <c r="J429" s="146">
        <f t="shared" si="1970"/>
        <v>0.11698916983784359</v>
      </c>
      <c r="K429" s="146">
        <f t="shared" si="1970"/>
        <v>0.11583797160963454</v>
      </c>
      <c r="L429" s="146">
        <f t="shared" si="1970"/>
        <v>8.962881673815476E-2</v>
      </c>
      <c r="M429" s="146">
        <f t="shared" si="1970"/>
        <v>0.11373972204925482</v>
      </c>
      <c r="N429" s="146">
        <f t="shared" si="1970"/>
        <v>0.10834595467349459</v>
      </c>
      <c r="O429" s="146">
        <f t="shared" si="1970"/>
        <v>-7.7079903073381681E-2</v>
      </c>
      <c r="P429" s="141">
        <f t="shared" si="1964"/>
        <v>8.7077828021562123E-2</v>
      </c>
      <c r="Q429" s="141">
        <f t="shared" ref="Q429:AY429" si="1971">P429</f>
        <v>8.7077828021562123E-2</v>
      </c>
      <c r="R429" s="141">
        <f t="shared" si="1971"/>
        <v>8.7077828021562123E-2</v>
      </c>
      <c r="S429" s="141">
        <f t="shared" si="1971"/>
        <v>8.7077828021562123E-2</v>
      </c>
      <c r="T429" s="141">
        <f t="shared" si="1971"/>
        <v>8.7077828021562123E-2</v>
      </c>
      <c r="U429" s="141">
        <f t="shared" si="1971"/>
        <v>8.7077828021562123E-2</v>
      </c>
      <c r="V429" s="141">
        <f t="shared" si="1971"/>
        <v>8.7077828021562123E-2</v>
      </c>
      <c r="W429" s="141">
        <f t="shared" si="1971"/>
        <v>8.7077828021562123E-2</v>
      </c>
      <c r="X429" s="141">
        <f t="shared" si="1971"/>
        <v>8.7077828021562123E-2</v>
      </c>
      <c r="Y429" s="141">
        <f t="shared" si="1971"/>
        <v>8.7077828021562123E-2</v>
      </c>
      <c r="Z429" s="141">
        <f t="shared" si="1971"/>
        <v>8.7077828021562123E-2</v>
      </c>
      <c r="AA429" s="141">
        <f t="shared" si="1971"/>
        <v>8.7077828021562123E-2</v>
      </c>
      <c r="AB429" s="141">
        <f t="shared" si="1971"/>
        <v>8.7077828021562123E-2</v>
      </c>
      <c r="AC429" s="141">
        <f t="shared" si="1971"/>
        <v>8.7077828021562123E-2</v>
      </c>
      <c r="AD429" s="141">
        <f t="shared" si="1971"/>
        <v>8.7077828021562123E-2</v>
      </c>
      <c r="AE429" s="141">
        <f t="shared" si="1971"/>
        <v>8.7077828021562123E-2</v>
      </c>
      <c r="AF429" s="141">
        <f t="shared" si="1971"/>
        <v>8.7077828021562123E-2</v>
      </c>
      <c r="AG429" s="141">
        <f t="shared" si="1971"/>
        <v>8.7077828021562123E-2</v>
      </c>
      <c r="AH429" s="141">
        <f t="shared" si="1971"/>
        <v>8.7077828021562123E-2</v>
      </c>
      <c r="AI429" s="141">
        <f t="shared" si="1971"/>
        <v>8.7077828021562123E-2</v>
      </c>
      <c r="AJ429" s="141">
        <f t="shared" si="1971"/>
        <v>8.7077828021562123E-2</v>
      </c>
      <c r="AK429" s="141">
        <f t="shared" si="1971"/>
        <v>8.7077828021562123E-2</v>
      </c>
      <c r="AL429" s="141">
        <f t="shared" si="1971"/>
        <v>8.7077828021562123E-2</v>
      </c>
      <c r="AM429" s="141">
        <f t="shared" si="1971"/>
        <v>8.7077828021562123E-2</v>
      </c>
      <c r="AN429" s="141">
        <f t="shared" si="1971"/>
        <v>8.7077828021562123E-2</v>
      </c>
      <c r="AO429" s="141">
        <f t="shared" si="1971"/>
        <v>8.7077828021562123E-2</v>
      </c>
      <c r="AP429" s="141">
        <f t="shared" si="1971"/>
        <v>8.7077828021562123E-2</v>
      </c>
      <c r="AQ429" s="141">
        <f t="shared" si="1971"/>
        <v>8.7077828021562123E-2</v>
      </c>
      <c r="AR429" s="141">
        <f t="shared" si="1971"/>
        <v>8.7077828021562123E-2</v>
      </c>
      <c r="AS429" s="141">
        <f t="shared" si="1971"/>
        <v>8.7077828021562123E-2</v>
      </c>
      <c r="AT429" s="141">
        <f t="shared" si="1971"/>
        <v>8.7077828021562123E-2</v>
      </c>
      <c r="AU429" s="141">
        <f t="shared" si="1971"/>
        <v>8.7077828021562123E-2</v>
      </c>
      <c r="AV429" s="141">
        <f t="shared" si="1971"/>
        <v>8.7077828021562123E-2</v>
      </c>
      <c r="AW429" s="141">
        <f t="shared" si="1971"/>
        <v>8.7077828021562123E-2</v>
      </c>
      <c r="AX429" s="141">
        <f t="shared" si="1971"/>
        <v>8.7077828021562123E-2</v>
      </c>
      <c r="AY429" s="141">
        <f t="shared" si="1971"/>
        <v>8.7077828021562123E-2</v>
      </c>
      <c r="BA429" s="140" t="s">
        <v>114</v>
      </c>
      <c r="BB429" s="140" t="s">
        <v>114</v>
      </c>
      <c r="BC429" s="140" t="s">
        <v>114</v>
      </c>
      <c r="BD429" s="140" t="s">
        <v>114</v>
      </c>
      <c r="BF429" s="77" t="s">
        <v>247</v>
      </c>
      <c r="BG429" s="77" t="str">
        <f t="shared" si="1598"/>
        <v>Payment Card Fees (% net revenue)Weak  Case Scenario</v>
      </c>
    </row>
    <row r="430" spans="2:59" x14ac:dyDescent="0.25">
      <c r="B430" s="92" t="s">
        <v>262</v>
      </c>
      <c r="C430" s="91" t="s">
        <v>119</v>
      </c>
      <c r="D430" s="146">
        <f t="shared" ref="D430:O430" si="1972">D345/D$21</f>
        <v>3.5356995921638837E-2</v>
      </c>
      <c r="E430" s="146">
        <f t="shared" si="1972"/>
        <v>0.20375358312608147</v>
      </c>
      <c r="F430" s="146">
        <f t="shared" si="1972"/>
        <v>0.17389407048918989</v>
      </c>
      <c r="G430" s="146">
        <f t="shared" si="1972"/>
        <v>0.16339266974602151</v>
      </c>
      <c r="H430" s="146">
        <f t="shared" si="1972"/>
        <v>0.16510895918346505</v>
      </c>
      <c r="I430" s="146">
        <f t="shared" si="1972"/>
        <v>0.13497108484853079</v>
      </c>
      <c r="J430" s="146">
        <f t="shared" si="1972"/>
        <v>0.15110664659204934</v>
      </c>
      <c r="K430" s="146">
        <f t="shared" si="1972"/>
        <v>0.15502201653704753</v>
      </c>
      <c r="L430" s="146">
        <f t="shared" si="1972"/>
        <v>0.11658915960399852</v>
      </c>
      <c r="M430" s="146">
        <f t="shared" si="1972"/>
        <v>0.147567282528556</v>
      </c>
      <c r="N430" s="146">
        <f t="shared" si="1972"/>
        <v>0.14388646570956504</v>
      </c>
      <c r="O430" s="146">
        <f t="shared" si="1972"/>
        <v>0.15835662747977047</v>
      </c>
      <c r="P430" s="141">
        <f>AVERAGE(D430:O430)</f>
        <v>0.14575046348049289</v>
      </c>
      <c r="Q430" s="141">
        <f t="shared" ref="Q430:AY430" si="1973">P430</f>
        <v>0.14575046348049289</v>
      </c>
      <c r="R430" s="141">
        <f t="shared" si="1973"/>
        <v>0.14575046348049289</v>
      </c>
      <c r="S430" s="141">
        <f t="shared" si="1973"/>
        <v>0.14575046348049289</v>
      </c>
      <c r="T430" s="141">
        <f t="shared" si="1973"/>
        <v>0.14575046348049289</v>
      </c>
      <c r="U430" s="141">
        <f t="shared" si="1973"/>
        <v>0.14575046348049289</v>
      </c>
      <c r="V430" s="141">
        <f t="shared" si="1973"/>
        <v>0.14575046348049289</v>
      </c>
      <c r="W430" s="141">
        <f t="shared" si="1973"/>
        <v>0.14575046348049289</v>
      </c>
      <c r="X430" s="141">
        <f t="shared" si="1973"/>
        <v>0.14575046348049289</v>
      </c>
      <c r="Y430" s="141">
        <f t="shared" si="1973"/>
        <v>0.14575046348049289</v>
      </c>
      <c r="Z430" s="141">
        <f t="shared" si="1973"/>
        <v>0.14575046348049289</v>
      </c>
      <c r="AA430" s="141">
        <f t="shared" si="1973"/>
        <v>0.14575046348049289</v>
      </c>
      <c r="AB430" s="141">
        <f t="shared" si="1973"/>
        <v>0.14575046348049289</v>
      </c>
      <c r="AC430" s="141">
        <f t="shared" si="1973"/>
        <v>0.14575046348049289</v>
      </c>
      <c r="AD430" s="141">
        <f t="shared" si="1973"/>
        <v>0.14575046348049289</v>
      </c>
      <c r="AE430" s="141">
        <f t="shared" si="1973"/>
        <v>0.14575046348049289</v>
      </c>
      <c r="AF430" s="141">
        <f t="shared" si="1973"/>
        <v>0.14575046348049289</v>
      </c>
      <c r="AG430" s="141">
        <f t="shared" si="1973"/>
        <v>0.14575046348049289</v>
      </c>
      <c r="AH430" s="141">
        <f t="shared" si="1973"/>
        <v>0.14575046348049289</v>
      </c>
      <c r="AI430" s="141">
        <f t="shared" si="1973"/>
        <v>0.14575046348049289</v>
      </c>
      <c r="AJ430" s="141">
        <f t="shared" si="1973"/>
        <v>0.14575046348049289</v>
      </c>
      <c r="AK430" s="141">
        <f t="shared" si="1973"/>
        <v>0.14575046348049289</v>
      </c>
      <c r="AL430" s="141">
        <f t="shared" si="1973"/>
        <v>0.14575046348049289</v>
      </c>
      <c r="AM430" s="141">
        <f t="shared" si="1973"/>
        <v>0.14575046348049289</v>
      </c>
      <c r="AN430" s="141">
        <f t="shared" si="1973"/>
        <v>0.14575046348049289</v>
      </c>
      <c r="AO430" s="141">
        <f t="shared" si="1973"/>
        <v>0.14575046348049289</v>
      </c>
      <c r="AP430" s="141">
        <f t="shared" si="1973"/>
        <v>0.14575046348049289</v>
      </c>
      <c r="AQ430" s="141">
        <f t="shared" si="1973"/>
        <v>0.14575046348049289</v>
      </c>
      <c r="AR430" s="141">
        <f t="shared" si="1973"/>
        <v>0.14575046348049289</v>
      </c>
      <c r="AS430" s="141">
        <f t="shared" si="1973"/>
        <v>0.14575046348049289</v>
      </c>
      <c r="AT430" s="141">
        <f t="shared" si="1973"/>
        <v>0.14575046348049289</v>
      </c>
      <c r="AU430" s="141">
        <f t="shared" si="1973"/>
        <v>0.14575046348049289</v>
      </c>
      <c r="AV430" s="141">
        <f t="shared" si="1973"/>
        <v>0.14575046348049289</v>
      </c>
      <c r="AW430" s="141">
        <f t="shared" si="1973"/>
        <v>0.14575046348049289</v>
      </c>
      <c r="AX430" s="141">
        <f t="shared" si="1973"/>
        <v>0.14575046348049289</v>
      </c>
      <c r="AY430" s="141">
        <f t="shared" si="1973"/>
        <v>0.14575046348049289</v>
      </c>
      <c r="BA430" s="140" t="s">
        <v>114</v>
      </c>
      <c r="BB430" s="140" t="s">
        <v>114</v>
      </c>
      <c r="BC430" s="140" t="s">
        <v>114</v>
      </c>
      <c r="BD430" s="140" t="s">
        <v>114</v>
      </c>
      <c r="BF430" s="77" t="s">
        <v>247</v>
      </c>
      <c r="BG430" s="77" t="str">
        <f t="shared" si="1598"/>
        <v>Ride Insurance (% net revenue)Weak  Case Scenario</v>
      </c>
    </row>
    <row r="431" spans="2:59" x14ac:dyDescent="0.25">
      <c r="B431" s="92" t="s">
        <v>263</v>
      </c>
      <c r="C431" s="91" t="s">
        <v>119</v>
      </c>
      <c r="D431" s="146">
        <f t="shared" ref="D431:O431" si="1974">D348/D$29</f>
        <v>1.1603660368410653E-3</v>
      </c>
      <c r="E431" s="146">
        <f t="shared" si="1974"/>
        <v>3.3900206446706084E-2</v>
      </c>
      <c r="F431" s="146">
        <f t="shared" si="1974"/>
        <v>1.4713247423383476E-2</v>
      </c>
      <c r="G431" s="146">
        <f t="shared" si="1974"/>
        <v>2.1163257473400924E-2</v>
      </c>
      <c r="H431" s="146">
        <f t="shared" si="1974"/>
        <v>9.9034326544812715E-2</v>
      </c>
      <c r="I431" s="146">
        <f t="shared" si="1974"/>
        <v>0.11592134902935558</v>
      </c>
      <c r="J431" s="146">
        <f t="shared" si="1974"/>
        <v>0.10531917593939612</v>
      </c>
      <c r="K431" s="146">
        <f t="shared" si="1974"/>
        <v>5.8518497029734592E-2</v>
      </c>
      <c r="L431" s="146">
        <f t="shared" si="1974"/>
        <v>2.6874489505678077E-2</v>
      </c>
      <c r="M431" s="146">
        <f t="shared" si="1974"/>
        <v>2.2779842106124455E-2</v>
      </c>
      <c r="N431" s="146">
        <f t="shared" si="1974"/>
        <v>8.8864861784728688E-2</v>
      </c>
      <c r="O431" s="146">
        <f t="shared" si="1974"/>
        <v>1.2231998648140887E-4</v>
      </c>
      <c r="P431" s="141">
        <f>AVERAGE(D431:O431)</f>
        <v>4.9030994942220262E-2</v>
      </c>
      <c r="Q431" s="141">
        <f t="shared" ref="Q431:AY431" si="1975">P431</f>
        <v>4.9030994942220262E-2</v>
      </c>
      <c r="R431" s="141">
        <f t="shared" si="1975"/>
        <v>4.9030994942220262E-2</v>
      </c>
      <c r="S431" s="141">
        <f t="shared" si="1975"/>
        <v>4.9030994942220262E-2</v>
      </c>
      <c r="T431" s="141">
        <f t="shared" si="1975"/>
        <v>4.9030994942220262E-2</v>
      </c>
      <c r="U431" s="141">
        <f t="shared" si="1975"/>
        <v>4.9030994942220262E-2</v>
      </c>
      <c r="V431" s="141">
        <f t="shared" si="1975"/>
        <v>4.9030994942220262E-2</v>
      </c>
      <c r="W431" s="141">
        <f t="shared" si="1975"/>
        <v>4.9030994942220262E-2</v>
      </c>
      <c r="X431" s="141">
        <f t="shared" si="1975"/>
        <v>4.9030994942220262E-2</v>
      </c>
      <c r="Y431" s="141">
        <f t="shared" si="1975"/>
        <v>4.9030994942220262E-2</v>
      </c>
      <c r="Z431" s="141">
        <f t="shared" si="1975"/>
        <v>4.9030994942220262E-2</v>
      </c>
      <c r="AA431" s="141">
        <f t="shared" si="1975"/>
        <v>4.9030994942220262E-2</v>
      </c>
      <c r="AB431" s="141">
        <f t="shared" si="1975"/>
        <v>4.9030994942220262E-2</v>
      </c>
      <c r="AC431" s="141">
        <f t="shared" si="1975"/>
        <v>4.9030994942220262E-2</v>
      </c>
      <c r="AD431" s="141">
        <f t="shared" si="1975"/>
        <v>4.9030994942220262E-2</v>
      </c>
      <c r="AE431" s="141">
        <f t="shared" si="1975"/>
        <v>4.9030994942220262E-2</v>
      </c>
      <c r="AF431" s="141">
        <f t="shared" si="1975"/>
        <v>4.9030994942220262E-2</v>
      </c>
      <c r="AG431" s="141">
        <f t="shared" si="1975"/>
        <v>4.9030994942220262E-2</v>
      </c>
      <c r="AH431" s="141">
        <f t="shared" si="1975"/>
        <v>4.9030994942220262E-2</v>
      </c>
      <c r="AI431" s="141">
        <f t="shared" si="1975"/>
        <v>4.9030994942220262E-2</v>
      </c>
      <c r="AJ431" s="141">
        <f t="shared" si="1975"/>
        <v>4.9030994942220262E-2</v>
      </c>
      <c r="AK431" s="141">
        <f t="shared" si="1975"/>
        <v>4.9030994942220262E-2</v>
      </c>
      <c r="AL431" s="141">
        <f t="shared" si="1975"/>
        <v>4.9030994942220262E-2</v>
      </c>
      <c r="AM431" s="141">
        <f t="shared" si="1975"/>
        <v>4.9030994942220262E-2</v>
      </c>
      <c r="AN431" s="141">
        <f t="shared" si="1975"/>
        <v>4.9030994942220262E-2</v>
      </c>
      <c r="AO431" s="141">
        <f t="shared" si="1975"/>
        <v>4.9030994942220262E-2</v>
      </c>
      <c r="AP431" s="141">
        <f t="shared" si="1975"/>
        <v>4.9030994942220262E-2</v>
      </c>
      <c r="AQ431" s="141">
        <f t="shared" si="1975"/>
        <v>4.9030994942220262E-2</v>
      </c>
      <c r="AR431" s="141">
        <f t="shared" si="1975"/>
        <v>4.9030994942220262E-2</v>
      </c>
      <c r="AS431" s="141">
        <f t="shared" si="1975"/>
        <v>4.9030994942220262E-2</v>
      </c>
      <c r="AT431" s="141">
        <f t="shared" si="1975"/>
        <v>4.9030994942220262E-2</v>
      </c>
      <c r="AU431" s="141">
        <f t="shared" si="1975"/>
        <v>4.9030994942220262E-2</v>
      </c>
      <c r="AV431" s="141">
        <f t="shared" si="1975"/>
        <v>4.9030994942220262E-2</v>
      </c>
      <c r="AW431" s="141">
        <f t="shared" si="1975"/>
        <v>4.9030994942220262E-2</v>
      </c>
      <c r="AX431" s="141">
        <f t="shared" si="1975"/>
        <v>4.9030994942220262E-2</v>
      </c>
      <c r="AY431" s="141">
        <f t="shared" si="1975"/>
        <v>4.9030994942220262E-2</v>
      </c>
      <c r="BA431" s="140" t="s">
        <v>114</v>
      </c>
      <c r="BB431" s="140" t="s">
        <v>114</v>
      </c>
      <c r="BC431" s="140" t="s">
        <v>114</v>
      </c>
      <c r="BD431" s="140" t="s">
        <v>114</v>
      </c>
      <c r="BF431" s="77" t="s">
        <v>247</v>
      </c>
      <c r="BG431" s="77" t="str">
        <f t="shared" si="1598"/>
        <v>Brand Marketing (% Gross Profit)Weak  Case Scenario</v>
      </c>
    </row>
    <row r="432" spans="2:59" x14ac:dyDescent="0.25">
      <c r="B432" s="92" t="s">
        <v>264</v>
      </c>
      <c r="C432" s="91" t="s">
        <v>119</v>
      </c>
      <c r="D432" s="146">
        <f t="shared" ref="D432:O432" si="1976">D349/D$29</f>
        <v>1.6400556193516515E-2</v>
      </c>
      <c r="E432" s="146">
        <f t="shared" si="1976"/>
        <v>4.9969889253682433E-2</v>
      </c>
      <c r="F432" s="146">
        <f t="shared" si="1976"/>
        <v>1.9022363835295448E-2</v>
      </c>
      <c r="G432" s="146">
        <f t="shared" si="1976"/>
        <v>2.6749870139790761E-2</v>
      </c>
      <c r="H432" s="146">
        <f t="shared" si="1976"/>
        <v>8.0509284767555159E-3</v>
      </c>
      <c r="I432" s="146">
        <f t="shared" si="1976"/>
        <v>1.4404388150667871E-2</v>
      </c>
      <c r="J432" s="146">
        <f t="shared" si="1976"/>
        <v>3.037064429480818E-3</v>
      </c>
      <c r="K432" s="146">
        <f t="shared" si="1976"/>
        <v>-5.8003094411915998E-3</v>
      </c>
      <c r="L432" s="146">
        <f t="shared" si="1976"/>
        <v>2.5555300009980153E-3</v>
      </c>
      <c r="M432" s="146">
        <f t="shared" si="1976"/>
        <v>3.875325427084228E-3</v>
      </c>
      <c r="N432" s="146">
        <f t="shared" si="1976"/>
        <v>7.9301392689378591E-3</v>
      </c>
      <c r="O432" s="146">
        <f t="shared" si="1976"/>
        <v>-3.1700242431067252E-4</v>
      </c>
      <c r="P432" s="141">
        <f>AVERAGE(D432:O432)</f>
        <v>1.215656194255893E-2</v>
      </c>
      <c r="Q432" s="141">
        <f t="shared" ref="Q432:AY432" si="1977">P432</f>
        <v>1.215656194255893E-2</v>
      </c>
      <c r="R432" s="141">
        <f t="shared" si="1977"/>
        <v>1.215656194255893E-2</v>
      </c>
      <c r="S432" s="141">
        <f t="shared" si="1977"/>
        <v>1.215656194255893E-2</v>
      </c>
      <c r="T432" s="141">
        <f t="shared" si="1977"/>
        <v>1.215656194255893E-2</v>
      </c>
      <c r="U432" s="141">
        <f t="shared" si="1977"/>
        <v>1.215656194255893E-2</v>
      </c>
      <c r="V432" s="141">
        <f t="shared" si="1977"/>
        <v>1.215656194255893E-2</v>
      </c>
      <c r="W432" s="141">
        <f t="shared" si="1977"/>
        <v>1.215656194255893E-2</v>
      </c>
      <c r="X432" s="141">
        <f t="shared" si="1977"/>
        <v>1.215656194255893E-2</v>
      </c>
      <c r="Y432" s="141">
        <f t="shared" si="1977"/>
        <v>1.215656194255893E-2</v>
      </c>
      <c r="Z432" s="141">
        <f t="shared" si="1977"/>
        <v>1.215656194255893E-2</v>
      </c>
      <c r="AA432" s="141">
        <f t="shared" si="1977"/>
        <v>1.215656194255893E-2</v>
      </c>
      <c r="AB432" s="141">
        <f t="shared" si="1977"/>
        <v>1.215656194255893E-2</v>
      </c>
      <c r="AC432" s="141">
        <f t="shared" si="1977"/>
        <v>1.215656194255893E-2</v>
      </c>
      <c r="AD432" s="141">
        <f t="shared" si="1977"/>
        <v>1.215656194255893E-2</v>
      </c>
      <c r="AE432" s="141">
        <f t="shared" si="1977"/>
        <v>1.215656194255893E-2</v>
      </c>
      <c r="AF432" s="141">
        <f t="shared" si="1977"/>
        <v>1.215656194255893E-2</v>
      </c>
      <c r="AG432" s="141">
        <f t="shared" si="1977"/>
        <v>1.215656194255893E-2</v>
      </c>
      <c r="AH432" s="141">
        <f t="shared" si="1977"/>
        <v>1.215656194255893E-2</v>
      </c>
      <c r="AI432" s="141">
        <f t="shared" si="1977"/>
        <v>1.215656194255893E-2</v>
      </c>
      <c r="AJ432" s="141">
        <f t="shared" si="1977"/>
        <v>1.215656194255893E-2</v>
      </c>
      <c r="AK432" s="141">
        <f t="shared" si="1977"/>
        <v>1.215656194255893E-2</v>
      </c>
      <c r="AL432" s="141">
        <f t="shared" si="1977"/>
        <v>1.215656194255893E-2</v>
      </c>
      <c r="AM432" s="141">
        <f t="shared" si="1977"/>
        <v>1.215656194255893E-2</v>
      </c>
      <c r="AN432" s="141">
        <f t="shared" si="1977"/>
        <v>1.215656194255893E-2</v>
      </c>
      <c r="AO432" s="141">
        <f t="shared" si="1977"/>
        <v>1.215656194255893E-2</v>
      </c>
      <c r="AP432" s="141">
        <f t="shared" si="1977"/>
        <v>1.215656194255893E-2</v>
      </c>
      <c r="AQ432" s="141">
        <f t="shared" si="1977"/>
        <v>1.215656194255893E-2</v>
      </c>
      <c r="AR432" s="141">
        <f t="shared" si="1977"/>
        <v>1.215656194255893E-2</v>
      </c>
      <c r="AS432" s="141">
        <f t="shared" si="1977"/>
        <v>1.215656194255893E-2</v>
      </c>
      <c r="AT432" s="141">
        <f t="shared" si="1977"/>
        <v>1.215656194255893E-2</v>
      </c>
      <c r="AU432" s="141">
        <f t="shared" si="1977"/>
        <v>1.215656194255893E-2</v>
      </c>
      <c r="AV432" s="141">
        <f t="shared" si="1977"/>
        <v>1.215656194255893E-2</v>
      </c>
      <c r="AW432" s="141">
        <f t="shared" si="1977"/>
        <v>1.215656194255893E-2</v>
      </c>
      <c r="AX432" s="141">
        <f t="shared" si="1977"/>
        <v>1.215656194255893E-2</v>
      </c>
      <c r="AY432" s="141">
        <f t="shared" si="1977"/>
        <v>1.215656194255893E-2</v>
      </c>
      <c r="BA432" s="140" t="s">
        <v>114</v>
      </c>
      <c r="BB432" s="140" t="s">
        <v>114</v>
      </c>
      <c r="BC432" s="140" t="s">
        <v>114</v>
      </c>
      <c r="BD432" s="140" t="s">
        <v>114</v>
      </c>
      <c r="BF432" s="77" t="s">
        <v>247</v>
      </c>
      <c r="BG432" s="77" t="str">
        <f t="shared" si="1598"/>
        <v>Non-Media Marketing (% Gross Profit)Weak  Case Scenario</v>
      </c>
    </row>
    <row r="433" spans="2:59" x14ac:dyDescent="0.25">
      <c r="B433" s="92" t="s">
        <v>265</v>
      </c>
      <c r="C433" s="91" t="s">
        <v>119</v>
      </c>
      <c r="D433" s="146">
        <f t="shared" ref="D433:O433" si="1978">D350/D$29</f>
        <v>1.5797290233317291E-2</v>
      </c>
      <c r="E433" s="146">
        <f t="shared" si="1978"/>
        <v>1.6259566910509154E-2</v>
      </c>
      <c r="F433" s="146">
        <f t="shared" si="1978"/>
        <v>1.0361612378910201E-2</v>
      </c>
      <c r="G433" s="146">
        <f t="shared" si="1978"/>
        <v>8.4203826644166594E-3</v>
      </c>
      <c r="H433" s="146">
        <f t="shared" si="1978"/>
        <v>7.2826222519591756E-3</v>
      </c>
      <c r="I433" s="146">
        <f t="shared" si="1978"/>
        <v>6.3265442476559955E-3</v>
      </c>
      <c r="J433" s="146">
        <f t="shared" si="1978"/>
        <v>1.032519792159493E-2</v>
      </c>
      <c r="K433" s="146">
        <f t="shared" si="1978"/>
        <v>1.128498556953306E-2</v>
      </c>
      <c r="L433" s="146">
        <f t="shared" si="1978"/>
        <v>1.2710838292793096E-2</v>
      </c>
      <c r="M433" s="146">
        <f t="shared" si="1978"/>
        <v>1.7077863584631595E-2</v>
      </c>
      <c r="N433" s="146">
        <f t="shared" si="1978"/>
        <v>1.0571232499152334E-2</v>
      </c>
      <c r="O433" s="146">
        <f t="shared" si="1978"/>
        <v>1.0328041658013975E-2</v>
      </c>
      <c r="P433" s="141">
        <f t="shared" ref="P433:P445" si="1979">AVERAGE(D433:O433)</f>
        <v>1.1395514851040622E-2</v>
      </c>
      <c r="Q433" s="141">
        <f t="shared" ref="Q433:AY433" si="1980">P433</f>
        <v>1.1395514851040622E-2</v>
      </c>
      <c r="R433" s="141">
        <f t="shared" si="1980"/>
        <v>1.1395514851040622E-2</v>
      </c>
      <c r="S433" s="141">
        <f t="shared" si="1980"/>
        <v>1.1395514851040622E-2</v>
      </c>
      <c r="T433" s="141">
        <f t="shared" si="1980"/>
        <v>1.1395514851040622E-2</v>
      </c>
      <c r="U433" s="141">
        <f t="shared" si="1980"/>
        <v>1.1395514851040622E-2</v>
      </c>
      <c r="V433" s="141">
        <f t="shared" si="1980"/>
        <v>1.1395514851040622E-2</v>
      </c>
      <c r="W433" s="141">
        <f t="shared" si="1980"/>
        <v>1.1395514851040622E-2</v>
      </c>
      <c r="X433" s="141">
        <f t="shared" si="1980"/>
        <v>1.1395514851040622E-2</v>
      </c>
      <c r="Y433" s="141">
        <f t="shared" si="1980"/>
        <v>1.1395514851040622E-2</v>
      </c>
      <c r="Z433" s="141">
        <f t="shared" si="1980"/>
        <v>1.1395514851040622E-2</v>
      </c>
      <c r="AA433" s="141">
        <f t="shared" si="1980"/>
        <v>1.1395514851040622E-2</v>
      </c>
      <c r="AB433" s="141">
        <f t="shared" si="1980"/>
        <v>1.1395514851040622E-2</v>
      </c>
      <c r="AC433" s="141">
        <f t="shared" si="1980"/>
        <v>1.1395514851040622E-2</v>
      </c>
      <c r="AD433" s="141">
        <f t="shared" si="1980"/>
        <v>1.1395514851040622E-2</v>
      </c>
      <c r="AE433" s="141">
        <f t="shared" si="1980"/>
        <v>1.1395514851040622E-2</v>
      </c>
      <c r="AF433" s="141">
        <f t="shared" si="1980"/>
        <v>1.1395514851040622E-2</v>
      </c>
      <c r="AG433" s="141">
        <f t="shared" si="1980"/>
        <v>1.1395514851040622E-2</v>
      </c>
      <c r="AH433" s="141">
        <f t="shared" si="1980"/>
        <v>1.1395514851040622E-2</v>
      </c>
      <c r="AI433" s="141">
        <f t="shared" si="1980"/>
        <v>1.1395514851040622E-2</v>
      </c>
      <c r="AJ433" s="141">
        <f t="shared" si="1980"/>
        <v>1.1395514851040622E-2</v>
      </c>
      <c r="AK433" s="141">
        <f t="shared" si="1980"/>
        <v>1.1395514851040622E-2</v>
      </c>
      <c r="AL433" s="141">
        <f t="shared" si="1980"/>
        <v>1.1395514851040622E-2</v>
      </c>
      <c r="AM433" s="141">
        <f t="shared" si="1980"/>
        <v>1.1395514851040622E-2</v>
      </c>
      <c r="AN433" s="141">
        <f t="shared" si="1980"/>
        <v>1.1395514851040622E-2</v>
      </c>
      <c r="AO433" s="141">
        <f t="shared" si="1980"/>
        <v>1.1395514851040622E-2</v>
      </c>
      <c r="AP433" s="141">
        <f t="shared" si="1980"/>
        <v>1.1395514851040622E-2</v>
      </c>
      <c r="AQ433" s="141">
        <f t="shared" si="1980"/>
        <v>1.1395514851040622E-2</v>
      </c>
      <c r="AR433" s="141">
        <f t="shared" si="1980"/>
        <v>1.1395514851040622E-2</v>
      </c>
      <c r="AS433" s="141">
        <f t="shared" si="1980"/>
        <v>1.1395514851040622E-2</v>
      </c>
      <c r="AT433" s="141">
        <f t="shared" si="1980"/>
        <v>1.1395514851040622E-2</v>
      </c>
      <c r="AU433" s="141">
        <f t="shared" si="1980"/>
        <v>1.1395514851040622E-2</v>
      </c>
      <c r="AV433" s="141">
        <f t="shared" si="1980"/>
        <v>1.1395514851040622E-2</v>
      </c>
      <c r="AW433" s="141">
        <f t="shared" si="1980"/>
        <v>1.1395514851040622E-2</v>
      </c>
      <c r="AX433" s="141">
        <f t="shared" si="1980"/>
        <v>1.1395514851040622E-2</v>
      </c>
      <c r="AY433" s="141">
        <f t="shared" si="1980"/>
        <v>1.1395514851040622E-2</v>
      </c>
      <c r="BA433" s="140" t="s">
        <v>114</v>
      </c>
      <c r="BB433" s="140" t="s">
        <v>114</v>
      </c>
      <c r="BC433" s="140" t="s">
        <v>114</v>
      </c>
      <c r="BD433" s="140" t="s">
        <v>114</v>
      </c>
      <c r="BF433" s="77" t="s">
        <v>247</v>
      </c>
      <c r="BG433" s="77" t="str">
        <f t="shared" si="1598"/>
        <v>Partner Marketing (% Gross Profit)Weak  Case Scenario</v>
      </c>
    </row>
    <row r="434" spans="2:59" x14ac:dyDescent="0.25">
      <c r="B434" s="92" t="s">
        <v>266</v>
      </c>
      <c r="C434" s="91" t="s">
        <v>119</v>
      </c>
      <c r="D434" s="146">
        <f t="shared" ref="D434:O434" si="1981">D351/D$29</f>
        <v>2.0838952082441756E-2</v>
      </c>
      <c r="E434" s="146">
        <f t="shared" si="1981"/>
        <v>7.9938095933656292E-2</v>
      </c>
      <c r="F434" s="146">
        <f t="shared" si="1981"/>
        <v>5.5371000043982391E-2</v>
      </c>
      <c r="G434" s="146">
        <f t="shared" si="1981"/>
        <v>2.1131279279018266E-2</v>
      </c>
      <c r="H434" s="146">
        <f t="shared" si="1981"/>
        <v>2.4363400875169527E-2</v>
      </c>
      <c r="I434" s="146">
        <f t="shared" si="1981"/>
        <v>2.495288555429627E-2</v>
      </c>
      <c r="J434" s="146">
        <f t="shared" si="1981"/>
        <v>2.4778835374865301E-2</v>
      </c>
      <c r="K434" s="146">
        <f t="shared" si="1981"/>
        <v>2.0537125571097173E-2</v>
      </c>
      <c r="L434" s="146">
        <f t="shared" si="1981"/>
        <v>3.3610331395550418E-3</v>
      </c>
      <c r="M434" s="146">
        <f t="shared" si="1981"/>
        <v>1.6366192066688896E-2</v>
      </c>
      <c r="N434" s="146">
        <f t="shared" si="1981"/>
        <v>1.7599950207863146E-2</v>
      </c>
      <c r="O434" s="146">
        <f t="shared" si="1981"/>
        <v>1.6453752723806624E-2</v>
      </c>
      <c r="P434" s="141">
        <f t="shared" si="1979"/>
        <v>2.7141041904370052E-2</v>
      </c>
      <c r="Q434" s="141">
        <f t="shared" ref="Q434:AY434" si="1982">P434</f>
        <v>2.7141041904370052E-2</v>
      </c>
      <c r="R434" s="141">
        <f t="shared" si="1982"/>
        <v>2.7141041904370052E-2</v>
      </c>
      <c r="S434" s="141">
        <f t="shared" si="1982"/>
        <v>2.7141041904370052E-2</v>
      </c>
      <c r="T434" s="141">
        <f t="shared" si="1982"/>
        <v>2.7141041904370052E-2</v>
      </c>
      <c r="U434" s="141">
        <f t="shared" si="1982"/>
        <v>2.7141041904370052E-2</v>
      </c>
      <c r="V434" s="141">
        <f t="shared" si="1982"/>
        <v>2.7141041904370052E-2</v>
      </c>
      <c r="W434" s="141">
        <f t="shared" si="1982"/>
        <v>2.7141041904370052E-2</v>
      </c>
      <c r="X434" s="141">
        <f t="shared" si="1982"/>
        <v>2.7141041904370052E-2</v>
      </c>
      <c r="Y434" s="141">
        <f t="shared" si="1982"/>
        <v>2.7141041904370052E-2</v>
      </c>
      <c r="Z434" s="141">
        <f t="shared" si="1982"/>
        <v>2.7141041904370052E-2</v>
      </c>
      <c r="AA434" s="141">
        <f t="shared" si="1982"/>
        <v>2.7141041904370052E-2</v>
      </c>
      <c r="AB434" s="141">
        <f t="shared" si="1982"/>
        <v>2.7141041904370052E-2</v>
      </c>
      <c r="AC434" s="141">
        <f t="shared" si="1982"/>
        <v>2.7141041904370052E-2</v>
      </c>
      <c r="AD434" s="141">
        <f t="shared" si="1982"/>
        <v>2.7141041904370052E-2</v>
      </c>
      <c r="AE434" s="141">
        <f t="shared" si="1982"/>
        <v>2.7141041904370052E-2</v>
      </c>
      <c r="AF434" s="141">
        <f t="shared" si="1982"/>
        <v>2.7141041904370052E-2</v>
      </c>
      <c r="AG434" s="141">
        <f t="shared" si="1982"/>
        <v>2.7141041904370052E-2</v>
      </c>
      <c r="AH434" s="141">
        <f t="shared" si="1982"/>
        <v>2.7141041904370052E-2</v>
      </c>
      <c r="AI434" s="141">
        <f t="shared" si="1982"/>
        <v>2.7141041904370052E-2</v>
      </c>
      <c r="AJ434" s="141">
        <f t="shared" si="1982"/>
        <v>2.7141041904370052E-2</v>
      </c>
      <c r="AK434" s="141">
        <f t="shared" si="1982"/>
        <v>2.7141041904370052E-2</v>
      </c>
      <c r="AL434" s="141">
        <f t="shared" si="1982"/>
        <v>2.7141041904370052E-2</v>
      </c>
      <c r="AM434" s="141">
        <f t="shared" si="1982"/>
        <v>2.7141041904370052E-2</v>
      </c>
      <c r="AN434" s="141">
        <f t="shared" si="1982"/>
        <v>2.7141041904370052E-2</v>
      </c>
      <c r="AO434" s="141">
        <f t="shared" si="1982"/>
        <v>2.7141041904370052E-2</v>
      </c>
      <c r="AP434" s="141">
        <f t="shared" si="1982"/>
        <v>2.7141041904370052E-2</v>
      </c>
      <c r="AQ434" s="141">
        <f t="shared" si="1982"/>
        <v>2.7141041904370052E-2</v>
      </c>
      <c r="AR434" s="141">
        <f t="shared" si="1982"/>
        <v>2.7141041904370052E-2</v>
      </c>
      <c r="AS434" s="141">
        <f t="shared" si="1982"/>
        <v>2.7141041904370052E-2</v>
      </c>
      <c r="AT434" s="141">
        <f t="shared" si="1982"/>
        <v>2.7141041904370052E-2</v>
      </c>
      <c r="AU434" s="141">
        <f t="shared" si="1982"/>
        <v>2.7141041904370052E-2</v>
      </c>
      <c r="AV434" s="141">
        <f t="shared" si="1982"/>
        <v>2.7141041904370052E-2</v>
      </c>
      <c r="AW434" s="141">
        <f t="shared" si="1982"/>
        <v>2.7141041904370052E-2</v>
      </c>
      <c r="AX434" s="141">
        <f t="shared" si="1982"/>
        <v>2.7141041904370052E-2</v>
      </c>
      <c r="AY434" s="141">
        <f t="shared" si="1982"/>
        <v>2.7141041904370052E-2</v>
      </c>
      <c r="BA434" s="140" t="s">
        <v>114</v>
      </c>
      <c r="BB434" s="140" t="s">
        <v>114</v>
      </c>
      <c r="BC434" s="140" t="s">
        <v>114</v>
      </c>
      <c r="BD434" s="140" t="s">
        <v>114</v>
      </c>
      <c r="BF434" s="77" t="s">
        <v>247</v>
      </c>
      <c r="BG434" s="77" t="str">
        <f t="shared" si="1598"/>
        <v>Rider Marketing (% Gross Profit)Weak  Case Scenario</v>
      </c>
    </row>
    <row r="435" spans="2:59" x14ac:dyDescent="0.25">
      <c r="B435" s="92" t="s">
        <v>267</v>
      </c>
      <c r="C435" s="91" t="s">
        <v>119</v>
      </c>
      <c r="D435" s="146">
        <f t="shared" ref="D435:O435" si="1983">D353/D$29</f>
        <v>1.7250437054138954E-3</v>
      </c>
      <c r="E435" s="146">
        <f t="shared" si="1983"/>
        <v>5.7396150782592177E-3</v>
      </c>
      <c r="F435" s="146">
        <f t="shared" si="1983"/>
        <v>5.0178720642416264E-3</v>
      </c>
      <c r="G435" s="146">
        <f t="shared" si="1983"/>
        <v>0</v>
      </c>
      <c r="H435" s="146">
        <f t="shared" si="1983"/>
        <v>0</v>
      </c>
      <c r="I435" s="146">
        <f t="shared" si="1983"/>
        <v>0</v>
      </c>
      <c r="J435" s="146">
        <f t="shared" si="1983"/>
        <v>7.0470065265693587E-5</v>
      </c>
      <c r="K435" s="146">
        <f t="shared" si="1983"/>
        <v>8.6354549970560413E-6</v>
      </c>
      <c r="L435" s="146">
        <f t="shared" si="1983"/>
        <v>-6.0900535937052695E-5</v>
      </c>
      <c r="M435" s="146">
        <f t="shared" si="1983"/>
        <v>0</v>
      </c>
      <c r="N435" s="146">
        <f t="shared" si="1983"/>
        <v>0</v>
      </c>
      <c r="O435" s="146">
        <f t="shared" si="1983"/>
        <v>0</v>
      </c>
      <c r="P435" s="141">
        <f t="shared" si="1979"/>
        <v>1.0417279860200363E-3</v>
      </c>
      <c r="Q435" s="141">
        <f t="shared" ref="Q435:AY435" si="1984">P435</f>
        <v>1.0417279860200363E-3</v>
      </c>
      <c r="R435" s="141">
        <f t="shared" si="1984"/>
        <v>1.0417279860200363E-3</v>
      </c>
      <c r="S435" s="141">
        <f t="shared" si="1984"/>
        <v>1.0417279860200363E-3</v>
      </c>
      <c r="T435" s="141">
        <f t="shared" si="1984"/>
        <v>1.0417279860200363E-3</v>
      </c>
      <c r="U435" s="141">
        <f t="shared" si="1984"/>
        <v>1.0417279860200363E-3</v>
      </c>
      <c r="V435" s="141">
        <f t="shared" si="1984"/>
        <v>1.0417279860200363E-3</v>
      </c>
      <c r="W435" s="141">
        <f t="shared" si="1984"/>
        <v>1.0417279860200363E-3</v>
      </c>
      <c r="X435" s="141">
        <f t="shared" si="1984"/>
        <v>1.0417279860200363E-3</v>
      </c>
      <c r="Y435" s="141">
        <f t="shared" si="1984"/>
        <v>1.0417279860200363E-3</v>
      </c>
      <c r="Z435" s="141">
        <f t="shared" si="1984"/>
        <v>1.0417279860200363E-3</v>
      </c>
      <c r="AA435" s="141">
        <f t="shared" si="1984"/>
        <v>1.0417279860200363E-3</v>
      </c>
      <c r="AB435" s="141">
        <f t="shared" si="1984"/>
        <v>1.0417279860200363E-3</v>
      </c>
      <c r="AC435" s="141">
        <f t="shared" si="1984"/>
        <v>1.0417279860200363E-3</v>
      </c>
      <c r="AD435" s="141">
        <f t="shared" si="1984"/>
        <v>1.0417279860200363E-3</v>
      </c>
      <c r="AE435" s="141">
        <f t="shared" si="1984"/>
        <v>1.0417279860200363E-3</v>
      </c>
      <c r="AF435" s="141">
        <f t="shared" si="1984"/>
        <v>1.0417279860200363E-3</v>
      </c>
      <c r="AG435" s="141">
        <f t="shared" si="1984"/>
        <v>1.0417279860200363E-3</v>
      </c>
      <c r="AH435" s="141">
        <f t="shared" si="1984"/>
        <v>1.0417279860200363E-3</v>
      </c>
      <c r="AI435" s="141">
        <f t="shared" si="1984"/>
        <v>1.0417279860200363E-3</v>
      </c>
      <c r="AJ435" s="141">
        <f t="shared" si="1984"/>
        <v>1.0417279860200363E-3</v>
      </c>
      <c r="AK435" s="141">
        <f t="shared" si="1984"/>
        <v>1.0417279860200363E-3</v>
      </c>
      <c r="AL435" s="141">
        <f t="shared" si="1984"/>
        <v>1.0417279860200363E-3</v>
      </c>
      <c r="AM435" s="141">
        <f t="shared" si="1984"/>
        <v>1.0417279860200363E-3</v>
      </c>
      <c r="AN435" s="141">
        <f t="shared" si="1984"/>
        <v>1.0417279860200363E-3</v>
      </c>
      <c r="AO435" s="141">
        <f t="shared" si="1984"/>
        <v>1.0417279860200363E-3</v>
      </c>
      <c r="AP435" s="141">
        <f t="shared" si="1984"/>
        <v>1.0417279860200363E-3</v>
      </c>
      <c r="AQ435" s="141">
        <f t="shared" si="1984"/>
        <v>1.0417279860200363E-3</v>
      </c>
      <c r="AR435" s="141">
        <f t="shared" si="1984"/>
        <v>1.0417279860200363E-3</v>
      </c>
      <c r="AS435" s="141">
        <f t="shared" si="1984"/>
        <v>1.0417279860200363E-3</v>
      </c>
      <c r="AT435" s="141">
        <f t="shared" si="1984"/>
        <v>1.0417279860200363E-3</v>
      </c>
      <c r="AU435" s="141">
        <f t="shared" si="1984"/>
        <v>1.0417279860200363E-3</v>
      </c>
      <c r="AV435" s="141">
        <f t="shared" si="1984"/>
        <v>1.0417279860200363E-3</v>
      </c>
      <c r="AW435" s="141">
        <f t="shared" si="1984"/>
        <v>1.0417279860200363E-3</v>
      </c>
      <c r="AX435" s="141">
        <f t="shared" si="1984"/>
        <v>1.0417279860200363E-3</v>
      </c>
      <c r="AY435" s="141">
        <f t="shared" si="1984"/>
        <v>1.0417279860200363E-3</v>
      </c>
      <c r="BA435" s="140" t="s">
        <v>114</v>
      </c>
      <c r="BB435" s="140" t="s">
        <v>114</v>
      </c>
      <c r="BC435" s="140" t="s">
        <v>114</v>
      </c>
      <c r="BD435" s="140" t="s">
        <v>114</v>
      </c>
      <c r="BF435" s="77" t="s">
        <v>247</v>
      </c>
      <c r="BG435" s="77" t="str">
        <f t="shared" si="1598"/>
        <v>General Insurance (%Operating Expenses)Weak  Case Scenario</v>
      </c>
    </row>
    <row r="436" spans="2:59" x14ac:dyDescent="0.25">
      <c r="B436" s="92" t="s">
        <v>268</v>
      </c>
      <c r="C436" s="91" t="s">
        <v>119</v>
      </c>
      <c r="D436" s="146">
        <f t="shared" ref="D436:O436" si="1985">D354/D$29</f>
        <v>5.4471946798431196E-2</v>
      </c>
      <c r="E436" s="146">
        <f t="shared" si="1985"/>
        <v>2.2093464984294969E-2</v>
      </c>
      <c r="F436" s="146">
        <f t="shared" si="1985"/>
        <v>2.8466410166199111E-2</v>
      </c>
      <c r="G436" s="146">
        <f t="shared" si="1985"/>
        <v>3.4772131436647133E-2</v>
      </c>
      <c r="H436" s="146">
        <f t="shared" si="1985"/>
        <v>-3.5972866475658387E-2</v>
      </c>
      <c r="I436" s="146">
        <f t="shared" si="1985"/>
        <v>2.1389970465035928E-2</v>
      </c>
      <c r="J436" s="146">
        <f t="shared" si="1985"/>
        <v>2.3801416361725274E-2</v>
      </c>
      <c r="K436" s="146">
        <f t="shared" si="1985"/>
        <v>1.8986865445921455E-2</v>
      </c>
      <c r="L436" s="146">
        <f t="shared" si="1985"/>
        <v>1.645745488970652E-2</v>
      </c>
      <c r="M436" s="146">
        <f t="shared" si="1985"/>
        <v>1.2481867912070305E-2</v>
      </c>
      <c r="N436" s="146">
        <f t="shared" si="1985"/>
        <v>1.4450140988772495E-2</v>
      </c>
      <c r="O436" s="146">
        <f t="shared" si="1985"/>
        <v>1.3644505537710412E-2</v>
      </c>
      <c r="P436" s="141">
        <f t="shared" si="1979"/>
        <v>1.8753609042571368E-2</v>
      </c>
      <c r="Q436" s="141">
        <f t="shared" ref="Q436:AY436" si="1986">P436</f>
        <v>1.8753609042571368E-2</v>
      </c>
      <c r="R436" s="141">
        <f t="shared" si="1986"/>
        <v>1.8753609042571368E-2</v>
      </c>
      <c r="S436" s="141">
        <f t="shared" si="1986"/>
        <v>1.8753609042571368E-2</v>
      </c>
      <c r="T436" s="141">
        <f t="shared" si="1986"/>
        <v>1.8753609042571368E-2</v>
      </c>
      <c r="U436" s="141">
        <f t="shared" si="1986"/>
        <v>1.8753609042571368E-2</v>
      </c>
      <c r="V436" s="141">
        <f t="shared" si="1986"/>
        <v>1.8753609042571368E-2</v>
      </c>
      <c r="W436" s="141">
        <f t="shared" si="1986"/>
        <v>1.8753609042571368E-2</v>
      </c>
      <c r="X436" s="141">
        <f t="shared" si="1986"/>
        <v>1.8753609042571368E-2</v>
      </c>
      <c r="Y436" s="141">
        <f t="shared" si="1986"/>
        <v>1.8753609042571368E-2</v>
      </c>
      <c r="Z436" s="141">
        <f t="shared" si="1986"/>
        <v>1.8753609042571368E-2</v>
      </c>
      <c r="AA436" s="141">
        <f t="shared" si="1986"/>
        <v>1.8753609042571368E-2</v>
      </c>
      <c r="AB436" s="141">
        <f t="shared" si="1986"/>
        <v>1.8753609042571368E-2</v>
      </c>
      <c r="AC436" s="141">
        <f t="shared" si="1986"/>
        <v>1.8753609042571368E-2</v>
      </c>
      <c r="AD436" s="141">
        <f t="shared" si="1986"/>
        <v>1.8753609042571368E-2</v>
      </c>
      <c r="AE436" s="141">
        <f t="shared" si="1986"/>
        <v>1.8753609042571368E-2</v>
      </c>
      <c r="AF436" s="141">
        <f t="shared" si="1986"/>
        <v>1.8753609042571368E-2</v>
      </c>
      <c r="AG436" s="141">
        <f t="shared" si="1986"/>
        <v>1.8753609042571368E-2</v>
      </c>
      <c r="AH436" s="141">
        <f t="shared" si="1986"/>
        <v>1.8753609042571368E-2</v>
      </c>
      <c r="AI436" s="141">
        <f t="shared" si="1986"/>
        <v>1.8753609042571368E-2</v>
      </c>
      <c r="AJ436" s="141">
        <f t="shared" si="1986"/>
        <v>1.8753609042571368E-2</v>
      </c>
      <c r="AK436" s="141">
        <f t="shared" si="1986"/>
        <v>1.8753609042571368E-2</v>
      </c>
      <c r="AL436" s="141">
        <f t="shared" si="1986"/>
        <v>1.8753609042571368E-2</v>
      </c>
      <c r="AM436" s="141">
        <f t="shared" si="1986"/>
        <v>1.8753609042571368E-2</v>
      </c>
      <c r="AN436" s="141">
        <f t="shared" si="1986"/>
        <v>1.8753609042571368E-2</v>
      </c>
      <c r="AO436" s="141">
        <f t="shared" si="1986"/>
        <v>1.8753609042571368E-2</v>
      </c>
      <c r="AP436" s="141">
        <f t="shared" si="1986"/>
        <v>1.8753609042571368E-2</v>
      </c>
      <c r="AQ436" s="141">
        <f t="shared" si="1986"/>
        <v>1.8753609042571368E-2</v>
      </c>
      <c r="AR436" s="141">
        <f t="shared" si="1986"/>
        <v>1.8753609042571368E-2</v>
      </c>
      <c r="AS436" s="141">
        <f t="shared" si="1986"/>
        <v>1.8753609042571368E-2</v>
      </c>
      <c r="AT436" s="141">
        <f t="shared" si="1986"/>
        <v>1.8753609042571368E-2</v>
      </c>
      <c r="AU436" s="141">
        <f t="shared" si="1986"/>
        <v>1.8753609042571368E-2</v>
      </c>
      <c r="AV436" s="141">
        <f t="shared" si="1986"/>
        <v>1.8753609042571368E-2</v>
      </c>
      <c r="AW436" s="141">
        <f t="shared" si="1986"/>
        <v>1.8753609042571368E-2</v>
      </c>
      <c r="AX436" s="141">
        <f t="shared" si="1986"/>
        <v>1.8753609042571368E-2</v>
      </c>
      <c r="AY436" s="141">
        <f t="shared" si="1986"/>
        <v>1.8753609042571368E-2</v>
      </c>
      <c r="BA436" s="140" t="s">
        <v>114</v>
      </c>
      <c r="BB436" s="140" t="s">
        <v>114</v>
      </c>
      <c r="BC436" s="140" t="s">
        <v>114</v>
      </c>
      <c r="BD436" s="140" t="s">
        <v>114</v>
      </c>
      <c r="BF436" s="77" t="s">
        <v>247</v>
      </c>
      <c r="BG436" s="77" t="str">
        <f t="shared" si="1598"/>
        <v>Legal Services (%Operating Expenses)Weak  Case Scenario</v>
      </c>
    </row>
    <row r="437" spans="2:59" x14ac:dyDescent="0.25">
      <c r="B437" s="92" t="s">
        <v>269</v>
      </c>
      <c r="C437" s="91" t="s">
        <v>119</v>
      </c>
      <c r="D437" s="146">
        <f t="shared" ref="D437:O437" si="1987">D355/D$29</f>
        <v>0.13621263552902169</v>
      </c>
      <c r="E437" s="146">
        <f t="shared" si="1987"/>
        <v>0.18587304283100209</v>
      </c>
      <c r="F437" s="146">
        <f t="shared" si="1987"/>
        <v>0.17458252644449865</v>
      </c>
      <c r="G437" s="146">
        <f t="shared" si="1987"/>
        <v>0.13852053891541444</v>
      </c>
      <c r="H437" s="146">
        <f t="shared" si="1987"/>
        <v>0.16134011075463606</v>
      </c>
      <c r="I437" s="146">
        <f t="shared" si="1987"/>
        <v>0.14729865177015206</v>
      </c>
      <c r="J437" s="146">
        <f t="shared" si="1987"/>
        <v>0.13442747139367023</v>
      </c>
      <c r="K437" s="146">
        <f t="shared" si="1987"/>
        <v>0.16784306834932902</v>
      </c>
      <c r="L437" s="146">
        <f t="shared" si="1987"/>
        <v>0.11333987585748567</v>
      </c>
      <c r="M437" s="146">
        <f t="shared" si="1987"/>
        <v>0.1405259770165917</v>
      </c>
      <c r="N437" s="146">
        <f t="shared" si="1987"/>
        <v>0.1653736772510172</v>
      </c>
      <c r="O437" s="146">
        <f t="shared" si="1987"/>
        <v>0.15545981837266554</v>
      </c>
      <c r="P437" s="141">
        <f t="shared" si="1979"/>
        <v>0.15173311620712371</v>
      </c>
      <c r="Q437" s="141">
        <f t="shared" ref="Q437:AY437" si="1988">P437</f>
        <v>0.15173311620712371</v>
      </c>
      <c r="R437" s="141">
        <f t="shared" si="1988"/>
        <v>0.15173311620712371</v>
      </c>
      <c r="S437" s="141">
        <f t="shared" si="1988"/>
        <v>0.15173311620712371</v>
      </c>
      <c r="T437" s="141">
        <f t="shared" si="1988"/>
        <v>0.15173311620712371</v>
      </c>
      <c r="U437" s="141">
        <f t="shared" si="1988"/>
        <v>0.15173311620712371</v>
      </c>
      <c r="V437" s="141">
        <f t="shared" si="1988"/>
        <v>0.15173311620712371</v>
      </c>
      <c r="W437" s="141">
        <f t="shared" si="1988"/>
        <v>0.15173311620712371</v>
      </c>
      <c r="X437" s="141">
        <f t="shared" si="1988"/>
        <v>0.15173311620712371</v>
      </c>
      <c r="Y437" s="141">
        <f t="shared" si="1988"/>
        <v>0.15173311620712371</v>
      </c>
      <c r="Z437" s="141">
        <f t="shared" si="1988"/>
        <v>0.15173311620712371</v>
      </c>
      <c r="AA437" s="141">
        <f t="shared" si="1988"/>
        <v>0.15173311620712371</v>
      </c>
      <c r="AB437" s="141">
        <f t="shared" si="1988"/>
        <v>0.15173311620712371</v>
      </c>
      <c r="AC437" s="141">
        <f t="shared" si="1988"/>
        <v>0.15173311620712371</v>
      </c>
      <c r="AD437" s="141">
        <f t="shared" si="1988"/>
        <v>0.15173311620712371</v>
      </c>
      <c r="AE437" s="141">
        <f t="shared" si="1988"/>
        <v>0.15173311620712371</v>
      </c>
      <c r="AF437" s="141">
        <f t="shared" si="1988"/>
        <v>0.15173311620712371</v>
      </c>
      <c r="AG437" s="141">
        <f t="shared" si="1988"/>
        <v>0.15173311620712371</v>
      </c>
      <c r="AH437" s="141">
        <f t="shared" si="1988"/>
        <v>0.15173311620712371</v>
      </c>
      <c r="AI437" s="141">
        <f t="shared" si="1988"/>
        <v>0.15173311620712371</v>
      </c>
      <c r="AJ437" s="141">
        <f t="shared" si="1988"/>
        <v>0.15173311620712371</v>
      </c>
      <c r="AK437" s="141">
        <f t="shared" si="1988"/>
        <v>0.15173311620712371</v>
      </c>
      <c r="AL437" s="141">
        <f t="shared" si="1988"/>
        <v>0.15173311620712371</v>
      </c>
      <c r="AM437" s="141">
        <f t="shared" si="1988"/>
        <v>0.15173311620712371</v>
      </c>
      <c r="AN437" s="141">
        <f t="shared" si="1988"/>
        <v>0.15173311620712371</v>
      </c>
      <c r="AO437" s="141">
        <f t="shared" si="1988"/>
        <v>0.15173311620712371</v>
      </c>
      <c r="AP437" s="141">
        <f t="shared" si="1988"/>
        <v>0.15173311620712371</v>
      </c>
      <c r="AQ437" s="141">
        <f t="shared" si="1988"/>
        <v>0.15173311620712371</v>
      </c>
      <c r="AR437" s="141">
        <f t="shared" si="1988"/>
        <v>0.15173311620712371</v>
      </c>
      <c r="AS437" s="141">
        <f t="shared" si="1988"/>
        <v>0.15173311620712371</v>
      </c>
      <c r="AT437" s="141">
        <f t="shared" si="1988"/>
        <v>0.15173311620712371</v>
      </c>
      <c r="AU437" s="141">
        <f t="shared" si="1988"/>
        <v>0.15173311620712371</v>
      </c>
      <c r="AV437" s="141">
        <f t="shared" si="1988"/>
        <v>0.15173311620712371</v>
      </c>
      <c r="AW437" s="141">
        <f t="shared" si="1988"/>
        <v>0.15173311620712371</v>
      </c>
      <c r="AX437" s="141">
        <f t="shared" si="1988"/>
        <v>0.15173311620712371</v>
      </c>
      <c r="AY437" s="141">
        <f t="shared" si="1988"/>
        <v>0.15173311620712371</v>
      </c>
      <c r="BA437" s="140" t="s">
        <v>114</v>
      </c>
      <c r="BB437" s="140" t="s">
        <v>114</v>
      </c>
      <c r="BC437" s="140" t="s">
        <v>114</v>
      </c>
      <c r="BD437" s="140" t="s">
        <v>114</v>
      </c>
      <c r="BF437" s="77" t="s">
        <v>247</v>
      </c>
      <c r="BG437" s="77" t="str">
        <f t="shared" si="1598"/>
        <v>Support Services (%Operating Expenses)Weak  Case Scenario</v>
      </c>
    </row>
    <row r="438" spans="2:59" x14ac:dyDescent="0.25">
      <c r="B438" s="92" t="s">
        <v>270</v>
      </c>
      <c r="C438" s="91" t="s">
        <v>119</v>
      </c>
      <c r="D438" s="146">
        <f t="shared" ref="D438:O438" si="1989">D356/D$29</f>
        <v>2.407846367609669E-2</v>
      </c>
      <c r="E438" s="146">
        <f t="shared" si="1989"/>
        <v>3.063577589514347E-2</v>
      </c>
      <c r="F438" s="146">
        <f t="shared" si="1989"/>
        <v>2.0399697374112034E-2</v>
      </c>
      <c r="G438" s="146">
        <f t="shared" si="1989"/>
        <v>2.9662577770962255E-2</v>
      </c>
      <c r="H438" s="146">
        <f t="shared" si="1989"/>
        <v>3.5604904562279403E-2</v>
      </c>
      <c r="I438" s="146">
        <f t="shared" si="1989"/>
        <v>2.6659748744352039E-2</v>
      </c>
      <c r="J438" s="146">
        <f t="shared" si="1989"/>
        <v>1.9720138544983706E-2</v>
      </c>
      <c r="K438" s="146">
        <f t="shared" si="1989"/>
        <v>3.2080322313019737E-2</v>
      </c>
      <c r="L438" s="146">
        <f t="shared" si="1989"/>
        <v>1.389338163528509E-2</v>
      </c>
      <c r="M438" s="146">
        <f t="shared" si="1989"/>
        <v>2.9550125260135677E-2</v>
      </c>
      <c r="N438" s="146">
        <f t="shared" si="1989"/>
        <v>2.6470224385576831E-2</v>
      </c>
      <c r="O438" s="146">
        <f t="shared" si="1989"/>
        <v>4.1752315200333609E-2</v>
      </c>
      <c r="P438" s="141">
        <f t="shared" si="1979"/>
        <v>2.7542306280190051E-2</v>
      </c>
      <c r="Q438" s="141">
        <f t="shared" ref="Q438:AY438" si="1990">P438</f>
        <v>2.7542306280190051E-2</v>
      </c>
      <c r="R438" s="141">
        <f t="shared" si="1990"/>
        <v>2.7542306280190051E-2</v>
      </c>
      <c r="S438" s="141">
        <f t="shared" si="1990"/>
        <v>2.7542306280190051E-2</v>
      </c>
      <c r="T438" s="141">
        <f t="shared" si="1990"/>
        <v>2.7542306280190051E-2</v>
      </c>
      <c r="U438" s="141">
        <f t="shared" si="1990"/>
        <v>2.7542306280190051E-2</v>
      </c>
      <c r="V438" s="141">
        <f t="shared" si="1990"/>
        <v>2.7542306280190051E-2</v>
      </c>
      <c r="W438" s="141">
        <f t="shared" si="1990"/>
        <v>2.7542306280190051E-2</v>
      </c>
      <c r="X438" s="141">
        <f t="shared" si="1990"/>
        <v>2.7542306280190051E-2</v>
      </c>
      <c r="Y438" s="141">
        <f t="shared" si="1990"/>
        <v>2.7542306280190051E-2</v>
      </c>
      <c r="Z438" s="141">
        <f t="shared" si="1990"/>
        <v>2.7542306280190051E-2</v>
      </c>
      <c r="AA438" s="141">
        <f t="shared" si="1990"/>
        <v>2.7542306280190051E-2</v>
      </c>
      <c r="AB438" s="141">
        <f t="shared" si="1990"/>
        <v>2.7542306280190051E-2</v>
      </c>
      <c r="AC438" s="141">
        <f t="shared" si="1990"/>
        <v>2.7542306280190051E-2</v>
      </c>
      <c r="AD438" s="141">
        <f t="shared" si="1990"/>
        <v>2.7542306280190051E-2</v>
      </c>
      <c r="AE438" s="141">
        <f t="shared" si="1990"/>
        <v>2.7542306280190051E-2</v>
      </c>
      <c r="AF438" s="141">
        <f t="shared" si="1990"/>
        <v>2.7542306280190051E-2</v>
      </c>
      <c r="AG438" s="141">
        <f t="shared" si="1990"/>
        <v>2.7542306280190051E-2</v>
      </c>
      <c r="AH438" s="141">
        <f t="shared" si="1990"/>
        <v>2.7542306280190051E-2</v>
      </c>
      <c r="AI438" s="141">
        <f t="shared" si="1990"/>
        <v>2.7542306280190051E-2</v>
      </c>
      <c r="AJ438" s="141">
        <f t="shared" si="1990"/>
        <v>2.7542306280190051E-2</v>
      </c>
      <c r="AK438" s="141">
        <f t="shared" si="1990"/>
        <v>2.7542306280190051E-2</v>
      </c>
      <c r="AL438" s="141">
        <f t="shared" si="1990"/>
        <v>2.7542306280190051E-2</v>
      </c>
      <c r="AM438" s="141">
        <f t="shared" si="1990"/>
        <v>2.7542306280190051E-2</v>
      </c>
      <c r="AN438" s="141">
        <f t="shared" si="1990"/>
        <v>2.7542306280190051E-2</v>
      </c>
      <c r="AO438" s="141">
        <f t="shared" si="1990"/>
        <v>2.7542306280190051E-2</v>
      </c>
      <c r="AP438" s="141">
        <f t="shared" si="1990"/>
        <v>2.7542306280190051E-2</v>
      </c>
      <c r="AQ438" s="141">
        <f t="shared" si="1990"/>
        <v>2.7542306280190051E-2</v>
      </c>
      <c r="AR438" s="141">
        <f t="shared" si="1990"/>
        <v>2.7542306280190051E-2</v>
      </c>
      <c r="AS438" s="141">
        <f t="shared" si="1990"/>
        <v>2.7542306280190051E-2</v>
      </c>
      <c r="AT438" s="141">
        <f t="shared" si="1990"/>
        <v>2.7542306280190051E-2</v>
      </c>
      <c r="AU438" s="141">
        <f t="shared" si="1990"/>
        <v>2.7542306280190051E-2</v>
      </c>
      <c r="AV438" s="141">
        <f t="shared" si="1990"/>
        <v>2.7542306280190051E-2</v>
      </c>
      <c r="AW438" s="141">
        <f t="shared" si="1990"/>
        <v>2.7542306280190051E-2</v>
      </c>
      <c r="AX438" s="141">
        <f t="shared" si="1990"/>
        <v>2.7542306280190051E-2</v>
      </c>
      <c r="AY438" s="141">
        <f t="shared" si="1990"/>
        <v>2.7542306280190051E-2</v>
      </c>
      <c r="BA438" s="140" t="s">
        <v>114</v>
      </c>
      <c r="BB438" s="140" t="s">
        <v>114</v>
      </c>
      <c r="BC438" s="140" t="s">
        <v>114</v>
      </c>
      <c r="BD438" s="140" t="s">
        <v>114</v>
      </c>
      <c r="BF438" s="77" t="s">
        <v>247</v>
      </c>
      <c r="BG438" s="77" t="str">
        <f t="shared" si="1598"/>
        <v>Total Other Operating Expenses (%Operating Expenses)Weak  Case Scenario</v>
      </c>
    </row>
    <row r="439" spans="2:59" x14ac:dyDescent="0.25">
      <c r="B439" s="92" t="s">
        <v>271</v>
      </c>
      <c r="C439" s="91" t="s">
        <v>119</v>
      </c>
      <c r="D439" s="146">
        <f t="shared" ref="D439:O439" si="1991">D357/D$29</f>
        <v>2.102834986079825E-2</v>
      </c>
      <c r="E439" s="146">
        <f t="shared" si="1991"/>
        <v>4.2666596990641063E-2</v>
      </c>
      <c r="F439" s="146">
        <f t="shared" si="1991"/>
        <v>4.4912311491294932E-2</v>
      </c>
      <c r="G439" s="146">
        <f t="shared" si="1991"/>
        <v>3.4277139158165153E-2</v>
      </c>
      <c r="H439" s="146">
        <f t="shared" si="1991"/>
        <v>3.171376781462476E-2</v>
      </c>
      <c r="I439" s="146">
        <f t="shared" si="1991"/>
        <v>2.4786595150747163E-2</v>
      </c>
      <c r="J439" s="146">
        <f t="shared" si="1991"/>
        <v>2.2929412011595107E-2</v>
      </c>
      <c r="K439" s="146">
        <f t="shared" si="1991"/>
        <v>2.4430458971460015E-2</v>
      </c>
      <c r="L439" s="146">
        <f t="shared" si="1991"/>
        <v>1.8223539590961433E-2</v>
      </c>
      <c r="M439" s="146">
        <f t="shared" si="1991"/>
        <v>2.4892771175356956E-2</v>
      </c>
      <c r="N439" s="146">
        <f t="shared" si="1991"/>
        <v>3.2000173479593573E-2</v>
      </c>
      <c r="O439" s="146">
        <f t="shared" si="1991"/>
        <v>0.13940899502208909</v>
      </c>
      <c r="P439" s="141">
        <f t="shared" si="1979"/>
        <v>3.8439175893110619E-2</v>
      </c>
      <c r="Q439" s="141">
        <f t="shared" ref="Q439:AY439" si="1992">P439</f>
        <v>3.8439175893110619E-2</v>
      </c>
      <c r="R439" s="141">
        <f t="shared" si="1992"/>
        <v>3.8439175893110619E-2</v>
      </c>
      <c r="S439" s="141">
        <f t="shared" si="1992"/>
        <v>3.8439175893110619E-2</v>
      </c>
      <c r="T439" s="141">
        <f t="shared" si="1992"/>
        <v>3.8439175893110619E-2</v>
      </c>
      <c r="U439" s="141">
        <f t="shared" si="1992"/>
        <v>3.8439175893110619E-2</v>
      </c>
      <c r="V439" s="141">
        <f t="shared" si="1992"/>
        <v>3.8439175893110619E-2</v>
      </c>
      <c r="W439" s="141">
        <f t="shared" si="1992"/>
        <v>3.8439175893110619E-2</v>
      </c>
      <c r="X439" s="141">
        <f t="shared" si="1992"/>
        <v>3.8439175893110619E-2</v>
      </c>
      <c r="Y439" s="141">
        <f t="shared" si="1992"/>
        <v>3.8439175893110619E-2</v>
      </c>
      <c r="Z439" s="141">
        <f t="shared" si="1992"/>
        <v>3.8439175893110619E-2</v>
      </c>
      <c r="AA439" s="141">
        <f t="shared" si="1992"/>
        <v>3.8439175893110619E-2</v>
      </c>
      <c r="AB439" s="141">
        <f t="shared" si="1992"/>
        <v>3.8439175893110619E-2</v>
      </c>
      <c r="AC439" s="141">
        <f t="shared" si="1992"/>
        <v>3.8439175893110619E-2</v>
      </c>
      <c r="AD439" s="141">
        <f t="shared" si="1992"/>
        <v>3.8439175893110619E-2</v>
      </c>
      <c r="AE439" s="141">
        <f t="shared" si="1992"/>
        <v>3.8439175893110619E-2</v>
      </c>
      <c r="AF439" s="141">
        <f t="shared" si="1992"/>
        <v>3.8439175893110619E-2</v>
      </c>
      <c r="AG439" s="141">
        <f t="shared" si="1992"/>
        <v>3.8439175893110619E-2</v>
      </c>
      <c r="AH439" s="141">
        <f t="shared" si="1992"/>
        <v>3.8439175893110619E-2</v>
      </c>
      <c r="AI439" s="141">
        <f t="shared" si="1992"/>
        <v>3.8439175893110619E-2</v>
      </c>
      <c r="AJ439" s="141">
        <f t="shared" si="1992"/>
        <v>3.8439175893110619E-2</v>
      </c>
      <c r="AK439" s="141">
        <f t="shared" si="1992"/>
        <v>3.8439175893110619E-2</v>
      </c>
      <c r="AL439" s="141">
        <f t="shared" si="1992"/>
        <v>3.8439175893110619E-2</v>
      </c>
      <c r="AM439" s="141">
        <f t="shared" si="1992"/>
        <v>3.8439175893110619E-2</v>
      </c>
      <c r="AN439" s="141">
        <f t="shared" si="1992"/>
        <v>3.8439175893110619E-2</v>
      </c>
      <c r="AO439" s="141">
        <f t="shared" si="1992"/>
        <v>3.8439175893110619E-2</v>
      </c>
      <c r="AP439" s="141">
        <f t="shared" si="1992"/>
        <v>3.8439175893110619E-2</v>
      </c>
      <c r="AQ439" s="141">
        <f t="shared" si="1992"/>
        <v>3.8439175893110619E-2</v>
      </c>
      <c r="AR439" s="141">
        <f t="shared" si="1992"/>
        <v>3.8439175893110619E-2</v>
      </c>
      <c r="AS439" s="141">
        <f t="shared" si="1992"/>
        <v>3.8439175893110619E-2</v>
      </c>
      <c r="AT439" s="141">
        <f t="shared" si="1992"/>
        <v>3.8439175893110619E-2</v>
      </c>
      <c r="AU439" s="141">
        <f t="shared" si="1992"/>
        <v>3.8439175893110619E-2</v>
      </c>
      <c r="AV439" s="141">
        <f t="shared" si="1992"/>
        <v>3.8439175893110619E-2</v>
      </c>
      <c r="AW439" s="141">
        <f t="shared" si="1992"/>
        <v>3.8439175893110619E-2</v>
      </c>
      <c r="AX439" s="141">
        <f t="shared" si="1992"/>
        <v>3.8439175893110619E-2</v>
      </c>
      <c r="AY439" s="141">
        <f t="shared" si="1992"/>
        <v>3.8439175893110619E-2</v>
      </c>
      <c r="BA439" s="140" t="s">
        <v>114</v>
      </c>
      <c r="BB439" s="140" t="s">
        <v>114</v>
      </c>
      <c r="BC439" s="140" t="s">
        <v>114</v>
      </c>
      <c r="BD439" s="140" t="s">
        <v>114</v>
      </c>
      <c r="BF439" s="77" t="s">
        <v>247</v>
      </c>
      <c r="BG439" s="77" t="str">
        <f t="shared" si="1598"/>
        <v>Promos (%Operating Expenses)Weak  Case Scenario</v>
      </c>
    </row>
    <row r="440" spans="2:59" x14ac:dyDescent="0.25">
      <c r="B440" s="92" t="s">
        <v>272</v>
      </c>
      <c r="C440" s="91" t="s">
        <v>119</v>
      </c>
      <c r="D440" s="146">
        <f t="shared" ref="D440:O440" si="1993">D358/D$29</f>
        <v>2.0009324822433398E-2</v>
      </c>
      <c r="E440" s="146">
        <f t="shared" si="1993"/>
        <v>3.4015030346453826E-2</v>
      </c>
      <c r="F440" s="146">
        <f t="shared" si="1993"/>
        <v>2.3317798910886967E-2</v>
      </c>
      <c r="G440" s="146">
        <f t="shared" si="1993"/>
        <v>1.6002764975915771E-2</v>
      </c>
      <c r="H440" s="146">
        <f t="shared" si="1993"/>
        <v>1.4677345832036823E-2</v>
      </c>
      <c r="I440" s="146">
        <f t="shared" si="1993"/>
        <v>1.4150249288340992E-2</v>
      </c>
      <c r="J440" s="146">
        <f t="shared" si="1993"/>
        <v>1.560907985159358E-2</v>
      </c>
      <c r="K440" s="146">
        <f t="shared" si="1993"/>
        <v>2.0732862551030438E-2</v>
      </c>
      <c r="L440" s="146">
        <f t="shared" si="1993"/>
        <v>1.4794522784263964E-2</v>
      </c>
      <c r="M440" s="146">
        <f t="shared" si="1993"/>
        <v>2.2276406965288483E-2</v>
      </c>
      <c r="N440" s="146">
        <f t="shared" si="1993"/>
        <v>2.3042662697076565E-2</v>
      </c>
      <c r="O440" s="146">
        <f t="shared" si="1993"/>
        <v>1.0042876145518988E-2</v>
      </c>
      <c r="P440" s="141">
        <f t="shared" si="1979"/>
        <v>1.9055910430903315E-2</v>
      </c>
      <c r="Q440" s="141">
        <f t="shared" ref="Q440:AY440" si="1994">P440</f>
        <v>1.9055910430903315E-2</v>
      </c>
      <c r="R440" s="141">
        <f t="shared" si="1994"/>
        <v>1.9055910430903315E-2</v>
      </c>
      <c r="S440" s="141">
        <f t="shared" si="1994"/>
        <v>1.9055910430903315E-2</v>
      </c>
      <c r="T440" s="141">
        <f t="shared" si="1994"/>
        <v>1.9055910430903315E-2</v>
      </c>
      <c r="U440" s="141">
        <f t="shared" si="1994"/>
        <v>1.9055910430903315E-2</v>
      </c>
      <c r="V440" s="141">
        <f t="shared" si="1994"/>
        <v>1.9055910430903315E-2</v>
      </c>
      <c r="W440" s="141">
        <f t="shared" si="1994"/>
        <v>1.9055910430903315E-2</v>
      </c>
      <c r="X440" s="141">
        <f t="shared" si="1994"/>
        <v>1.9055910430903315E-2</v>
      </c>
      <c r="Y440" s="141">
        <f t="shared" si="1994"/>
        <v>1.9055910430903315E-2</v>
      </c>
      <c r="Z440" s="141">
        <f t="shared" si="1994"/>
        <v>1.9055910430903315E-2</v>
      </c>
      <c r="AA440" s="141">
        <f t="shared" si="1994"/>
        <v>1.9055910430903315E-2</v>
      </c>
      <c r="AB440" s="141">
        <f t="shared" si="1994"/>
        <v>1.9055910430903315E-2</v>
      </c>
      <c r="AC440" s="141">
        <f t="shared" si="1994"/>
        <v>1.9055910430903315E-2</v>
      </c>
      <c r="AD440" s="141">
        <f t="shared" si="1994"/>
        <v>1.9055910430903315E-2</v>
      </c>
      <c r="AE440" s="141">
        <f t="shared" si="1994"/>
        <v>1.9055910430903315E-2</v>
      </c>
      <c r="AF440" s="141">
        <f t="shared" si="1994"/>
        <v>1.9055910430903315E-2</v>
      </c>
      <c r="AG440" s="141">
        <f t="shared" si="1994"/>
        <v>1.9055910430903315E-2</v>
      </c>
      <c r="AH440" s="141">
        <f t="shared" si="1994"/>
        <v>1.9055910430903315E-2</v>
      </c>
      <c r="AI440" s="141">
        <f t="shared" si="1994"/>
        <v>1.9055910430903315E-2</v>
      </c>
      <c r="AJ440" s="141">
        <f t="shared" si="1994"/>
        <v>1.9055910430903315E-2</v>
      </c>
      <c r="AK440" s="141">
        <f t="shared" si="1994"/>
        <v>1.9055910430903315E-2</v>
      </c>
      <c r="AL440" s="141">
        <f t="shared" si="1994"/>
        <v>1.9055910430903315E-2</v>
      </c>
      <c r="AM440" s="141">
        <f t="shared" si="1994"/>
        <v>1.9055910430903315E-2</v>
      </c>
      <c r="AN440" s="141">
        <f t="shared" si="1994"/>
        <v>1.9055910430903315E-2</v>
      </c>
      <c r="AO440" s="141">
        <f t="shared" si="1994"/>
        <v>1.9055910430903315E-2</v>
      </c>
      <c r="AP440" s="141">
        <f t="shared" si="1994"/>
        <v>1.9055910430903315E-2</v>
      </c>
      <c r="AQ440" s="141">
        <f t="shared" si="1994"/>
        <v>1.9055910430903315E-2</v>
      </c>
      <c r="AR440" s="141">
        <f t="shared" si="1994"/>
        <v>1.9055910430903315E-2</v>
      </c>
      <c r="AS440" s="141">
        <f t="shared" si="1994"/>
        <v>1.9055910430903315E-2</v>
      </c>
      <c r="AT440" s="141">
        <f t="shared" si="1994"/>
        <v>1.9055910430903315E-2</v>
      </c>
      <c r="AU440" s="141">
        <f t="shared" si="1994"/>
        <v>1.9055910430903315E-2</v>
      </c>
      <c r="AV440" s="141">
        <f t="shared" si="1994"/>
        <v>1.9055910430903315E-2</v>
      </c>
      <c r="AW440" s="141">
        <f t="shared" si="1994"/>
        <v>1.9055910430903315E-2</v>
      </c>
      <c r="AX440" s="141">
        <f t="shared" si="1994"/>
        <v>1.9055910430903315E-2</v>
      </c>
      <c r="AY440" s="141">
        <f t="shared" si="1994"/>
        <v>1.9055910430903315E-2</v>
      </c>
      <c r="BA440" s="140" t="s">
        <v>114</v>
      </c>
      <c r="BB440" s="140" t="s">
        <v>114</v>
      </c>
      <c r="BC440" s="140" t="s">
        <v>114</v>
      </c>
      <c r="BD440" s="140" t="s">
        <v>114</v>
      </c>
      <c r="BF440" s="77" t="s">
        <v>247</v>
      </c>
      <c r="BG440" s="77" t="str">
        <f t="shared" si="1598"/>
        <v>Total Marketing Credits (%Operating Expenses)Weak  Case Scenario</v>
      </c>
    </row>
    <row r="441" spans="2:59" x14ac:dyDescent="0.25">
      <c r="B441" s="92" t="s">
        <v>273</v>
      </c>
      <c r="C441" s="91" t="s">
        <v>119</v>
      </c>
      <c r="D441" s="146">
        <f t="shared" ref="D441:O441" si="1995">D359/D$29</f>
        <v>1.9189096017451975E-9</v>
      </c>
      <c r="E441" s="146">
        <f t="shared" si="1995"/>
        <v>-1.1864074771149545E-8</v>
      </c>
      <c r="F441" s="146">
        <f t="shared" si="1995"/>
        <v>1.0648828987027733E-3</v>
      </c>
      <c r="G441" s="146">
        <f t="shared" si="1995"/>
        <v>-1.2575402183337609E-8</v>
      </c>
      <c r="H441" s="146">
        <f t="shared" si="1995"/>
        <v>-7.2036824675643466E-9</v>
      </c>
      <c r="I441" s="146">
        <f t="shared" si="1995"/>
        <v>-1.5734214277392344E-3</v>
      </c>
      <c r="J441" s="146">
        <f t="shared" si="1995"/>
        <v>4.5545471179127786E-9</v>
      </c>
      <c r="K441" s="146">
        <f t="shared" si="1995"/>
        <v>9.0509330892918555E-4</v>
      </c>
      <c r="L441" s="146">
        <f t="shared" si="1995"/>
        <v>2.6934403139494947E-9</v>
      </c>
      <c r="M441" s="146">
        <f t="shared" si="1995"/>
        <v>8.1001204226742135E-9</v>
      </c>
      <c r="N441" s="146">
        <f t="shared" si="1995"/>
        <v>2.1501467512934598E-5</v>
      </c>
      <c r="O441" s="146">
        <f t="shared" si="1995"/>
        <v>-1.6042282173476879E-3</v>
      </c>
      <c r="P441" s="141">
        <f t="shared" si="1979"/>
        <v>-9.8848862173666228E-5</v>
      </c>
      <c r="Q441" s="141">
        <f t="shared" ref="Q441:AY441" si="1996">P441</f>
        <v>-9.8848862173666228E-5</v>
      </c>
      <c r="R441" s="141">
        <f t="shared" si="1996"/>
        <v>-9.8848862173666228E-5</v>
      </c>
      <c r="S441" s="141">
        <f t="shared" si="1996"/>
        <v>-9.8848862173666228E-5</v>
      </c>
      <c r="T441" s="141">
        <f t="shared" si="1996"/>
        <v>-9.8848862173666228E-5</v>
      </c>
      <c r="U441" s="141">
        <f t="shared" si="1996"/>
        <v>-9.8848862173666228E-5</v>
      </c>
      <c r="V441" s="141">
        <f t="shared" si="1996"/>
        <v>-9.8848862173666228E-5</v>
      </c>
      <c r="W441" s="141">
        <f t="shared" si="1996"/>
        <v>-9.8848862173666228E-5</v>
      </c>
      <c r="X441" s="141">
        <f t="shared" si="1996"/>
        <v>-9.8848862173666228E-5</v>
      </c>
      <c r="Y441" s="141">
        <f t="shared" si="1996"/>
        <v>-9.8848862173666228E-5</v>
      </c>
      <c r="Z441" s="141">
        <f t="shared" si="1996"/>
        <v>-9.8848862173666228E-5</v>
      </c>
      <c r="AA441" s="141">
        <f t="shared" si="1996"/>
        <v>-9.8848862173666228E-5</v>
      </c>
      <c r="AB441" s="141">
        <f t="shared" si="1996"/>
        <v>-9.8848862173666228E-5</v>
      </c>
      <c r="AC441" s="141">
        <f t="shared" si="1996"/>
        <v>-9.8848862173666228E-5</v>
      </c>
      <c r="AD441" s="141">
        <f t="shared" si="1996"/>
        <v>-9.8848862173666228E-5</v>
      </c>
      <c r="AE441" s="141">
        <f t="shared" si="1996"/>
        <v>-9.8848862173666228E-5</v>
      </c>
      <c r="AF441" s="141">
        <f t="shared" si="1996"/>
        <v>-9.8848862173666228E-5</v>
      </c>
      <c r="AG441" s="141">
        <f t="shared" si="1996"/>
        <v>-9.8848862173666228E-5</v>
      </c>
      <c r="AH441" s="141">
        <f t="shared" si="1996"/>
        <v>-9.8848862173666228E-5</v>
      </c>
      <c r="AI441" s="141">
        <f t="shared" si="1996"/>
        <v>-9.8848862173666228E-5</v>
      </c>
      <c r="AJ441" s="141">
        <f t="shared" si="1996"/>
        <v>-9.8848862173666228E-5</v>
      </c>
      <c r="AK441" s="141">
        <f t="shared" si="1996"/>
        <v>-9.8848862173666228E-5</v>
      </c>
      <c r="AL441" s="141">
        <f t="shared" si="1996"/>
        <v>-9.8848862173666228E-5</v>
      </c>
      <c r="AM441" s="141">
        <f t="shared" si="1996"/>
        <v>-9.8848862173666228E-5</v>
      </c>
      <c r="AN441" s="141">
        <f t="shared" si="1996"/>
        <v>-9.8848862173666228E-5</v>
      </c>
      <c r="AO441" s="141">
        <f t="shared" si="1996"/>
        <v>-9.8848862173666228E-5</v>
      </c>
      <c r="AP441" s="141">
        <f t="shared" si="1996"/>
        <v>-9.8848862173666228E-5</v>
      </c>
      <c r="AQ441" s="141">
        <f t="shared" si="1996"/>
        <v>-9.8848862173666228E-5</v>
      </c>
      <c r="AR441" s="141">
        <f t="shared" si="1996"/>
        <v>-9.8848862173666228E-5</v>
      </c>
      <c r="AS441" s="141">
        <f t="shared" si="1996"/>
        <v>-9.8848862173666228E-5</v>
      </c>
      <c r="AT441" s="141">
        <f t="shared" si="1996"/>
        <v>-9.8848862173666228E-5</v>
      </c>
      <c r="AU441" s="141">
        <f t="shared" si="1996"/>
        <v>-9.8848862173666228E-5</v>
      </c>
      <c r="AV441" s="141">
        <f t="shared" si="1996"/>
        <v>-9.8848862173666228E-5</v>
      </c>
      <c r="AW441" s="141">
        <f t="shared" si="1996"/>
        <v>-9.8848862173666228E-5</v>
      </c>
      <c r="AX441" s="141">
        <f t="shared" si="1996"/>
        <v>-9.8848862173666228E-5</v>
      </c>
      <c r="AY441" s="141">
        <f t="shared" si="1996"/>
        <v>-9.8848862173666228E-5</v>
      </c>
      <c r="BA441" s="140" t="s">
        <v>114</v>
      </c>
      <c r="BB441" s="140" t="s">
        <v>114</v>
      </c>
      <c r="BC441" s="140" t="s">
        <v>114</v>
      </c>
      <c r="BD441" s="140" t="s">
        <v>114</v>
      </c>
      <c r="BF441" s="77" t="s">
        <v>247</v>
      </c>
      <c r="BG441" s="77" t="str">
        <f t="shared" si="1598"/>
        <v>Fully Loaded Headcount (%Operating Expenses)Weak  Case Scenario</v>
      </c>
    </row>
    <row r="442" spans="2:59" x14ac:dyDescent="0.25">
      <c r="B442" s="92" t="s">
        <v>274</v>
      </c>
      <c r="C442" s="91" t="s">
        <v>119</v>
      </c>
      <c r="D442" s="146">
        <f t="shared" ref="D442:O442" si="1997">D360/D$29</f>
        <v>1.1479637318990634E-3</v>
      </c>
      <c r="E442" s="146">
        <f t="shared" si="1997"/>
        <v>3.3436066448892404E-3</v>
      </c>
      <c r="F442" s="146">
        <f t="shared" si="1997"/>
        <v>2.8628233036209318E-3</v>
      </c>
      <c r="G442" s="146">
        <f t="shared" si="1997"/>
        <v>2.5665165884965193E-3</v>
      </c>
      <c r="H442" s="146">
        <f t="shared" si="1997"/>
        <v>2.2923641047856661E-3</v>
      </c>
      <c r="I442" s="146">
        <f t="shared" si="1997"/>
        <v>1.2676283468710974E-3</v>
      </c>
      <c r="J442" s="146">
        <f t="shared" si="1997"/>
        <v>2.4374135083960868E-3</v>
      </c>
      <c r="K442" s="146">
        <f t="shared" si="1997"/>
        <v>5.1667642175773061E-4</v>
      </c>
      <c r="L442" s="146">
        <f t="shared" si="1997"/>
        <v>2.0742525980699121E-3</v>
      </c>
      <c r="M442" s="146">
        <f t="shared" si="1997"/>
        <v>7.5305807072869633E-9</v>
      </c>
      <c r="N442" s="146">
        <f t="shared" si="1997"/>
        <v>4.2160664303741771E-9</v>
      </c>
      <c r="O442" s="146">
        <f t="shared" si="1997"/>
        <v>-1.2886118863870621E-3</v>
      </c>
      <c r="P442" s="141">
        <f t="shared" si="1979"/>
        <v>1.4350537590871934E-3</v>
      </c>
      <c r="Q442" s="141">
        <f t="shared" ref="Q442:AY442" si="1998">P442</f>
        <v>1.4350537590871934E-3</v>
      </c>
      <c r="R442" s="141">
        <f t="shared" si="1998"/>
        <v>1.4350537590871934E-3</v>
      </c>
      <c r="S442" s="141">
        <f t="shared" si="1998"/>
        <v>1.4350537590871934E-3</v>
      </c>
      <c r="T442" s="141">
        <f t="shared" si="1998"/>
        <v>1.4350537590871934E-3</v>
      </c>
      <c r="U442" s="141">
        <f t="shared" si="1998"/>
        <v>1.4350537590871934E-3</v>
      </c>
      <c r="V442" s="141">
        <f t="shared" si="1998"/>
        <v>1.4350537590871934E-3</v>
      </c>
      <c r="W442" s="141">
        <f t="shared" si="1998"/>
        <v>1.4350537590871934E-3</v>
      </c>
      <c r="X442" s="141">
        <f t="shared" si="1998"/>
        <v>1.4350537590871934E-3</v>
      </c>
      <c r="Y442" s="141">
        <f t="shared" si="1998"/>
        <v>1.4350537590871934E-3</v>
      </c>
      <c r="Z442" s="141">
        <f t="shared" si="1998"/>
        <v>1.4350537590871934E-3</v>
      </c>
      <c r="AA442" s="141">
        <f t="shared" si="1998"/>
        <v>1.4350537590871934E-3</v>
      </c>
      <c r="AB442" s="141">
        <f t="shared" si="1998"/>
        <v>1.4350537590871934E-3</v>
      </c>
      <c r="AC442" s="141">
        <f t="shared" si="1998"/>
        <v>1.4350537590871934E-3</v>
      </c>
      <c r="AD442" s="141">
        <f t="shared" si="1998"/>
        <v>1.4350537590871934E-3</v>
      </c>
      <c r="AE442" s="141">
        <f t="shared" si="1998"/>
        <v>1.4350537590871934E-3</v>
      </c>
      <c r="AF442" s="141">
        <f t="shared" si="1998"/>
        <v>1.4350537590871934E-3</v>
      </c>
      <c r="AG442" s="141">
        <f t="shared" si="1998"/>
        <v>1.4350537590871934E-3</v>
      </c>
      <c r="AH442" s="141">
        <f t="shared" si="1998"/>
        <v>1.4350537590871934E-3</v>
      </c>
      <c r="AI442" s="141">
        <f t="shared" si="1998"/>
        <v>1.4350537590871934E-3</v>
      </c>
      <c r="AJ442" s="141">
        <f t="shared" si="1998"/>
        <v>1.4350537590871934E-3</v>
      </c>
      <c r="AK442" s="141">
        <f t="shared" si="1998"/>
        <v>1.4350537590871934E-3</v>
      </c>
      <c r="AL442" s="141">
        <f t="shared" si="1998"/>
        <v>1.4350537590871934E-3</v>
      </c>
      <c r="AM442" s="141">
        <f t="shared" si="1998"/>
        <v>1.4350537590871934E-3</v>
      </c>
      <c r="AN442" s="141">
        <f t="shared" si="1998"/>
        <v>1.4350537590871934E-3</v>
      </c>
      <c r="AO442" s="141">
        <f t="shared" si="1998"/>
        <v>1.4350537590871934E-3</v>
      </c>
      <c r="AP442" s="141">
        <f t="shared" si="1998"/>
        <v>1.4350537590871934E-3</v>
      </c>
      <c r="AQ442" s="141">
        <f t="shared" si="1998"/>
        <v>1.4350537590871934E-3</v>
      </c>
      <c r="AR442" s="141">
        <f t="shared" si="1998"/>
        <v>1.4350537590871934E-3</v>
      </c>
      <c r="AS442" s="141">
        <f t="shared" si="1998"/>
        <v>1.4350537590871934E-3</v>
      </c>
      <c r="AT442" s="141">
        <f t="shared" si="1998"/>
        <v>1.4350537590871934E-3</v>
      </c>
      <c r="AU442" s="141">
        <f t="shared" si="1998"/>
        <v>1.4350537590871934E-3</v>
      </c>
      <c r="AV442" s="141">
        <f t="shared" si="1998"/>
        <v>1.4350537590871934E-3</v>
      </c>
      <c r="AW442" s="141">
        <f t="shared" si="1998"/>
        <v>1.4350537590871934E-3</v>
      </c>
      <c r="AX442" s="141">
        <f t="shared" si="1998"/>
        <v>1.4350537590871934E-3</v>
      </c>
      <c r="AY442" s="141">
        <f t="shared" si="1998"/>
        <v>1.4350537590871934E-3</v>
      </c>
      <c r="BA442" s="140" t="s">
        <v>114</v>
      </c>
      <c r="BB442" s="140" t="s">
        <v>114</v>
      </c>
      <c r="BC442" s="140" t="s">
        <v>114</v>
      </c>
      <c r="BD442" s="140" t="s">
        <v>114</v>
      </c>
      <c r="BF442" s="77" t="s">
        <v>247</v>
      </c>
      <c r="BG442" s="77" t="str">
        <f t="shared" si="1598"/>
        <v>Total Contractors &amp; Outside Services (%Operating Expenses)Weak  Case Scenario</v>
      </c>
    </row>
    <row r="443" spans="2:59" x14ac:dyDescent="0.25">
      <c r="B443" s="92" t="s">
        <v>275</v>
      </c>
      <c r="C443" s="91" t="s">
        <v>119</v>
      </c>
      <c r="D443" s="146">
        <f t="shared" ref="D443:O443" si="1999">D361/D$29</f>
        <v>1.0631039326426803E-8</v>
      </c>
      <c r="E443" s="146">
        <f t="shared" si="1999"/>
        <v>-3.0496377935388868E-9</v>
      </c>
      <c r="F443" s="146">
        <f t="shared" si="1999"/>
        <v>-5.8354492116773723E-9</v>
      </c>
      <c r="G443" s="146">
        <f t="shared" si="1999"/>
        <v>-6.8143854642195163E-9</v>
      </c>
      <c r="H443" s="146">
        <f t="shared" si="1999"/>
        <v>-1.5309533896979229E-9</v>
      </c>
      <c r="I443" s="146">
        <f t="shared" si="1999"/>
        <v>-1.6589458489058901E-8</v>
      </c>
      <c r="J443" s="146">
        <f t="shared" si="1999"/>
        <v>-3.5261435804608935E-8</v>
      </c>
      <c r="K443" s="146">
        <f t="shared" si="1999"/>
        <v>-3.4325595762180779E-9</v>
      </c>
      <c r="L443" s="146">
        <f t="shared" si="1999"/>
        <v>1.3981216893464134E-9</v>
      </c>
      <c r="M443" s="146">
        <f t="shared" si="1999"/>
        <v>-3.8095878872663296E-9</v>
      </c>
      <c r="N443" s="146">
        <f t="shared" si="1999"/>
        <v>1.4877237434345435E-8</v>
      </c>
      <c r="O443" s="146">
        <f t="shared" si="1999"/>
        <v>1.7313277835653182E-8</v>
      </c>
      <c r="P443" s="141">
        <f t="shared" si="1979"/>
        <v>-2.6753159442095101E-9</v>
      </c>
      <c r="Q443" s="141">
        <f t="shared" ref="Q443:AY443" si="2000">P443</f>
        <v>-2.6753159442095101E-9</v>
      </c>
      <c r="R443" s="141">
        <f t="shared" si="2000"/>
        <v>-2.6753159442095101E-9</v>
      </c>
      <c r="S443" s="141">
        <f t="shared" si="2000"/>
        <v>-2.6753159442095101E-9</v>
      </c>
      <c r="T443" s="141">
        <f t="shared" si="2000"/>
        <v>-2.6753159442095101E-9</v>
      </c>
      <c r="U443" s="141">
        <f t="shared" si="2000"/>
        <v>-2.6753159442095101E-9</v>
      </c>
      <c r="V443" s="141">
        <f t="shared" si="2000"/>
        <v>-2.6753159442095101E-9</v>
      </c>
      <c r="W443" s="141">
        <f t="shared" si="2000"/>
        <v>-2.6753159442095101E-9</v>
      </c>
      <c r="X443" s="141">
        <f t="shared" si="2000"/>
        <v>-2.6753159442095101E-9</v>
      </c>
      <c r="Y443" s="141">
        <f t="shared" si="2000"/>
        <v>-2.6753159442095101E-9</v>
      </c>
      <c r="Z443" s="141">
        <f t="shared" si="2000"/>
        <v>-2.6753159442095101E-9</v>
      </c>
      <c r="AA443" s="141">
        <f t="shared" si="2000"/>
        <v>-2.6753159442095101E-9</v>
      </c>
      <c r="AB443" s="141">
        <f t="shared" si="2000"/>
        <v>-2.6753159442095101E-9</v>
      </c>
      <c r="AC443" s="141">
        <f t="shared" si="2000"/>
        <v>-2.6753159442095101E-9</v>
      </c>
      <c r="AD443" s="141">
        <f t="shared" si="2000"/>
        <v>-2.6753159442095101E-9</v>
      </c>
      <c r="AE443" s="141">
        <f t="shared" si="2000"/>
        <v>-2.6753159442095101E-9</v>
      </c>
      <c r="AF443" s="141">
        <f t="shared" si="2000"/>
        <v>-2.6753159442095101E-9</v>
      </c>
      <c r="AG443" s="141">
        <f t="shared" si="2000"/>
        <v>-2.6753159442095101E-9</v>
      </c>
      <c r="AH443" s="141">
        <f t="shared" si="2000"/>
        <v>-2.6753159442095101E-9</v>
      </c>
      <c r="AI443" s="141">
        <f t="shared" si="2000"/>
        <v>-2.6753159442095101E-9</v>
      </c>
      <c r="AJ443" s="141">
        <f t="shared" si="2000"/>
        <v>-2.6753159442095101E-9</v>
      </c>
      <c r="AK443" s="141">
        <f t="shared" si="2000"/>
        <v>-2.6753159442095101E-9</v>
      </c>
      <c r="AL443" s="141">
        <f t="shared" si="2000"/>
        <v>-2.6753159442095101E-9</v>
      </c>
      <c r="AM443" s="141">
        <f t="shared" si="2000"/>
        <v>-2.6753159442095101E-9</v>
      </c>
      <c r="AN443" s="141">
        <f t="shared" si="2000"/>
        <v>-2.6753159442095101E-9</v>
      </c>
      <c r="AO443" s="141">
        <f t="shared" si="2000"/>
        <v>-2.6753159442095101E-9</v>
      </c>
      <c r="AP443" s="141">
        <f t="shared" si="2000"/>
        <v>-2.6753159442095101E-9</v>
      </c>
      <c r="AQ443" s="141">
        <f t="shared" si="2000"/>
        <v>-2.6753159442095101E-9</v>
      </c>
      <c r="AR443" s="141">
        <f t="shared" si="2000"/>
        <v>-2.6753159442095101E-9</v>
      </c>
      <c r="AS443" s="141">
        <f t="shared" si="2000"/>
        <v>-2.6753159442095101E-9</v>
      </c>
      <c r="AT443" s="141">
        <f t="shared" si="2000"/>
        <v>-2.6753159442095101E-9</v>
      </c>
      <c r="AU443" s="141">
        <f t="shared" si="2000"/>
        <v>-2.6753159442095101E-9</v>
      </c>
      <c r="AV443" s="141">
        <f t="shared" si="2000"/>
        <v>-2.6753159442095101E-9</v>
      </c>
      <c r="AW443" s="141">
        <f t="shared" si="2000"/>
        <v>-2.6753159442095101E-9</v>
      </c>
      <c r="AX443" s="141">
        <f t="shared" si="2000"/>
        <v>-2.6753159442095101E-9</v>
      </c>
      <c r="AY443" s="141">
        <f t="shared" si="2000"/>
        <v>-2.6753159442095101E-9</v>
      </c>
      <c r="BA443" s="140" t="s">
        <v>114</v>
      </c>
      <c r="BB443" s="140" t="s">
        <v>114</v>
      </c>
      <c r="BC443" s="140" t="s">
        <v>114</v>
      </c>
      <c r="BD443" s="140" t="s">
        <v>114</v>
      </c>
      <c r="BF443" s="77" t="s">
        <v>247</v>
      </c>
      <c r="BG443" s="77" t="str">
        <f t="shared" si="1598"/>
        <v>Travel &amp; Entertainment (%Operating Expenses)Weak  Case Scenario</v>
      </c>
    </row>
    <row r="444" spans="2:59" x14ac:dyDescent="0.25">
      <c r="B444" s="92" t="s">
        <v>276</v>
      </c>
      <c r="C444" s="91" t="s">
        <v>119</v>
      </c>
      <c r="D444" s="146">
        <f t="shared" ref="D444:O444" si="2001">D362/D$29</f>
        <v>8.7469815491911032E-3</v>
      </c>
      <c r="E444" s="146">
        <f t="shared" si="2001"/>
        <v>1.3557345900621796E-2</v>
      </c>
      <c r="F444" s="146">
        <f t="shared" si="2001"/>
        <v>9.9376304034599107E-3</v>
      </c>
      <c r="G444" s="146">
        <f t="shared" si="2001"/>
        <v>1.8700517993430345E-2</v>
      </c>
      <c r="H444" s="146">
        <f t="shared" si="2001"/>
        <v>7.6810938793194349E-3</v>
      </c>
      <c r="I444" s="146">
        <f t="shared" si="2001"/>
        <v>2.3743415075780398E-3</v>
      </c>
      <c r="J444" s="146">
        <f t="shared" si="2001"/>
        <v>8.1126517379429153E-3</v>
      </c>
      <c r="K444" s="146">
        <f t="shared" si="2001"/>
        <v>9.9425980089343606E-3</v>
      </c>
      <c r="L444" s="146">
        <f t="shared" si="2001"/>
        <v>8.5052882513655132E-3</v>
      </c>
      <c r="M444" s="146">
        <f t="shared" si="2001"/>
        <v>1.2790748285454468E-2</v>
      </c>
      <c r="N444" s="146">
        <f t="shared" si="2001"/>
        <v>1.3079944873598587E-2</v>
      </c>
      <c r="O444" s="146">
        <f t="shared" si="2001"/>
        <v>2.2464217787829099E-3</v>
      </c>
      <c r="P444" s="141">
        <f t="shared" si="1979"/>
        <v>9.6396303474732842E-3</v>
      </c>
      <c r="Q444" s="141">
        <f t="shared" ref="Q444:AY444" si="2002">P444</f>
        <v>9.6396303474732842E-3</v>
      </c>
      <c r="R444" s="141">
        <f t="shared" si="2002"/>
        <v>9.6396303474732842E-3</v>
      </c>
      <c r="S444" s="141">
        <f t="shared" si="2002"/>
        <v>9.6396303474732842E-3</v>
      </c>
      <c r="T444" s="141">
        <f t="shared" si="2002"/>
        <v>9.6396303474732842E-3</v>
      </c>
      <c r="U444" s="141">
        <f t="shared" si="2002"/>
        <v>9.6396303474732842E-3</v>
      </c>
      <c r="V444" s="141">
        <f t="shared" si="2002"/>
        <v>9.6396303474732842E-3</v>
      </c>
      <c r="W444" s="141">
        <f t="shared" si="2002"/>
        <v>9.6396303474732842E-3</v>
      </c>
      <c r="X444" s="141">
        <f t="shared" si="2002"/>
        <v>9.6396303474732842E-3</v>
      </c>
      <c r="Y444" s="141">
        <f t="shared" si="2002"/>
        <v>9.6396303474732842E-3</v>
      </c>
      <c r="Z444" s="141">
        <f t="shared" si="2002"/>
        <v>9.6396303474732842E-3</v>
      </c>
      <c r="AA444" s="141">
        <f t="shared" si="2002"/>
        <v>9.6396303474732842E-3</v>
      </c>
      <c r="AB444" s="141">
        <f t="shared" si="2002"/>
        <v>9.6396303474732842E-3</v>
      </c>
      <c r="AC444" s="141">
        <f t="shared" si="2002"/>
        <v>9.6396303474732842E-3</v>
      </c>
      <c r="AD444" s="141">
        <f t="shared" si="2002"/>
        <v>9.6396303474732842E-3</v>
      </c>
      <c r="AE444" s="141">
        <f t="shared" si="2002"/>
        <v>9.6396303474732842E-3</v>
      </c>
      <c r="AF444" s="141">
        <f t="shared" si="2002"/>
        <v>9.6396303474732842E-3</v>
      </c>
      <c r="AG444" s="141">
        <f t="shared" si="2002"/>
        <v>9.6396303474732842E-3</v>
      </c>
      <c r="AH444" s="141">
        <f t="shared" si="2002"/>
        <v>9.6396303474732842E-3</v>
      </c>
      <c r="AI444" s="141">
        <f t="shared" si="2002"/>
        <v>9.6396303474732842E-3</v>
      </c>
      <c r="AJ444" s="141">
        <f t="shared" si="2002"/>
        <v>9.6396303474732842E-3</v>
      </c>
      <c r="AK444" s="141">
        <f t="shared" si="2002"/>
        <v>9.6396303474732842E-3</v>
      </c>
      <c r="AL444" s="141">
        <f t="shared" si="2002"/>
        <v>9.6396303474732842E-3</v>
      </c>
      <c r="AM444" s="141">
        <f t="shared" si="2002"/>
        <v>9.6396303474732842E-3</v>
      </c>
      <c r="AN444" s="141">
        <f t="shared" si="2002"/>
        <v>9.6396303474732842E-3</v>
      </c>
      <c r="AO444" s="141">
        <f t="shared" si="2002"/>
        <v>9.6396303474732842E-3</v>
      </c>
      <c r="AP444" s="141">
        <f t="shared" si="2002"/>
        <v>9.6396303474732842E-3</v>
      </c>
      <c r="AQ444" s="141">
        <f t="shared" si="2002"/>
        <v>9.6396303474732842E-3</v>
      </c>
      <c r="AR444" s="141">
        <f t="shared" si="2002"/>
        <v>9.6396303474732842E-3</v>
      </c>
      <c r="AS444" s="141">
        <f t="shared" si="2002"/>
        <v>9.6396303474732842E-3</v>
      </c>
      <c r="AT444" s="141">
        <f t="shared" si="2002"/>
        <v>9.6396303474732842E-3</v>
      </c>
      <c r="AU444" s="141">
        <f t="shared" si="2002"/>
        <v>9.6396303474732842E-3</v>
      </c>
      <c r="AV444" s="141">
        <f t="shared" si="2002"/>
        <v>9.6396303474732842E-3</v>
      </c>
      <c r="AW444" s="141">
        <f t="shared" si="2002"/>
        <v>9.6396303474732842E-3</v>
      </c>
      <c r="AX444" s="141">
        <f t="shared" si="2002"/>
        <v>9.6396303474732842E-3</v>
      </c>
      <c r="AY444" s="141">
        <f t="shared" si="2002"/>
        <v>9.6396303474732842E-3</v>
      </c>
      <c r="BA444" s="140" t="s">
        <v>114</v>
      </c>
      <c r="BB444" s="140" t="s">
        <v>114</v>
      </c>
      <c r="BC444" s="140" t="s">
        <v>114</v>
      </c>
      <c r="BD444" s="140" t="s">
        <v>114</v>
      </c>
      <c r="BF444" s="77" t="s">
        <v>247</v>
      </c>
      <c r="BG444" s="77" t="str">
        <f t="shared" si="1598"/>
        <v>Driver Background Check (%Operating Expenses)Weak  Case Scenario</v>
      </c>
    </row>
    <row r="445" spans="2:59" x14ac:dyDescent="0.25">
      <c r="B445" s="92" t="s">
        <v>277</v>
      </c>
      <c r="C445" s="91" t="s">
        <v>119</v>
      </c>
      <c r="D445" s="146">
        <f t="shared" ref="D445:O445" si="2003">D363/D$29</f>
        <v>-1.0864350440634427E-3</v>
      </c>
      <c r="E445" s="146">
        <f t="shared" si="2003"/>
        <v>-4.4841869984378786E-3</v>
      </c>
      <c r="F445" s="146">
        <f t="shared" si="2003"/>
        <v>7.1477272646620705E-9</v>
      </c>
      <c r="G445" s="146">
        <f t="shared" si="2003"/>
        <v>-1.8856600999033662E-9</v>
      </c>
      <c r="H445" s="146">
        <f t="shared" si="2003"/>
        <v>-4.1827833684751226E-9</v>
      </c>
      <c r="I445" s="146">
        <f t="shared" si="2003"/>
        <v>1.1036355541908946E-8</v>
      </c>
      <c r="J445" s="146">
        <f t="shared" si="2003"/>
        <v>-1.9435871067555066E-4</v>
      </c>
      <c r="K445" s="146">
        <f t="shared" si="2003"/>
        <v>1.5541116192919328E-8</v>
      </c>
      <c r="L445" s="146">
        <f t="shared" si="2003"/>
        <v>3.8558427978290739E-5</v>
      </c>
      <c r="M445" s="146">
        <f t="shared" si="2003"/>
        <v>1.0827378447536232E-3</v>
      </c>
      <c r="N445" s="146">
        <f t="shared" si="2003"/>
        <v>3.2656133550575412E-3</v>
      </c>
      <c r="O445" s="146">
        <f t="shared" si="2003"/>
        <v>1.1831986034674614E-3</v>
      </c>
      <c r="P445" s="141">
        <f t="shared" si="1979"/>
        <v>-1.6237072097035428E-5</v>
      </c>
      <c r="Q445" s="141">
        <f t="shared" ref="Q445:AY445" si="2004">P445</f>
        <v>-1.6237072097035428E-5</v>
      </c>
      <c r="R445" s="141">
        <f t="shared" si="2004"/>
        <v>-1.6237072097035428E-5</v>
      </c>
      <c r="S445" s="141">
        <f t="shared" si="2004"/>
        <v>-1.6237072097035428E-5</v>
      </c>
      <c r="T445" s="141">
        <f t="shared" si="2004"/>
        <v>-1.6237072097035428E-5</v>
      </c>
      <c r="U445" s="141">
        <f t="shared" si="2004"/>
        <v>-1.6237072097035428E-5</v>
      </c>
      <c r="V445" s="141">
        <f t="shared" si="2004"/>
        <v>-1.6237072097035428E-5</v>
      </c>
      <c r="W445" s="141">
        <f t="shared" si="2004"/>
        <v>-1.6237072097035428E-5</v>
      </c>
      <c r="X445" s="141">
        <f t="shared" si="2004"/>
        <v>-1.6237072097035428E-5</v>
      </c>
      <c r="Y445" s="141">
        <f t="shared" si="2004"/>
        <v>-1.6237072097035428E-5</v>
      </c>
      <c r="Z445" s="141">
        <f t="shared" si="2004"/>
        <v>-1.6237072097035428E-5</v>
      </c>
      <c r="AA445" s="141">
        <f t="shared" si="2004"/>
        <v>-1.6237072097035428E-5</v>
      </c>
      <c r="AB445" s="141">
        <f t="shared" si="2004"/>
        <v>-1.6237072097035428E-5</v>
      </c>
      <c r="AC445" s="141">
        <f t="shared" si="2004"/>
        <v>-1.6237072097035428E-5</v>
      </c>
      <c r="AD445" s="141">
        <f t="shared" si="2004"/>
        <v>-1.6237072097035428E-5</v>
      </c>
      <c r="AE445" s="141">
        <f t="shared" si="2004"/>
        <v>-1.6237072097035428E-5</v>
      </c>
      <c r="AF445" s="141">
        <f t="shared" si="2004"/>
        <v>-1.6237072097035428E-5</v>
      </c>
      <c r="AG445" s="141">
        <f t="shared" si="2004"/>
        <v>-1.6237072097035428E-5</v>
      </c>
      <c r="AH445" s="141">
        <f t="shared" si="2004"/>
        <v>-1.6237072097035428E-5</v>
      </c>
      <c r="AI445" s="141">
        <f t="shared" si="2004"/>
        <v>-1.6237072097035428E-5</v>
      </c>
      <c r="AJ445" s="141">
        <f t="shared" si="2004"/>
        <v>-1.6237072097035428E-5</v>
      </c>
      <c r="AK445" s="141">
        <f t="shared" si="2004"/>
        <v>-1.6237072097035428E-5</v>
      </c>
      <c r="AL445" s="141">
        <f t="shared" si="2004"/>
        <v>-1.6237072097035428E-5</v>
      </c>
      <c r="AM445" s="141">
        <f t="shared" si="2004"/>
        <v>-1.6237072097035428E-5</v>
      </c>
      <c r="AN445" s="141">
        <f t="shared" si="2004"/>
        <v>-1.6237072097035428E-5</v>
      </c>
      <c r="AO445" s="141">
        <f t="shared" si="2004"/>
        <v>-1.6237072097035428E-5</v>
      </c>
      <c r="AP445" s="141">
        <f t="shared" si="2004"/>
        <v>-1.6237072097035428E-5</v>
      </c>
      <c r="AQ445" s="141">
        <f t="shared" si="2004"/>
        <v>-1.6237072097035428E-5</v>
      </c>
      <c r="AR445" s="141">
        <f t="shared" si="2004"/>
        <v>-1.6237072097035428E-5</v>
      </c>
      <c r="AS445" s="141">
        <f t="shared" si="2004"/>
        <v>-1.6237072097035428E-5</v>
      </c>
      <c r="AT445" s="141">
        <f t="shared" si="2004"/>
        <v>-1.6237072097035428E-5</v>
      </c>
      <c r="AU445" s="141">
        <f t="shared" si="2004"/>
        <v>-1.6237072097035428E-5</v>
      </c>
      <c r="AV445" s="141">
        <f t="shared" si="2004"/>
        <v>-1.6237072097035428E-5</v>
      </c>
      <c r="AW445" s="141">
        <f t="shared" si="2004"/>
        <v>-1.6237072097035428E-5</v>
      </c>
      <c r="AX445" s="141">
        <f t="shared" si="2004"/>
        <v>-1.6237072097035428E-5</v>
      </c>
      <c r="AY445" s="141">
        <f t="shared" si="2004"/>
        <v>-1.6237072097035428E-5</v>
      </c>
      <c r="BA445" s="140" t="s">
        <v>114</v>
      </c>
      <c r="BB445" s="140" t="s">
        <v>114</v>
      </c>
      <c r="BC445" s="140" t="s">
        <v>114</v>
      </c>
      <c r="BD445" s="140" t="s">
        <v>114</v>
      </c>
      <c r="BF445" s="77" t="s">
        <v>247</v>
      </c>
      <c r="BG445" s="77" t="str">
        <f t="shared" si="1598"/>
        <v>Facilities &amp; Technology Expenses (%Operating Expenses)Weak  Case Scenario</v>
      </c>
    </row>
    <row r="446" spans="2:59" x14ac:dyDescent="0.25">
      <c r="B446" s="92"/>
      <c r="C446" s="91"/>
      <c r="D446" s="146"/>
      <c r="E446" s="146"/>
      <c r="F446" s="146"/>
      <c r="G446" s="146"/>
      <c r="H446" s="146"/>
      <c r="I446" s="146"/>
      <c r="J446" s="146"/>
      <c r="K446" s="146"/>
      <c r="L446" s="146"/>
      <c r="M446" s="146"/>
      <c r="N446" s="146"/>
      <c r="O446" s="146"/>
      <c r="BA446" s="140" t="s">
        <v>114</v>
      </c>
      <c r="BB446" s="140" t="s">
        <v>114</v>
      </c>
      <c r="BC446" s="140" t="s">
        <v>114</v>
      </c>
      <c r="BD446" s="140" t="s">
        <v>114</v>
      </c>
      <c r="BF446" s="77" t="s">
        <v>247</v>
      </c>
      <c r="BG446" s="77" t="str">
        <f t="shared" si="1598"/>
        <v>Weak  Case Scenario</v>
      </c>
    </row>
    <row r="447" spans="2:59" x14ac:dyDescent="0.25">
      <c r="B447" s="163" t="s">
        <v>131</v>
      </c>
      <c r="C447" s="164"/>
      <c r="D447" s="70">
        <v>44562</v>
      </c>
      <c r="E447" s="70">
        <v>44593</v>
      </c>
      <c r="F447" s="70">
        <v>44621</v>
      </c>
      <c r="G447" s="70">
        <v>44652</v>
      </c>
      <c r="H447" s="70">
        <v>44682</v>
      </c>
      <c r="I447" s="70">
        <v>44713</v>
      </c>
      <c r="J447" s="70">
        <v>44743</v>
      </c>
      <c r="K447" s="70">
        <v>44774</v>
      </c>
      <c r="L447" s="70">
        <v>44805</v>
      </c>
      <c r="M447" s="70">
        <v>44835</v>
      </c>
      <c r="N447" s="70">
        <v>44866</v>
      </c>
      <c r="O447" s="70">
        <v>44896</v>
      </c>
      <c r="P447" s="70">
        <v>44927</v>
      </c>
      <c r="Q447" s="70">
        <v>44958</v>
      </c>
      <c r="R447" s="70">
        <v>44986</v>
      </c>
      <c r="S447" s="70">
        <v>45017</v>
      </c>
      <c r="T447" s="70">
        <v>45047</v>
      </c>
      <c r="U447" s="70">
        <v>45078</v>
      </c>
      <c r="V447" s="70">
        <v>45108</v>
      </c>
      <c r="W447" s="70">
        <v>45139</v>
      </c>
      <c r="X447" s="70">
        <v>45170</v>
      </c>
      <c r="Y447" s="70">
        <v>45200</v>
      </c>
      <c r="Z447" s="70">
        <v>45231</v>
      </c>
      <c r="AA447" s="70">
        <v>45261</v>
      </c>
      <c r="AB447" s="70">
        <v>45292</v>
      </c>
      <c r="AC447" s="70">
        <v>45323</v>
      </c>
      <c r="AD447" s="70">
        <v>45352</v>
      </c>
      <c r="AE447" s="70">
        <v>45383</v>
      </c>
      <c r="AF447" s="70">
        <v>45413</v>
      </c>
      <c r="AG447" s="70">
        <v>45444</v>
      </c>
      <c r="AH447" s="70">
        <v>45474</v>
      </c>
      <c r="AI447" s="70">
        <v>45505</v>
      </c>
      <c r="AJ447" s="70">
        <v>45536</v>
      </c>
      <c r="AK447" s="70">
        <v>45566</v>
      </c>
      <c r="AL447" s="70">
        <v>45597</v>
      </c>
      <c r="AM447" s="70">
        <v>45627</v>
      </c>
      <c r="AN447" s="70">
        <v>45658</v>
      </c>
      <c r="AO447" s="70">
        <v>45689</v>
      </c>
      <c r="AP447" s="70">
        <v>45717</v>
      </c>
      <c r="AQ447" s="70">
        <v>45748</v>
      </c>
      <c r="AR447" s="70">
        <v>45778</v>
      </c>
      <c r="AS447" s="70">
        <v>45809</v>
      </c>
      <c r="AT447" s="70">
        <v>45839</v>
      </c>
      <c r="AU447" s="70">
        <v>45870</v>
      </c>
      <c r="AV447" s="70">
        <v>45901</v>
      </c>
      <c r="AW447" s="70">
        <v>45931</v>
      </c>
      <c r="AX447" s="70">
        <v>45962</v>
      </c>
      <c r="AY447" s="70">
        <v>45992</v>
      </c>
      <c r="BA447" s="140" t="s">
        <v>114</v>
      </c>
      <c r="BB447" s="140" t="s">
        <v>114</v>
      </c>
      <c r="BC447" s="140" t="s">
        <v>114</v>
      </c>
      <c r="BD447" s="140" t="s">
        <v>114</v>
      </c>
      <c r="BF447" s="77" t="s">
        <v>247</v>
      </c>
      <c r="BG447" s="77" t="str">
        <f t="shared" si="1598"/>
        <v>Demand &amp; CapacityWeak  Case Scenario</v>
      </c>
    </row>
    <row r="448" spans="2:59" x14ac:dyDescent="0.25">
      <c r="B448" s="166" t="s">
        <v>132</v>
      </c>
      <c r="C448" s="166" t="s">
        <v>113</v>
      </c>
      <c r="D448" s="170">
        <f t="shared" ref="D448:AY448" si="2005">D330/D392</f>
        <v>200.70946648833407</v>
      </c>
      <c r="E448" s="170">
        <f t="shared" si="2005"/>
        <v>190.37587108013938</v>
      </c>
      <c r="F448" s="170">
        <f t="shared" si="2005"/>
        <v>210.23747184684686</v>
      </c>
      <c r="G448" s="170">
        <f t="shared" si="2005"/>
        <v>220.39509256538349</v>
      </c>
      <c r="H448" s="170">
        <f t="shared" si="2005"/>
        <v>241.16535198690281</v>
      </c>
      <c r="I448" s="170">
        <f t="shared" si="2005"/>
        <v>241.43087248322146</v>
      </c>
      <c r="J448" s="170">
        <f t="shared" si="2005"/>
        <v>228.95831485587584</v>
      </c>
      <c r="K448" s="170">
        <f t="shared" si="2005"/>
        <v>228.10583836640782</v>
      </c>
      <c r="L448" s="170">
        <f t="shared" si="2005"/>
        <v>233.48665327210102</v>
      </c>
      <c r="M448" s="170">
        <f t="shared" si="2005"/>
        <v>236.36080114449214</v>
      </c>
      <c r="N448" s="170">
        <f t="shared" si="2005"/>
        <v>234.02736934051535</v>
      </c>
      <c r="O448" s="170">
        <f t="shared" si="2005"/>
        <v>223.81735561418938</v>
      </c>
      <c r="P448" s="170">
        <f t="shared" si="2005"/>
        <v>208.30053479941387</v>
      </c>
      <c r="Q448" s="170">
        <f t="shared" si="2005"/>
        <v>220.57963075941225</v>
      </c>
      <c r="R448" s="170">
        <f t="shared" si="2005"/>
        <v>193.11644500069474</v>
      </c>
      <c r="S448" s="170">
        <f t="shared" si="2005"/>
        <v>227.42077150550392</v>
      </c>
      <c r="T448" s="170">
        <f t="shared" si="2005"/>
        <v>203.86943486674625</v>
      </c>
      <c r="U448" s="170">
        <f t="shared" si="2005"/>
        <v>237.58802195493416</v>
      </c>
      <c r="V448" s="170">
        <f t="shared" si="2005"/>
        <v>211.15545367132285</v>
      </c>
      <c r="W448" s="170">
        <f t="shared" si="2005"/>
        <v>244.74959956383185</v>
      </c>
      <c r="X448" s="170">
        <f t="shared" si="2005"/>
        <v>259.072787407428</v>
      </c>
      <c r="Y448" s="170">
        <f t="shared" si="2005"/>
        <v>248.56612575679515</v>
      </c>
      <c r="Z448" s="170">
        <f t="shared" si="2005"/>
        <v>262.71638831596346</v>
      </c>
      <c r="AA448" s="170">
        <f t="shared" si="2005"/>
        <v>253.24519646446146</v>
      </c>
      <c r="AB448" s="170">
        <f t="shared" si="2005"/>
        <v>398.45338473995417</v>
      </c>
      <c r="AC448" s="170">
        <f t="shared" si="2005"/>
        <v>402.04284209891978</v>
      </c>
      <c r="AD448" s="170">
        <f t="shared" si="2005"/>
        <v>338.06105093487446</v>
      </c>
      <c r="AE448" s="170">
        <f t="shared" si="2005"/>
        <v>392.46046809996949</v>
      </c>
      <c r="AF448" s="170">
        <f t="shared" si="2005"/>
        <v>344.30646323137654</v>
      </c>
      <c r="AG448" s="170">
        <f t="shared" si="2005"/>
        <v>398.16450243778121</v>
      </c>
      <c r="AH448" s="170">
        <f t="shared" si="2005"/>
        <v>347.32373992032319</v>
      </c>
      <c r="AI448" s="170">
        <f t="shared" si="2005"/>
        <v>401.54485651373801</v>
      </c>
      <c r="AJ448" s="170">
        <f t="shared" si="2005"/>
        <v>425.235752811483</v>
      </c>
      <c r="AK448" s="170">
        <f t="shared" si="2005"/>
        <v>407.68957493579859</v>
      </c>
      <c r="AL448" s="170">
        <f t="shared" si="2005"/>
        <v>429.12522528063744</v>
      </c>
      <c r="AM448" s="170">
        <f t="shared" si="2005"/>
        <v>412.39470506815496</v>
      </c>
      <c r="AN448" s="170">
        <f t="shared" si="2005"/>
        <v>462.82737885367447</v>
      </c>
      <c r="AO448" s="170">
        <f t="shared" si="2005"/>
        <v>464.4829676657011</v>
      </c>
      <c r="AP448" s="170">
        <f t="shared" si="2005"/>
        <v>243.77747077109626</v>
      </c>
      <c r="AQ448" s="170">
        <f t="shared" si="2005"/>
        <v>311.32640357283429</v>
      </c>
      <c r="AR448" s="170">
        <f t="shared" si="2005"/>
        <v>245.09615269978173</v>
      </c>
      <c r="AS448" s="170">
        <f t="shared" si="2005"/>
        <v>314.13303402883759</v>
      </c>
      <c r="AT448" s="170">
        <f t="shared" si="2005"/>
        <v>247.15967123479817</v>
      </c>
      <c r="AU448" s="170">
        <f t="shared" si="2005"/>
        <v>317.00449483305556</v>
      </c>
      <c r="AV448" s="170">
        <f t="shared" si="2005"/>
        <v>395.06727754110528</v>
      </c>
      <c r="AW448" s="170">
        <f t="shared" si="2005"/>
        <v>317.99906798399496</v>
      </c>
      <c r="AX448" s="170">
        <f t="shared" si="2005"/>
        <v>397.05861974518245</v>
      </c>
      <c r="AY448" s="170">
        <f t="shared" si="2005"/>
        <v>319.99941278084714</v>
      </c>
      <c r="BA448" s="140" t="s">
        <v>114</v>
      </c>
      <c r="BB448" s="140" t="s">
        <v>114</v>
      </c>
      <c r="BC448" s="140" t="s">
        <v>114</v>
      </c>
      <c r="BD448" s="140" t="s">
        <v>114</v>
      </c>
      <c r="BF448" s="77" t="s">
        <v>247</v>
      </c>
      <c r="BG448" s="77" t="str">
        <f t="shared" si="1598"/>
        <v>Rides per active driverWeak  Case Scenario</v>
      </c>
    </row>
    <row r="449" spans="2:59" x14ac:dyDescent="0.25">
      <c r="B449" s="91" t="s">
        <v>133</v>
      </c>
      <c r="C449" s="91" t="s">
        <v>113</v>
      </c>
      <c r="D449" s="98">
        <f t="shared" ref="D449:AY449" si="2006">D330/D393</f>
        <v>7.0379418339855864</v>
      </c>
      <c r="E449" s="98">
        <f t="shared" si="2006"/>
        <v>6.9531159693095717</v>
      </c>
      <c r="F449" s="98">
        <f t="shared" si="2006"/>
        <v>7.3143625331185014</v>
      </c>
      <c r="G449" s="98">
        <f t="shared" si="2006"/>
        <v>7.3284851623494003</v>
      </c>
      <c r="H449" s="98">
        <f t="shared" si="2006"/>
        <v>7.7204810321990456</v>
      </c>
      <c r="I449" s="98">
        <f t="shared" si="2006"/>
        <v>7.5675698418041062</v>
      </c>
      <c r="J449" s="98">
        <f t="shared" si="2006"/>
        <v>7.1565341539143938</v>
      </c>
      <c r="K449" s="98">
        <f t="shared" si="2006"/>
        <v>7.3348777634432469</v>
      </c>
      <c r="L449" s="98">
        <f t="shared" si="2006"/>
        <v>7.4092703831387965</v>
      </c>
      <c r="M449" s="98">
        <f t="shared" si="2006"/>
        <v>7.4348033480334808</v>
      </c>
      <c r="N449" s="98">
        <f t="shared" si="2006"/>
        <v>7.0061234184800849</v>
      </c>
      <c r="O449" s="98">
        <f t="shared" si="2006"/>
        <v>6.4455316813711008</v>
      </c>
      <c r="P449" s="98">
        <f t="shared" si="2006"/>
        <v>5.8085704965565776</v>
      </c>
      <c r="Q449" s="98">
        <f t="shared" si="2006"/>
        <v>5.9453755752183923</v>
      </c>
      <c r="R449" s="98">
        <f t="shared" si="2006"/>
        <v>6.0830765310629653</v>
      </c>
      <c r="S449" s="98">
        <f t="shared" si="2006"/>
        <v>6.1675236043682204</v>
      </c>
      <c r="T449" s="98">
        <f t="shared" si="2006"/>
        <v>6.2236838926238258</v>
      </c>
      <c r="U449" s="98">
        <f t="shared" si="2006"/>
        <v>6.2474009615221426</v>
      </c>
      <c r="V449" s="98">
        <f t="shared" si="2006"/>
        <v>6.2736192334875645</v>
      </c>
      <c r="W449" s="98">
        <f t="shared" si="2006"/>
        <v>6.2728899016080177</v>
      </c>
      <c r="X449" s="98">
        <f t="shared" si="2006"/>
        <v>6.2617326443888643</v>
      </c>
      <c r="Y449" s="98">
        <f t="shared" si="2006"/>
        <v>6.2230990068013385</v>
      </c>
      <c r="Z449" s="98">
        <f t="shared" si="2006"/>
        <v>6.194394495293567</v>
      </c>
      <c r="AA449" s="98">
        <f t="shared" si="2006"/>
        <v>6.180083609188542</v>
      </c>
      <c r="AB449" s="98">
        <f t="shared" si="2006"/>
        <v>9.1885665246504349</v>
      </c>
      <c r="AC449" s="98">
        <f t="shared" si="2006"/>
        <v>9.231873945749582</v>
      </c>
      <c r="AD449" s="98">
        <f t="shared" si="2006"/>
        <v>9.2617759994915865</v>
      </c>
      <c r="AE449" s="98">
        <f t="shared" si="2006"/>
        <v>9.2770441525264093</v>
      </c>
      <c r="AF449" s="98">
        <f t="shared" si="2006"/>
        <v>9.2830820484719698</v>
      </c>
      <c r="AG449" s="98">
        <f t="shared" si="2006"/>
        <v>9.282638500120882</v>
      </c>
      <c r="AH449" s="98">
        <f t="shared" si="2006"/>
        <v>9.2792083198286655</v>
      </c>
      <c r="AI449" s="98">
        <f t="shared" si="2006"/>
        <v>9.2722315493244611</v>
      </c>
      <c r="AJ449" s="98">
        <f t="shared" si="2006"/>
        <v>9.2647640875989481</v>
      </c>
      <c r="AK449" s="98">
        <f t="shared" si="2006"/>
        <v>9.2580619549952754</v>
      </c>
      <c r="AL449" s="98">
        <f t="shared" si="2006"/>
        <v>9.2556061405547503</v>
      </c>
      <c r="AM449" s="98">
        <f t="shared" si="2006"/>
        <v>9.2565156280414058</v>
      </c>
      <c r="AN449" s="98">
        <f t="shared" si="2006"/>
        <v>9.8765661201203887</v>
      </c>
      <c r="AO449" s="98">
        <f t="shared" si="2006"/>
        <v>9.8828518279392696</v>
      </c>
      <c r="AP449" s="98">
        <f t="shared" si="2006"/>
        <v>9.8858117962009135</v>
      </c>
      <c r="AQ449" s="98">
        <f t="shared" si="2006"/>
        <v>9.8863604681517394</v>
      </c>
      <c r="AR449" s="98">
        <f t="shared" si="2006"/>
        <v>9.8855976936064813</v>
      </c>
      <c r="AS449" s="98">
        <f t="shared" si="2006"/>
        <v>9.8842346526539551</v>
      </c>
      <c r="AT449" s="98">
        <f t="shared" si="2006"/>
        <v>9.8827974514754846</v>
      </c>
      <c r="AU449" s="98">
        <f t="shared" si="2006"/>
        <v>9.8815453884470035</v>
      </c>
      <c r="AV449" s="98">
        <f t="shared" si="2006"/>
        <v>9.8808091442109696</v>
      </c>
      <c r="AW449" s="98">
        <f t="shared" si="2006"/>
        <v>9.8806753206641993</v>
      </c>
      <c r="AX449" s="98">
        <f t="shared" si="2006"/>
        <v>9.8811260902755258</v>
      </c>
      <c r="AY449" s="98">
        <f t="shared" si="2006"/>
        <v>9.8818327186380639</v>
      </c>
      <c r="BA449" s="140" t="s">
        <v>114</v>
      </c>
      <c r="BB449" s="140" t="s">
        <v>114</v>
      </c>
      <c r="BC449" s="140" t="s">
        <v>114</v>
      </c>
      <c r="BD449" s="140" t="s">
        <v>114</v>
      </c>
      <c r="BF449" s="77" t="s">
        <v>247</v>
      </c>
      <c r="BG449" s="77" t="str">
        <f t="shared" si="1598"/>
        <v>Rides per active riderWeak  Case Scenario</v>
      </c>
    </row>
    <row r="450" spans="2:59" x14ac:dyDescent="0.25">
      <c r="B450" s="91" t="s">
        <v>134</v>
      </c>
      <c r="C450" s="94" t="s">
        <v>119</v>
      </c>
      <c r="D450" s="96">
        <f t="shared" ref="D450:O450" si="2007">D386/D330</f>
        <v>6.0945938541686721E-2</v>
      </c>
      <c r="E450" s="96">
        <f t="shared" si="2007"/>
        <v>2.7161408943277291E-2</v>
      </c>
      <c r="F450" s="96">
        <f t="shared" si="2007"/>
        <v>3.3086780486727058E-2</v>
      </c>
      <c r="G450" s="96">
        <f t="shared" si="2007"/>
        <v>8.517415562173293E-2</v>
      </c>
      <c r="H450" s="96">
        <f t="shared" si="2007"/>
        <v>6.972704102098877E-2</v>
      </c>
      <c r="I450" s="96">
        <f t="shared" si="2007"/>
        <v>0.13230528405714378</v>
      </c>
      <c r="J450" s="96">
        <f t="shared" si="2007"/>
        <v>0.13190819567138806</v>
      </c>
      <c r="K450" s="96">
        <f t="shared" si="2007"/>
        <v>9.4431009526883561E-2</v>
      </c>
      <c r="L450" s="96">
        <f t="shared" si="2007"/>
        <v>0.15486297854554731</v>
      </c>
      <c r="M450" s="96">
        <f t="shared" si="2007"/>
        <v>0.1370295406866881</v>
      </c>
      <c r="N450" s="96">
        <f t="shared" si="2007"/>
        <v>0.16921072897991582</v>
      </c>
      <c r="O450" s="96">
        <f t="shared" si="2007"/>
        <v>0.15943340742768597</v>
      </c>
      <c r="P450" s="139">
        <f>AVERAGE(D450:O450)</f>
        <v>0.10460637245913879</v>
      </c>
      <c r="Q450" s="139">
        <f>AVERAGE(E450:P450)</f>
        <v>0.1082447419522598</v>
      </c>
      <c r="R450" s="139">
        <f t="shared" ref="R450" si="2008">AVERAGE(F450:Q450)</f>
        <v>0.115001686369675</v>
      </c>
      <c r="S450" s="139">
        <f t="shared" ref="S450" si="2009">AVERAGE(G450:R450)</f>
        <v>0.12182792852658735</v>
      </c>
      <c r="T450" s="139">
        <f t="shared" ref="T450" si="2010">AVERAGE(H450:S450)</f>
        <v>0.12488240960199187</v>
      </c>
      <c r="U450" s="139">
        <f t="shared" ref="U450" si="2011">AVERAGE(I450:T450)</f>
        <v>0.12947869031707546</v>
      </c>
      <c r="V450" s="139">
        <f t="shared" ref="V450" si="2012">AVERAGE(J450:U450)</f>
        <v>0.12924314083873642</v>
      </c>
      <c r="W450" s="139">
        <f t="shared" ref="W450" si="2013">AVERAGE(K450:V450)</f>
        <v>0.12902105293601546</v>
      </c>
      <c r="X450" s="139">
        <f t="shared" ref="X450" si="2014">AVERAGE(L450:W450)</f>
        <v>0.1319035565534431</v>
      </c>
      <c r="Y450" s="139">
        <f t="shared" ref="Y450" si="2015">AVERAGE(M450:X450)</f>
        <v>0.12999027138743444</v>
      </c>
      <c r="Z450" s="139">
        <f t="shared" ref="Z450" si="2016">AVERAGE(N450:Y450)</f>
        <v>0.12940366561249664</v>
      </c>
      <c r="AA450" s="139">
        <f t="shared" ref="AA450" si="2017">AVERAGE(O450:Z450)</f>
        <v>0.12608641033187834</v>
      </c>
      <c r="AB450" s="139">
        <f t="shared" ref="AB450" si="2018">AVERAGE(P450:AA450)</f>
        <v>0.12330749390722773</v>
      </c>
      <c r="AC450" s="139">
        <f t="shared" ref="AC450" si="2019">AVERAGE(Q450:AB450)</f>
        <v>0.12486592069456848</v>
      </c>
      <c r="AD450" s="139">
        <f t="shared" ref="AD450" si="2020">AVERAGE(R450:AC450)</f>
        <v>0.1262510189230942</v>
      </c>
      <c r="AE450" s="139">
        <f t="shared" ref="AE450" si="2021">AVERAGE(S450:AD450)</f>
        <v>0.12718846330254577</v>
      </c>
      <c r="AF450" s="139">
        <f t="shared" ref="AF450" si="2022">AVERAGE(T450:AE450)</f>
        <v>0.12763517453387566</v>
      </c>
      <c r="AG450" s="139">
        <f t="shared" ref="AG450" si="2023">AVERAGE(U450:AF450)</f>
        <v>0.12786457161153264</v>
      </c>
      <c r="AH450" s="139">
        <f t="shared" ref="AH450" si="2024">AVERAGE(V450:AG450)</f>
        <v>0.12773006171940407</v>
      </c>
      <c r="AI450" s="139">
        <f t="shared" ref="AI450" si="2025">AVERAGE(W450:AH450)</f>
        <v>0.12760397179279306</v>
      </c>
      <c r="AJ450" s="139">
        <f t="shared" ref="AJ450" si="2026">AVERAGE(X450:AI450)</f>
        <v>0.12748588169752453</v>
      </c>
      <c r="AK450" s="139">
        <f t="shared" ref="AK450" si="2027">AVERAGE(Y450:AJ450)</f>
        <v>0.12711774212619797</v>
      </c>
      <c r="AL450" s="139">
        <f t="shared" ref="AL450" si="2028">AVERAGE(Z450:AK450)</f>
        <v>0.12687836468776159</v>
      </c>
      <c r="AM450" s="139">
        <f t="shared" ref="AM450" si="2029">AVERAGE(AA450:AL450)</f>
        <v>0.12666792294403367</v>
      </c>
      <c r="AN450" s="139">
        <f t="shared" ref="AN450" si="2030">AVERAGE(AB450:AM450)</f>
        <v>0.12671638232837995</v>
      </c>
      <c r="AO450" s="139">
        <f t="shared" ref="AO450" si="2031">AVERAGE(AC450:AN450)</f>
        <v>0.12700045636347596</v>
      </c>
      <c r="AP450" s="139">
        <f t="shared" ref="AP450" si="2032">AVERAGE(AD450:AO450)</f>
        <v>0.12717833433588491</v>
      </c>
      <c r="AQ450" s="139">
        <f t="shared" ref="AQ450" si="2033">AVERAGE(AE450:AP450)</f>
        <v>0.12725561062028415</v>
      </c>
      <c r="AR450" s="139">
        <f t="shared" ref="AR450" si="2034">AVERAGE(AF450:AQ450)</f>
        <v>0.12726120623009568</v>
      </c>
      <c r="AS450" s="139">
        <f t="shared" ref="AS450" si="2035">AVERAGE(AG450:AR450)</f>
        <v>0.12723004220478068</v>
      </c>
      <c r="AT450" s="139">
        <f t="shared" ref="AT450" si="2036">AVERAGE(AH450:AS450)</f>
        <v>0.12717716475421803</v>
      </c>
      <c r="AU450" s="139">
        <f t="shared" ref="AU450" si="2037">AVERAGE(AI450:AT450)</f>
        <v>0.1271310900071192</v>
      </c>
      <c r="AV450" s="139">
        <f t="shared" ref="AV450" si="2038">AVERAGE(AJ450:AU450)</f>
        <v>0.12709168319164635</v>
      </c>
      <c r="AW450" s="139">
        <f t="shared" ref="AW450" si="2039">AVERAGE(AK450:AV450)</f>
        <v>0.1270588333161565</v>
      </c>
      <c r="AX450" s="139">
        <f t="shared" ref="AX450" si="2040">AVERAGE(AL450:AW450)</f>
        <v>0.12705392424865306</v>
      </c>
      <c r="AY450" s="139">
        <f t="shared" ref="AY450" si="2041">AVERAGE(AM450:AX450)</f>
        <v>0.12706855421206067</v>
      </c>
      <c r="BA450" s="140" t="s">
        <v>114</v>
      </c>
      <c r="BB450" s="140" t="s">
        <v>114</v>
      </c>
      <c r="BC450" s="140" t="s">
        <v>114</v>
      </c>
      <c r="BD450" s="140" t="s">
        <v>114</v>
      </c>
      <c r="BF450" s="77" t="s">
        <v>247</v>
      </c>
      <c r="BG450" s="77" t="str">
        <f t="shared" si="1598"/>
        <v>Surged trips rateWeak  Case Scenario</v>
      </c>
    </row>
    <row r="451" spans="2:59" x14ac:dyDescent="0.25">
      <c r="B451" s="91" t="s">
        <v>158</v>
      </c>
      <c r="C451" s="94" t="s">
        <v>159</v>
      </c>
      <c r="D451" s="98">
        <f t="shared" ref="D451:AY451" si="2042">D391/D377</f>
        <v>2.1983962764225002</v>
      </c>
      <c r="E451" s="98">
        <f t="shared" si="2042"/>
        <v>2.1180292890578403</v>
      </c>
      <c r="F451" s="98">
        <f t="shared" si="2042"/>
        <v>2.1553548553408257</v>
      </c>
      <c r="G451" s="98">
        <f t="shared" si="2042"/>
        <v>2.322528633553675</v>
      </c>
      <c r="H451" s="98">
        <f t="shared" si="2042"/>
        <v>2.3914333667716865</v>
      </c>
      <c r="I451" s="98">
        <f t="shared" si="2042"/>
        <v>2.5210966704832845</v>
      </c>
      <c r="J451" s="98">
        <f t="shared" si="2042"/>
        <v>2.4850347390401284</v>
      </c>
      <c r="K451" s="98">
        <f t="shared" si="2042"/>
        <v>2.3663798438399715</v>
      </c>
      <c r="L451" s="98">
        <f t="shared" si="2042"/>
        <v>2.5171526169816221</v>
      </c>
      <c r="M451" s="98">
        <f t="shared" si="2042"/>
        <v>2.4896954057122165</v>
      </c>
      <c r="N451" s="98">
        <f t="shared" si="2042"/>
        <v>2.5318179244661283</v>
      </c>
      <c r="O451" s="98">
        <f t="shared" si="2042"/>
        <v>2.4279497529079173</v>
      </c>
      <c r="P451" s="98">
        <f t="shared" si="2042"/>
        <v>2.2291623254437889</v>
      </c>
      <c r="Q451" s="98">
        <f t="shared" si="2042"/>
        <v>2.3605690841009173</v>
      </c>
      <c r="R451" s="98">
        <f t="shared" si="2042"/>
        <v>2.0666672989281136</v>
      </c>
      <c r="S451" s="98">
        <f t="shared" si="2042"/>
        <v>2.4337806734467211</v>
      </c>
      <c r="T451" s="98">
        <f t="shared" si="2042"/>
        <v>2.1817421830054076</v>
      </c>
      <c r="U451" s="98">
        <f t="shared" si="2042"/>
        <v>2.5425871711210859</v>
      </c>
      <c r="V451" s="98">
        <f t="shared" si="2042"/>
        <v>2.2597147078348678</v>
      </c>
      <c r="W451" s="98">
        <f t="shared" si="2042"/>
        <v>2.6192279680920088</v>
      </c>
      <c r="X451" s="98">
        <f t="shared" si="2042"/>
        <v>2.7725099111842106</v>
      </c>
      <c r="Y451" s="98">
        <f t="shared" si="2042"/>
        <v>2.6600711488914039</v>
      </c>
      <c r="Z451" s="98">
        <f t="shared" si="2042"/>
        <v>2.8115025037000256</v>
      </c>
      <c r="AA451" s="98">
        <f t="shared" si="2042"/>
        <v>2.7101449912349267</v>
      </c>
      <c r="AB451" s="98">
        <f t="shared" si="2042"/>
        <v>4.2641142259341152</v>
      </c>
      <c r="AC451" s="98">
        <f t="shared" si="2042"/>
        <v>4.3025273923770051</v>
      </c>
      <c r="AD451" s="98">
        <f t="shared" si="2042"/>
        <v>3.6178157639856252</v>
      </c>
      <c r="AE451" s="98">
        <f t="shared" si="2042"/>
        <v>4.1999800459319205</v>
      </c>
      <c r="AF451" s="98">
        <f t="shared" si="2042"/>
        <v>3.6846520676544192</v>
      </c>
      <c r="AG451" s="98">
        <f t="shared" si="2042"/>
        <v>4.2610227046131959</v>
      </c>
      <c r="AH451" s="98">
        <f t="shared" si="2042"/>
        <v>3.7169419488441946</v>
      </c>
      <c r="AI451" s="98">
        <f t="shared" si="2042"/>
        <v>4.2971981179890637</v>
      </c>
      <c r="AJ451" s="98">
        <f t="shared" si="2042"/>
        <v>4.5507301290027842</v>
      </c>
      <c r="AK451" s="98">
        <f t="shared" si="2042"/>
        <v>4.3629568296510772</v>
      </c>
      <c r="AL451" s="98">
        <f t="shared" si="2042"/>
        <v>4.5923539563368765</v>
      </c>
      <c r="AM451" s="98">
        <f t="shared" si="2042"/>
        <v>4.4133095512005402</v>
      </c>
      <c r="AN451" s="98">
        <f t="shared" si="2042"/>
        <v>4.9530230784957805</v>
      </c>
      <c r="AO451" s="98">
        <f t="shared" si="2042"/>
        <v>4.9707406336127171</v>
      </c>
      <c r="AP451" s="98">
        <f t="shared" si="2042"/>
        <v>2.6088245724294286</v>
      </c>
      <c r="AQ451" s="98">
        <f t="shared" si="2042"/>
        <v>3.3317105519136847</v>
      </c>
      <c r="AR451" s="98">
        <f t="shared" si="2042"/>
        <v>2.6229366632961177</v>
      </c>
      <c r="AS451" s="98">
        <f t="shared" si="2042"/>
        <v>3.3617461679047351</v>
      </c>
      <c r="AT451" s="98">
        <f t="shared" si="2042"/>
        <v>2.6450197452264792</v>
      </c>
      <c r="AU451" s="98">
        <f t="shared" si="2042"/>
        <v>3.3924755764965813</v>
      </c>
      <c r="AV451" s="98">
        <f t="shared" si="2042"/>
        <v>4.2278772445703536</v>
      </c>
      <c r="AW451" s="98">
        <f t="shared" si="2042"/>
        <v>3.403119164138384</v>
      </c>
      <c r="AX451" s="98">
        <f t="shared" si="2042"/>
        <v>4.2491879196613684</v>
      </c>
      <c r="AY451" s="98">
        <f t="shared" si="2042"/>
        <v>3.4245261819520172</v>
      </c>
      <c r="BA451" s="140" t="s">
        <v>114</v>
      </c>
      <c r="BB451" s="140" t="s">
        <v>114</v>
      </c>
      <c r="BC451" s="140" t="s">
        <v>114</v>
      </c>
      <c r="BD451" s="140" t="s">
        <v>114</v>
      </c>
      <c r="BF451" s="77" t="s">
        <v>247</v>
      </c>
      <c r="BG451" s="77" t="str">
        <f t="shared" si="1598"/>
        <v>Request to supply ratioWeak  Case Scenario</v>
      </c>
    </row>
    <row r="452" spans="2:59" x14ac:dyDescent="0.25">
      <c r="B452" s="91" t="s">
        <v>156</v>
      </c>
      <c r="C452" s="91" t="s">
        <v>121</v>
      </c>
      <c r="D452" s="127">
        <f t="shared" ref="D452:AY452" si="2043">D391/D392</f>
        <v>215.05751226036557</v>
      </c>
      <c r="E452" s="127">
        <f t="shared" si="2043"/>
        <v>204.0307781649245</v>
      </c>
      <c r="F452" s="127">
        <f t="shared" si="2043"/>
        <v>224.6504786036036</v>
      </c>
      <c r="G452" s="127">
        <f t="shared" si="2043"/>
        <v>234.97854833970027</v>
      </c>
      <c r="H452" s="127">
        <f t="shared" si="2043"/>
        <v>257.06414645036466</v>
      </c>
      <c r="I452" s="127">
        <f t="shared" si="2043"/>
        <v>258.29783743475019</v>
      </c>
      <c r="J452" s="127">
        <f t="shared" si="2043"/>
        <v>244.2570583887657</v>
      </c>
      <c r="K452" s="127">
        <f t="shared" si="2043"/>
        <v>242.08671268334771</v>
      </c>
      <c r="L452" s="127">
        <f t="shared" si="2043"/>
        <v>249.55941446613087</v>
      </c>
      <c r="M452" s="127">
        <f t="shared" si="2043"/>
        <v>252.42961373390557</v>
      </c>
      <c r="N452" s="127">
        <f t="shared" si="2043"/>
        <v>251.38681030717717</v>
      </c>
      <c r="O452" s="127">
        <f t="shared" si="2043"/>
        <v>239.70389914980944</v>
      </c>
      <c r="P452" s="127">
        <f t="shared" si="2043"/>
        <v>222.59856454355875</v>
      </c>
      <c r="Q452" s="127">
        <f t="shared" si="2043"/>
        <v>235.72051421699732</v>
      </c>
      <c r="R452" s="127">
        <f t="shared" si="2043"/>
        <v>206.37221833494169</v>
      </c>
      <c r="S452" s="127">
        <f t="shared" si="2043"/>
        <v>243.03124009385064</v>
      </c>
      <c r="T452" s="127">
        <f t="shared" si="2043"/>
        <v>217.86330793314869</v>
      </c>
      <c r="U452" s="127">
        <f t="shared" si="2043"/>
        <v>253.89638433160991</v>
      </c>
      <c r="V452" s="127">
        <f t="shared" si="2043"/>
        <v>225.64944889864316</v>
      </c>
      <c r="W452" s="127">
        <f t="shared" si="2043"/>
        <v>261.54954228986014</v>
      </c>
      <c r="X452" s="127">
        <f t="shared" si="2043"/>
        <v>276.85589307164037</v>
      </c>
      <c r="Y452" s="127">
        <f t="shared" si="2043"/>
        <v>265.62803998990023</v>
      </c>
      <c r="Z452" s="127">
        <f t="shared" si="2043"/>
        <v>280.74959566242165</v>
      </c>
      <c r="AA452" s="127">
        <f t="shared" si="2043"/>
        <v>270.62828842386273</v>
      </c>
      <c r="AB452" s="127">
        <f t="shared" si="2043"/>
        <v>425.80376265498529</v>
      </c>
      <c r="AC452" s="127">
        <f t="shared" si="2043"/>
        <v>429.63960520990469</v>
      </c>
      <c r="AD452" s="127">
        <f t="shared" si="2043"/>
        <v>361.26601757722273</v>
      </c>
      <c r="AE452" s="127">
        <f t="shared" si="2043"/>
        <v>419.39948413129162</v>
      </c>
      <c r="AF452" s="127">
        <f t="shared" si="2043"/>
        <v>367.94012339995999</v>
      </c>
      <c r="AG452" s="127">
        <f t="shared" si="2043"/>
        <v>425.49505108183621</v>
      </c>
      <c r="AH452" s="127">
        <f t="shared" si="2043"/>
        <v>371.16451003169396</v>
      </c>
      <c r="AI452" s="127">
        <f t="shared" si="2043"/>
        <v>429.1074372222825</v>
      </c>
      <c r="AJ452" s="127">
        <f t="shared" si="2043"/>
        <v>454.42450860525611</v>
      </c>
      <c r="AK452" s="127">
        <f t="shared" si="2043"/>
        <v>435.67393740718211</v>
      </c>
      <c r="AL452" s="127">
        <f t="shared" si="2043"/>
        <v>458.58095971230284</v>
      </c>
      <c r="AM452" s="127">
        <f t="shared" si="2043"/>
        <v>440.70203401990443</v>
      </c>
      <c r="AN452" s="127">
        <f t="shared" si="2043"/>
        <v>494.59647457696138</v>
      </c>
      <c r="AO452" s="127">
        <f t="shared" si="2043"/>
        <v>496.36570523873763</v>
      </c>
      <c r="AP452" s="127">
        <f t="shared" si="2043"/>
        <v>260.51068526521169</v>
      </c>
      <c r="AQ452" s="127">
        <f t="shared" si="2043"/>
        <v>332.69626795032394</v>
      </c>
      <c r="AR452" s="127">
        <f t="shared" si="2043"/>
        <v>261.9198833006252</v>
      </c>
      <c r="AS452" s="127">
        <f t="shared" si="2043"/>
        <v>335.69554930748501</v>
      </c>
      <c r="AT452" s="127">
        <f t="shared" si="2043"/>
        <v>264.12504453194896</v>
      </c>
      <c r="AU452" s="127">
        <f t="shared" si="2043"/>
        <v>338.76411105543025</v>
      </c>
      <c r="AV452" s="127">
        <f t="shared" si="2043"/>
        <v>422.18522848952961</v>
      </c>
      <c r="AW452" s="127">
        <f t="shared" si="2043"/>
        <v>339.82695304931121</v>
      </c>
      <c r="AX452" s="127">
        <f t="shared" si="2043"/>
        <v>424.31325910917946</v>
      </c>
      <c r="AY452" s="127">
        <f t="shared" si="2043"/>
        <v>341.9646042118502</v>
      </c>
      <c r="BA452" s="140" t="s">
        <v>114</v>
      </c>
      <c r="BB452" s="140" t="s">
        <v>114</v>
      </c>
      <c r="BC452" s="140" t="s">
        <v>114</v>
      </c>
      <c r="BD452" s="140" t="s">
        <v>114</v>
      </c>
      <c r="BF452" s="77" t="s">
        <v>247</v>
      </c>
      <c r="BG452" s="77" t="str">
        <f t="shared" si="1598"/>
        <v>Requests per active driverWeak  Case Scenario</v>
      </c>
    </row>
    <row r="453" spans="2:59" x14ac:dyDescent="0.25">
      <c r="B453" s="91" t="s">
        <v>136</v>
      </c>
      <c r="C453" s="91" t="s">
        <v>137</v>
      </c>
      <c r="D453" s="97">
        <f t="shared" ref="D453:AY453" si="2044">D381/D382</f>
        <v>0.29276054986838423</v>
      </c>
      <c r="E453" s="97">
        <f t="shared" si="2044"/>
        <v>0.29290386893748382</v>
      </c>
      <c r="F453" s="97">
        <f t="shared" si="2044"/>
        <v>0.29150774441058497</v>
      </c>
      <c r="G453" s="97">
        <f t="shared" si="2044"/>
        <v>0.29202660004630571</v>
      </c>
      <c r="H453" s="97">
        <f t="shared" si="2044"/>
        <v>0.28925008088993254</v>
      </c>
      <c r="I453" s="97">
        <f t="shared" si="2044"/>
        <v>0.2851076378040992</v>
      </c>
      <c r="J453" s="97">
        <f t="shared" si="2044"/>
        <v>0.29281888830108099</v>
      </c>
      <c r="K453" s="97">
        <f t="shared" si="2044"/>
        <v>0.28884327756850564</v>
      </c>
      <c r="L453" s="97">
        <f t="shared" si="2044"/>
        <v>0.28677337114273871</v>
      </c>
      <c r="M453" s="97">
        <f t="shared" si="2044"/>
        <v>0.28454199758926785</v>
      </c>
      <c r="N453" s="97">
        <f t="shared" si="2044"/>
        <v>0.28769434926006654</v>
      </c>
      <c r="O453" s="97">
        <f t="shared" si="2044"/>
        <v>0.29240648685790166</v>
      </c>
      <c r="P453" s="97">
        <f t="shared" si="2044"/>
        <v>0.28960469698657687</v>
      </c>
      <c r="Q453" s="97">
        <f t="shared" si="2044"/>
        <v>0.28936488560639873</v>
      </c>
      <c r="R453" s="97">
        <f t="shared" si="2044"/>
        <v>0.28911233475628673</v>
      </c>
      <c r="S453" s="97">
        <f t="shared" si="2044"/>
        <v>0.28892436325830806</v>
      </c>
      <c r="T453" s="97">
        <f t="shared" si="2044"/>
        <v>0.28867184801406354</v>
      </c>
      <c r="U453" s="97">
        <f t="shared" si="2044"/>
        <v>0.28862065658709185</v>
      </c>
      <c r="V453" s="97">
        <f t="shared" si="2044"/>
        <v>0.28893346616561361</v>
      </c>
      <c r="W453" s="97">
        <f t="shared" si="2044"/>
        <v>0.2886110515877095</v>
      </c>
      <c r="X453" s="97">
        <f t="shared" si="2044"/>
        <v>0.28859192152526653</v>
      </c>
      <c r="Y453" s="97">
        <f t="shared" si="2044"/>
        <v>0.28874365859088547</v>
      </c>
      <c r="Z453" s="97">
        <f t="shared" si="2044"/>
        <v>0.28909835746025891</v>
      </c>
      <c r="AA453" s="97">
        <f t="shared" si="2044"/>
        <v>0.28921686941401059</v>
      </c>
      <c r="AB453" s="97">
        <f t="shared" si="2044"/>
        <v>0.28895638992189071</v>
      </c>
      <c r="AC453" s="97">
        <f t="shared" si="2044"/>
        <v>0.28890322401336754</v>
      </c>
      <c r="AD453" s="97">
        <f t="shared" si="2044"/>
        <v>0.28886513518062046</v>
      </c>
      <c r="AE453" s="97">
        <f t="shared" si="2044"/>
        <v>0.28884451049306048</v>
      </c>
      <c r="AF453" s="97">
        <f t="shared" si="2044"/>
        <v>0.28883781488746896</v>
      </c>
      <c r="AG453" s="97">
        <f t="shared" si="2044"/>
        <v>0.28885176530915785</v>
      </c>
      <c r="AH453" s="97">
        <f t="shared" si="2044"/>
        <v>0.28887110470814992</v>
      </c>
      <c r="AI453" s="97">
        <f t="shared" si="2044"/>
        <v>0.28886591407389961</v>
      </c>
      <c r="AJ453" s="97">
        <f t="shared" si="2044"/>
        <v>0.28888713285554568</v>
      </c>
      <c r="AK453" s="97">
        <f t="shared" si="2044"/>
        <v>0.28891173253287561</v>
      </c>
      <c r="AL453" s="97">
        <f t="shared" si="2044"/>
        <v>0.28892573644098973</v>
      </c>
      <c r="AM453" s="97">
        <f t="shared" si="2044"/>
        <v>0.28891136945721002</v>
      </c>
      <c r="AN453" s="97">
        <f t="shared" si="2044"/>
        <v>0.28888597316198572</v>
      </c>
      <c r="AO453" s="97">
        <f t="shared" si="2044"/>
        <v>0.28888011080632325</v>
      </c>
      <c r="AP453" s="97">
        <f t="shared" si="2044"/>
        <v>0.28887818418057121</v>
      </c>
      <c r="AQ453" s="97">
        <f t="shared" si="2044"/>
        <v>0.2888792728215322</v>
      </c>
      <c r="AR453" s="97">
        <f t="shared" si="2044"/>
        <v>0.28888217292580121</v>
      </c>
      <c r="AS453" s="97">
        <f t="shared" si="2044"/>
        <v>0.28888587200412225</v>
      </c>
      <c r="AT453" s="97">
        <f t="shared" si="2044"/>
        <v>0.288888714321202</v>
      </c>
      <c r="AU453" s="97">
        <f t="shared" si="2044"/>
        <v>0.28889018133072636</v>
      </c>
      <c r="AV453" s="97">
        <f t="shared" si="2044"/>
        <v>0.28889220311755726</v>
      </c>
      <c r="AW453" s="97">
        <f t="shared" si="2044"/>
        <v>0.28889262556246376</v>
      </c>
      <c r="AX453" s="97">
        <f t="shared" si="2044"/>
        <v>0.28889103362214907</v>
      </c>
      <c r="AY453" s="97">
        <f t="shared" si="2044"/>
        <v>0.28888814228628296</v>
      </c>
      <c r="BA453" s="140" t="s">
        <v>114</v>
      </c>
      <c r="BB453" s="140" t="s">
        <v>114</v>
      </c>
      <c r="BC453" s="140" t="s">
        <v>114</v>
      </c>
      <c r="BD453" s="140" t="s">
        <v>114</v>
      </c>
      <c r="BF453" s="77" t="s">
        <v>247</v>
      </c>
      <c r="BG453" s="77" t="str">
        <f t="shared" si="1598"/>
        <v>Vehicle utiilization rateWeak  Case Scenario</v>
      </c>
    </row>
    <row r="454" spans="2:59" x14ac:dyDescent="0.25">
      <c r="B454" s="91" t="s">
        <v>138</v>
      </c>
      <c r="C454" s="91" t="s">
        <v>114</v>
      </c>
      <c r="D454" s="98">
        <f t="shared" ref="D454:AY454" si="2045">D393/D392</f>
        <v>28.51820478525784</v>
      </c>
      <c r="E454" s="98">
        <f t="shared" si="2045"/>
        <v>27.379936120789779</v>
      </c>
      <c r="F454" s="98">
        <f t="shared" si="2045"/>
        <v>28.743102477477478</v>
      </c>
      <c r="G454" s="98">
        <f t="shared" si="2045"/>
        <v>30.073758448427856</v>
      </c>
      <c r="H454" s="98">
        <f t="shared" si="2045"/>
        <v>31.237088852507814</v>
      </c>
      <c r="I454" s="98">
        <f t="shared" si="2045"/>
        <v>31.903355704697987</v>
      </c>
      <c r="J454" s="98">
        <f t="shared" si="2045"/>
        <v>31.99290465631929</v>
      </c>
      <c r="K454" s="98">
        <f t="shared" si="2045"/>
        <v>31.09879206212252</v>
      </c>
      <c r="L454" s="98">
        <f t="shared" si="2045"/>
        <v>31.512772675086108</v>
      </c>
      <c r="M454" s="98">
        <f t="shared" si="2045"/>
        <v>31.79113018597997</v>
      </c>
      <c r="N454" s="98">
        <f t="shared" si="2045"/>
        <v>33.403261027806089</v>
      </c>
      <c r="O454" s="98">
        <f t="shared" si="2045"/>
        <v>34.724420990911753</v>
      </c>
      <c r="P454" s="98">
        <f t="shared" si="2045"/>
        <v>35.8608946767364</v>
      </c>
      <c r="Q454" s="98">
        <f t="shared" si="2045"/>
        <v>37.1010423090571</v>
      </c>
      <c r="R454" s="98">
        <f t="shared" si="2045"/>
        <v>31.74650919062978</v>
      </c>
      <c r="S454" s="98">
        <f t="shared" si="2045"/>
        <v>36.873919922159764</v>
      </c>
      <c r="T454" s="98">
        <f t="shared" si="2045"/>
        <v>32.75703560528963</v>
      </c>
      <c r="U454" s="98">
        <f t="shared" si="2045"/>
        <v>38.029898099744706</v>
      </c>
      <c r="V454" s="98">
        <f t="shared" si="2045"/>
        <v>33.657677619994722</v>
      </c>
      <c r="W454" s="98">
        <f t="shared" si="2045"/>
        <v>39.017040535191249</v>
      </c>
      <c r="X454" s="98">
        <f t="shared" si="2045"/>
        <v>41.373977798234968</v>
      </c>
      <c r="Y454" s="98">
        <f t="shared" si="2045"/>
        <v>39.942498984048413</v>
      </c>
      <c r="Z454" s="98">
        <f t="shared" si="2045"/>
        <v>42.411956247793462</v>
      </c>
      <c r="AA454" s="98">
        <f t="shared" si="2045"/>
        <v>40.977632743986952</v>
      </c>
      <c r="AB454" s="98">
        <f t="shared" si="2045"/>
        <v>43.364042004921188</v>
      </c>
      <c r="AC454" s="98">
        <f t="shared" si="2045"/>
        <v>43.549429342460108</v>
      </c>
      <c r="AD454" s="98">
        <f t="shared" si="2045"/>
        <v>36.50067232822645</v>
      </c>
      <c r="AE454" s="98">
        <f t="shared" si="2045"/>
        <v>42.304473455921951</v>
      </c>
      <c r="AF454" s="98">
        <f t="shared" si="2045"/>
        <v>37.089671451094269</v>
      </c>
      <c r="AG454" s="98">
        <f t="shared" si="2045"/>
        <v>42.893462072512705</v>
      </c>
      <c r="AH454" s="98">
        <f t="shared" si="2045"/>
        <v>37.430320340812905</v>
      </c>
      <c r="AI454" s="98">
        <f t="shared" si="2045"/>
        <v>43.306172238870921</v>
      </c>
      <c r="AJ454" s="98">
        <f t="shared" si="2045"/>
        <v>45.898173854277481</v>
      </c>
      <c r="AK454" s="98">
        <f t="shared" si="2045"/>
        <v>44.036168359818099</v>
      </c>
      <c r="AL454" s="98">
        <f t="shared" si="2045"/>
        <v>46.363816563062727</v>
      </c>
      <c r="AM454" s="98">
        <f t="shared" si="2045"/>
        <v>44.551829396674819</v>
      </c>
      <c r="AN454" s="98">
        <f t="shared" si="2045"/>
        <v>46.861163406865636</v>
      </c>
      <c r="AO454" s="98">
        <f t="shared" si="2045"/>
        <v>46.998880055308199</v>
      </c>
      <c r="AP454" s="98">
        <f t="shared" si="2045"/>
        <v>24.659327508619896</v>
      </c>
      <c r="AQ454" s="98">
        <f t="shared" si="2045"/>
        <v>31.49049688970495</v>
      </c>
      <c r="AR454" s="98">
        <f t="shared" si="2045"/>
        <v>24.793255835031388</v>
      </c>
      <c r="AS454" s="98">
        <f t="shared" si="2045"/>
        <v>31.781219797780871</v>
      </c>
      <c r="AT454" s="98">
        <f t="shared" si="2045"/>
        <v>25.009079913693633</v>
      </c>
      <c r="AU454" s="98">
        <f t="shared" si="2045"/>
        <v>32.080457294026196</v>
      </c>
      <c r="AV454" s="98">
        <f t="shared" si="2045"/>
        <v>39.983292033585101</v>
      </c>
      <c r="AW454" s="98">
        <f t="shared" si="2045"/>
        <v>32.183940638039147</v>
      </c>
      <c r="AX454" s="98">
        <f t="shared" si="2045"/>
        <v>40.183539418239612</v>
      </c>
      <c r="AY454" s="98">
        <f t="shared" si="2045"/>
        <v>32.382597630629611</v>
      </c>
      <c r="BA454" s="140" t="s">
        <v>114</v>
      </c>
      <c r="BB454" s="140" t="s">
        <v>114</v>
      </c>
      <c r="BC454" s="140" t="s">
        <v>114</v>
      </c>
      <c r="BD454" s="140" t="s">
        <v>114</v>
      </c>
      <c r="BF454" s="77" t="s">
        <v>247</v>
      </c>
      <c r="BG454" s="77" t="str">
        <f t="shared" si="1598"/>
        <v>Act. Riders to act drivers ratioWeak  Case Scenario</v>
      </c>
    </row>
    <row r="455" spans="2:59" x14ac:dyDescent="0.25">
      <c r="B455" s="91" t="s">
        <v>251</v>
      </c>
      <c r="C455" s="91" t="s">
        <v>116</v>
      </c>
      <c r="D455" s="98">
        <f t="shared" ref="D455:O455" si="2046">D380/D330</f>
        <v>3.7996394440535406</v>
      </c>
      <c r="E455" s="98">
        <f t="shared" si="2046"/>
        <v>3.8058672740837789</v>
      </c>
      <c r="F455" s="98">
        <f t="shared" si="2046"/>
        <v>3.7885744040272331</v>
      </c>
      <c r="G455" s="98">
        <f t="shared" si="2046"/>
        <v>3.7621268572198359</v>
      </c>
      <c r="H455" s="98">
        <f t="shared" si="2046"/>
        <v>3.6861691610079181</v>
      </c>
      <c r="I455" s="98">
        <f t="shared" si="2046"/>
        <v>3.6312332244865635</v>
      </c>
      <c r="J455" s="98">
        <f t="shared" si="2046"/>
        <v>3.6660549636970585</v>
      </c>
      <c r="K455" s="98">
        <f t="shared" si="2046"/>
        <v>3.6065789875877572</v>
      </c>
      <c r="L455" s="98">
        <f t="shared" si="2046"/>
        <v>3.5429476332308933</v>
      </c>
      <c r="M455" s="98">
        <f t="shared" si="2046"/>
        <v>3.5099155417509085</v>
      </c>
      <c r="N455" s="98">
        <f t="shared" si="2046"/>
        <v>3.5802482125953468</v>
      </c>
      <c r="O455" s="98">
        <f t="shared" si="2046"/>
        <v>3.6868946874063271</v>
      </c>
      <c r="P455" s="144">
        <f>AVERAGE(D455:O455)</f>
        <v>3.6721875325955966</v>
      </c>
      <c r="Q455" s="144">
        <f>P455</f>
        <v>3.6721875325955966</v>
      </c>
      <c r="R455" s="144">
        <f t="shared" ref="R455:AY455" si="2047">Q455</f>
        <v>3.6721875325955966</v>
      </c>
      <c r="S455" s="144">
        <f t="shared" si="2047"/>
        <v>3.6721875325955966</v>
      </c>
      <c r="T455" s="144">
        <f t="shared" si="2047"/>
        <v>3.6721875325955966</v>
      </c>
      <c r="U455" s="144">
        <f t="shared" si="2047"/>
        <v>3.6721875325955966</v>
      </c>
      <c r="V455" s="144">
        <f t="shared" si="2047"/>
        <v>3.6721875325955966</v>
      </c>
      <c r="W455" s="144">
        <f t="shared" si="2047"/>
        <v>3.6721875325955966</v>
      </c>
      <c r="X455" s="144">
        <f t="shared" si="2047"/>
        <v>3.6721875325955966</v>
      </c>
      <c r="Y455" s="144">
        <f t="shared" si="2047"/>
        <v>3.6721875325955966</v>
      </c>
      <c r="Z455" s="144">
        <f t="shared" si="2047"/>
        <v>3.6721875325955966</v>
      </c>
      <c r="AA455" s="144">
        <f t="shared" si="2047"/>
        <v>3.6721875325955966</v>
      </c>
      <c r="AB455" s="144">
        <f t="shared" si="2047"/>
        <v>3.6721875325955966</v>
      </c>
      <c r="AC455" s="144">
        <f t="shared" si="2047"/>
        <v>3.6721875325955966</v>
      </c>
      <c r="AD455" s="144">
        <f t="shared" si="2047"/>
        <v>3.6721875325955966</v>
      </c>
      <c r="AE455" s="144">
        <f t="shared" si="2047"/>
        <v>3.6721875325955966</v>
      </c>
      <c r="AF455" s="144">
        <f t="shared" si="2047"/>
        <v>3.6721875325955966</v>
      </c>
      <c r="AG455" s="144">
        <f t="shared" si="2047"/>
        <v>3.6721875325955966</v>
      </c>
      <c r="AH455" s="144">
        <f t="shared" si="2047"/>
        <v>3.6721875325955966</v>
      </c>
      <c r="AI455" s="144">
        <f t="shared" si="2047"/>
        <v>3.6721875325955966</v>
      </c>
      <c r="AJ455" s="144">
        <f t="shared" si="2047"/>
        <v>3.6721875325955966</v>
      </c>
      <c r="AK455" s="144">
        <f t="shared" si="2047"/>
        <v>3.6721875325955966</v>
      </c>
      <c r="AL455" s="144">
        <f t="shared" si="2047"/>
        <v>3.6721875325955966</v>
      </c>
      <c r="AM455" s="144">
        <f t="shared" si="2047"/>
        <v>3.6721875325955966</v>
      </c>
      <c r="AN455" s="144">
        <f t="shared" si="2047"/>
        <v>3.6721875325955966</v>
      </c>
      <c r="AO455" s="144">
        <f t="shared" si="2047"/>
        <v>3.6721875325955966</v>
      </c>
      <c r="AP455" s="144">
        <f t="shared" si="2047"/>
        <v>3.6721875325955966</v>
      </c>
      <c r="AQ455" s="144">
        <f t="shared" si="2047"/>
        <v>3.6721875325955966</v>
      </c>
      <c r="AR455" s="144">
        <f t="shared" si="2047"/>
        <v>3.6721875325955966</v>
      </c>
      <c r="AS455" s="144">
        <f t="shared" si="2047"/>
        <v>3.6721875325955966</v>
      </c>
      <c r="AT455" s="144">
        <f t="shared" si="2047"/>
        <v>3.6721875325955966</v>
      </c>
      <c r="AU455" s="144">
        <f t="shared" si="2047"/>
        <v>3.6721875325955966</v>
      </c>
      <c r="AV455" s="144">
        <f t="shared" si="2047"/>
        <v>3.6721875325955966</v>
      </c>
      <c r="AW455" s="144">
        <f t="shared" si="2047"/>
        <v>3.6721875325955966</v>
      </c>
      <c r="AX455" s="144">
        <f t="shared" si="2047"/>
        <v>3.6721875325955966</v>
      </c>
      <c r="AY455" s="144">
        <f t="shared" si="2047"/>
        <v>3.6721875325955966</v>
      </c>
      <c r="BA455" s="140" t="s">
        <v>114</v>
      </c>
      <c r="BB455" s="140" t="s">
        <v>114</v>
      </c>
      <c r="BC455" s="140" t="s">
        <v>114</v>
      </c>
      <c r="BD455" s="140" t="s">
        <v>114</v>
      </c>
      <c r="BF455" s="77" t="s">
        <v>247</v>
      </c>
      <c r="BG455" s="77" t="str">
        <f t="shared" si="1598"/>
        <v>Rider Miles/TripWeak  Case Scenario</v>
      </c>
    </row>
    <row r="456" spans="2:59" x14ac:dyDescent="0.25">
      <c r="B456" s="91" t="s">
        <v>285</v>
      </c>
      <c r="C456" s="91" t="s">
        <v>115</v>
      </c>
      <c r="D456" s="98">
        <f t="shared" ref="D456:O456" si="2048">D377/D392</f>
        <v>97.824725490498693</v>
      </c>
      <c r="E456" s="98">
        <f t="shared" si="2048"/>
        <v>96.330480045289278</v>
      </c>
      <c r="F456" s="98">
        <f t="shared" si="2048"/>
        <v>104.22899878733874</v>
      </c>
      <c r="G456" s="98">
        <f t="shared" si="2048"/>
        <v>101.17358509383034</v>
      </c>
      <c r="H456" s="98">
        <f t="shared" si="2048"/>
        <v>107.49375250098987</v>
      </c>
      <c r="I456" s="98">
        <f t="shared" si="2048"/>
        <v>102.45455497953417</v>
      </c>
      <c r="J456" s="98">
        <f t="shared" si="2048"/>
        <v>98.291204767267203</v>
      </c>
      <c r="K456" s="98">
        <f t="shared" si="2048"/>
        <v>102.30255861650208</v>
      </c>
      <c r="L456" s="98">
        <f t="shared" si="2048"/>
        <v>99.143537337590431</v>
      </c>
      <c r="M456" s="98">
        <f t="shared" si="2048"/>
        <v>101.38975762044841</v>
      </c>
      <c r="N456" s="98">
        <f t="shared" si="2048"/>
        <v>99.291030321694976</v>
      </c>
      <c r="O456" s="98">
        <f t="shared" si="2048"/>
        <v>98.726878042974249</v>
      </c>
      <c r="P456" s="144">
        <f>AVERAGE(J456:O456)</f>
        <v>99.85749445107956</v>
      </c>
      <c r="Q456" s="144">
        <f>P456</f>
        <v>99.85749445107956</v>
      </c>
      <c r="R456" s="144">
        <f t="shared" ref="R456:AY456" si="2049">Q456</f>
        <v>99.85749445107956</v>
      </c>
      <c r="S456" s="144">
        <f t="shared" si="2049"/>
        <v>99.85749445107956</v>
      </c>
      <c r="T456" s="144">
        <f t="shared" si="2049"/>
        <v>99.85749445107956</v>
      </c>
      <c r="U456" s="144">
        <f t="shared" si="2049"/>
        <v>99.85749445107956</v>
      </c>
      <c r="V456" s="144">
        <f t="shared" si="2049"/>
        <v>99.85749445107956</v>
      </c>
      <c r="W456" s="144">
        <f t="shared" si="2049"/>
        <v>99.85749445107956</v>
      </c>
      <c r="X456" s="144">
        <f t="shared" si="2049"/>
        <v>99.85749445107956</v>
      </c>
      <c r="Y456" s="144">
        <f t="shared" si="2049"/>
        <v>99.85749445107956</v>
      </c>
      <c r="Z456" s="144">
        <f t="shared" si="2049"/>
        <v>99.85749445107956</v>
      </c>
      <c r="AA456" s="144">
        <f t="shared" si="2049"/>
        <v>99.85749445107956</v>
      </c>
      <c r="AB456" s="144">
        <f t="shared" si="2049"/>
        <v>99.85749445107956</v>
      </c>
      <c r="AC456" s="144">
        <f t="shared" si="2049"/>
        <v>99.85749445107956</v>
      </c>
      <c r="AD456" s="144">
        <f t="shared" si="2049"/>
        <v>99.85749445107956</v>
      </c>
      <c r="AE456" s="144">
        <f t="shared" si="2049"/>
        <v>99.85749445107956</v>
      </c>
      <c r="AF456" s="144">
        <f t="shared" si="2049"/>
        <v>99.85749445107956</v>
      </c>
      <c r="AG456" s="144">
        <f t="shared" si="2049"/>
        <v>99.85749445107956</v>
      </c>
      <c r="AH456" s="144">
        <f t="shared" si="2049"/>
        <v>99.85749445107956</v>
      </c>
      <c r="AI456" s="144">
        <f t="shared" si="2049"/>
        <v>99.85749445107956</v>
      </c>
      <c r="AJ456" s="144">
        <f t="shared" si="2049"/>
        <v>99.85749445107956</v>
      </c>
      <c r="AK456" s="144">
        <f t="shared" si="2049"/>
        <v>99.85749445107956</v>
      </c>
      <c r="AL456" s="144">
        <f t="shared" si="2049"/>
        <v>99.85749445107956</v>
      </c>
      <c r="AM456" s="144">
        <f t="shared" si="2049"/>
        <v>99.85749445107956</v>
      </c>
      <c r="AN456" s="144">
        <f t="shared" si="2049"/>
        <v>99.85749445107956</v>
      </c>
      <c r="AO456" s="144">
        <f t="shared" si="2049"/>
        <v>99.85749445107956</v>
      </c>
      <c r="AP456" s="144">
        <f t="shared" si="2049"/>
        <v>99.85749445107956</v>
      </c>
      <c r="AQ456" s="144">
        <f t="shared" si="2049"/>
        <v>99.85749445107956</v>
      </c>
      <c r="AR456" s="144">
        <f t="shared" si="2049"/>
        <v>99.85749445107956</v>
      </c>
      <c r="AS456" s="144">
        <f t="shared" si="2049"/>
        <v>99.85749445107956</v>
      </c>
      <c r="AT456" s="144">
        <f t="shared" si="2049"/>
        <v>99.85749445107956</v>
      </c>
      <c r="AU456" s="144">
        <f t="shared" si="2049"/>
        <v>99.85749445107956</v>
      </c>
      <c r="AV456" s="144">
        <f t="shared" si="2049"/>
        <v>99.85749445107956</v>
      </c>
      <c r="AW456" s="144">
        <f t="shared" si="2049"/>
        <v>99.85749445107956</v>
      </c>
      <c r="AX456" s="144">
        <f t="shared" si="2049"/>
        <v>99.85749445107956</v>
      </c>
      <c r="AY456" s="144">
        <f t="shared" si="2049"/>
        <v>99.85749445107956</v>
      </c>
      <c r="BA456" s="140" t="s">
        <v>114</v>
      </c>
      <c r="BB456" s="140" t="s">
        <v>114</v>
      </c>
      <c r="BC456" s="140" t="s">
        <v>114</v>
      </c>
      <c r="BD456" s="140" t="s">
        <v>114</v>
      </c>
      <c r="BF456" s="77" t="s">
        <v>247</v>
      </c>
      <c r="BG456" s="77" t="str">
        <f t="shared" si="1598"/>
        <v>Supply hours/active driverWeak  Case Scenario</v>
      </c>
    </row>
    <row r="457" spans="2:59" x14ac:dyDescent="0.25">
      <c r="B457" s="91"/>
      <c r="C457" s="94"/>
      <c r="D457" s="96"/>
      <c r="E457" s="96"/>
      <c r="F457" s="96"/>
      <c r="G457" s="96"/>
      <c r="H457" s="96"/>
      <c r="I457" s="96"/>
      <c r="J457" s="96"/>
      <c r="K457" s="96"/>
      <c r="L457" s="96"/>
      <c r="M457" s="96"/>
      <c r="N457" s="96"/>
      <c r="O457" s="96"/>
      <c r="BA457" s="140" t="s">
        <v>114</v>
      </c>
      <c r="BB457" s="140" t="s">
        <v>114</v>
      </c>
      <c r="BC457" s="140" t="s">
        <v>114</v>
      </c>
      <c r="BD457" s="140" t="s">
        <v>114</v>
      </c>
      <c r="BF457" s="77" t="s">
        <v>247</v>
      </c>
      <c r="BG457" s="77" t="str">
        <f t="shared" si="1598"/>
        <v>Weak  Case Scenario</v>
      </c>
    </row>
    <row r="458" spans="2:59" x14ac:dyDescent="0.25">
      <c r="B458" s="88" t="s">
        <v>139</v>
      </c>
      <c r="C458" s="89"/>
      <c r="D458" s="70">
        <v>44562</v>
      </c>
      <c r="E458" s="70">
        <v>44593</v>
      </c>
      <c r="F458" s="70">
        <v>44621</v>
      </c>
      <c r="G458" s="70">
        <v>44652</v>
      </c>
      <c r="H458" s="70">
        <v>44682</v>
      </c>
      <c r="I458" s="70">
        <v>44713</v>
      </c>
      <c r="J458" s="70">
        <v>44743</v>
      </c>
      <c r="K458" s="70">
        <v>44774</v>
      </c>
      <c r="L458" s="70">
        <v>44805</v>
      </c>
      <c r="M458" s="70">
        <v>44835</v>
      </c>
      <c r="N458" s="70">
        <v>44866</v>
      </c>
      <c r="O458" s="70">
        <v>44896</v>
      </c>
      <c r="P458" s="70">
        <v>44927</v>
      </c>
      <c r="Q458" s="70">
        <v>44958</v>
      </c>
      <c r="R458" s="70">
        <v>44986</v>
      </c>
      <c r="S458" s="70">
        <v>45017</v>
      </c>
      <c r="T458" s="70">
        <v>45047</v>
      </c>
      <c r="U458" s="70">
        <v>45078</v>
      </c>
      <c r="V458" s="70">
        <v>45108</v>
      </c>
      <c r="W458" s="70">
        <v>45139</v>
      </c>
      <c r="X458" s="70">
        <v>45170</v>
      </c>
      <c r="Y458" s="70">
        <v>45200</v>
      </c>
      <c r="Z458" s="70">
        <v>45231</v>
      </c>
      <c r="AA458" s="70">
        <v>45261</v>
      </c>
      <c r="AB458" s="70">
        <v>45292</v>
      </c>
      <c r="AC458" s="70">
        <v>45323</v>
      </c>
      <c r="AD458" s="70">
        <v>45352</v>
      </c>
      <c r="AE458" s="70">
        <v>45383</v>
      </c>
      <c r="AF458" s="70">
        <v>45413</v>
      </c>
      <c r="AG458" s="70">
        <v>45444</v>
      </c>
      <c r="AH458" s="70">
        <v>45474</v>
      </c>
      <c r="AI458" s="70">
        <v>45505</v>
      </c>
      <c r="AJ458" s="70">
        <v>45536</v>
      </c>
      <c r="AK458" s="70">
        <v>45566</v>
      </c>
      <c r="AL458" s="70">
        <v>45597</v>
      </c>
      <c r="AM458" s="70">
        <v>45627</v>
      </c>
      <c r="AN458" s="70">
        <v>45658</v>
      </c>
      <c r="AO458" s="70">
        <v>45689</v>
      </c>
      <c r="AP458" s="70">
        <v>45717</v>
      </c>
      <c r="AQ458" s="70">
        <v>45748</v>
      </c>
      <c r="AR458" s="70">
        <v>45778</v>
      </c>
      <c r="AS458" s="70">
        <v>45809</v>
      </c>
      <c r="AT458" s="70">
        <v>45839</v>
      </c>
      <c r="AU458" s="70">
        <v>45870</v>
      </c>
      <c r="AV458" s="70">
        <v>45901</v>
      </c>
      <c r="AW458" s="70">
        <v>45931</v>
      </c>
      <c r="AX458" s="70">
        <v>45962</v>
      </c>
      <c r="AY458" s="70">
        <v>45992</v>
      </c>
      <c r="BA458" s="140" t="s">
        <v>114</v>
      </c>
      <c r="BB458" s="140" t="s">
        <v>114</v>
      </c>
      <c r="BC458" s="140" t="s">
        <v>114</v>
      </c>
      <c r="BD458" s="140" t="s">
        <v>114</v>
      </c>
      <c r="BF458" s="77" t="s">
        <v>247</v>
      </c>
      <c r="BG458" s="77" t="str">
        <f t="shared" si="1598"/>
        <v>Profitability performanceWeak  Case Scenario</v>
      </c>
    </row>
    <row r="459" spans="2:59" x14ac:dyDescent="0.25">
      <c r="B459" s="91" t="s">
        <v>140</v>
      </c>
      <c r="C459" s="91" t="s">
        <v>119</v>
      </c>
      <c r="D459" s="168">
        <f t="shared" ref="D459:AY459" si="2050">D347/D336</f>
        <v>0.19057336617228557</v>
      </c>
      <c r="E459" s="168">
        <f t="shared" si="2050"/>
        <v>0.13416105720681876</v>
      </c>
      <c r="F459" s="168">
        <f t="shared" si="2050"/>
        <v>0.16555962966350876</v>
      </c>
      <c r="G459" s="168">
        <f t="shared" si="2050"/>
        <v>0.16989427680987729</v>
      </c>
      <c r="H459" s="168">
        <f t="shared" si="2050"/>
        <v>0.15678127297541153</v>
      </c>
      <c r="I459" s="168">
        <f t="shared" si="2050"/>
        <v>0.18885292306966303</v>
      </c>
      <c r="J459" s="168">
        <f t="shared" si="2050"/>
        <v>0.17633505755787571</v>
      </c>
      <c r="K459" s="168">
        <f t="shared" si="2050"/>
        <v>0.16052376828223833</v>
      </c>
      <c r="L459" s="168">
        <f t="shared" si="2050"/>
        <v>0.20882656141467779</v>
      </c>
      <c r="M459" s="168">
        <f t="shared" si="2050"/>
        <v>0.16859935150493446</v>
      </c>
      <c r="N459" s="168">
        <f t="shared" si="2050"/>
        <v>0.17417073404845798</v>
      </c>
      <c r="O459" s="168">
        <f t="shared" si="2050"/>
        <v>0.17638433684103474</v>
      </c>
      <c r="P459" s="168">
        <f t="shared" si="2050"/>
        <v>0.17300918164544155</v>
      </c>
      <c r="Q459" s="168">
        <f t="shared" si="2050"/>
        <v>0.17300918164544149</v>
      </c>
      <c r="R459" s="168">
        <f t="shared" si="2050"/>
        <v>0.17300918164544152</v>
      </c>
      <c r="S459" s="168">
        <f t="shared" si="2050"/>
        <v>0.17300918164544155</v>
      </c>
      <c r="T459" s="168">
        <f t="shared" si="2050"/>
        <v>0.17300918164544149</v>
      </c>
      <c r="U459" s="168">
        <f t="shared" si="2050"/>
        <v>0.17300918164544152</v>
      </c>
      <c r="V459" s="168">
        <f t="shared" si="2050"/>
        <v>0.17300918164544152</v>
      </c>
      <c r="W459" s="168">
        <f t="shared" si="2050"/>
        <v>0.17300918164544152</v>
      </c>
      <c r="X459" s="168">
        <f t="shared" si="2050"/>
        <v>0.17300918164544155</v>
      </c>
      <c r="Y459" s="168">
        <f t="shared" si="2050"/>
        <v>0.17300918164544152</v>
      </c>
      <c r="Z459" s="168">
        <f t="shared" si="2050"/>
        <v>0.17300918164544152</v>
      </c>
      <c r="AA459" s="168">
        <f t="shared" si="2050"/>
        <v>0.17300918164544146</v>
      </c>
      <c r="AB459" s="168">
        <f t="shared" si="2050"/>
        <v>0.17300918164544155</v>
      </c>
      <c r="AC459" s="168">
        <f t="shared" si="2050"/>
        <v>0.17300918164544152</v>
      </c>
      <c r="AD459" s="168">
        <f t="shared" si="2050"/>
        <v>0.17300918164544152</v>
      </c>
      <c r="AE459" s="168">
        <f t="shared" si="2050"/>
        <v>0.17300918164544155</v>
      </c>
      <c r="AF459" s="168">
        <f t="shared" si="2050"/>
        <v>0.17300918164544155</v>
      </c>
      <c r="AG459" s="168">
        <f t="shared" si="2050"/>
        <v>0.17300918164544155</v>
      </c>
      <c r="AH459" s="168">
        <f t="shared" si="2050"/>
        <v>0.17300918164544155</v>
      </c>
      <c r="AI459" s="168">
        <f t="shared" si="2050"/>
        <v>0.17300918164544152</v>
      </c>
      <c r="AJ459" s="168">
        <f t="shared" si="2050"/>
        <v>0.17300918164544155</v>
      </c>
      <c r="AK459" s="168">
        <f t="shared" si="2050"/>
        <v>0.17300918164544149</v>
      </c>
      <c r="AL459" s="168">
        <f t="shared" si="2050"/>
        <v>0.17300918164544155</v>
      </c>
      <c r="AM459" s="168">
        <f t="shared" si="2050"/>
        <v>0.17300918164544149</v>
      </c>
      <c r="AN459" s="168">
        <f t="shared" si="2050"/>
        <v>0.17300918164544155</v>
      </c>
      <c r="AO459" s="168">
        <f t="shared" si="2050"/>
        <v>0.17300918164544152</v>
      </c>
      <c r="AP459" s="168">
        <f t="shared" si="2050"/>
        <v>0.17300918164544152</v>
      </c>
      <c r="AQ459" s="168">
        <f t="shared" si="2050"/>
        <v>0.17300918164544155</v>
      </c>
      <c r="AR459" s="168">
        <f t="shared" si="2050"/>
        <v>0.17300918164544149</v>
      </c>
      <c r="AS459" s="168">
        <f t="shared" si="2050"/>
        <v>0.17300918164544157</v>
      </c>
      <c r="AT459" s="168">
        <f t="shared" si="2050"/>
        <v>0.17300918164544152</v>
      </c>
      <c r="AU459" s="168">
        <f t="shared" si="2050"/>
        <v>0.17300918164544146</v>
      </c>
      <c r="AV459" s="168">
        <f t="shared" si="2050"/>
        <v>0.17300918164544149</v>
      </c>
      <c r="AW459" s="168">
        <f t="shared" si="2050"/>
        <v>0.17300918164544149</v>
      </c>
      <c r="AX459" s="168">
        <f t="shared" si="2050"/>
        <v>0.17300918164544152</v>
      </c>
      <c r="AY459" s="168">
        <f t="shared" si="2050"/>
        <v>0.17300918164544146</v>
      </c>
      <c r="BA459" s="140" t="s">
        <v>114</v>
      </c>
      <c r="BB459" s="140" t="s">
        <v>114</v>
      </c>
      <c r="BC459" s="140" t="s">
        <v>114</v>
      </c>
      <c r="BD459" s="140" t="s">
        <v>114</v>
      </c>
      <c r="BF459" s="77" t="s">
        <v>247</v>
      </c>
      <c r="BG459" s="77" t="str">
        <f t="shared" ref="BG459:BG487" si="2051">B459&amp;BF459</f>
        <v>Gross MarginWeak  Case Scenario</v>
      </c>
    </row>
    <row r="460" spans="2:59" x14ac:dyDescent="0.25">
      <c r="B460" s="91" t="s">
        <v>141</v>
      </c>
      <c r="C460" s="91" t="s">
        <v>119</v>
      </c>
      <c r="D460" s="96">
        <f t="shared" ref="D460:AY460" si="2052">D367/D336</f>
        <v>0.11809496083608814</v>
      </c>
      <c r="E460" s="96">
        <f t="shared" si="2052"/>
        <v>5.5166791676017901E-2</v>
      </c>
      <c r="F460" s="96">
        <f t="shared" si="2052"/>
        <v>8.7297683358612113E-2</v>
      </c>
      <c r="G460" s="96">
        <f t="shared" si="2052"/>
        <v>9.8958661083686089E-2</v>
      </c>
      <c r="H460" s="96">
        <f t="shared" si="2052"/>
        <v>8.9097672454019283E-2</v>
      </c>
      <c r="I460" s="96">
        <f t="shared" si="2052"/>
        <v>9.8173847937302161E-2</v>
      </c>
      <c r="J460" s="96">
        <f t="shared" si="2052"/>
        <v>9.5182977228128157E-2</v>
      </c>
      <c r="K460" s="96">
        <f t="shared" si="2052"/>
        <v>8.9324596308388793E-2</v>
      </c>
      <c r="L460" s="96">
        <f t="shared" si="2052"/>
        <v>0.1463990870719882</v>
      </c>
      <c r="M460" s="96">
        <f t="shared" si="2052"/>
        <v>0.1074352377600787</v>
      </c>
      <c r="N460" s="96">
        <f t="shared" si="2052"/>
        <v>9.0004519644640277E-2</v>
      </c>
      <c r="O460" s="96">
        <f t="shared" si="2052"/>
        <v>0.12204969684536403</v>
      </c>
      <c r="P460" s="96">
        <f t="shared" si="2052"/>
        <v>9.9576417275822962E-2</v>
      </c>
      <c r="Q460" s="96">
        <f t="shared" si="2052"/>
        <v>9.9946565048195574E-2</v>
      </c>
      <c r="R460" s="96">
        <f t="shared" si="2052"/>
        <v>0.1008793636121865</v>
      </c>
      <c r="S460" s="96">
        <f t="shared" si="2052"/>
        <v>0.10074798350150721</v>
      </c>
      <c r="T460" s="96">
        <f t="shared" si="2052"/>
        <v>0.10137785199429457</v>
      </c>
      <c r="U460" s="96">
        <f t="shared" si="2052"/>
        <v>0.1013210072217007</v>
      </c>
      <c r="V460" s="96">
        <f t="shared" si="2052"/>
        <v>0.1021710533594076</v>
      </c>
      <c r="W460" s="96">
        <f t="shared" si="2052"/>
        <v>0.10232945450953976</v>
      </c>
      <c r="X460" s="96">
        <f t="shared" si="2052"/>
        <v>0.10256169230656915</v>
      </c>
      <c r="Y460" s="96">
        <f t="shared" si="2052"/>
        <v>0.10312310778875511</v>
      </c>
      <c r="Z460" s="96">
        <f t="shared" si="2052"/>
        <v>0.10318490700859453</v>
      </c>
      <c r="AA460" s="96">
        <f t="shared" si="2052"/>
        <v>0.10376729852378221</v>
      </c>
      <c r="AB460" s="96">
        <f t="shared" si="2052"/>
        <v>0.1048110225033019</v>
      </c>
      <c r="AC460" s="96">
        <f t="shared" si="2052"/>
        <v>0.10488692359561937</v>
      </c>
      <c r="AD460" s="96">
        <f t="shared" si="2052"/>
        <v>0.10524110984511166</v>
      </c>
      <c r="AE460" s="96">
        <f t="shared" si="2052"/>
        <v>0.10515959810988441</v>
      </c>
      <c r="AF460" s="96">
        <f t="shared" si="2052"/>
        <v>0.10539439186746206</v>
      </c>
      <c r="AG460" s="96">
        <f t="shared" si="2052"/>
        <v>0.10531075461675937</v>
      </c>
      <c r="AH460" s="96">
        <f t="shared" si="2052"/>
        <v>0.10552284804340348</v>
      </c>
      <c r="AI460" s="96">
        <f t="shared" si="2052"/>
        <v>0.10541990678142947</v>
      </c>
      <c r="AJ460" s="96">
        <f t="shared" si="2052"/>
        <v>0.10538153330496951</v>
      </c>
      <c r="AK460" s="96">
        <f t="shared" si="2052"/>
        <v>0.10548273915075551</v>
      </c>
      <c r="AL460" s="96">
        <f t="shared" si="2052"/>
        <v>0.10539287106240791</v>
      </c>
      <c r="AM460" s="96">
        <f t="shared" si="2052"/>
        <v>0.10547080687593791</v>
      </c>
      <c r="AN460" s="96">
        <f t="shared" si="2052"/>
        <v>0.10561609347365095</v>
      </c>
      <c r="AO460" s="96">
        <f t="shared" si="2052"/>
        <v>0.10563008279881116</v>
      </c>
      <c r="AP460" s="96">
        <f t="shared" si="2052"/>
        <v>0.10619817195593469</v>
      </c>
      <c r="AQ460" s="96">
        <f t="shared" si="2052"/>
        <v>0.10606104624745248</v>
      </c>
      <c r="AR460" s="96">
        <f t="shared" si="2052"/>
        <v>0.10623134551246791</v>
      </c>
      <c r="AS460" s="96">
        <f t="shared" si="2052"/>
        <v>0.10610528432534043</v>
      </c>
      <c r="AT460" s="96">
        <f t="shared" si="2052"/>
        <v>0.1062641904273897</v>
      </c>
      <c r="AU460" s="96">
        <f t="shared" si="2052"/>
        <v>0.10612992843384141</v>
      </c>
      <c r="AV460" s="96">
        <f t="shared" si="2052"/>
        <v>0.10597727185374295</v>
      </c>
      <c r="AW460" s="96">
        <f t="shared" si="2052"/>
        <v>0.10613922280065803</v>
      </c>
      <c r="AX460" s="96">
        <f t="shared" si="2052"/>
        <v>0.10598923679392375</v>
      </c>
      <c r="AY460" s="96">
        <f t="shared" si="2052"/>
        <v>0.10614786301314064</v>
      </c>
      <c r="BA460" s="140" t="s">
        <v>114</v>
      </c>
      <c r="BB460" s="140" t="s">
        <v>114</v>
      </c>
      <c r="BC460" s="140" t="s">
        <v>114</v>
      </c>
      <c r="BD460" s="140" t="s">
        <v>114</v>
      </c>
      <c r="BF460" s="77" t="s">
        <v>247</v>
      </c>
      <c r="BG460" s="77" t="str">
        <f t="shared" si="2051"/>
        <v>EBITDA MarginWeak  Case Scenario</v>
      </c>
    </row>
    <row r="461" spans="2:59" x14ac:dyDescent="0.25">
      <c r="B461" s="91" t="s">
        <v>142</v>
      </c>
      <c r="C461" s="91" t="s">
        <v>119</v>
      </c>
      <c r="D461" s="96">
        <f t="shared" ref="D461:AY461" si="2053">D371/D336</f>
        <v>0.11804517319378241</v>
      </c>
      <c r="E461" s="96">
        <f t="shared" si="2053"/>
        <v>5.5008836224354422E-2</v>
      </c>
      <c r="F461" s="96">
        <f t="shared" si="2053"/>
        <v>8.725735153219677E-2</v>
      </c>
      <c r="G461" s="96">
        <f t="shared" si="2053"/>
        <v>9.8930707767191664E-2</v>
      </c>
      <c r="H461" s="96">
        <f t="shared" si="2053"/>
        <v>8.9068395855055799E-2</v>
      </c>
      <c r="I461" s="96">
        <f t="shared" si="2053"/>
        <v>9.8145851297971778E-2</v>
      </c>
      <c r="J461" s="96">
        <f t="shared" si="2053"/>
        <v>9.5160529265278571E-2</v>
      </c>
      <c r="K461" s="96">
        <f t="shared" si="2053"/>
        <v>8.9304456337194291E-2</v>
      </c>
      <c r="L461" s="96">
        <f t="shared" si="2053"/>
        <v>0.14638080706092119</v>
      </c>
      <c r="M461" s="96">
        <f t="shared" si="2053"/>
        <v>0.10741968186770405</v>
      </c>
      <c r="N461" s="96">
        <f t="shared" si="2053"/>
        <v>8.9990245973380414E-2</v>
      </c>
      <c r="O461" s="96">
        <f t="shared" si="2053"/>
        <v>0.12204969684536403</v>
      </c>
      <c r="P461" s="96">
        <f t="shared" si="2053"/>
        <v>9.954414879420595E-2</v>
      </c>
      <c r="Q461" s="96">
        <f t="shared" si="2053"/>
        <v>9.9915637096468959E-2</v>
      </c>
      <c r="R461" s="96">
        <f t="shared" si="2053"/>
        <v>0.10085181689992519</v>
      </c>
      <c r="S461" s="96">
        <f t="shared" si="2053"/>
        <v>0.10072006074682718</v>
      </c>
      <c r="T461" s="96">
        <f t="shared" si="2053"/>
        <v>0.10135172927190524</v>
      </c>
      <c r="U461" s="96">
        <f t="shared" si="2053"/>
        <v>0.10129421742567099</v>
      </c>
      <c r="V461" s="96">
        <f t="shared" si="2053"/>
        <v>0.10214583679666142</v>
      </c>
      <c r="W461" s="96">
        <f t="shared" si="2053"/>
        <v>0.10230348378764731</v>
      </c>
      <c r="X461" s="96">
        <f t="shared" si="2053"/>
        <v>0.10253540147355779</v>
      </c>
      <c r="Y461" s="96">
        <f t="shared" si="2053"/>
        <v>0.10309752813400169</v>
      </c>
      <c r="Z461" s="96">
        <f t="shared" si="2053"/>
        <v>0.10315896849783357</v>
      </c>
      <c r="AA461" s="96">
        <f t="shared" si="2053"/>
        <v>0.10374213154039266</v>
      </c>
      <c r="AB461" s="96">
        <f t="shared" si="2053"/>
        <v>0.10479456173178962</v>
      </c>
      <c r="AC461" s="96">
        <f t="shared" si="2053"/>
        <v>0.10487061803185752</v>
      </c>
      <c r="AD461" s="96">
        <f t="shared" si="2053"/>
        <v>0.10522594347653109</v>
      </c>
      <c r="AE461" s="96">
        <f t="shared" si="2053"/>
        <v>0.10514398572108173</v>
      </c>
      <c r="AF461" s="96">
        <f t="shared" si="2053"/>
        <v>0.10537946644100103</v>
      </c>
      <c r="AG461" s="96">
        <f t="shared" si="2053"/>
        <v>0.10529535074388516</v>
      </c>
      <c r="AH461" s="96">
        <f t="shared" si="2053"/>
        <v>0.10550807381743485</v>
      </c>
      <c r="AI461" s="96">
        <f t="shared" si="2053"/>
        <v>0.10540464155388012</v>
      </c>
      <c r="AJ461" s="96">
        <f t="shared" si="2053"/>
        <v>0.10536607697973743</v>
      </c>
      <c r="AK461" s="96">
        <f t="shared" si="2053"/>
        <v>0.10546767379944</v>
      </c>
      <c r="AL461" s="96">
        <f t="shared" si="2053"/>
        <v>0.10537754629514989</v>
      </c>
      <c r="AM461" s="96">
        <f t="shared" si="2053"/>
        <v>0.10545588604491779</v>
      </c>
      <c r="AN461" s="96">
        <f t="shared" si="2053"/>
        <v>0.10560189747529962</v>
      </c>
      <c r="AO461" s="96">
        <f t="shared" si="2053"/>
        <v>0.1056158880434164</v>
      </c>
      <c r="AP461" s="96">
        <f t="shared" si="2053"/>
        <v>0.1061860369268277</v>
      </c>
      <c r="AQ461" s="96">
        <f t="shared" si="2053"/>
        <v>0.10604836689206372</v>
      </c>
      <c r="AR461" s="96">
        <f t="shared" si="2053"/>
        <v>0.10621927231720381</v>
      </c>
      <c r="AS461" s="96">
        <f t="shared" si="2053"/>
        <v>0.10609272275943109</v>
      </c>
      <c r="AT461" s="96">
        <f t="shared" si="2053"/>
        <v>0.10625221388455949</v>
      </c>
      <c r="AU461" s="96">
        <f t="shared" si="2053"/>
        <v>0.10611745263694167</v>
      </c>
      <c r="AV461" s="96">
        <f t="shared" si="2053"/>
        <v>0.10596423600283068</v>
      </c>
      <c r="AW461" s="96">
        <f t="shared" si="2053"/>
        <v>0.10612680437381578</v>
      </c>
      <c r="AX461" s="96">
        <f t="shared" si="2053"/>
        <v>0.10597627381261833</v>
      </c>
      <c r="AY461" s="96">
        <f t="shared" si="2053"/>
        <v>0.10613550004320078</v>
      </c>
      <c r="BA461" s="140" t="s">
        <v>114</v>
      </c>
      <c r="BB461" s="140" t="s">
        <v>114</v>
      </c>
      <c r="BC461" s="140" t="s">
        <v>114</v>
      </c>
      <c r="BD461" s="140" t="s">
        <v>114</v>
      </c>
      <c r="BF461" s="77" t="s">
        <v>247</v>
      </c>
      <c r="BG461" s="77" t="str">
        <f t="shared" si="2051"/>
        <v>EBIT MarginWeak  Case Scenario</v>
      </c>
    </row>
    <row r="462" spans="2:59" x14ac:dyDescent="0.25">
      <c r="B462" s="92"/>
      <c r="C462" s="92"/>
      <c r="BA462" s="140" t="s">
        <v>114</v>
      </c>
      <c r="BB462" s="140" t="s">
        <v>114</v>
      </c>
      <c r="BC462" s="140" t="s">
        <v>114</v>
      </c>
      <c r="BD462" s="140" t="s">
        <v>114</v>
      </c>
      <c r="BF462" s="77" t="s">
        <v>247</v>
      </c>
      <c r="BG462" s="77" t="str">
        <f t="shared" si="2051"/>
        <v>Weak  Case Scenario</v>
      </c>
    </row>
    <row r="463" spans="2:59" x14ac:dyDescent="0.25">
      <c r="B463" s="88" t="s">
        <v>143</v>
      </c>
      <c r="C463" s="89"/>
      <c r="D463" s="135"/>
      <c r="E463" s="135"/>
      <c r="F463" s="135"/>
      <c r="G463" s="135"/>
      <c r="H463" s="135"/>
      <c r="I463" s="135"/>
      <c r="J463" s="135"/>
      <c r="K463" s="135"/>
      <c r="L463" s="135"/>
      <c r="M463" s="135"/>
      <c r="N463" s="135"/>
      <c r="O463" s="135"/>
      <c r="BA463" s="140" t="s">
        <v>114</v>
      </c>
      <c r="BB463" s="140" t="s">
        <v>114</v>
      </c>
      <c r="BC463" s="140" t="s">
        <v>114</v>
      </c>
      <c r="BD463" s="140" t="s">
        <v>114</v>
      </c>
      <c r="BF463" s="77" t="s">
        <v>247</v>
      </c>
      <c r="BG463" s="77" t="str">
        <f t="shared" si="2051"/>
        <v>Customer EngagementWeak  Case Scenario</v>
      </c>
    </row>
    <row r="464" spans="2:59" x14ac:dyDescent="0.25">
      <c r="B464" s="91" t="s">
        <v>144</v>
      </c>
      <c r="C464" s="91" t="s">
        <v>26</v>
      </c>
      <c r="D464" s="97">
        <f t="shared" ref="D464:AY464" si="2054">D336/D393</f>
        <v>19.522306838493165</v>
      </c>
      <c r="E464" s="97">
        <f t="shared" si="2054"/>
        <v>20.087754688668191</v>
      </c>
      <c r="F464" s="97">
        <f t="shared" si="2054"/>
        <v>21.189023659221021</v>
      </c>
      <c r="G464" s="97">
        <f t="shared" si="2054"/>
        <v>22.112924829735881</v>
      </c>
      <c r="H464" s="97">
        <f t="shared" si="2054"/>
        <v>22.232416691283671</v>
      </c>
      <c r="I464" s="97">
        <f t="shared" si="2054"/>
        <v>21.262963555106772</v>
      </c>
      <c r="J464" s="97">
        <f t="shared" si="2054"/>
        <v>19.847863254971539</v>
      </c>
      <c r="K464" s="97">
        <f t="shared" si="2054"/>
        <v>21.315625424833879</v>
      </c>
      <c r="L464" s="97">
        <f t="shared" si="2054"/>
        <v>21.213554269267373</v>
      </c>
      <c r="M464" s="97">
        <f t="shared" si="2054"/>
        <v>21.088682836828372</v>
      </c>
      <c r="N464" s="97">
        <f t="shared" si="2054"/>
        <v>19.645495299568093</v>
      </c>
      <c r="O464" s="97">
        <f t="shared" si="2054"/>
        <v>19.960947401747649</v>
      </c>
      <c r="P464" s="162">
        <f t="shared" si="2054"/>
        <v>18.927091558580695</v>
      </c>
      <c r="Q464" s="162">
        <f t="shared" si="2054"/>
        <v>19.372867718316726</v>
      </c>
      <c r="R464" s="162">
        <f t="shared" si="2054"/>
        <v>19.821563072968853</v>
      </c>
      <c r="S464" s="162">
        <f t="shared" si="2054"/>
        <v>20.096731892775765</v>
      </c>
      <c r="T464" s="162">
        <f t="shared" si="2054"/>
        <v>20.279728882895842</v>
      </c>
      <c r="U464" s="162">
        <f t="shared" si="2054"/>
        <v>20.357010399028891</v>
      </c>
      <c r="V464" s="162">
        <f t="shared" si="2054"/>
        <v>20.442442027050191</v>
      </c>
      <c r="W464" s="162">
        <f t="shared" si="2054"/>
        <v>20.44006551612225</v>
      </c>
      <c r="X464" s="162">
        <f t="shared" si="2054"/>
        <v>20.403709853562123</v>
      </c>
      <c r="Y464" s="162">
        <f t="shared" si="2054"/>
        <v>20.277823046077625</v>
      </c>
      <c r="Z464" s="162">
        <f t="shared" si="2054"/>
        <v>20.184290064464683</v>
      </c>
      <c r="AA464" s="162">
        <f t="shared" si="2054"/>
        <v>20.137658375694649</v>
      </c>
      <c r="AB464" s="162">
        <f t="shared" si="2054"/>
        <v>31.168153236468211</v>
      </c>
      <c r="AC464" s="162">
        <f t="shared" si="2054"/>
        <v>31.315054533147432</v>
      </c>
      <c r="AD464" s="162">
        <f t="shared" si="2054"/>
        <v>31.41648404237672</v>
      </c>
      <c r="AE464" s="162">
        <f t="shared" si="2054"/>
        <v>31.46827450742375</v>
      </c>
      <c r="AF464" s="162">
        <f t="shared" si="2054"/>
        <v>31.488755402409076</v>
      </c>
      <c r="AG464" s="162">
        <f t="shared" si="2054"/>
        <v>31.48725086054856</v>
      </c>
      <c r="AH464" s="162">
        <f t="shared" si="2054"/>
        <v>31.475615489058384</v>
      </c>
      <c r="AI464" s="162">
        <f t="shared" si="2054"/>
        <v>31.451949876844832</v>
      </c>
      <c r="AJ464" s="162">
        <f t="shared" si="2054"/>
        <v>31.426619811407122</v>
      </c>
      <c r="AK464" s="162">
        <f t="shared" si="2054"/>
        <v>31.403885786960327</v>
      </c>
      <c r="AL464" s="162">
        <f t="shared" si="2054"/>
        <v>31.395555521233103</v>
      </c>
      <c r="AM464" s="162">
        <f t="shared" si="2054"/>
        <v>31.398640555800206</v>
      </c>
      <c r="AN464" s="162">
        <f t="shared" si="2054"/>
        <v>33.501887966549134</v>
      </c>
      <c r="AO464" s="162">
        <f t="shared" si="2054"/>
        <v>33.523209453853262</v>
      </c>
      <c r="AP464" s="162">
        <f t="shared" si="2054"/>
        <v>33.53324983872794</v>
      </c>
      <c r="AQ464" s="162">
        <f t="shared" si="2054"/>
        <v>33.535110965966233</v>
      </c>
      <c r="AR464" s="162">
        <f t="shared" si="2054"/>
        <v>33.532523590247969</v>
      </c>
      <c r="AS464" s="162">
        <f t="shared" si="2054"/>
        <v>33.527900075887828</v>
      </c>
      <c r="AT464" s="162">
        <f t="shared" si="2054"/>
        <v>33.523025005718601</v>
      </c>
      <c r="AU464" s="162">
        <f t="shared" si="2054"/>
        <v>33.518777934945525</v>
      </c>
      <c r="AV464" s="162">
        <f t="shared" si="2054"/>
        <v>33.516280551582547</v>
      </c>
      <c r="AW464" s="162">
        <f t="shared" si="2054"/>
        <v>33.515826614311571</v>
      </c>
      <c r="AX464" s="162">
        <f t="shared" si="2054"/>
        <v>33.517355651107735</v>
      </c>
      <c r="AY464" s="162">
        <f t="shared" si="2054"/>
        <v>33.519752575701546</v>
      </c>
      <c r="BA464" s="140" t="s">
        <v>114</v>
      </c>
      <c r="BB464" s="140" t="s">
        <v>114</v>
      </c>
      <c r="BC464" s="140" t="s">
        <v>114</v>
      </c>
      <c r="BD464" s="140" t="s">
        <v>114</v>
      </c>
      <c r="BF464" s="77" t="s">
        <v>247</v>
      </c>
      <c r="BG464" s="77" t="str">
        <f t="shared" si="2051"/>
        <v>ARPU - Average Revenue Per Active UserWeak  Case Scenario</v>
      </c>
    </row>
    <row r="465" spans="2:59" x14ac:dyDescent="0.25">
      <c r="B465" s="91" t="s">
        <v>145</v>
      </c>
      <c r="C465" s="91" t="s">
        <v>116</v>
      </c>
      <c r="D465" s="98">
        <f t="shared" ref="D465:AY465" si="2055">D380/D330</f>
        <v>3.7996394440535406</v>
      </c>
      <c r="E465" s="98">
        <f t="shared" si="2055"/>
        <v>3.8058672740837789</v>
      </c>
      <c r="F465" s="98">
        <f t="shared" si="2055"/>
        <v>3.7885744040272331</v>
      </c>
      <c r="G465" s="98">
        <f t="shared" si="2055"/>
        <v>3.7621268572198359</v>
      </c>
      <c r="H465" s="98">
        <f t="shared" si="2055"/>
        <v>3.6861691610079181</v>
      </c>
      <c r="I465" s="98">
        <f t="shared" si="2055"/>
        <v>3.6312332244865635</v>
      </c>
      <c r="J465" s="98">
        <f t="shared" si="2055"/>
        <v>3.6660549636970585</v>
      </c>
      <c r="K465" s="98">
        <f t="shared" si="2055"/>
        <v>3.6065789875877572</v>
      </c>
      <c r="L465" s="98">
        <f t="shared" si="2055"/>
        <v>3.5429476332308933</v>
      </c>
      <c r="M465" s="98">
        <f t="shared" si="2055"/>
        <v>3.5099155417509085</v>
      </c>
      <c r="N465" s="98">
        <f t="shared" si="2055"/>
        <v>3.5802482125953468</v>
      </c>
      <c r="O465" s="98">
        <f t="shared" si="2055"/>
        <v>3.6868946874063271</v>
      </c>
      <c r="P465" s="98">
        <f t="shared" si="2055"/>
        <v>3.6721875325955966</v>
      </c>
      <c r="Q465" s="98">
        <f t="shared" si="2055"/>
        <v>3.6721875325955966</v>
      </c>
      <c r="R465" s="98">
        <f t="shared" si="2055"/>
        <v>3.6721875325955966</v>
      </c>
      <c r="S465" s="98">
        <f t="shared" si="2055"/>
        <v>3.6721875325955966</v>
      </c>
      <c r="T465" s="98">
        <f t="shared" si="2055"/>
        <v>3.6721875325955966</v>
      </c>
      <c r="U465" s="98">
        <f t="shared" si="2055"/>
        <v>3.672187532595597</v>
      </c>
      <c r="V465" s="98">
        <f t="shared" si="2055"/>
        <v>3.6721875325955966</v>
      </c>
      <c r="W465" s="98">
        <f t="shared" si="2055"/>
        <v>3.6721875325955966</v>
      </c>
      <c r="X465" s="98">
        <f t="shared" si="2055"/>
        <v>3.6721875325955966</v>
      </c>
      <c r="Y465" s="98">
        <f t="shared" si="2055"/>
        <v>3.6721875325955962</v>
      </c>
      <c r="Z465" s="98">
        <f t="shared" si="2055"/>
        <v>3.6721875325955966</v>
      </c>
      <c r="AA465" s="98">
        <f t="shared" si="2055"/>
        <v>3.6721875325955966</v>
      </c>
      <c r="AB465" s="98">
        <f t="shared" si="2055"/>
        <v>3.6721875325955966</v>
      </c>
      <c r="AC465" s="98">
        <f t="shared" si="2055"/>
        <v>3.6721875325955966</v>
      </c>
      <c r="AD465" s="98">
        <f t="shared" si="2055"/>
        <v>3.672187532595597</v>
      </c>
      <c r="AE465" s="98">
        <f t="shared" si="2055"/>
        <v>3.6721875325955962</v>
      </c>
      <c r="AF465" s="98">
        <f t="shared" si="2055"/>
        <v>3.6721875325955962</v>
      </c>
      <c r="AG465" s="98">
        <f t="shared" si="2055"/>
        <v>3.6721875325955966</v>
      </c>
      <c r="AH465" s="98">
        <f t="shared" si="2055"/>
        <v>3.6721875325955966</v>
      </c>
      <c r="AI465" s="98">
        <f t="shared" si="2055"/>
        <v>3.6721875325955962</v>
      </c>
      <c r="AJ465" s="98">
        <f t="shared" si="2055"/>
        <v>3.6721875325955966</v>
      </c>
      <c r="AK465" s="98">
        <f t="shared" si="2055"/>
        <v>3.6721875325955966</v>
      </c>
      <c r="AL465" s="98">
        <f t="shared" si="2055"/>
        <v>3.6721875325955966</v>
      </c>
      <c r="AM465" s="98">
        <f t="shared" si="2055"/>
        <v>3.6721875325955966</v>
      </c>
      <c r="AN465" s="98">
        <f t="shared" si="2055"/>
        <v>3.6721875325955966</v>
      </c>
      <c r="AO465" s="98">
        <f t="shared" si="2055"/>
        <v>3.6721875325955962</v>
      </c>
      <c r="AP465" s="98">
        <f t="shared" si="2055"/>
        <v>3.6721875325955966</v>
      </c>
      <c r="AQ465" s="98">
        <f t="shared" si="2055"/>
        <v>3.6721875325955966</v>
      </c>
      <c r="AR465" s="98">
        <f t="shared" si="2055"/>
        <v>3.6721875325955966</v>
      </c>
      <c r="AS465" s="98">
        <f t="shared" si="2055"/>
        <v>3.672187532595597</v>
      </c>
      <c r="AT465" s="98">
        <f t="shared" si="2055"/>
        <v>3.6721875325955966</v>
      </c>
      <c r="AU465" s="98">
        <f t="shared" si="2055"/>
        <v>3.6721875325955966</v>
      </c>
      <c r="AV465" s="98">
        <f t="shared" si="2055"/>
        <v>3.6721875325955966</v>
      </c>
      <c r="AW465" s="98">
        <f t="shared" si="2055"/>
        <v>3.672187532595597</v>
      </c>
      <c r="AX465" s="98">
        <f t="shared" si="2055"/>
        <v>3.6721875325955966</v>
      </c>
      <c r="AY465" s="98">
        <f t="shared" si="2055"/>
        <v>3.672187532595597</v>
      </c>
      <c r="BA465" s="140" t="s">
        <v>114</v>
      </c>
      <c r="BB465" s="140" t="s">
        <v>114</v>
      </c>
      <c r="BC465" s="140" t="s">
        <v>114</v>
      </c>
      <c r="BD465" s="140" t="s">
        <v>114</v>
      </c>
      <c r="BF465" s="77" t="s">
        <v>247</v>
      </c>
      <c r="BG465" s="77" t="str">
        <f t="shared" si="2051"/>
        <v>Average trip lengthWeak  Case Scenario</v>
      </c>
    </row>
    <row r="466" spans="2:59" x14ac:dyDescent="0.25">
      <c r="B466" s="91" t="s">
        <v>146</v>
      </c>
      <c r="C466" s="91" t="s">
        <v>117</v>
      </c>
      <c r="D466" s="98">
        <f t="shared" ref="D466:AY466" si="2056">D382/D330</f>
        <v>12.978652780225291</v>
      </c>
      <c r="E466" s="98">
        <f t="shared" si="2056"/>
        <v>12.993570076414752</v>
      </c>
      <c r="F466" s="98">
        <f t="shared" si="2056"/>
        <v>12.996474988399944</v>
      </c>
      <c r="G466" s="98">
        <f t="shared" si="2056"/>
        <v>12.882817569761231</v>
      </c>
      <c r="H466" s="98">
        <f t="shared" si="2056"/>
        <v>12.743861426364408</v>
      </c>
      <c r="I466" s="98">
        <f t="shared" si="2056"/>
        <v>12.736361029671915</v>
      </c>
      <c r="J466" s="98">
        <f t="shared" si="2056"/>
        <v>12.51987727228023</v>
      </c>
      <c r="K466" s="98">
        <f t="shared" si="2056"/>
        <v>12.486272049935931</v>
      </c>
      <c r="L466" s="98">
        <f t="shared" si="2056"/>
        <v>12.354516365640567</v>
      </c>
      <c r="M466" s="98">
        <f t="shared" si="2056"/>
        <v>12.335305345359656</v>
      </c>
      <c r="N466" s="98">
        <f t="shared" si="2056"/>
        <v>12.444605287767944</v>
      </c>
      <c r="O466" s="98">
        <f t="shared" si="2056"/>
        <v>12.608570429804038</v>
      </c>
      <c r="P466" s="98">
        <f t="shared" si="2056"/>
        <v>13.62130408762801</v>
      </c>
      <c r="Q466" s="98">
        <f t="shared" si="2056"/>
        <v>12.950835278194853</v>
      </c>
      <c r="R466" s="98">
        <f t="shared" si="2056"/>
        <v>14.957863810316395</v>
      </c>
      <c r="S466" s="98">
        <f t="shared" si="2056"/>
        <v>12.758867265840452</v>
      </c>
      <c r="T466" s="98">
        <f t="shared" si="2056"/>
        <v>14.258267362289965</v>
      </c>
      <c r="U466" s="98">
        <f t="shared" si="2056"/>
        <v>12.176310387012659</v>
      </c>
      <c r="V466" s="98">
        <f t="shared" si="2056"/>
        <v>13.628719243806477</v>
      </c>
      <c r="W466" s="98">
        <f t="shared" si="2056"/>
        <v>11.761881392453015</v>
      </c>
      <c r="X466" s="98">
        <f t="shared" si="2056"/>
        <v>11.121428358653453</v>
      </c>
      <c r="Y466" s="98">
        <f t="shared" si="2056"/>
        <v>11.590396049374956</v>
      </c>
      <c r="Z466" s="98">
        <f t="shared" si="2056"/>
        <v>10.955145557450502</v>
      </c>
      <c r="AA466" s="98">
        <f t="shared" si="2056"/>
        <v>11.353579393275991</v>
      </c>
      <c r="AB466" s="98">
        <f t="shared" si="2056"/>
        <v>7.2271306180529615</v>
      </c>
      <c r="AC466" s="98">
        <f t="shared" si="2056"/>
        <v>7.1713844870006431</v>
      </c>
      <c r="AD466" s="98">
        <f t="shared" si="2056"/>
        <v>8.5351839193812911</v>
      </c>
      <c r="AE466" s="98">
        <f t="shared" si="2056"/>
        <v>7.3514331430570081</v>
      </c>
      <c r="AF466" s="98">
        <f t="shared" si="2056"/>
        <v>8.3755999042676539</v>
      </c>
      <c r="AG466" s="98">
        <f t="shared" si="2056"/>
        <v>7.2378431161769647</v>
      </c>
      <c r="AH466" s="98">
        <f t="shared" si="2056"/>
        <v>8.2946468397539359</v>
      </c>
      <c r="AI466" s="98">
        <f t="shared" si="2056"/>
        <v>7.1752636404091694</v>
      </c>
      <c r="AJ466" s="98">
        <f t="shared" si="2056"/>
        <v>6.7759975352192008</v>
      </c>
      <c r="AK466" s="98">
        <f t="shared" si="2056"/>
        <v>7.0676514782124453</v>
      </c>
      <c r="AL466" s="98">
        <f t="shared" si="2056"/>
        <v>6.7146914760750933</v>
      </c>
      <c r="AM466" s="98">
        <f t="shared" si="2056"/>
        <v>6.9877774660574703</v>
      </c>
      <c r="AN466" s="98">
        <f t="shared" si="2056"/>
        <v>6.2275111790773074</v>
      </c>
      <c r="AO466" s="98">
        <f t="shared" si="2056"/>
        <v>6.2057783486368923</v>
      </c>
      <c r="AP466" s="98">
        <f t="shared" si="2056"/>
        <v>11.823971592585563</v>
      </c>
      <c r="AQ466" s="98">
        <f t="shared" si="2056"/>
        <v>9.2577058778193138</v>
      </c>
      <c r="AR466" s="98">
        <f t="shared" si="2056"/>
        <v>11.758324341327132</v>
      </c>
      <c r="AS466" s="98">
        <f t="shared" si="2056"/>
        <v>9.1737108779808558</v>
      </c>
      <c r="AT466" s="98">
        <f t="shared" si="2056"/>
        <v>11.659500931929388</v>
      </c>
      <c r="AU466" s="98">
        <f t="shared" si="2056"/>
        <v>9.0908100211580241</v>
      </c>
      <c r="AV466" s="98">
        <f t="shared" si="2056"/>
        <v>7.2946582046420554</v>
      </c>
      <c r="AW466" s="98">
        <f t="shared" si="2056"/>
        <v>9.0626715915179972</v>
      </c>
      <c r="AX466" s="98">
        <f t="shared" si="2056"/>
        <v>7.2582831617676566</v>
      </c>
      <c r="AY466" s="98">
        <f t="shared" si="2056"/>
        <v>9.0062892168569597</v>
      </c>
      <c r="BA466" s="140" t="s">
        <v>114</v>
      </c>
      <c r="BB466" s="140" t="s">
        <v>114</v>
      </c>
      <c r="BC466" s="140" t="s">
        <v>114</v>
      </c>
      <c r="BD466" s="140" t="s">
        <v>114</v>
      </c>
      <c r="BF466" s="77" t="s">
        <v>247</v>
      </c>
      <c r="BG466" s="77" t="str">
        <f t="shared" si="2051"/>
        <v>Average trip durationWeak  Case Scenario</v>
      </c>
    </row>
    <row r="467" spans="2:59" x14ac:dyDescent="0.25">
      <c r="B467" s="91" t="s">
        <v>160</v>
      </c>
      <c r="C467" s="91" t="s">
        <v>119</v>
      </c>
      <c r="D467" s="96" t="str">
        <f t="shared" ref="D467:AY467" si="2057">IFERROR((D393-D389)/C393,"n.a")</f>
        <v>n.a</v>
      </c>
      <c r="E467" s="96">
        <f t="shared" si="2057"/>
        <v>0.91151074263023779</v>
      </c>
      <c r="F467" s="96">
        <f t="shared" si="2057"/>
        <v>0.99266144554675939</v>
      </c>
      <c r="G467" s="96">
        <f t="shared" si="2057"/>
        <v>0.92516810241391634</v>
      </c>
      <c r="H467" s="96">
        <f t="shared" si="2057"/>
        <v>0.94296518501871196</v>
      </c>
      <c r="I467" s="96">
        <f t="shared" si="2057"/>
        <v>0.93905623159680196</v>
      </c>
      <c r="J467" s="96">
        <f t="shared" si="2057"/>
        <v>0.93020026926960619</v>
      </c>
      <c r="K467" s="96">
        <f t="shared" si="2057"/>
        <v>0.92200783617949289</v>
      </c>
      <c r="L467" s="96">
        <f t="shared" si="2057"/>
        <v>0.94090474010570557</v>
      </c>
      <c r="M467" s="96">
        <f t="shared" si="2057"/>
        <v>0.94337852546440726</v>
      </c>
      <c r="N467" s="96">
        <f t="shared" si="2057"/>
        <v>0.96314013140131405</v>
      </c>
      <c r="O467" s="96">
        <f t="shared" si="2057"/>
        <v>0.95973362040035393</v>
      </c>
      <c r="P467" s="96">
        <f t="shared" si="2057"/>
        <v>0.9559878419670037</v>
      </c>
      <c r="Q467" s="96">
        <f t="shared" si="2057"/>
        <v>0.96154610753117375</v>
      </c>
      <c r="R467" s="96">
        <f t="shared" si="2057"/>
        <v>1.0406367556680718</v>
      </c>
      <c r="S467" s="96">
        <f t="shared" si="2057"/>
        <v>0.92135989944302488</v>
      </c>
      <c r="T467" s="96">
        <f t="shared" si="2057"/>
        <v>1.006163989744784</v>
      </c>
      <c r="U467" s="96">
        <f t="shared" si="2057"/>
        <v>0.9212711659388888</v>
      </c>
      <c r="V467" s="96">
        <f t="shared" si="2057"/>
        <v>1.0063463157853623</v>
      </c>
      <c r="W467" s="96">
        <f t="shared" si="2057"/>
        <v>0.92229789224155445</v>
      </c>
      <c r="X467" s="96">
        <f t="shared" si="2057"/>
        <v>0.93935525077944015</v>
      </c>
      <c r="Y467" s="96">
        <f t="shared" si="2057"/>
        <v>0.98342542347523587</v>
      </c>
      <c r="Z467" s="96">
        <f t="shared" si="2057"/>
        <v>0.94165490351291992</v>
      </c>
      <c r="AA467" s="96">
        <f t="shared" si="2057"/>
        <v>0.98350392255448194</v>
      </c>
      <c r="AB467" s="96">
        <f t="shared" si="2057"/>
        <v>0.93986792485416915</v>
      </c>
      <c r="AC467" s="96">
        <f t="shared" si="2057"/>
        <v>0.95623731574041204</v>
      </c>
      <c r="AD467" s="96">
        <f t="shared" si="2057"/>
        <v>1.0233276286312036</v>
      </c>
      <c r="AE467" s="96">
        <f t="shared" si="2057"/>
        <v>0.92474825933277061</v>
      </c>
      <c r="AF467" s="96">
        <f t="shared" si="2057"/>
        <v>0.99885897068662277</v>
      </c>
      <c r="AG467" s="96">
        <f t="shared" si="2057"/>
        <v>0.92451572894222178</v>
      </c>
      <c r="AH467" s="96">
        <f t="shared" si="2057"/>
        <v>0.99710957189422267</v>
      </c>
      <c r="AI467" s="96">
        <f t="shared" si="2057"/>
        <v>0.92456196791348033</v>
      </c>
      <c r="AJ467" s="96">
        <f t="shared" si="2057"/>
        <v>0.94300261167935329</v>
      </c>
      <c r="AK467" s="96">
        <f t="shared" si="2057"/>
        <v>0.98073319713620621</v>
      </c>
      <c r="AL467" s="96">
        <f t="shared" si="2057"/>
        <v>0.93856659613859927</v>
      </c>
      <c r="AM467" s="96">
        <f t="shared" si="2057"/>
        <v>0.98144592636227168</v>
      </c>
      <c r="AN467" s="96">
        <f t="shared" si="2057"/>
        <v>0.94074398459733077</v>
      </c>
      <c r="AO467" s="96">
        <f t="shared" si="2057"/>
        <v>0.95445026341406147</v>
      </c>
      <c r="AP467" s="96">
        <f t="shared" si="2057"/>
        <v>1.1243577809526537</v>
      </c>
      <c r="AQ467" s="96">
        <f t="shared" si="2057"/>
        <v>0.91851278685598925</v>
      </c>
      <c r="AR467" s="96">
        <f t="shared" si="2057"/>
        <v>1.0100548002551866</v>
      </c>
      <c r="AS467" s="96">
        <f t="shared" si="2057"/>
        <v>0.92294742400135577</v>
      </c>
      <c r="AT467" s="96">
        <f t="shared" si="2057"/>
        <v>1.0091489354061944</v>
      </c>
      <c r="AU467" s="96">
        <f t="shared" si="2057"/>
        <v>0.9221143094714056</v>
      </c>
      <c r="AV467" s="96">
        <f t="shared" si="2057"/>
        <v>0.91754057967394742</v>
      </c>
      <c r="AW467" s="96">
        <f t="shared" si="2057"/>
        <v>1.0083912811739071</v>
      </c>
      <c r="AX467" s="96">
        <f t="shared" si="2057"/>
        <v>0.9185651573946233</v>
      </c>
      <c r="AY467" s="96">
        <f t="shared" si="2057"/>
        <v>1.0073464288781502</v>
      </c>
      <c r="BA467" s="140" t="s">
        <v>114</v>
      </c>
      <c r="BB467" s="140" t="s">
        <v>114</v>
      </c>
      <c r="BC467" s="140" t="s">
        <v>114</v>
      </c>
      <c r="BD467" s="140" t="s">
        <v>114</v>
      </c>
      <c r="BF467" s="77" t="s">
        <v>247</v>
      </c>
      <c r="BG467" s="77" t="str">
        <f t="shared" si="2051"/>
        <v>Customer Retention rateWeak  Case Scenario</v>
      </c>
    </row>
    <row r="468" spans="2:59" x14ac:dyDescent="0.25">
      <c r="B468" s="91" t="s">
        <v>147</v>
      </c>
      <c r="C468" s="91" t="s">
        <v>119</v>
      </c>
      <c r="D468" s="96" t="str">
        <f>IFERROR(1-D467,"n.a")</f>
        <v>n.a</v>
      </c>
      <c r="E468" s="96">
        <f>IFERROR(1-E467,"n.a")</f>
        <v>8.8489257369762209E-2</v>
      </c>
      <c r="F468" s="96">
        <f t="shared" ref="F468:AY468" si="2058">IFERROR(1-F467,"n.a")</f>
        <v>7.3385544532406088E-3</v>
      </c>
      <c r="G468" s="96">
        <f t="shared" si="2058"/>
        <v>7.4831897586083662E-2</v>
      </c>
      <c r="H468" s="96">
        <f t="shared" si="2058"/>
        <v>5.703481498128804E-2</v>
      </c>
      <c r="I468" s="96">
        <f t="shared" si="2058"/>
        <v>6.094376840319804E-2</v>
      </c>
      <c r="J468" s="96">
        <f t="shared" si="2058"/>
        <v>6.9799730730393805E-2</v>
      </c>
      <c r="K468" s="96">
        <f t="shared" si="2058"/>
        <v>7.799216382050711E-2</v>
      </c>
      <c r="L468" s="96">
        <f t="shared" si="2058"/>
        <v>5.9095259894294427E-2</v>
      </c>
      <c r="M468" s="96">
        <f t="shared" si="2058"/>
        <v>5.6621474535592742E-2</v>
      </c>
      <c r="N468" s="96">
        <f t="shared" si="2058"/>
        <v>3.6859868598685952E-2</v>
      </c>
      <c r="O468" s="96">
        <f t="shared" si="2058"/>
        <v>4.0266379599646074E-2</v>
      </c>
      <c r="P468" s="96">
        <f t="shared" si="2058"/>
        <v>4.4012158032996296E-2</v>
      </c>
      <c r="Q468" s="96">
        <f t="shared" si="2058"/>
        <v>3.8453892468826245E-2</v>
      </c>
      <c r="R468" s="96">
        <f t="shared" si="2058"/>
        <v>-4.0636755668071789E-2</v>
      </c>
      <c r="S468" s="96">
        <f t="shared" si="2058"/>
        <v>7.8640100556975123E-2</v>
      </c>
      <c r="T468" s="96">
        <f t="shared" si="2058"/>
        <v>-6.1639897447840486E-3</v>
      </c>
      <c r="U468" s="96">
        <f t="shared" si="2058"/>
        <v>7.8728834061111197E-2</v>
      </c>
      <c r="V468" s="96">
        <f t="shared" si="2058"/>
        <v>-6.3463157853622665E-3</v>
      </c>
      <c r="W468" s="96">
        <f t="shared" si="2058"/>
        <v>7.7702107758445549E-2</v>
      </c>
      <c r="X468" s="96">
        <f t="shared" si="2058"/>
        <v>6.0644749220559846E-2</v>
      </c>
      <c r="Y468" s="96">
        <f t="shared" si="2058"/>
        <v>1.6574576524764129E-2</v>
      </c>
      <c r="Z468" s="96">
        <f t="shared" si="2058"/>
        <v>5.8345096487080084E-2</v>
      </c>
      <c r="AA468" s="96">
        <f t="shared" si="2058"/>
        <v>1.6496077445518065E-2</v>
      </c>
      <c r="AB468" s="96">
        <f t="shared" si="2058"/>
        <v>6.0132075145830854E-2</v>
      </c>
      <c r="AC468" s="96">
        <f t="shared" si="2058"/>
        <v>4.3762684259587958E-2</v>
      </c>
      <c r="AD468" s="96">
        <f t="shared" si="2058"/>
        <v>-2.3327628631203634E-2</v>
      </c>
      <c r="AE468" s="96">
        <f t="shared" si="2058"/>
        <v>7.5251740667229394E-2</v>
      </c>
      <c r="AF468" s="96">
        <f t="shared" si="2058"/>
        <v>1.1410293133772287E-3</v>
      </c>
      <c r="AG468" s="96">
        <f t="shared" si="2058"/>
        <v>7.5484271057778218E-2</v>
      </c>
      <c r="AH468" s="96">
        <f t="shared" si="2058"/>
        <v>2.8904281057773318E-3</v>
      </c>
      <c r="AI468" s="96">
        <f t="shared" si="2058"/>
        <v>7.5438032086519669E-2</v>
      </c>
      <c r="AJ468" s="96">
        <f t="shared" si="2058"/>
        <v>5.6997388320646714E-2</v>
      </c>
      <c r="AK468" s="96">
        <f t="shared" si="2058"/>
        <v>1.9266802863793786E-2</v>
      </c>
      <c r="AL468" s="96">
        <f t="shared" si="2058"/>
        <v>6.1433403861400726E-2</v>
      </c>
      <c r="AM468" s="96">
        <f t="shared" si="2058"/>
        <v>1.8554073637728319E-2</v>
      </c>
      <c r="AN468" s="96">
        <f t="shared" si="2058"/>
        <v>5.9256015402669227E-2</v>
      </c>
      <c r="AO468" s="96">
        <f t="shared" si="2058"/>
        <v>4.5549736585938527E-2</v>
      </c>
      <c r="AP468" s="96">
        <f t="shared" si="2058"/>
        <v>-0.12435778095265371</v>
      </c>
      <c r="AQ468" s="96">
        <f t="shared" si="2058"/>
        <v>8.1487213144010751E-2</v>
      </c>
      <c r="AR468" s="96">
        <f t="shared" si="2058"/>
        <v>-1.0054800255186569E-2</v>
      </c>
      <c r="AS468" s="96">
        <f t="shared" si="2058"/>
        <v>7.7052575998644235E-2</v>
      </c>
      <c r="AT468" s="96">
        <f t="shared" si="2058"/>
        <v>-9.1489354061944361E-3</v>
      </c>
      <c r="AU468" s="96">
        <f t="shared" si="2058"/>
        <v>7.7885690528594398E-2</v>
      </c>
      <c r="AV468" s="96">
        <f t="shared" si="2058"/>
        <v>8.2459420326052579E-2</v>
      </c>
      <c r="AW468" s="96">
        <f t="shared" si="2058"/>
        <v>-8.3912811739070836E-3</v>
      </c>
      <c r="AX468" s="96">
        <f t="shared" si="2058"/>
        <v>8.14348426053767E-2</v>
      </c>
      <c r="AY468" s="96">
        <f t="shared" si="2058"/>
        <v>-7.3464288781501796E-3</v>
      </c>
      <c r="BA468" s="140" t="s">
        <v>114</v>
      </c>
      <c r="BB468" s="140" t="s">
        <v>114</v>
      </c>
      <c r="BC468" s="140" t="s">
        <v>114</v>
      </c>
      <c r="BD468" s="140" t="s">
        <v>114</v>
      </c>
      <c r="BF468" s="77" t="s">
        <v>247</v>
      </c>
      <c r="BG468" s="77" t="str">
        <f t="shared" si="2051"/>
        <v>Churn rateWeak  Case Scenario</v>
      </c>
    </row>
    <row r="469" spans="2:59" x14ac:dyDescent="0.25">
      <c r="B469" s="91" t="s">
        <v>281</v>
      </c>
      <c r="C469" s="91" t="s">
        <v>121</v>
      </c>
      <c r="D469" s="98">
        <f t="shared" ref="D469:AY469" si="2059">D391/D393</f>
        <v>7.5410606621191354</v>
      </c>
      <c r="E469" s="98">
        <f t="shared" si="2059"/>
        <v>7.4518354339768704</v>
      </c>
      <c r="F469" s="98">
        <f t="shared" si="2059"/>
        <v>7.8158048102022128</v>
      </c>
      <c r="G469" s="98">
        <f t="shared" si="2059"/>
        <v>7.8134081160043385</v>
      </c>
      <c r="H469" s="98">
        <f t="shared" si="2059"/>
        <v>8.2294527401111104</v>
      </c>
      <c r="I469" s="98">
        <f t="shared" si="2059"/>
        <v>8.0962592093945176</v>
      </c>
      <c r="J469" s="98">
        <f t="shared" si="2059"/>
        <v>7.6347259185333041</v>
      </c>
      <c r="K469" s="98">
        <f t="shared" si="2059"/>
        <v>7.7844410226531826</v>
      </c>
      <c r="L469" s="98">
        <f t="shared" si="2059"/>
        <v>7.9193099585118931</v>
      </c>
      <c r="M469" s="98">
        <f t="shared" si="2059"/>
        <v>7.9402529025290249</v>
      </c>
      <c r="N469" s="98">
        <f t="shared" si="2059"/>
        <v>7.5258164194781365</v>
      </c>
      <c r="O469" s="98">
        <f t="shared" si="2059"/>
        <v>6.903035164000169</v>
      </c>
      <c r="P469" s="98">
        <f t="shared" si="2059"/>
        <v>6.2072786122640267</v>
      </c>
      <c r="Q469" s="98">
        <f t="shared" si="2059"/>
        <v>6.3534741761002564</v>
      </c>
      <c r="R469" s="98">
        <f t="shared" si="2059"/>
        <v>6.5006271113377725</v>
      </c>
      <c r="S469" s="98">
        <f t="shared" si="2059"/>
        <v>6.5908707456892444</v>
      </c>
      <c r="T469" s="98">
        <f t="shared" si="2059"/>
        <v>6.6508859519012136</v>
      </c>
      <c r="U469" s="98">
        <f t="shared" si="2059"/>
        <v>6.6762309924073735</v>
      </c>
      <c r="V469" s="98">
        <f t="shared" si="2059"/>
        <v>6.7042489219337451</v>
      </c>
      <c r="W469" s="98">
        <f t="shared" si="2059"/>
        <v>6.7034695277299852</v>
      </c>
      <c r="X469" s="98">
        <f t="shared" si="2059"/>
        <v>6.6915464213221281</v>
      </c>
      <c r="Y469" s="98">
        <f t="shared" si="2059"/>
        <v>6.6502609187267536</v>
      </c>
      <c r="Z469" s="98">
        <f t="shared" si="2059"/>
        <v>6.6195860908214534</v>
      </c>
      <c r="AA469" s="98">
        <f t="shared" si="2059"/>
        <v>6.6042928861861769</v>
      </c>
      <c r="AB469" s="98">
        <f t="shared" si="2059"/>
        <v>9.8192821279589833</v>
      </c>
      <c r="AC469" s="98">
        <f t="shared" si="2059"/>
        <v>9.8655622288720064</v>
      </c>
      <c r="AD469" s="98">
        <f t="shared" si="2059"/>
        <v>9.8975167999262013</v>
      </c>
      <c r="AE469" s="98">
        <f t="shared" si="2059"/>
        <v>9.9138329795848659</v>
      </c>
      <c r="AF469" s="98">
        <f t="shared" si="2059"/>
        <v>9.9202853248543548</v>
      </c>
      <c r="AG469" s="98">
        <f t="shared" si="2059"/>
        <v>9.9198113307460201</v>
      </c>
      <c r="AH469" s="98">
        <f t="shared" si="2059"/>
        <v>9.916145698250606</v>
      </c>
      <c r="AI469" s="98">
        <f t="shared" si="2059"/>
        <v>9.908690032806053</v>
      </c>
      <c r="AJ469" s="98">
        <f t="shared" si="2059"/>
        <v>9.9007099944327308</v>
      </c>
      <c r="AK469" s="98">
        <f t="shared" si="2059"/>
        <v>9.8935478184047376</v>
      </c>
      <c r="AL469" s="98">
        <f t="shared" si="2059"/>
        <v>9.8909234335476732</v>
      </c>
      <c r="AM469" s="98">
        <f t="shared" si="2059"/>
        <v>9.8918953494824784</v>
      </c>
      <c r="AN469" s="98">
        <f t="shared" si="2059"/>
        <v>10.554506943899264</v>
      </c>
      <c r="AO469" s="98">
        <f t="shared" si="2059"/>
        <v>10.561224111183401</v>
      </c>
      <c r="AP469" s="98">
        <f t="shared" si="2059"/>
        <v>10.564387255660064</v>
      </c>
      <c r="AQ469" s="98">
        <f t="shared" si="2059"/>
        <v>10.564973589193853</v>
      </c>
      <c r="AR469" s="98">
        <f t="shared" si="2059"/>
        <v>10.564158456774686</v>
      </c>
      <c r="AS469" s="98">
        <f t="shared" si="2059"/>
        <v>10.562701854852186</v>
      </c>
      <c r="AT469" s="98">
        <f t="shared" si="2059"/>
        <v>10.561166002245779</v>
      </c>
      <c r="AU469" s="98">
        <f t="shared" si="2059"/>
        <v>10.559827995921761</v>
      </c>
      <c r="AV469" s="98">
        <f t="shared" si="2059"/>
        <v>10.559041214888037</v>
      </c>
      <c r="AW469" s="98">
        <f t="shared" si="2059"/>
        <v>10.558898205512465</v>
      </c>
      <c r="AX469" s="98">
        <f t="shared" si="2059"/>
        <v>10.559379916558084</v>
      </c>
      <c r="AY469" s="98">
        <f t="shared" si="2059"/>
        <v>10.560135048844796</v>
      </c>
      <c r="BA469" s="140" t="s">
        <v>114</v>
      </c>
      <c r="BB469" s="140" t="s">
        <v>114</v>
      </c>
      <c r="BC469" s="140" t="s">
        <v>114</v>
      </c>
      <c r="BD469" s="140" t="s">
        <v>114</v>
      </c>
      <c r="BF469" s="77" t="s">
        <v>247</v>
      </c>
      <c r="BG469" s="77" t="str">
        <f t="shared" si="2051"/>
        <v>Requests per active riderWeak  Case Scenario</v>
      </c>
    </row>
    <row r="470" spans="2:59" x14ac:dyDescent="0.25">
      <c r="B470" s="91" t="s">
        <v>157</v>
      </c>
      <c r="C470" s="91" t="s">
        <v>119</v>
      </c>
      <c r="D470" s="96">
        <f t="shared" ref="D470:AY470" si="2060">D386/D391</f>
        <v>5.6879793134234712E-2</v>
      </c>
      <c r="E470" s="96">
        <f t="shared" si="2060"/>
        <v>2.5343612046416445E-2</v>
      </c>
      <c r="F470" s="96">
        <f t="shared" si="2060"/>
        <v>3.0964016299093247E-2</v>
      </c>
      <c r="G470" s="96">
        <f t="shared" si="2060"/>
        <v>7.9887998479300476E-2</v>
      </c>
      <c r="H470" s="96">
        <f t="shared" si="2060"/>
        <v>6.5414592517198222E-2</v>
      </c>
      <c r="I470" s="96">
        <f t="shared" si="2060"/>
        <v>0.1236656895051467</v>
      </c>
      <c r="J470" s="96">
        <f t="shared" si="2060"/>
        <v>0.12364628639935028</v>
      </c>
      <c r="K470" s="96">
        <f t="shared" si="2060"/>
        <v>8.897747570347217E-2</v>
      </c>
      <c r="L470" s="96">
        <f t="shared" si="2060"/>
        <v>0.14488909846859852</v>
      </c>
      <c r="M470" s="96">
        <f t="shared" si="2060"/>
        <v>0.1283067051368588</v>
      </c>
      <c r="N470" s="96">
        <f t="shared" si="2060"/>
        <v>0.15752593272086246</v>
      </c>
      <c r="O470" s="96">
        <f t="shared" si="2060"/>
        <v>0.14886684686227267</v>
      </c>
      <c r="P470" s="96">
        <f t="shared" si="2060"/>
        <v>9.7887258937833094E-2</v>
      </c>
      <c r="Q470" s="96">
        <f t="shared" si="2060"/>
        <v>0.10129192739456377</v>
      </c>
      <c r="R470" s="96">
        <f t="shared" si="2060"/>
        <v>0.10761485736782547</v>
      </c>
      <c r="S470" s="96">
        <f t="shared" si="2060"/>
        <v>0.11400263392366621</v>
      </c>
      <c r="T470" s="96">
        <f t="shared" si="2060"/>
        <v>0.1168609184900833</v>
      </c>
      <c r="U470" s="96">
        <f t="shared" si="2060"/>
        <v>0.12116196927629712</v>
      </c>
      <c r="V470" s="96">
        <f t="shared" si="2060"/>
        <v>0.12094154969537867</v>
      </c>
      <c r="W470" s="96">
        <f t="shared" si="2060"/>
        <v>0.120733727021391</v>
      </c>
      <c r="X470" s="96">
        <f t="shared" si="2060"/>
        <v>0.12343108064675067</v>
      </c>
      <c r="Y470" s="96">
        <f t="shared" si="2060"/>
        <v>0.12164069029036807</v>
      </c>
      <c r="Z470" s="96">
        <f t="shared" si="2060"/>
        <v>0.12109176358508351</v>
      </c>
      <c r="AA470" s="96">
        <f t="shared" si="2060"/>
        <v>0.11798758341916087</v>
      </c>
      <c r="AB470" s="96">
        <f t="shared" si="2060"/>
        <v>0.11538716333736682</v>
      </c>
      <c r="AC470" s="96">
        <f t="shared" si="2060"/>
        <v>0.11684548870399464</v>
      </c>
      <c r="AD470" s="96">
        <f t="shared" si="2060"/>
        <v>0.11814161881311389</v>
      </c>
      <c r="AE470" s="96">
        <f t="shared" si="2060"/>
        <v>0.11901884893355454</v>
      </c>
      <c r="AF470" s="96">
        <f t="shared" si="2060"/>
        <v>0.11943686685104525</v>
      </c>
      <c r="AG470" s="96">
        <f t="shared" si="2060"/>
        <v>0.11965152921445875</v>
      </c>
      <c r="AH470" s="96">
        <f t="shared" si="2060"/>
        <v>0.11952565920930555</v>
      </c>
      <c r="AI470" s="96">
        <f t="shared" si="2060"/>
        <v>0.11940766833546615</v>
      </c>
      <c r="AJ470" s="96">
        <f t="shared" si="2060"/>
        <v>0.1192971634449724</v>
      </c>
      <c r="AK470" s="96">
        <f t="shared" si="2060"/>
        <v>0.11895267034482421</v>
      </c>
      <c r="AL470" s="96">
        <f t="shared" si="2060"/>
        <v>0.11872866868269555</v>
      </c>
      <c r="AM470" s="96">
        <f t="shared" si="2060"/>
        <v>0.11853174410749655</v>
      </c>
      <c r="AN470" s="96">
        <f t="shared" si="2060"/>
        <v>0.11857709083152453</v>
      </c>
      <c r="AO470" s="96">
        <f t="shared" si="2060"/>
        <v>0.11884291812270432</v>
      </c>
      <c r="AP470" s="96">
        <f t="shared" si="2060"/>
        <v>0.11900937057426347</v>
      </c>
      <c r="AQ470" s="96">
        <f t="shared" si="2060"/>
        <v>0.11908168322102594</v>
      </c>
      <c r="AR470" s="96">
        <f t="shared" si="2060"/>
        <v>0.11908691941164856</v>
      </c>
      <c r="AS470" s="96">
        <f t="shared" si="2060"/>
        <v>0.11905775712503217</v>
      </c>
      <c r="AT470" s="96">
        <f t="shared" si="2060"/>
        <v>0.11900827611757997</v>
      </c>
      <c r="AU470" s="96">
        <f t="shared" si="2060"/>
        <v>0.11896516085993618</v>
      </c>
      <c r="AV470" s="96">
        <f t="shared" si="2060"/>
        <v>0.11892828523697531</v>
      </c>
      <c r="AW470" s="96">
        <f t="shared" si="2060"/>
        <v>0.11889754538630888</v>
      </c>
      <c r="AX470" s="96">
        <f t="shared" si="2060"/>
        <v>0.11889295163976595</v>
      </c>
      <c r="AY470" s="96">
        <f t="shared" si="2060"/>
        <v>0.11890664188618849</v>
      </c>
      <c r="BA470" s="140" t="s">
        <v>114</v>
      </c>
      <c r="BB470" s="140" t="s">
        <v>114</v>
      </c>
      <c r="BC470" s="140" t="s">
        <v>114</v>
      </c>
      <c r="BD470" s="140" t="s">
        <v>114</v>
      </c>
      <c r="BF470" s="77" t="s">
        <v>247</v>
      </c>
      <c r="BG470" s="77" t="str">
        <f t="shared" si="2051"/>
        <v>Surge request rateWeak  Case Scenario</v>
      </c>
    </row>
    <row r="471" spans="2:59" x14ac:dyDescent="0.25">
      <c r="B471" s="91" t="s">
        <v>282</v>
      </c>
      <c r="C471" s="91" t="s">
        <v>118</v>
      </c>
      <c r="D471" s="98">
        <f t="shared" ref="D471:O471" si="2061">D375/D393</f>
        <v>8.8609112085003048</v>
      </c>
      <c r="E471" s="98">
        <f t="shared" si="2061"/>
        <v>9.1289655501529747</v>
      </c>
      <c r="F471" s="98">
        <f t="shared" si="2061"/>
        <v>10.780715114769995</v>
      </c>
      <c r="G471" s="98">
        <f t="shared" si="2061"/>
        <v>11.682111763613801</v>
      </c>
      <c r="H471" s="98">
        <f t="shared" si="2061"/>
        <v>12.629420340953487</v>
      </c>
      <c r="I471" s="98">
        <f t="shared" si="2061"/>
        <v>12.616029021279779</v>
      </c>
      <c r="J471" s="98">
        <f t="shared" si="2061"/>
        <v>13.359429289569011</v>
      </c>
      <c r="K471" s="98">
        <f t="shared" si="2061"/>
        <v>13.62397750865852</v>
      </c>
      <c r="L471" s="98">
        <f t="shared" si="2061"/>
        <v>14.301392196956932</v>
      </c>
      <c r="M471" s="98">
        <f t="shared" si="2061"/>
        <v>13.965867158671587</v>
      </c>
      <c r="N471" s="98">
        <f t="shared" si="2061"/>
        <v>13.537531543232205</v>
      </c>
      <c r="O471" s="98">
        <f t="shared" si="2061"/>
        <v>13.736383975684918</v>
      </c>
      <c r="P471" s="144">
        <f>AVERAGE(D471:O471)</f>
        <v>12.351894556003627</v>
      </c>
      <c r="Q471" s="144">
        <f t="shared" ref="Q471" si="2062">AVERAGE(E471:P471)</f>
        <v>12.642809834962236</v>
      </c>
      <c r="R471" s="144">
        <f t="shared" ref="R471" si="2063">AVERAGE(F471:Q471)</f>
        <v>12.935630192029675</v>
      </c>
      <c r="S471" s="144">
        <f t="shared" ref="S471" si="2064">AVERAGE(G471:R471)</f>
        <v>13.11520644846798</v>
      </c>
      <c r="T471" s="144">
        <f t="shared" ref="T471" si="2065">AVERAGE(H471:S471)</f>
        <v>13.234631005539162</v>
      </c>
      <c r="U471" s="144">
        <f t="shared" ref="U471" si="2066">AVERAGE(I471:T471)</f>
        <v>13.285065227587969</v>
      </c>
      <c r="V471" s="144">
        <f t="shared" ref="V471" si="2067">AVERAGE(J471:U471)</f>
        <v>13.340818244780321</v>
      </c>
      <c r="W471" s="144">
        <f t="shared" ref="W471" si="2068">AVERAGE(K471:V471)</f>
        <v>13.339267324381261</v>
      </c>
      <c r="X471" s="144">
        <f t="shared" ref="X471" si="2069">AVERAGE(L471:W471)</f>
        <v>13.315541475691488</v>
      </c>
      <c r="Y471" s="144">
        <f t="shared" ref="Y471" si="2070">AVERAGE(M471:X471)</f>
        <v>13.233387248919366</v>
      </c>
      <c r="Z471" s="144">
        <f t="shared" ref="Z471" si="2071">AVERAGE(N471:Y471)</f>
        <v>13.172347256440014</v>
      </c>
      <c r="AA471" s="144">
        <f t="shared" ref="AA471" si="2072">AVERAGE(O471:Z471)</f>
        <v>13.141915232540667</v>
      </c>
      <c r="AB471" s="144">
        <f t="shared" ref="AB471" si="2073">AVERAGE(P471:AA471)</f>
        <v>13.092376170611979</v>
      </c>
      <c r="AC471" s="144">
        <f t="shared" ref="AC471" si="2074">AVERAGE(Q471:AB471)</f>
        <v>13.154082971829341</v>
      </c>
      <c r="AD471" s="144">
        <f t="shared" ref="AD471" si="2075">AVERAGE(R471:AC471)</f>
        <v>13.196689066568268</v>
      </c>
      <c r="AE471" s="144">
        <f t="shared" ref="AE471" si="2076">AVERAGE(S471:AD471)</f>
        <v>13.218443972779822</v>
      </c>
      <c r="AF471" s="144">
        <f t="shared" ref="AF471" si="2077">AVERAGE(T471:AE471)</f>
        <v>13.227047099805807</v>
      </c>
      <c r="AG471" s="144">
        <f t="shared" ref="AG471" si="2078">AVERAGE(U471:AF471)</f>
        <v>13.226415107661362</v>
      </c>
      <c r="AH471" s="144">
        <f t="shared" ref="AH471" si="2079">AVERAGE(V471:AG471)</f>
        <v>13.221527597667475</v>
      </c>
      <c r="AI471" s="144">
        <f t="shared" ref="AI471" si="2080">AVERAGE(W471:AH471)</f>
        <v>13.211586710408071</v>
      </c>
      <c r="AJ471" s="144">
        <f t="shared" ref="AJ471" si="2081">AVERAGE(X471:AI471)</f>
        <v>13.200946659243641</v>
      </c>
      <c r="AK471" s="144">
        <f t="shared" ref="AK471" si="2082">AVERAGE(Y471:AJ471)</f>
        <v>13.191397091206317</v>
      </c>
      <c r="AL471" s="144">
        <f t="shared" ref="AL471" si="2083">AVERAGE(Z471:AK471)</f>
        <v>13.187897911396895</v>
      </c>
      <c r="AM471" s="144">
        <f t="shared" ref="AM471" si="2084">AVERAGE(AA471:AL471)</f>
        <v>13.189193799309971</v>
      </c>
      <c r="AN471" s="144">
        <f t="shared" ref="AN471" si="2085">AVERAGE(AB471:AM471)</f>
        <v>13.19313367987408</v>
      </c>
      <c r="AO471" s="144">
        <f t="shared" ref="AO471" si="2086">AVERAGE(AC471:AN471)</f>
        <v>13.201530138979253</v>
      </c>
      <c r="AP471" s="144">
        <f t="shared" ref="AP471" si="2087">AVERAGE(AD471:AO471)</f>
        <v>13.20548406957508</v>
      </c>
      <c r="AQ471" s="144">
        <f t="shared" ref="AQ471" si="2088">AVERAGE(AE471:AP471)</f>
        <v>13.206216986492315</v>
      </c>
      <c r="AR471" s="144">
        <f t="shared" ref="AR471" si="2089">AVERAGE(AF471:AQ471)</f>
        <v>13.205198070968356</v>
      </c>
      <c r="AS471" s="144">
        <f t="shared" ref="AS471" si="2090">AVERAGE(AG471:AR471)</f>
        <v>13.203377318565233</v>
      </c>
      <c r="AT471" s="144">
        <f t="shared" ref="AT471" si="2091">AVERAGE(AH471:AS471)</f>
        <v>13.201457502807223</v>
      </c>
      <c r="AU471" s="144">
        <f t="shared" ref="AU471" si="2092">AVERAGE(AI471:AT471)</f>
        <v>13.199784994902203</v>
      </c>
      <c r="AV471" s="144">
        <f t="shared" ref="AV471" si="2093">AVERAGE(AJ471:AU471)</f>
        <v>13.198801518610045</v>
      </c>
      <c r="AW471" s="144">
        <f t="shared" ref="AW471" si="2094">AVERAGE(AK471:AV471)</f>
        <v>13.198622756890579</v>
      </c>
      <c r="AX471" s="144">
        <f t="shared" ref="AX471" si="2095">AVERAGE(AL471:AW471)</f>
        <v>13.199224895697604</v>
      </c>
      <c r="AY471" s="144">
        <f t="shared" ref="AY471" si="2096">AVERAGE(AM471:AX471)</f>
        <v>13.200168811055994</v>
      </c>
      <c r="BA471" s="140" t="s">
        <v>114</v>
      </c>
      <c r="BB471" s="140" t="s">
        <v>114</v>
      </c>
      <c r="BC471" s="140" t="s">
        <v>114</v>
      </c>
      <c r="BD471" s="140" t="s">
        <v>114</v>
      </c>
      <c r="BF471" s="77" t="s">
        <v>247</v>
      </c>
      <c r="BG471" s="77" t="str">
        <f t="shared" si="2051"/>
        <v>Shopping Sessions per active userWeak  Case Scenario</v>
      </c>
    </row>
    <row r="472" spans="2:59" x14ac:dyDescent="0.25">
      <c r="BA472" s="140" t="s">
        <v>114</v>
      </c>
      <c r="BB472" s="140" t="s">
        <v>114</v>
      </c>
      <c r="BC472" s="140" t="s">
        <v>114</v>
      </c>
      <c r="BD472" s="140" t="s">
        <v>114</v>
      </c>
      <c r="BF472" s="77" t="s">
        <v>247</v>
      </c>
      <c r="BG472" s="77" t="str">
        <f t="shared" si="2051"/>
        <v>Weak  Case Scenario</v>
      </c>
    </row>
    <row r="473" spans="2:59" x14ac:dyDescent="0.25">
      <c r="B473" s="154" t="s">
        <v>278</v>
      </c>
      <c r="C473" s="135"/>
      <c r="D473" s="135"/>
      <c r="E473" s="135"/>
      <c r="F473" s="135"/>
      <c r="G473" s="135"/>
      <c r="H473" s="135"/>
      <c r="I473" s="135"/>
      <c r="J473" s="135"/>
      <c r="K473" s="135"/>
      <c r="L473" s="135"/>
      <c r="M473" s="135"/>
      <c r="N473" s="135"/>
      <c r="O473" s="135"/>
      <c r="P473" s="135"/>
      <c r="Q473" s="135"/>
      <c r="R473" s="135"/>
      <c r="S473" s="135"/>
      <c r="T473" s="135"/>
      <c r="U473" s="135"/>
      <c r="V473" s="135"/>
      <c r="W473" s="135"/>
      <c r="X473" s="135"/>
      <c r="Y473" s="135"/>
      <c r="Z473" s="135"/>
      <c r="AA473" s="135"/>
      <c r="AB473" s="135"/>
      <c r="AC473" s="135"/>
      <c r="AD473" s="135"/>
      <c r="AE473" s="135"/>
      <c r="AF473" s="135"/>
      <c r="AG473" s="135"/>
      <c r="AH473" s="135"/>
      <c r="AI473" s="135"/>
      <c r="AJ473" s="135"/>
      <c r="AK473" s="135"/>
      <c r="AL473" s="135"/>
      <c r="AM473" s="135"/>
      <c r="AN473" s="135"/>
      <c r="AO473" s="135"/>
      <c r="AP473" s="135"/>
      <c r="AQ473" s="135"/>
      <c r="AR473" s="135"/>
      <c r="AS473" s="135"/>
      <c r="AT473" s="135"/>
      <c r="AU473" s="135"/>
      <c r="AV473" s="135"/>
      <c r="AW473" s="135"/>
      <c r="AX473" s="135"/>
      <c r="AY473" s="135"/>
      <c r="BA473" s="140" t="s">
        <v>114</v>
      </c>
      <c r="BB473" s="140" t="s">
        <v>114</v>
      </c>
      <c r="BC473" s="140" t="s">
        <v>114</v>
      </c>
      <c r="BD473" s="140" t="s">
        <v>114</v>
      </c>
      <c r="BF473" s="77" t="s">
        <v>247</v>
      </c>
      <c r="BG473" s="77" t="str">
        <f t="shared" si="2051"/>
        <v>OtherWeak  Case Scenario</v>
      </c>
    </row>
    <row r="474" spans="2:59" x14ac:dyDescent="0.25">
      <c r="B474" s="91" t="s">
        <v>245</v>
      </c>
      <c r="C474" s="32" t="s">
        <v>114</v>
      </c>
      <c r="D474" s="140" t="s">
        <v>114</v>
      </c>
      <c r="E474" s="140" t="s">
        <v>114</v>
      </c>
      <c r="F474" s="140" t="s">
        <v>114</v>
      </c>
      <c r="G474" s="140" t="s">
        <v>114</v>
      </c>
      <c r="H474" s="140" t="s">
        <v>114</v>
      </c>
      <c r="I474" s="140" t="s">
        <v>114</v>
      </c>
      <c r="J474" s="140" t="s">
        <v>114</v>
      </c>
      <c r="K474" s="140" t="s">
        <v>114</v>
      </c>
      <c r="L474" s="140" t="s">
        <v>114</v>
      </c>
      <c r="M474" s="140" t="s">
        <v>114</v>
      </c>
      <c r="N474" s="140" t="s">
        <v>114</v>
      </c>
      <c r="O474" s="140" t="s">
        <v>114</v>
      </c>
      <c r="P474" s="141">
        <v>4.1000000000000002E-2</v>
      </c>
      <c r="Q474" s="141">
        <v>4.1000000000000002E-2</v>
      </c>
      <c r="R474" s="141">
        <v>4.1000000000000002E-2</v>
      </c>
      <c r="S474" s="141">
        <v>4.1000000000000002E-2</v>
      </c>
      <c r="T474" s="141">
        <v>4.1000000000000002E-2</v>
      </c>
      <c r="U474" s="141">
        <v>4.1000000000000002E-2</v>
      </c>
      <c r="V474" s="141">
        <v>4.1000000000000002E-2</v>
      </c>
      <c r="W474" s="141">
        <v>4.1000000000000002E-2</v>
      </c>
      <c r="X474" s="141">
        <v>4.1000000000000002E-2</v>
      </c>
      <c r="Y474" s="141">
        <v>4.1000000000000002E-2</v>
      </c>
      <c r="Z474" s="141">
        <v>4.1000000000000002E-2</v>
      </c>
      <c r="AA474" s="141">
        <v>4.1000000000000002E-2</v>
      </c>
      <c r="AB474" s="141">
        <v>4.1000000000000002E-2</v>
      </c>
      <c r="AC474" s="141">
        <v>4.1000000000000002E-2</v>
      </c>
      <c r="AD474" s="141">
        <v>4.1000000000000002E-2</v>
      </c>
      <c r="AE474" s="141">
        <v>4.1000000000000002E-2</v>
      </c>
      <c r="AF474" s="141">
        <v>4.1000000000000002E-2</v>
      </c>
      <c r="AG474" s="141">
        <v>4.1000000000000002E-2</v>
      </c>
      <c r="AH474" s="141">
        <v>4.1000000000000002E-2</v>
      </c>
      <c r="AI474" s="141">
        <v>4.1000000000000002E-2</v>
      </c>
      <c r="AJ474" s="141">
        <v>4.1000000000000002E-2</v>
      </c>
      <c r="AK474" s="141">
        <v>4.1000000000000002E-2</v>
      </c>
      <c r="AL474" s="141">
        <v>4.1000000000000002E-2</v>
      </c>
      <c r="AM474" s="141">
        <v>4.1000000000000002E-2</v>
      </c>
      <c r="AN474" s="141">
        <v>4.1000000000000002E-2</v>
      </c>
      <c r="AO474" s="141">
        <v>4.1000000000000002E-2</v>
      </c>
      <c r="AP474" s="141">
        <v>4.1000000000000002E-2</v>
      </c>
      <c r="AQ474" s="141">
        <v>4.1000000000000002E-2</v>
      </c>
      <c r="AR474" s="141">
        <v>4.1000000000000002E-2</v>
      </c>
      <c r="AS474" s="141">
        <v>4.1000000000000002E-2</v>
      </c>
      <c r="AT474" s="141">
        <v>4.1000000000000002E-2</v>
      </c>
      <c r="AU474" s="141">
        <v>4.1000000000000002E-2</v>
      </c>
      <c r="AV474" s="141">
        <v>4.1000000000000002E-2</v>
      </c>
      <c r="AW474" s="141">
        <v>4.1000000000000002E-2</v>
      </c>
      <c r="AX474" s="141">
        <v>4.1000000000000002E-2</v>
      </c>
      <c r="AY474" s="141">
        <v>4.1000000000000002E-2</v>
      </c>
      <c r="BA474" s="140" t="s">
        <v>114</v>
      </c>
      <c r="BB474" s="140" t="s">
        <v>114</v>
      </c>
      <c r="BC474" s="140" t="s">
        <v>114</v>
      </c>
      <c r="BD474" s="140" t="s">
        <v>114</v>
      </c>
      <c r="BF474" s="77" t="s">
        <v>247</v>
      </c>
      <c r="BG474" s="77" t="str">
        <f t="shared" si="2051"/>
        <v>US Price Index - ChangeWeak  Case Scenario</v>
      </c>
    </row>
    <row r="475" spans="2:59" x14ac:dyDescent="0.25">
      <c r="B475" s="91" t="s">
        <v>279</v>
      </c>
      <c r="C475" s="32" t="s">
        <v>119</v>
      </c>
      <c r="D475" s="155">
        <f t="shared" ref="D475:O475" si="2097">D376/D$16</f>
        <v>0.15367323241902101</v>
      </c>
      <c r="E475" s="155">
        <f t="shared" si="2097"/>
        <v>0.15214550757095388</v>
      </c>
      <c r="F475" s="155">
        <f t="shared" si="2097"/>
        <v>0.14983167664347349</v>
      </c>
      <c r="G475" s="155">
        <f t="shared" si="2097"/>
        <v>0.14945863317834132</v>
      </c>
      <c r="H475" s="155">
        <f t="shared" si="2097"/>
        <v>0.14783134589747768</v>
      </c>
      <c r="I475" s="155">
        <f t="shared" si="2097"/>
        <v>0.71012584251198085</v>
      </c>
      <c r="J475" s="155">
        <f t="shared" si="2097"/>
        <v>0.71094100955587314</v>
      </c>
      <c r="K475" s="155">
        <f t="shared" si="2097"/>
        <v>0.70570327510442865</v>
      </c>
      <c r="L475" s="155">
        <f t="shared" si="2097"/>
        <v>0.69744971477929774</v>
      </c>
      <c r="M475" s="155">
        <f t="shared" si="2097"/>
        <v>0.68012762420409167</v>
      </c>
      <c r="N475" s="155">
        <f t="shared" si="2097"/>
        <v>0.66891528267257694</v>
      </c>
      <c r="O475" s="155">
        <f t="shared" si="2097"/>
        <v>0.68128186218227693</v>
      </c>
      <c r="P475" s="172">
        <f>AVERAGE(B475:O475)</f>
        <v>0.46729041722664949</v>
      </c>
      <c r="Q475" s="139">
        <f>P475</f>
        <v>0.46729041722664949</v>
      </c>
      <c r="R475" s="139">
        <f t="shared" ref="R475:AY475" si="2098">Q475</f>
        <v>0.46729041722664949</v>
      </c>
      <c r="S475" s="139">
        <f t="shared" si="2098"/>
        <v>0.46729041722664949</v>
      </c>
      <c r="T475" s="139">
        <f t="shared" si="2098"/>
        <v>0.46729041722664949</v>
      </c>
      <c r="U475" s="139">
        <f t="shared" si="2098"/>
        <v>0.46729041722664949</v>
      </c>
      <c r="V475" s="139">
        <f t="shared" si="2098"/>
        <v>0.46729041722664949</v>
      </c>
      <c r="W475" s="139">
        <f t="shared" si="2098"/>
        <v>0.46729041722664949</v>
      </c>
      <c r="X475" s="139">
        <f t="shared" si="2098"/>
        <v>0.46729041722664949</v>
      </c>
      <c r="Y475" s="139">
        <f t="shared" si="2098"/>
        <v>0.46729041722664949</v>
      </c>
      <c r="Z475" s="139">
        <f t="shared" si="2098"/>
        <v>0.46729041722664949</v>
      </c>
      <c r="AA475" s="139">
        <f t="shared" si="2098"/>
        <v>0.46729041722664949</v>
      </c>
      <c r="AB475" s="139">
        <f t="shared" si="2098"/>
        <v>0.46729041722664949</v>
      </c>
      <c r="AC475" s="139">
        <f t="shared" si="2098"/>
        <v>0.46729041722664949</v>
      </c>
      <c r="AD475" s="139">
        <f t="shared" si="2098"/>
        <v>0.46729041722664949</v>
      </c>
      <c r="AE475" s="139">
        <f t="shared" si="2098"/>
        <v>0.46729041722664949</v>
      </c>
      <c r="AF475" s="139">
        <f t="shared" si="2098"/>
        <v>0.46729041722664949</v>
      </c>
      <c r="AG475" s="139">
        <f t="shared" si="2098"/>
        <v>0.46729041722664949</v>
      </c>
      <c r="AH475" s="139">
        <f t="shared" si="2098"/>
        <v>0.46729041722664949</v>
      </c>
      <c r="AI475" s="139">
        <f t="shared" si="2098"/>
        <v>0.46729041722664949</v>
      </c>
      <c r="AJ475" s="139">
        <f t="shared" si="2098"/>
        <v>0.46729041722664949</v>
      </c>
      <c r="AK475" s="139">
        <f t="shared" si="2098"/>
        <v>0.46729041722664949</v>
      </c>
      <c r="AL475" s="139">
        <f t="shared" si="2098"/>
        <v>0.46729041722664949</v>
      </c>
      <c r="AM475" s="139">
        <f t="shared" si="2098"/>
        <v>0.46729041722664949</v>
      </c>
      <c r="AN475" s="139">
        <f t="shared" si="2098"/>
        <v>0.46729041722664949</v>
      </c>
      <c r="AO475" s="139">
        <f t="shared" si="2098"/>
        <v>0.46729041722664949</v>
      </c>
      <c r="AP475" s="139">
        <f t="shared" si="2098"/>
        <v>0.46729041722664949</v>
      </c>
      <c r="AQ475" s="139">
        <f t="shared" si="2098"/>
        <v>0.46729041722664949</v>
      </c>
      <c r="AR475" s="139">
        <f t="shared" si="2098"/>
        <v>0.46729041722664949</v>
      </c>
      <c r="AS475" s="139">
        <f t="shared" si="2098"/>
        <v>0.46729041722664949</v>
      </c>
      <c r="AT475" s="139">
        <f t="shared" si="2098"/>
        <v>0.46729041722664949</v>
      </c>
      <c r="AU475" s="139">
        <f t="shared" si="2098"/>
        <v>0.46729041722664949</v>
      </c>
      <c r="AV475" s="139">
        <f t="shared" si="2098"/>
        <v>0.46729041722664949</v>
      </c>
      <c r="AW475" s="139">
        <f t="shared" si="2098"/>
        <v>0.46729041722664949</v>
      </c>
      <c r="AX475" s="139">
        <f t="shared" si="2098"/>
        <v>0.46729041722664949</v>
      </c>
      <c r="AY475" s="139">
        <f t="shared" si="2098"/>
        <v>0.46729041722664949</v>
      </c>
      <c r="BA475" s="140" t="s">
        <v>114</v>
      </c>
      <c r="BB475" s="140" t="s">
        <v>114</v>
      </c>
      <c r="BC475" s="140" t="s">
        <v>114</v>
      </c>
      <c r="BD475" s="140" t="s">
        <v>114</v>
      </c>
      <c r="BF475" s="77" t="s">
        <v>247</v>
      </c>
      <c r="BG475" s="77" t="str">
        <f t="shared" si="2051"/>
        <v>Cash Gross Bookings (% Gross Bookings)Weak  Case Scenario</v>
      </c>
    </row>
    <row r="476" spans="2:59" x14ac:dyDescent="0.25">
      <c r="B476" s="91" t="s">
        <v>280</v>
      </c>
      <c r="BA476" s="140" t="s">
        <v>114</v>
      </c>
      <c r="BB476" s="140" t="s">
        <v>114</v>
      </c>
      <c r="BC476" s="140" t="s">
        <v>114</v>
      </c>
      <c r="BD476" s="140" t="s">
        <v>114</v>
      </c>
      <c r="BF476" s="77" t="s">
        <v>247</v>
      </c>
      <c r="BG476" s="77" t="str">
        <f t="shared" si="2051"/>
        <v>New Riders - Regression coefficientsWeak  Case Scenario</v>
      </c>
    </row>
    <row r="477" spans="2:59" x14ac:dyDescent="0.25">
      <c r="B477" s="156" t="s">
        <v>188</v>
      </c>
      <c r="C477" s="150">
        <f>Data_Analysis_A!U23</f>
        <v>13890.018695152183</v>
      </c>
      <c r="BA477" s="140" t="s">
        <v>114</v>
      </c>
      <c r="BB477" s="140" t="s">
        <v>114</v>
      </c>
      <c r="BC477" s="140" t="s">
        <v>114</v>
      </c>
      <c r="BD477" s="140" t="s">
        <v>114</v>
      </c>
      <c r="BF477" s="77" t="s">
        <v>247</v>
      </c>
      <c r="BG477" s="77" t="str">
        <f t="shared" si="2051"/>
        <v>InterceptWeak  Case Scenario</v>
      </c>
    </row>
    <row r="478" spans="2:59" x14ac:dyDescent="0.25">
      <c r="B478" s="156" t="s">
        <v>92</v>
      </c>
      <c r="C478" s="157">
        <v>0</v>
      </c>
      <c r="BA478" s="140" t="s">
        <v>114</v>
      </c>
      <c r="BB478" s="140" t="s">
        <v>114</v>
      </c>
      <c r="BC478" s="140" t="s">
        <v>114</v>
      </c>
      <c r="BD478" s="140" t="s">
        <v>114</v>
      </c>
      <c r="BF478" s="77" t="s">
        <v>247</v>
      </c>
      <c r="BG478" s="77" t="str">
        <f t="shared" si="2051"/>
        <v>Rider Paid Acquisition SpendWeak  Case Scenario</v>
      </c>
    </row>
    <row r="479" spans="2:59" x14ac:dyDescent="0.25">
      <c r="B479" s="91" t="s">
        <v>283</v>
      </c>
      <c r="BA479" s="140" t="s">
        <v>114</v>
      </c>
      <c r="BB479" s="140" t="s">
        <v>114</v>
      </c>
      <c r="BC479" s="140" t="s">
        <v>114</v>
      </c>
      <c r="BD479" s="140" t="s">
        <v>114</v>
      </c>
      <c r="BF479" s="77" t="s">
        <v>247</v>
      </c>
      <c r="BG479" s="77" t="str">
        <f t="shared" si="2051"/>
        <v>New drivers - Regression coefficientsWeak  Case Scenario</v>
      </c>
    </row>
    <row r="480" spans="2:59" x14ac:dyDescent="0.25">
      <c r="B480" s="156" t="s">
        <v>188</v>
      </c>
      <c r="C480" s="118">
        <f>Data_Analysis_A!U53</f>
        <v>425.47592823465618</v>
      </c>
      <c r="BA480" s="140" t="s">
        <v>114</v>
      </c>
      <c r="BB480" s="140" t="s">
        <v>114</v>
      </c>
      <c r="BC480" s="140" t="s">
        <v>114</v>
      </c>
      <c r="BD480" s="140" t="s">
        <v>114</v>
      </c>
      <c r="BF480" s="77" t="s">
        <v>247</v>
      </c>
      <c r="BG480" s="77" t="str">
        <f t="shared" si="2051"/>
        <v>InterceptWeak  Case Scenario</v>
      </c>
    </row>
    <row r="481" spans="2:59" x14ac:dyDescent="0.25">
      <c r="B481" s="156" t="s">
        <v>93</v>
      </c>
      <c r="C481" s="157">
        <v>0</v>
      </c>
      <c r="BA481" s="140" t="s">
        <v>114</v>
      </c>
      <c r="BB481" s="140" t="s">
        <v>114</v>
      </c>
      <c r="BC481" s="140" t="s">
        <v>114</v>
      </c>
      <c r="BD481" s="140" t="s">
        <v>114</v>
      </c>
      <c r="BF481" s="77" t="s">
        <v>247</v>
      </c>
      <c r="BG481" s="77" t="str">
        <f t="shared" si="2051"/>
        <v>Driver Paid Acquisition SpendWeak  Case Scenario</v>
      </c>
    </row>
    <row r="482" spans="2:59" x14ac:dyDescent="0.25">
      <c r="B482" s="156" t="s">
        <v>286</v>
      </c>
      <c r="C482" s="91" t="s">
        <v>119</v>
      </c>
      <c r="D482" s="155">
        <f>D378/$D$12</f>
        <v>0.75505451756068165</v>
      </c>
      <c r="E482" s="155">
        <f t="shared" ref="E482:O482" si="2099">E378/E330</f>
        <v>0.74387425084400394</v>
      </c>
      <c r="F482" s="155">
        <f t="shared" si="2099"/>
        <v>0.73955810641521713</v>
      </c>
      <c r="G482" s="155">
        <f t="shared" si="2099"/>
        <v>0.74306020830541686</v>
      </c>
      <c r="H482" s="155">
        <f t="shared" si="2099"/>
        <v>0.74864261072951577</v>
      </c>
      <c r="I482" s="155">
        <f t="shared" si="2099"/>
        <v>0.74920465482328202</v>
      </c>
      <c r="J482" s="155">
        <f t="shared" si="2099"/>
        <v>0.74500920974392848</v>
      </c>
      <c r="K482" s="155">
        <f t="shared" si="2099"/>
        <v>0.74115522919493038</v>
      </c>
      <c r="L482" s="155">
        <f t="shared" si="2099"/>
        <v>0.73455669710221982</v>
      </c>
      <c r="M482" s="155">
        <f t="shared" si="2099"/>
        <v>0.72100375144810258</v>
      </c>
      <c r="N482" s="155">
        <f t="shared" si="2099"/>
        <v>0.70983755242501867</v>
      </c>
      <c r="O482" s="155">
        <f t="shared" si="2099"/>
        <v>0.71530150987437147</v>
      </c>
      <c r="P482" s="139">
        <f>AVERAGE(D482:O482)</f>
        <v>0.7371881915388907</v>
      </c>
      <c r="Q482" s="139">
        <f>P482</f>
        <v>0.7371881915388907</v>
      </c>
      <c r="R482" s="139">
        <f>Q482</f>
        <v>0.7371881915388907</v>
      </c>
      <c r="S482" s="139">
        <f t="shared" ref="S482:AY482" si="2100">R482</f>
        <v>0.7371881915388907</v>
      </c>
      <c r="T482" s="139">
        <f t="shared" si="2100"/>
        <v>0.7371881915388907</v>
      </c>
      <c r="U482" s="139">
        <f t="shared" si="2100"/>
        <v>0.7371881915388907</v>
      </c>
      <c r="V482" s="139">
        <f t="shared" si="2100"/>
        <v>0.7371881915388907</v>
      </c>
      <c r="W482" s="139">
        <f t="shared" si="2100"/>
        <v>0.7371881915388907</v>
      </c>
      <c r="X482" s="139">
        <f t="shared" si="2100"/>
        <v>0.7371881915388907</v>
      </c>
      <c r="Y482" s="139">
        <f t="shared" si="2100"/>
        <v>0.7371881915388907</v>
      </c>
      <c r="Z482" s="139">
        <f t="shared" si="2100"/>
        <v>0.7371881915388907</v>
      </c>
      <c r="AA482" s="139">
        <f t="shared" si="2100"/>
        <v>0.7371881915388907</v>
      </c>
      <c r="AB482" s="139">
        <f t="shared" si="2100"/>
        <v>0.7371881915388907</v>
      </c>
      <c r="AC482" s="139">
        <f t="shared" si="2100"/>
        <v>0.7371881915388907</v>
      </c>
      <c r="AD482" s="139">
        <f t="shared" si="2100"/>
        <v>0.7371881915388907</v>
      </c>
      <c r="AE482" s="139">
        <f t="shared" si="2100"/>
        <v>0.7371881915388907</v>
      </c>
      <c r="AF482" s="139">
        <f t="shared" si="2100"/>
        <v>0.7371881915388907</v>
      </c>
      <c r="AG482" s="139">
        <f t="shared" si="2100"/>
        <v>0.7371881915388907</v>
      </c>
      <c r="AH482" s="139">
        <f t="shared" si="2100"/>
        <v>0.7371881915388907</v>
      </c>
      <c r="AI482" s="139">
        <f t="shared" si="2100"/>
        <v>0.7371881915388907</v>
      </c>
      <c r="AJ482" s="139">
        <f t="shared" si="2100"/>
        <v>0.7371881915388907</v>
      </c>
      <c r="AK482" s="139">
        <f t="shared" si="2100"/>
        <v>0.7371881915388907</v>
      </c>
      <c r="AL482" s="139">
        <f t="shared" si="2100"/>
        <v>0.7371881915388907</v>
      </c>
      <c r="AM482" s="139">
        <f t="shared" si="2100"/>
        <v>0.7371881915388907</v>
      </c>
      <c r="AN482" s="139">
        <f t="shared" si="2100"/>
        <v>0.7371881915388907</v>
      </c>
      <c r="AO482" s="139">
        <f t="shared" si="2100"/>
        <v>0.7371881915388907</v>
      </c>
      <c r="AP482" s="139">
        <f t="shared" si="2100"/>
        <v>0.7371881915388907</v>
      </c>
      <c r="AQ482" s="139">
        <f t="shared" si="2100"/>
        <v>0.7371881915388907</v>
      </c>
      <c r="AR482" s="139">
        <f t="shared" si="2100"/>
        <v>0.7371881915388907</v>
      </c>
      <c r="AS482" s="139">
        <f t="shared" si="2100"/>
        <v>0.7371881915388907</v>
      </c>
      <c r="AT482" s="139">
        <f t="shared" si="2100"/>
        <v>0.7371881915388907</v>
      </c>
      <c r="AU482" s="139">
        <f t="shared" si="2100"/>
        <v>0.7371881915388907</v>
      </c>
      <c r="AV482" s="139">
        <f t="shared" si="2100"/>
        <v>0.7371881915388907</v>
      </c>
      <c r="AW482" s="139">
        <f t="shared" si="2100"/>
        <v>0.7371881915388907</v>
      </c>
      <c r="AX482" s="139">
        <f t="shared" si="2100"/>
        <v>0.7371881915388907</v>
      </c>
      <c r="AY482" s="139">
        <f t="shared" si="2100"/>
        <v>0.7371881915388907</v>
      </c>
      <c r="BA482" s="140" t="s">
        <v>114</v>
      </c>
      <c r="BB482" s="140" t="s">
        <v>114</v>
      </c>
      <c r="BC482" s="140" t="s">
        <v>114</v>
      </c>
      <c r="BD482" s="140" t="s">
        <v>114</v>
      </c>
      <c r="BF482" s="77" t="s">
        <v>247</v>
      </c>
      <c r="BG482" s="77" t="str">
        <f t="shared" si="2051"/>
        <v>% Cash tripsWeak  Case Scenario</v>
      </c>
    </row>
    <row r="483" spans="2:59" x14ac:dyDescent="0.25">
      <c r="B483" s="156" t="s">
        <v>287</v>
      </c>
      <c r="C483" s="91" t="s">
        <v>119</v>
      </c>
      <c r="D483" s="159">
        <f t="shared" ref="D483:O483" si="2101">D379/D334</f>
        <v>3.2388695154597384E-3</v>
      </c>
      <c r="E483" s="159">
        <f t="shared" si="2101"/>
        <v>3.4697489007074348E-3</v>
      </c>
      <c r="F483" s="159">
        <f t="shared" si="2101"/>
        <v>3.4337275019240285E-3</v>
      </c>
      <c r="G483" s="159">
        <f t="shared" si="2101"/>
        <v>4.1915313219384222E-3</v>
      </c>
      <c r="H483" s="159">
        <f t="shared" si="2101"/>
        <v>4.5795028565743731E-3</v>
      </c>
      <c r="I483" s="159">
        <f t="shared" si="2101"/>
        <v>4.4263788153518146E-3</v>
      </c>
      <c r="J483" s="159">
        <f t="shared" si="2101"/>
        <v>4.2295236972022957E-3</v>
      </c>
      <c r="K483" s="159">
        <f t="shared" si="2101"/>
        <v>4.8741205803605227E-3</v>
      </c>
      <c r="L483" s="159">
        <f t="shared" si="2101"/>
        <v>5.2404941016164081E-3</v>
      </c>
      <c r="M483" s="159">
        <f t="shared" si="2101"/>
        <v>5.4315888405469786E-3</v>
      </c>
      <c r="N483" s="159">
        <f t="shared" si="2101"/>
        <v>7.1014760455384938E-3</v>
      </c>
      <c r="O483" s="159">
        <f t="shared" si="2101"/>
        <v>6.9825062637277422E-3</v>
      </c>
      <c r="P483" s="141">
        <f>AVERAGE(D483:O483)</f>
        <v>4.7666223700790211E-3</v>
      </c>
      <c r="Q483" s="141">
        <f>P483</f>
        <v>4.7666223700790211E-3</v>
      </c>
      <c r="R483" s="141">
        <f t="shared" ref="R483:AY483" si="2102">Q483</f>
        <v>4.7666223700790211E-3</v>
      </c>
      <c r="S483" s="141">
        <f t="shared" si="2102"/>
        <v>4.7666223700790211E-3</v>
      </c>
      <c r="T483" s="141">
        <f t="shared" si="2102"/>
        <v>4.7666223700790211E-3</v>
      </c>
      <c r="U483" s="141">
        <f t="shared" si="2102"/>
        <v>4.7666223700790211E-3</v>
      </c>
      <c r="V483" s="141">
        <f t="shared" si="2102"/>
        <v>4.7666223700790211E-3</v>
      </c>
      <c r="W483" s="141">
        <f t="shared" si="2102"/>
        <v>4.7666223700790211E-3</v>
      </c>
      <c r="X483" s="141">
        <f t="shared" si="2102"/>
        <v>4.7666223700790211E-3</v>
      </c>
      <c r="Y483" s="141">
        <f t="shared" si="2102"/>
        <v>4.7666223700790211E-3</v>
      </c>
      <c r="Z483" s="141">
        <f t="shared" si="2102"/>
        <v>4.7666223700790211E-3</v>
      </c>
      <c r="AA483" s="141">
        <f t="shared" si="2102"/>
        <v>4.7666223700790211E-3</v>
      </c>
      <c r="AB483" s="141">
        <f t="shared" si="2102"/>
        <v>4.7666223700790211E-3</v>
      </c>
      <c r="AC483" s="141">
        <f t="shared" si="2102"/>
        <v>4.7666223700790211E-3</v>
      </c>
      <c r="AD483" s="141">
        <f t="shared" si="2102"/>
        <v>4.7666223700790211E-3</v>
      </c>
      <c r="AE483" s="141">
        <f t="shared" si="2102"/>
        <v>4.7666223700790211E-3</v>
      </c>
      <c r="AF483" s="141">
        <f t="shared" si="2102"/>
        <v>4.7666223700790211E-3</v>
      </c>
      <c r="AG483" s="141">
        <f t="shared" si="2102"/>
        <v>4.7666223700790211E-3</v>
      </c>
      <c r="AH483" s="141">
        <f t="shared" si="2102"/>
        <v>4.7666223700790211E-3</v>
      </c>
      <c r="AI483" s="141">
        <f t="shared" si="2102"/>
        <v>4.7666223700790211E-3</v>
      </c>
      <c r="AJ483" s="141">
        <f t="shared" si="2102"/>
        <v>4.7666223700790211E-3</v>
      </c>
      <c r="AK483" s="141">
        <f t="shared" si="2102"/>
        <v>4.7666223700790211E-3</v>
      </c>
      <c r="AL483" s="141">
        <f t="shared" si="2102"/>
        <v>4.7666223700790211E-3</v>
      </c>
      <c r="AM483" s="141">
        <f t="shared" si="2102"/>
        <v>4.7666223700790211E-3</v>
      </c>
      <c r="AN483" s="141">
        <f t="shared" si="2102"/>
        <v>4.7666223700790211E-3</v>
      </c>
      <c r="AO483" s="141">
        <f t="shared" si="2102"/>
        <v>4.7666223700790211E-3</v>
      </c>
      <c r="AP483" s="141">
        <f t="shared" si="2102"/>
        <v>4.7666223700790211E-3</v>
      </c>
      <c r="AQ483" s="141">
        <f t="shared" si="2102"/>
        <v>4.7666223700790211E-3</v>
      </c>
      <c r="AR483" s="141">
        <f t="shared" si="2102"/>
        <v>4.7666223700790211E-3</v>
      </c>
      <c r="AS483" s="141">
        <f t="shared" si="2102"/>
        <v>4.7666223700790211E-3</v>
      </c>
      <c r="AT483" s="141">
        <f t="shared" si="2102"/>
        <v>4.7666223700790211E-3</v>
      </c>
      <c r="AU483" s="141">
        <f t="shared" si="2102"/>
        <v>4.7666223700790211E-3</v>
      </c>
      <c r="AV483" s="141">
        <f t="shared" si="2102"/>
        <v>4.7666223700790211E-3</v>
      </c>
      <c r="AW483" s="141">
        <f t="shared" si="2102"/>
        <v>4.7666223700790211E-3</v>
      </c>
      <c r="AX483" s="141">
        <f t="shared" si="2102"/>
        <v>4.7666223700790211E-3</v>
      </c>
      <c r="AY483" s="141">
        <f t="shared" si="2102"/>
        <v>4.7666223700790211E-3</v>
      </c>
      <c r="BA483" s="140" t="s">
        <v>114</v>
      </c>
      <c r="BB483" s="140" t="s">
        <v>114</v>
      </c>
      <c r="BC483" s="140" t="s">
        <v>114</v>
      </c>
      <c r="BD483" s="140" t="s">
        <v>114</v>
      </c>
      <c r="BF483" s="77" t="s">
        <v>247</v>
      </c>
      <c r="BG483" s="77" t="str">
        <f t="shared" si="2051"/>
        <v>% U4B Gross BookingsWeak  Case Scenario</v>
      </c>
    </row>
    <row r="484" spans="2:59" x14ac:dyDescent="0.25">
      <c r="B484" s="156" t="s">
        <v>288</v>
      </c>
      <c r="C484" s="91" t="s">
        <v>290</v>
      </c>
      <c r="D484" s="37">
        <f t="shared" ref="D484:O484" si="2103">D381/D$74</f>
        <v>762.62322038936009</v>
      </c>
      <c r="E484" s="37">
        <f t="shared" si="2103"/>
        <v>724.54523519163752</v>
      </c>
      <c r="F484" s="37">
        <f t="shared" si="2103"/>
        <v>796.50003237612657</v>
      </c>
      <c r="G484" s="37">
        <f t="shared" si="2103"/>
        <v>829.15397884219817</v>
      </c>
      <c r="H484" s="37">
        <f t="shared" si="2103"/>
        <v>888.97478493823473</v>
      </c>
      <c r="I484" s="37">
        <f t="shared" si="2103"/>
        <v>876.6919463087246</v>
      </c>
      <c r="J484" s="37">
        <f t="shared" si="2103"/>
        <v>839.37412860310417</v>
      </c>
      <c r="K484" s="37">
        <f t="shared" si="2103"/>
        <v>822.6809836065579</v>
      </c>
      <c r="L484" s="37">
        <f t="shared" si="2103"/>
        <v>827.23067594718748</v>
      </c>
      <c r="M484" s="37">
        <f t="shared" si="2103"/>
        <v>829.60571244635105</v>
      </c>
      <c r="N484" s="37">
        <f t="shared" si="2103"/>
        <v>837.87476197408705</v>
      </c>
      <c r="O484" s="37">
        <f t="shared" si="2103"/>
        <v>825.17604514805089</v>
      </c>
      <c r="P484" s="150">
        <f>AVERAGE(D484:O484)</f>
        <v>821.70262548096832</v>
      </c>
      <c r="Q484" s="150">
        <f t="shared" ref="Q484:Q486" si="2104">AVERAGE(E484:P484)</f>
        <v>826.62590923860228</v>
      </c>
      <c r="R484" s="150">
        <f t="shared" ref="R484:R486" si="2105">AVERAGE(F484:Q484)</f>
        <v>835.13263207584941</v>
      </c>
      <c r="S484" s="150">
        <f t="shared" ref="S484:S486" si="2106">AVERAGE(G484:R484)</f>
        <v>838.3520153841597</v>
      </c>
      <c r="T484" s="150">
        <f t="shared" ref="T484:T486" si="2107">AVERAGE(H484:S484)</f>
        <v>839.1185184293231</v>
      </c>
      <c r="U484" s="150">
        <f t="shared" ref="U484:U486" si="2108">AVERAGE(I484:T484)</f>
        <v>834.96382955358047</v>
      </c>
      <c r="V484" s="150">
        <f t="shared" ref="V484:V486" si="2109">AVERAGE(J484:U484)</f>
        <v>831.48648649065183</v>
      </c>
      <c r="W484" s="150">
        <f t="shared" ref="W484:W486" si="2110">AVERAGE(K484:V484)</f>
        <v>830.82918298128072</v>
      </c>
      <c r="X484" s="150">
        <f t="shared" ref="X484:X486" si="2111">AVERAGE(L484:W484)</f>
        <v>831.50819959584112</v>
      </c>
      <c r="Y484" s="150">
        <f t="shared" ref="Y484:Y486" si="2112">AVERAGE(M484:X484)</f>
        <v>831.8646598998954</v>
      </c>
      <c r="Z484" s="150">
        <f t="shared" ref="Z484:Z486" si="2113">AVERAGE(N484:Y484)</f>
        <v>832.05290552102417</v>
      </c>
      <c r="AA484" s="150">
        <f t="shared" ref="AA484:AA486" si="2114">AVERAGE(O484:Z484)</f>
        <v>831.56775081660226</v>
      </c>
      <c r="AB484" s="150">
        <f t="shared" ref="AB484:AB486" si="2115">AVERAGE(P484:AA484)</f>
        <v>832.1003929556482</v>
      </c>
      <c r="AC484" s="150">
        <f t="shared" ref="AC484:AC486" si="2116">AVERAGE(Q484:AB484)</f>
        <v>832.96687357853818</v>
      </c>
      <c r="AD484" s="150">
        <f t="shared" ref="AD484:AD486" si="2117">AVERAGE(R484:AC484)</f>
        <v>833.49528727353288</v>
      </c>
      <c r="AE484" s="150">
        <f t="shared" ref="AE484:AE486" si="2118">AVERAGE(S484:AD484)</f>
        <v>833.35884187333977</v>
      </c>
      <c r="AF484" s="150">
        <f t="shared" ref="AF484:AF486" si="2119">AVERAGE(T484:AE484)</f>
        <v>832.94274408077138</v>
      </c>
      <c r="AG484" s="150">
        <f t="shared" ref="AG484:AG486" si="2120">AVERAGE(U484:AF484)</f>
        <v>832.42809621839217</v>
      </c>
      <c r="AH484" s="150">
        <f t="shared" ref="AH484:AH486" si="2121">AVERAGE(V484:AG484)</f>
        <v>832.21678510712661</v>
      </c>
      <c r="AI484" s="150">
        <f t="shared" ref="AI484:AI486" si="2122">AVERAGE(W484:AH484)</f>
        <v>832.27764332516608</v>
      </c>
      <c r="AJ484" s="150">
        <f t="shared" ref="AJ484:AJ486" si="2123">AVERAGE(X484:AI484)</f>
        <v>832.39834835382317</v>
      </c>
      <c r="AK484" s="150">
        <f t="shared" ref="AK484:AK486" si="2124">AVERAGE(Y484:AJ484)</f>
        <v>832.47252741698833</v>
      </c>
      <c r="AL484" s="150">
        <f t="shared" ref="AL484:AL486" si="2125">AVERAGE(Z484:AK484)</f>
        <v>832.5231830434127</v>
      </c>
      <c r="AM484" s="150">
        <f t="shared" ref="AM484:AM486" si="2126">AVERAGE(AA484:AL484)</f>
        <v>832.56237283694509</v>
      </c>
      <c r="AN484" s="150">
        <f t="shared" ref="AN484:AN486" si="2127">AVERAGE(AB484:AM484)</f>
        <v>832.64525800530703</v>
      </c>
      <c r="AO484" s="150">
        <f t="shared" ref="AO484:AO486" si="2128">AVERAGE(AC484:AN484)</f>
        <v>832.69066342611188</v>
      </c>
      <c r="AP484" s="150">
        <f t="shared" ref="AP484:AP486" si="2129">AVERAGE(AD484:AO484)</f>
        <v>832.66764591340973</v>
      </c>
      <c r="AQ484" s="150">
        <f t="shared" ref="AQ484:AQ486" si="2130">AVERAGE(AE484:AP484)</f>
        <v>832.59867580006619</v>
      </c>
      <c r="AR484" s="150">
        <f t="shared" ref="AR484:AR486" si="2131">AVERAGE(AF484:AQ484)</f>
        <v>832.53532862729332</v>
      </c>
      <c r="AS484" s="150">
        <f t="shared" ref="AS484:AS486" si="2132">AVERAGE(AG484:AR484)</f>
        <v>832.50137733950351</v>
      </c>
      <c r="AT484" s="150">
        <f t="shared" ref="AT484:AT486" si="2133">AVERAGE(AH484:AS484)</f>
        <v>832.50748409959613</v>
      </c>
      <c r="AU484" s="150">
        <f t="shared" ref="AU484:AU486" si="2134">AVERAGE(AI484:AT484)</f>
        <v>832.53170901563544</v>
      </c>
      <c r="AV484" s="150">
        <f t="shared" ref="AV484:AV486" si="2135">AVERAGE(AJ484:AU484)</f>
        <v>832.55288115650774</v>
      </c>
      <c r="AW484" s="150">
        <f t="shared" ref="AW484:AW486" si="2136">AVERAGE(AK484:AV484)</f>
        <v>832.56575889006479</v>
      </c>
      <c r="AX484" s="150">
        <f t="shared" ref="AX484:AX486" si="2137">AVERAGE(AL484:AW484)</f>
        <v>832.57352817948777</v>
      </c>
      <c r="AY484" s="150">
        <f t="shared" ref="AY484:AY486" si="2138">AVERAGE(AM484:AX484)</f>
        <v>832.57772360749402</v>
      </c>
      <c r="BA484" s="140" t="s">
        <v>114</v>
      </c>
      <c r="BB484" s="140" t="s">
        <v>114</v>
      </c>
      <c r="BC484" s="140" t="s">
        <v>114</v>
      </c>
      <c r="BD484" s="140" t="s">
        <v>114</v>
      </c>
      <c r="BF484" s="77" t="s">
        <v>247</v>
      </c>
      <c r="BG484" s="77" t="str">
        <f t="shared" si="2051"/>
        <v>Vehicle miles per driverWeak  Case Scenario</v>
      </c>
    </row>
    <row r="485" spans="2:59" x14ac:dyDescent="0.25">
      <c r="B485" s="156" t="s">
        <v>289</v>
      </c>
      <c r="C485" s="91" t="s">
        <v>291</v>
      </c>
      <c r="D485" s="37">
        <f t="shared" ref="D485:O485" si="2139">D382/D$74</f>
        <v>2604.9384752563519</v>
      </c>
      <c r="E485" s="37">
        <f t="shared" si="2139"/>
        <v>2473.6622217382915</v>
      </c>
      <c r="F485" s="37">
        <f t="shared" si="2139"/>
        <v>2732.3460444819825</v>
      </c>
      <c r="G485" s="37">
        <f t="shared" si="2139"/>
        <v>2839.3097707904753</v>
      </c>
      <c r="H485" s="37">
        <f t="shared" si="2139"/>
        <v>3073.3778265614856</v>
      </c>
      <c r="I485" s="37">
        <f t="shared" si="2139"/>
        <v>3074.9507556549916</v>
      </c>
      <c r="J485" s="37">
        <f t="shared" si="2139"/>
        <v>2866.5300024636608</v>
      </c>
      <c r="K485" s="37">
        <f t="shared" si="2139"/>
        <v>2848.191554021681</v>
      </c>
      <c r="L485" s="37">
        <f t="shared" si="2139"/>
        <v>2884.6146790088169</v>
      </c>
      <c r="M485" s="37">
        <f t="shared" si="2139"/>
        <v>2915.5826537911444</v>
      </c>
      <c r="N485" s="37">
        <f t="shared" si="2139"/>
        <v>2912.3782379773988</v>
      </c>
      <c r="O485" s="37">
        <f t="shared" si="2139"/>
        <v>2822.0168916740031</v>
      </c>
      <c r="P485" s="150">
        <f>AVERAGE(D485:O485)</f>
        <v>2837.3249261183569</v>
      </c>
      <c r="Q485" s="150">
        <f t="shared" si="2104"/>
        <v>2856.6904636901909</v>
      </c>
      <c r="R485" s="150">
        <f t="shared" si="2105"/>
        <v>2888.6094838528484</v>
      </c>
      <c r="S485" s="150">
        <f t="shared" si="2106"/>
        <v>2901.6314371337553</v>
      </c>
      <c r="T485" s="150">
        <f t="shared" si="2107"/>
        <v>2906.8249093290274</v>
      </c>
      <c r="U485" s="150">
        <f t="shared" si="2108"/>
        <v>2892.9454995596566</v>
      </c>
      <c r="V485" s="150">
        <f t="shared" si="2109"/>
        <v>2877.7783948850447</v>
      </c>
      <c r="W485" s="150">
        <f t="shared" si="2110"/>
        <v>2878.7157609201604</v>
      </c>
      <c r="X485" s="150">
        <f t="shared" si="2111"/>
        <v>2881.2594448283671</v>
      </c>
      <c r="Y485" s="150">
        <f t="shared" si="2112"/>
        <v>2880.9798419799968</v>
      </c>
      <c r="Z485" s="150">
        <f t="shared" si="2113"/>
        <v>2878.0962743290675</v>
      </c>
      <c r="AA485" s="150">
        <f t="shared" si="2114"/>
        <v>2875.2394440250396</v>
      </c>
      <c r="AB485" s="150">
        <f t="shared" si="2115"/>
        <v>2879.6746567209593</v>
      </c>
      <c r="AC485" s="150">
        <f t="shared" si="2116"/>
        <v>2883.2038009378425</v>
      </c>
      <c r="AD485" s="150">
        <f t="shared" si="2117"/>
        <v>2885.4132457084802</v>
      </c>
      <c r="AE485" s="150">
        <f t="shared" si="2118"/>
        <v>2885.1468925297831</v>
      </c>
      <c r="AF485" s="150">
        <f t="shared" si="2119"/>
        <v>2883.7731804794516</v>
      </c>
      <c r="AG485" s="150">
        <f t="shared" si="2120"/>
        <v>2881.8522030753211</v>
      </c>
      <c r="AH485" s="150">
        <f t="shared" si="2121"/>
        <v>2880.9277617016264</v>
      </c>
      <c r="AI485" s="150">
        <f t="shared" si="2122"/>
        <v>2881.1902089363416</v>
      </c>
      <c r="AJ485" s="150">
        <f t="shared" si="2123"/>
        <v>2881.3964129376905</v>
      </c>
      <c r="AK485" s="150">
        <f t="shared" si="2124"/>
        <v>2881.4078269468005</v>
      </c>
      <c r="AL485" s="150">
        <f t="shared" si="2125"/>
        <v>2881.4434923607005</v>
      </c>
      <c r="AM485" s="150">
        <f t="shared" si="2126"/>
        <v>2881.7224271966697</v>
      </c>
      <c r="AN485" s="150">
        <f t="shared" si="2127"/>
        <v>2882.2626757943058</v>
      </c>
      <c r="AO485" s="150">
        <f t="shared" si="2128"/>
        <v>2882.4783440504179</v>
      </c>
      <c r="AP485" s="150">
        <f t="shared" si="2129"/>
        <v>2882.4178893097996</v>
      </c>
      <c r="AQ485" s="150">
        <f t="shared" si="2130"/>
        <v>2882.1682762765759</v>
      </c>
      <c r="AR485" s="150">
        <f t="shared" si="2131"/>
        <v>2881.9200582554749</v>
      </c>
      <c r="AS485" s="150">
        <f t="shared" si="2132"/>
        <v>2881.7656314034775</v>
      </c>
      <c r="AT485" s="150">
        <f t="shared" si="2133"/>
        <v>2881.7584170974901</v>
      </c>
      <c r="AU485" s="150">
        <f t="shared" si="2134"/>
        <v>2881.8276383804787</v>
      </c>
      <c r="AV485" s="150">
        <f t="shared" si="2135"/>
        <v>2881.8807575008236</v>
      </c>
      <c r="AW485" s="150">
        <f t="shared" si="2136"/>
        <v>2881.9211195477515</v>
      </c>
      <c r="AX485" s="150">
        <f t="shared" si="2137"/>
        <v>2881.9638939311644</v>
      </c>
      <c r="AY485" s="150">
        <f t="shared" si="2138"/>
        <v>2882.0072607287025</v>
      </c>
      <c r="BA485" s="140" t="s">
        <v>114</v>
      </c>
      <c r="BB485" s="140" t="s">
        <v>114</v>
      </c>
      <c r="BC485" s="140" t="s">
        <v>114</v>
      </c>
      <c r="BD485" s="140" t="s">
        <v>114</v>
      </c>
      <c r="BF485" s="77" t="s">
        <v>247</v>
      </c>
      <c r="BG485" s="77" t="str">
        <f t="shared" si="2051"/>
        <v>Vehicle minutes per driverWeak  Case Scenario</v>
      </c>
    </row>
    <row r="486" spans="2:59" x14ac:dyDescent="0.25">
      <c r="B486" s="156" t="s">
        <v>292</v>
      </c>
      <c r="C486" s="91" t="s">
        <v>293</v>
      </c>
      <c r="D486" s="37">
        <f t="shared" ref="D486:O486" si="2140">D383/D$74</f>
        <v>61.767341207819548</v>
      </c>
      <c r="E486" s="37">
        <f t="shared" si="2140"/>
        <v>58.346628816084348</v>
      </c>
      <c r="F486" s="37">
        <f t="shared" si="2140"/>
        <v>65.568688054139614</v>
      </c>
      <c r="G486" s="37">
        <f t="shared" si="2140"/>
        <v>3.9729319663632556</v>
      </c>
      <c r="H486" s="37">
        <f t="shared" si="2140"/>
        <v>74.78895589232242</v>
      </c>
      <c r="I486" s="37">
        <f t="shared" si="2140"/>
        <v>75.271644882875705</v>
      </c>
      <c r="J486" s="37">
        <f t="shared" si="2140"/>
        <v>70.119862930270287</v>
      </c>
      <c r="K486" s="37">
        <f t="shared" si="2140"/>
        <v>69.097204322924199</v>
      </c>
      <c r="L486" s="37">
        <f t="shared" si="2140"/>
        <v>71.149302751460567</v>
      </c>
      <c r="M486" s="37">
        <f t="shared" si="2140"/>
        <v>72.289252692253029</v>
      </c>
      <c r="N486" s="37">
        <f t="shared" si="2140"/>
        <v>73.27883806481023</v>
      </c>
      <c r="O486" s="37">
        <f t="shared" si="2140"/>
        <v>70.889619829628828</v>
      </c>
      <c r="P486" s="150">
        <f>AVERAGE(D486:O486)</f>
        <v>63.87835595091267</v>
      </c>
      <c r="Q486" s="150">
        <f t="shared" si="2104"/>
        <v>64.054273846170432</v>
      </c>
      <c r="R486" s="150">
        <f t="shared" si="2105"/>
        <v>64.529910932010935</v>
      </c>
      <c r="S486" s="150">
        <f t="shared" si="2106"/>
        <v>64.443346171833539</v>
      </c>
      <c r="T486" s="150">
        <f t="shared" si="2107"/>
        <v>69.482547355622742</v>
      </c>
      <c r="U486" s="150">
        <f t="shared" si="2108"/>
        <v>69.040346644231093</v>
      </c>
      <c r="V486" s="150">
        <f t="shared" si="2109"/>
        <v>68.521071791010726</v>
      </c>
      <c r="W486" s="150">
        <f t="shared" si="2110"/>
        <v>68.38783919607242</v>
      </c>
      <c r="X486" s="150">
        <f t="shared" si="2111"/>
        <v>68.32872543550144</v>
      </c>
      <c r="Y486" s="150">
        <f t="shared" si="2112"/>
        <v>68.093677325838186</v>
      </c>
      <c r="Z486" s="150">
        <f t="shared" si="2113"/>
        <v>67.744046045303591</v>
      </c>
      <c r="AA486" s="150">
        <f t="shared" si="2114"/>
        <v>67.282813377011379</v>
      </c>
      <c r="AB486" s="150">
        <f t="shared" si="2115"/>
        <v>66.982246172626589</v>
      </c>
      <c r="AC486" s="150">
        <f t="shared" si="2116"/>
        <v>67.240903691102744</v>
      </c>
      <c r="AD486" s="150">
        <f t="shared" si="2117"/>
        <v>67.506456178180443</v>
      </c>
      <c r="AE486" s="150">
        <f t="shared" si="2118"/>
        <v>67.754501615361235</v>
      </c>
      <c r="AF486" s="150">
        <f t="shared" si="2119"/>
        <v>68.030431235655215</v>
      </c>
      <c r="AG486" s="150">
        <f t="shared" si="2120"/>
        <v>67.909421558991269</v>
      </c>
      <c r="AH486" s="150">
        <f t="shared" si="2121"/>
        <v>67.815177801887941</v>
      </c>
      <c r="AI486" s="150">
        <f t="shared" si="2122"/>
        <v>67.756353302794381</v>
      </c>
      <c r="AJ486" s="150">
        <f t="shared" si="2123"/>
        <v>67.703729478354546</v>
      </c>
      <c r="AK486" s="150">
        <f t="shared" si="2124"/>
        <v>67.651646481925624</v>
      </c>
      <c r="AL486" s="150">
        <f t="shared" si="2125"/>
        <v>67.614810578266244</v>
      </c>
      <c r="AM486" s="150">
        <f t="shared" si="2126"/>
        <v>67.604040956013122</v>
      </c>
      <c r="AN486" s="150">
        <f t="shared" si="2127"/>
        <v>67.630809920929948</v>
      </c>
      <c r="AO486" s="150">
        <f t="shared" si="2128"/>
        <v>67.684856899955221</v>
      </c>
      <c r="AP486" s="150">
        <f t="shared" si="2129"/>
        <v>67.721853000692917</v>
      </c>
      <c r="AQ486" s="150">
        <f t="shared" si="2130"/>
        <v>67.739802735902302</v>
      </c>
      <c r="AR486" s="150">
        <f t="shared" si="2131"/>
        <v>67.738577829280729</v>
      </c>
      <c r="AS486" s="150">
        <f t="shared" si="2132"/>
        <v>67.714256712082857</v>
      </c>
      <c r="AT486" s="150">
        <f t="shared" si="2133"/>
        <v>67.697992974840489</v>
      </c>
      <c r="AU486" s="150">
        <f t="shared" si="2134"/>
        <v>67.688227572586541</v>
      </c>
      <c r="AV486" s="150">
        <f t="shared" si="2135"/>
        <v>67.682550428402564</v>
      </c>
      <c r="AW486" s="150">
        <f t="shared" si="2136"/>
        <v>67.680785507573219</v>
      </c>
      <c r="AX486" s="150">
        <f t="shared" si="2137"/>
        <v>67.683213759710512</v>
      </c>
      <c r="AY486" s="150">
        <f t="shared" si="2138"/>
        <v>67.688914024830879</v>
      </c>
      <c r="BA486" s="140" t="s">
        <v>114</v>
      </c>
      <c r="BB486" s="140" t="s">
        <v>114</v>
      </c>
      <c r="BC486" s="140" t="s">
        <v>114</v>
      </c>
      <c r="BD486" s="140" t="s">
        <v>114</v>
      </c>
      <c r="BF486" s="77" t="s">
        <v>247</v>
      </c>
      <c r="BG486" s="77" t="str">
        <f t="shared" si="2051"/>
        <v>Active hours per driverWeak  Case Scenario</v>
      </c>
    </row>
    <row r="487" spans="2:59" x14ac:dyDescent="0.25">
      <c r="B487" s="156" t="s">
        <v>298</v>
      </c>
      <c r="C487" s="91" t="s">
        <v>114</v>
      </c>
      <c r="D487" s="118">
        <v>5.28</v>
      </c>
      <c r="E487" s="118">
        <v>5.28</v>
      </c>
      <c r="F487" s="118">
        <v>5.28</v>
      </c>
      <c r="G487" s="118">
        <v>5.28</v>
      </c>
      <c r="H487" s="118">
        <v>5.28</v>
      </c>
      <c r="I487" s="118">
        <v>5.28</v>
      </c>
      <c r="J487" s="118">
        <v>5.28</v>
      </c>
      <c r="K487" s="118">
        <v>5.28</v>
      </c>
      <c r="L487" s="118">
        <v>5.28</v>
      </c>
      <c r="M487" s="118">
        <v>5.28</v>
      </c>
      <c r="N487" s="118">
        <v>5.28</v>
      </c>
      <c r="O487" s="118">
        <v>5.28</v>
      </c>
      <c r="P487" s="118">
        <v>4.8600000000000003</v>
      </c>
      <c r="Q487" s="118">
        <v>4.8600000000000003</v>
      </c>
      <c r="R487" s="118">
        <v>4.8600000000000003</v>
      </c>
      <c r="S487" s="118">
        <v>4.8600000000000003</v>
      </c>
      <c r="T487" s="118">
        <v>4.8600000000000003</v>
      </c>
      <c r="U487" s="118">
        <v>4.8600000000000003</v>
      </c>
      <c r="V487" s="118">
        <v>4.8600000000000003</v>
      </c>
      <c r="W487" s="118">
        <v>4.8600000000000003</v>
      </c>
      <c r="X487" s="118">
        <v>4.8600000000000003</v>
      </c>
      <c r="Y487" s="118">
        <v>4.8600000000000003</v>
      </c>
      <c r="Z487" s="118">
        <v>4.8600000000000003</v>
      </c>
      <c r="AA487" s="118">
        <v>4.8600000000000003</v>
      </c>
      <c r="AB487" s="118">
        <v>5.15</v>
      </c>
      <c r="AC487" s="118">
        <v>5.15</v>
      </c>
      <c r="AD487" s="118">
        <v>5.15</v>
      </c>
      <c r="AE487" s="118">
        <v>5.15</v>
      </c>
      <c r="AF487" s="118">
        <v>5.15</v>
      </c>
      <c r="AG487" s="118">
        <v>5.15</v>
      </c>
      <c r="AH487" s="118">
        <v>5.15</v>
      </c>
      <c r="AI487" s="118">
        <v>5.15</v>
      </c>
      <c r="AJ487" s="118">
        <v>5.15</v>
      </c>
      <c r="AK487" s="118">
        <v>5.15</v>
      </c>
      <c r="AL487" s="118">
        <v>5.15</v>
      </c>
      <c r="AM487" s="118">
        <v>5.15</v>
      </c>
      <c r="AN487" s="118">
        <v>5.25</v>
      </c>
      <c r="AO487" s="118">
        <v>5.25</v>
      </c>
      <c r="AP487" s="118">
        <v>5.25</v>
      </c>
      <c r="AQ487" s="118">
        <v>5.25</v>
      </c>
      <c r="AR487" s="118">
        <v>5.25</v>
      </c>
      <c r="AS487" s="118">
        <v>5.25</v>
      </c>
      <c r="AT487" s="118">
        <v>5.25</v>
      </c>
      <c r="AU487" s="118">
        <v>5.25</v>
      </c>
      <c r="AV487" s="118">
        <v>5.25</v>
      </c>
      <c r="AW487" s="118">
        <v>5.25</v>
      </c>
      <c r="AX487" s="118">
        <v>5.25</v>
      </c>
      <c r="AY487" s="118">
        <v>5.25</v>
      </c>
      <c r="BA487" s="140" t="s">
        <v>114</v>
      </c>
      <c r="BB487" s="140" t="s">
        <v>114</v>
      </c>
      <c r="BC487" s="140" t="s">
        <v>114</v>
      </c>
      <c r="BD487" s="140" t="s">
        <v>114</v>
      </c>
      <c r="BF487" s="77" t="s">
        <v>114</v>
      </c>
      <c r="BG487" s="77" t="str">
        <f t="shared" si="2051"/>
        <v>foreign exchange rate – USD/BRL - Itau Unibanco-</v>
      </c>
    </row>
  </sheetData>
  <phoneticPr fontId="28" type="noConversion"/>
  <pageMargins left="0.7" right="0.7" top="0.75" bottom="0.75" header="0.3" footer="0.3"/>
  <ignoredErrors>
    <ignoredError sqref="D91"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EC17-BDAA-4272-BD6D-50C146BA5400}">
  <sheetPr>
    <tabColor rgb="FFE6E6E6"/>
  </sheetPr>
  <dimension ref="B2:XFB487"/>
  <sheetViews>
    <sheetView showGridLines="0" zoomScale="115" zoomScaleNormal="115" workbookViewId="0">
      <pane xSplit="2" ySplit="11" topLeftCell="C21" activePane="bottomRight" state="frozen"/>
      <selection pane="topRight" activeCell="D1" sqref="D1"/>
      <selection pane="bottomLeft" activeCell="A12" sqref="A12"/>
      <selection pane="bottomRight" activeCell="C1" sqref="C1"/>
    </sheetView>
  </sheetViews>
  <sheetFormatPr defaultColWidth="8.88671875" defaultRowHeight="10.8" x14ac:dyDescent="0.25"/>
  <cols>
    <col min="1" max="1" width="1.6640625" style="32" customWidth="1"/>
    <col min="2" max="2" width="31.44140625" style="32" customWidth="1"/>
    <col min="3" max="3" width="9.77734375" style="32" bestFit="1" customWidth="1"/>
    <col min="4" max="4" width="12.5546875" style="32" bestFit="1" customWidth="1"/>
    <col min="5" max="14" width="8.44140625" style="32" customWidth="1"/>
    <col min="15" max="51" width="8.88671875" style="32"/>
    <col min="52" max="52" width="2.77734375" style="32" customWidth="1"/>
    <col min="53" max="56" width="8.88671875" style="32"/>
    <col min="57" max="57" width="2.109375" style="32" customWidth="1"/>
    <col min="58" max="58" width="12.77734375" style="32" bestFit="1" customWidth="1"/>
    <col min="59" max="16384" width="8.88671875" style="32"/>
  </cols>
  <sheetData>
    <row r="2" spans="2:59" ht="21.6" customHeight="1" x14ac:dyDescent="0.45">
      <c r="B2" s="52" t="s">
        <v>109</v>
      </c>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row>
    <row r="3" spans="2:59" ht="13.8" x14ac:dyDescent="0.3">
      <c r="B3" s="204" t="s">
        <v>307</v>
      </c>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row>
    <row r="5" spans="2:59" x14ac:dyDescent="0.25">
      <c r="B5" s="35" t="s">
        <v>207</v>
      </c>
      <c r="C5" s="77" t="s">
        <v>114</v>
      </c>
      <c r="D5" s="124" t="str">
        <f>Scenarios_Consol!D5</f>
        <v>Base Case Scenario</v>
      </c>
    </row>
    <row r="6" spans="2:59" x14ac:dyDescent="0.25">
      <c r="B6" s="32" t="s">
        <v>211</v>
      </c>
      <c r="C6" s="78" t="s">
        <v>26</v>
      </c>
      <c r="D6" s="32" t="s">
        <v>104</v>
      </c>
    </row>
    <row r="7" spans="2:59" x14ac:dyDescent="0.25">
      <c r="B7" s="32" t="s">
        <v>212</v>
      </c>
      <c r="C7" s="78" t="s">
        <v>26</v>
      </c>
      <c r="D7" s="118" t="s">
        <v>26</v>
      </c>
    </row>
    <row r="8" spans="2:59" x14ac:dyDescent="0.25">
      <c r="D8" s="37"/>
    </row>
    <row r="9" spans="2:59" x14ac:dyDescent="0.25">
      <c r="D9" s="53" t="s">
        <v>215</v>
      </c>
      <c r="E9" s="53"/>
      <c r="F9" s="53"/>
      <c r="G9" s="53"/>
      <c r="H9" s="53"/>
      <c r="I9" s="53"/>
      <c r="J9" s="53"/>
      <c r="K9" s="53"/>
      <c r="L9" s="53"/>
      <c r="M9" s="53"/>
      <c r="N9" s="53"/>
      <c r="O9" s="53"/>
      <c r="P9" s="129" t="s">
        <v>294</v>
      </c>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c r="AT9" s="129"/>
      <c r="AU9" s="129"/>
      <c r="AV9" s="129"/>
      <c r="AW9" s="129"/>
      <c r="AX9" s="129"/>
      <c r="AY9" s="129"/>
      <c r="BA9" s="179" t="s">
        <v>295</v>
      </c>
      <c r="BB9" s="178"/>
      <c r="BC9" s="178"/>
      <c r="BD9" s="178"/>
    </row>
    <row r="10" spans="2:59" ht="3.6" customHeight="1" x14ac:dyDescent="0.25">
      <c r="C10" s="34"/>
      <c r="D10" s="180">
        <v>2022</v>
      </c>
      <c r="E10" s="180">
        <v>2022</v>
      </c>
      <c r="F10" s="180">
        <v>2022</v>
      </c>
      <c r="G10" s="180">
        <v>2022</v>
      </c>
      <c r="H10" s="180">
        <v>2022</v>
      </c>
      <c r="I10" s="180">
        <v>2022</v>
      </c>
      <c r="J10" s="180">
        <v>2022</v>
      </c>
      <c r="K10" s="180">
        <v>2022</v>
      </c>
      <c r="L10" s="180">
        <v>2022</v>
      </c>
      <c r="M10" s="180">
        <v>2022</v>
      </c>
      <c r="N10" s="180">
        <v>2022</v>
      </c>
      <c r="O10" s="180">
        <v>2022</v>
      </c>
      <c r="P10" s="180">
        <v>2023</v>
      </c>
      <c r="Q10" s="180">
        <v>2023</v>
      </c>
      <c r="R10" s="180">
        <v>2023</v>
      </c>
      <c r="S10" s="180">
        <v>2023</v>
      </c>
      <c r="T10" s="180">
        <v>2023</v>
      </c>
      <c r="U10" s="180">
        <v>2023</v>
      </c>
      <c r="V10" s="180">
        <v>2023</v>
      </c>
      <c r="W10" s="180">
        <v>2023</v>
      </c>
      <c r="X10" s="180">
        <v>2023</v>
      </c>
      <c r="Y10" s="180">
        <v>2023</v>
      </c>
      <c r="Z10" s="180">
        <v>2023</v>
      </c>
      <c r="AA10" s="180">
        <v>2023</v>
      </c>
      <c r="AB10" s="180">
        <v>2024</v>
      </c>
      <c r="AC10" s="180">
        <v>2024</v>
      </c>
      <c r="AD10" s="180">
        <v>2024</v>
      </c>
      <c r="AE10" s="180">
        <v>2024</v>
      </c>
      <c r="AF10" s="180">
        <v>2024</v>
      </c>
      <c r="AG10" s="180">
        <v>2024</v>
      </c>
      <c r="AH10" s="180">
        <v>2024</v>
      </c>
      <c r="AI10" s="180">
        <v>2024</v>
      </c>
      <c r="AJ10" s="180">
        <v>2024</v>
      </c>
      <c r="AK10" s="180">
        <v>2024</v>
      </c>
      <c r="AL10" s="180">
        <v>2024</v>
      </c>
      <c r="AM10" s="180">
        <v>2024</v>
      </c>
      <c r="AN10" s="180">
        <v>2025</v>
      </c>
      <c r="AO10" s="180">
        <v>2025</v>
      </c>
      <c r="AP10" s="180">
        <v>2025</v>
      </c>
      <c r="AQ10" s="180">
        <v>2025</v>
      </c>
      <c r="AR10" s="180">
        <v>2025</v>
      </c>
      <c r="AS10" s="180">
        <v>2025</v>
      </c>
      <c r="AT10" s="180">
        <v>2025</v>
      </c>
      <c r="AU10" s="180">
        <v>2025</v>
      </c>
      <c r="AV10" s="180">
        <v>2025</v>
      </c>
      <c r="AW10" s="180">
        <v>2025</v>
      </c>
      <c r="AX10" s="180">
        <v>2025</v>
      </c>
      <c r="AY10" s="180">
        <v>2025</v>
      </c>
    </row>
    <row r="11" spans="2:59" x14ac:dyDescent="0.25">
      <c r="B11" s="49" t="s">
        <v>27</v>
      </c>
      <c r="C11" s="75" t="s">
        <v>113</v>
      </c>
      <c r="D11" s="145">
        <f>D56</f>
        <v>44562</v>
      </c>
      <c r="E11" s="145">
        <f>E56</f>
        <v>44593</v>
      </c>
      <c r="F11" s="145">
        <f t="shared" ref="F11:AY11" si="0">F56</f>
        <v>44621</v>
      </c>
      <c r="G11" s="145">
        <f t="shared" si="0"/>
        <v>44652</v>
      </c>
      <c r="H11" s="145">
        <f t="shared" si="0"/>
        <v>44682</v>
      </c>
      <c r="I11" s="145">
        <f t="shared" si="0"/>
        <v>44713</v>
      </c>
      <c r="J11" s="145">
        <f t="shared" si="0"/>
        <v>44743</v>
      </c>
      <c r="K11" s="145">
        <f t="shared" si="0"/>
        <v>44774</v>
      </c>
      <c r="L11" s="145">
        <f t="shared" si="0"/>
        <v>44805</v>
      </c>
      <c r="M11" s="145">
        <f t="shared" si="0"/>
        <v>44835</v>
      </c>
      <c r="N11" s="145">
        <f t="shared" si="0"/>
        <v>44866</v>
      </c>
      <c r="O11" s="145">
        <f t="shared" si="0"/>
        <v>44896</v>
      </c>
      <c r="P11" s="145">
        <f t="shared" si="0"/>
        <v>44927</v>
      </c>
      <c r="Q11" s="145">
        <f t="shared" si="0"/>
        <v>44958</v>
      </c>
      <c r="R11" s="145">
        <f t="shared" si="0"/>
        <v>44986</v>
      </c>
      <c r="S11" s="145">
        <f t="shared" si="0"/>
        <v>45017</v>
      </c>
      <c r="T11" s="145">
        <f t="shared" si="0"/>
        <v>45047</v>
      </c>
      <c r="U11" s="145">
        <f t="shared" si="0"/>
        <v>45078</v>
      </c>
      <c r="V11" s="145">
        <f t="shared" si="0"/>
        <v>45108</v>
      </c>
      <c r="W11" s="145">
        <f t="shared" si="0"/>
        <v>45139</v>
      </c>
      <c r="X11" s="145">
        <f t="shared" si="0"/>
        <v>45170</v>
      </c>
      <c r="Y11" s="145">
        <f t="shared" si="0"/>
        <v>45200</v>
      </c>
      <c r="Z11" s="145">
        <f t="shared" si="0"/>
        <v>45231</v>
      </c>
      <c r="AA11" s="145">
        <f t="shared" si="0"/>
        <v>45261</v>
      </c>
      <c r="AB11" s="145">
        <f t="shared" si="0"/>
        <v>45292</v>
      </c>
      <c r="AC11" s="145">
        <f t="shared" si="0"/>
        <v>45323</v>
      </c>
      <c r="AD11" s="145">
        <f t="shared" si="0"/>
        <v>45352</v>
      </c>
      <c r="AE11" s="145">
        <f t="shared" si="0"/>
        <v>45383</v>
      </c>
      <c r="AF11" s="145">
        <f t="shared" si="0"/>
        <v>45413</v>
      </c>
      <c r="AG11" s="145">
        <f t="shared" si="0"/>
        <v>45444</v>
      </c>
      <c r="AH11" s="145">
        <f t="shared" si="0"/>
        <v>45474</v>
      </c>
      <c r="AI11" s="145">
        <f t="shared" si="0"/>
        <v>45505</v>
      </c>
      <c r="AJ11" s="145">
        <f t="shared" si="0"/>
        <v>45536</v>
      </c>
      <c r="AK11" s="145">
        <f t="shared" si="0"/>
        <v>45566</v>
      </c>
      <c r="AL11" s="145">
        <f t="shared" si="0"/>
        <v>45597</v>
      </c>
      <c r="AM11" s="145">
        <f t="shared" si="0"/>
        <v>45627</v>
      </c>
      <c r="AN11" s="145">
        <f t="shared" si="0"/>
        <v>45658</v>
      </c>
      <c r="AO11" s="145">
        <f t="shared" si="0"/>
        <v>45689</v>
      </c>
      <c r="AP11" s="145">
        <f t="shared" si="0"/>
        <v>45717</v>
      </c>
      <c r="AQ11" s="145">
        <f t="shared" si="0"/>
        <v>45748</v>
      </c>
      <c r="AR11" s="145">
        <f t="shared" si="0"/>
        <v>45778</v>
      </c>
      <c r="AS11" s="145">
        <f t="shared" si="0"/>
        <v>45809</v>
      </c>
      <c r="AT11" s="145">
        <f t="shared" si="0"/>
        <v>45839</v>
      </c>
      <c r="AU11" s="145">
        <f t="shared" si="0"/>
        <v>45870</v>
      </c>
      <c r="AV11" s="145">
        <f t="shared" si="0"/>
        <v>45901</v>
      </c>
      <c r="AW11" s="145">
        <f t="shared" si="0"/>
        <v>45931</v>
      </c>
      <c r="AX11" s="145">
        <f t="shared" si="0"/>
        <v>45962</v>
      </c>
      <c r="AY11" s="145">
        <f t="shared" si="0"/>
        <v>45992</v>
      </c>
      <c r="BA11" s="173">
        <v>2022</v>
      </c>
      <c r="BB11" s="36">
        <f>BA11+1</f>
        <v>2023</v>
      </c>
      <c r="BC11" s="36">
        <f>BB11+1</f>
        <v>2024</v>
      </c>
      <c r="BD11" s="36">
        <f>BC11+1</f>
        <v>2025</v>
      </c>
      <c r="BF11" s="205" t="s">
        <v>210</v>
      </c>
      <c r="BG11" s="205" t="s">
        <v>210</v>
      </c>
    </row>
    <row r="12" spans="2:59" x14ac:dyDescent="0.25">
      <c r="B12" s="59" t="s">
        <v>40</v>
      </c>
      <c r="C12" s="76" t="s">
        <v>114</v>
      </c>
      <c r="D12" s="65">
        <f>City_B!C11</f>
        <v>1324486</v>
      </c>
      <c r="E12" s="65">
        <f>City_B!D11</f>
        <v>1488101</v>
      </c>
      <c r="F12" s="65">
        <f>City_B!E11</f>
        <v>2053791</v>
      </c>
      <c r="G12" s="65">
        <f>City_B!F11</f>
        <v>2631093</v>
      </c>
      <c r="H12" s="65">
        <f>City_B!G11</f>
        <v>3252706</v>
      </c>
      <c r="I12" s="65">
        <f>City_B!H11</f>
        <v>3737857</v>
      </c>
      <c r="J12" s="65">
        <f>City_B!I11</f>
        <v>4317428</v>
      </c>
      <c r="K12" s="65">
        <f>City_B!J11</f>
        <v>5057996</v>
      </c>
      <c r="L12" s="65">
        <f>City_B!K11</f>
        <v>6009078</v>
      </c>
      <c r="M12" s="65">
        <f>City_B!L11</f>
        <v>6778133</v>
      </c>
      <c r="N12" s="65">
        <f>City_B!M11</f>
        <v>7149259</v>
      </c>
      <c r="O12" s="65">
        <f>City_B!N11</f>
        <v>7410312</v>
      </c>
      <c r="P12" s="134">
        <f>P79*P73</f>
        <v>8501424.5672699697</v>
      </c>
      <c r="Q12" s="134">
        <f t="shared" ref="Q12:AY12" si="1">Q79*Q73</f>
        <v>8827620.8762939218</v>
      </c>
      <c r="R12" s="134">
        <f t="shared" si="1"/>
        <v>7028344.3720072061</v>
      </c>
      <c r="S12" s="134">
        <f t="shared" si="1"/>
        <v>9580755.722772371</v>
      </c>
      <c r="T12" s="134">
        <f t="shared" si="1"/>
        <v>8416104.0393791404</v>
      </c>
      <c r="U12" s="134">
        <f t="shared" si="1"/>
        <v>10951783.446315559</v>
      </c>
      <c r="V12" s="134">
        <f t="shared" si="1"/>
        <v>9755079.3358064853</v>
      </c>
      <c r="W12" s="134">
        <f t="shared" si="1"/>
        <v>12221482.674440959</v>
      </c>
      <c r="X12" s="134">
        <f t="shared" si="1"/>
        <v>13405383.709020302</v>
      </c>
      <c r="Y12" s="134">
        <f t="shared" si="1"/>
        <v>13465236.357677007</v>
      </c>
      <c r="Z12" s="134">
        <f t="shared" si="1"/>
        <v>14625741.481242694</v>
      </c>
      <c r="AA12" s="134">
        <f t="shared" si="1"/>
        <v>14689105.148123361</v>
      </c>
      <c r="AB12" s="134">
        <f t="shared" si="1"/>
        <v>20532511.509539299</v>
      </c>
      <c r="AC12" s="134">
        <f t="shared" si="1"/>
        <v>21249259.538946707</v>
      </c>
      <c r="AD12" s="134">
        <f t="shared" si="1"/>
        <v>19010748.950282563</v>
      </c>
      <c r="AE12" s="134">
        <f t="shared" si="1"/>
        <v>22307402.910956062</v>
      </c>
      <c r="AF12" s="134">
        <f t="shared" si="1"/>
        <v>20677512.688251689</v>
      </c>
      <c r="AG12" s="134">
        <f t="shared" si="1"/>
        <v>23948793.507482819</v>
      </c>
      <c r="AH12" s="134">
        <f t="shared" si="1"/>
        <v>22293105.626756761</v>
      </c>
      <c r="AI12" s="134">
        <f t="shared" si="1"/>
        <v>25541985.968552921</v>
      </c>
      <c r="AJ12" s="134">
        <f t="shared" si="1"/>
        <v>27051230.49214118</v>
      </c>
      <c r="AK12" s="134">
        <f t="shared" si="1"/>
        <v>27127285.245692264</v>
      </c>
      <c r="AL12" s="134">
        <f t="shared" si="1"/>
        <v>28631105.59531717</v>
      </c>
      <c r="AM12" s="134">
        <f t="shared" si="1"/>
        <v>28706348.059413183</v>
      </c>
      <c r="AN12" s="134">
        <f t="shared" si="1"/>
        <v>32531242.146943245</v>
      </c>
      <c r="AO12" s="134">
        <f t="shared" si="1"/>
        <v>33350168.822876018</v>
      </c>
      <c r="AP12" s="134">
        <f t="shared" si="1"/>
        <v>17466151.682893917</v>
      </c>
      <c r="AQ12" s="134">
        <f t="shared" si="1"/>
        <v>26424050.829749115</v>
      </c>
      <c r="AR12" s="134">
        <f t="shared" si="1"/>
        <v>19194659.247466642</v>
      </c>
      <c r="AS12" s="134">
        <f t="shared" si="1"/>
        <v>28148192.58382963</v>
      </c>
      <c r="AT12" s="134">
        <f t="shared" si="1"/>
        <v>20915638.641630985</v>
      </c>
      <c r="AU12" s="134">
        <f t="shared" si="1"/>
        <v>29866178.67244551</v>
      </c>
      <c r="AV12" s="134">
        <f t="shared" si="1"/>
        <v>36036036.838653803</v>
      </c>
      <c r="AW12" s="134">
        <f t="shared" si="1"/>
        <v>31585321.893240586</v>
      </c>
      <c r="AX12" s="134">
        <f t="shared" si="1"/>
        <v>37755777.557870798</v>
      </c>
      <c r="AY12" s="134">
        <f t="shared" si="1"/>
        <v>33307140.171692543</v>
      </c>
      <c r="BA12" s="134">
        <f>SUMIF($D$10:$AY$10,BA$11,$D12:$AY12)</f>
        <v>51210240</v>
      </c>
      <c r="BB12" s="134">
        <f>SUMIF($D$10:$AY$10,BB$11,$D12:$AY12)</f>
        <v>131468061.73034897</v>
      </c>
      <c r="BC12" s="134">
        <f t="shared" ref="BC12:BD29" si="2">SUMIF($D$10:$AY$10,BC$11,$D12:$AY12)</f>
        <v>287077290.09333259</v>
      </c>
      <c r="BD12" s="134">
        <f t="shared" si="2"/>
        <v>346580559.08929276</v>
      </c>
      <c r="BF12" s="77" t="s">
        <v>246</v>
      </c>
      <c r="BG12" s="77" t="str">
        <f>B12&amp;BF12</f>
        <v>Completed TripsBase Case Scenario</v>
      </c>
    </row>
    <row r="13" spans="2:59" x14ac:dyDescent="0.25">
      <c r="B13" s="38" t="s">
        <v>41</v>
      </c>
      <c r="C13" s="78" t="s">
        <v>104</v>
      </c>
      <c r="D13" s="63">
        <f>City_B!C12/D$487</f>
        <v>125439.31884943182</v>
      </c>
      <c r="E13" s="63">
        <f>City_B!D12/E$487</f>
        <v>140887.31803977271</v>
      </c>
      <c r="F13" s="63">
        <f>City_B!E12/F$487</f>
        <v>265528.79460227274</v>
      </c>
      <c r="G13" s="63">
        <f>City_B!F12/G$487</f>
        <v>327209.59723011364</v>
      </c>
      <c r="H13" s="63">
        <f>City_B!G12/H$487</f>
        <v>395641.23761047976</v>
      </c>
      <c r="I13" s="63">
        <f>City_B!H12/I$487</f>
        <v>448734.23203993047</v>
      </c>
      <c r="J13" s="63">
        <f>City_B!I12/J$487</f>
        <v>508035.16159248736</v>
      </c>
      <c r="K13" s="63">
        <f>City_B!J12/K$487</f>
        <v>597049.92754419183</v>
      </c>
      <c r="L13" s="63">
        <f>City_B!K12/L$487</f>
        <v>705800.21968205483</v>
      </c>
      <c r="M13" s="63">
        <f>City_B!L12/M$487</f>
        <v>765559.61011679284</v>
      </c>
      <c r="N13" s="63">
        <f>City_B!M12/N$487</f>
        <v>840993.75333333341</v>
      </c>
      <c r="O13" s="63">
        <f>City_B!N12/O$487</f>
        <v>997887.98351010121</v>
      </c>
      <c r="P13" s="67">
        <f t="shared" ref="P13:AY13" si="3">P101*P12</f>
        <v>6667712.3537360998</v>
      </c>
      <c r="Q13" s="67">
        <f t="shared" si="3"/>
        <v>6923549.8480538977</v>
      </c>
      <c r="R13" s="67">
        <f t="shared" si="3"/>
        <v>5512367.7478671046</v>
      </c>
      <c r="S13" s="67">
        <f t="shared" si="3"/>
        <v>7514237.500477084</v>
      </c>
      <c r="T13" s="67">
        <f t="shared" si="3"/>
        <v>6600795.0114314724</v>
      </c>
      <c r="U13" s="67">
        <f t="shared" si="3"/>
        <v>8589541.8118013684</v>
      </c>
      <c r="V13" s="67">
        <f t="shared" si="3"/>
        <v>7650960.4342604904</v>
      </c>
      <c r="W13" s="67">
        <f t="shared" si="3"/>
        <v>9585373.6470321994</v>
      </c>
      <c r="X13" s="67">
        <f t="shared" si="3"/>
        <v>10513913.504252926</v>
      </c>
      <c r="Y13" s="67">
        <f t="shared" si="3"/>
        <v>10560856.253870275</v>
      </c>
      <c r="Z13" s="67">
        <f t="shared" si="3"/>
        <v>11471046.574062437</v>
      </c>
      <c r="AA13" s="67">
        <f t="shared" si="3"/>
        <v>11520743.033884572</v>
      </c>
      <c r="AB13" s="67">
        <f t="shared" si="3"/>
        <v>16764011.681116501</v>
      </c>
      <c r="AC13" s="67">
        <f t="shared" si="3"/>
        <v>17349209.080461469</v>
      </c>
      <c r="AD13" s="67">
        <f t="shared" si="3"/>
        <v>15521550.654981755</v>
      </c>
      <c r="AE13" s="67">
        <f t="shared" si="3"/>
        <v>18213142.74198259</v>
      </c>
      <c r="AF13" s="67">
        <f t="shared" si="3"/>
        <v>16882399.607142054</v>
      </c>
      <c r="AG13" s="67">
        <f t="shared" si="3"/>
        <v>19553275.49294515</v>
      </c>
      <c r="AH13" s="67">
        <f t="shared" si="3"/>
        <v>18201469.555328634</v>
      </c>
      <c r="AI13" s="67">
        <f t="shared" si="3"/>
        <v>20854056.306594633</v>
      </c>
      <c r="AJ13" s="67">
        <f t="shared" si="3"/>
        <v>22086296.834566087</v>
      </c>
      <c r="AK13" s="67">
        <f t="shared" si="3"/>
        <v>22148392.63693992</v>
      </c>
      <c r="AL13" s="67">
        <f t="shared" si="3"/>
        <v>23376204.533974543</v>
      </c>
      <c r="AM13" s="67">
        <f t="shared" si="3"/>
        <v>23437637.133022912</v>
      </c>
      <c r="AN13" s="67">
        <f t="shared" si="3"/>
        <v>26560517.114490222</v>
      </c>
      <c r="AO13" s="67">
        <f t="shared" si="3"/>
        <v>27229139.477367587</v>
      </c>
      <c r="AP13" s="67">
        <f t="shared" si="3"/>
        <v>14260445.961525533</v>
      </c>
      <c r="AQ13" s="67">
        <f t="shared" si="3"/>
        <v>21574228.587015636</v>
      </c>
      <c r="AR13" s="67">
        <f t="shared" si="3"/>
        <v>15671706.390622724</v>
      </c>
      <c r="AS13" s="67">
        <f t="shared" si="3"/>
        <v>22981924.498540051</v>
      </c>
      <c r="AT13" s="67">
        <f t="shared" si="3"/>
        <v>17076820.356019896</v>
      </c>
      <c r="AU13" s="67">
        <f t="shared" si="3"/>
        <v>24384594.544246431</v>
      </c>
      <c r="AV13" s="67">
        <f t="shared" si="3"/>
        <v>29422048.161213554</v>
      </c>
      <c r="AW13" s="67">
        <f t="shared" si="3"/>
        <v>25788209.344195835</v>
      </c>
      <c r="AX13" s="67">
        <f t="shared" si="3"/>
        <v>30826150.795810945</v>
      </c>
      <c r="AY13" s="67">
        <f t="shared" si="3"/>
        <v>27194008.226583809</v>
      </c>
      <c r="BA13" s="37">
        <f t="shared" ref="BA13:BD30" si="4">SUMIF($D$10:$AY$10,BA$11,$D13:$AY13)</f>
        <v>6118767.1541509628</v>
      </c>
      <c r="BB13" s="37">
        <f t="shared" si="4"/>
        <v>103111097.72072993</v>
      </c>
      <c r="BC13" s="37">
        <f t="shared" si="2"/>
        <v>234387646.25905621</v>
      </c>
      <c r="BD13" s="37">
        <f t="shared" si="2"/>
        <v>282969793.45763218</v>
      </c>
      <c r="BF13" s="77" t="s">
        <v>246</v>
      </c>
      <c r="BG13" s="77" t="str">
        <f t="shared" ref="BG13:BG53" si="5">B13&amp;BF13</f>
        <v>Booking FeeBase Case Scenario</v>
      </c>
    </row>
    <row r="14" spans="2:59" x14ac:dyDescent="0.25">
      <c r="B14" s="38" t="s">
        <v>42</v>
      </c>
      <c r="C14" s="78" t="s">
        <v>104</v>
      </c>
      <c r="D14" s="63">
        <f>City_B!C13/D$487</f>
        <v>5156977.4344318174</v>
      </c>
      <c r="E14" s="63">
        <f>City_B!D13/E$487</f>
        <v>6048772.4053977262</v>
      </c>
      <c r="F14" s="63">
        <f>City_B!E13/F$487</f>
        <v>8863682.4943892024</v>
      </c>
      <c r="G14" s="63">
        <f>City_B!F13/G$487</f>
        <v>11030036.217187498</v>
      </c>
      <c r="H14" s="63">
        <f>City_B!G13/H$487</f>
        <v>12906957.718607955</v>
      </c>
      <c r="I14" s="63">
        <f>City_B!H13/I$487</f>
        <v>14638643.027467012</v>
      </c>
      <c r="J14" s="63">
        <f>City_B!I13/J$487</f>
        <v>18450071.580673922</v>
      </c>
      <c r="K14" s="63">
        <f>City_B!J13/K$487</f>
        <v>19616030.993787885</v>
      </c>
      <c r="L14" s="63">
        <f>City_B!K13/L$487</f>
        <v>22577390.595868129</v>
      </c>
      <c r="M14" s="63">
        <f>City_B!L13/M$487</f>
        <v>25878130.991674557</v>
      </c>
      <c r="N14" s="63">
        <f>City_B!M13/N$487</f>
        <v>28560812.615416665</v>
      </c>
      <c r="O14" s="63">
        <f>City_B!N13/O$487</f>
        <v>38032096.622301139</v>
      </c>
      <c r="P14" s="67">
        <f t="shared" ref="P14:AY14" si="6">P62*P102</f>
        <v>36511119.744351834</v>
      </c>
      <c r="Q14" s="67">
        <f t="shared" si="6"/>
        <v>37912037.014710404</v>
      </c>
      <c r="R14" s="67">
        <f t="shared" si="6"/>
        <v>30184673.279210366</v>
      </c>
      <c r="S14" s="67">
        <f t="shared" si="6"/>
        <v>41146529.815985583</v>
      </c>
      <c r="T14" s="67">
        <f t="shared" si="6"/>
        <v>36144693.154805124</v>
      </c>
      <c r="U14" s="67">
        <f t="shared" si="6"/>
        <v>47034690.910754472</v>
      </c>
      <c r="V14" s="67">
        <f t="shared" si="6"/>
        <v>41895198.496086627</v>
      </c>
      <c r="W14" s="67">
        <f t="shared" si="6"/>
        <v>52487675.900572993</v>
      </c>
      <c r="X14" s="67">
        <f t="shared" si="6"/>
        <v>57572182.867252961</v>
      </c>
      <c r="Y14" s="67">
        <f t="shared" si="6"/>
        <v>57829232.401108131</v>
      </c>
      <c r="Z14" s="67">
        <f t="shared" si="6"/>
        <v>62813260.806602426</v>
      </c>
      <c r="AA14" s="67">
        <f t="shared" si="6"/>
        <v>63085389.131757259</v>
      </c>
      <c r="AB14" s="67">
        <f t="shared" si="6"/>
        <v>91796527.116529942</v>
      </c>
      <c r="AC14" s="67">
        <f t="shared" si="6"/>
        <v>95000956.340234414</v>
      </c>
      <c r="AD14" s="67">
        <f t="shared" si="6"/>
        <v>84993047.767652884</v>
      </c>
      <c r="AE14" s="67">
        <f t="shared" si="6"/>
        <v>99731692.114896253</v>
      </c>
      <c r="AF14" s="67">
        <f t="shared" si="6"/>
        <v>92444796.794957563</v>
      </c>
      <c r="AG14" s="67">
        <f t="shared" si="6"/>
        <v>107070003.17990568</v>
      </c>
      <c r="AH14" s="67">
        <f t="shared" si="6"/>
        <v>99667771.973607928</v>
      </c>
      <c r="AI14" s="67">
        <f t="shared" si="6"/>
        <v>114192830.54988065</v>
      </c>
      <c r="AJ14" s="67">
        <f t="shared" si="6"/>
        <v>120940344.40227407</v>
      </c>
      <c r="AK14" s="67">
        <f t="shared" si="6"/>
        <v>121280369.15976414</v>
      </c>
      <c r="AL14" s="67">
        <f t="shared" si="6"/>
        <v>128003632.67473146</v>
      </c>
      <c r="AM14" s="67">
        <f t="shared" si="6"/>
        <v>128340025.85744052</v>
      </c>
      <c r="AN14" s="67">
        <f t="shared" si="6"/>
        <v>145440320.3665016</v>
      </c>
      <c r="AO14" s="67">
        <f t="shared" si="6"/>
        <v>149101568.76170093</v>
      </c>
      <c r="AP14" s="67">
        <f t="shared" si="6"/>
        <v>78087479.256266177</v>
      </c>
      <c r="AQ14" s="67">
        <f t="shared" si="6"/>
        <v>118136356.45082638</v>
      </c>
      <c r="AR14" s="67">
        <f t="shared" si="6"/>
        <v>85815271.905923739</v>
      </c>
      <c r="AS14" s="67">
        <f t="shared" si="6"/>
        <v>125844630.4828493</v>
      </c>
      <c r="AT14" s="67">
        <f t="shared" si="6"/>
        <v>93509407.693939716</v>
      </c>
      <c r="AU14" s="67">
        <f t="shared" si="6"/>
        <v>133525383.83327016</v>
      </c>
      <c r="AV14" s="67">
        <f t="shared" si="6"/>
        <v>161109518.00976142</v>
      </c>
      <c r="AW14" s="67">
        <f t="shared" si="6"/>
        <v>141211310.47753847</v>
      </c>
      <c r="AX14" s="67">
        <f t="shared" si="6"/>
        <v>168798115.94341701</v>
      </c>
      <c r="AY14" s="67">
        <f t="shared" si="6"/>
        <v>148909196.7402209</v>
      </c>
      <c r="BA14" s="37">
        <f t="shared" si="4"/>
        <v>211759602.69720352</v>
      </c>
      <c r="BB14" s="37">
        <f t="shared" si="4"/>
        <v>564616683.52319813</v>
      </c>
      <c r="BC14" s="37">
        <f t="shared" si="2"/>
        <v>1283461997.9318752</v>
      </c>
      <c r="BD14" s="37">
        <f t="shared" si="2"/>
        <v>1549488559.9222159</v>
      </c>
      <c r="BF14" s="77" t="s">
        <v>246</v>
      </c>
      <c r="BG14" s="77" t="str">
        <f t="shared" si="5"/>
        <v>FaresBase Case Scenario</v>
      </c>
    </row>
    <row r="15" spans="2:59" x14ac:dyDescent="0.25">
      <c r="B15" s="38" t="s">
        <v>43</v>
      </c>
      <c r="C15" s="78" t="s">
        <v>104</v>
      </c>
      <c r="D15" s="63">
        <f>City_B!C14/D$487</f>
        <v>178038.66637784091</v>
      </c>
      <c r="E15" s="63">
        <f>City_B!D14/E$487</f>
        <v>185756.93160511358</v>
      </c>
      <c r="F15" s="63">
        <f>City_B!E14/F$487</f>
        <v>248478.76498579539</v>
      </c>
      <c r="G15" s="63">
        <f>City_B!F14/G$487</f>
        <v>288278.69272017037</v>
      </c>
      <c r="H15" s="63">
        <f>City_B!G14/H$487</f>
        <v>313721.3778882575</v>
      </c>
      <c r="I15" s="63">
        <f>City_B!H14/I$487</f>
        <v>332825.33656770829</v>
      </c>
      <c r="J15" s="63">
        <f>City_B!I14/J$487</f>
        <v>368683.7083412247</v>
      </c>
      <c r="K15" s="63">
        <f>City_B!J14/K$487</f>
        <v>426133.26166035351</v>
      </c>
      <c r="L15" s="63">
        <f>City_B!K14/L$487</f>
        <v>491678.39910298289</v>
      </c>
      <c r="M15" s="63">
        <f>City_B!L14/M$487</f>
        <v>561451.53590593429</v>
      </c>
      <c r="N15" s="63">
        <f>City_B!M14/N$487</f>
        <v>581230.15715909097</v>
      </c>
      <c r="O15" s="63">
        <f>City_B!N14/O$487</f>
        <v>622482.84751262632</v>
      </c>
      <c r="P15" s="37">
        <f t="shared" ref="P15:AY15" si="7">P12*P103</f>
        <v>832354.97910789179</v>
      </c>
      <c r="Q15" s="37">
        <f t="shared" si="7"/>
        <v>864292.11150662019</v>
      </c>
      <c r="R15" s="37">
        <f t="shared" si="7"/>
        <v>688129.0760900958</v>
      </c>
      <c r="S15" s="37">
        <f t="shared" si="7"/>
        <v>938029.8168106738</v>
      </c>
      <c r="T15" s="37">
        <f t="shared" si="7"/>
        <v>824001.44192737539</v>
      </c>
      <c r="U15" s="37">
        <f t="shared" si="7"/>
        <v>1072263.9964068346</v>
      </c>
      <c r="V15" s="37">
        <f t="shared" si="7"/>
        <v>955097.44190537219</v>
      </c>
      <c r="W15" s="37">
        <f t="shared" si="7"/>
        <v>1196577.3354404366</v>
      </c>
      <c r="X15" s="37">
        <f t="shared" si="7"/>
        <v>1312490.3701448715</v>
      </c>
      <c r="Y15" s="37">
        <f t="shared" si="7"/>
        <v>1318350.4056869149</v>
      </c>
      <c r="Z15" s="37">
        <f t="shared" si="7"/>
        <v>1431972.800408734</v>
      </c>
      <c r="AA15" s="37">
        <f t="shared" si="7"/>
        <v>1438176.5916916337</v>
      </c>
      <c r="AB15" s="37">
        <f t="shared" si="7"/>
        <v>2010291.1051345465</v>
      </c>
      <c r="AC15" s="37">
        <f t="shared" si="7"/>
        <v>2080466.2606419965</v>
      </c>
      <c r="AD15" s="37">
        <f t="shared" si="7"/>
        <v>1861298.8235240227</v>
      </c>
      <c r="AE15" s="37">
        <f t="shared" si="7"/>
        <v>2184066.6510627791</v>
      </c>
      <c r="AF15" s="37">
        <f t="shared" si="7"/>
        <v>2024487.83794359</v>
      </c>
      <c r="AG15" s="37">
        <f t="shared" si="7"/>
        <v>2344771.4394037579</v>
      </c>
      <c r="AH15" s="37">
        <f t="shared" si="7"/>
        <v>2182666.8367614411</v>
      </c>
      <c r="AI15" s="37">
        <f t="shared" si="7"/>
        <v>2500757.2588573913</v>
      </c>
      <c r="AJ15" s="37">
        <f t="shared" si="7"/>
        <v>2648523.9283090513</v>
      </c>
      <c r="AK15" s="37">
        <f t="shared" si="7"/>
        <v>2655970.2747774757</v>
      </c>
      <c r="AL15" s="37">
        <f t="shared" si="7"/>
        <v>2803205.8757981667</v>
      </c>
      <c r="AM15" s="37">
        <f t="shared" si="7"/>
        <v>2810572.6928692469</v>
      </c>
      <c r="AN15" s="37">
        <f t="shared" si="7"/>
        <v>3185059.299569604</v>
      </c>
      <c r="AO15" s="37">
        <f t="shared" si="7"/>
        <v>3265238.5319845085</v>
      </c>
      <c r="AP15" s="37">
        <f t="shared" si="7"/>
        <v>1710070.8480177671</v>
      </c>
      <c r="AQ15" s="37">
        <f t="shared" si="7"/>
        <v>2587118.2061672527</v>
      </c>
      <c r="AR15" s="37">
        <f t="shared" si="7"/>
        <v>1879305.0588742399</v>
      </c>
      <c r="AS15" s="37">
        <f t="shared" si="7"/>
        <v>2755924.970532578</v>
      </c>
      <c r="AT15" s="37">
        <f t="shared" si="7"/>
        <v>2047802.2038338846</v>
      </c>
      <c r="AU15" s="37">
        <f t="shared" si="7"/>
        <v>2924129.0478119138</v>
      </c>
      <c r="AV15" s="37">
        <f t="shared" si="7"/>
        <v>3528205.7086581918</v>
      </c>
      <c r="AW15" s="37">
        <f t="shared" si="7"/>
        <v>3092446.4172487245</v>
      </c>
      <c r="AX15" s="37">
        <f t="shared" si="7"/>
        <v>3696581.5777949714</v>
      </c>
      <c r="AY15" s="37">
        <f t="shared" si="7"/>
        <v>3261025.695444766</v>
      </c>
      <c r="BA15" s="37">
        <f t="shared" si="4"/>
        <v>4598759.6798270987</v>
      </c>
      <c r="BB15" s="37">
        <f t="shared" si="4"/>
        <v>12871736.367127454</v>
      </c>
      <c r="BC15" s="37">
        <f t="shared" si="2"/>
        <v>28107078.985083465</v>
      </c>
      <c r="BD15" s="37">
        <f t="shared" si="2"/>
        <v>33932907.565938406</v>
      </c>
      <c r="BF15" s="77" t="s">
        <v>246</v>
      </c>
      <c r="BG15" s="77" t="str">
        <f t="shared" si="5"/>
        <v>Taxes &amp; Fees - collectedBase Case Scenario</v>
      </c>
    </row>
    <row r="16" spans="2:59" x14ac:dyDescent="0.25">
      <c r="B16" s="39" t="s">
        <v>44</v>
      </c>
      <c r="C16" s="78" t="s">
        <v>104</v>
      </c>
      <c r="D16" s="67">
        <f>D13+D14+D15</f>
        <v>5460455.4196590893</v>
      </c>
      <c r="E16" s="67">
        <f t="shared" ref="E16:AY16" si="8">E13+E14+E15</f>
        <v>6375416.6550426129</v>
      </c>
      <c r="F16" s="67">
        <f t="shared" si="8"/>
        <v>9377690.0539772715</v>
      </c>
      <c r="G16" s="67">
        <f t="shared" si="8"/>
        <v>11645524.507137783</v>
      </c>
      <c r="H16" s="67">
        <f t="shared" si="8"/>
        <v>13616320.334106691</v>
      </c>
      <c r="I16" s="67">
        <f t="shared" si="8"/>
        <v>15420202.596074652</v>
      </c>
      <c r="J16" s="67">
        <f t="shared" si="8"/>
        <v>19326790.450607635</v>
      </c>
      <c r="K16" s="67">
        <f t="shared" si="8"/>
        <v>20639214.182992429</v>
      </c>
      <c r="L16" s="67">
        <f t="shared" si="8"/>
        <v>23774869.214653168</v>
      </c>
      <c r="M16" s="67">
        <f t="shared" si="8"/>
        <v>27205142.137697287</v>
      </c>
      <c r="N16" s="67">
        <f t="shared" si="8"/>
        <v>29983036.525909089</v>
      </c>
      <c r="O16" s="67">
        <f t="shared" si="8"/>
        <v>39652467.453323863</v>
      </c>
      <c r="P16" s="67">
        <f t="shared" si="8"/>
        <v>44011187.077195831</v>
      </c>
      <c r="Q16" s="67">
        <f t="shared" si="8"/>
        <v>45699878.974270917</v>
      </c>
      <c r="R16" s="67">
        <f t="shared" si="8"/>
        <v>36385170.103167571</v>
      </c>
      <c r="S16" s="67">
        <f t="shared" si="8"/>
        <v>49598797.133273341</v>
      </c>
      <c r="T16" s="67">
        <f t="shared" si="8"/>
        <v>43569489.608163968</v>
      </c>
      <c r="U16" s="67">
        <f t="shared" si="8"/>
        <v>56696496.718962669</v>
      </c>
      <c r="V16" s="67">
        <f t="shared" si="8"/>
        <v>50501256.372252487</v>
      </c>
      <c r="W16" s="67">
        <f t="shared" si="8"/>
        <v>63269626.883045629</v>
      </c>
      <c r="X16" s="67">
        <f t="shared" si="8"/>
        <v>69398586.74165076</v>
      </c>
      <c r="Y16" s="67">
        <f t="shared" si="8"/>
        <v>69708439.060665324</v>
      </c>
      <c r="Z16" s="67">
        <f t="shared" si="8"/>
        <v>75716280.181073591</v>
      </c>
      <c r="AA16" s="67">
        <f t="shared" si="8"/>
        <v>76044308.757333457</v>
      </c>
      <c r="AB16" s="67">
        <f t="shared" si="8"/>
        <v>110570829.90278099</v>
      </c>
      <c r="AC16" s="67">
        <f t="shared" si="8"/>
        <v>114430631.68133788</v>
      </c>
      <c r="AD16" s="67">
        <f t="shared" si="8"/>
        <v>102375897.24615866</v>
      </c>
      <c r="AE16" s="67">
        <f t="shared" si="8"/>
        <v>120128901.50794163</v>
      </c>
      <c r="AF16" s="67">
        <f t="shared" si="8"/>
        <v>111351684.24004319</v>
      </c>
      <c r="AG16" s="67">
        <f t="shared" si="8"/>
        <v>128968050.11225459</v>
      </c>
      <c r="AH16" s="67">
        <f t="shared" si="8"/>
        <v>120051908.36569801</v>
      </c>
      <c r="AI16" s="67">
        <f t="shared" si="8"/>
        <v>137547644.11533269</v>
      </c>
      <c r="AJ16" s="67">
        <f t="shared" si="8"/>
        <v>145675165.16514921</v>
      </c>
      <c r="AK16" s="67">
        <f t="shared" si="8"/>
        <v>146084732.07148153</v>
      </c>
      <c r="AL16" s="67">
        <f t="shared" si="8"/>
        <v>154183043.08450419</v>
      </c>
      <c r="AM16" s="67">
        <f t="shared" si="8"/>
        <v>154588235.68333268</v>
      </c>
      <c r="AN16" s="67">
        <f t="shared" si="8"/>
        <v>175185896.78056142</v>
      </c>
      <c r="AO16" s="67">
        <f t="shared" si="8"/>
        <v>179595946.77105302</v>
      </c>
      <c r="AP16" s="67">
        <f t="shared" si="8"/>
        <v>94057996.065809473</v>
      </c>
      <c r="AQ16" s="67">
        <f t="shared" si="8"/>
        <v>142297703.24400926</v>
      </c>
      <c r="AR16" s="67">
        <f t="shared" si="8"/>
        <v>103366283.35542069</v>
      </c>
      <c r="AS16" s="67">
        <f t="shared" si="8"/>
        <v>151582479.95192191</v>
      </c>
      <c r="AT16" s="67">
        <f t="shared" si="8"/>
        <v>112634030.25379349</v>
      </c>
      <c r="AU16" s="67">
        <f t="shared" si="8"/>
        <v>160834107.42532852</v>
      </c>
      <c r="AV16" s="67">
        <f t="shared" si="8"/>
        <v>194059771.87963316</v>
      </c>
      <c r="AW16" s="67">
        <f t="shared" si="8"/>
        <v>170091966.23898304</v>
      </c>
      <c r="AX16" s="67">
        <f t="shared" si="8"/>
        <v>203320848.31702292</v>
      </c>
      <c r="AY16" s="67">
        <f t="shared" si="8"/>
        <v>179364230.66224948</v>
      </c>
      <c r="BA16" s="37">
        <f t="shared" si="4"/>
        <v>222477129.53118157</v>
      </c>
      <c r="BB16" s="37">
        <f t="shared" si="4"/>
        <v>680599517.61105537</v>
      </c>
      <c r="BC16" s="37">
        <f t="shared" si="2"/>
        <v>1545956723.1760151</v>
      </c>
      <c r="BD16" s="37">
        <f t="shared" si="2"/>
        <v>1866391260.9457865</v>
      </c>
      <c r="BF16" s="77" t="s">
        <v>246</v>
      </c>
      <c r="BG16" s="77" t="str">
        <f t="shared" si="5"/>
        <v>Gross BookingsBase Case Scenario</v>
      </c>
    </row>
    <row r="17" spans="2:59" x14ac:dyDescent="0.25">
      <c r="B17" s="39" t="s">
        <v>45</v>
      </c>
      <c r="C17" s="78" t="s">
        <v>104</v>
      </c>
      <c r="D17" s="63">
        <f>City_B!C16/D$487</f>
        <v>-15789.23526278409</v>
      </c>
      <c r="E17" s="63">
        <f>City_B!D16/E$487</f>
        <v>-17902.239630681815</v>
      </c>
      <c r="F17" s="63">
        <f>City_B!E16/F$487</f>
        <v>-30592.852414772729</v>
      </c>
      <c r="G17" s="63">
        <f>City_B!F16/G$487</f>
        <v>-39959.804900568182</v>
      </c>
      <c r="H17" s="63">
        <f>City_B!G16/H$487</f>
        <v>-51009.820280934335</v>
      </c>
      <c r="I17" s="63">
        <f>City_B!H16/I$487</f>
        <v>-51410.724045138879</v>
      </c>
      <c r="J17" s="63">
        <f>City_B!I16/J$487</f>
        <v>-70393.090119949498</v>
      </c>
      <c r="K17" s="63">
        <f>City_B!J16/K$487</f>
        <v>-82088.954103535347</v>
      </c>
      <c r="L17" s="63">
        <f>City_B!K16/L$487</f>
        <v>-96121.125553345963</v>
      </c>
      <c r="M17" s="63">
        <f>City_B!L16/M$487</f>
        <v>-112794.65226483587</v>
      </c>
      <c r="N17" s="63">
        <f>City_B!M16/N$487</f>
        <v>-122645.11617424242</v>
      </c>
      <c r="O17" s="63">
        <f>City_B!N16/O$487</f>
        <v>-298858.21256944444</v>
      </c>
      <c r="P17" s="67">
        <f t="shared" ref="P17:AY17" si="9">P104*P16</f>
        <v>-172045.17563054271</v>
      </c>
      <c r="Q17" s="67">
        <f t="shared" si="9"/>
        <v>-178646.48119198019</v>
      </c>
      <c r="R17" s="67">
        <f t="shared" si="9"/>
        <v>-142234.1317394315</v>
      </c>
      <c r="S17" s="67">
        <f t="shared" si="9"/>
        <v>-193887.83467463258</v>
      </c>
      <c r="T17" s="67">
        <f t="shared" si="9"/>
        <v>-170318.52557445897</v>
      </c>
      <c r="U17" s="67">
        <f t="shared" si="9"/>
        <v>-221633.62052791784</v>
      </c>
      <c r="V17" s="67">
        <f t="shared" si="9"/>
        <v>-197415.65949783582</v>
      </c>
      <c r="W17" s="67">
        <f t="shared" si="9"/>
        <v>-247328.79960905714</v>
      </c>
      <c r="X17" s="67">
        <f t="shared" si="9"/>
        <v>-271287.66201049025</v>
      </c>
      <c r="Y17" s="67">
        <f t="shared" si="9"/>
        <v>-272498.91306243045</v>
      </c>
      <c r="Z17" s="67">
        <f t="shared" si="9"/>
        <v>-295984.30733066646</v>
      </c>
      <c r="AA17" s="67">
        <f t="shared" si="9"/>
        <v>-297266.61162106146</v>
      </c>
      <c r="AB17" s="67">
        <f t="shared" si="9"/>
        <v>-432235.05462081893</v>
      </c>
      <c r="AC17" s="67">
        <f t="shared" si="9"/>
        <v>-447323.49733258074</v>
      </c>
      <c r="AD17" s="67">
        <f t="shared" si="9"/>
        <v>-400200.04893655755</v>
      </c>
      <c r="AE17" s="67">
        <f t="shared" si="9"/>
        <v>-469598.73911119287</v>
      </c>
      <c r="AF17" s="67">
        <f t="shared" si="9"/>
        <v>-435287.51083747379</v>
      </c>
      <c r="AG17" s="67">
        <f t="shared" si="9"/>
        <v>-504152.06464149762</v>
      </c>
      <c r="AH17" s="67">
        <f t="shared" si="9"/>
        <v>-469297.76339207811</v>
      </c>
      <c r="AI17" s="67">
        <f t="shared" si="9"/>
        <v>-537690.75912181858</v>
      </c>
      <c r="AJ17" s="67">
        <f t="shared" si="9"/>
        <v>-569462.24449448055</v>
      </c>
      <c r="AK17" s="67">
        <f t="shared" si="9"/>
        <v>-571063.29220557294</v>
      </c>
      <c r="AL17" s="67">
        <f t="shared" si="9"/>
        <v>-602720.59193035495</v>
      </c>
      <c r="AM17" s="67">
        <f t="shared" si="9"/>
        <v>-604304.53993219754</v>
      </c>
      <c r="AN17" s="67">
        <f t="shared" si="9"/>
        <v>-684823.34563574276</v>
      </c>
      <c r="AO17" s="67">
        <f t="shared" si="9"/>
        <v>-702062.77668818843</v>
      </c>
      <c r="AP17" s="67">
        <f t="shared" si="9"/>
        <v>-367684.34407859505</v>
      </c>
      <c r="AQ17" s="67">
        <f t="shared" si="9"/>
        <v>-556259.32796353614</v>
      </c>
      <c r="AR17" s="67">
        <f t="shared" si="9"/>
        <v>-404071.59077457181</v>
      </c>
      <c r="AS17" s="67">
        <f t="shared" si="9"/>
        <v>-592554.66888677364</v>
      </c>
      <c r="AT17" s="67">
        <f t="shared" si="9"/>
        <v>-440300.36006528093</v>
      </c>
      <c r="AU17" s="67">
        <f t="shared" si="9"/>
        <v>-628720.42535089154</v>
      </c>
      <c r="AV17" s="67">
        <f t="shared" si="9"/>
        <v>-758603.65859465464</v>
      </c>
      <c r="AW17" s="67">
        <f t="shared" si="9"/>
        <v>-664910.54089501966</v>
      </c>
      <c r="AX17" s="67">
        <f t="shared" si="9"/>
        <v>-794806.35222806898</v>
      </c>
      <c r="AY17" s="67">
        <f t="shared" si="9"/>
        <v>-701156.96974947513</v>
      </c>
      <c r="BA17" s="37">
        <f t="shared" si="4"/>
        <v>-989565.82732023357</v>
      </c>
      <c r="BB17" s="37">
        <f t="shared" si="4"/>
        <v>-2660547.7224705052</v>
      </c>
      <c r="BC17" s="37">
        <f t="shared" si="2"/>
        <v>-6043336.1065566251</v>
      </c>
      <c r="BD17" s="37">
        <f t="shared" si="2"/>
        <v>-7295954.3609107994</v>
      </c>
      <c r="BF17" s="77" t="s">
        <v>246</v>
      </c>
      <c r="BG17" s="77" t="str">
        <f t="shared" si="5"/>
        <v>Net Upfront AdjustmentsBase Case Scenario</v>
      </c>
    </row>
    <row r="18" spans="2:59" x14ac:dyDescent="0.25">
      <c r="B18" s="40" t="s">
        <v>46</v>
      </c>
      <c r="C18" s="78" t="s">
        <v>104</v>
      </c>
      <c r="D18" s="67">
        <f>D17+D16</f>
        <v>5444666.1843963051</v>
      </c>
      <c r="E18" s="67">
        <f t="shared" ref="E18:AY18" si="10">E17+E16</f>
        <v>6357514.4154119315</v>
      </c>
      <c r="F18" s="67">
        <f t="shared" si="10"/>
        <v>9347097.2015624996</v>
      </c>
      <c r="G18" s="67">
        <f t="shared" si="10"/>
        <v>11605564.702237215</v>
      </c>
      <c r="H18" s="67">
        <f t="shared" si="10"/>
        <v>13565310.513825757</v>
      </c>
      <c r="I18" s="67">
        <f t="shared" si="10"/>
        <v>15368791.872029513</v>
      </c>
      <c r="J18" s="67">
        <f t="shared" si="10"/>
        <v>19256397.360487685</v>
      </c>
      <c r="K18" s="67">
        <f t="shared" si="10"/>
        <v>20557125.228888892</v>
      </c>
      <c r="L18" s="67">
        <f t="shared" si="10"/>
        <v>23678748.089099821</v>
      </c>
      <c r="M18" s="67">
        <f t="shared" si="10"/>
        <v>27092347.48543245</v>
      </c>
      <c r="N18" s="67">
        <f t="shared" si="10"/>
        <v>29860391.409734845</v>
      </c>
      <c r="O18" s="67">
        <f t="shared" si="10"/>
        <v>39353609.240754418</v>
      </c>
      <c r="P18" s="67">
        <f t="shared" si="10"/>
        <v>43839141.901565291</v>
      </c>
      <c r="Q18" s="67">
        <f t="shared" si="10"/>
        <v>45521232.49307894</v>
      </c>
      <c r="R18" s="67">
        <f t="shared" si="10"/>
        <v>36242935.971428141</v>
      </c>
      <c r="S18" s="67">
        <f t="shared" si="10"/>
        <v>49404909.298598707</v>
      </c>
      <c r="T18" s="67">
        <f t="shared" si="10"/>
        <v>43399171.082589507</v>
      </c>
      <c r="U18" s="67">
        <f t="shared" si="10"/>
        <v>56474863.098434754</v>
      </c>
      <c r="V18" s="67">
        <f t="shared" si="10"/>
        <v>50303840.712754652</v>
      </c>
      <c r="W18" s="67">
        <f t="shared" si="10"/>
        <v>63022298.083436571</v>
      </c>
      <c r="X18" s="67">
        <f t="shared" si="10"/>
        <v>69127299.079640269</v>
      </c>
      <c r="Y18" s="67">
        <f t="shared" si="10"/>
        <v>69435940.147602901</v>
      </c>
      <c r="Z18" s="67">
        <f t="shared" si="10"/>
        <v>75420295.873742923</v>
      </c>
      <c r="AA18" s="67">
        <f t="shared" si="10"/>
        <v>75747042.145712391</v>
      </c>
      <c r="AB18" s="67">
        <f t="shared" si="10"/>
        <v>110138594.84816018</v>
      </c>
      <c r="AC18" s="67">
        <f t="shared" si="10"/>
        <v>113983308.18400529</v>
      </c>
      <c r="AD18" s="67">
        <f t="shared" si="10"/>
        <v>101975697.1972221</v>
      </c>
      <c r="AE18" s="67">
        <f t="shared" si="10"/>
        <v>119659302.76883043</v>
      </c>
      <c r="AF18" s="67">
        <f t="shared" si="10"/>
        <v>110916396.72920571</v>
      </c>
      <c r="AG18" s="67">
        <f t="shared" si="10"/>
        <v>128463898.0476131</v>
      </c>
      <c r="AH18" s="67">
        <f t="shared" si="10"/>
        <v>119582610.60230593</v>
      </c>
      <c r="AI18" s="67">
        <f t="shared" si="10"/>
        <v>137009953.35621089</v>
      </c>
      <c r="AJ18" s="67">
        <f t="shared" si="10"/>
        <v>145105702.92065474</v>
      </c>
      <c r="AK18" s="67">
        <f t="shared" si="10"/>
        <v>145513668.77927595</v>
      </c>
      <c r="AL18" s="67">
        <f t="shared" si="10"/>
        <v>153580322.49257383</v>
      </c>
      <c r="AM18" s="67">
        <f t="shared" si="10"/>
        <v>153983931.14340049</v>
      </c>
      <c r="AN18" s="67">
        <f t="shared" si="10"/>
        <v>174501073.43492568</v>
      </c>
      <c r="AO18" s="67">
        <f t="shared" si="10"/>
        <v>178893883.99436483</v>
      </c>
      <c r="AP18" s="67">
        <f t="shared" si="10"/>
        <v>93690311.721730873</v>
      </c>
      <c r="AQ18" s="67">
        <f t="shared" si="10"/>
        <v>141741443.91604573</v>
      </c>
      <c r="AR18" s="67">
        <f t="shared" si="10"/>
        <v>102962211.76464613</v>
      </c>
      <c r="AS18" s="67">
        <f t="shared" si="10"/>
        <v>150989925.28303513</v>
      </c>
      <c r="AT18" s="67">
        <f t="shared" si="10"/>
        <v>112193729.89372821</v>
      </c>
      <c r="AU18" s="67">
        <f t="shared" si="10"/>
        <v>160205386.99997762</v>
      </c>
      <c r="AV18" s="67">
        <f t="shared" si="10"/>
        <v>193301168.22103849</v>
      </c>
      <c r="AW18" s="67">
        <f t="shared" si="10"/>
        <v>169427055.69808802</v>
      </c>
      <c r="AX18" s="67">
        <f t="shared" si="10"/>
        <v>202526041.96479484</v>
      </c>
      <c r="AY18" s="67">
        <f t="shared" si="10"/>
        <v>178663073.6925</v>
      </c>
      <c r="BA18" s="37">
        <f t="shared" si="4"/>
        <v>221487563.70386136</v>
      </c>
      <c r="BB18" s="37">
        <f t="shared" si="4"/>
        <v>677938969.88858497</v>
      </c>
      <c r="BC18" s="37">
        <f t="shared" si="2"/>
        <v>1539913387.0694585</v>
      </c>
      <c r="BD18" s="37">
        <f t="shared" si="2"/>
        <v>1859095306.5848756</v>
      </c>
      <c r="BF18" s="77" t="s">
        <v>246</v>
      </c>
      <c r="BG18" s="77" t="str">
        <f t="shared" si="5"/>
        <v>Net BookingsBase Case Scenario</v>
      </c>
    </row>
    <row r="19" spans="2:59" x14ac:dyDescent="0.25">
      <c r="B19" s="40" t="s">
        <v>47</v>
      </c>
      <c r="C19" s="78" t="s">
        <v>104</v>
      </c>
      <c r="D19" s="63">
        <f>City_B!C18/D$487</f>
        <v>4181150.9686931823</v>
      </c>
      <c r="E19" s="63">
        <f>City_B!D18/E$487</f>
        <v>4872900.4252840895</v>
      </c>
      <c r="F19" s="63">
        <f>City_B!E18/F$487</f>
        <v>7129390.6757102264</v>
      </c>
      <c r="G19" s="63">
        <f>City_B!F18/G$487</f>
        <v>8771559.845383523</v>
      </c>
      <c r="H19" s="63">
        <f>City_B!G18/H$487</f>
        <v>10221771.088304924</v>
      </c>
      <c r="I19" s="63">
        <f>City_B!H18/I$487</f>
        <v>11543033.518538194</v>
      </c>
      <c r="J19" s="63">
        <f>City_B!I18/J$487</f>
        <v>14430597.482299559</v>
      </c>
      <c r="K19" s="63">
        <f>City_B!J18/K$487</f>
        <v>15471296.107121214</v>
      </c>
      <c r="L19" s="63">
        <f>City_B!K18/L$487</f>
        <v>17719433.81226176</v>
      </c>
      <c r="M19" s="63">
        <f>City_B!L18/M$487</f>
        <v>20179164.480397727</v>
      </c>
      <c r="N19" s="63">
        <f>City_B!M18/N$487</f>
        <v>22206282.910909094</v>
      </c>
      <c r="O19" s="63">
        <f>City_B!N18/O$487</f>
        <v>29430779.974498108</v>
      </c>
      <c r="P19" s="67">
        <f t="shared" ref="P19:AY19" si="11">P18*P105</f>
        <v>33040919.21810168</v>
      </c>
      <c r="Q19" s="67">
        <f t="shared" si="11"/>
        <v>34308686.262368277</v>
      </c>
      <c r="R19" s="67">
        <f t="shared" si="11"/>
        <v>27315770.056530956</v>
      </c>
      <c r="S19" s="67">
        <f t="shared" si="11"/>
        <v>37235756.593455486</v>
      </c>
      <c r="T19" s="67">
        <f t="shared" si="11"/>
        <v>32709319.655301347</v>
      </c>
      <c r="U19" s="67">
        <f t="shared" si="11"/>
        <v>42564277.231487252</v>
      </c>
      <c r="V19" s="67">
        <f t="shared" si="11"/>
        <v>37913268.035272278</v>
      </c>
      <c r="W19" s="67">
        <f t="shared" si="11"/>
        <v>47498983.091172285</v>
      </c>
      <c r="X19" s="67">
        <f t="shared" si="11"/>
        <v>52100232.933035508</v>
      </c>
      <c r="Y19" s="67">
        <f t="shared" si="11"/>
        <v>52332851.18584802</v>
      </c>
      <c r="Z19" s="67">
        <f t="shared" si="11"/>
        <v>56843172.454538658</v>
      </c>
      <c r="AA19" s="67">
        <f t="shared" si="11"/>
        <v>57089436.334456742</v>
      </c>
      <c r="AB19" s="67">
        <f t="shared" si="11"/>
        <v>83009845.935039982</v>
      </c>
      <c r="AC19" s="67">
        <f t="shared" si="11"/>
        <v>85907550.069661304</v>
      </c>
      <c r="AD19" s="67">
        <f t="shared" si="11"/>
        <v>76857589.522816569</v>
      </c>
      <c r="AE19" s="67">
        <f t="shared" si="11"/>
        <v>90185464.062154248</v>
      </c>
      <c r="AF19" s="67">
        <f t="shared" si="11"/>
        <v>83596063.821717992</v>
      </c>
      <c r="AG19" s="67">
        <f t="shared" si="11"/>
        <v>96821358.578692466</v>
      </c>
      <c r="AH19" s="67">
        <f t="shared" si="11"/>
        <v>90127662.299417049</v>
      </c>
      <c r="AI19" s="67">
        <f t="shared" si="11"/>
        <v>103262395.30607253</v>
      </c>
      <c r="AJ19" s="67">
        <f t="shared" si="11"/>
        <v>109364043.18890257</v>
      </c>
      <c r="AK19" s="67">
        <f t="shared" si="11"/>
        <v>109671521.08180279</v>
      </c>
      <c r="AL19" s="67">
        <f t="shared" si="11"/>
        <v>115751239.84773871</v>
      </c>
      <c r="AM19" s="67">
        <f t="shared" si="11"/>
        <v>116055433.77693638</v>
      </c>
      <c r="AN19" s="67">
        <f t="shared" si="11"/>
        <v>131518903.4443565</v>
      </c>
      <c r="AO19" s="67">
        <f t="shared" si="11"/>
        <v>134829700.42940584</v>
      </c>
      <c r="AP19" s="67">
        <f t="shared" si="11"/>
        <v>70613015.831086442</v>
      </c>
      <c r="AQ19" s="67">
        <f t="shared" si="11"/>
        <v>106828450.44738294</v>
      </c>
      <c r="AR19" s="67">
        <f t="shared" si="11"/>
        <v>77601111.10457851</v>
      </c>
      <c r="AS19" s="67">
        <f t="shared" si="11"/>
        <v>113798895.40780094</v>
      </c>
      <c r="AT19" s="67">
        <f t="shared" si="11"/>
        <v>84558771.121015817</v>
      </c>
      <c r="AU19" s="67">
        <f t="shared" si="11"/>
        <v>120744453.94155805</v>
      </c>
      <c r="AV19" s="67">
        <f t="shared" si="11"/>
        <v>145688259.55345562</v>
      </c>
      <c r="AW19" s="67">
        <f t="shared" si="11"/>
        <v>127694690.58611891</v>
      </c>
      <c r="AX19" s="67">
        <f t="shared" si="11"/>
        <v>152640911.79398131</v>
      </c>
      <c r="AY19" s="67">
        <f t="shared" si="11"/>
        <v>134655742.08515391</v>
      </c>
      <c r="BA19" s="37">
        <f t="shared" si="4"/>
        <v>166157361.28940159</v>
      </c>
      <c r="BB19" s="37">
        <f t="shared" si="4"/>
        <v>510952673.05156839</v>
      </c>
      <c r="BC19" s="37">
        <f t="shared" si="2"/>
        <v>1160610167.4909525</v>
      </c>
      <c r="BD19" s="37">
        <f t="shared" si="2"/>
        <v>1401172905.7458944</v>
      </c>
      <c r="BF19" s="77" t="s">
        <v>246</v>
      </c>
      <c r="BG19" s="77" t="str">
        <f t="shared" si="5"/>
        <v>Total Contra RevenueBase Case Scenario</v>
      </c>
    </row>
    <row r="20" spans="2:59" x14ac:dyDescent="0.25">
      <c r="B20" s="54" t="s">
        <v>48</v>
      </c>
      <c r="C20" s="78" t="s">
        <v>104</v>
      </c>
      <c r="D20" s="63">
        <f>City_B!C19/D$487</f>
        <v>-630553.83117897727</v>
      </c>
      <c r="E20" s="63">
        <f>City_B!D19/E$487</f>
        <v>-864085.57563920435</v>
      </c>
      <c r="F20" s="63">
        <f>City_B!E19/F$487</f>
        <v>-1266241.4318181816</v>
      </c>
      <c r="G20" s="63">
        <f>City_B!F19/G$487</f>
        <v>-1782580.9330965907</v>
      </c>
      <c r="H20" s="63">
        <f>City_B!G19/H$487</f>
        <v>-2412294.1486426769</v>
      </c>
      <c r="I20" s="63">
        <f>City_B!H19/I$487</f>
        <v>-2957718.9389357637</v>
      </c>
      <c r="J20" s="63">
        <f>City_B!I19/J$487</f>
        <v>-3810495.3557291664</v>
      </c>
      <c r="K20" s="63">
        <f>City_B!J19/K$487</f>
        <v>-3060267.8792550508</v>
      </c>
      <c r="L20" s="63">
        <f>City_B!K19/L$487</f>
        <v>-5836353.1836261833</v>
      </c>
      <c r="M20" s="63">
        <f>City_B!L19/M$487</f>
        <v>-5788508.3220012626</v>
      </c>
      <c r="N20" s="63">
        <f>City_B!M19/N$487</f>
        <v>-6080161.0484848479</v>
      </c>
      <c r="O20" s="63">
        <f>City_B!N19/O$487</f>
        <v>-6677228.2025568187</v>
      </c>
      <c r="P20" s="67">
        <f t="shared" ref="P20:AY20" si="12">P18*P106</f>
        <v>-7639886.0390503844</v>
      </c>
      <c r="Q20" s="67">
        <f t="shared" si="12"/>
        <v>-7933025.4544015843</v>
      </c>
      <c r="R20" s="67">
        <f t="shared" si="12"/>
        <v>-6316088.51204326</v>
      </c>
      <c r="S20" s="67">
        <f t="shared" si="12"/>
        <v>-8609837.2467787266</v>
      </c>
      <c r="T20" s="67">
        <f t="shared" si="12"/>
        <v>-7563211.9352317005</v>
      </c>
      <c r="U20" s="67">
        <f t="shared" si="12"/>
        <v>-9841924.3495185282</v>
      </c>
      <c r="V20" s="67">
        <f t="shared" si="12"/>
        <v>-8766494.819513483</v>
      </c>
      <c r="W20" s="67">
        <f t="shared" si="12"/>
        <v>-10982951.63617989</v>
      </c>
      <c r="X20" s="67">
        <f t="shared" si="12"/>
        <v>-12046875.560238723</v>
      </c>
      <c r="Y20" s="67">
        <f t="shared" si="12"/>
        <v>-12100662.712174766</v>
      </c>
      <c r="Z20" s="67">
        <f t="shared" si="12"/>
        <v>-13143561.678297458</v>
      </c>
      <c r="AA20" s="67">
        <f t="shared" si="12"/>
        <v>-13200504.040151538</v>
      </c>
      <c r="AB20" s="67">
        <f t="shared" si="12"/>
        <v>-19193950.352186102</v>
      </c>
      <c r="AC20" s="67">
        <f t="shared" si="12"/>
        <v>-19863971.946236167</v>
      </c>
      <c r="AD20" s="67">
        <f t="shared" si="12"/>
        <v>-17771394.957702607</v>
      </c>
      <c r="AE20" s="67">
        <f t="shared" si="12"/>
        <v>-20853132.54348734</v>
      </c>
      <c r="AF20" s="67">
        <f t="shared" si="12"/>
        <v>-19329498.574035186</v>
      </c>
      <c r="AG20" s="67">
        <f t="shared" si="12"/>
        <v>-22387517.151217513</v>
      </c>
      <c r="AH20" s="67">
        <f t="shared" si="12"/>
        <v>-20839767.331785645</v>
      </c>
      <c r="AI20" s="67">
        <f t="shared" si="12"/>
        <v>-23876845.769640528</v>
      </c>
      <c r="AJ20" s="67">
        <f t="shared" si="12"/>
        <v>-25287699.207691841</v>
      </c>
      <c r="AK20" s="67">
        <f t="shared" si="12"/>
        <v>-25358795.77875812</v>
      </c>
      <c r="AL20" s="67">
        <f t="shared" si="12"/>
        <v>-26764578.657092195</v>
      </c>
      <c r="AM20" s="67">
        <f t="shared" si="12"/>
        <v>-26834915.893701758</v>
      </c>
      <c r="AN20" s="67">
        <f t="shared" si="12"/>
        <v>-30410456.430197448</v>
      </c>
      <c r="AO20" s="67">
        <f t="shared" si="12"/>
        <v>-31175995.412247051</v>
      </c>
      <c r="AP20" s="67">
        <f t="shared" si="12"/>
        <v>-16327493.501682181</v>
      </c>
      <c r="AQ20" s="67">
        <f t="shared" si="12"/>
        <v>-24701406.814953554</v>
      </c>
      <c r="AR20" s="67">
        <f t="shared" si="12"/>
        <v>-17943315.724032972</v>
      </c>
      <c r="AS20" s="67">
        <f t="shared" si="12"/>
        <v>-26313147.843934715</v>
      </c>
      <c r="AT20" s="67">
        <f t="shared" si="12"/>
        <v>-19552100.554538436</v>
      </c>
      <c r="AU20" s="67">
        <f t="shared" si="12"/>
        <v>-27919134.509293199</v>
      </c>
      <c r="AV20" s="67">
        <f t="shared" si="12"/>
        <v>-33686765.579034112</v>
      </c>
      <c r="AW20" s="67">
        <f t="shared" si="12"/>
        <v>-29526202.870750476</v>
      </c>
      <c r="AX20" s="67">
        <f t="shared" si="12"/>
        <v>-35294392.486631282</v>
      </c>
      <c r="AY20" s="67">
        <f t="shared" si="12"/>
        <v>-31135771.896767538</v>
      </c>
      <c r="BA20" s="175">
        <f t="shared" si="4"/>
        <v>-41166488.850964725</v>
      </c>
      <c r="BB20" s="175">
        <f t="shared" si="4"/>
        <v>-118145023.98358005</v>
      </c>
      <c r="BC20" s="175">
        <f t="shared" si="2"/>
        <v>-268362068.163535</v>
      </c>
      <c r="BD20" s="175">
        <f t="shared" si="2"/>
        <v>-323986183.62406301</v>
      </c>
      <c r="BF20" s="77" t="s">
        <v>246</v>
      </c>
      <c r="BG20" s="77" t="str">
        <f t="shared" si="5"/>
        <v>Total Other RevenueBase Case Scenario</v>
      </c>
    </row>
    <row r="21" spans="2:59" x14ac:dyDescent="0.25">
      <c r="B21" s="55" t="s">
        <v>49</v>
      </c>
      <c r="C21" s="79" t="s">
        <v>104</v>
      </c>
      <c r="D21" s="68">
        <f>D18-D19+D20</f>
        <v>632961.38452414551</v>
      </c>
      <c r="E21" s="68">
        <f t="shared" ref="E21:AY21" si="13">E18-E19+E20</f>
        <v>620528.41448863759</v>
      </c>
      <c r="F21" s="68">
        <f t="shared" si="13"/>
        <v>951465.09403409157</v>
      </c>
      <c r="G21" s="68">
        <f t="shared" si="13"/>
        <v>1051423.9237571012</v>
      </c>
      <c r="H21" s="68">
        <f t="shared" si="13"/>
        <v>931245.2768781567</v>
      </c>
      <c r="I21" s="68">
        <f t="shared" si="13"/>
        <v>868039.41455555568</v>
      </c>
      <c r="J21" s="68">
        <f t="shared" si="13"/>
        <v>1015304.5224589594</v>
      </c>
      <c r="K21" s="68">
        <f t="shared" si="13"/>
        <v>2025561.2425126266</v>
      </c>
      <c r="L21" s="68">
        <f t="shared" si="13"/>
        <v>122961.09321187716</v>
      </c>
      <c r="M21" s="68">
        <f t="shared" si="13"/>
        <v>1124674.6830334598</v>
      </c>
      <c r="N21" s="68">
        <f t="shared" si="13"/>
        <v>1573947.4503409034</v>
      </c>
      <c r="O21" s="68">
        <f t="shared" si="13"/>
        <v>3245601.0636994913</v>
      </c>
      <c r="P21" s="68">
        <f t="shared" si="13"/>
        <v>3158336.6444132263</v>
      </c>
      <c r="Q21" s="68">
        <f t="shared" si="13"/>
        <v>3279520.7763090786</v>
      </c>
      <c r="R21" s="68">
        <f t="shared" si="13"/>
        <v>2611077.4028539248</v>
      </c>
      <c r="S21" s="68">
        <f t="shared" si="13"/>
        <v>3559315.4583644941</v>
      </c>
      <c r="T21" s="68">
        <f t="shared" si="13"/>
        <v>3126639.4920564592</v>
      </c>
      <c r="U21" s="68">
        <f t="shared" si="13"/>
        <v>4068661.5174289737</v>
      </c>
      <c r="V21" s="68">
        <f t="shared" si="13"/>
        <v>3624077.857968891</v>
      </c>
      <c r="W21" s="68">
        <f t="shared" si="13"/>
        <v>4540363.3560843952</v>
      </c>
      <c r="X21" s="68">
        <f t="shared" si="13"/>
        <v>4980190.5863660388</v>
      </c>
      <c r="Y21" s="68">
        <f t="shared" si="13"/>
        <v>5002426.2495801151</v>
      </c>
      <c r="Z21" s="68">
        <f t="shared" si="13"/>
        <v>5433561.7409068067</v>
      </c>
      <c r="AA21" s="68">
        <f t="shared" si="13"/>
        <v>5457101.7711041104</v>
      </c>
      <c r="AB21" s="68">
        <f t="shared" si="13"/>
        <v>7934798.5609340928</v>
      </c>
      <c r="AC21" s="68">
        <f t="shared" si="13"/>
        <v>8211786.1681078188</v>
      </c>
      <c r="AD21" s="68">
        <f t="shared" si="13"/>
        <v>7346712.7167029232</v>
      </c>
      <c r="AE21" s="68">
        <f t="shared" si="13"/>
        <v>8620706.1631888449</v>
      </c>
      <c r="AF21" s="68">
        <f t="shared" si="13"/>
        <v>7990834.3334525339</v>
      </c>
      <c r="AG21" s="68">
        <f t="shared" si="13"/>
        <v>9255022.3177031204</v>
      </c>
      <c r="AH21" s="68">
        <f t="shared" si="13"/>
        <v>8615180.9711032398</v>
      </c>
      <c r="AI21" s="68">
        <f t="shared" si="13"/>
        <v>9870712.2804978266</v>
      </c>
      <c r="AJ21" s="68">
        <f t="shared" si="13"/>
        <v>10453960.524060331</v>
      </c>
      <c r="AK21" s="68">
        <f t="shared" si="13"/>
        <v>10483351.918715049</v>
      </c>
      <c r="AL21" s="68">
        <f t="shared" si="13"/>
        <v>11064503.987742919</v>
      </c>
      <c r="AM21" s="68">
        <f t="shared" si="13"/>
        <v>11093581.47276235</v>
      </c>
      <c r="AN21" s="68">
        <f t="shared" si="13"/>
        <v>12571713.560371727</v>
      </c>
      <c r="AO21" s="68">
        <f t="shared" si="13"/>
        <v>12888188.152711939</v>
      </c>
      <c r="AP21" s="68">
        <f t="shared" si="13"/>
        <v>6749802.3889622502</v>
      </c>
      <c r="AQ21" s="68">
        <f t="shared" si="13"/>
        <v>10211586.653709229</v>
      </c>
      <c r="AR21" s="68">
        <f t="shared" si="13"/>
        <v>7417784.9360346459</v>
      </c>
      <c r="AS21" s="68">
        <f t="shared" si="13"/>
        <v>10877882.031299472</v>
      </c>
      <c r="AT21" s="68">
        <f t="shared" si="13"/>
        <v>8082858.2181739584</v>
      </c>
      <c r="AU21" s="68">
        <f t="shared" si="13"/>
        <v>11541798.549126372</v>
      </c>
      <c r="AV21" s="68">
        <f t="shared" si="13"/>
        <v>13926143.088548757</v>
      </c>
      <c r="AW21" s="68">
        <f t="shared" si="13"/>
        <v>12206162.241218638</v>
      </c>
      <c r="AX21" s="68">
        <f t="shared" si="13"/>
        <v>14590737.684182249</v>
      </c>
      <c r="AY21" s="68">
        <f t="shared" si="13"/>
        <v>12871559.71057855</v>
      </c>
      <c r="BA21" s="134">
        <f t="shared" si="4"/>
        <v>14163713.563495006</v>
      </c>
      <c r="BB21" s="134">
        <f t="shared" si="4"/>
        <v>48841272.853436515</v>
      </c>
      <c r="BC21" s="134">
        <f t="shared" si="4"/>
        <v>110941151.41497105</v>
      </c>
      <c r="BD21" s="134">
        <f t="shared" si="4"/>
        <v>133936217.21491779</v>
      </c>
      <c r="BF21" s="77" t="s">
        <v>246</v>
      </c>
      <c r="BG21" s="77" t="str">
        <f t="shared" si="5"/>
        <v>Adjusted Net RevenueBase Case Scenario</v>
      </c>
    </row>
    <row r="22" spans="2:59" x14ac:dyDescent="0.25">
      <c r="B22" s="40" t="s">
        <v>50</v>
      </c>
      <c r="C22" s="78" t="s">
        <v>26</v>
      </c>
      <c r="D22" s="63">
        <f>City_B!C21/D$487</f>
        <v>8902.1414843750008</v>
      </c>
      <c r="E22" s="63">
        <f>City_B!D21/E$487</f>
        <v>8552.9465198863618</v>
      </c>
      <c r="F22" s="63">
        <f>City_B!E21/F$487</f>
        <v>-8051.6492187499998</v>
      </c>
      <c r="G22" s="63">
        <f>City_B!F21/G$487</f>
        <v>8915.5602982954533</v>
      </c>
      <c r="H22" s="63">
        <f>City_B!G21/H$487</f>
        <v>9173.5549873737345</v>
      </c>
      <c r="I22" s="63">
        <f>City_B!H21/I$487</f>
        <v>1208.4711909722216</v>
      </c>
      <c r="J22" s="63">
        <f>City_B!I21/J$487</f>
        <v>3614.2216145833331</v>
      </c>
      <c r="K22" s="63">
        <f>City_B!J21/K$487</f>
        <v>3830.3270959595961</v>
      </c>
      <c r="L22" s="63">
        <f>City_B!K21/L$487</f>
        <v>15464.962215672347</v>
      </c>
      <c r="M22" s="63">
        <f>City_B!L21/M$487</f>
        <v>2547.1675583964648</v>
      </c>
      <c r="N22" s="63">
        <f>City_B!M21/N$487</f>
        <v>4571.8114393939404</v>
      </c>
      <c r="O22" s="63">
        <f>City_B!N21/O$487</f>
        <v>-163322.81995896465</v>
      </c>
      <c r="P22" s="37">
        <f t="shared" ref="P22:AY22" si="14">P21*P107</f>
        <v>32946.159776647917</v>
      </c>
      <c r="Q22" s="37">
        <f t="shared" si="14"/>
        <v>34210.290938504128</v>
      </c>
      <c r="R22" s="37">
        <f t="shared" si="14"/>
        <v>27237.430011075496</v>
      </c>
      <c r="S22" s="37">
        <f t="shared" si="14"/>
        <v>37128.966601518106</v>
      </c>
      <c r="T22" s="37">
        <f t="shared" si="14"/>
        <v>32615.511222176039</v>
      </c>
      <c r="U22" s="37">
        <f t="shared" si="14"/>
        <v>42442.205351170756</v>
      </c>
      <c r="V22" s="37">
        <f t="shared" si="14"/>
        <v>37804.534979784505</v>
      </c>
      <c r="W22" s="37">
        <f t="shared" si="14"/>
        <v>47362.758760437668</v>
      </c>
      <c r="X22" s="37">
        <f t="shared" si="14"/>
        <v>51950.812484416703</v>
      </c>
      <c r="Y22" s="37">
        <f t="shared" si="14"/>
        <v>52182.763601561404</v>
      </c>
      <c r="Z22" s="37">
        <f t="shared" si="14"/>
        <v>56680.149530245937</v>
      </c>
      <c r="AA22" s="37">
        <f t="shared" si="14"/>
        <v>56925.70713962851</v>
      </c>
      <c r="AB22" s="37">
        <f t="shared" si="14"/>
        <v>82771.778507676747</v>
      </c>
      <c r="AC22" s="37">
        <f t="shared" si="14"/>
        <v>85661.172194774466</v>
      </c>
      <c r="AD22" s="37">
        <f t="shared" si="14"/>
        <v>76637.166410293881</v>
      </c>
      <c r="AE22" s="37">
        <f t="shared" si="14"/>
        <v>89926.817377860556</v>
      </c>
      <c r="AF22" s="37">
        <f t="shared" si="14"/>
        <v>83356.315155429649</v>
      </c>
      <c r="AG22" s="37">
        <f t="shared" si="14"/>
        <v>96543.680533503939</v>
      </c>
      <c r="AH22" s="37">
        <f t="shared" si="14"/>
        <v>89869.181387228906</v>
      </c>
      <c r="AI22" s="37">
        <f t="shared" si="14"/>
        <v>102966.24474083573</v>
      </c>
      <c r="AJ22" s="37">
        <f t="shared" si="14"/>
        <v>109050.3934511546</v>
      </c>
      <c r="AK22" s="37">
        <f t="shared" si="14"/>
        <v>109356.98951527769</v>
      </c>
      <c r="AL22" s="37">
        <f t="shared" si="14"/>
        <v>115419.27200013894</v>
      </c>
      <c r="AM22" s="37">
        <f t="shared" si="14"/>
        <v>115722.59351877686</v>
      </c>
      <c r="AN22" s="37">
        <f t="shared" si="14"/>
        <v>131141.7148513656</v>
      </c>
      <c r="AO22" s="37">
        <f t="shared" si="14"/>
        <v>134443.01666253692</v>
      </c>
      <c r="AP22" s="37">
        <f t="shared" si="14"/>
        <v>70410.501794011623</v>
      </c>
      <c r="AQ22" s="37">
        <f t="shared" si="14"/>
        <v>106522.07264266918</v>
      </c>
      <c r="AR22" s="37">
        <f t="shared" si="14"/>
        <v>77378.555615249556</v>
      </c>
      <c r="AS22" s="37">
        <f t="shared" si="14"/>
        <v>113472.52677090808</v>
      </c>
      <c r="AT22" s="37">
        <f t="shared" si="14"/>
        <v>84316.261465986157</v>
      </c>
      <c r="AU22" s="37">
        <f t="shared" si="14"/>
        <v>120398.16584531541</v>
      </c>
      <c r="AV22" s="37">
        <f t="shared" si="14"/>
        <v>145270.43406831933</v>
      </c>
      <c r="AW22" s="37">
        <f t="shared" si="14"/>
        <v>127328.46961397589</v>
      </c>
      <c r="AX22" s="37">
        <f t="shared" si="14"/>
        <v>152203.14650515508</v>
      </c>
      <c r="AY22" s="37">
        <f t="shared" si="14"/>
        <v>134269.55722073471</v>
      </c>
      <c r="BA22" s="37">
        <f t="shared" si="4"/>
        <v>-104593.30477280619</v>
      </c>
      <c r="BB22" s="37">
        <f t="shared" si="4"/>
        <v>509487.29039716726</v>
      </c>
      <c r="BC22" s="37">
        <f t="shared" si="2"/>
        <v>1157281.6047929518</v>
      </c>
      <c r="BD22" s="37">
        <f t="shared" si="2"/>
        <v>1397154.4230562276</v>
      </c>
      <c r="BF22" s="77" t="s">
        <v>246</v>
      </c>
      <c r="BG22" s="77" t="str">
        <f t="shared" si="5"/>
        <v>Chargebacks and FraudBase Case Scenario</v>
      </c>
    </row>
    <row r="23" spans="2:59" x14ac:dyDescent="0.25">
      <c r="B23" s="40" t="s">
        <v>51</v>
      </c>
      <c r="C23" s="78" t="s">
        <v>26</v>
      </c>
      <c r="D23" s="63">
        <f>City_B!C22/D$487</f>
        <v>11715.057748579546</v>
      </c>
      <c r="E23" s="63">
        <f>City_B!D22/E$487</f>
        <v>12259.387499999999</v>
      </c>
      <c r="F23" s="63">
        <f>City_B!E22/F$487</f>
        <v>30026.431889204538</v>
      </c>
      <c r="G23" s="63">
        <f>City_B!F22/G$487</f>
        <v>24592.133664772722</v>
      </c>
      <c r="H23" s="63">
        <f>City_B!G22/H$487</f>
        <v>42312.70252525252</v>
      </c>
      <c r="I23" s="63">
        <f>City_B!H22/I$487</f>
        <v>46455.257447916665</v>
      </c>
      <c r="J23" s="63">
        <f>City_B!I22/J$487</f>
        <v>33451.125860164138</v>
      </c>
      <c r="K23" s="63">
        <f>City_B!J22/K$487</f>
        <v>37695.335681818178</v>
      </c>
      <c r="L23" s="63">
        <f>City_B!K22/L$487</f>
        <v>60670.644837042302</v>
      </c>
      <c r="M23" s="63">
        <f>City_B!L22/M$487</f>
        <v>65391.888636363634</v>
      </c>
      <c r="N23" s="63">
        <f>City_B!M22/N$487</f>
        <v>55797.66863636364</v>
      </c>
      <c r="O23" s="63">
        <f>City_B!N22/O$487</f>
        <v>61664.175789141416</v>
      </c>
      <c r="P23" s="37">
        <f t="shared" ref="P23:AY23" si="15">P21*P108</f>
        <v>223644.28903776049</v>
      </c>
      <c r="Q23" s="37">
        <f t="shared" si="15"/>
        <v>232225.43223807352</v>
      </c>
      <c r="R23" s="37">
        <f t="shared" si="15"/>
        <v>184892.43393885207</v>
      </c>
      <c r="S23" s="37">
        <f t="shared" si="15"/>
        <v>252037.91260032926</v>
      </c>
      <c r="T23" s="37">
        <f t="shared" si="15"/>
        <v>221399.7888778772</v>
      </c>
      <c r="U23" s="37">
        <f t="shared" si="15"/>
        <v>288105.10558153345</v>
      </c>
      <c r="V23" s="37">
        <f t="shared" si="15"/>
        <v>256623.78878978643</v>
      </c>
      <c r="W23" s="37">
        <f t="shared" si="15"/>
        <v>321506.68186077627</v>
      </c>
      <c r="X23" s="37">
        <f t="shared" si="15"/>
        <v>352651.19218072039</v>
      </c>
      <c r="Y23" s="37">
        <f t="shared" si="15"/>
        <v>354225.71689124854</v>
      </c>
      <c r="Z23" s="37">
        <f t="shared" si="15"/>
        <v>384754.75837492396</v>
      </c>
      <c r="AA23" s="37">
        <f t="shared" si="15"/>
        <v>386421.64633213897</v>
      </c>
      <c r="AB23" s="37">
        <f t="shared" si="15"/>
        <v>561869.29469883675</v>
      </c>
      <c r="AC23" s="37">
        <f t="shared" si="15"/>
        <v>581483.00389231869</v>
      </c>
      <c r="AD23" s="37">
        <f t="shared" si="15"/>
        <v>520226.47591987596</v>
      </c>
      <c r="AE23" s="37">
        <f t="shared" si="15"/>
        <v>610438.94870427868</v>
      </c>
      <c r="AF23" s="37">
        <f t="shared" si="15"/>
        <v>565837.23159617046</v>
      </c>
      <c r="AG23" s="37">
        <f t="shared" si="15"/>
        <v>655355.37192738557</v>
      </c>
      <c r="AH23" s="37">
        <f t="shared" si="15"/>
        <v>610047.70552949933</v>
      </c>
      <c r="AI23" s="37">
        <f t="shared" si="15"/>
        <v>698952.85994072841</v>
      </c>
      <c r="AJ23" s="37">
        <f t="shared" si="15"/>
        <v>740253.12443115062</v>
      </c>
      <c r="AK23" s="37">
        <f t="shared" si="15"/>
        <v>742334.352084007</v>
      </c>
      <c r="AL23" s="37">
        <f t="shared" si="15"/>
        <v>783486.18481547595</v>
      </c>
      <c r="AM23" s="37">
        <f t="shared" si="15"/>
        <v>785545.18428143847</v>
      </c>
      <c r="AN23" s="37">
        <f t="shared" si="15"/>
        <v>890212.87397248333</v>
      </c>
      <c r="AO23" s="37">
        <f t="shared" si="15"/>
        <v>912622.68748227507</v>
      </c>
      <c r="AP23" s="37">
        <f t="shared" si="15"/>
        <v>477958.78855887236</v>
      </c>
      <c r="AQ23" s="37">
        <f t="shared" si="15"/>
        <v>723090.44102566678</v>
      </c>
      <c r="AR23" s="37">
        <f t="shared" si="15"/>
        <v>525259.15538135625</v>
      </c>
      <c r="AS23" s="37">
        <f t="shared" si="15"/>
        <v>770271.33805699018</v>
      </c>
      <c r="AT23" s="37">
        <f t="shared" si="15"/>
        <v>572353.51487756823</v>
      </c>
      <c r="AU23" s="37">
        <f t="shared" si="15"/>
        <v>817283.78616712766</v>
      </c>
      <c r="AV23" s="37">
        <f t="shared" si="15"/>
        <v>986121.08863880741</v>
      </c>
      <c r="AW23" s="37">
        <f t="shared" si="15"/>
        <v>864327.89903688827</v>
      </c>
      <c r="AX23" s="37">
        <f t="shared" si="15"/>
        <v>1033181.551968993</v>
      </c>
      <c r="AY23" s="37">
        <f t="shared" si="15"/>
        <v>911445.2144838518</v>
      </c>
      <c r="BA23" s="37">
        <f t="shared" si="4"/>
        <v>482031.81021661928</v>
      </c>
      <c r="BB23" s="37">
        <f t="shared" si="4"/>
        <v>3458488.7467040205</v>
      </c>
      <c r="BC23" s="37">
        <f t="shared" si="2"/>
        <v>7855829.7378211664</v>
      </c>
      <c r="BD23" s="37">
        <f t="shared" si="2"/>
        <v>9484128.3396508805</v>
      </c>
      <c r="BF23" s="77" t="s">
        <v>246</v>
      </c>
      <c r="BG23" s="77" t="str">
        <f t="shared" si="5"/>
        <v>Fees and OtherBase Case Scenario</v>
      </c>
    </row>
    <row r="24" spans="2:59" x14ac:dyDescent="0.25">
      <c r="B24" s="40" t="s">
        <v>52</v>
      </c>
      <c r="C24" s="78" t="s">
        <v>26</v>
      </c>
      <c r="D24" s="63">
        <f>City_B!C23/D$487</f>
        <v>13760.822982954543</v>
      </c>
      <c r="E24" s="63">
        <f>City_B!D23/E$487</f>
        <v>21465.699076704546</v>
      </c>
      <c r="F24" s="63">
        <f>City_B!E23/F$487</f>
        <v>16178.550213068178</v>
      </c>
      <c r="G24" s="63">
        <f>City_B!F23/G$487</f>
        <v>10241.730362215907</v>
      </c>
      <c r="H24" s="63">
        <f>City_B!G23/H$487</f>
        <v>2667.7696338383835</v>
      </c>
      <c r="I24" s="63">
        <f>City_B!H23/I$487</f>
        <v>22691.09067361111</v>
      </c>
      <c r="J24" s="63">
        <f>City_B!I23/J$487</f>
        <v>37278.700307765146</v>
      </c>
      <c r="K24" s="63">
        <f>City_B!J23/K$487</f>
        <v>47496.76020202021</v>
      </c>
      <c r="L24" s="63">
        <f>City_B!K23/L$487</f>
        <v>66436.228778251258</v>
      </c>
      <c r="M24" s="63">
        <f>City_B!L23/M$487</f>
        <v>41710.73430397726</v>
      </c>
      <c r="N24" s="63">
        <f>City_B!M23/N$487</f>
        <v>98899.294128787878</v>
      </c>
      <c r="O24" s="63">
        <f>City_B!N23/O$487</f>
        <v>79143.417316919178</v>
      </c>
      <c r="P24" s="37">
        <f t="shared" ref="P24:AY24" si="16">P21*P109</f>
        <v>220256.67576165812</v>
      </c>
      <c r="Q24" s="37">
        <f t="shared" si="16"/>
        <v>228707.83757610797</v>
      </c>
      <c r="R24" s="37">
        <f t="shared" si="16"/>
        <v>182091.8077008336</v>
      </c>
      <c r="S24" s="37">
        <f t="shared" si="16"/>
        <v>248220.21181092144</v>
      </c>
      <c r="T24" s="37">
        <f t="shared" si="16"/>
        <v>218046.17378063532</v>
      </c>
      <c r="U24" s="37">
        <f t="shared" si="16"/>
        <v>283741.08321020385</v>
      </c>
      <c r="V24" s="37">
        <f t="shared" si="16"/>
        <v>252736.62423213839</v>
      </c>
      <c r="W24" s="37">
        <f t="shared" si="16"/>
        <v>316636.71487653861</v>
      </c>
      <c r="X24" s="37">
        <f t="shared" si="16"/>
        <v>347309.4691007135</v>
      </c>
      <c r="Y24" s="37">
        <f t="shared" si="16"/>
        <v>348860.14396988915</v>
      </c>
      <c r="Z24" s="37">
        <f t="shared" si="16"/>
        <v>378926.75206578727</v>
      </c>
      <c r="AA24" s="37">
        <f t="shared" si="16"/>
        <v>380568.39112530887</v>
      </c>
      <c r="AB24" s="37">
        <f t="shared" si="16"/>
        <v>553358.47651364852</v>
      </c>
      <c r="AC24" s="37">
        <f t="shared" si="16"/>
        <v>572675.09043166717</v>
      </c>
      <c r="AD24" s="37">
        <f t="shared" si="16"/>
        <v>512346.43514625006</v>
      </c>
      <c r="AE24" s="37">
        <f t="shared" si="16"/>
        <v>601192.43006623094</v>
      </c>
      <c r="AF24" s="37">
        <f t="shared" si="16"/>
        <v>557266.30977153778</v>
      </c>
      <c r="AG24" s="37">
        <f t="shared" si="16"/>
        <v>645428.48951935151</v>
      </c>
      <c r="AH24" s="37">
        <f t="shared" si="16"/>
        <v>600807.11317992862</v>
      </c>
      <c r="AI24" s="37">
        <f t="shared" si="16"/>
        <v>688365.59210620227</v>
      </c>
      <c r="AJ24" s="37">
        <f t="shared" si="16"/>
        <v>729040.26796703669</v>
      </c>
      <c r="AK24" s="37">
        <f t="shared" si="16"/>
        <v>731089.97058315843</v>
      </c>
      <c r="AL24" s="37">
        <f t="shared" si="16"/>
        <v>771618.46302949474</v>
      </c>
      <c r="AM24" s="37">
        <f t="shared" si="16"/>
        <v>773646.27415634785</v>
      </c>
      <c r="AN24" s="37">
        <f t="shared" si="16"/>
        <v>876728.52807927225</v>
      </c>
      <c r="AO24" s="37">
        <f t="shared" si="16"/>
        <v>898798.89280596573</v>
      </c>
      <c r="AP24" s="37">
        <f t="shared" si="16"/>
        <v>470718.99028582784</v>
      </c>
      <c r="AQ24" s="37">
        <f t="shared" si="16"/>
        <v>712137.55334684171</v>
      </c>
      <c r="AR24" s="37">
        <f t="shared" si="16"/>
        <v>517302.88296402758</v>
      </c>
      <c r="AS24" s="37">
        <f t="shared" si="16"/>
        <v>758603.78588192689</v>
      </c>
      <c r="AT24" s="37">
        <f t="shared" si="16"/>
        <v>563683.8887763815</v>
      </c>
      <c r="AU24" s="37">
        <f t="shared" si="16"/>
        <v>804904.12104679225</v>
      </c>
      <c r="AV24" s="37">
        <f t="shared" si="16"/>
        <v>971183.98961387633</v>
      </c>
      <c r="AW24" s="37">
        <f t="shared" si="16"/>
        <v>851235.6413347983</v>
      </c>
      <c r="AX24" s="37">
        <f t="shared" si="16"/>
        <v>1017531.6126965296</v>
      </c>
      <c r="AY24" s="37">
        <f t="shared" si="16"/>
        <v>897639.25537660113</v>
      </c>
      <c r="BA24" s="37">
        <f t="shared" si="4"/>
        <v>457970.79798011365</v>
      </c>
      <c r="BB24" s="37">
        <f t="shared" si="4"/>
        <v>3406101.8852107357</v>
      </c>
      <c r="BC24" s="37">
        <f t="shared" si="2"/>
        <v>7736834.9124708548</v>
      </c>
      <c r="BD24" s="37">
        <f t="shared" si="2"/>
        <v>9340469.1422088407</v>
      </c>
      <c r="BF24" s="77" t="s">
        <v>246</v>
      </c>
      <c r="BG24" s="77" t="str">
        <f t="shared" si="5"/>
        <v>MobileBase Case Scenario</v>
      </c>
    </row>
    <row r="25" spans="2:59" x14ac:dyDescent="0.25">
      <c r="B25" s="40" t="s">
        <v>53</v>
      </c>
      <c r="C25" s="78" t="s">
        <v>26</v>
      </c>
      <c r="D25" s="63">
        <f>City_B!C24/D$487</f>
        <v>18031.416583806818</v>
      </c>
      <c r="E25" s="63">
        <f>City_B!D24/E$487</f>
        <v>16202.273224431814</v>
      </c>
      <c r="F25" s="63">
        <f>City_B!E24/F$487</f>
        <v>33169.50355113636</v>
      </c>
      <c r="G25" s="63">
        <f>City_B!F24/G$487</f>
        <v>35956.516938920446</v>
      </c>
      <c r="H25" s="63">
        <f>City_B!G24/H$487</f>
        <v>70013.69930555555</v>
      </c>
      <c r="I25" s="63">
        <f>City_B!H24/I$487</f>
        <v>60993.497991319433</v>
      </c>
      <c r="J25" s="63">
        <f>City_B!I24/J$487</f>
        <v>99820.094507575734</v>
      </c>
      <c r="K25" s="63">
        <f>City_B!J24/K$487</f>
        <v>95764.227064393941</v>
      </c>
      <c r="L25" s="63">
        <f>City_B!K24/L$487</f>
        <v>218693.91865348798</v>
      </c>
      <c r="M25" s="63">
        <f>City_B!L24/M$487</f>
        <v>292743.09813762631</v>
      </c>
      <c r="N25" s="63">
        <f>City_B!M24/N$487</f>
        <v>187068.53125</v>
      </c>
      <c r="O25" s="63">
        <f>City_B!N24/O$487</f>
        <v>200822.1789457071</v>
      </c>
      <c r="P25" s="37">
        <f t="shared" ref="P25:AY25" si="17">P21*P110</f>
        <v>693328.80397282739</v>
      </c>
      <c r="Q25" s="37">
        <f t="shared" si="17"/>
        <v>719931.55684163899</v>
      </c>
      <c r="R25" s="37">
        <f t="shared" si="17"/>
        <v>573192.59364054352</v>
      </c>
      <c r="S25" s="37">
        <f t="shared" si="17"/>
        <v>781353.03723087697</v>
      </c>
      <c r="T25" s="37">
        <f t="shared" si="17"/>
        <v>686370.5372624892</v>
      </c>
      <c r="U25" s="37">
        <f t="shared" si="17"/>
        <v>893166.41677169467</v>
      </c>
      <c r="V25" s="37">
        <f t="shared" si="17"/>
        <v>795569.89949587756</v>
      </c>
      <c r="W25" s="37">
        <f t="shared" si="17"/>
        <v>996716.00899304799</v>
      </c>
      <c r="X25" s="37">
        <f t="shared" si="17"/>
        <v>1093268.3787555525</v>
      </c>
      <c r="Y25" s="37">
        <f t="shared" si="17"/>
        <v>1098149.6271839074</v>
      </c>
      <c r="Z25" s="37">
        <f t="shared" si="17"/>
        <v>1192793.9568441194</v>
      </c>
      <c r="AA25" s="37">
        <f t="shared" si="17"/>
        <v>1197961.5443497295</v>
      </c>
      <c r="AB25" s="37">
        <f t="shared" si="17"/>
        <v>1741873.972095154</v>
      </c>
      <c r="AC25" s="37">
        <f t="shared" si="17"/>
        <v>1802679.2338574682</v>
      </c>
      <c r="AD25" s="37">
        <f t="shared" si="17"/>
        <v>1612775.3670634858</v>
      </c>
      <c r="AE25" s="37">
        <f t="shared" si="17"/>
        <v>1892446.7422108329</v>
      </c>
      <c r="AF25" s="37">
        <f t="shared" si="17"/>
        <v>1754175.1354966641</v>
      </c>
      <c r="AG25" s="37">
        <f t="shared" si="17"/>
        <v>2031693.982218629</v>
      </c>
      <c r="AH25" s="37">
        <f t="shared" si="17"/>
        <v>1891233.8332490195</v>
      </c>
      <c r="AI25" s="37">
        <f t="shared" si="17"/>
        <v>2166852.3372589718</v>
      </c>
      <c r="AJ25" s="37">
        <f t="shared" si="17"/>
        <v>2294888.97573567</v>
      </c>
      <c r="AK25" s="37">
        <f t="shared" si="17"/>
        <v>2301341.0746717015</v>
      </c>
      <c r="AL25" s="37">
        <f t="shared" si="17"/>
        <v>2428917.5537839485</v>
      </c>
      <c r="AM25" s="37">
        <f t="shared" si="17"/>
        <v>2435300.742209008</v>
      </c>
      <c r="AN25" s="37">
        <f t="shared" si="17"/>
        <v>2759785.3262791988</v>
      </c>
      <c r="AO25" s="37">
        <f t="shared" si="17"/>
        <v>2829258.9053491056</v>
      </c>
      <c r="AP25" s="37">
        <f t="shared" si="17"/>
        <v>1481739.5813933495</v>
      </c>
      <c r="AQ25" s="37">
        <f t="shared" si="17"/>
        <v>2241682.239227056</v>
      </c>
      <c r="AR25" s="37">
        <f t="shared" si="17"/>
        <v>1628377.3824192975</v>
      </c>
      <c r="AS25" s="37">
        <f t="shared" si="17"/>
        <v>2387949.667068996</v>
      </c>
      <c r="AT25" s="37">
        <f t="shared" si="17"/>
        <v>1774376.5317106172</v>
      </c>
      <c r="AU25" s="37">
        <f t="shared" si="17"/>
        <v>2533694.8795234612</v>
      </c>
      <c r="AV25" s="37">
        <f t="shared" si="17"/>
        <v>3057114.3037007698</v>
      </c>
      <c r="AW25" s="37">
        <f t="shared" si="17"/>
        <v>2679538.2571938233</v>
      </c>
      <c r="AX25" s="37">
        <f t="shared" si="17"/>
        <v>3203008.3701019725</v>
      </c>
      <c r="AY25" s="37">
        <f t="shared" si="17"/>
        <v>2825608.5731666046</v>
      </c>
      <c r="BA25" s="37">
        <f t="shared" si="4"/>
        <v>1329278.9561539614</v>
      </c>
      <c r="BB25" s="37">
        <f t="shared" si="4"/>
        <v>10721802.361342307</v>
      </c>
      <c r="BC25" s="37">
        <f t="shared" si="2"/>
        <v>24354178.949850552</v>
      </c>
      <c r="BD25" s="37">
        <f t="shared" si="2"/>
        <v>29402134.017134253</v>
      </c>
      <c r="BF25" s="77" t="s">
        <v>246</v>
      </c>
      <c r="BG25" s="77" t="str">
        <f t="shared" si="5"/>
        <v>Network (ex-Depr.)Base Case Scenario</v>
      </c>
    </row>
    <row r="26" spans="2:59" x14ac:dyDescent="0.25">
      <c r="B26" s="40" t="s">
        <v>54</v>
      </c>
      <c r="C26" s="78" t="s">
        <v>26</v>
      </c>
      <c r="D26" s="63">
        <f>City_B!C25/D$487</f>
        <v>816.98829545454544</v>
      </c>
      <c r="E26" s="63">
        <f>City_B!D25/E$487</f>
        <v>777.98884943181827</v>
      </c>
      <c r="F26" s="63">
        <f>City_B!E25/F$487</f>
        <v>-16791.853764204545</v>
      </c>
      <c r="G26" s="63">
        <f>City_B!F25/G$487</f>
        <v>11657.813600852272</v>
      </c>
      <c r="H26" s="63">
        <f>City_B!G25/H$487</f>
        <v>-6193.3999842171715</v>
      </c>
      <c r="I26" s="63">
        <f>City_B!H25/I$487</f>
        <v>-41936.59183680555</v>
      </c>
      <c r="J26" s="63">
        <f>City_B!I25/J$487</f>
        <v>17426.01299715909</v>
      </c>
      <c r="K26" s="63">
        <f>City_B!J25/K$487</f>
        <v>3125.6230618686873</v>
      </c>
      <c r="L26" s="63">
        <f>City_B!K25/L$487</f>
        <v>-32038.542010811238</v>
      </c>
      <c r="M26" s="63">
        <f>City_B!L25/M$487</f>
        <v>4839.2886916035359</v>
      </c>
      <c r="N26" s="63">
        <f>City_B!M25/N$487</f>
        <v>42477.31075757576</v>
      </c>
      <c r="O26" s="63">
        <f>City_B!N25/O$487</f>
        <v>-4120.8005271464644</v>
      </c>
      <c r="P26" s="37">
        <f t="shared" ref="P26:AY26" si="18">P21*P111</f>
        <v>-71275.71210572464</v>
      </c>
      <c r="Q26" s="37">
        <f t="shared" si="18"/>
        <v>-74010.533079312037</v>
      </c>
      <c r="R26" s="37">
        <f t="shared" si="18"/>
        <v>-58925.447855846105</v>
      </c>
      <c r="S26" s="37">
        <f t="shared" si="18"/>
        <v>-80324.795126763784</v>
      </c>
      <c r="T26" s="37">
        <f t="shared" si="18"/>
        <v>-70560.387122889573</v>
      </c>
      <c r="U26" s="37">
        <f t="shared" si="18"/>
        <v>-91819.454232303819</v>
      </c>
      <c r="V26" s="37">
        <f t="shared" si="18"/>
        <v>-81786.31955217426</v>
      </c>
      <c r="W26" s="37">
        <f t="shared" si="18"/>
        <v>-102464.5779911079</v>
      </c>
      <c r="X26" s="37">
        <f t="shared" si="18"/>
        <v>-112390.37203122894</v>
      </c>
      <c r="Y26" s="37">
        <f t="shared" si="18"/>
        <v>-112892.17500797298</v>
      </c>
      <c r="Z26" s="37">
        <f t="shared" si="18"/>
        <v>-122621.81836715026</v>
      </c>
      <c r="AA26" s="37">
        <f t="shared" si="18"/>
        <v>-123153.05762509037</v>
      </c>
      <c r="AB26" s="37">
        <f t="shared" si="18"/>
        <v>-179068.44061302693</v>
      </c>
      <c r="AC26" s="37">
        <f t="shared" si="18"/>
        <v>-185319.35404262933</v>
      </c>
      <c r="AD26" s="37">
        <f t="shared" si="18"/>
        <v>-165796.82265519511</v>
      </c>
      <c r="AE26" s="37">
        <f t="shared" si="18"/>
        <v>-194547.64954280216</v>
      </c>
      <c r="AF26" s="37">
        <f t="shared" si="18"/>
        <v>-180333.02702015082</v>
      </c>
      <c r="AG26" s="37">
        <f t="shared" si="18"/>
        <v>-208862.56929435686</v>
      </c>
      <c r="AH26" s="37">
        <f t="shared" si="18"/>
        <v>-194422.95985808503</v>
      </c>
      <c r="AI26" s="37">
        <f t="shared" si="18"/>
        <v>-222757.14275984402</v>
      </c>
      <c r="AJ26" s="37">
        <f t="shared" si="18"/>
        <v>-235919.58824134967</v>
      </c>
      <c r="AK26" s="37">
        <f t="shared" si="18"/>
        <v>-236582.87807383193</v>
      </c>
      <c r="AL26" s="37">
        <f t="shared" si="18"/>
        <v>-249698.01816978972</v>
      </c>
      <c r="AM26" s="37">
        <f t="shared" si="18"/>
        <v>-250354.22385155881</v>
      </c>
      <c r="AN26" s="37">
        <f t="shared" si="18"/>
        <v>-283711.94628340966</v>
      </c>
      <c r="AO26" s="37">
        <f t="shared" si="18"/>
        <v>-290853.98162416997</v>
      </c>
      <c r="AP26" s="37">
        <f t="shared" si="18"/>
        <v>-152326.05830579108</v>
      </c>
      <c r="AQ26" s="37">
        <f t="shared" si="18"/>
        <v>-230449.81976823465</v>
      </c>
      <c r="AR26" s="37">
        <f t="shared" si="18"/>
        <v>-167400.74383717662</v>
      </c>
      <c r="AS26" s="37">
        <f t="shared" si="18"/>
        <v>-245486.430129104</v>
      </c>
      <c r="AT26" s="37">
        <f t="shared" si="18"/>
        <v>-182409.77457834952</v>
      </c>
      <c r="AU26" s="37">
        <f t="shared" si="18"/>
        <v>-260469.35561001228</v>
      </c>
      <c r="AV26" s="37">
        <f t="shared" si="18"/>
        <v>-314278.01316820621</v>
      </c>
      <c r="AW26" s="37">
        <f t="shared" si="18"/>
        <v>-275462.37268905836</v>
      </c>
      <c r="AX26" s="37">
        <f t="shared" si="18"/>
        <v>-329276.24115925486</v>
      </c>
      <c r="AY26" s="37">
        <f t="shared" si="18"/>
        <v>-290478.71952018788</v>
      </c>
      <c r="BA26" s="37">
        <f t="shared" si="4"/>
        <v>-19960.161869239251</v>
      </c>
      <c r="BB26" s="37">
        <f t="shared" si="4"/>
        <v>-1102224.6500975648</v>
      </c>
      <c r="BC26" s="37">
        <f t="shared" si="2"/>
        <v>-2503662.6741226204</v>
      </c>
      <c r="BD26" s="37">
        <f t="shared" si="2"/>
        <v>-3022603.4566729548</v>
      </c>
      <c r="BF26" s="77" t="s">
        <v>246</v>
      </c>
      <c r="BG26" s="77" t="str">
        <f t="shared" si="5"/>
        <v>Payment Card FeesBase Case Scenario</v>
      </c>
    </row>
    <row r="27" spans="2:59" x14ac:dyDescent="0.25">
      <c r="B27" s="40" t="s">
        <v>55</v>
      </c>
      <c r="C27" s="78" t="s">
        <v>26</v>
      </c>
      <c r="D27" s="63">
        <f>City_B!C26/D$487</f>
        <v>12371.041413352272</v>
      </c>
      <c r="E27" s="63">
        <f>City_B!D26/E$487</f>
        <v>13429.605468749998</v>
      </c>
      <c r="F27" s="63">
        <f>City_B!E26/F$487</f>
        <v>20603.025923295452</v>
      </c>
      <c r="G27" s="63">
        <f>City_B!F26/G$487</f>
        <v>21663.468643465902</v>
      </c>
      <c r="H27" s="63">
        <f>City_B!G26/H$487</f>
        <v>25782.647348484847</v>
      </c>
      <c r="I27" s="63">
        <f>City_B!H26/I$487</f>
        <v>30555.90765104166</v>
      </c>
      <c r="J27" s="63">
        <f>City_B!I26/J$487</f>
        <v>66400.023232323234</v>
      </c>
      <c r="K27" s="63">
        <f>City_B!J26/K$487</f>
        <v>71896.467474747478</v>
      </c>
      <c r="L27" s="63">
        <f>City_B!K26/L$487</f>
        <v>90484.67555326705</v>
      </c>
      <c r="M27" s="63">
        <f>City_B!L26/M$487</f>
        <v>111461.41549084596</v>
      </c>
      <c r="N27" s="63">
        <f>City_B!M26/N$487</f>
        <v>100931.58761363634</v>
      </c>
      <c r="O27" s="63">
        <f>City_B!N26/O$487</f>
        <v>105058.15044823232</v>
      </c>
      <c r="P27" s="37">
        <f t="shared" ref="P27:AY27" si="19">P21*P112</f>
        <v>310229.62567368383</v>
      </c>
      <c r="Q27" s="37">
        <f t="shared" si="19"/>
        <v>322133.01410510455</v>
      </c>
      <c r="R27" s="37">
        <f t="shared" si="19"/>
        <v>256474.73860180608</v>
      </c>
      <c r="S27" s="37">
        <f t="shared" si="19"/>
        <v>349616.02470597898</v>
      </c>
      <c r="T27" s="37">
        <f t="shared" si="19"/>
        <v>307116.1527233079</v>
      </c>
      <c r="U27" s="37">
        <f t="shared" si="19"/>
        <v>399646.86531362939</v>
      </c>
      <c r="V27" s="37">
        <f t="shared" si="19"/>
        <v>355977.35259752622</v>
      </c>
      <c r="W27" s="37">
        <f t="shared" si="19"/>
        <v>445980.07842899283</v>
      </c>
      <c r="X27" s="37">
        <f t="shared" si="19"/>
        <v>489182.38786384324</v>
      </c>
      <c r="Y27" s="37">
        <f t="shared" si="19"/>
        <v>491366.50002544932</v>
      </c>
      <c r="Z27" s="37">
        <f t="shared" si="19"/>
        <v>533715.05787329969</v>
      </c>
      <c r="AA27" s="37">
        <f t="shared" si="19"/>
        <v>536027.29231144127</v>
      </c>
      <c r="AB27" s="37">
        <f t="shared" si="19"/>
        <v>779400.63536577183</v>
      </c>
      <c r="AC27" s="37">
        <f t="shared" si="19"/>
        <v>806607.91925102693</v>
      </c>
      <c r="AD27" s="37">
        <f t="shared" si="19"/>
        <v>721635.52927977289</v>
      </c>
      <c r="AE27" s="37">
        <f t="shared" si="19"/>
        <v>846774.34585057013</v>
      </c>
      <c r="AF27" s="37">
        <f t="shared" si="19"/>
        <v>784904.78476146155</v>
      </c>
      <c r="AG27" s="37">
        <f t="shared" si="19"/>
        <v>909080.45356768894</v>
      </c>
      <c r="AH27" s="37">
        <f t="shared" si="19"/>
        <v>846231.63034380972</v>
      </c>
      <c r="AI27" s="37">
        <f t="shared" si="19"/>
        <v>969556.9917564583</v>
      </c>
      <c r="AJ27" s="37">
        <f t="shared" si="19"/>
        <v>1026846.9214399501</v>
      </c>
      <c r="AK27" s="37">
        <f t="shared" si="19"/>
        <v>1029733.9098735262</v>
      </c>
      <c r="AL27" s="37">
        <f t="shared" si="19"/>
        <v>1086817.9414801374</v>
      </c>
      <c r="AM27" s="37">
        <f t="shared" si="19"/>
        <v>1089674.0959401336</v>
      </c>
      <c r="AN27" s="37">
        <f t="shared" si="19"/>
        <v>1234864.5603722467</v>
      </c>
      <c r="AO27" s="37">
        <f t="shared" si="19"/>
        <v>1265950.4784901286</v>
      </c>
      <c r="AP27" s="37">
        <f t="shared" si="19"/>
        <v>663003.63268847438</v>
      </c>
      <c r="AQ27" s="37">
        <f t="shared" si="19"/>
        <v>1003039.593869246</v>
      </c>
      <c r="AR27" s="37">
        <f t="shared" si="19"/>
        <v>728616.64322723006</v>
      </c>
      <c r="AS27" s="37">
        <f t="shared" si="19"/>
        <v>1068486.8811125378</v>
      </c>
      <c r="AT27" s="37">
        <f t="shared" si="19"/>
        <v>793943.88936757285</v>
      </c>
      <c r="AU27" s="37">
        <f t="shared" si="19"/>
        <v>1133700.5033425647</v>
      </c>
      <c r="AV27" s="37">
        <f t="shared" si="19"/>
        <v>1367904.2622263879</v>
      </c>
      <c r="AW27" s="37">
        <f t="shared" si="19"/>
        <v>1198958.0495492204</v>
      </c>
      <c r="AX27" s="37">
        <f t="shared" si="19"/>
        <v>1433184.4890802405</v>
      </c>
      <c r="AY27" s="37">
        <f t="shared" si="19"/>
        <v>1264317.1391854973</v>
      </c>
      <c r="BA27" s="37">
        <f t="shared" si="4"/>
        <v>670638.01626144245</v>
      </c>
      <c r="BB27" s="37">
        <f t="shared" si="4"/>
        <v>4797465.090224063</v>
      </c>
      <c r="BC27" s="37">
        <f t="shared" si="2"/>
        <v>10897265.158910308</v>
      </c>
      <c r="BD27" s="37">
        <f t="shared" si="2"/>
        <v>13155970.122511348</v>
      </c>
      <c r="BF27" s="77" t="s">
        <v>246</v>
      </c>
      <c r="BG27" s="77" t="str">
        <f t="shared" si="5"/>
        <v>Ride InsuranceBase Case Scenario</v>
      </c>
    </row>
    <row r="28" spans="2:59" x14ac:dyDescent="0.25">
      <c r="B28" s="55" t="s">
        <v>56</v>
      </c>
      <c r="C28" s="79" t="s">
        <v>26</v>
      </c>
      <c r="D28" s="68">
        <f>SUM(D22:D27)</f>
        <v>65597.468508522725</v>
      </c>
      <c r="E28" s="68">
        <f t="shared" ref="E28:AY28" si="20">SUM(E22:E27)</f>
        <v>72687.900639204541</v>
      </c>
      <c r="F28" s="68">
        <f t="shared" si="20"/>
        <v>75134.008593749997</v>
      </c>
      <c r="G28" s="68">
        <f t="shared" si="20"/>
        <v>113027.2235085227</v>
      </c>
      <c r="H28" s="68">
        <f t="shared" si="20"/>
        <v>143756.97381628785</v>
      </c>
      <c r="I28" s="68">
        <f t="shared" si="20"/>
        <v>119967.63311805556</v>
      </c>
      <c r="J28" s="68">
        <f t="shared" si="20"/>
        <v>257990.17851957068</v>
      </c>
      <c r="K28" s="68">
        <f t="shared" si="20"/>
        <v>259808.74058080808</v>
      </c>
      <c r="L28" s="68">
        <f t="shared" si="20"/>
        <v>419711.88802690973</v>
      </c>
      <c r="M28" s="68">
        <f t="shared" si="20"/>
        <v>518693.59281881317</v>
      </c>
      <c r="N28" s="68">
        <f t="shared" si="20"/>
        <v>489746.20382575755</v>
      </c>
      <c r="O28" s="68">
        <f t="shared" si="20"/>
        <v>279244.3020138889</v>
      </c>
      <c r="P28" s="68">
        <f t="shared" si="20"/>
        <v>1409129.842116853</v>
      </c>
      <c r="Q28" s="68">
        <f t="shared" si="20"/>
        <v>1463197.5986201172</v>
      </c>
      <c r="R28" s="68">
        <f t="shared" si="20"/>
        <v>1164963.5560372646</v>
      </c>
      <c r="S28" s="68">
        <f t="shared" si="20"/>
        <v>1588031.3578228608</v>
      </c>
      <c r="T28" s="68">
        <f t="shared" si="20"/>
        <v>1394987.7767435962</v>
      </c>
      <c r="U28" s="68">
        <f t="shared" si="20"/>
        <v>1815282.2219959281</v>
      </c>
      <c r="V28" s="68">
        <f t="shared" si="20"/>
        <v>1616925.8805429388</v>
      </c>
      <c r="W28" s="68">
        <f t="shared" si="20"/>
        <v>2025737.6649286854</v>
      </c>
      <c r="X28" s="68">
        <f t="shared" si="20"/>
        <v>2221971.8683540174</v>
      </c>
      <c r="Y28" s="68">
        <f t="shared" si="20"/>
        <v>2231892.5766640827</v>
      </c>
      <c r="Z28" s="68">
        <f t="shared" si="20"/>
        <v>2424248.8563212259</v>
      </c>
      <c r="AA28" s="68">
        <f t="shared" si="20"/>
        <v>2434751.5236331569</v>
      </c>
      <c r="AB28" s="68">
        <f t="shared" si="20"/>
        <v>3540205.7165680612</v>
      </c>
      <c r="AC28" s="68">
        <f t="shared" si="20"/>
        <v>3663787.0655846265</v>
      </c>
      <c r="AD28" s="68">
        <f t="shared" si="20"/>
        <v>3277824.1511644833</v>
      </c>
      <c r="AE28" s="68">
        <f t="shared" si="20"/>
        <v>3846231.6346669709</v>
      </c>
      <c r="AF28" s="68">
        <f t="shared" si="20"/>
        <v>3565206.749761113</v>
      </c>
      <c r="AG28" s="68">
        <f t="shared" si="20"/>
        <v>4129239.4084722023</v>
      </c>
      <c r="AH28" s="68">
        <f t="shared" si="20"/>
        <v>3843766.503831401</v>
      </c>
      <c r="AI28" s="68">
        <f t="shared" si="20"/>
        <v>4403936.8830433525</v>
      </c>
      <c r="AJ28" s="68">
        <f t="shared" si="20"/>
        <v>4664160.0947836125</v>
      </c>
      <c r="AK28" s="68">
        <f t="shared" si="20"/>
        <v>4677273.4186538393</v>
      </c>
      <c r="AL28" s="68">
        <f t="shared" si="20"/>
        <v>4936561.3969394062</v>
      </c>
      <c r="AM28" s="68">
        <f t="shared" si="20"/>
        <v>4949534.666254146</v>
      </c>
      <c r="AN28" s="68">
        <f t="shared" si="20"/>
        <v>5609021.0572711565</v>
      </c>
      <c r="AO28" s="68">
        <f t="shared" si="20"/>
        <v>5750219.9991658423</v>
      </c>
      <c r="AP28" s="68">
        <f t="shared" si="20"/>
        <v>3011505.4364147447</v>
      </c>
      <c r="AQ28" s="68">
        <f t="shared" si="20"/>
        <v>4556022.0803432446</v>
      </c>
      <c r="AR28" s="68">
        <f t="shared" si="20"/>
        <v>3309533.875769984</v>
      </c>
      <c r="AS28" s="68">
        <f t="shared" si="20"/>
        <v>4853297.7687622551</v>
      </c>
      <c r="AT28" s="68">
        <f t="shared" si="20"/>
        <v>3606264.3116197763</v>
      </c>
      <c r="AU28" s="68">
        <f t="shared" si="20"/>
        <v>5149512.1003152486</v>
      </c>
      <c r="AV28" s="68">
        <f t="shared" si="20"/>
        <v>6213316.0650799545</v>
      </c>
      <c r="AW28" s="68">
        <f t="shared" si="20"/>
        <v>5445925.9440396475</v>
      </c>
      <c r="AX28" s="68">
        <f t="shared" si="20"/>
        <v>6509832.9291936364</v>
      </c>
      <c r="AY28" s="68">
        <f t="shared" si="20"/>
        <v>5742801.0199131016</v>
      </c>
      <c r="BA28" s="134">
        <f t="shared" si="4"/>
        <v>2815366.1139700916</v>
      </c>
      <c r="BB28" s="134">
        <f t="shared" si="4"/>
        <v>21791120.723780729</v>
      </c>
      <c r="BC28" s="134">
        <f t="shared" si="2"/>
        <v>49497727.689723216</v>
      </c>
      <c r="BD28" s="134">
        <f t="shared" si="2"/>
        <v>59757252.587888598</v>
      </c>
      <c r="BF28" s="77" t="s">
        <v>246</v>
      </c>
      <c r="BG28" s="77" t="str">
        <f t="shared" si="5"/>
        <v>Total Cost of SalesBase Case Scenario</v>
      </c>
    </row>
    <row r="29" spans="2:59" x14ac:dyDescent="0.25">
      <c r="B29" s="56" t="s">
        <v>57</v>
      </c>
      <c r="C29" s="79" t="s">
        <v>26</v>
      </c>
      <c r="D29" s="68">
        <f>D21-D28</f>
        <v>567363.91601562279</v>
      </c>
      <c r="E29" s="68">
        <f t="shared" ref="E29:O29" si="21">E21-E28</f>
        <v>547840.51384943305</v>
      </c>
      <c r="F29" s="68">
        <f t="shared" si="21"/>
        <v>876331.08544034162</v>
      </c>
      <c r="G29" s="68">
        <f t="shared" si="21"/>
        <v>938396.70024857845</v>
      </c>
      <c r="H29" s="68">
        <f t="shared" si="21"/>
        <v>787488.30306186888</v>
      </c>
      <c r="I29" s="68">
        <f t="shared" si="21"/>
        <v>748071.78143750015</v>
      </c>
      <c r="J29" s="68">
        <f t="shared" si="21"/>
        <v>757314.34393938864</v>
      </c>
      <c r="K29" s="68">
        <f t="shared" si="21"/>
        <v>1765752.5019318184</v>
      </c>
      <c r="L29" s="68">
        <f t="shared" si="21"/>
        <v>-296750.79481503257</v>
      </c>
      <c r="M29" s="68">
        <f t="shared" si="21"/>
        <v>605981.09021464665</v>
      </c>
      <c r="N29" s="68">
        <f t="shared" si="21"/>
        <v>1084201.2465151458</v>
      </c>
      <c r="O29" s="68">
        <f t="shared" si="21"/>
        <v>2966356.7616856024</v>
      </c>
      <c r="P29" s="68">
        <f>P21-P28</f>
        <v>1749206.8022963733</v>
      </c>
      <c r="Q29" s="68">
        <f t="shared" ref="Q29:AY29" si="22">Q21-Q28</f>
        <v>1816323.1776889614</v>
      </c>
      <c r="R29" s="68">
        <f t="shared" si="22"/>
        <v>1446113.8468166601</v>
      </c>
      <c r="S29" s="68">
        <f t="shared" si="22"/>
        <v>1971284.1005416333</v>
      </c>
      <c r="T29" s="68">
        <f t="shared" si="22"/>
        <v>1731651.715312863</v>
      </c>
      <c r="U29" s="68">
        <f t="shared" si="22"/>
        <v>2253379.2954330454</v>
      </c>
      <c r="V29" s="68">
        <f t="shared" si="22"/>
        <v>2007151.9774259522</v>
      </c>
      <c r="W29" s="68">
        <f t="shared" si="22"/>
        <v>2514625.6911557098</v>
      </c>
      <c r="X29" s="68">
        <f t="shared" si="22"/>
        <v>2758218.7180120214</v>
      </c>
      <c r="Y29" s="68">
        <f t="shared" si="22"/>
        <v>2770533.6729160324</v>
      </c>
      <c r="Z29" s="68">
        <f t="shared" si="22"/>
        <v>3009312.8845855808</v>
      </c>
      <c r="AA29" s="68">
        <f t="shared" si="22"/>
        <v>3022350.2474709535</v>
      </c>
      <c r="AB29" s="68">
        <f t="shared" si="22"/>
        <v>4394592.8443660317</v>
      </c>
      <c r="AC29" s="68">
        <f t="shared" si="22"/>
        <v>4547999.1025231928</v>
      </c>
      <c r="AD29" s="68">
        <f t="shared" si="22"/>
        <v>4068888.5655384399</v>
      </c>
      <c r="AE29" s="68">
        <f t="shared" si="22"/>
        <v>4774474.528521874</v>
      </c>
      <c r="AF29" s="68">
        <f t="shared" si="22"/>
        <v>4425627.583691421</v>
      </c>
      <c r="AG29" s="68">
        <f t="shared" si="22"/>
        <v>5125782.9092309177</v>
      </c>
      <c r="AH29" s="68">
        <f t="shared" si="22"/>
        <v>4771414.4672718383</v>
      </c>
      <c r="AI29" s="68">
        <f t="shared" si="22"/>
        <v>5466775.3974544741</v>
      </c>
      <c r="AJ29" s="68">
        <f t="shared" si="22"/>
        <v>5789800.4292767188</v>
      </c>
      <c r="AK29" s="68">
        <f t="shared" si="22"/>
        <v>5806078.5000612093</v>
      </c>
      <c r="AL29" s="68">
        <f t="shared" si="22"/>
        <v>6127942.5908035133</v>
      </c>
      <c r="AM29" s="68">
        <f t="shared" si="22"/>
        <v>6144046.806508204</v>
      </c>
      <c r="AN29" s="68">
        <f t="shared" si="22"/>
        <v>6962692.5031005703</v>
      </c>
      <c r="AO29" s="68">
        <f t="shared" si="22"/>
        <v>7137968.1535460968</v>
      </c>
      <c r="AP29" s="68">
        <f t="shared" si="22"/>
        <v>3738296.9525475055</v>
      </c>
      <c r="AQ29" s="68">
        <f t="shared" si="22"/>
        <v>5655564.5733659845</v>
      </c>
      <c r="AR29" s="68">
        <f t="shared" si="22"/>
        <v>4108251.0602646619</v>
      </c>
      <c r="AS29" s="68">
        <f t="shared" si="22"/>
        <v>6024584.2625372168</v>
      </c>
      <c r="AT29" s="68">
        <f t="shared" si="22"/>
        <v>4476593.9065541821</v>
      </c>
      <c r="AU29" s="68">
        <f t="shared" si="22"/>
        <v>6392286.4488111231</v>
      </c>
      <c r="AV29" s="68">
        <f t="shared" si="22"/>
        <v>7712827.0234688027</v>
      </c>
      <c r="AW29" s="68">
        <f t="shared" si="22"/>
        <v>6760236.2971789902</v>
      </c>
      <c r="AX29" s="68">
        <f t="shared" si="22"/>
        <v>8080904.7549886126</v>
      </c>
      <c r="AY29" s="68">
        <f t="shared" si="22"/>
        <v>7128758.6906654481</v>
      </c>
      <c r="BA29" s="134">
        <f t="shared" si="4"/>
        <v>11348347.449524913</v>
      </c>
      <c r="BB29" s="134">
        <f t="shared" si="4"/>
        <v>27050152.129655786</v>
      </c>
      <c r="BC29" s="134">
        <f t="shared" si="2"/>
        <v>61443423.725247838</v>
      </c>
      <c r="BD29" s="134">
        <f t="shared" si="2"/>
        <v>74178964.627029195</v>
      </c>
      <c r="BF29" s="77" t="s">
        <v>246</v>
      </c>
      <c r="BG29" s="77" t="str">
        <f t="shared" si="5"/>
        <v>Gross ProfitBase Case Scenario</v>
      </c>
    </row>
    <row r="30" spans="2:59" x14ac:dyDescent="0.25">
      <c r="B30" s="40" t="s">
        <v>58</v>
      </c>
      <c r="C30" s="78" t="s">
        <v>26</v>
      </c>
      <c r="D30" s="63">
        <f>City_B!C29/D$487</f>
        <v>39785.295704573859</v>
      </c>
      <c r="E30" s="63">
        <f>City_B!D29/E$487</f>
        <v>7047.4822753551116</v>
      </c>
      <c r="F30" s="63">
        <f>City_B!E29/F$487</f>
        <v>86403.17097705965</v>
      </c>
      <c r="G30" s="63">
        <f>City_B!F29/G$487</f>
        <v>129798.8698025568</v>
      </c>
      <c r="H30" s="63">
        <f>City_B!G29/H$487</f>
        <v>104868.25435481378</v>
      </c>
      <c r="I30" s="63">
        <f>City_B!H29/I$487</f>
        <v>39053.422691614585</v>
      </c>
      <c r="J30" s="63">
        <f>City_B!I29/J$487</f>
        <v>-14847.009582275889</v>
      </c>
      <c r="K30" s="63">
        <f>City_B!J29/K$487</f>
        <v>14046.96488656566</v>
      </c>
      <c r="L30" s="63">
        <f>City_B!K29/L$487</f>
        <v>32216.939931661538</v>
      </c>
      <c r="M30" s="63">
        <f>City_B!L29/M$487</f>
        <v>505093.33664769575</v>
      </c>
      <c r="N30" s="63">
        <f>City_B!M29/N$487</f>
        <v>966687.2606962499</v>
      </c>
      <c r="O30" s="63">
        <f>City_B!N29/O$487</f>
        <v>12828.539284965278</v>
      </c>
      <c r="P30" s="37">
        <f t="shared" ref="P30:AY30" si="23">P29*P113</f>
        <v>308226.58763820562</v>
      </c>
      <c r="Q30" s="37">
        <f t="shared" si="23"/>
        <v>320053.12028988759</v>
      </c>
      <c r="R30" s="37">
        <f t="shared" si="23"/>
        <v>254818.77600492918</v>
      </c>
      <c r="S30" s="37">
        <f t="shared" si="23"/>
        <v>347358.68324873416</v>
      </c>
      <c r="T30" s="37">
        <f t="shared" si="23"/>
        <v>305133.21723196452</v>
      </c>
      <c r="U30" s="37">
        <f t="shared" si="23"/>
        <v>397066.49320943566</v>
      </c>
      <c r="V30" s="37">
        <f t="shared" si="23"/>
        <v>353678.93839716329</v>
      </c>
      <c r="W30" s="37">
        <f t="shared" si="23"/>
        <v>443100.54989196506</v>
      </c>
      <c r="X30" s="37">
        <f t="shared" si="23"/>
        <v>486023.91798189853</v>
      </c>
      <c r="Y30" s="37">
        <f t="shared" si="23"/>
        <v>488193.92813850124</v>
      </c>
      <c r="Z30" s="37">
        <f t="shared" si="23"/>
        <v>530269.05699989456</v>
      </c>
      <c r="AA30" s="37">
        <f t="shared" si="23"/>
        <v>532566.3621948458</v>
      </c>
      <c r="AB30" s="37">
        <f t="shared" si="23"/>
        <v>774368.33352121618</v>
      </c>
      <c r="AC30" s="37">
        <f t="shared" si="23"/>
        <v>801399.95002994046</v>
      </c>
      <c r="AD30" s="37">
        <f t="shared" si="23"/>
        <v>716976.19537585939</v>
      </c>
      <c r="AE30" s="37">
        <f t="shared" si="23"/>
        <v>841307.03685800498</v>
      </c>
      <c r="AF30" s="37">
        <f t="shared" si="23"/>
        <v>779836.94465853169</v>
      </c>
      <c r="AG30" s="37">
        <f t="shared" si="23"/>
        <v>903210.85706525424</v>
      </c>
      <c r="AH30" s="37">
        <f t="shared" si="23"/>
        <v>840767.82546468987</v>
      </c>
      <c r="AI30" s="37">
        <f t="shared" si="23"/>
        <v>963296.92059840984</v>
      </c>
      <c r="AJ30" s="37">
        <f t="shared" si="23"/>
        <v>1020216.9503796705</v>
      </c>
      <c r="AK30" s="37">
        <f t="shared" si="23"/>
        <v>1023085.2985959304</v>
      </c>
      <c r="AL30" s="37">
        <f t="shared" si="23"/>
        <v>1079800.7597080953</v>
      </c>
      <c r="AM30" s="37">
        <f t="shared" si="23"/>
        <v>1082638.4730343469</v>
      </c>
      <c r="AN30" s="37">
        <f t="shared" si="23"/>
        <v>1226891.4962984391</v>
      </c>
      <c r="AO30" s="37">
        <f t="shared" si="23"/>
        <v>1257776.7041320512</v>
      </c>
      <c r="AP30" s="37">
        <f t="shared" si="23"/>
        <v>658722.86327113933</v>
      </c>
      <c r="AQ30" s="37">
        <f t="shared" si="23"/>
        <v>996563.33792416099</v>
      </c>
      <c r="AR30" s="37">
        <f t="shared" si="23"/>
        <v>723912.23485070164</v>
      </c>
      <c r="AS30" s="37">
        <f t="shared" si="23"/>
        <v>1061588.0562223285</v>
      </c>
      <c r="AT30" s="37">
        <f t="shared" si="23"/>
        <v>788817.68710695615</v>
      </c>
      <c r="AU30" s="37">
        <f t="shared" si="23"/>
        <v>1126380.618195862</v>
      </c>
      <c r="AV30" s="37">
        <f t="shared" si="23"/>
        <v>1359072.2099677355</v>
      </c>
      <c r="AW30" s="37">
        <f t="shared" si="23"/>
        <v>1191216.8205451409</v>
      </c>
      <c r="AX30" s="37">
        <f t="shared" si="23"/>
        <v>1423930.9465236547</v>
      </c>
      <c r="AY30" s="37">
        <f t="shared" si="23"/>
        <v>1256153.9106956453</v>
      </c>
      <c r="BA30" s="174">
        <f t="shared" si="4"/>
        <v>1922982.5276708358</v>
      </c>
      <c r="BB30" s="174">
        <f t="shared" si="4"/>
        <v>4766489.6312274253</v>
      </c>
      <c r="BC30" s="174">
        <f t="shared" si="4"/>
        <v>10826905.54528995</v>
      </c>
      <c r="BD30" s="174">
        <f t="shared" si="4"/>
        <v>13071026.885733817</v>
      </c>
      <c r="BF30" s="77" t="s">
        <v>246</v>
      </c>
      <c r="BG30" s="77" t="str">
        <f t="shared" si="5"/>
        <v>Brand MarketingBase Case Scenario</v>
      </c>
    </row>
    <row r="31" spans="2:59" x14ac:dyDescent="0.25">
      <c r="B31" s="40" t="s">
        <v>59</v>
      </c>
      <c r="C31" s="78" t="s">
        <v>26</v>
      </c>
      <c r="D31" s="63">
        <f>City_B!C30/D$487</f>
        <v>13479.420568181817</v>
      </c>
      <c r="E31" s="63">
        <f>City_B!D30/E$487</f>
        <v>13795.400923295454</v>
      </c>
      <c r="F31" s="63">
        <f>City_B!E30/F$487</f>
        <v>19512.611576704541</v>
      </c>
      <c r="G31" s="63">
        <f>City_B!F30/G$487</f>
        <v>32742.659659090907</v>
      </c>
      <c r="H31" s="63">
        <f>City_B!G30/H$487</f>
        <v>14641.599668560606</v>
      </c>
      <c r="I31" s="63">
        <f>City_B!H30/I$487</f>
        <v>33572.106248263888</v>
      </c>
      <c r="J31" s="63">
        <f>City_B!I30/J$487</f>
        <v>4354.0559895833321</v>
      </c>
      <c r="K31" s="63">
        <f>City_B!J30/K$487</f>
        <v>16123.324867424244</v>
      </c>
      <c r="L31" s="63">
        <f>City_B!K30/L$487</f>
        <v>11166.103496054291</v>
      </c>
      <c r="M31" s="63">
        <f>City_B!L30/M$487</f>
        <v>13759.810400883838</v>
      </c>
      <c r="N31" s="63">
        <f>City_B!M30/N$487</f>
        <v>34600.03962121212</v>
      </c>
      <c r="O31" s="63">
        <f>City_B!N30/O$487</f>
        <v>0</v>
      </c>
      <c r="P31" s="37">
        <f t="shared" ref="P31:AY31" si="24">P29*P114</f>
        <v>29363.489235028446</v>
      </c>
      <c r="Q31" s="37">
        <f t="shared" si="24"/>
        <v>30490.154740643415</v>
      </c>
      <c r="R31" s="37">
        <f t="shared" si="24"/>
        <v>24275.544960081828</v>
      </c>
      <c r="S31" s="37">
        <f t="shared" si="24"/>
        <v>33091.444298894035</v>
      </c>
      <c r="T31" s="37">
        <f t="shared" si="24"/>
        <v>29068.796459432349</v>
      </c>
      <c r="U31" s="37">
        <f t="shared" si="24"/>
        <v>37826.90451295954</v>
      </c>
      <c r="V31" s="37">
        <f t="shared" si="24"/>
        <v>33693.549216044688</v>
      </c>
      <c r="W31" s="37">
        <f t="shared" si="24"/>
        <v>42212.381243567805</v>
      </c>
      <c r="X31" s="37">
        <f t="shared" si="24"/>
        <v>46301.515365635663</v>
      </c>
      <c r="Y31" s="37">
        <f t="shared" si="24"/>
        <v>46508.24337817201</v>
      </c>
      <c r="Z31" s="37">
        <f t="shared" si="24"/>
        <v>50516.569210316469</v>
      </c>
      <c r="AA31" s="37">
        <f t="shared" si="24"/>
        <v>50735.424101707948</v>
      </c>
      <c r="AB31" s="37">
        <f t="shared" si="24"/>
        <v>73770.911197274938</v>
      </c>
      <c r="AC31" s="37">
        <f t="shared" si="24"/>
        <v>76346.102995105932</v>
      </c>
      <c r="AD31" s="37">
        <f t="shared" si="24"/>
        <v>68303.396394221782</v>
      </c>
      <c r="AE31" s="37">
        <f t="shared" si="24"/>
        <v>80147.8883097871</v>
      </c>
      <c r="AF31" s="37">
        <f t="shared" si="24"/>
        <v>74291.883464760191</v>
      </c>
      <c r="AG31" s="37">
        <f t="shared" si="24"/>
        <v>86045.212652216374</v>
      </c>
      <c r="AH31" s="37">
        <f t="shared" si="24"/>
        <v>80096.519840686713</v>
      </c>
      <c r="AI31" s="37">
        <f t="shared" si="24"/>
        <v>91769.366733959687</v>
      </c>
      <c r="AJ31" s="37">
        <f t="shared" si="24"/>
        <v>97191.9056996812</v>
      </c>
      <c r="AK31" s="37">
        <f t="shared" si="24"/>
        <v>97465.161529477831</v>
      </c>
      <c r="AL31" s="37">
        <f t="shared" si="24"/>
        <v>102868.21207287066</v>
      </c>
      <c r="AM31" s="37">
        <f t="shared" si="24"/>
        <v>103138.54944170691</v>
      </c>
      <c r="AN31" s="37">
        <f t="shared" si="24"/>
        <v>116880.94631990029</v>
      </c>
      <c r="AO31" s="37">
        <f t="shared" si="24"/>
        <v>119823.25403804042</v>
      </c>
      <c r="AP31" s="37">
        <f t="shared" si="24"/>
        <v>62753.839156903625</v>
      </c>
      <c r="AQ31" s="37">
        <f t="shared" si="24"/>
        <v>94938.522563499093</v>
      </c>
      <c r="AR31" s="37">
        <f t="shared" si="24"/>
        <v>68964.164571340647</v>
      </c>
      <c r="AS31" s="37">
        <f t="shared" si="24"/>
        <v>101133.16213171242</v>
      </c>
      <c r="AT31" s="37">
        <f t="shared" si="24"/>
        <v>75147.442150425602</v>
      </c>
      <c r="AU31" s="37">
        <f t="shared" si="24"/>
        <v>107305.6851142299</v>
      </c>
      <c r="AV31" s="37">
        <f t="shared" si="24"/>
        <v>129473.26352604148</v>
      </c>
      <c r="AW31" s="37">
        <f t="shared" si="24"/>
        <v>113482.36553726293</v>
      </c>
      <c r="AX31" s="37">
        <f t="shared" si="24"/>
        <v>135652.0906909866</v>
      </c>
      <c r="AY31" s="37">
        <f t="shared" si="24"/>
        <v>119668.65712942944</v>
      </c>
      <c r="BA31" s="37">
        <f t="shared" ref="BA31:BD49" si="25">SUMIF($D$10:$AY$10,BA$11,$D31:$AY31)</f>
        <v>207747.13301925504</v>
      </c>
      <c r="BB31" s="37">
        <f t="shared" si="25"/>
        <v>454084.01672248414</v>
      </c>
      <c r="BC31" s="37">
        <f t="shared" si="25"/>
        <v>1031435.1103317493</v>
      </c>
      <c r="BD31" s="37">
        <f t="shared" si="25"/>
        <v>1245223.3929297726</v>
      </c>
      <c r="BF31" s="77" t="s">
        <v>246</v>
      </c>
      <c r="BG31" s="77" t="str">
        <f t="shared" si="5"/>
        <v>Non-Media MarketingBase Case Scenario</v>
      </c>
    </row>
    <row r="32" spans="2:59" x14ac:dyDescent="0.25">
      <c r="B32" s="40" t="s">
        <v>60</v>
      </c>
      <c r="C32" s="78" t="s">
        <v>26</v>
      </c>
      <c r="D32" s="63">
        <f>City_B!C31/D$487</f>
        <v>128379.92748855823</v>
      </c>
      <c r="E32" s="63">
        <f>City_B!D31/E$487</f>
        <v>132783.98082805393</v>
      </c>
      <c r="F32" s="63">
        <f>City_B!E31/F$487</f>
        <v>162611.17529474432</v>
      </c>
      <c r="G32" s="63">
        <f>City_B!F31/G$487</f>
        <v>180264.32734374996</v>
      </c>
      <c r="H32" s="63">
        <f>City_B!G31/H$487</f>
        <v>277375.59782646777</v>
      </c>
      <c r="I32" s="63">
        <f>City_B!H31/I$487</f>
        <v>281499.57191123086</v>
      </c>
      <c r="J32" s="63">
        <f>City_B!I31/J$487</f>
        <v>237157.21841066916</v>
      </c>
      <c r="K32" s="63">
        <f>City_B!J31/K$487</f>
        <v>352777.04037042934</v>
      </c>
      <c r="L32" s="63">
        <f>City_B!K31/L$487</f>
        <v>409232.90230908262</v>
      </c>
      <c r="M32" s="63">
        <f>City_B!L31/M$487</f>
        <v>179361.18098169196</v>
      </c>
      <c r="N32" s="63">
        <f>City_B!M31/N$487</f>
        <v>202388.68015151515</v>
      </c>
      <c r="O32" s="63">
        <f>City_B!N31/O$487</f>
        <v>117869.1578413005</v>
      </c>
      <c r="P32" s="37">
        <f t="shared" ref="P32:AY32" si="26">P29*P115</f>
        <v>179457.89735103707</v>
      </c>
      <c r="Q32" s="37">
        <f t="shared" si="26"/>
        <v>186343.62612248052</v>
      </c>
      <c r="R32" s="37">
        <f t="shared" si="26"/>
        <v>148362.41771941548</v>
      </c>
      <c r="S32" s="37">
        <f t="shared" si="26"/>
        <v>202241.66708036436</v>
      </c>
      <c r="T32" s="37">
        <f t="shared" si="26"/>
        <v>177656.85301840617</v>
      </c>
      <c r="U32" s="37">
        <f t="shared" si="26"/>
        <v>231182.90516701253</v>
      </c>
      <c r="V32" s="37">
        <f t="shared" si="26"/>
        <v>205921.49142112012</v>
      </c>
      <c r="W32" s="37">
        <f t="shared" si="26"/>
        <v>257985.18423737647</v>
      </c>
      <c r="X32" s="37">
        <f t="shared" si="26"/>
        <v>282976.33585628134</v>
      </c>
      <c r="Y32" s="37">
        <f t="shared" si="26"/>
        <v>284239.77475335472</v>
      </c>
      <c r="Z32" s="37">
        <f t="shared" si="26"/>
        <v>308737.05843707954</v>
      </c>
      <c r="AA32" s="37">
        <f t="shared" si="26"/>
        <v>310074.61196553591</v>
      </c>
      <c r="AB32" s="37">
        <f t="shared" si="26"/>
        <v>450858.2921862083</v>
      </c>
      <c r="AC32" s="37">
        <f t="shared" si="26"/>
        <v>466596.83407458477</v>
      </c>
      <c r="AD32" s="37">
        <f t="shared" si="26"/>
        <v>417443.02935970796</v>
      </c>
      <c r="AE32" s="37">
        <f t="shared" si="26"/>
        <v>489831.82475610252</v>
      </c>
      <c r="AF32" s="37">
        <f t="shared" si="26"/>
        <v>454042.26623482298</v>
      </c>
      <c r="AG32" s="37">
        <f t="shared" si="26"/>
        <v>525873.91151284077</v>
      </c>
      <c r="AH32" s="37">
        <f t="shared" si="26"/>
        <v>489517.88122639759</v>
      </c>
      <c r="AI32" s="37">
        <f t="shared" si="26"/>
        <v>560857.65092476283</v>
      </c>
      <c r="AJ32" s="37">
        <f t="shared" si="26"/>
        <v>593998.03942912328</v>
      </c>
      <c r="AK32" s="37">
        <f t="shared" si="26"/>
        <v>595668.06972633058</v>
      </c>
      <c r="AL32" s="37">
        <f t="shared" si="26"/>
        <v>628689.352791082</v>
      </c>
      <c r="AM32" s="37">
        <f t="shared" si="26"/>
        <v>630341.54662262741</v>
      </c>
      <c r="AN32" s="37">
        <f t="shared" si="26"/>
        <v>714329.57776512764</v>
      </c>
      <c r="AO32" s="37">
        <f t="shared" si="26"/>
        <v>732311.78526883491</v>
      </c>
      <c r="AP32" s="37">
        <f t="shared" si="26"/>
        <v>383526.35600161471</v>
      </c>
      <c r="AQ32" s="37">
        <f t="shared" si="26"/>
        <v>580226.26331938477</v>
      </c>
      <c r="AR32" s="37">
        <f t="shared" si="26"/>
        <v>421481.38007317734</v>
      </c>
      <c r="AS32" s="37">
        <f t="shared" si="26"/>
        <v>618085.42177501391</v>
      </c>
      <c r="AT32" s="37">
        <f t="shared" si="26"/>
        <v>459271.09859738743</v>
      </c>
      <c r="AU32" s="37">
        <f t="shared" si="26"/>
        <v>655809.41250810854</v>
      </c>
      <c r="AV32" s="37">
        <f t="shared" si="26"/>
        <v>791288.78211934387</v>
      </c>
      <c r="AW32" s="37">
        <f t="shared" si="26"/>
        <v>693558.81185416854</v>
      </c>
      <c r="AX32" s="37">
        <f t="shared" si="26"/>
        <v>829051.30149302108</v>
      </c>
      <c r="AY32" s="37">
        <f t="shared" si="26"/>
        <v>731366.95082037291</v>
      </c>
      <c r="BA32" s="37">
        <f t="shared" si="25"/>
        <v>2661700.7607574938</v>
      </c>
      <c r="BB32" s="37">
        <f t="shared" si="25"/>
        <v>2775179.8231294649</v>
      </c>
      <c r="BC32" s="37">
        <f t="shared" si="25"/>
        <v>6303718.6988445902</v>
      </c>
      <c r="BD32" s="37">
        <f t="shared" si="25"/>
        <v>7610307.1415955555</v>
      </c>
      <c r="BF32" s="77" t="s">
        <v>246</v>
      </c>
      <c r="BG32" s="77" t="str">
        <f t="shared" si="5"/>
        <v>Partner MarketingBase Case Scenario</v>
      </c>
    </row>
    <row r="33" spans="2:59" x14ac:dyDescent="0.25">
      <c r="B33" s="54" t="s">
        <v>61</v>
      </c>
      <c r="C33" s="80" t="s">
        <v>26</v>
      </c>
      <c r="D33" s="64">
        <f>City_B!C32/D$487</f>
        <v>14881.511306818182</v>
      </c>
      <c r="E33" s="64">
        <f>City_B!D32/E$487</f>
        <v>24374.532954545448</v>
      </c>
      <c r="F33" s="64">
        <f>City_B!E32/F$487</f>
        <v>22480.142116477273</v>
      </c>
      <c r="G33" s="64">
        <f>City_B!F32/G$487</f>
        <v>74803.769460227253</v>
      </c>
      <c r="H33" s="64">
        <f>City_B!G32/H$487</f>
        <v>-11679.15121527778</v>
      </c>
      <c r="I33" s="64">
        <f>City_B!H32/I$487</f>
        <v>48715.235291666664</v>
      </c>
      <c r="J33" s="64">
        <f>City_B!I32/J$487</f>
        <v>46001.775654987367</v>
      </c>
      <c r="K33" s="64">
        <f>City_B!J32/K$487</f>
        <v>37063.624614898989</v>
      </c>
      <c r="L33" s="64">
        <f>City_B!K32/L$487</f>
        <v>-2663.4349454703342</v>
      </c>
      <c r="M33" s="64">
        <f>City_B!L32/M$487</f>
        <v>69892.953732638882</v>
      </c>
      <c r="N33" s="64">
        <f>City_B!M32/N$487</f>
        <v>38736.59715909091</v>
      </c>
      <c r="O33" s="64">
        <f>City_B!N32/O$487</f>
        <v>43444.472310606063</v>
      </c>
      <c r="P33" s="37">
        <f t="shared" ref="P33:AY33" si="27">P29*P116</f>
        <v>70376.392471017796</v>
      </c>
      <c r="Q33" s="37">
        <f t="shared" si="27"/>
        <v>73076.706904771432</v>
      </c>
      <c r="R33" s="37">
        <f t="shared" si="27"/>
        <v>58181.957392193472</v>
      </c>
      <c r="S33" s="37">
        <f t="shared" si="27"/>
        <v>79311.298898144538</v>
      </c>
      <c r="T33" s="37">
        <f t="shared" si="27"/>
        <v>69670.093084465872</v>
      </c>
      <c r="U33" s="37">
        <f t="shared" si="27"/>
        <v>90660.924410578693</v>
      </c>
      <c r="V33" s="37">
        <f t="shared" si="27"/>
        <v>80754.38257321321</v>
      </c>
      <c r="W33" s="37">
        <f t="shared" si="27"/>
        <v>101171.73356869556</v>
      </c>
      <c r="X33" s="37">
        <f t="shared" si="27"/>
        <v>110972.28913407367</v>
      </c>
      <c r="Y33" s="37">
        <f t="shared" si="27"/>
        <v>111467.76062346519</v>
      </c>
      <c r="Z33" s="37">
        <f t="shared" si="27"/>
        <v>121074.64043454036</v>
      </c>
      <c r="AA33" s="37">
        <f t="shared" si="27"/>
        <v>121599.17679353664</v>
      </c>
      <c r="AB33" s="37">
        <f t="shared" si="27"/>
        <v>176809.04874106977</v>
      </c>
      <c r="AC33" s="37">
        <f t="shared" si="27"/>
        <v>182981.09141630138</v>
      </c>
      <c r="AD33" s="37">
        <f t="shared" si="27"/>
        <v>163704.88511320806</v>
      </c>
      <c r="AE33" s="37">
        <f t="shared" si="27"/>
        <v>192092.94911328721</v>
      </c>
      <c r="AF33" s="37">
        <f t="shared" si="27"/>
        <v>178057.67925870325</v>
      </c>
      <c r="AG33" s="37">
        <f t="shared" si="27"/>
        <v>206227.25069882857</v>
      </c>
      <c r="AH33" s="37">
        <f t="shared" si="27"/>
        <v>191969.8326977581</v>
      </c>
      <c r="AI33" s="37">
        <f t="shared" si="27"/>
        <v>219946.50970776074</v>
      </c>
      <c r="AJ33" s="37">
        <f t="shared" si="27"/>
        <v>232942.87834046944</v>
      </c>
      <c r="AK33" s="37">
        <f t="shared" si="27"/>
        <v>233597.79912896419</v>
      </c>
      <c r="AL33" s="37">
        <f t="shared" si="27"/>
        <v>246547.45925072362</v>
      </c>
      <c r="AM33" s="37">
        <f t="shared" si="27"/>
        <v>247195.38527261157</v>
      </c>
      <c r="AN33" s="37">
        <f t="shared" si="27"/>
        <v>280132.21741987905</v>
      </c>
      <c r="AO33" s="37">
        <f t="shared" si="27"/>
        <v>287184.13829634344</v>
      </c>
      <c r="AP33" s="37">
        <f t="shared" si="27"/>
        <v>150404.08781872396</v>
      </c>
      <c r="AQ33" s="37">
        <f t="shared" si="27"/>
        <v>227542.12454346003</v>
      </c>
      <c r="AR33" s="37">
        <f t="shared" si="27"/>
        <v>165288.56885709372</v>
      </c>
      <c r="AS33" s="37">
        <f t="shared" si="27"/>
        <v>242389.01082388934</v>
      </c>
      <c r="AT33" s="37">
        <f t="shared" si="27"/>
        <v>180108.22350303474</v>
      </c>
      <c r="AU33" s="37">
        <f t="shared" si="27"/>
        <v>257182.88959207814</v>
      </c>
      <c r="AV33" s="37">
        <f t="shared" si="27"/>
        <v>310312.61766883073</v>
      </c>
      <c r="AW33" s="37">
        <f t="shared" si="27"/>
        <v>271986.73262790061</v>
      </c>
      <c r="AX33" s="37">
        <f t="shared" si="27"/>
        <v>325121.60586809512</v>
      </c>
      <c r="AY33" s="37">
        <f t="shared" si="27"/>
        <v>286813.61105320387</v>
      </c>
      <c r="BA33" s="175">
        <f t="shared" si="25"/>
        <v>406052.02844120888</v>
      </c>
      <c r="BB33" s="175">
        <f t="shared" si="25"/>
        <v>1088317.3562886964</v>
      </c>
      <c r="BC33" s="175">
        <f t="shared" si="25"/>
        <v>2472072.7687396854</v>
      </c>
      <c r="BD33" s="175">
        <f t="shared" si="25"/>
        <v>2984465.8280725325</v>
      </c>
      <c r="BF33" s="77" t="s">
        <v>246</v>
      </c>
      <c r="BG33" s="77" t="str">
        <f t="shared" si="5"/>
        <v>Rider MarketingBase Case Scenario</v>
      </c>
    </row>
    <row r="34" spans="2:59" x14ac:dyDescent="0.25">
      <c r="B34" s="41" t="s">
        <v>62</v>
      </c>
      <c r="C34" s="78" t="s">
        <v>26</v>
      </c>
      <c r="D34" s="67">
        <f>SUM(D30:D33)</f>
        <v>196526.1550681321</v>
      </c>
      <c r="E34" s="67">
        <f t="shared" ref="E34:O34" si="28">SUM(E30:E33)</f>
        <v>178001.39698124994</v>
      </c>
      <c r="F34" s="67">
        <f t="shared" si="28"/>
        <v>291007.09996498574</v>
      </c>
      <c r="G34" s="67">
        <f t="shared" si="28"/>
        <v>417609.62626562489</v>
      </c>
      <c r="H34" s="67">
        <f t="shared" si="28"/>
        <v>385206.30063456437</v>
      </c>
      <c r="I34" s="67">
        <f t="shared" si="28"/>
        <v>402840.33614277601</v>
      </c>
      <c r="J34" s="67">
        <f t="shared" si="28"/>
        <v>272666.04047296394</v>
      </c>
      <c r="K34" s="67">
        <f t="shared" si="28"/>
        <v>420010.95473931823</v>
      </c>
      <c r="L34" s="67">
        <f t="shared" si="28"/>
        <v>449952.5107913281</v>
      </c>
      <c r="M34" s="67">
        <f t="shared" si="28"/>
        <v>768107.28176291042</v>
      </c>
      <c r="N34" s="67">
        <f t="shared" si="28"/>
        <v>1242412.5776280682</v>
      </c>
      <c r="O34" s="67">
        <f t="shared" si="28"/>
        <v>174142.16943687186</v>
      </c>
      <c r="P34" s="151">
        <f t="shared" ref="P34:AY34" si="29">SUM(P30:P33)</f>
        <v>587424.36669528892</v>
      </c>
      <c r="Q34" s="151">
        <f t="shared" si="29"/>
        <v>609963.60805778287</v>
      </c>
      <c r="R34" s="151">
        <f t="shared" si="29"/>
        <v>485638.69607662002</v>
      </c>
      <c r="S34" s="151">
        <f t="shared" si="29"/>
        <v>662003.09352613706</v>
      </c>
      <c r="T34" s="151">
        <f t="shared" si="29"/>
        <v>581528.95979426883</v>
      </c>
      <c r="U34" s="151">
        <f t="shared" si="29"/>
        <v>756737.22729998641</v>
      </c>
      <c r="V34" s="151">
        <f t="shared" si="29"/>
        <v>674048.36160754133</v>
      </c>
      <c r="W34" s="151">
        <f t="shared" si="29"/>
        <v>844469.84894160496</v>
      </c>
      <c r="X34" s="151">
        <f t="shared" si="29"/>
        <v>926274.05833788915</v>
      </c>
      <c r="Y34" s="151">
        <f t="shared" si="29"/>
        <v>930409.70689349319</v>
      </c>
      <c r="Z34" s="151">
        <f t="shared" si="29"/>
        <v>1010597.325081831</v>
      </c>
      <c r="AA34" s="151">
        <f t="shared" si="29"/>
        <v>1014975.5750556263</v>
      </c>
      <c r="AB34" s="151">
        <f t="shared" si="29"/>
        <v>1475806.5856457693</v>
      </c>
      <c r="AC34" s="151">
        <f t="shared" si="29"/>
        <v>1527323.9785159326</v>
      </c>
      <c r="AD34" s="151">
        <f t="shared" si="29"/>
        <v>1366427.5062429972</v>
      </c>
      <c r="AE34" s="151">
        <f t="shared" si="29"/>
        <v>1603379.6990371819</v>
      </c>
      <c r="AF34" s="151">
        <f t="shared" si="29"/>
        <v>1486228.773616818</v>
      </c>
      <c r="AG34" s="151">
        <f t="shared" si="29"/>
        <v>1721357.2319291399</v>
      </c>
      <c r="AH34" s="151">
        <f t="shared" si="29"/>
        <v>1602352.0592295323</v>
      </c>
      <c r="AI34" s="151">
        <f t="shared" si="29"/>
        <v>1835870.447964893</v>
      </c>
      <c r="AJ34" s="151">
        <f t="shared" si="29"/>
        <v>1944349.7738489443</v>
      </c>
      <c r="AK34" s="151">
        <f t="shared" si="29"/>
        <v>1949816.3289807029</v>
      </c>
      <c r="AL34" s="151">
        <f t="shared" si="29"/>
        <v>2057905.7838227719</v>
      </c>
      <c r="AM34" s="151">
        <f t="shared" si="29"/>
        <v>2063313.9543712928</v>
      </c>
      <c r="AN34" s="151">
        <f t="shared" si="29"/>
        <v>2338234.237803346</v>
      </c>
      <c r="AO34" s="151">
        <f t="shared" si="29"/>
        <v>2397095.8817352699</v>
      </c>
      <c r="AP34" s="151">
        <f t="shared" si="29"/>
        <v>1255407.1462483816</v>
      </c>
      <c r="AQ34" s="151">
        <f t="shared" si="29"/>
        <v>1899270.248350505</v>
      </c>
      <c r="AR34" s="151">
        <f t="shared" si="29"/>
        <v>1379646.3483523135</v>
      </c>
      <c r="AS34" s="151">
        <f t="shared" si="29"/>
        <v>2023195.6509529441</v>
      </c>
      <c r="AT34" s="151">
        <f t="shared" si="29"/>
        <v>1503344.451357804</v>
      </c>
      <c r="AU34" s="151">
        <f t="shared" si="29"/>
        <v>2146678.6054102783</v>
      </c>
      <c r="AV34" s="151">
        <f t="shared" si="29"/>
        <v>2590146.8732819515</v>
      </c>
      <c r="AW34" s="151">
        <f t="shared" si="29"/>
        <v>2270244.7305644732</v>
      </c>
      <c r="AX34" s="151">
        <f t="shared" si="29"/>
        <v>2713755.9445757577</v>
      </c>
      <c r="AY34" s="151">
        <f t="shared" si="29"/>
        <v>2394003.1296986514</v>
      </c>
      <c r="BA34" s="37">
        <f t="shared" si="25"/>
        <v>5198482.4498887938</v>
      </c>
      <c r="BB34" s="37">
        <f t="shared" si="25"/>
        <v>9084070.8273680694</v>
      </c>
      <c r="BC34" s="37">
        <f t="shared" si="25"/>
        <v>20634132.123205975</v>
      </c>
      <c r="BD34" s="37">
        <f t="shared" si="25"/>
        <v>24911023.248331677</v>
      </c>
      <c r="BF34" s="77" t="s">
        <v>246</v>
      </c>
      <c r="BG34" s="77" t="str">
        <f t="shared" si="5"/>
        <v>Indirect Advertising &amp; MarketingBase Case Scenario</v>
      </c>
    </row>
    <row r="35" spans="2:59" x14ac:dyDescent="0.25">
      <c r="B35" s="41" t="s">
        <v>63</v>
      </c>
      <c r="C35" s="78" t="s">
        <v>26</v>
      </c>
      <c r="D35" s="63">
        <f>City_B!C34/D$487</f>
        <v>1794.9637286931816</v>
      </c>
      <c r="E35" s="63">
        <f>City_B!D34/E$487</f>
        <v>2306.2229403409092</v>
      </c>
      <c r="F35" s="63">
        <f>City_B!E34/F$487</f>
        <v>4061.6363636363631</v>
      </c>
      <c r="G35" s="63">
        <f>City_B!F34/G$487</f>
        <v>5241.502663352273</v>
      </c>
      <c r="H35" s="63">
        <f>City_B!G34/H$487</f>
        <v>2304.1043402777773</v>
      </c>
      <c r="I35" s="63">
        <f>City_B!H34/I$487</f>
        <v>6264.3749548611113</v>
      </c>
      <c r="J35" s="63">
        <f>City_B!I34/J$487</f>
        <v>21.136403093434343</v>
      </c>
      <c r="K35" s="63">
        <f>City_B!J34/K$487</f>
        <v>2.6839457070707069</v>
      </c>
      <c r="L35" s="63">
        <f>City_B!K34/L$487</f>
        <v>-27.607395359848486</v>
      </c>
      <c r="M35" s="63">
        <f>City_B!L34/M$487</f>
        <v>0</v>
      </c>
      <c r="N35" s="63">
        <f>City_B!M34/N$487</f>
        <v>0</v>
      </c>
      <c r="O35" s="63">
        <f>City_B!N34/O$487</f>
        <v>0</v>
      </c>
      <c r="P35" s="37">
        <f t="shared" ref="P35:AY35" si="30">P117*P29</f>
        <v>4229.6033311221836</v>
      </c>
      <c r="Q35" s="37">
        <f t="shared" si="30"/>
        <v>4391.8915434482869</v>
      </c>
      <c r="R35" s="37">
        <f t="shared" si="30"/>
        <v>3496.7208769414137</v>
      </c>
      <c r="S35" s="37">
        <f t="shared" si="30"/>
        <v>4766.5889403661258</v>
      </c>
      <c r="T35" s="37">
        <f t="shared" si="30"/>
        <v>4187.1549171975876</v>
      </c>
      <c r="U35" s="37">
        <f t="shared" si="30"/>
        <v>5448.6985539577836</v>
      </c>
      <c r="V35" s="37">
        <f t="shared" si="30"/>
        <v>4853.3179030885631</v>
      </c>
      <c r="W35" s="37">
        <f t="shared" si="30"/>
        <v>6080.3955174852717</v>
      </c>
      <c r="X35" s="37">
        <f t="shared" si="30"/>
        <v>6669.4064202996224</v>
      </c>
      <c r="Y35" s="37">
        <f t="shared" si="30"/>
        <v>6699.1841310975933</v>
      </c>
      <c r="Z35" s="37">
        <f t="shared" si="30"/>
        <v>7276.5551702190915</v>
      </c>
      <c r="AA35" s="37">
        <f t="shared" si="30"/>
        <v>7308.0796723057683</v>
      </c>
      <c r="AB35" s="37">
        <f t="shared" si="30"/>
        <v>10626.17896812121</v>
      </c>
      <c r="AC35" s="37">
        <f t="shared" si="30"/>
        <v>10997.117166889193</v>
      </c>
      <c r="AD35" s="37">
        <f t="shared" si="30"/>
        <v>9838.622058965926</v>
      </c>
      <c r="AE35" s="37">
        <f t="shared" si="30"/>
        <v>11544.737502554362</v>
      </c>
      <c r="AF35" s="37">
        <f t="shared" si="30"/>
        <v>10701.221345419795</v>
      </c>
      <c r="AG35" s="37">
        <f t="shared" si="30"/>
        <v>12394.205441592454</v>
      </c>
      <c r="AH35" s="37">
        <f t="shared" si="30"/>
        <v>11537.338237219014</v>
      </c>
      <c r="AI35" s="37">
        <f t="shared" si="30"/>
        <v>13218.72942708381</v>
      </c>
      <c r="AJ35" s="37">
        <f t="shared" si="30"/>
        <v>13999.807884380894</v>
      </c>
      <c r="AK35" s="37">
        <f t="shared" si="30"/>
        <v>14039.168457598387</v>
      </c>
      <c r="AL35" s="37">
        <f t="shared" si="30"/>
        <v>14817.439745238626</v>
      </c>
      <c r="AM35" s="37">
        <f t="shared" si="30"/>
        <v>14856.379934757811</v>
      </c>
      <c r="AN35" s="37">
        <f t="shared" si="30"/>
        <v>16835.875189847291</v>
      </c>
      <c r="AO35" s="37">
        <f t="shared" si="30"/>
        <v>17259.693845260568</v>
      </c>
      <c r="AP35" s="37">
        <f t="shared" si="30"/>
        <v>9039.2475163378913</v>
      </c>
      <c r="AQ35" s="37">
        <f t="shared" si="30"/>
        <v>13675.223951497308</v>
      </c>
      <c r="AR35" s="37">
        <f t="shared" si="30"/>
        <v>9933.8010501502395</v>
      </c>
      <c r="AS35" s="37">
        <f t="shared" si="30"/>
        <v>14567.518049896236</v>
      </c>
      <c r="AT35" s="37">
        <f t="shared" si="30"/>
        <v>10824.458534225821</v>
      </c>
      <c r="AU35" s="37">
        <f t="shared" si="30"/>
        <v>15456.626410258945</v>
      </c>
      <c r="AV35" s="37">
        <f t="shared" si="30"/>
        <v>18649.709587228994</v>
      </c>
      <c r="AW35" s="37">
        <f t="shared" si="30"/>
        <v>16346.333620578234</v>
      </c>
      <c r="AX35" s="37">
        <f t="shared" si="30"/>
        <v>19539.726020565678</v>
      </c>
      <c r="AY35" s="37">
        <f t="shared" si="30"/>
        <v>17237.42525196062</v>
      </c>
      <c r="BA35" s="37">
        <f t="shared" si="25"/>
        <v>21969.01794460227</v>
      </c>
      <c r="BB35" s="37">
        <f t="shared" si="25"/>
        <v>65407.596977529291</v>
      </c>
      <c r="BC35" s="37">
        <f t="shared" si="25"/>
        <v>148570.94616982146</v>
      </c>
      <c r="BD35" s="37">
        <f t="shared" si="25"/>
        <v>179365.63902780783</v>
      </c>
      <c r="BF35" s="77" t="s">
        <v>246</v>
      </c>
      <c r="BG35" s="77" t="str">
        <f t="shared" si="5"/>
        <v>General InsuranceBase Case Scenario</v>
      </c>
    </row>
    <row r="36" spans="2:59" x14ac:dyDescent="0.25">
      <c r="B36" s="41" t="s">
        <v>64</v>
      </c>
      <c r="C36" s="78" t="s">
        <v>26</v>
      </c>
      <c r="D36" s="63">
        <f>City_B!C35/D$487</f>
        <v>127698.44192528409</v>
      </c>
      <c r="E36" s="63">
        <f>City_B!D35/E$487</f>
        <v>86282.701096235774</v>
      </c>
      <c r="F36" s="63">
        <f>City_B!E35/F$487</f>
        <v>-41685.033525710227</v>
      </c>
      <c r="G36" s="63">
        <f>City_B!F35/G$487</f>
        <v>83498.567850781241</v>
      </c>
      <c r="H36" s="63">
        <f>City_B!G35/H$487</f>
        <v>112197.76306818181</v>
      </c>
      <c r="I36" s="63">
        <f>City_B!H35/I$487</f>
        <v>52443.740442083326</v>
      </c>
      <c r="J36" s="63">
        <f>City_B!I35/J$487</f>
        <v>429736.86522236426</v>
      </c>
      <c r="K36" s="63">
        <f>City_B!J35/K$487</f>
        <v>80888.74229996845</v>
      </c>
      <c r="L36" s="63">
        <f>City_B!K35/L$487</f>
        <v>395483.24061603541</v>
      </c>
      <c r="M36" s="63">
        <f>City_B!L35/M$487</f>
        <v>710492.69468318345</v>
      </c>
      <c r="N36" s="63">
        <f>City_B!M35/N$487</f>
        <v>394145.15688246203</v>
      </c>
      <c r="O36" s="63">
        <f>City_B!N35/O$487</f>
        <v>231277.44466866477</v>
      </c>
      <c r="P36" s="37">
        <f t="shared" ref="P36:AY36" si="31">P118*P29</f>
        <v>223180.94426232469</v>
      </c>
      <c r="Q36" s="37">
        <f t="shared" si="31"/>
        <v>231744.30910627439</v>
      </c>
      <c r="R36" s="37">
        <f t="shared" si="31"/>
        <v>184509.37500338015</v>
      </c>
      <c r="S36" s="37">
        <f t="shared" si="31"/>
        <v>251515.74210128561</v>
      </c>
      <c r="T36" s="37">
        <f t="shared" si="31"/>
        <v>220941.09424319401</v>
      </c>
      <c r="U36" s="37">
        <f t="shared" si="31"/>
        <v>287508.21130794415</v>
      </c>
      <c r="V36" s="37">
        <f t="shared" si="31"/>
        <v>256092.11730244424</v>
      </c>
      <c r="W36" s="37">
        <f t="shared" si="31"/>
        <v>320840.5864198918</v>
      </c>
      <c r="X36" s="37">
        <f t="shared" si="31"/>
        <v>351920.5717470345</v>
      </c>
      <c r="Y36" s="37">
        <f t="shared" si="31"/>
        <v>353491.83436756447</v>
      </c>
      <c r="Z36" s="37">
        <f t="shared" si="31"/>
        <v>383957.62598274829</v>
      </c>
      <c r="AA36" s="37">
        <f t="shared" si="31"/>
        <v>385621.06049239472</v>
      </c>
      <c r="AB36" s="37">
        <f t="shared" si="31"/>
        <v>560705.21756860183</v>
      </c>
      <c r="AC36" s="37">
        <f t="shared" si="31"/>
        <v>580278.29120764672</v>
      </c>
      <c r="AD36" s="37">
        <f t="shared" si="31"/>
        <v>519148.67410925095</v>
      </c>
      <c r="AE36" s="37">
        <f t="shared" si="31"/>
        <v>609174.24528251193</v>
      </c>
      <c r="AF36" s="37">
        <f t="shared" si="31"/>
        <v>564664.93372022116</v>
      </c>
      <c r="AG36" s="37">
        <f t="shared" si="31"/>
        <v>653997.61095373018</v>
      </c>
      <c r="AH36" s="37">
        <f t="shared" si="31"/>
        <v>608783.81268278335</v>
      </c>
      <c r="AI36" s="37">
        <f t="shared" si="31"/>
        <v>697504.77397652669</v>
      </c>
      <c r="AJ36" s="37">
        <f t="shared" si="31"/>
        <v>738719.47284907382</v>
      </c>
      <c r="AK36" s="37">
        <f t="shared" si="31"/>
        <v>740796.38862808992</v>
      </c>
      <c r="AL36" s="37">
        <f t="shared" si="31"/>
        <v>781862.96326163108</v>
      </c>
      <c r="AM36" s="37">
        <f t="shared" si="31"/>
        <v>783917.69690596545</v>
      </c>
      <c r="AN36" s="37">
        <f t="shared" si="31"/>
        <v>888368.53676201613</v>
      </c>
      <c r="AO36" s="37">
        <f t="shared" si="31"/>
        <v>910731.92176673433</v>
      </c>
      <c r="AP36" s="37">
        <f t="shared" si="31"/>
        <v>476968.55666649889</v>
      </c>
      <c r="AQ36" s="37">
        <f t="shared" si="31"/>
        <v>721592.34697882866</v>
      </c>
      <c r="AR36" s="37">
        <f t="shared" si="31"/>
        <v>524170.92689833569</v>
      </c>
      <c r="AS36" s="37">
        <f t="shared" si="31"/>
        <v>768675.49493623688</v>
      </c>
      <c r="AT36" s="37">
        <f t="shared" si="31"/>
        <v>571167.71660853189</v>
      </c>
      <c r="AU36" s="37">
        <f t="shared" si="31"/>
        <v>815590.54296383273</v>
      </c>
      <c r="AV36" s="37">
        <f t="shared" si="31"/>
        <v>984078.04941641656</v>
      </c>
      <c r="AW36" s="37">
        <f t="shared" si="31"/>
        <v>862537.19014820957</v>
      </c>
      <c r="AX36" s="37">
        <f t="shared" si="31"/>
        <v>1031041.0131864415</v>
      </c>
      <c r="AY36" s="37">
        <f t="shared" si="31"/>
        <v>909556.88824916864</v>
      </c>
      <c r="BA36" s="37">
        <f t="shared" si="25"/>
        <v>2662460.3252295344</v>
      </c>
      <c r="BB36" s="37">
        <f t="shared" si="25"/>
        <v>3451323.4723364813</v>
      </c>
      <c r="BC36" s="37">
        <f t="shared" si="25"/>
        <v>7839554.0811460335</v>
      </c>
      <c r="BD36" s="37">
        <f t="shared" si="25"/>
        <v>9464479.18458125</v>
      </c>
      <c r="BF36" s="77" t="s">
        <v>246</v>
      </c>
      <c r="BG36" s="77" t="str">
        <f t="shared" si="5"/>
        <v>Legal ServicesBase Case Scenario</v>
      </c>
    </row>
    <row r="37" spans="2:59" x14ac:dyDescent="0.25">
      <c r="B37" s="41" t="s">
        <v>65</v>
      </c>
      <c r="C37" s="78" t="s">
        <v>26</v>
      </c>
      <c r="D37" s="63">
        <f>City_B!C36/D$487</f>
        <v>87010.139772727271</v>
      </c>
      <c r="E37" s="63">
        <f>City_B!D36/E$487</f>
        <v>121898.17776988634</v>
      </c>
      <c r="F37" s="63">
        <f>City_B!E36/F$487</f>
        <v>131913.77727272725</v>
      </c>
      <c r="G37" s="63">
        <f>City_B!F36/G$487</f>
        <v>160818.77421875001</v>
      </c>
      <c r="H37" s="63">
        <f>City_B!G36/H$487</f>
        <v>205588.28470643939</v>
      </c>
      <c r="I37" s="63">
        <f>City_B!H36/I$487</f>
        <v>263164.50755555549</v>
      </c>
      <c r="J37" s="63">
        <f>City_B!I36/J$487</f>
        <v>307533.96763731068</v>
      </c>
      <c r="K37" s="63">
        <f>City_B!J36/K$487</f>
        <v>350534.14005681814</v>
      </c>
      <c r="L37" s="63">
        <f>City_B!K36/L$487</f>
        <v>349168.74478795764</v>
      </c>
      <c r="M37" s="63">
        <f>City_B!L36/M$487</f>
        <v>536552.62711489899</v>
      </c>
      <c r="N37" s="63">
        <f>City_B!M36/N$487</f>
        <v>596232.46803030302</v>
      </c>
      <c r="O37" s="63">
        <f>City_B!N36/O$487</f>
        <v>794101.8283680554</v>
      </c>
      <c r="P37" s="37">
        <f t="shared" ref="P37:AY37" si="32">P119*P29</f>
        <v>355912.86267065752</v>
      </c>
      <c r="Q37" s="37">
        <f t="shared" si="32"/>
        <v>369569.09889538214</v>
      </c>
      <c r="R37" s="37">
        <f t="shared" si="32"/>
        <v>294242.23499045637</v>
      </c>
      <c r="S37" s="37">
        <f t="shared" si="32"/>
        <v>401099.15330757439</v>
      </c>
      <c r="T37" s="37">
        <f t="shared" si="32"/>
        <v>352340.91151283501</v>
      </c>
      <c r="U37" s="37">
        <f t="shared" si="32"/>
        <v>458497.34557828348</v>
      </c>
      <c r="V37" s="37">
        <f t="shared" si="32"/>
        <v>408397.22619584436</v>
      </c>
      <c r="W37" s="37">
        <f t="shared" si="32"/>
        <v>511653.41176895844</v>
      </c>
      <c r="X37" s="37">
        <f t="shared" si="32"/>
        <v>561217.5292885236</v>
      </c>
      <c r="Y37" s="37">
        <f t="shared" si="32"/>
        <v>563723.26551581954</v>
      </c>
      <c r="Z37" s="37">
        <f t="shared" si="32"/>
        <v>612307.91123065643</v>
      </c>
      <c r="AA37" s="37">
        <f t="shared" si="32"/>
        <v>614960.63653455838</v>
      </c>
      <c r="AB37" s="37">
        <f t="shared" si="32"/>
        <v>894172.21420414583</v>
      </c>
      <c r="AC37" s="37">
        <f t="shared" si="32"/>
        <v>925385.9394312778</v>
      </c>
      <c r="AD37" s="37">
        <f t="shared" si="32"/>
        <v>827900.83788121678</v>
      </c>
      <c r="AE37" s="37">
        <f t="shared" si="32"/>
        <v>971467.12153389002</v>
      </c>
      <c r="AF37" s="37">
        <f t="shared" si="32"/>
        <v>900486.88374524075</v>
      </c>
      <c r="AG37" s="37">
        <f t="shared" si="32"/>
        <v>1042948.1901497917</v>
      </c>
      <c r="AH37" s="37">
        <f t="shared" si="32"/>
        <v>970844.48780183622</v>
      </c>
      <c r="AI37" s="37">
        <f t="shared" si="32"/>
        <v>1112330.2737739289</v>
      </c>
      <c r="AJ37" s="37">
        <f t="shared" si="32"/>
        <v>1178056.5010211607</v>
      </c>
      <c r="AK37" s="37">
        <f t="shared" si="32"/>
        <v>1181368.6164120098</v>
      </c>
      <c r="AL37" s="37">
        <f t="shared" si="32"/>
        <v>1246858.6258131806</v>
      </c>
      <c r="AM37" s="37">
        <f t="shared" si="32"/>
        <v>1250135.366736551</v>
      </c>
      <c r="AN37" s="37">
        <f t="shared" si="32"/>
        <v>1416706.0277954352</v>
      </c>
      <c r="AO37" s="37">
        <f t="shared" si="32"/>
        <v>1452369.5402083939</v>
      </c>
      <c r="AP37" s="37">
        <f t="shared" si="32"/>
        <v>760635.03077364888</v>
      </c>
      <c r="AQ37" s="37">
        <f t="shared" si="32"/>
        <v>1150743.3967686994</v>
      </c>
      <c r="AR37" s="37">
        <f t="shared" si="32"/>
        <v>835909.96416718618</v>
      </c>
      <c r="AS37" s="37">
        <f t="shared" si="32"/>
        <v>1225828.2030833941</v>
      </c>
      <c r="AT37" s="37">
        <f t="shared" si="32"/>
        <v>910857.0525818062</v>
      </c>
      <c r="AU37" s="37">
        <f t="shared" si="32"/>
        <v>1300644.9357619991</v>
      </c>
      <c r="AV37" s="37">
        <f t="shared" si="32"/>
        <v>1569336.6511052926</v>
      </c>
      <c r="AW37" s="37">
        <f t="shared" si="32"/>
        <v>1375512.060495289</v>
      </c>
      <c r="AX37" s="37">
        <f t="shared" si="32"/>
        <v>1644229.7963517865</v>
      </c>
      <c r="AY37" s="37">
        <f t="shared" si="32"/>
        <v>1450495.6815581715</v>
      </c>
      <c r="BA37" s="37">
        <f t="shared" si="25"/>
        <v>3904517.4372914294</v>
      </c>
      <c r="BB37" s="37">
        <f t="shared" si="25"/>
        <v>5503921.5874895491</v>
      </c>
      <c r="BC37" s="37">
        <f t="shared" si="25"/>
        <v>12501955.058504231</v>
      </c>
      <c r="BD37" s="37">
        <f t="shared" si="25"/>
        <v>15093268.340651102</v>
      </c>
      <c r="BF37" s="77" t="s">
        <v>246</v>
      </c>
      <c r="BG37" s="77" t="str">
        <f t="shared" si="5"/>
        <v>Support ServicesBase Case Scenario</v>
      </c>
    </row>
    <row r="38" spans="2:59" x14ac:dyDescent="0.25">
      <c r="B38" s="41" t="s">
        <v>66</v>
      </c>
      <c r="C38" s="78" t="s">
        <v>26</v>
      </c>
      <c r="D38" s="63">
        <f>City_B!C37/D$487</f>
        <v>15061.55987215909</v>
      </c>
      <c r="E38" s="63">
        <f>City_B!D37/E$487</f>
        <v>17550.087357954544</v>
      </c>
      <c r="F38" s="63">
        <f>City_B!E37/F$487</f>
        <v>27133.698011363631</v>
      </c>
      <c r="G38" s="63">
        <f>City_B!F37/G$487</f>
        <v>63148.733664772721</v>
      </c>
      <c r="H38" s="63">
        <f>City_B!G37/H$487</f>
        <v>49114.864409722213</v>
      </c>
      <c r="I38" s="63">
        <f>City_B!H37/I$487</f>
        <v>56886.491633951387</v>
      </c>
      <c r="J38" s="63">
        <f>City_B!I37/J$487</f>
        <v>44146.163044507572</v>
      </c>
      <c r="K38" s="63">
        <f>City_B!J37/K$487</f>
        <v>58585.123743686861</v>
      </c>
      <c r="L38" s="63">
        <f>City_B!K37/L$487</f>
        <v>49146.463641808718</v>
      </c>
      <c r="M38" s="63">
        <f>City_B!L37/M$487</f>
        <v>127783.66363636364</v>
      </c>
      <c r="N38" s="63">
        <f>City_B!M37/N$487</f>
        <v>44421.574318181847</v>
      </c>
      <c r="O38" s="63">
        <f>City_B!N37/O$487</f>
        <v>254437.97530618685</v>
      </c>
      <c r="P38" s="37">
        <f t="shared" ref="P38:AY38" si="33">P120*P29</f>
        <v>81443.827558475285</v>
      </c>
      <c r="Q38" s="37">
        <f t="shared" si="33"/>
        <v>84568.795113282264</v>
      </c>
      <c r="R38" s="37">
        <f t="shared" si="33"/>
        <v>67331.688063092777</v>
      </c>
      <c r="S38" s="37">
        <f t="shared" si="33"/>
        <v>91783.842906685968</v>
      </c>
      <c r="T38" s="37">
        <f t="shared" si="33"/>
        <v>80626.455092748496</v>
      </c>
      <c r="U38" s="37">
        <f t="shared" si="33"/>
        <v>104918.31755979673</v>
      </c>
      <c r="V38" s="37">
        <f t="shared" si="33"/>
        <v>93453.866814676774</v>
      </c>
      <c r="W38" s="37">
        <f t="shared" si="33"/>
        <v>117082.06307895282</v>
      </c>
      <c r="X38" s="37">
        <f t="shared" si="33"/>
        <v>128423.86008528019</v>
      </c>
      <c r="Y38" s="37">
        <f t="shared" si="33"/>
        <v>128997.24972810342</v>
      </c>
      <c r="Z38" s="37">
        <f t="shared" si="33"/>
        <v>140114.91341099847</v>
      </c>
      <c r="AA38" s="37">
        <f t="shared" si="33"/>
        <v>140721.93868283002</v>
      </c>
      <c r="AB38" s="37">
        <f t="shared" si="33"/>
        <v>204614.14930263592</v>
      </c>
      <c r="AC38" s="37">
        <f t="shared" si="33"/>
        <v>211756.81123336963</v>
      </c>
      <c r="AD38" s="37">
        <f t="shared" si="33"/>
        <v>189449.21678289748</v>
      </c>
      <c r="AE38" s="37">
        <f t="shared" si="33"/>
        <v>222301.60531778209</v>
      </c>
      <c r="AF38" s="37">
        <f t="shared" si="33"/>
        <v>206059.14022916387</v>
      </c>
      <c r="AG38" s="37">
        <f t="shared" si="33"/>
        <v>238658.67592873136</v>
      </c>
      <c r="AH38" s="37">
        <f t="shared" si="33"/>
        <v>222159.12753846002</v>
      </c>
      <c r="AI38" s="37">
        <f t="shared" si="33"/>
        <v>254535.43411030015</v>
      </c>
      <c r="AJ38" s="37">
        <f t="shared" si="33"/>
        <v>269575.61972715461</v>
      </c>
      <c r="AK38" s="37">
        <f t="shared" si="33"/>
        <v>270333.53376465791</v>
      </c>
      <c r="AL38" s="37">
        <f t="shared" si="33"/>
        <v>285319.66546118911</v>
      </c>
      <c r="AM38" s="37">
        <f t="shared" si="33"/>
        <v>286069.48473075486</v>
      </c>
      <c r="AN38" s="37">
        <f t="shared" si="33"/>
        <v>324185.98351021699</v>
      </c>
      <c r="AO38" s="37">
        <f t="shared" si="33"/>
        <v>332346.89383331005</v>
      </c>
      <c r="AP38" s="37">
        <f t="shared" si="33"/>
        <v>174056.72786428308</v>
      </c>
      <c r="AQ38" s="37">
        <f t="shared" si="33"/>
        <v>263325.54004154756</v>
      </c>
      <c r="AR38" s="37">
        <f t="shared" si="33"/>
        <v>191281.95161364775</v>
      </c>
      <c r="AS38" s="37">
        <f t="shared" si="33"/>
        <v>280507.25685804314</v>
      </c>
      <c r="AT38" s="37">
        <f t="shared" si="33"/>
        <v>208432.15433194174</v>
      </c>
      <c r="AU38" s="37">
        <f t="shared" si="33"/>
        <v>297627.63016807806</v>
      </c>
      <c r="AV38" s="37">
        <f t="shared" si="33"/>
        <v>359112.57220306073</v>
      </c>
      <c r="AW38" s="37">
        <f t="shared" si="33"/>
        <v>314759.53473264893</v>
      </c>
      <c r="AX38" s="37">
        <f t="shared" si="33"/>
        <v>376250.43106266455</v>
      </c>
      <c r="AY38" s="37">
        <f t="shared" si="33"/>
        <v>331918.09724632383</v>
      </c>
      <c r="BA38" s="37">
        <f t="shared" si="25"/>
        <v>807416.39864065906</v>
      </c>
      <c r="BB38" s="37">
        <f t="shared" si="25"/>
        <v>1259466.8180949232</v>
      </c>
      <c r="BC38" s="37">
        <f t="shared" si="25"/>
        <v>2860832.4641270973</v>
      </c>
      <c r="BD38" s="37">
        <f t="shared" si="25"/>
        <v>3453804.7734657661</v>
      </c>
      <c r="BF38" s="77" t="s">
        <v>246</v>
      </c>
      <c r="BG38" s="77" t="str">
        <f t="shared" si="5"/>
        <v>Total Other Operating ExpensesBase Case Scenario</v>
      </c>
    </row>
    <row r="39" spans="2:59" x14ac:dyDescent="0.25">
      <c r="B39" s="41" t="s">
        <v>67</v>
      </c>
      <c r="C39" s="78" t="s">
        <v>26</v>
      </c>
      <c r="D39" s="63">
        <f>City_B!C38/D$487</f>
        <v>24480.196654829542</v>
      </c>
      <c r="E39" s="63">
        <f>City_B!D38/E$487</f>
        <v>83101.942755681826</v>
      </c>
      <c r="F39" s="63">
        <f>City_B!E38/F$487</f>
        <v>58095.173508522705</v>
      </c>
      <c r="G39" s="63">
        <f>City_B!F38/G$487</f>
        <v>55655.657634943171</v>
      </c>
      <c r="H39" s="63">
        <f>City_B!G38/H$487</f>
        <v>41502.642392676767</v>
      </c>
      <c r="I39" s="63">
        <f>City_B!H38/I$487</f>
        <v>37646.112420138896</v>
      </c>
      <c r="J39" s="63">
        <f>City_B!I38/J$487</f>
        <v>51331.73940972222</v>
      </c>
      <c r="K39" s="63">
        <f>City_B!J38/K$487</f>
        <v>23861.364722222217</v>
      </c>
      <c r="L39" s="63">
        <f>City_B!K38/L$487</f>
        <v>19562.264991003787</v>
      </c>
      <c r="M39" s="63">
        <f>City_B!L38/M$487</f>
        <v>40231.129853614264</v>
      </c>
      <c r="N39" s="63">
        <f>City_B!M38/N$487</f>
        <v>33728.014377651518</v>
      </c>
      <c r="O39" s="63">
        <f>City_B!N38/O$487</f>
        <v>45055.106471979168</v>
      </c>
      <c r="P39" s="37">
        <f t="shared" ref="P39:AY39" si="34">P121*P29</f>
        <v>80394.647487626411</v>
      </c>
      <c r="Q39" s="37">
        <f t="shared" si="34"/>
        <v>83479.35841674621</v>
      </c>
      <c r="R39" s="37">
        <f t="shared" si="34"/>
        <v>66464.304157275124</v>
      </c>
      <c r="S39" s="37">
        <f t="shared" si="34"/>
        <v>90601.460132073888</v>
      </c>
      <c r="T39" s="37">
        <f t="shared" si="34"/>
        <v>79587.804621590723</v>
      </c>
      <c r="U39" s="37">
        <f t="shared" si="34"/>
        <v>103566.73314694854</v>
      </c>
      <c r="V39" s="37">
        <f t="shared" si="34"/>
        <v>92249.970367946968</v>
      </c>
      <c r="W39" s="37">
        <f t="shared" si="34"/>
        <v>115573.78220710762</v>
      </c>
      <c r="X39" s="37">
        <f t="shared" si="34"/>
        <v>126769.47130393003</v>
      </c>
      <c r="Y39" s="37">
        <f t="shared" si="34"/>
        <v>127335.47439575098</v>
      </c>
      <c r="Z39" s="37">
        <f t="shared" si="34"/>
        <v>138309.91751153651</v>
      </c>
      <c r="AA39" s="37">
        <f t="shared" si="34"/>
        <v>138909.1229296505</v>
      </c>
      <c r="AB39" s="37">
        <f t="shared" si="34"/>
        <v>201978.25786558521</v>
      </c>
      <c r="AC39" s="37">
        <f t="shared" si="34"/>
        <v>209028.9062113096</v>
      </c>
      <c r="AD39" s="37">
        <f t="shared" si="34"/>
        <v>187008.68385799497</v>
      </c>
      <c r="AE39" s="37">
        <f t="shared" si="34"/>
        <v>219437.85958027156</v>
      </c>
      <c r="AF39" s="37">
        <f t="shared" si="34"/>
        <v>203404.63405201412</v>
      </c>
      <c r="AG39" s="37">
        <f t="shared" si="34"/>
        <v>235584.21425341503</v>
      </c>
      <c r="AH39" s="37">
        <f t="shared" si="34"/>
        <v>219297.21723588769</v>
      </c>
      <c r="AI39" s="37">
        <f t="shared" si="34"/>
        <v>251256.44400387802</v>
      </c>
      <c r="AJ39" s="37">
        <f t="shared" si="34"/>
        <v>266102.87812986912</v>
      </c>
      <c r="AK39" s="37">
        <f t="shared" si="34"/>
        <v>266851.02852625435</v>
      </c>
      <c r="AL39" s="37">
        <f t="shared" si="34"/>
        <v>281644.10506825184</v>
      </c>
      <c r="AM39" s="37">
        <f t="shared" si="34"/>
        <v>282384.26497555588</v>
      </c>
      <c r="AN39" s="37">
        <f t="shared" si="34"/>
        <v>320009.73733731639</v>
      </c>
      <c r="AO39" s="37">
        <f t="shared" si="34"/>
        <v>328065.51674100576</v>
      </c>
      <c r="AP39" s="37">
        <f t="shared" si="34"/>
        <v>171814.48489085145</v>
      </c>
      <c r="AQ39" s="37">
        <f t="shared" si="34"/>
        <v>259933.31355810113</v>
      </c>
      <c r="AR39" s="37">
        <f t="shared" si="34"/>
        <v>188817.80893319691</v>
      </c>
      <c r="AS39" s="37">
        <f t="shared" si="34"/>
        <v>276893.69113493612</v>
      </c>
      <c r="AT39" s="37">
        <f t="shared" si="34"/>
        <v>205747.07838444706</v>
      </c>
      <c r="AU39" s="37">
        <f t="shared" si="34"/>
        <v>293793.51544794015</v>
      </c>
      <c r="AV39" s="37">
        <f t="shared" si="34"/>
        <v>354486.3928443339</v>
      </c>
      <c r="AW39" s="37">
        <f t="shared" si="34"/>
        <v>310704.72246693057</v>
      </c>
      <c r="AX39" s="37">
        <f t="shared" si="34"/>
        <v>371403.47745361645</v>
      </c>
      <c r="AY39" s="37">
        <f t="shared" si="34"/>
        <v>327642.24402055435</v>
      </c>
      <c r="BA39" s="37">
        <f t="shared" si="25"/>
        <v>514251.34519298607</v>
      </c>
      <c r="BB39" s="37">
        <f t="shared" si="25"/>
        <v>1243242.0466781838</v>
      </c>
      <c r="BC39" s="37">
        <f t="shared" si="25"/>
        <v>2823978.4937602873</v>
      </c>
      <c r="BD39" s="37">
        <f t="shared" si="25"/>
        <v>3409311.9832132305</v>
      </c>
      <c r="BF39" s="77" t="s">
        <v>246</v>
      </c>
      <c r="BG39" s="77" t="str">
        <f t="shared" si="5"/>
        <v>PromosBase Case Scenario</v>
      </c>
    </row>
    <row r="40" spans="2:59" x14ac:dyDescent="0.25">
      <c r="B40" s="41" t="s">
        <v>68</v>
      </c>
      <c r="C40" s="78" t="s">
        <v>26</v>
      </c>
      <c r="D40" s="63">
        <f>City_B!C39/D$487</f>
        <v>24734.619190340902</v>
      </c>
      <c r="E40" s="63">
        <f>City_B!D39/E$487</f>
        <v>34628.656960227272</v>
      </c>
      <c r="F40" s="63">
        <f>City_B!E39/F$487</f>
        <v>43986.088210227274</v>
      </c>
      <c r="G40" s="63">
        <f>City_B!F39/G$487</f>
        <v>36573.742755681822</v>
      </c>
      <c r="H40" s="63">
        <f>City_B!G39/H$487</f>
        <v>34468.759027777778</v>
      </c>
      <c r="I40" s="63">
        <f>City_B!H39/I$487</f>
        <v>34885.891723958332</v>
      </c>
      <c r="J40" s="63">
        <f>City_B!I39/J$487</f>
        <v>45271.678661616163</v>
      </c>
      <c r="K40" s="63">
        <f>City_B!J39/K$487</f>
        <v>60997.93915404041</v>
      </c>
      <c r="L40" s="63">
        <f>City_B!K39/L$487</f>
        <v>58976.97205374053</v>
      </c>
      <c r="M40" s="63">
        <f>City_B!L39/M$487</f>
        <v>73979.162428977274</v>
      </c>
      <c r="N40" s="63">
        <f>City_B!M39/N$487</f>
        <v>94929.19106060607</v>
      </c>
      <c r="O40" s="63">
        <f>City_B!N39/O$487</f>
        <v>119288.17458964646</v>
      </c>
      <c r="P40" s="37">
        <f t="shared" ref="P40:AY40" si="35">P122*P29</f>
        <v>62944.05791138015</v>
      </c>
      <c r="Q40" s="37">
        <f t="shared" si="35"/>
        <v>65359.196598222057</v>
      </c>
      <c r="R40" s="37">
        <f t="shared" si="35"/>
        <v>52037.456978202434</v>
      </c>
      <c r="S40" s="37">
        <f t="shared" si="35"/>
        <v>70935.363629607105</v>
      </c>
      <c r="T40" s="37">
        <f t="shared" si="35"/>
        <v>62312.349636361578</v>
      </c>
      <c r="U40" s="37">
        <f t="shared" si="35"/>
        <v>81086.373939226643</v>
      </c>
      <c r="V40" s="37">
        <f t="shared" si="35"/>
        <v>72226.045621468176</v>
      </c>
      <c r="W40" s="37">
        <f t="shared" si="35"/>
        <v>90487.153904133607</v>
      </c>
      <c r="X40" s="37">
        <f t="shared" si="35"/>
        <v>99252.688985018904</v>
      </c>
      <c r="Y40" s="37">
        <f t="shared" si="35"/>
        <v>99695.834548846164</v>
      </c>
      <c r="Z40" s="37">
        <f t="shared" si="35"/>
        <v>108288.14765192271</v>
      </c>
      <c r="AA40" s="37">
        <f t="shared" si="35"/>
        <v>108757.28859248574</v>
      </c>
      <c r="AB40" s="37">
        <f t="shared" si="35"/>
        <v>158136.53716048427</v>
      </c>
      <c r="AC40" s="37">
        <f t="shared" si="35"/>
        <v>163656.76060389646</v>
      </c>
      <c r="AD40" s="37">
        <f t="shared" si="35"/>
        <v>146416.28260762399</v>
      </c>
      <c r="AE40" s="37">
        <f t="shared" si="35"/>
        <v>171806.33006066454</v>
      </c>
      <c r="AF40" s="37">
        <f t="shared" si="35"/>
        <v>159253.30187166503</v>
      </c>
      <c r="AG40" s="37">
        <f t="shared" si="35"/>
        <v>184447.93140309778</v>
      </c>
      <c r="AH40" s="37">
        <f t="shared" si="35"/>
        <v>171696.21576641314</v>
      </c>
      <c r="AI40" s="37">
        <f t="shared" si="35"/>
        <v>196718.32212986134</v>
      </c>
      <c r="AJ40" s="37">
        <f t="shared" si="35"/>
        <v>208342.16573894868</v>
      </c>
      <c r="AK40" s="37">
        <f t="shared" si="35"/>
        <v>208927.92142478263</v>
      </c>
      <c r="AL40" s="37">
        <f t="shared" si="35"/>
        <v>220509.98933160791</v>
      </c>
      <c r="AM40" s="37">
        <f t="shared" si="35"/>
        <v>221089.4889565823</v>
      </c>
      <c r="AN40" s="37">
        <f t="shared" si="35"/>
        <v>250547.91666653889</v>
      </c>
      <c r="AO40" s="37">
        <f t="shared" si="35"/>
        <v>256855.09582775322</v>
      </c>
      <c r="AP40" s="37">
        <f t="shared" si="35"/>
        <v>134520.16054486961</v>
      </c>
      <c r="AQ40" s="37">
        <f t="shared" si="35"/>
        <v>203511.77662936109</v>
      </c>
      <c r="AR40" s="37">
        <f t="shared" si="35"/>
        <v>147832.71612728047</v>
      </c>
      <c r="AS40" s="37">
        <f t="shared" si="35"/>
        <v>216790.70777411776</v>
      </c>
      <c r="AT40" s="37">
        <f t="shared" si="35"/>
        <v>161087.29152548537</v>
      </c>
      <c r="AU40" s="37">
        <f t="shared" si="35"/>
        <v>230022.22944244271</v>
      </c>
      <c r="AV40" s="37">
        <f t="shared" si="35"/>
        <v>277541.01469782781</v>
      </c>
      <c r="AW40" s="37">
        <f t="shared" si="35"/>
        <v>243262.66306855576</v>
      </c>
      <c r="AX40" s="37">
        <f t="shared" si="35"/>
        <v>290786.05011517054</v>
      </c>
      <c r="AY40" s="37">
        <f t="shared" si="35"/>
        <v>256523.69935471684</v>
      </c>
      <c r="BA40" s="37">
        <f t="shared" si="25"/>
        <v>662720.87581684021</v>
      </c>
      <c r="BB40" s="37">
        <f t="shared" si="25"/>
        <v>973381.95799687528</v>
      </c>
      <c r="BC40" s="37">
        <f t="shared" si="25"/>
        <v>2211001.2470556279</v>
      </c>
      <c r="BD40" s="37">
        <f t="shared" si="25"/>
        <v>2669281.3217741204</v>
      </c>
      <c r="BF40" s="77" t="s">
        <v>246</v>
      </c>
      <c r="BG40" s="77" t="str">
        <f t="shared" si="5"/>
        <v>Total Marketing CreditsBase Case Scenario</v>
      </c>
    </row>
    <row r="41" spans="2:59" x14ac:dyDescent="0.25">
      <c r="B41" s="41" t="s">
        <v>69</v>
      </c>
      <c r="C41" s="78" t="s">
        <v>26</v>
      </c>
      <c r="D41" s="63">
        <f>City_B!C40/D$487</f>
        <v>6226.9088502201703</v>
      </c>
      <c r="E41" s="63">
        <f>City_B!D40/E$487</f>
        <v>6884.7462357954528</v>
      </c>
      <c r="F41" s="63">
        <f>City_B!E40/F$487</f>
        <v>-89756.922016761338</v>
      </c>
      <c r="G41" s="63">
        <f>City_B!F40/G$487</f>
        <v>42304.336151669035</v>
      </c>
      <c r="H41" s="63">
        <f>City_B!G40/H$487</f>
        <v>9654.0528286458339</v>
      </c>
      <c r="I41" s="63">
        <f>City_B!H40/I$487</f>
        <v>15295.649079645833</v>
      </c>
      <c r="J41" s="63">
        <f>City_B!I40/J$487</f>
        <v>-106.76147869317636</v>
      </c>
      <c r="K41" s="63">
        <f>City_B!J40/K$487</f>
        <v>27324.111524696968</v>
      </c>
      <c r="L41" s="63">
        <f>City_B!K40/L$487</f>
        <v>9520.2907276640635</v>
      </c>
      <c r="M41" s="63">
        <f>City_B!L40/M$487</f>
        <v>87558.005178716849</v>
      </c>
      <c r="N41" s="63">
        <f>City_B!M40/N$487</f>
        <v>74403.456233371195</v>
      </c>
      <c r="O41" s="63">
        <f>City_B!N40/O$487</f>
        <v>54823.299535965918</v>
      </c>
      <c r="P41" s="37">
        <f t="shared" ref="P41:AY41" si="36">P123*P29</f>
        <v>31158.401855941738</v>
      </c>
      <c r="Q41" s="37">
        <f t="shared" si="36"/>
        <v>32353.937451190457</v>
      </c>
      <c r="R41" s="37">
        <f t="shared" si="36"/>
        <v>25759.444972087902</v>
      </c>
      <c r="S41" s="37">
        <f t="shared" si="36"/>
        <v>35114.236976593893</v>
      </c>
      <c r="T41" s="37">
        <f t="shared" si="36"/>
        <v>30845.695288524934</v>
      </c>
      <c r="U41" s="37">
        <f t="shared" si="36"/>
        <v>40139.163378959645</v>
      </c>
      <c r="V41" s="37">
        <f t="shared" si="36"/>
        <v>35753.146978666759</v>
      </c>
      <c r="W41" s="37">
        <f t="shared" si="36"/>
        <v>44792.712730961292</v>
      </c>
      <c r="X41" s="37">
        <f t="shared" si="36"/>
        <v>49131.80483266704</v>
      </c>
      <c r="Y41" s="37">
        <f t="shared" si="36"/>
        <v>49351.169583154653</v>
      </c>
      <c r="Z41" s="37">
        <f t="shared" si="36"/>
        <v>53604.513797387925</v>
      </c>
      <c r="AA41" s="37">
        <f t="shared" si="36"/>
        <v>53836.746710838117</v>
      </c>
      <c r="AB41" s="37">
        <f t="shared" si="36"/>
        <v>78280.332353065387</v>
      </c>
      <c r="AC41" s="37">
        <f t="shared" si="36"/>
        <v>81012.938830814091</v>
      </c>
      <c r="AD41" s="37">
        <f t="shared" si="36"/>
        <v>72478.602796224615</v>
      </c>
      <c r="AE41" s="37">
        <f t="shared" si="36"/>
        <v>85047.117250711919</v>
      </c>
      <c r="AF41" s="37">
        <f t="shared" si="36"/>
        <v>78833.150280668575</v>
      </c>
      <c r="AG41" s="37">
        <f t="shared" si="36"/>
        <v>91304.929470011703</v>
      </c>
      <c r="AH41" s="37">
        <f t="shared" si="36"/>
        <v>84992.608762631935</v>
      </c>
      <c r="AI41" s="37">
        <f t="shared" si="36"/>
        <v>97378.985987502238</v>
      </c>
      <c r="AJ41" s="37">
        <f t="shared" si="36"/>
        <v>103132.99045274472</v>
      </c>
      <c r="AK41" s="37">
        <f t="shared" si="36"/>
        <v>103422.94969042706</v>
      </c>
      <c r="AL41" s="37">
        <f t="shared" si="36"/>
        <v>109156.27445750443</v>
      </c>
      <c r="AM41" s="37">
        <f t="shared" si="36"/>
        <v>109443.13683640827</v>
      </c>
      <c r="AN41" s="37">
        <f t="shared" si="36"/>
        <v>124025.57017623728</v>
      </c>
      <c r="AO41" s="37">
        <f t="shared" si="36"/>
        <v>127147.73340186253</v>
      </c>
      <c r="AP41" s="37">
        <f t="shared" si="36"/>
        <v>66589.815767582462</v>
      </c>
      <c r="AQ41" s="37">
        <f t="shared" si="36"/>
        <v>100741.86395103433</v>
      </c>
      <c r="AR41" s="37">
        <f t="shared" si="36"/>
        <v>73179.761988563623</v>
      </c>
      <c r="AS41" s="37">
        <f t="shared" si="36"/>
        <v>107315.16549139949</v>
      </c>
      <c r="AT41" s="37">
        <f t="shared" si="36"/>
        <v>79741.007011383786</v>
      </c>
      <c r="AU41" s="37">
        <f t="shared" si="36"/>
        <v>113864.99851754017</v>
      </c>
      <c r="AV41" s="37">
        <f t="shared" si="36"/>
        <v>137387.62250816467</v>
      </c>
      <c r="AW41" s="37">
        <f t="shared" si="36"/>
        <v>120419.24311756565</v>
      </c>
      <c r="AX41" s="37">
        <f t="shared" si="36"/>
        <v>143944.14507477111</v>
      </c>
      <c r="AY41" s="37">
        <f t="shared" si="36"/>
        <v>126983.68639213452</v>
      </c>
      <c r="BA41" s="37">
        <f t="shared" si="25"/>
        <v>244131.1728509368</v>
      </c>
      <c r="BB41" s="37">
        <f t="shared" si="25"/>
        <v>481840.97455697437</v>
      </c>
      <c r="BC41" s="37">
        <f t="shared" si="25"/>
        <v>1094484.0171687149</v>
      </c>
      <c r="BD41" s="37">
        <f t="shared" si="25"/>
        <v>1321340.6133982397</v>
      </c>
      <c r="BF41" s="77" t="s">
        <v>246</v>
      </c>
      <c r="BG41" s="77" t="str">
        <f t="shared" si="5"/>
        <v>Fully Loaded HeadcountBase Case Scenario</v>
      </c>
    </row>
    <row r="42" spans="2:59" x14ac:dyDescent="0.25">
      <c r="B42" s="41" t="s">
        <v>70</v>
      </c>
      <c r="C42" s="78" t="s">
        <v>26</v>
      </c>
      <c r="D42" s="63">
        <f>City_B!C41/D$487</f>
        <v>149334.88899034803</v>
      </c>
      <c r="E42" s="63">
        <f>City_B!D41/E$487</f>
        <v>106676.58569211648</v>
      </c>
      <c r="F42" s="63">
        <f>City_B!E41/F$487</f>
        <v>107321.16149715908</v>
      </c>
      <c r="G42" s="63">
        <f>City_B!F41/G$487</f>
        <v>379991.48862251418</v>
      </c>
      <c r="H42" s="63">
        <f>City_B!G41/H$487</f>
        <v>179711.44809856373</v>
      </c>
      <c r="I42" s="63">
        <f>City_B!H41/I$487</f>
        <v>123220.56820564237</v>
      </c>
      <c r="J42" s="63">
        <f>City_B!I41/J$487</f>
        <v>147460.35710498737</v>
      </c>
      <c r="K42" s="63">
        <f>City_B!J41/K$487</f>
        <v>241109.85123776519</v>
      </c>
      <c r="L42" s="63">
        <f>City_B!K41/L$487</f>
        <v>257801.66240090446</v>
      </c>
      <c r="M42" s="63">
        <f>City_B!L41/M$487</f>
        <v>25907.317832488952</v>
      </c>
      <c r="N42" s="63">
        <f>City_B!M41/N$487</f>
        <v>53364.236299393946</v>
      </c>
      <c r="O42" s="63">
        <f>City_B!N41/O$487</f>
        <v>310.34770532512971</v>
      </c>
      <c r="P42" s="37">
        <f t="shared" ref="P42:AY42" si="37">P124*P29</f>
        <v>135979.19560857082</v>
      </c>
      <c r="Q42" s="37">
        <f t="shared" si="37"/>
        <v>141196.66373530446</v>
      </c>
      <c r="R42" s="37">
        <f t="shared" si="37"/>
        <v>112417.46681432577</v>
      </c>
      <c r="S42" s="37">
        <f t="shared" si="37"/>
        <v>153242.95901188659</v>
      </c>
      <c r="T42" s="37">
        <f t="shared" si="37"/>
        <v>134614.50470768797</v>
      </c>
      <c r="U42" s="37">
        <f t="shared" si="37"/>
        <v>175172.37160965326</v>
      </c>
      <c r="V42" s="37">
        <f t="shared" si="37"/>
        <v>156031.24284460093</v>
      </c>
      <c r="W42" s="37">
        <f t="shared" si="37"/>
        <v>195481.04791903531</v>
      </c>
      <c r="X42" s="37">
        <f t="shared" si="37"/>
        <v>214417.39312664216</v>
      </c>
      <c r="Y42" s="37">
        <f t="shared" si="37"/>
        <v>215374.72856554214</v>
      </c>
      <c r="Z42" s="37">
        <f t="shared" si="37"/>
        <v>233936.85917711322</v>
      </c>
      <c r="AA42" s="37">
        <f t="shared" si="37"/>
        <v>234950.35290220202</v>
      </c>
      <c r="AB42" s="37">
        <f t="shared" si="37"/>
        <v>341625.24363590125</v>
      </c>
      <c r="AC42" s="37">
        <f t="shared" si="37"/>
        <v>353550.68295968289</v>
      </c>
      <c r="AD42" s="37">
        <f t="shared" si="37"/>
        <v>316305.76409631642</v>
      </c>
      <c r="AE42" s="37">
        <f t="shared" si="37"/>
        <v>371156.34640209569</v>
      </c>
      <c r="AF42" s="37">
        <f t="shared" si="37"/>
        <v>344037.81079711282</v>
      </c>
      <c r="AG42" s="37">
        <f t="shared" si="37"/>
        <v>398466.22820489435</v>
      </c>
      <c r="AH42" s="37">
        <f t="shared" si="37"/>
        <v>370918.46448513394</v>
      </c>
      <c r="AI42" s="37">
        <f t="shared" si="37"/>
        <v>424974.17694848037</v>
      </c>
      <c r="AJ42" s="37">
        <f t="shared" si="37"/>
        <v>450085.37816891761</v>
      </c>
      <c r="AK42" s="37">
        <f t="shared" si="37"/>
        <v>451350.79685379151</v>
      </c>
      <c r="AL42" s="37">
        <f t="shared" si="37"/>
        <v>476371.74926317221</v>
      </c>
      <c r="AM42" s="37">
        <f t="shared" si="37"/>
        <v>477623.65286573989</v>
      </c>
      <c r="AN42" s="37">
        <f t="shared" si="37"/>
        <v>541263.23119627684</v>
      </c>
      <c r="AO42" s="37">
        <f t="shared" si="37"/>
        <v>554888.7453013343</v>
      </c>
      <c r="AP42" s="37">
        <f t="shared" si="37"/>
        <v>290606.3547695108</v>
      </c>
      <c r="AQ42" s="37">
        <f t="shared" si="37"/>
        <v>439650.20053034072</v>
      </c>
      <c r="AR42" s="37">
        <f t="shared" si="37"/>
        <v>319365.71124664281</v>
      </c>
      <c r="AS42" s="37">
        <f t="shared" si="37"/>
        <v>468336.9175219243</v>
      </c>
      <c r="AT42" s="37">
        <f t="shared" si="37"/>
        <v>347999.81207501015</v>
      </c>
      <c r="AU42" s="37">
        <f t="shared" si="37"/>
        <v>496921.21495742392</v>
      </c>
      <c r="AV42" s="37">
        <f t="shared" si="37"/>
        <v>599576.91288559069</v>
      </c>
      <c r="AW42" s="37">
        <f t="shared" si="37"/>
        <v>525524.76505777438</v>
      </c>
      <c r="AX42" s="37">
        <f t="shared" si="37"/>
        <v>628190.40431941324</v>
      </c>
      <c r="AY42" s="37">
        <f t="shared" si="37"/>
        <v>554172.82346015831</v>
      </c>
      <c r="BA42" s="37">
        <f t="shared" si="25"/>
        <v>1772209.9136872089</v>
      </c>
      <c r="BB42" s="37">
        <f t="shared" si="25"/>
        <v>2102814.7860225649</v>
      </c>
      <c r="BC42" s="37">
        <f t="shared" si="25"/>
        <v>4776466.2946812389</v>
      </c>
      <c r="BD42" s="37">
        <f t="shared" si="25"/>
        <v>5766497.0933213998</v>
      </c>
      <c r="BF42" s="77" t="s">
        <v>246</v>
      </c>
      <c r="BG42" s="77" t="str">
        <f t="shared" si="5"/>
        <v>Total Contractors &amp; Outside ServicesBase Case Scenario</v>
      </c>
    </row>
    <row r="43" spans="2:59" x14ac:dyDescent="0.25">
      <c r="B43" s="41" t="s">
        <v>71</v>
      </c>
      <c r="C43" s="78" t="s">
        <v>26</v>
      </c>
      <c r="D43" s="63">
        <f>City_B!C42/D$487</f>
        <v>2416.0453248508525</v>
      </c>
      <c r="E43" s="63">
        <f>City_B!D42/E$487</f>
        <v>134.61363558238637</v>
      </c>
      <c r="F43" s="63">
        <f>City_B!E42/F$487</f>
        <v>1311.5530321732954</v>
      </c>
      <c r="G43" s="63">
        <f>City_B!F42/G$487</f>
        <v>0</v>
      </c>
      <c r="H43" s="63">
        <f>City_B!G42/H$487</f>
        <v>101.74053162878786</v>
      </c>
      <c r="I43" s="63">
        <f>City_B!H42/I$487</f>
        <v>67854.454431921884</v>
      </c>
      <c r="J43" s="63">
        <f>City_B!I42/J$487</f>
        <v>23490.071659319758</v>
      </c>
      <c r="K43" s="63">
        <f>City_B!J42/K$487</f>
        <v>13582.412245246211</v>
      </c>
      <c r="L43" s="63">
        <f>City_B!K42/L$487</f>
        <v>-92655.957543878874</v>
      </c>
      <c r="M43" s="63">
        <f>City_B!L42/M$487</f>
        <v>179572.5201386206</v>
      </c>
      <c r="N43" s="63">
        <f>City_B!M42/N$487</f>
        <v>29166.511195871215</v>
      </c>
      <c r="O43" s="63">
        <f>City_B!N42/O$487</f>
        <v>-183605.79351714961</v>
      </c>
      <c r="P43" s="37">
        <f t="shared" ref="P43:AY43" si="38">P125*P29</f>
        <v>103366.3492159692</v>
      </c>
      <c r="Q43" s="37">
        <f t="shared" si="38"/>
        <v>107332.4752839862</v>
      </c>
      <c r="R43" s="37">
        <f t="shared" si="38"/>
        <v>85455.595473251946</v>
      </c>
      <c r="S43" s="37">
        <f t="shared" si="38"/>
        <v>116489.6228810513</v>
      </c>
      <c r="T43" s="37">
        <f t="shared" si="38"/>
        <v>102328.96172738179</v>
      </c>
      <c r="U43" s="37">
        <f t="shared" si="38"/>
        <v>133159.55029558696</v>
      </c>
      <c r="V43" s="37">
        <f t="shared" si="38"/>
        <v>118609.17300102147</v>
      </c>
      <c r="W43" s="37">
        <f t="shared" si="38"/>
        <v>148597.45399927199</v>
      </c>
      <c r="X43" s="37">
        <f t="shared" si="38"/>
        <v>162992.16241656654</v>
      </c>
      <c r="Y43" s="37">
        <f t="shared" si="38"/>
        <v>163719.8933672556</v>
      </c>
      <c r="Z43" s="37">
        <f t="shared" si="38"/>
        <v>177830.1377057443</v>
      </c>
      <c r="AA43" s="37">
        <f t="shared" si="38"/>
        <v>178600.55810606267</v>
      </c>
      <c r="AB43" s="37">
        <f t="shared" si="38"/>
        <v>259690.85988940325</v>
      </c>
      <c r="AC43" s="37">
        <f t="shared" si="38"/>
        <v>268756.13726642408</v>
      </c>
      <c r="AD43" s="37">
        <f t="shared" si="38"/>
        <v>240443.92911927926</v>
      </c>
      <c r="AE43" s="37">
        <f t="shared" si="38"/>
        <v>282139.31068072951</v>
      </c>
      <c r="AF43" s="37">
        <f t="shared" si="38"/>
        <v>261524.80410841916</v>
      </c>
      <c r="AG43" s="37">
        <f t="shared" si="38"/>
        <v>302899.27154710336</v>
      </c>
      <c r="AH43" s="37">
        <f t="shared" si="38"/>
        <v>281958.48165618069</v>
      </c>
      <c r="AI43" s="37">
        <f t="shared" si="38"/>
        <v>323049.63259730377</v>
      </c>
      <c r="AJ43" s="37">
        <f t="shared" si="38"/>
        <v>342138.23790172127</v>
      </c>
      <c r="AK43" s="37">
        <f t="shared" si="38"/>
        <v>343100.16232773138</v>
      </c>
      <c r="AL43" s="37">
        <f t="shared" si="38"/>
        <v>362120.16382788122</v>
      </c>
      <c r="AM43" s="37">
        <f t="shared" si="38"/>
        <v>363071.81458878325</v>
      </c>
      <c r="AN43" s="37">
        <f t="shared" si="38"/>
        <v>411448.26547327929</v>
      </c>
      <c r="AO43" s="37">
        <f t="shared" si="38"/>
        <v>421805.87674555625</v>
      </c>
      <c r="AP43" s="37">
        <f t="shared" si="38"/>
        <v>220908.18979364313</v>
      </c>
      <c r="AQ43" s="37">
        <f t="shared" si="38"/>
        <v>334205.80227366532</v>
      </c>
      <c r="AR43" s="37">
        <f t="shared" si="38"/>
        <v>242769.98763365328</v>
      </c>
      <c r="AS43" s="37">
        <f t="shared" si="38"/>
        <v>356012.38226658897</v>
      </c>
      <c r="AT43" s="37">
        <f t="shared" si="38"/>
        <v>264536.57076766714</v>
      </c>
      <c r="AU43" s="37">
        <f t="shared" si="38"/>
        <v>377741.10670555563</v>
      </c>
      <c r="AV43" s="37">
        <f t="shared" si="38"/>
        <v>455776.16694813228</v>
      </c>
      <c r="AW43" s="37">
        <f t="shared" si="38"/>
        <v>399484.46630741918</v>
      </c>
      <c r="AX43" s="37">
        <f t="shared" si="38"/>
        <v>477527.08358357538</v>
      </c>
      <c r="AY43" s="37">
        <f t="shared" si="38"/>
        <v>421261.65947235399</v>
      </c>
      <c r="BA43" s="37">
        <f t="shared" si="25"/>
        <v>41368.17113418653</v>
      </c>
      <c r="BB43" s="37">
        <f t="shared" si="25"/>
        <v>1598481.93347315</v>
      </c>
      <c r="BC43" s="37">
        <f t="shared" si="25"/>
        <v>3630892.8055109605</v>
      </c>
      <c r="BD43" s="37">
        <f t="shared" si="25"/>
        <v>4383477.5579710901</v>
      </c>
      <c r="BF43" s="77" t="s">
        <v>246</v>
      </c>
      <c r="BG43" s="77" t="str">
        <f t="shared" si="5"/>
        <v>Travel &amp; EntertainmentBase Case Scenario</v>
      </c>
    </row>
    <row r="44" spans="2:59" x14ac:dyDescent="0.25">
      <c r="B44" s="41" t="s">
        <v>72</v>
      </c>
      <c r="C44" s="78" t="s">
        <v>26</v>
      </c>
      <c r="D44" s="63">
        <f>City_B!C43/D$487</f>
        <v>13910.725454545456</v>
      </c>
      <c r="E44" s="63">
        <f>City_B!D43/E$487</f>
        <v>3906.50390625</v>
      </c>
      <c r="F44" s="63">
        <f>City_B!E43/F$487</f>
        <v>3653.6585937499995</v>
      </c>
      <c r="G44" s="63">
        <f>City_B!F43/G$487</f>
        <v>0</v>
      </c>
      <c r="H44" s="63">
        <f>City_B!G43/H$487</f>
        <v>0</v>
      </c>
      <c r="I44" s="63">
        <f>City_B!H43/I$487</f>
        <v>0</v>
      </c>
      <c r="J44" s="63">
        <f>City_B!I43/J$487</f>
        <v>0</v>
      </c>
      <c r="K44" s="63">
        <f>City_B!J43/K$487</f>
        <v>0</v>
      </c>
      <c r="L44" s="63">
        <f>City_B!K43/L$487</f>
        <v>0</v>
      </c>
      <c r="M44" s="63">
        <f>City_B!L43/M$487</f>
        <v>0</v>
      </c>
      <c r="N44" s="63">
        <f>City_B!M43/N$487</f>
        <v>0</v>
      </c>
      <c r="O44" s="63">
        <f>City_B!N43/O$487</f>
        <v>0</v>
      </c>
      <c r="P44" s="37">
        <f t="shared" ref="P44:AY44" si="39">P126*P29</f>
        <v>5221.1155951361661</v>
      </c>
      <c r="Q44" s="37">
        <f t="shared" si="39"/>
        <v>5421.4477421362908</v>
      </c>
      <c r="R44" s="37">
        <f t="shared" si="39"/>
        <v>4316.4293370256073</v>
      </c>
      <c r="S44" s="37">
        <f t="shared" si="39"/>
        <v>5883.9824692369548</v>
      </c>
      <c r="T44" s="37">
        <f t="shared" si="39"/>
        <v>5168.7163371963679</v>
      </c>
      <c r="U44" s="37">
        <f t="shared" si="39"/>
        <v>6725.993613617914</v>
      </c>
      <c r="V44" s="37">
        <f t="shared" si="39"/>
        <v>5991.0426127941892</v>
      </c>
      <c r="W44" s="37">
        <f t="shared" si="39"/>
        <v>7505.7742713937978</v>
      </c>
      <c r="X44" s="37">
        <f t="shared" si="39"/>
        <v>8232.8623147950966</v>
      </c>
      <c r="Y44" s="37">
        <f t="shared" si="39"/>
        <v>8269.6205774649643</v>
      </c>
      <c r="Z44" s="37">
        <f t="shared" si="39"/>
        <v>8982.340116518626</v>
      </c>
      <c r="AA44" s="37">
        <f t="shared" si="39"/>
        <v>9021.2546568639445</v>
      </c>
      <c r="AB44" s="37">
        <f t="shared" si="39"/>
        <v>13117.1895763676</v>
      </c>
      <c r="AC44" s="37">
        <f t="shared" si="39"/>
        <v>13575.083866399142</v>
      </c>
      <c r="AD44" s="37">
        <f t="shared" si="39"/>
        <v>12145.011965717542</v>
      </c>
      <c r="AE44" s="37">
        <f t="shared" si="39"/>
        <v>14251.078481240842</v>
      </c>
      <c r="AF44" s="37">
        <f t="shared" si="39"/>
        <v>13209.823541242453</v>
      </c>
      <c r="AG44" s="37">
        <f t="shared" si="39"/>
        <v>15299.680432030218</v>
      </c>
      <c r="AH44" s="37">
        <f t="shared" si="39"/>
        <v>14241.944664991295</v>
      </c>
      <c r="AI44" s="37">
        <f t="shared" si="39"/>
        <v>16317.491016662649</v>
      </c>
      <c r="AJ44" s="37">
        <f t="shared" si="39"/>
        <v>17281.671483519032</v>
      </c>
      <c r="AK44" s="37">
        <f t="shared" si="39"/>
        <v>17330.259042817372</v>
      </c>
      <c r="AL44" s="37">
        <f t="shared" si="39"/>
        <v>18290.97427756423</v>
      </c>
      <c r="AM44" s="37">
        <f t="shared" si="39"/>
        <v>18339.042905957864</v>
      </c>
      <c r="AN44" s="37">
        <f t="shared" si="39"/>
        <v>20782.575487558992</v>
      </c>
      <c r="AO44" s="37">
        <f t="shared" si="39"/>
        <v>21305.746579043072</v>
      </c>
      <c r="AP44" s="37">
        <f t="shared" si="39"/>
        <v>11158.246407784538</v>
      </c>
      <c r="AQ44" s="37">
        <f t="shared" si="39"/>
        <v>16880.997921192444</v>
      </c>
      <c r="AR44" s="37">
        <f t="shared" si="39"/>
        <v>12262.503010692179</v>
      </c>
      <c r="AS44" s="37">
        <f t="shared" si="39"/>
        <v>17982.465427215655</v>
      </c>
      <c r="AT44" s="37">
        <f t="shared" si="39"/>
        <v>13361.950243914869</v>
      </c>
      <c r="AU44" s="37">
        <f t="shared" si="39"/>
        <v>19080.000387976157</v>
      </c>
      <c r="AV44" s="37">
        <f t="shared" si="39"/>
        <v>23021.612654349621</v>
      </c>
      <c r="AW44" s="37">
        <f t="shared" si="39"/>
        <v>20178.274582324939</v>
      </c>
      <c r="AX44" s="37">
        <f t="shared" si="39"/>
        <v>24120.268560408011</v>
      </c>
      <c r="AY44" s="37">
        <f t="shared" si="39"/>
        <v>21278.257736554093</v>
      </c>
      <c r="BA44" s="37">
        <f t="shared" si="25"/>
        <v>21470.887954545455</v>
      </c>
      <c r="BB44" s="37">
        <f t="shared" si="25"/>
        <v>80740.579644179932</v>
      </c>
      <c r="BC44" s="37">
        <f t="shared" si="25"/>
        <v>183399.25125451025</v>
      </c>
      <c r="BD44" s="37">
        <f t="shared" si="25"/>
        <v>221412.89899901458</v>
      </c>
      <c r="BF44" s="77" t="s">
        <v>246</v>
      </c>
      <c r="BG44" s="77" t="str">
        <f t="shared" si="5"/>
        <v>Driver Background CheckBase Case Scenario</v>
      </c>
    </row>
    <row r="45" spans="2:59" x14ac:dyDescent="0.25">
      <c r="B45" s="41" t="s">
        <v>73</v>
      </c>
      <c r="C45" s="78" t="s">
        <v>26</v>
      </c>
      <c r="D45" s="64">
        <f>City_B!C44/D$487</f>
        <v>11687.647806427554</v>
      </c>
      <c r="E45" s="64">
        <f>City_B!D44/E$487</f>
        <v>24108.945706534094</v>
      </c>
      <c r="F45" s="64">
        <f>City_B!E44/F$487</f>
        <v>2426.6631594460223</v>
      </c>
      <c r="G45" s="64">
        <f>City_B!F44/G$487</f>
        <v>8839.7574151633507</v>
      </c>
      <c r="H45" s="64">
        <f>City_B!G44/H$487</f>
        <v>11844.136199273988</v>
      </c>
      <c r="I45" s="64">
        <f>City_B!H44/I$487</f>
        <v>9267.342292649304</v>
      </c>
      <c r="J45" s="64">
        <f>City_B!I44/J$487</f>
        <v>23241.408058570076</v>
      </c>
      <c r="K45" s="64">
        <f>City_B!J44/K$487</f>
        <v>-39.388422140151725</v>
      </c>
      <c r="L45" s="64">
        <f>City_B!K44/L$487</f>
        <v>12516.878495536299</v>
      </c>
      <c r="M45" s="64">
        <f>City_B!L44/M$487</f>
        <v>17432.006773374364</v>
      </c>
      <c r="N45" s="64">
        <f>City_B!M44/N$487</f>
        <v>9544.194280946971</v>
      </c>
      <c r="O45" s="64">
        <f>City_B!N44/O$487</f>
        <v>14560.832237556824</v>
      </c>
      <c r="P45" s="37">
        <f t="shared" ref="P45:AY45" si="40">P127*P29</f>
        <v>19706.334422094227</v>
      </c>
      <c r="Q45" s="37">
        <f t="shared" si="40"/>
        <v>20462.458704797002</v>
      </c>
      <c r="R45" s="37">
        <f t="shared" si="40"/>
        <v>16291.728937012111</v>
      </c>
      <c r="S45" s="37">
        <f t="shared" si="40"/>
        <v>22208.228138166545</v>
      </c>
      <c r="T45" s="37">
        <f t="shared" si="40"/>
        <v>19508.561114528853</v>
      </c>
      <c r="U45" s="37">
        <f t="shared" si="40"/>
        <v>25386.275606366435</v>
      </c>
      <c r="V45" s="37">
        <f t="shared" si="40"/>
        <v>22612.310934989066</v>
      </c>
      <c r="W45" s="37">
        <f t="shared" si="40"/>
        <v>28329.443237500149</v>
      </c>
      <c r="X45" s="37">
        <f t="shared" si="40"/>
        <v>31073.73033026628</v>
      </c>
      <c r="Y45" s="37">
        <f t="shared" si="40"/>
        <v>31212.468997079635</v>
      </c>
      <c r="Z45" s="37">
        <f t="shared" si="40"/>
        <v>33902.524279294848</v>
      </c>
      <c r="AA45" s="37">
        <f t="shared" si="40"/>
        <v>34049.401499680724</v>
      </c>
      <c r="AB45" s="37">
        <f t="shared" si="40"/>
        <v>49508.906623464063</v>
      </c>
      <c r="AC45" s="37">
        <f t="shared" si="40"/>
        <v>51237.16140827191</v>
      </c>
      <c r="AD45" s="37">
        <f t="shared" si="40"/>
        <v>45839.564935072864</v>
      </c>
      <c r="AE45" s="37">
        <f t="shared" si="40"/>
        <v>53788.603854789493</v>
      </c>
      <c r="AF45" s="37">
        <f t="shared" si="40"/>
        <v>49858.539926425008</v>
      </c>
      <c r="AG45" s="37">
        <f t="shared" si="40"/>
        <v>57746.397996939093</v>
      </c>
      <c r="AH45" s="37">
        <f t="shared" si="40"/>
        <v>53754.129606080809</v>
      </c>
      <c r="AI45" s="37">
        <f t="shared" si="40"/>
        <v>61587.974647300689</v>
      </c>
      <c r="AJ45" s="37">
        <f t="shared" si="40"/>
        <v>65227.132290319183</v>
      </c>
      <c r="AK45" s="37">
        <f t="shared" si="40"/>
        <v>65410.518900870076</v>
      </c>
      <c r="AL45" s="37">
        <f t="shared" si="40"/>
        <v>69036.597533942098</v>
      </c>
      <c r="AM45" s="37">
        <f t="shared" si="40"/>
        <v>69218.025515965463</v>
      </c>
      <c r="AN45" s="37">
        <f t="shared" si="40"/>
        <v>78440.780566470974</v>
      </c>
      <c r="AO45" s="37">
        <f t="shared" si="40"/>
        <v>80415.413056577425</v>
      </c>
      <c r="AP45" s="37">
        <f t="shared" si="40"/>
        <v>42115.163180982789</v>
      </c>
      <c r="AQ45" s="37">
        <f t="shared" si="40"/>
        <v>63714.848742976341</v>
      </c>
      <c r="AR45" s="37">
        <f t="shared" si="40"/>
        <v>46283.017638174926</v>
      </c>
      <c r="AS45" s="37">
        <f t="shared" si="40"/>
        <v>67872.176163381286</v>
      </c>
      <c r="AT45" s="37">
        <f t="shared" si="40"/>
        <v>50432.719835444041</v>
      </c>
      <c r="AU45" s="37">
        <f t="shared" si="40"/>
        <v>72014.660768938556</v>
      </c>
      <c r="AV45" s="37">
        <f t="shared" si="40"/>
        <v>86891.697691036898</v>
      </c>
      <c r="AW45" s="37">
        <f t="shared" si="40"/>
        <v>76159.935503164932</v>
      </c>
      <c r="AX45" s="37">
        <f t="shared" si="40"/>
        <v>91038.413140080884</v>
      </c>
      <c r="AY45" s="37">
        <f t="shared" si="40"/>
        <v>80311.660455606703</v>
      </c>
      <c r="BA45" s="175">
        <f t="shared" si="25"/>
        <v>145430.42400333867</v>
      </c>
      <c r="BB45" s="175">
        <f t="shared" si="25"/>
        <v>304743.46620177588</v>
      </c>
      <c r="BC45" s="175">
        <f t="shared" si="25"/>
        <v>692213.55323944066</v>
      </c>
      <c r="BD45" s="175">
        <f t="shared" si="25"/>
        <v>835690.48674283572</v>
      </c>
      <c r="BF45" s="77" t="s">
        <v>246</v>
      </c>
      <c r="BG45" s="77" t="str">
        <f t="shared" si="5"/>
        <v>Facilities &amp; Technology ExpensesBase Case Scenario</v>
      </c>
    </row>
    <row r="46" spans="2:59" x14ac:dyDescent="0.25">
      <c r="B46" s="56" t="s">
        <v>74</v>
      </c>
      <c r="C46" s="79" t="s">
        <v>26</v>
      </c>
      <c r="D46" s="68">
        <f>SUM(D34:D45)</f>
        <v>660882.2926385582</v>
      </c>
      <c r="E46" s="68">
        <f t="shared" ref="E46:AY46" si="41">SUM(E34:E45)</f>
        <v>665480.58103785501</v>
      </c>
      <c r="F46" s="68">
        <f t="shared" si="41"/>
        <v>539468.55407151964</v>
      </c>
      <c r="G46" s="68">
        <f t="shared" si="41"/>
        <v>1253682.1872432525</v>
      </c>
      <c r="H46" s="68">
        <f t="shared" si="41"/>
        <v>1031694.0962377526</v>
      </c>
      <c r="I46" s="68">
        <f t="shared" si="41"/>
        <v>1069769.468883184</v>
      </c>
      <c r="J46" s="68">
        <f t="shared" si="41"/>
        <v>1344792.6661957621</v>
      </c>
      <c r="K46" s="68">
        <f t="shared" si="41"/>
        <v>1276857.9352473295</v>
      </c>
      <c r="L46" s="68">
        <f t="shared" si="41"/>
        <v>1509445.4635667405</v>
      </c>
      <c r="M46" s="68">
        <f t="shared" si="41"/>
        <v>2567616.409403149</v>
      </c>
      <c r="N46" s="68">
        <f t="shared" si="41"/>
        <v>2572347.3803068562</v>
      </c>
      <c r="O46" s="68">
        <f t="shared" si="41"/>
        <v>1504391.3848031028</v>
      </c>
      <c r="P46" s="68">
        <f t="shared" si="41"/>
        <v>1690961.7066145875</v>
      </c>
      <c r="Q46" s="68">
        <f t="shared" si="41"/>
        <v>1755843.2406485525</v>
      </c>
      <c r="R46" s="68">
        <f t="shared" si="41"/>
        <v>1397961.1416796718</v>
      </c>
      <c r="S46" s="68">
        <f t="shared" si="41"/>
        <v>1905644.2740206653</v>
      </c>
      <c r="T46" s="68">
        <f t="shared" si="41"/>
        <v>1673991.1689935159</v>
      </c>
      <c r="U46" s="68">
        <f t="shared" si="41"/>
        <v>2178346.261890328</v>
      </c>
      <c r="V46" s="68">
        <f t="shared" si="41"/>
        <v>1940317.8221850824</v>
      </c>
      <c r="W46" s="68">
        <f t="shared" si="41"/>
        <v>2430893.6739962972</v>
      </c>
      <c r="X46" s="68">
        <f t="shared" si="41"/>
        <v>2666375.5391889131</v>
      </c>
      <c r="Y46" s="68">
        <f t="shared" si="41"/>
        <v>2678280.4306711722</v>
      </c>
      <c r="Z46" s="68">
        <f t="shared" si="41"/>
        <v>2909108.7711159713</v>
      </c>
      <c r="AA46" s="68">
        <f t="shared" si="41"/>
        <v>2921712.0158354985</v>
      </c>
      <c r="AB46" s="68">
        <f t="shared" si="41"/>
        <v>4248261.6727935448</v>
      </c>
      <c r="AC46" s="68">
        <f t="shared" si="41"/>
        <v>4396559.8087019129</v>
      </c>
      <c r="AD46" s="68">
        <f t="shared" si="41"/>
        <v>3933402.6964535583</v>
      </c>
      <c r="AE46" s="68">
        <f t="shared" si="41"/>
        <v>4615494.0549844243</v>
      </c>
      <c r="AF46" s="68">
        <f t="shared" si="41"/>
        <v>4278263.0172344102</v>
      </c>
      <c r="AG46" s="68">
        <f t="shared" si="41"/>
        <v>4955104.567710476</v>
      </c>
      <c r="AH46" s="68">
        <f t="shared" si="41"/>
        <v>4612535.8876671512</v>
      </c>
      <c r="AI46" s="68">
        <f t="shared" si="41"/>
        <v>5284742.6865837211</v>
      </c>
      <c r="AJ46" s="68">
        <f t="shared" si="41"/>
        <v>5597011.6294967551</v>
      </c>
      <c r="AK46" s="68">
        <f t="shared" si="41"/>
        <v>5612747.6730097337</v>
      </c>
      <c r="AL46" s="68">
        <f t="shared" si="41"/>
        <v>5923894.3318639342</v>
      </c>
      <c r="AM46" s="68">
        <f t="shared" si="41"/>
        <v>5939462.3093243148</v>
      </c>
      <c r="AN46" s="68">
        <f t="shared" si="41"/>
        <v>6730848.7379645389</v>
      </c>
      <c r="AO46" s="68">
        <f t="shared" si="41"/>
        <v>6900288.0590421017</v>
      </c>
      <c r="AP46" s="68">
        <f t="shared" si="41"/>
        <v>3613819.1244243751</v>
      </c>
      <c r="AQ46" s="68">
        <f t="shared" si="41"/>
        <v>5467245.55969775</v>
      </c>
      <c r="AR46" s="68">
        <f t="shared" si="41"/>
        <v>3971454.4986598375</v>
      </c>
      <c r="AS46" s="68">
        <f t="shared" si="41"/>
        <v>5823977.6296600783</v>
      </c>
      <c r="AT46" s="68">
        <f t="shared" si="41"/>
        <v>4327532.2632576618</v>
      </c>
      <c r="AU46" s="68">
        <f t="shared" si="41"/>
        <v>6179436.0669422634</v>
      </c>
      <c r="AV46" s="68">
        <f t="shared" si="41"/>
        <v>7456005.2758233855</v>
      </c>
      <c r="AW46" s="68">
        <f t="shared" si="41"/>
        <v>6535133.9196649343</v>
      </c>
      <c r="AX46" s="68">
        <f t="shared" si="41"/>
        <v>7811826.7534442516</v>
      </c>
      <c r="AY46" s="68">
        <f t="shared" si="41"/>
        <v>6891385.2528963536</v>
      </c>
      <c r="BA46" s="175">
        <f t="shared" si="25"/>
        <v>15996428.419635063</v>
      </c>
      <c r="BB46" s="175">
        <f t="shared" si="25"/>
        <v>26149436.04684025</v>
      </c>
      <c r="BC46" s="175">
        <f t="shared" si="25"/>
        <v>59397480.335823931</v>
      </c>
      <c r="BD46" s="175">
        <f t="shared" si="25"/>
        <v>71708953.14147754</v>
      </c>
      <c r="BF46" s="77" t="s">
        <v>246</v>
      </c>
      <c r="BG46" s="77" t="str">
        <f t="shared" si="5"/>
        <v>Total Operating ExpensesBase Case Scenario</v>
      </c>
    </row>
    <row r="47" spans="2:59" x14ac:dyDescent="0.25">
      <c r="B47" s="60" t="s">
        <v>75</v>
      </c>
      <c r="C47" s="81" t="s">
        <v>26</v>
      </c>
      <c r="D47" s="182">
        <f>City_B!C46/D$487</f>
        <v>-93518.376622934695</v>
      </c>
      <c r="E47" s="182">
        <f>City_B!D46/E$487</f>
        <v>-117640.06718842263</v>
      </c>
      <c r="F47" s="182">
        <f>City_B!E46/F$487</f>
        <v>336862.53136881965</v>
      </c>
      <c r="G47" s="182">
        <f>City_B!F46/G$487</f>
        <v>-315285.48699467134</v>
      </c>
      <c r="H47" s="182">
        <f>City_B!G46/H$487</f>
        <v>-244205.79317588289</v>
      </c>
      <c r="I47" s="182">
        <f>City_B!H46/I$487</f>
        <v>-321697.68744568754</v>
      </c>
      <c r="J47" s="182">
        <f>City_B!I46/J$487</f>
        <v>-587478.32225638011</v>
      </c>
      <c r="K47" s="182">
        <f>City_B!J46/K$487</f>
        <v>488894.56668448972</v>
      </c>
      <c r="L47" s="182">
        <f>City_B!K46/L$487</f>
        <v>-1806196.2583817665</v>
      </c>
      <c r="M47" s="182">
        <f>City_B!L46/M$487</f>
        <v>-1961635.3191885094</v>
      </c>
      <c r="N47" s="182">
        <f>City_B!M46/N$487</f>
        <v>-1488146.1337917086</v>
      </c>
      <c r="O47" s="182">
        <f>City_B!N46/O$487</f>
        <v>1461965.3768824977</v>
      </c>
      <c r="P47" s="37">
        <f>P49-P48</f>
        <v>-121274.03965967809</v>
      </c>
      <c r="Q47" s="37">
        <f t="shared" ref="Q47:AY47" si="42">Q49-Q48</f>
        <v>-129859.21042231342</v>
      </c>
      <c r="R47" s="37">
        <f t="shared" si="42"/>
        <v>-153593.07463086609</v>
      </c>
      <c r="S47" s="37">
        <f t="shared" si="42"/>
        <v>-146396.54333407505</v>
      </c>
      <c r="T47" s="37">
        <f t="shared" si="42"/>
        <v>-162702.45414388133</v>
      </c>
      <c r="U47" s="37">
        <f t="shared" si="42"/>
        <v>-151729.17493996365</v>
      </c>
      <c r="V47" s="37">
        <f t="shared" si="42"/>
        <v>-160193.09631907157</v>
      </c>
      <c r="W47" s="37">
        <f t="shared" si="42"/>
        <v>-134604.13299751547</v>
      </c>
      <c r="X47" s="37">
        <f t="shared" si="42"/>
        <v>-116291.54556878682</v>
      </c>
      <c r="Y47" s="37">
        <f t="shared" si="42"/>
        <v>-93750.23015698875</v>
      </c>
      <c r="Z47" s="37">
        <f t="shared" si="42"/>
        <v>-62416.046696216566</v>
      </c>
      <c r="AA47" s="37">
        <f t="shared" si="42"/>
        <v>-21129.637734934877</v>
      </c>
      <c r="AB47" s="37">
        <f t="shared" si="42"/>
        <v>-49890.100879164995</v>
      </c>
      <c r="AC47" s="37">
        <f t="shared" si="42"/>
        <v>-46173.82338955428</v>
      </c>
      <c r="AD47" s="37">
        <f t="shared" si="42"/>
        <v>-62733.412271628593</v>
      </c>
      <c r="AE47" s="37">
        <f t="shared" si="42"/>
        <v>-38944.932951448485</v>
      </c>
      <c r="AF47" s="37">
        <f t="shared" si="42"/>
        <v>-49384.926418042014</v>
      </c>
      <c r="AG47" s="37">
        <f t="shared" si="42"/>
        <v>-24103.359055596433</v>
      </c>
      <c r="AH47" s="37">
        <f t="shared" si="42"/>
        <v>-33238.078645797417</v>
      </c>
      <c r="AI47" s="37">
        <f t="shared" si="42"/>
        <v>-7174.731270610122</v>
      </c>
      <c r="AJ47" s="37">
        <f t="shared" si="42"/>
        <v>6008.7499732309079</v>
      </c>
      <c r="AK47" s="37">
        <f t="shared" si="42"/>
        <v>8330.3334601730749</v>
      </c>
      <c r="AL47" s="37">
        <f t="shared" si="42"/>
        <v>19131.346915822098</v>
      </c>
      <c r="AM47" s="37">
        <f t="shared" si="42"/>
        <v>17809.522505304543</v>
      </c>
      <c r="AN47" s="37">
        <f t="shared" si="42"/>
        <v>39651.53168176394</v>
      </c>
      <c r="AO47" s="37">
        <f t="shared" si="42"/>
        <v>45823.614299509558</v>
      </c>
      <c r="AP47" s="37">
        <f t="shared" si="42"/>
        <v>-66898.932330826065</v>
      </c>
      <c r="AQ47" s="37">
        <f t="shared" si="42"/>
        <v>-2487.5367105091864</v>
      </c>
      <c r="AR47" s="37">
        <f t="shared" si="42"/>
        <v>-53416.7507647397</v>
      </c>
      <c r="AS47" s="37">
        <f t="shared" si="42"/>
        <v>10938.002216365101</v>
      </c>
      <c r="AT47" s="37">
        <f t="shared" si="42"/>
        <v>-40180.898204647703</v>
      </c>
      <c r="AU47" s="37">
        <f t="shared" si="42"/>
        <v>23847.350096801558</v>
      </c>
      <c r="AV47" s="37">
        <f t="shared" si="42"/>
        <v>67835.750070801121</v>
      </c>
      <c r="AW47" s="37">
        <f t="shared" si="42"/>
        <v>35932.550958782871</v>
      </c>
      <c r="AX47" s="37">
        <f t="shared" si="42"/>
        <v>79560.730575423702</v>
      </c>
      <c r="AY47" s="37">
        <f t="shared" si="42"/>
        <v>47472.803554725499</v>
      </c>
      <c r="BA47" s="174">
        <f t="shared" si="25"/>
        <v>-4648080.9701101556</v>
      </c>
      <c r="BB47" s="174">
        <f t="shared" si="25"/>
        <v>-1453939.1866042917</v>
      </c>
      <c r="BC47" s="174">
        <f t="shared" si="25"/>
        <v>-260363.41202731174</v>
      </c>
      <c r="BD47" s="174">
        <f t="shared" si="25"/>
        <v>188078.21544345067</v>
      </c>
      <c r="BF47" s="77" t="s">
        <v>246</v>
      </c>
      <c r="BG47" s="77" t="str">
        <f t="shared" si="5"/>
        <v>Contribution excl. D&amp;A and SBCBase Case Scenario</v>
      </c>
    </row>
    <row r="48" spans="2:59" x14ac:dyDescent="0.25">
      <c r="B48" s="61" t="s">
        <v>76</v>
      </c>
      <c r="C48" s="80" t="s">
        <v>26</v>
      </c>
      <c r="D48" s="64">
        <f>City_B!C47/D$487</f>
        <v>24839.49494318182</v>
      </c>
      <c r="E48" s="64">
        <f>City_B!D47/E$487</f>
        <v>26729.779900568174</v>
      </c>
      <c r="F48" s="64">
        <f>City_B!E47/F$487</f>
        <v>39129.349360795452</v>
      </c>
      <c r="G48" s="64">
        <f>City_B!F47/G$487</f>
        <v>56058.401278409081</v>
      </c>
      <c r="H48" s="64">
        <f>City_B!G47/H$487</f>
        <v>71786.252114898962</v>
      </c>
      <c r="I48" s="64">
        <f>City_B!H47/I$487</f>
        <v>111790.84577777777</v>
      </c>
      <c r="J48" s="64">
        <f>City_B!I47/J$487</f>
        <v>165660.23419805081</v>
      </c>
      <c r="K48" s="64">
        <f>City_B!J47/K$487</f>
        <v>170376.62966866163</v>
      </c>
      <c r="L48" s="64">
        <f>City_B!K47/L$487</f>
        <v>236854.87413622506</v>
      </c>
      <c r="M48" s="64">
        <f>City_B!L47/M$487</f>
        <v>233301.60961706124</v>
      </c>
      <c r="N48" s="64">
        <f>City_B!M47/N$487</f>
        <v>326423.82485553023</v>
      </c>
      <c r="O48" s="64">
        <f>City_B!N47/O$487</f>
        <v>-385836.4838023769</v>
      </c>
      <c r="P48" s="152">
        <f>AVERAGE(D48:O48)</f>
        <v>89759.567670731965</v>
      </c>
      <c r="Q48" s="152">
        <f t="shared" ref="Q48:AY48" si="43">AVERAGE(E48:P48)</f>
        <v>95169.573731361132</v>
      </c>
      <c r="R48" s="152">
        <f t="shared" si="43"/>
        <v>100872.8898839272</v>
      </c>
      <c r="S48" s="152">
        <f t="shared" si="43"/>
        <v>106018.18492752152</v>
      </c>
      <c r="T48" s="152">
        <f t="shared" si="43"/>
        <v>110181.50023161422</v>
      </c>
      <c r="U48" s="152">
        <f t="shared" si="43"/>
        <v>113381.10424134049</v>
      </c>
      <c r="V48" s="152">
        <f t="shared" si="43"/>
        <v>113513.62577997071</v>
      </c>
      <c r="W48" s="152">
        <f t="shared" si="43"/>
        <v>109168.07507846404</v>
      </c>
      <c r="X48" s="152">
        <f t="shared" si="43"/>
        <v>104067.36219594757</v>
      </c>
      <c r="Y48" s="152">
        <f t="shared" si="43"/>
        <v>93001.736200924453</v>
      </c>
      <c r="Z48" s="152">
        <f t="shared" si="43"/>
        <v>81310.080082913046</v>
      </c>
      <c r="AA48" s="152">
        <f t="shared" si="43"/>
        <v>60883.934685194959</v>
      </c>
      <c r="AB48" s="152">
        <f t="shared" si="43"/>
        <v>98110.636225825932</v>
      </c>
      <c r="AC48" s="152">
        <f t="shared" si="43"/>
        <v>98806.558605417085</v>
      </c>
      <c r="AD48" s="152">
        <f t="shared" si="43"/>
        <v>99109.640678255106</v>
      </c>
      <c r="AE48" s="152">
        <f t="shared" si="43"/>
        <v>98962.703244449105</v>
      </c>
      <c r="AF48" s="152">
        <f t="shared" si="43"/>
        <v>98374.74643752641</v>
      </c>
      <c r="AG48" s="152">
        <f t="shared" si="43"/>
        <v>97390.850288019064</v>
      </c>
      <c r="AH48" s="152">
        <f t="shared" si="43"/>
        <v>96058.329125242293</v>
      </c>
      <c r="AI48" s="152">
        <f t="shared" si="43"/>
        <v>94603.721070681582</v>
      </c>
      <c r="AJ48" s="152">
        <f t="shared" si="43"/>
        <v>93390.024903366386</v>
      </c>
      <c r="AK48" s="152">
        <f t="shared" si="43"/>
        <v>92500.246795651285</v>
      </c>
      <c r="AL48" s="152">
        <f t="shared" si="43"/>
        <v>92458.456011878516</v>
      </c>
      <c r="AM48" s="152">
        <f t="shared" si="43"/>
        <v>93387.487339292304</v>
      </c>
      <c r="AN48" s="152">
        <f t="shared" si="43"/>
        <v>96096.116727133747</v>
      </c>
      <c r="AO48" s="152">
        <f t="shared" si="43"/>
        <v>95928.240102242737</v>
      </c>
      <c r="AP48" s="152">
        <f t="shared" si="43"/>
        <v>95688.380226978217</v>
      </c>
      <c r="AQ48" s="152">
        <f t="shared" si="43"/>
        <v>95403.275189371823</v>
      </c>
      <c r="AR48" s="152">
        <f t="shared" si="43"/>
        <v>95106.656184782041</v>
      </c>
      <c r="AS48" s="152">
        <f t="shared" si="43"/>
        <v>94834.315330386671</v>
      </c>
      <c r="AT48" s="152">
        <f t="shared" si="43"/>
        <v>94621.270750583964</v>
      </c>
      <c r="AU48" s="152">
        <f t="shared" si="43"/>
        <v>94501.515886029098</v>
      </c>
      <c r="AV48" s="152">
        <f t="shared" si="43"/>
        <v>94492.998787308054</v>
      </c>
      <c r="AW48" s="152">
        <f t="shared" si="43"/>
        <v>94584.91327763653</v>
      </c>
      <c r="AX48" s="152">
        <f t="shared" si="43"/>
        <v>94758.635484468643</v>
      </c>
      <c r="AY48" s="152">
        <f t="shared" si="43"/>
        <v>94950.317107184484</v>
      </c>
      <c r="BA48" s="175">
        <f t="shared" si="25"/>
        <v>1077114.8120487835</v>
      </c>
      <c r="BB48" s="175">
        <f t="shared" si="25"/>
        <v>1177327.6347099112</v>
      </c>
      <c r="BC48" s="175">
        <f t="shared" si="25"/>
        <v>1153153.400725605</v>
      </c>
      <c r="BD48" s="175">
        <f t="shared" si="25"/>
        <v>1140966.6350541061</v>
      </c>
      <c r="BF48" s="77" t="s">
        <v>246</v>
      </c>
      <c r="BG48" s="77" t="str">
        <f t="shared" si="5"/>
        <v>Depreciation and AmortizationBase Case Scenario</v>
      </c>
    </row>
    <row r="49" spans="2:59" x14ac:dyDescent="0.25">
      <c r="B49" s="44" t="s">
        <v>77</v>
      </c>
      <c r="C49" s="81" t="s">
        <v>26</v>
      </c>
      <c r="D49" s="67">
        <f>D29-D46-D48</f>
        <v>-118357.87156611723</v>
      </c>
      <c r="E49" s="67">
        <f>E29-E46-E48</f>
        <v>-144369.84708899015</v>
      </c>
      <c r="F49" s="67">
        <f t="shared" ref="F49:AY49" si="44">F29-F46-F48</f>
        <v>297733.18200802652</v>
      </c>
      <c r="G49" s="67">
        <f t="shared" si="44"/>
        <v>-371343.88827308314</v>
      </c>
      <c r="H49" s="67">
        <f t="shared" si="44"/>
        <v>-315992.0452907827</v>
      </c>
      <c r="I49" s="67">
        <f t="shared" si="44"/>
        <v>-433488.53322346165</v>
      </c>
      <c r="J49" s="67">
        <f t="shared" si="44"/>
        <v>-753138.55645442428</v>
      </c>
      <c r="K49" s="67">
        <f t="shared" si="44"/>
        <v>318517.93701582728</v>
      </c>
      <c r="L49" s="67">
        <f t="shared" si="44"/>
        <v>-2043051.1325179981</v>
      </c>
      <c r="M49" s="67">
        <f t="shared" si="44"/>
        <v>-2194936.9288055636</v>
      </c>
      <c r="N49" s="67">
        <f t="shared" si="44"/>
        <v>-1814569.9586472407</v>
      </c>
      <c r="O49" s="67">
        <f t="shared" si="44"/>
        <v>1847801.8606848763</v>
      </c>
      <c r="P49" s="67">
        <f t="shared" si="44"/>
        <v>-31514.471988946127</v>
      </c>
      <c r="Q49" s="67">
        <f t="shared" si="44"/>
        <v>-34689.636690952291</v>
      </c>
      <c r="R49" s="67">
        <f t="shared" si="44"/>
        <v>-52720.184746938889</v>
      </c>
      <c r="S49" s="67">
        <f t="shared" si="44"/>
        <v>-40378.358406553525</v>
      </c>
      <c r="T49" s="67">
        <f t="shared" si="44"/>
        <v>-52520.953912267112</v>
      </c>
      <c r="U49" s="67">
        <f t="shared" si="44"/>
        <v>-38348.070698623153</v>
      </c>
      <c r="V49" s="67">
        <f t="shared" si="44"/>
        <v>-46679.470539100861</v>
      </c>
      <c r="W49" s="67">
        <f t="shared" si="44"/>
        <v>-25436.057919051425</v>
      </c>
      <c r="X49" s="67">
        <f t="shared" si="44"/>
        <v>-12224.183372839252</v>
      </c>
      <c r="Y49" s="67">
        <f t="shared" si="44"/>
        <v>-748.49395606429607</v>
      </c>
      <c r="Z49" s="67">
        <f t="shared" si="44"/>
        <v>18894.033386696479</v>
      </c>
      <c r="AA49" s="67">
        <f t="shared" si="44"/>
        <v>39754.296950260083</v>
      </c>
      <c r="AB49" s="67">
        <f t="shared" si="44"/>
        <v>48220.535346660938</v>
      </c>
      <c r="AC49" s="67">
        <f t="shared" si="44"/>
        <v>52632.735215862805</v>
      </c>
      <c r="AD49" s="67">
        <f t="shared" si="44"/>
        <v>36376.228406626513</v>
      </c>
      <c r="AE49" s="67">
        <f t="shared" si="44"/>
        <v>60017.77029300062</v>
      </c>
      <c r="AF49" s="67">
        <f t="shared" si="44"/>
        <v>48989.820019484396</v>
      </c>
      <c r="AG49" s="67">
        <f t="shared" si="44"/>
        <v>73287.491232422632</v>
      </c>
      <c r="AH49" s="67">
        <f t="shared" si="44"/>
        <v>62820.250479444876</v>
      </c>
      <c r="AI49" s="67">
        <f t="shared" si="44"/>
        <v>87428.98980007146</v>
      </c>
      <c r="AJ49" s="67">
        <f t="shared" si="44"/>
        <v>99398.774876597294</v>
      </c>
      <c r="AK49" s="67">
        <f t="shared" si="44"/>
        <v>100830.58025582436</v>
      </c>
      <c r="AL49" s="67">
        <f t="shared" si="44"/>
        <v>111589.80292770061</v>
      </c>
      <c r="AM49" s="67">
        <f t="shared" si="44"/>
        <v>111197.00984459685</v>
      </c>
      <c r="AN49" s="67">
        <f t="shared" si="44"/>
        <v>135747.64840889769</v>
      </c>
      <c r="AO49" s="67">
        <f t="shared" si="44"/>
        <v>141751.85440175229</v>
      </c>
      <c r="AP49" s="67">
        <f t="shared" si="44"/>
        <v>28789.447896152153</v>
      </c>
      <c r="AQ49" s="67">
        <f t="shared" si="44"/>
        <v>92915.738478862637</v>
      </c>
      <c r="AR49" s="67">
        <f t="shared" si="44"/>
        <v>41689.905420042342</v>
      </c>
      <c r="AS49" s="67">
        <f t="shared" si="44"/>
        <v>105772.31754675177</v>
      </c>
      <c r="AT49" s="67">
        <f t="shared" si="44"/>
        <v>54440.372545936261</v>
      </c>
      <c r="AU49" s="67">
        <f t="shared" si="44"/>
        <v>118348.86598283066</v>
      </c>
      <c r="AV49" s="67">
        <f t="shared" si="44"/>
        <v>162328.74885810917</v>
      </c>
      <c r="AW49" s="67">
        <f t="shared" si="44"/>
        <v>130517.4642364194</v>
      </c>
      <c r="AX49" s="67">
        <f t="shared" si="44"/>
        <v>174319.36605989235</v>
      </c>
      <c r="AY49" s="67">
        <f t="shared" si="44"/>
        <v>142423.12066190998</v>
      </c>
      <c r="BA49" s="174">
        <f t="shared" si="25"/>
        <v>-5725195.7821589317</v>
      </c>
      <c r="BB49" s="174">
        <f t="shared" si="25"/>
        <v>-276611.55189438036</v>
      </c>
      <c r="BC49" s="174">
        <f t="shared" si="25"/>
        <v>892789.98869829334</v>
      </c>
      <c r="BD49" s="174">
        <f t="shared" si="25"/>
        <v>1329044.8504975566</v>
      </c>
      <c r="BF49" s="77" t="s">
        <v>246</v>
      </c>
      <c r="BG49" s="77" t="str">
        <f t="shared" si="5"/>
        <v>ContributionBase Case Scenario</v>
      </c>
    </row>
    <row r="50" spans="2:59" x14ac:dyDescent="0.25">
      <c r="B50" s="62" t="s">
        <v>78</v>
      </c>
      <c r="C50" s="80" t="s">
        <v>26</v>
      </c>
      <c r="D50" s="64">
        <f>City_B!C49/D$487</f>
        <v>121.76223011363638</v>
      </c>
      <c r="E50" s="64">
        <f>City_B!D49/E$487</f>
        <v>842.33053977272721</v>
      </c>
      <c r="F50" s="64">
        <f>City_B!E49/F$487</f>
        <v>300.38132102272732</v>
      </c>
      <c r="G50" s="64">
        <f>City_B!F49/G$487</f>
        <v>238.08398437499994</v>
      </c>
      <c r="H50" s="64">
        <f>City_B!G49/H$487</f>
        <v>295.84720643939386</v>
      </c>
      <c r="I50" s="64">
        <f>City_B!H49/I$487</f>
        <v>258.33779687500004</v>
      </c>
      <c r="J50" s="64">
        <f>City_B!I49/J$487</f>
        <v>276.7103851010101</v>
      </c>
      <c r="K50" s="64">
        <f>City_B!J49/K$487</f>
        <v>270.40537247474748</v>
      </c>
      <c r="L50" s="64">
        <f>City_B!K49/L$487</f>
        <v>263.77738415404036</v>
      </c>
      <c r="M50" s="64">
        <f>City_B!L49/M$487</f>
        <v>227.6311710858586</v>
      </c>
      <c r="N50" s="64">
        <f>City_B!M49/N$487</f>
        <v>214.51625000000004</v>
      </c>
      <c r="O50" s="64">
        <f>City_B!N49/O$487</f>
        <v>0</v>
      </c>
      <c r="P50" s="152">
        <f>AVERAGE(D50:O50)</f>
        <v>275.81530345117841</v>
      </c>
      <c r="Q50" s="152">
        <f>P50</f>
        <v>275.81530345117841</v>
      </c>
      <c r="R50" s="152">
        <f t="shared" ref="R50:AY50" si="45">Q50</f>
        <v>275.81530345117841</v>
      </c>
      <c r="S50" s="152">
        <f t="shared" si="45"/>
        <v>275.81530345117841</v>
      </c>
      <c r="T50" s="152">
        <f t="shared" si="45"/>
        <v>275.81530345117841</v>
      </c>
      <c r="U50" s="152">
        <f t="shared" si="45"/>
        <v>275.81530345117841</v>
      </c>
      <c r="V50" s="152">
        <f t="shared" si="45"/>
        <v>275.81530345117841</v>
      </c>
      <c r="W50" s="152">
        <f t="shared" si="45"/>
        <v>275.81530345117841</v>
      </c>
      <c r="X50" s="152">
        <f t="shared" si="45"/>
        <v>275.81530345117841</v>
      </c>
      <c r="Y50" s="152">
        <f t="shared" si="45"/>
        <v>275.81530345117841</v>
      </c>
      <c r="Z50" s="152">
        <f t="shared" si="45"/>
        <v>275.81530345117841</v>
      </c>
      <c r="AA50" s="152">
        <f t="shared" si="45"/>
        <v>275.81530345117841</v>
      </c>
      <c r="AB50" s="152">
        <f t="shared" si="45"/>
        <v>275.81530345117841</v>
      </c>
      <c r="AC50" s="152">
        <f t="shared" si="45"/>
        <v>275.81530345117841</v>
      </c>
      <c r="AD50" s="152">
        <f t="shared" si="45"/>
        <v>275.81530345117841</v>
      </c>
      <c r="AE50" s="152">
        <f t="shared" si="45"/>
        <v>275.81530345117841</v>
      </c>
      <c r="AF50" s="152">
        <f t="shared" si="45"/>
        <v>275.81530345117841</v>
      </c>
      <c r="AG50" s="152">
        <f t="shared" si="45"/>
        <v>275.81530345117841</v>
      </c>
      <c r="AH50" s="152">
        <f t="shared" si="45"/>
        <v>275.81530345117841</v>
      </c>
      <c r="AI50" s="152">
        <f t="shared" si="45"/>
        <v>275.81530345117841</v>
      </c>
      <c r="AJ50" s="152">
        <f t="shared" si="45"/>
        <v>275.81530345117841</v>
      </c>
      <c r="AK50" s="152">
        <f t="shared" si="45"/>
        <v>275.81530345117841</v>
      </c>
      <c r="AL50" s="152">
        <f t="shared" si="45"/>
        <v>275.81530345117841</v>
      </c>
      <c r="AM50" s="152">
        <f t="shared" si="45"/>
        <v>275.81530345117841</v>
      </c>
      <c r="AN50" s="152">
        <f t="shared" si="45"/>
        <v>275.81530345117841</v>
      </c>
      <c r="AO50" s="152">
        <f t="shared" si="45"/>
        <v>275.81530345117841</v>
      </c>
      <c r="AP50" s="152">
        <f t="shared" si="45"/>
        <v>275.81530345117841</v>
      </c>
      <c r="AQ50" s="152">
        <f t="shared" si="45"/>
        <v>275.81530345117841</v>
      </c>
      <c r="AR50" s="152">
        <f t="shared" si="45"/>
        <v>275.81530345117841</v>
      </c>
      <c r="AS50" s="152">
        <f t="shared" si="45"/>
        <v>275.81530345117841</v>
      </c>
      <c r="AT50" s="152">
        <f t="shared" si="45"/>
        <v>275.81530345117841</v>
      </c>
      <c r="AU50" s="152">
        <f t="shared" si="45"/>
        <v>275.81530345117841</v>
      </c>
      <c r="AV50" s="152">
        <f t="shared" si="45"/>
        <v>275.81530345117841</v>
      </c>
      <c r="AW50" s="152">
        <f t="shared" si="45"/>
        <v>275.81530345117841</v>
      </c>
      <c r="AX50" s="152">
        <f t="shared" si="45"/>
        <v>275.81530345117841</v>
      </c>
      <c r="AY50" s="152">
        <f t="shared" si="45"/>
        <v>275.81530345117841</v>
      </c>
      <c r="BA50" s="175">
        <f t="shared" ref="BA50:BD53" si="46">SUMIF($D$10:$AY$10,BA$11,$D50:$AY50)</f>
        <v>3309.7836414141411</v>
      </c>
      <c r="BB50" s="175">
        <f t="shared" si="46"/>
        <v>3309.7836414141407</v>
      </c>
      <c r="BC50" s="175">
        <f t="shared" si="46"/>
        <v>3309.7836414141407</v>
      </c>
      <c r="BD50" s="175">
        <f t="shared" si="46"/>
        <v>3309.7836414141407</v>
      </c>
      <c r="BF50" s="77" t="s">
        <v>246</v>
      </c>
      <c r="BG50" s="77" t="str">
        <f t="shared" si="5"/>
        <v>Stock CompensationBase Case Scenario</v>
      </c>
    </row>
    <row r="51" spans="2:59" x14ac:dyDescent="0.25">
      <c r="B51" s="57" t="s">
        <v>79</v>
      </c>
      <c r="C51" s="81" t="s">
        <v>26</v>
      </c>
      <c r="D51" s="67">
        <f>D49-D50</f>
        <v>-118479.63379623088</v>
      </c>
      <c r="E51" s="67">
        <f t="shared" ref="E51:O51" si="47">E49-E50</f>
        <v>-145212.17762876287</v>
      </c>
      <c r="F51" s="67">
        <f t="shared" si="47"/>
        <v>297432.80068700376</v>
      </c>
      <c r="G51" s="67">
        <f t="shared" si="47"/>
        <v>-371581.97225745814</v>
      </c>
      <c r="H51" s="67">
        <f t="shared" si="47"/>
        <v>-316287.89249722211</v>
      </c>
      <c r="I51" s="67">
        <f t="shared" si="47"/>
        <v>-433746.87102033664</v>
      </c>
      <c r="J51" s="67">
        <f t="shared" si="47"/>
        <v>-753415.26683952531</v>
      </c>
      <c r="K51" s="67">
        <f t="shared" si="47"/>
        <v>318247.53164335253</v>
      </c>
      <c r="L51" s="67">
        <f t="shared" si="47"/>
        <v>-2043314.9099021521</v>
      </c>
      <c r="M51" s="67">
        <f t="shared" si="47"/>
        <v>-2195164.5599766495</v>
      </c>
      <c r="N51" s="67">
        <f t="shared" si="47"/>
        <v>-1814784.4748972408</v>
      </c>
      <c r="O51" s="67">
        <f t="shared" si="47"/>
        <v>1847801.8606848763</v>
      </c>
      <c r="P51" s="67">
        <f>P49-P50</f>
        <v>-31790.287292397305</v>
      </c>
      <c r="Q51" s="67">
        <f t="shared" ref="Q51:AY51" si="48">Q49-Q50</f>
        <v>-34965.451994403469</v>
      </c>
      <c r="R51" s="67">
        <f t="shared" si="48"/>
        <v>-52996.000050390066</v>
      </c>
      <c r="S51" s="67">
        <f t="shared" si="48"/>
        <v>-40654.173710004703</v>
      </c>
      <c r="T51" s="67">
        <f t="shared" si="48"/>
        <v>-52796.76921571829</v>
      </c>
      <c r="U51" s="67">
        <f t="shared" si="48"/>
        <v>-38623.88600207433</v>
      </c>
      <c r="V51" s="67">
        <f t="shared" si="48"/>
        <v>-46955.285842552039</v>
      </c>
      <c r="W51" s="67">
        <f t="shared" si="48"/>
        <v>-25711.873222502603</v>
      </c>
      <c r="X51" s="67">
        <f t="shared" si="48"/>
        <v>-12499.99867629043</v>
      </c>
      <c r="Y51" s="67">
        <f t="shared" si="48"/>
        <v>-1024.3092595154744</v>
      </c>
      <c r="Z51" s="67">
        <f t="shared" si="48"/>
        <v>18618.218083245301</v>
      </c>
      <c r="AA51" s="67">
        <f t="shared" si="48"/>
        <v>39478.481646808905</v>
      </c>
      <c r="AB51" s="67">
        <f t="shared" si="48"/>
        <v>47944.72004320976</v>
      </c>
      <c r="AC51" s="67">
        <f t="shared" si="48"/>
        <v>52356.919912411628</v>
      </c>
      <c r="AD51" s="67">
        <f t="shared" si="48"/>
        <v>36100.413103175335</v>
      </c>
      <c r="AE51" s="67">
        <f t="shared" si="48"/>
        <v>59741.954989549442</v>
      </c>
      <c r="AF51" s="67">
        <f t="shared" si="48"/>
        <v>48714.004716033218</v>
      </c>
      <c r="AG51" s="67">
        <f t="shared" si="48"/>
        <v>73011.675928971454</v>
      </c>
      <c r="AH51" s="67">
        <f t="shared" si="48"/>
        <v>62544.435175993698</v>
      </c>
      <c r="AI51" s="67">
        <f t="shared" si="48"/>
        <v>87153.174496620282</v>
      </c>
      <c r="AJ51" s="67">
        <f t="shared" si="48"/>
        <v>99122.959573146116</v>
      </c>
      <c r="AK51" s="67">
        <f t="shared" si="48"/>
        <v>100554.76495237318</v>
      </c>
      <c r="AL51" s="67">
        <f t="shared" si="48"/>
        <v>111313.98762424944</v>
      </c>
      <c r="AM51" s="67">
        <f t="shared" si="48"/>
        <v>110921.19454114567</v>
      </c>
      <c r="AN51" s="67">
        <f t="shared" si="48"/>
        <v>135471.83310544651</v>
      </c>
      <c r="AO51" s="67">
        <f t="shared" si="48"/>
        <v>141476.03909830112</v>
      </c>
      <c r="AP51" s="67">
        <f t="shared" si="48"/>
        <v>28513.632592700975</v>
      </c>
      <c r="AQ51" s="67">
        <f t="shared" si="48"/>
        <v>92639.923175411459</v>
      </c>
      <c r="AR51" s="67">
        <f t="shared" si="48"/>
        <v>41414.090116591164</v>
      </c>
      <c r="AS51" s="67">
        <f t="shared" si="48"/>
        <v>105496.50224330059</v>
      </c>
      <c r="AT51" s="67">
        <f t="shared" si="48"/>
        <v>54164.557242485083</v>
      </c>
      <c r="AU51" s="67">
        <f t="shared" si="48"/>
        <v>118073.05067937948</v>
      </c>
      <c r="AV51" s="67">
        <f t="shared" si="48"/>
        <v>162052.933554658</v>
      </c>
      <c r="AW51" s="67">
        <f t="shared" si="48"/>
        <v>130241.64893296822</v>
      </c>
      <c r="AX51" s="67">
        <f t="shared" si="48"/>
        <v>174043.55075644117</v>
      </c>
      <c r="AY51" s="67">
        <f t="shared" si="48"/>
        <v>142147.30535845881</v>
      </c>
      <c r="BA51" s="37">
        <f t="shared" si="46"/>
        <v>-5728505.5658003455</v>
      </c>
      <c r="BB51" s="37">
        <f t="shared" si="46"/>
        <v>-279921.3355357945</v>
      </c>
      <c r="BC51" s="37">
        <f t="shared" si="46"/>
        <v>889480.2050568792</v>
      </c>
      <c r="BD51" s="37">
        <f t="shared" si="46"/>
        <v>1325735.0668561426</v>
      </c>
      <c r="BF51" s="77" t="s">
        <v>246</v>
      </c>
      <c r="BG51" s="77" t="str">
        <f t="shared" si="5"/>
        <v>Contribution incl. Stock CompBase Case Scenario</v>
      </c>
    </row>
    <row r="52" spans="2:59" x14ac:dyDescent="0.25">
      <c r="B52" s="58" t="s">
        <v>80</v>
      </c>
      <c r="C52" s="80" t="s">
        <v>26</v>
      </c>
      <c r="D52" s="64">
        <f>City_B!C51/D$487</f>
        <v>0</v>
      </c>
      <c r="E52" s="64">
        <f>City_B!D51/E$487</f>
        <v>0</v>
      </c>
      <c r="F52" s="64">
        <f>City_B!E51/F$487</f>
        <v>0</v>
      </c>
      <c r="G52" s="64">
        <f>City_B!F51/G$487</f>
        <v>0</v>
      </c>
      <c r="H52" s="64">
        <f>City_B!G51/H$487</f>
        <v>0</v>
      </c>
      <c r="I52" s="64">
        <f>City_B!H51/I$487</f>
        <v>0</v>
      </c>
      <c r="J52" s="64">
        <f>City_B!I51/J$487</f>
        <v>0</v>
      </c>
      <c r="K52" s="64">
        <f>City_B!J51/K$487</f>
        <v>0</v>
      </c>
      <c r="L52" s="64">
        <f>City_B!K51/L$487</f>
        <v>0</v>
      </c>
      <c r="M52" s="64">
        <f>City_B!L51/M$487</f>
        <v>0</v>
      </c>
      <c r="N52" s="64">
        <f>City_B!M51/N$487</f>
        <v>0</v>
      </c>
      <c r="O52" s="64">
        <f>City_B!N51/O$487</f>
        <v>0</v>
      </c>
      <c r="P52" s="118">
        <v>0</v>
      </c>
      <c r="Q52" s="118">
        <v>0</v>
      </c>
      <c r="R52" s="118">
        <v>0</v>
      </c>
      <c r="S52" s="118">
        <v>0</v>
      </c>
      <c r="T52" s="118">
        <v>0</v>
      </c>
      <c r="U52" s="118">
        <v>0</v>
      </c>
      <c r="V52" s="118">
        <v>0</v>
      </c>
      <c r="W52" s="118">
        <v>0</v>
      </c>
      <c r="X52" s="118">
        <v>0</v>
      </c>
      <c r="Y52" s="118">
        <v>0</v>
      </c>
      <c r="Z52" s="118">
        <v>0</v>
      </c>
      <c r="AA52" s="118">
        <v>0</v>
      </c>
      <c r="AB52" s="118">
        <v>0</v>
      </c>
      <c r="AC52" s="118">
        <v>0</v>
      </c>
      <c r="AD52" s="118">
        <v>0</v>
      </c>
      <c r="AE52" s="118">
        <v>0</v>
      </c>
      <c r="AF52" s="118">
        <v>0</v>
      </c>
      <c r="AG52" s="118">
        <v>0</v>
      </c>
      <c r="AH52" s="118">
        <v>0</v>
      </c>
      <c r="AI52" s="118">
        <v>0</v>
      </c>
      <c r="AJ52" s="118">
        <v>0</v>
      </c>
      <c r="AK52" s="118">
        <v>0</v>
      </c>
      <c r="AL52" s="118">
        <v>0</v>
      </c>
      <c r="AM52" s="118">
        <v>0</v>
      </c>
      <c r="AN52" s="118">
        <v>0</v>
      </c>
      <c r="AO52" s="118">
        <v>0</v>
      </c>
      <c r="AP52" s="118">
        <v>0</v>
      </c>
      <c r="AQ52" s="118">
        <v>0</v>
      </c>
      <c r="AR52" s="118">
        <v>0</v>
      </c>
      <c r="AS52" s="118">
        <v>0</v>
      </c>
      <c r="AT52" s="118">
        <v>0</v>
      </c>
      <c r="AU52" s="118">
        <v>0</v>
      </c>
      <c r="AV52" s="118">
        <v>0</v>
      </c>
      <c r="AW52" s="118">
        <v>0</v>
      </c>
      <c r="AX52" s="118">
        <v>0</v>
      </c>
      <c r="AY52" s="118">
        <v>0</v>
      </c>
      <c r="BA52" s="37">
        <f t="shared" si="46"/>
        <v>0</v>
      </c>
      <c r="BB52" s="37">
        <f t="shared" si="46"/>
        <v>0</v>
      </c>
      <c r="BC52" s="37">
        <f t="shared" si="46"/>
        <v>0</v>
      </c>
      <c r="BD52" s="37">
        <f t="shared" si="46"/>
        <v>0</v>
      </c>
      <c r="BF52" s="77" t="s">
        <v>246</v>
      </c>
      <c r="BG52" s="77" t="str">
        <f t="shared" si="5"/>
        <v>Corporate AllocationBase Case Scenario</v>
      </c>
    </row>
    <row r="53" spans="2:59" x14ac:dyDescent="0.25">
      <c r="B53" s="59" t="s">
        <v>81</v>
      </c>
      <c r="C53" s="79" t="s">
        <v>26</v>
      </c>
      <c r="D53" s="68">
        <f>SUM(D51:D52)</f>
        <v>-118479.63379623088</v>
      </c>
      <c r="E53" s="68">
        <f t="shared" ref="E53:AY53" si="49">SUM(E51:E52)</f>
        <v>-145212.17762876287</v>
      </c>
      <c r="F53" s="68">
        <f t="shared" si="49"/>
        <v>297432.80068700376</v>
      </c>
      <c r="G53" s="68">
        <f t="shared" si="49"/>
        <v>-371581.97225745814</v>
      </c>
      <c r="H53" s="68">
        <f t="shared" si="49"/>
        <v>-316287.89249722211</v>
      </c>
      <c r="I53" s="68">
        <f t="shared" si="49"/>
        <v>-433746.87102033664</v>
      </c>
      <c r="J53" s="68">
        <f t="shared" si="49"/>
        <v>-753415.26683952531</v>
      </c>
      <c r="K53" s="68">
        <f t="shared" si="49"/>
        <v>318247.53164335253</v>
      </c>
      <c r="L53" s="68">
        <f t="shared" si="49"/>
        <v>-2043314.9099021521</v>
      </c>
      <c r="M53" s="68">
        <f t="shared" si="49"/>
        <v>-2195164.5599766495</v>
      </c>
      <c r="N53" s="68">
        <f t="shared" si="49"/>
        <v>-1814784.4748972408</v>
      </c>
      <c r="O53" s="68">
        <f t="shared" si="49"/>
        <v>1847801.8606848763</v>
      </c>
      <c r="P53" s="68">
        <f t="shared" si="49"/>
        <v>-31790.287292397305</v>
      </c>
      <c r="Q53" s="68">
        <f t="shared" si="49"/>
        <v>-34965.451994403469</v>
      </c>
      <c r="R53" s="68">
        <f t="shared" si="49"/>
        <v>-52996.000050390066</v>
      </c>
      <c r="S53" s="68">
        <f t="shared" si="49"/>
        <v>-40654.173710004703</v>
      </c>
      <c r="T53" s="68">
        <f t="shared" si="49"/>
        <v>-52796.76921571829</v>
      </c>
      <c r="U53" s="68">
        <f t="shared" si="49"/>
        <v>-38623.88600207433</v>
      </c>
      <c r="V53" s="68">
        <f t="shared" si="49"/>
        <v>-46955.285842552039</v>
      </c>
      <c r="W53" s="68">
        <f t="shared" si="49"/>
        <v>-25711.873222502603</v>
      </c>
      <c r="X53" s="68">
        <f t="shared" si="49"/>
        <v>-12499.99867629043</v>
      </c>
      <c r="Y53" s="68">
        <f t="shared" si="49"/>
        <v>-1024.3092595154744</v>
      </c>
      <c r="Z53" s="68">
        <f t="shared" si="49"/>
        <v>18618.218083245301</v>
      </c>
      <c r="AA53" s="68">
        <f t="shared" si="49"/>
        <v>39478.481646808905</v>
      </c>
      <c r="AB53" s="68">
        <f t="shared" si="49"/>
        <v>47944.72004320976</v>
      </c>
      <c r="AC53" s="68">
        <f t="shared" si="49"/>
        <v>52356.919912411628</v>
      </c>
      <c r="AD53" s="68">
        <f t="shared" si="49"/>
        <v>36100.413103175335</v>
      </c>
      <c r="AE53" s="68">
        <f t="shared" si="49"/>
        <v>59741.954989549442</v>
      </c>
      <c r="AF53" s="68">
        <f t="shared" si="49"/>
        <v>48714.004716033218</v>
      </c>
      <c r="AG53" s="68">
        <f t="shared" si="49"/>
        <v>73011.675928971454</v>
      </c>
      <c r="AH53" s="68">
        <f t="shared" si="49"/>
        <v>62544.435175993698</v>
      </c>
      <c r="AI53" s="68">
        <f t="shared" si="49"/>
        <v>87153.174496620282</v>
      </c>
      <c r="AJ53" s="68">
        <f t="shared" si="49"/>
        <v>99122.959573146116</v>
      </c>
      <c r="AK53" s="68">
        <f t="shared" si="49"/>
        <v>100554.76495237318</v>
      </c>
      <c r="AL53" s="68">
        <f t="shared" si="49"/>
        <v>111313.98762424944</v>
      </c>
      <c r="AM53" s="68">
        <f t="shared" si="49"/>
        <v>110921.19454114567</v>
      </c>
      <c r="AN53" s="68">
        <f t="shared" si="49"/>
        <v>135471.83310544651</v>
      </c>
      <c r="AO53" s="68">
        <f t="shared" si="49"/>
        <v>141476.03909830112</v>
      </c>
      <c r="AP53" s="68">
        <f t="shared" si="49"/>
        <v>28513.632592700975</v>
      </c>
      <c r="AQ53" s="68">
        <f t="shared" si="49"/>
        <v>92639.923175411459</v>
      </c>
      <c r="AR53" s="68">
        <f t="shared" si="49"/>
        <v>41414.090116591164</v>
      </c>
      <c r="AS53" s="68">
        <f t="shared" si="49"/>
        <v>105496.50224330059</v>
      </c>
      <c r="AT53" s="68">
        <f t="shared" si="49"/>
        <v>54164.557242485083</v>
      </c>
      <c r="AU53" s="68">
        <f t="shared" si="49"/>
        <v>118073.05067937948</v>
      </c>
      <c r="AV53" s="68">
        <f t="shared" si="49"/>
        <v>162052.933554658</v>
      </c>
      <c r="AW53" s="68">
        <f t="shared" si="49"/>
        <v>130241.64893296822</v>
      </c>
      <c r="AX53" s="68">
        <f t="shared" si="49"/>
        <v>174043.55075644117</v>
      </c>
      <c r="AY53" s="68">
        <f t="shared" si="49"/>
        <v>142147.30535845881</v>
      </c>
      <c r="BA53" s="176">
        <f t="shared" si="46"/>
        <v>-5728505.5658003455</v>
      </c>
      <c r="BB53" s="176">
        <f t="shared" si="46"/>
        <v>-279921.3355357945</v>
      </c>
      <c r="BC53" s="176">
        <f t="shared" si="46"/>
        <v>889480.2050568792</v>
      </c>
      <c r="BD53" s="176">
        <f t="shared" si="46"/>
        <v>1325735.0668561426</v>
      </c>
      <c r="BF53" s="77" t="s">
        <v>246</v>
      </c>
      <c r="BG53" s="77" t="str">
        <f t="shared" si="5"/>
        <v>EBITBase Case Scenario</v>
      </c>
    </row>
    <row r="54" spans="2:59" x14ac:dyDescent="0.25">
      <c r="B54" s="35"/>
      <c r="C54" s="35"/>
      <c r="BB54" s="37"/>
    </row>
    <row r="55" spans="2:59" x14ac:dyDescent="0.25">
      <c r="B55" s="35"/>
      <c r="C55" s="35"/>
      <c r="D55" s="37"/>
    </row>
    <row r="56" spans="2:59" x14ac:dyDescent="0.25">
      <c r="B56" s="69" t="s">
        <v>82</v>
      </c>
      <c r="C56" s="69" t="s">
        <v>113</v>
      </c>
      <c r="D56" s="145">
        <f t="shared" ref="D56:AY56" si="50">D170</f>
        <v>44562</v>
      </c>
      <c r="E56" s="145">
        <f t="shared" si="50"/>
        <v>44593</v>
      </c>
      <c r="F56" s="145">
        <f t="shared" si="50"/>
        <v>44621</v>
      </c>
      <c r="G56" s="145">
        <f t="shared" si="50"/>
        <v>44652</v>
      </c>
      <c r="H56" s="145">
        <f t="shared" si="50"/>
        <v>44682</v>
      </c>
      <c r="I56" s="145">
        <f t="shared" si="50"/>
        <v>44713</v>
      </c>
      <c r="J56" s="145">
        <f t="shared" si="50"/>
        <v>44743</v>
      </c>
      <c r="K56" s="145">
        <f t="shared" si="50"/>
        <v>44774</v>
      </c>
      <c r="L56" s="145">
        <f t="shared" si="50"/>
        <v>44805</v>
      </c>
      <c r="M56" s="145">
        <f t="shared" si="50"/>
        <v>44835</v>
      </c>
      <c r="N56" s="145">
        <f t="shared" si="50"/>
        <v>44866</v>
      </c>
      <c r="O56" s="145">
        <f t="shared" si="50"/>
        <v>44896</v>
      </c>
      <c r="P56" s="145">
        <f t="shared" si="50"/>
        <v>44927</v>
      </c>
      <c r="Q56" s="145">
        <f t="shared" si="50"/>
        <v>44958</v>
      </c>
      <c r="R56" s="145">
        <f t="shared" si="50"/>
        <v>44986</v>
      </c>
      <c r="S56" s="145">
        <f t="shared" si="50"/>
        <v>45017</v>
      </c>
      <c r="T56" s="145">
        <f t="shared" si="50"/>
        <v>45047</v>
      </c>
      <c r="U56" s="145">
        <f t="shared" si="50"/>
        <v>45078</v>
      </c>
      <c r="V56" s="145">
        <f t="shared" si="50"/>
        <v>45108</v>
      </c>
      <c r="W56" s="145">
        <f t="shared" si="50"/>
        <v>45139</v>
      </c>
      <c r="X56" s="145">
        <f t="shared" si="50"/>
        <v>45170</v>
      </c>
      <c r="Y56" s="145">
        <f t="shared" si="50"/>
        <v>45200</v>
      </c>
      <c r="Z56" s="145">
        <f t="shared" si="50"/>
        <v>45231</v>
      </c>
      <c r="AA56" s="145">
        <f t="shared" si="50"/>
        <v>45261</v>
      </c>
      <c r="AB56" s="145">
        <f t="shared" si="50"/>
        <v>45292</v>
      </c>
      <c r="AC56" s="145">
        <f t="shared" si="50"/>
        <v>45323</v>
      </c>
      <c r="AD56" s="145">
        <f t="shared" si="50"/>
        <v>45352</v>
      </c>
      <c r="AE56" s="145">
        <f t="shared" si="50"/>
        <v>45383</v>
      </c>
      <c r="AF56" s="145">
        <f t="shared" si="50"/>
        <v>45413</v>
      </c>
      <c r="AG56" s="145">
        <f t="shared" si="50"/>
        <v>45444</v>
      </c>
      <c r="AH56" s="145">
        <f t="shared" si="50"/>
        <v>45474</v>
      </c>
      <c r="AI56" s="145">
        <f t="shared" si="50"/>
        <v>45505</v>
      </c>
      <c r="AJ56" s="145">
        <f t="shared" si="50"/>
        <v>45536</v>
      </c>
      <c r="AK56" s="145">
        <f t="shared" si="50"/>
        <v>45566</v>
      </c>
      <c r="AL56" s="145">
        <f t="shared" si="50"/>
        <v>45597</v>
      </c>
      <c r="AM56" s="145">
        <f t="shared" si="50"/>
        <v>45627</v>
      </c>
      <c r="AN56" s="145">
        <f t="shared" si="50"/>
        <v>45658</v>
      </c>
      <c r="AO56" s="145">
        <f t="shared" si="50"/>
        <v>45689</v>
      </c>
      <c r="AP56" s="145">
        <f t="shared" si="50"/>
        <v>45717</v>
      </c>
      <c r="AQ56" s="145">
        <f t="shared" si="50"/>
        <v>45748</v>
      </c>
      <c r="AR56" s="145">
        <f t="shared" si="50"/>
        <v>45778</v>
      </c>
      <c r="AS56" s="145">
        <f t="shared" si="50"/>
        <v>45809</v>
      </c>
      <c r="AT56" s="145">
        <f t="shared" si="50"/>
        <v>45839</v>
      </c>
      <c r="AU56" s="145">
        <f t="shared" si="50"/>
        <v>45870</v>
      </c>
      <c r="AV56" s="145">
        <f t="shared" si="50"/>
        <v>45901</v>
      </c>
      <c r="AW56" s="145">
        <f t="shared" si="50"/>
        <v>45931</v>
      </c>
      <c r="AX56" s="145">
        <f t="shared" si="50"/>
        <v>45962</v>
      </c>
      <c r="AY56" s="145">
        <f t="shared" si="50"/>
        <v>45992</v>
      </c>
      <c r="BA56" s="177">
        <v>2022</v>
      </c>
      <c r="BB56" s="50">
        <f>BA56+1</f>
        <v>2023</v>
      </c>
      <c r="BC56" s="50">
        <f>BB56+1</f>
        <v>2024</v>
      </c>
      <c r="BD56" s="50">
        <f>BC56+1</f>
        <v>2025</v>
      </c>
      <c r="BF56" s="77"/>
    </row>
    <row r="57" spans="2:59" x14ac:dyDescent="0.25">
      <c r="B57" s="48" t="s">
        <v>83</v>
      </c>
      <c r="C57" s="82" t="s">
        <v>118</v>
      </c>
      <c r="D57" s="66">
        <f>City_B!C56</f>
        <v>2796592</v>
      </c>
      <c r="E57" s="66">
        <f>City_B!D56</f>
        <v>3528766</v>
      </c>
      <c r="F57" s="66">
        <f>City_B!E56</f>
        <v>5206040</v>
      </c>
      <c r="G57" s="66">
        <f>City_B!F56</f>
        <v>6819183</v>
      </c>
      <c r="H57" s="66">
        <f>City_B!G56</f>
        <v>8353469</v>
      </c>
      <c r="I57" s="66">
        <f>City_B!H56</f>
        <v>9373781</v>
      </c>
      <c r="J57" s="66">
        <f>City_B!I56</f>
        <v>12653373</v>
      </c>
      <c r="K57" s="66">
        <f>City_B!J56</f>
        <v>13085161</v>
      </c>
      <c r="L57" s="66">
        <f>City_B!K56</f>
        <v>15473871</v>
      </c>
      <c r="M57" s="66">
        <f>City_B!L56</f>
        <v>17227719</v>
      </c>
      <c r="N57" s="66">
        <f>City_B!M56</f>
        <v>18770028</v>
      </c>
      <c r="O57" s="66">
        <f>City_B!N56</f>
        <v>22973636</v>
      </c>
      <c r="P57" s="37">
        <f t="shared" ref="P57:AY57" si="51">P75*P153</f>
        <v>21994629.492909469</v>
      </c>
      <c r="Q57" s="37">
        <f t="shared" si="51"/>
        <v>22838554.755336441</v>
      </c>
      <c r="R57" s="37">
        <f t="shared" si="51"/>
        <v>18183520.795564212</v>
      </c>
      <c r="S57" s="37">
        <f t="shared" si="51"/>
        <v>24787042.538227182</v>
      </c>
      <c r="T57" s="37">
        <f t="shared" si="51"/>
        <v>21773890.793853901</v>
      </c>
      <c r="U57" s="37">
        <f t="shared" si="51"/>
        <v>28334124.155575838</v>
      </c>
      <c r="V57" s="37">
        <f t="shared" si="51"/>
        <v>25238047.3375066</v>
      </c>
      <c r="W57" s="37">
        <f t="shared" si="51"/>
        <v>31619051.742602497</v>
      </c>
      <c r="X57" s="37">
        <f t="shared" si="51"/>
        <v>34682004.828382425</v>
      </c>
      <c r="Y57" s="37">
        <f t="shared" si="51"/>
        <v>34836853.797629498</v>
      </c>
      <c r="Z57" s="37">
        <f t="shared" si="51"/>
        <v>37839277.68735262</v>
      </c>
      <c r="AA57" s="37">
        <f t="shared" si="51"/>
        <v>38003210.257161915</v>
      </c>
      <c r="AB57" s="37">
        <f t="shared" si="51"/>
        <v>40637033.234030932</v>
      </c>
      <c r="AC57" s="37">
        <f t="shared" si="51"/>
        <v>42055589.043821812</v>
      </c>
      <c r="AD57" s="37">
        <f t="shared" si="51"/>
        <v>37625228.483984187</v>
      </c>
      <c r="AE57" s="37">
        <f t="shared" si="51"/>
        <v>44149819.326110281</v>
      </c>
      <c r="AF57" s="37">
        <f t="shared" si="51"/>
        <v>40924013.115453206</v>
      </c>
      <c r="AG57" s="37">
        <f t="shared" si="51"/>
        <v>47398386.564954616</v>
      </c>
      <c r="AH57" s="37">
        <f t="shared" si="51"/>
        <v>44121522.777346946</v>
      </c>
      <c r="AI57" s="37">
        <f t="shared" si="51"/>
        <v>50551562.198565453</v>
      </c>
      <c r="AJ57" s="37">
        <f t="shared" si="51"/>
        <v>53538591.809377596</v>
      </c>
      <c r="AK57" s="37">
        <f t="shared" si="51"/>
        <v>53689115.993729122</v>
      </c>
      <c r="AL57" s="37">
        <f t="shared" si="51"/>
        <v>56665410.320768826</v>
      </c>
      <c r="AM57" s="37">
        <f t="shared" si="51"/>
        <v>56814326.857971765</v>
      </c>
      <c r="AN57" s="37">
        <f t="shared" si="51"/>
        <v>59785502.266633376</v>
      </c>
      <c r="AO57" s="37">
        <f t="shared" si="51"/>
        <v>61290515.275944054</v>
      </c>
      <c r="AP57" s="37">
        <f t="shared" si="51"/>
        <v>32099070.988752134</v>
      </c>
      <c r="AQ57" s="37">
        <f t="shared" si="51"/>
        <v>48561783.888846762</v>
      </c>
      <c r="AR57" s="37">
        <f t="shared" si="51"/>
        <v>35275700.164265059</v>
      </c>
      <c r="AS57" s="37">
        <f t="shared" si="51"/>
        <v>51730389.633471355</v>
      </c>
      <c r="AT57" s="37">
        <f t="shared" si="51"/>
        <v>38438494.164134182</v>
      </c>
      <c r="AU57" s="37">
        <f t="shared" si="51"/>
        <v>54887682.574547701</v>
      </c>
      <c r="AV57" s="37">
        <f t="shared" si="51"/>
        <v>66226569.288878486</v>
      </c>
      <c r="AW57" s="37">
        <f t="shared" si="51"/>
        <v>58047102.078397445</v>
      </c>
      <c r="AX57" s="37">
        <f t="shared" si="51"/>
        <v>69387086.867714003</v>
      </c>
      <c r="AY57" s="37">
        <f t="shared" si="51"/>
        <v>61211437.769120306</v>
      </c>
      <c r="BA57" s="37">
        <f t="shared" ref="BA57:BD75" si="52">SUMIF($D$10:$AY$10,BA$11,$D57:$AY57)</f>
        <v>136261619</v>
      </c>
      <c r="BB57" s="37">
        <f t="shared" si="52"/>
        <v>340130208.18210262</v>
      </c>
      <c r="BC57" s="37">
        <f t="shared" si="52"/>
        <v>568170599.72611475</v>
      </c>
      <c r="BD57" s="37">
        <f t="shared" si="52"/>
        <v>636941334.96070492</v>
      </c>
      <c r="BF57" s="77" t="s">
        <v>246</v>
      </c>
      <c r="BG57" s="77" t="str">
        <f t="shared" ref="BG57:BG75" si="53">B57&amp;BF57</f>
        <v>Shopping_SessionsBase Case Scenario</v>
      </c>
    </row>
    <row r="58" spans="2:59" x14ac:dyDescent="0.25">
      <c r="B58" s="48" t="s">
        <v>84</v>
      </c>
      <c r="C58" s="82" t="s">
        <v>26</v>
      </c>
      <c r="D58" s="66">
        <f>City_B!C57</f>
        <v>1864207.2101772917</v>
      </c>
      <c r="E58" s="66">
        <f>City_B!D57</f>
        <v>2319329.3047254118</v>
      </c>
      <c r="F58" s="66">
        <f>City_B!E57</f>
        <v>3150787.8476903862</v>
      </c>
      <c r="G58" s="66">
        <f>City_B!F57</f>
        <v>3773627.7988826744</v>
      </c>
      <c r="H58" s="66">
        <f>City_B!G57</f>
        <v>4300225.3061124636</v>
      </c>
      <c r="I58" s="66">
        <f>City_B!H57</f>
        <v>18247365.581348725</v>
      </c>
      <c r="J58" s="66">
        <f>City_B!I57</f>
        <v>21245195.98070107</v>
      </c>
      <c r="K58" s="66">
        <f>City_B!J57</f>
        <v>22620034.052684646</v>
      </c>
      <c r="L58" s="66">
        <f>City_B!K57</f>
        <v>22584444.765369497</v>
      </c>
      <c r="M58" s="66">
        <f>City_B!L57</f>
        <v>21096865.380601585</v>
      </c>
      <c r="N58" s="66">
        <f>City_B!M57</f>
        <v>24462300.98517682</v>
      </c>
      <c r="O58" s="66">
        <f>City_B!N57</f>
        <v>30620172.352799725</v>
      </c>
      <c r="P58" s="37">
        <f t="shared" ref="P58:AY58" si="54">P16*P157</f>
        <v>30709175.977314912</v>
      </c>
      <c r="Q58" s="37">
        <f t="shared" si="54"/>
        <v>31887474.95270462</v>
      </c>
      <c r="R58" s="37">
        <f t="shared" si="54"/>
        <v>25388058.488466993</v>
      </c>
      <c r="S58" s="37">
        <f t="shared" si="54"/>
        <v>34607977.893376105</v>
      </c>
      <c r="T58" s="37">
        <f t="shared" si="54"/>
        <v>30400977.853018869</v>
      </c>
      <c r="U58" s="37">
        <f t="shared" si="54"/>
        <v>39560457.480639637</v>
      </c>
      <c r="V58" s="37">
        <f t="shared" si="54"/>
        <v>35237676.418288745</v>
      </c>
      <c r="W58" s="37">
        <f t="shared" si="54"/>
        <v>44146914.341631934</v>
      </c>
      <c r="X58" s="37">
        <f t="shared" si="54"/>
        <v>48423447.635898083</v>
      </c>
      <c r="Y58" s="37">
        <f t="shared" si="54"/>
        <v>48639649.69777175</v>
      </c>
      <c r="Z58" s="37">
        <f t="shared" si="54"/>
        <v>52831671.373687007</v>
      </c>
      <c r="AA58" s="37">
        <f t="shared" si="54"/>
        <v>53060556.071940735</v>
      </c>
      <c r="AB58" s="37">
        <f t="shared" si="54"/>
        <v>77151726.616381973</v>
      </c>
      <c r="AC58" s="37">
        <f t="shared" si="54"/>
        <v>79844935.77357538</v>
      </c>
      <c r="AD58" s="37">
        <f t="shared" si="54"/>
        <v>71433643.424646005</v>
      </c>
      <c r="AE58" s="37">
        <f t="shared" si="54"/>
        <v>83820951.475321099</v>
      </c>
      <c r="AF58" s="37">
        <f t="shared" si="54"/>
        <v>77696574.298258275</v>
      </c>
      <c r="AG58" s="37">
        <f t="shared" si="54"/>
        <v>89988541.76329428</v>
      </c>
      <c r="AH58" s="37">
        <f t="shared" si="54"/>
        <v>83767228.8627031</v>
      </c>
      <c r="AI58" s="37">
        <f t="shared" si="54"/>
        <v>95975025.645047113</v>
      </c>
      <c r="AJ58" s="37">
        <f t="shared" si="54"/>
        <v>101646071.82111061</v>
      </c>
      <c r="AK58" s="37">
        <f t="shared" si="54"/>
        <v>101931850.57502112</v>
      </c>
      <c r="AL58" s="37">
        <f t="shared" si="54"/>
        <v>107582515.20221539</v>
      </c>
      <c r="AM58" s="37">
        <f t="shared" si="54"/>
        <v>107865241.74627122</v>
      </c>
      <c r="AN58" s="37">
        <f t="shared" si="54"/>
        <v>122237433.03132829</v>
      </c>
      <c r="AO58" s="37">
        <f t="shared" si="54"/>
        <v>125314582.50673825</v>
      </c>
      <c r="AP58" s="37">
        <f t="shared" si="54"/>
        <v>65629757.911146395</v>
      </c>
      <c r="AQ58" s="37">
        <f t="shared" si="54"/>
        <v>99289419.356566921</v>
      </c>
      <c r="AR58" s="37">
        <f t="shared" si="54"/>
        <v>72124693.662883624</v>
      </c>
      <c r="AS58" s="37">
        <f t="shared" si="54"/>
        <v>105767950.40216786</v>
      </c>
      <c r="AT58" s="37">
        <f t="shared" si="54"/>
        <v>78591342.015634164</v>
      </c>
      <c r="AU58" s="37">
        <f t="shared" si="54"/>
        <v>112223351.29056187</v>
      </c>
      <c r="AV58" s="37">
        <f t="shared" si="54"/>
        <v>135406838.13677645</v>
      </c>
      <c r="AW58" s="37">
        <f t="shared" si="54"/>
        <v>118683100.14902794</v>
      </c>
      <c r="AX58" s="37">
        <f t="shared" si="54"/>
        <v>141868832.11926839</v>
      </c>
      <c r="AY58" s="37">
        <f t="shared" si="54"/>
        <v>125152900.64277159</v>
      </c>
      <c r="BA58" s="37">
        <f t="shared" si="52"/>
        <v>176284556.56627029</v>
      </c>
      <c r="BB58" s="37">
        <f t="shared" si="52"/>
        <v>474894038.18473935</v>
      </c>
      <c r="BC58" s="37">
        <f t="shared" si="52"/>
        <v>1078704307.2038457</v>
      </c>
      <c r="BD58" s="37">
        <f t="shared" si="52"/>
        <v>1302290201.2248716</v>
      </c>
      <c r="BF58" s="77" t="s">
        <v>246</v>
      </c>
      <c r="BG58" s="77" t="str">
        <f t="shared" si="53"/>
        <v>Cash Gross BookingsBase Case Scenario</v>
      </c>
    </row>
    <row r="59" spans="2:59" x14ac:dyDescent="0.25">
      <c r="B59" s="48" t="s">
        <v>85</v>
      </c>
      <c r="C59" s="82" t="s">
        <v>115</v>
      </c>
      <c r="D59" s="66">
        <f>City_B!C58</f>
        <v>749629.19880330656</v>
      </c>
      <c r="E59" s="66">
        <f>City_B!D58</f>
        <v>817552.19073827844</v>
      </c>
      <c r="F59" s="66">
        <f>City_B!E58</f>
        <v>1176368.7209670213</v>
      </c>
      <c r="G59" s="66">
        <f>City_B!F58</f>
        <v>1524982.401400768</v>
      </c>
      <c r="H59" s="66">
        <f>City_B!G58</f>
        <v>1805864.8396064879</v>
      </c>
      <c r="I59" s="66">
        <f>City_B!H58</f>
        <v>1947692.9977403206</v>
      </c>
      <c r="J59" s="66">
        <f>City_B!I58</f>
        <v>2147587.6058494058</v>
      </c>
      <c r="K59" s="66">
        <f>City_B!J58</f>
        <v>2691268.988341684</v>
      </c>
      <c r="L59" s="66">
        <f>City_B!K58</f>
        <v>3181458.7531864848</v>
      </c>
      <c r="M59" s="66">
        <f>City_B!L58</f>
        <v>3518046.0214677388</v>
      </c>
      <c r="N59" s="66">
        <f>City_B!M58</f>
        <v>3528074.7136657913</v>
      </c>
      <c r="O59" s="66">
        <f>City_B!N58</f>
        <v>3621784.9109204719</v>
      </c>
      <c r="P59" s="37">
        <f t="shared" ref="P59:AY59" si="55">P138*P74</f>
        <v>3952590.6239718124</v>
      </c>
      <c r="Q59" s="37">
        <f t="shared" si="55"/>
        <v>4115367.9946240047</v>
      </c>
      <c r="R59" s="37">
        <f t="shared" si="55"/>
        <v>6004373.3197857942</v>
      </c>
      <c r="S59" s="37">
        <f t="shared" si="55"/>
        <v>4825037.1303164037</v>
      </c>
      <c r="T59" s="37">
        <f t="shared" si="55"/>
        <v>6453500.4779560044</v>
      </c>
      <c r="U59" s="37">
        <f t="shared" si="55"/>
        <v>5274164.2884760806</v>
      </c>
      <c r="V59" s="37">
        <f t="shared" si="55"/>
        <v>6902627.6360986317</v>
      </c>
      <c r="W59" s="37">
        <f t="shared" si="55"/>
        <v>5723291.4466309678</v>
      </c>
      <c r="X59" s="37">
        <f t="shared" si="55"/>
        <v>5520438.2813623827</v>
      </c>
      <c r="Y59" s="37">
        <f t="shared" si="55"/>
        <v>6172418.6047986578</v>
      </c>
      <c r="Z59" s="37">
        <f t="shared" si="55"/>
        <v>5969565.4395177551</v>
      </c>
      <c r="AA59" s="37">
        <f t="shared" si="55"/>
        <v>6621545.7629848728</v>
      </c>
      <c r="AB59" s="37">
        <f t="shared" si="55"/>
        <v>6418692.5976934172</v>
      </c>
      <c r="AC59" s="37">
        <f t="shared" si="55"/>
        <v>6727857.5636765976</v>
      </c>
      <c r="AD59" s="37">
        <f t="shared" si="55"/>
        <v>8699136.268760683</v>
      </c>
      <c r="AE59" s="37">
        <f t="shared" si="55"/>
        <v>7519800.0792946424</v>
      </c>
      <c r="AF59" s="37">
        <f t="shared" si="55"/>
        <v>9148263.4269165676</v>
      </c>
      <c r="AG59" s="37">
        <f t="shared" si="55"/>
        <v>7968927.2374623334</v>
      </c>
      <c r="AH59" s="37">
        <f t="shared" si="55"/>
        <v>9597390.5850833766</v>
      </c>
      <c r="AI59" s="37">
        <f t="shared" si="55"/>
        <v>8418054.395617215</v>
      </c>
      <c r="AJ59" s="37">
        <f t="shared" si="55"/>
        <v>8215201.2303131521</v>
      </c>
      <c r="AK59" s="37">
        <f t="shared" si="55"/>
        <v>8867181.5537455659</v>
      </c>
      <c r="AL59" s="37">
        <f t="shared" si="55"/>
        <v>8664328.388490418</v>
      </c>
      <c r="AM59" s="37">
        <f t="shared" si="55"/>
        <v>9316308.7119583264</v>
      </c>
      <c r="AN59" s="37">
        <f t="shared" si="55"/>
        <v>9113455.5466643237</v>
      </c>
      <c r="AO59" s="37">
        <f t="shared" si="55"/>
        <v>9422620.512633957</v>
      </c>
      <c r="AP59" s="37">
        <f t="shared" si="55"/>
        <v>17899092.163016204</v>
      </c>
      <c r="AQ59" s="37">
        <f t="shared" si="55"/>
        <v>14277083.978173267</v>
      </c>
      <c r="AR59" s="37">
        <f t="shared" si="55"/>
        <v>18348219.321171325</v>
      </c>
      <c r="AS59" s="37">
        <f t="shared" si="55"/>
        <v>14726211.136341752</v>
      </c>
      <c r="AT59" s="37">
        <f t="shared" si="55"/>
        <v>18797346.479324553</v>
      </c>
      <c r="AU59" s="37">
        <f t="shared" si="55"/>
        <v>15175338.294514639</v>
      </c>
      <c r="AV59" s="37">
        <f t="shared" si="55"/>
        <v>12741280.69221415</v>
      </c>
      <c r="AW59" s="37">
        <f t="shared" si="55"/>
        <v>15624465.452662272</v>
      </c>
      <c r="AX59" s="37">
        <f t="shared" si="55"/>
        <v>13190407.850368962</v>
      </c>
      <c r="AY59" s="37">
        <f t="shared" si="55"/>
        <v>16073592.610830763</v>
      </c>
      <c r="BA59" s="37">
        <f t="shared" si="52"/>
        <v>26710311.342687756</v>
      </c>
      <c r="BB59" s="37">
        <f t="shared" si="52"/>
        <v>67534921.006523371</v>
      </c>
      <c r="BC59" s="37">
        <f t="shared" si="52"/>
        <v>99561142.039012313</v>
      </c>
      <c r="BD59" s="37">
        <f t="shared" si="52"/>
        <v>175389114.03791615</v>
      </c>
      <c r="BF59" s="77" t="s">
        <v>246</v>
      </c>
      <c r="BG59" s="77" t="str">
        <f t="shared" si="53"/>
        <v>Supply_HoursBase Case Scenario</v>
      </c>
    </row>
    <row r="60" spans="2:59" x14ac:dyDescent="0.25">
      <c r="B60" s="48" t="s">
        <v>86</v>
      </c>
      <c r="C60" s="82" t="s">
        <v>118</v>
      </c>
      <c r="D60" s="66">
        <f>City_B!C59</f>
        <v>1180619</v>
      </c>
      <c r="E60" s="66">
        <f>City_B!D59</f>
        <v>1362016</v>
      </c>
      <c r="F60" s="66">
        <f>City_B!E59</f>
        <v>1875762</v>
      </c>
      <c r="G60" s="66">
        <f>City_B!F59</f>
        <v>2435720</v>
      </c>
      <c r="H60" s="66">
        <f>City_B!G59</f>
        <v>3076730</v>
      </c>
      <c r="I60" s="66">
        <f>City_B!H59</f>
        <v>3576600</v>
      </c>
      <c r="J60" s="66">
        <f>City_B!I59</f>
        <v>4150725</v>
      </c>
      <c r="K60" s="66">
        <f>City_B!J59</f>
        <v>4863777</v>
      </c>
      <c r="L60" s="66">
        <f>City_B!K59</f>
        <v>5783313</v>
      </c>
      <c r="M60" s="66">
        <f>City_B!L59</f>
        <v>6543834</v>
      </c>
      <c r="N60" s="66">
        <f>City_B!M59</f>
        <v>6904633</v>
      </c>
      <c r="O60" s="66">
        <f>City_B!N59</f>
        <v>7106763</v>
      </c>
      <c r="P60" s="37">
        <f t="shared" ref="P60:AY60" si="56">P12*P164</f>
        <v>8022610.8945100233</v>
      </c>
      <c r="Q60" s="37">
        <f t="shared" si="56"/>
        <v>8330435.3116788371</v>
      </c>
      <c r="R60" s="37">
        <f t="shared" si="56"/>
        <v>6632496.9048499288</v>
      </c>
      <c r="S60" s="37">
        <f t="shared" si="56"/>
        <v>9041152.4128638469</v>
      </c>
      <c r="T60" s="37">
        <f t="shared" si="56"/>
        <v>7942095.7536455644</v>
      </c>
      <c r="U60" s="37">
        <f t="shared" si="56"/>
        <v>10334961.687361119</v>
      </c>
      <c r="V60" s="37">
        <f t="shared" si="56"/>
        <v>9205657.8443984743</v>
      </c>
      <c r="W60" s="37">
        <f t="shared" si="56"/>
        <v>11533149.447507406</v>
      </c>
      <c r="X60" s="37">
        <f t="shared" si="56"/>
        <v>12650371.304018917</v>
      </c>
      <c r="Y60" s="37">
        <f t="shared" si="56"/>
        <v>12706852.95687357</v>
      </c>
      <c r="Z60" s="37">
        <f t="shared" si="56"/>
        <v>13801996.597069692</v>
      </c>
      <c r="AA60" s="37">
        <f t="shared" si="56"/>
        <v>13861791.522050858</v>
      </c>
      <c r="AB60" s="37">
        <f t="shared" si="56"/>
        <v>19376087.998505846</v>
      </c>
      <c r="AC60" s="37">
        <f t="shared" si="56"/>
        <v>20052467.645686436</v>
      </c>
      <c r="AD60" s="37">
        <f t="shared" si="56"/>
        <v>17940033.512560908</v>
      </c>
      <c r="AE60" s="37">
        <f t="shared" si="56"/>
        <v>21051014.710012373</v>
      </c>
      <c r="AF60" s="37">
        <f t="shared" si="56"/>
        <v>19512922.481579825</v>
      </c>
      <c r="AG60" s="37">
        <f t="shared" si="56"/>
        <v>22599959.593031023</v>
      </c>
      <c r="AH60" s="37">
        <f t="shared" si="56"/>
        <v>21037522.671463821</v>
      </c>
      <c r="AI60" s="37">
        <f t="shared" si="56"/>
        <v>24103420.935785338</v>
      </c>
      <c r="AJ60" s="37">
        <f t="shared" si="56"/>
        <v>25527662.42162222</v>
      </c>
      <c r="AK60" s="37">
        <f t="shared" si="56"/>
        <v>25599433.651207354</v>
      </c>
      <c r="AL60" s="37">
        <f t="shared" si="56"/>
        <v>27018556.461134359</v>
      </c>
      <c r="AM60" s="37">
        <f t="shared" si="56"/>
        <v>27089561.150690794</v>
      </c>
      <c r="AN60" s="37">
        <f t="shared" si="56"/>
        <v>30699031.155883066</v>
      </c>
      <c r="AO60" s="37">
        <f t="shared" si="56"/>
        <v>31471834.586667717</v>
      </c>
      <c r="AP60" s="37">
        <f t="shared" si="56"/>
        <v>16482430.405348741</v>
      </c>
      <c r="AQ60" s="37">
        <f t="shared" si="56"/>
        <v>24935806.50941509</v>
      </c>
      <c r="AR60" s="37">
        <f t="shared" si="56"/>
        <v>18113585.6910372</v>
      </c>
      <c r="AS60" s="37">
        <f t="shared" si="56"/>
        <v>26562841.8739608</v>
      </c>
      <c r="AT60" s="37">
        <f t="shared" si="56"/>
        <v>19737636.804777049</v>
      </c>
      <c r="AU60" s="37">
        <f t="shared" si="56"/>
        <v>28184068.269853227</v>
      </c>
      <c r="AV60" s="37">
        <f t="shared" si="56"/>
        <v>34006430.269319803</v>
      </c>
      <c r="AW60" s="37">
        <f t="shared" si="56"/>
        <v>29806386.626411039</v>
      </c>
      <c r="AX60" s="37">
        <f t="shared" si="56"/>
        <v>35629312.472243741</v>
      </c>
      <c r="AY60" s="37">
        <f t="shared" si="56"/>
        <v>31431229.377149109</v>
      </c>
      <c r="BA60" s="37">
        <f t="shared" si="52"/>
        <v>48860492</v>
      </c>
      <c r="BB60" s="37">
        <f t="shared" si="52"/>
        <v>124063572.63682824</v>
      </c>
      <c r="BC60" s="37">
        <f t="shared" si="52"/>
        <v>270908643.2332803</v>
      </c>
      <c r="BD60" s="37">
        <f t="shared" si="52"/>
        <v>327060594.04206657</v>
      </c>
      <c r="BF60" s="77" t="s">
        <v>246</v>
      </c>
      <c r="BG60" s="77" t="str">
        <f t="shared" si="53"/>
        <v>Cash TripsBase Case Scenario</v>
      </c>
    </row>
    <row r="61" spans="2:59" x14ac:dyDescent="0.25">
      <c r="B61" s="48" t="s">
        <v>87</v>
      </c>
      <c r="C61" s="82" t="s">
        <v>26</v>
      </c>
      <c r="D61" s="66">
        <f>City_B!C60</f>
        <v>12657.483827310878</v>
      </c>
      <c r="E61" s="66">
        <f>City_B!D60</f>
        <v>14484.255938697319</v>
      </c>
      <c r="F61" s="66">
        <f>City_B!E60</f>
        <v>25022.719101123592</v>
      </c>
      <c r="G61" s="66">
        <f>City_B!F60</f>
        <v>29366.914959652364</v>
      </c>
      <c r="H61" s="66">
        <f>City_B!G60</f>
        <v>28396.38092909539</v>
      </c>
      <c r="I61" s="66">
        <f>City_B!H60</f>
        <v>17601.440581047736</v>
      </c>
      <c r="J61" s="66">
        <f>City_B!I60</f>
        <v>16518.593217231901</v>
      </c>
      <c r="K61" s="66">
        <f>City_B!J60</f>
        <v>20970.516459400147</v>
      </c>
      <c r="L61" s="66">
        <f>City_B!K60</f>
        <v>17014.825227903439</v>
      </c>
      <c r="M61" s="66">
        <f>City_B!L60</f>
        <v>13536.940373470705</v>
      </c>
      <c r="N61" s="66">
        <f>City_B!M60</f>
        <v>14321.99592833876</v>
      </c>
      <c r="O61" s="66">
        <f>City_B!N60</f>
        <v>18624.483778873586</v>
      </c>
      <c r="P61" s="37">
        <f t="shared" ref="P61:AY61" si="57">P16*P165</f>
        <v>62489.515397842413</v>
      </c>
      <c r="Q61" s="37">
        <f t="shared" si="57"/>
        <v>64887.213467639827</v>
      </c>
      <c r="R61" s="37">
        <f t="shared" si="57"/>
        <v>51661.675096991574</v>
      </c>
      <c r="S61" s="37">
        <f t="shared" si="57"/>
        <v>70423.112917581064</v>
      </c>
      <c r="T61" s="37">
        <f t="shared" si="57"/>
        <v>61862.368923837028</v>
      </c>
      <c r="U61" s="37">
        <f t="shared" si="57"/>
        <v>80500.818996520407</v>
      </c>
      <c r="V61" s="37">
        <f t="shared" si="57"/>
        <v>71704.474413493386</v>
      </c>
      <c r="W61" s="37">
        <f t="shared" si="57"/>
        <v>89833.712423821606</v>
      </c>
      <c r="X61" s="37">
        <f t="shared" si="57"/>
        <v>98535.948307286584</v>
      </c>
      <c r="Y61" s="37">
        <f t="shared" si="57"/>
        <v>98975.893751751777</v>
      </c>
      <c r="Z61" s="37">
        <f t="shared" si="57"/>
        <v>107506.15855790305</v>
      </c>
      <c r="AA61" s="37">
        <f t="shared" si="57"/>
        <v>107971.91165679513</v>
      </c>
      <c r="AB61" s="37">
        <f t="shared" si="57"/>
        <v>156994.57425773863</v>
      </c>
      <c r="AC61" s="37">
        <f t="shared" si="57"/>
        <v>162474.93410921659</v>
      </c>
      <c r="AD61" s="37">
        <f t="shared" si="57"/>
        <v>145358.95603339802</v>
      </c>
      <c r="AE61" s="37">
        <f t="shared" si="57"/>
        <v>170565.65248602489</v>
      </c>
      <c r="AF61" s="37">
        <f t="shared" si="57"/>
        <v>158103.27439450682</v>
      </c>
      <c r="AG61" s="37">
        <f t="shared" si="57"/>
        <v>183115.96411120781</v>
      </c>
      <c r="AH61" s="37">
        <f t="shared" si="57"/>
        <v>170456.33336815328</v>
      </c>
      <c r="AI61" s="37">
        <f t="shared" si="57"/>
        <v>195297.74577099815</v>
      </c>
      <c r="AJ61" s="37">
        <f t="shared" si="57"/>
        <v>206837.64927094159</v>
      </c>
      <c r="AK61" s="37">
        <f t="shared" si="57"/>
        <v>207419.17499654423</v>
      </c>
      <c r="AL61" s="37">
        <f t="shared" si="57"/>
        <v>218917.60447214928</v>
      </c>
      <c r="AM61" s="37">
        <f t="shared" si="57"/>
        <v>219492.91931424098</v>
      </c>
      <c r="AN61" s="37">
        <f t="shared" si="57"/>
        <v>248738.61673288068</v>
      </c>
      <c r="AO61" s="37">
        <f t="shared" si="57"/>
        <v>255000.24940147257</v>
      </c>
      <c r="AP61" s="37">
        <f t="shared" si="57"/>
        <v>133548.74030403217</v>
      </c>
      <c r="AQ61" s="37">
        <f t="shared" si="57"/>
        <v>202042.1422023295</v>
      </c>
      <c r="AR61" s="37">
        <f t="shared" si="57"/>
        <v>146765.16095843189</v>
      </c>
      <c r="AS61" s="37">
        <f t="shared" si="57"/>
        <v>215225.18123367763</v>
      </c>
      <c r="AT61" s="37">
        <f t="shared" si="57"/>
        <v>159924.02012515612</v>
      </c>
      <c r="AU61" s="37">
        <f t="shared" si="57"/>
        <v>228361.15315010201</v>
      </c>
      <c r="AV61" s="37">
        <f t="shared" si="57"/>
        <v>275536.7875377647</v>
      </c>
      <c r="AW61" s="37">
        <f t="shared" si="57"/>
        <v>241505.97266774395</v>
      </c>
      <c r="AX61" s="37">
        <f t="shared" si="57"/>
        <v>288686.17561538651</v>
      </c>
      <c r="AY61" s="37">
        <f t="shared" si="57"/>
        <v>254671.24606594315</v>
      </c>
      <c r="BA61" s="37">
        <f t="shared" si="52"/>
        <v>228516.55032214581</v>
      </c>
      <c r="BB61" s="37">
        <f t="shared" si="52"/>
        <v>966352.80391146382</v>
      </c>
      <c r="BC61" s="37">
        <f t="shared" si="52"/>
        <v>2195034.7825851203</v>
      </c>
      <c r="BD61" s="37">
        <f t="shared" si="52"/>
        <v>2650005.4459949206</v>
      </c>
      <c r="BF61" s="77" t="s">
        <v>246</v>
      </c>
      <c r="BG61" s="77" t="str">
        <f t="shared" si="53"/>
        <v>U4B Gross BookingsBase Case Scenario</v>
      </c>
    </row>
    <row r="62" spans="2:59" x14ac:dyDescent="0.25">
      <c r="B62" s="48" t="s">
        <v>88</v>
      </c>
      <c r="C62" s="82" t="s">
        <v>116</v>
      </c>
      <c r="D62" s="66">
        <f>City_B!C61</f>
        <v>7024900.1558800088</v>
      </c>
      <c r="E62" s="66">
        <f>City_B!D61</f>
        <v>7818002.51284994</v>
      </c>
      <c r="F62" s="66">
        <f>City_B!E61</f>
        <v>10152063.992457058</v>
      </c>
      <c r="G62" s="66">
        <f>City_B!F61</f>
        <v>12180578.394705255</v>
      </c>
      <c r="H62" s="66">
        <f>City_B!G61</f>
        <v>14416901.59936912</v>
      </c>
      <c r="I62" s="66">
        <f>City_B!H61</f>
        <v>16400575.061637109</v>
      </c>
      <c r="J62" s="66">
        <f>City_B!I61</f>
        <v>18640956.964985073</v>
      </c>
      <c r="K62" s="66">
        <f>City_B!J61</f>
        <v>21789734.216166612</v>
      </c>
      <c r="L62" s="66">
        <f>City_B!K61</f>
        <v>25978122.523505889</v>
      </c>
      <c r="M62" s="66">
        <f>City_B!L61</f>
        <v>29406199.991094451</v>
      </c>
      <c r="N62" s="66">
        <f>City_B!M61</f>
        <v>30901294.032280073</v>
      </c>
      <c r="O62" s="66">
        <f>City_B!N61</f>
        <v>32060850.817833543</v>
      </c>
      <c r="P62" s="37">
        <f t="shared" ref="P62:AY62" si="58">P12*P137</f>
        <v>38884119.529551275</v>
      </c>
      <c r="Q62" s="37">
        <f t="shared" si="58"/>
        <v>40376087.866130769</v>
      </c>
      <c r="R62" s="37">
        <f t="shared" si="58"/>
        <v>32146492.684077077</v>
      </c>
      <c r="S62" s="37">
        <f t="shared" si="58"/>
        <v>43820802.944246486</v>
      </c>
      <c r="T62" s="37">
        <f t="shared" si="58"/>
        <v>38493877.449699856</v>
      </c>
      <c r="U62" s="37">
        <f t="shared" si="58"/>
        <v>50091658.547180049</v>
      </c>
      <c r="V62" s="37">
        <f t="shared" si="58"/>
        <v>44618130.51592645</v>
      </c>
      <c r="W62" s="37">
        <f t="shared" si="58"/>
        <v>55899054.256257243</v>
      </c>
      <c r="X62" s="37">
        <f t="shared" si="58"/>
        <v>61314023.121237196</v>
      </c>
      <c r="Y62" s="37">
        <f t="shared" si="58"/>
        <v>61587779.304817021</v>
      </c>
      <c r="Z62" s="37">
        <f t="shared" si="58"/>
        <v>66895739.11582499</v>
      </c>
      <c r="AA62" s="37">
        <f t="shared" si="58"/>
        <v>67185554.120042548</v>
      </c>
      <c r="AB62" s="37">
        <f t="shared" si="58"/>
        <v>93912334.981194451</v>
      </c>
      <c r="AC62" s="37">
        <f t="shared" si="58"/>
        <v>97190622.734913558</v>
      </c>
      <c r="AD62" s="37">
        <f t="shared" si="58"/>
        <v>86952042.999360561</v>
      </c>
      <c r="AE62" s="37">
        <f t="shared" si="58"/>
        <v>102030396.70820978</v>
      </c>
      <c r="AF62" s="37">
        <f t="shared" si="58"/>
        <v>94575546.554780051</v>
      </c>
      <c r="AG62" s="37">
        <f t="shared" si="58"/>
        <v>109537847.68245555</v>
      </c>
      <c r="AH62" s="37">
        <f t="shared" si="58"/>
        <v>101965003.27874927</v>
      </c>
      <c r="AI62" s="37">
        <f t="shared" si="58"/>
        <v>116824848.30213211</v>
      </c>
      <c r="AJ62" s="37">
        <f t="shared" si="58"/>
        <v>123727884.84502672</v>
      </c>
      <c r="AK62" s="37">
        <f t="shared" si="58"/>
        <v>124075746.79504113</v>
      </c>
      <c r="AL62" s="37">
        <f t="shared" si="58"/>
        <v>130953974.05720034</v>
      </c>
      <c r="AM62" s="37">
        <f t="shared" si="58"/>
        <v>131298120.72867365</v>
      </c>
      <c r="AN62" s="37">
        <f t="shared" si="58"/>
        <v>148792558.00921911</v>
      </c>
      <c r="AO62" s="37">
        <f t="shared" si="58"/>
        <v>152538194.10831511</v>
      </c>
      <c r="AP62" s="37">
        <f t="shared" si="58"/>
        <v>79887308.813352808</v>
      </c>
      <c r="AQ62" s="37">
        <f t="shared" si="58"/>
        <v>120859268.08956592</v>
      </c>
      <c r="AR62" s="37">
        <f t="shared" si="58"/>
        <v>87793218.489636943</v>
      </c>
      <c r="AS62" s="37">
        <f t="shared" si="58"/>
        <v>128745209.26578526</v>
      </c>
      <c r="AT62" s="37">
        <f t="shared" si="58"/>
        <v>95664695.551047891</v>
      </c>
      <c r="AU62" s="37">
        <f t="shared" si="58"/>
        <v>136602995.4392969</v>
      </c>
      <c r="AV62" s="37">
        <f t="shared" si="58"/>
        <v>164822913.23270532</v>
      </c>
      <c r="AW62" s="37">
        <f t="shared" si="58"/>
        <v>144466074.14532605</v>
      </c>
      <c r="AX62" s="37">
        <f t="shared" si="58"/>
        <v>172688724.79837143</v>
      </c>
      <c r="AY62" s="37">
        <f t="shared" si="58"/>
        <v>152341388.12567368</v>
      </c>
      <c r="BA62" s="37">
        <f t="shared" si="52"/>
        <v>226770180.2627641</v>
      </c>
      <c r="BB62" s="37">
        <f t="shared" si="52"/>
        <v>601313319.45499098</v>
      </c>
      <c r="BC62" s="37">
        <f t="shared" si="52"/>
        <v>1313044369.6677372</v>
      </c>
      <c r="BD62" s="37">
        <f t="shared" si="52"/>
        <v>1585202548.0682964</v>
      </c>
      <c r="BF62" s="77" t="s">
        <v>246</v>
      </c>
      <c r="BG62" s="77" t="str">
        <f t="shared" si="53"/>
        <v>Rider MilesBase Case Scenario</v>
      </c>
    </row>
    <row r="63" spans="2:59" x14ac:dyDescent="0.25">
      <c r="B63" s="48" t="s">
        <v>89</v>
      </c>
      <c r="C63" s="82" t="s">
        <v>116</v>
      </c>
      <c r="D63" s="66">
        <f>City_B!C62</f>
        <v>7024898.8699999936</v>
      </c>
      <c r="E63" s="66">
        <f>City_B!D62</f>
        <v>7817995.1500000097</v>
      </c>
      <c r="F63" s="66">
        <f>City_B!E62</f>
        <v>10152064.009999989</v>
      </c>
      <c r="G63" s="66">
        <f>City_B!F62</f>
        <v>12180578.560000032</v>
      </c>
      <c r="H63" s="66">
        <f>City_B!G62</f>
        <v>14416903.809999915</v>
      </c>
      <c r="I63" s="66">
        <f>City_B!H62</f>
        <v>16400564.709999988</v>
      </c>
      <c r="J63" s="66">
        <f>City_B!I62</f>
        <v>18640949.300000008</v>
      </c>
      <c r="K63" s="66">
        <f>City_B!J62</f>
        <v>21789736.920000046</v>
      </c>
      <c r="L63" s="66">
        <f>City_B!K62</f>
        <v>25978113.580000006</v>
      </c>
      <c r="M63" s="66">
        <f>City_B!L62</f>
        <v>29406193.160000138</v>
      </c>
      <c r="N63" s="66">
        <f>City_B!M62</f>
        <v>30901178.149999961</v>
      </c>
      <c r="O63" s="66">
        <f>City_B!N62</f>
        <v>32058341.379999984</v>
      </c>
      <c r="P63" s="37">
        <f t="shared" ref="P63:AY63" si="59">P166*P74</f>
        <v>31408837.194366839</v>
      </c>
      <c r="Q63" s="37">
        <f t="shared" si="59"/>
        <v>32837300.815145407</v>
      </c>
      <c r="R63" s="37">
        <f t="shared" si="59"/>
        <v>48179636.024011455</v>
      </c>
      <c r="S63" s="37">
        <f t="shared" si="59"/>
        <v>38956958.700655729</v>
      </c>
      <c r="T63" s="37">
        <f t="shared" si="59"/>
        <v>52655604.144488007</v>
      </c>
      <c r="U63" s="37">
        <f t="shared" si="59"/>
        <v>43507814.904429644</v>
      </c>
      <c r="V63" s="37">
        <f t="shared" si="59"/>
        <v>57172469.903337352</v>
      </c>
      <c r="W63" s="37">
        <f t="shared" si="59"/>
        <v>47635133.837575912</v>
      </c>
      <c r="X63" s="37">
        <f t="shared" si="59"/>
        <v>46322014.095125489</v>
      </c>
      <c r="Y63" s="37">
        <f t="shared" si="59"/>
        <v>51945969.509813949</v>
      </c>
      <c r="Z63" s="37">
        <f t="shared" si="59"/>
        <v>50058396.913053721</v>
      </c>
      <c r="AA63" s="37">
        <f t="shared" si="59"/>
        <v>55115221.677452371</v>
      </c>
      <c r="AB63" s="37">
        <f t="shared" si="59"/>
        <v>52715568.780602947</v>
      </c>
      <c r="AC63" s="37">
        <f t="shared" si="59"/>
        <v>55404059.001925528</v>
      </c>
      <c r="AD63" s="37">
        <f t="shared" si="59"/>
        <v>71823044.287213877</v>
      </c>
      <c r="AE63" s="37">
        <f t="shared" si="59"/>
        <v>62231581.652756408</v>
      </c>
      <c r="AF63" s="37">
        <f t="shared" si="59"/>
        <v>75862075.773058191</v>
      </c>
      <c r="AG63" s="37">
        <f t="shared" si="59"/>
        <v>66170925.322551742</v>
      </c>
      <c r="AH63" s="37">
        <f t="shared" si="59"/>
        <v>79736557.623832107</v>
      </c>
      <c r="AI63" s="37">
        <f t="shared" si="59"/>
        <v>69956301.377406582</v>
      </c>
      <c r="AJ63" s="37">
        <f t="shared" si="59"/>
        <v>68261800.215773016</v>
      </c>
      <c r="AK63" s="37">
        <f t="shared" si="59"/>
        <v>73618796.784266546</v>
      </c>
      <c r="AL63" s="37">
        <f t="shared" si="59"/>
        <v>71852730.321598724</v>
      </c>
      <c r="AM63" s="37">
        <f t="shared" si="59"/>
        <v>77187621.284006462</v>
      </c>
      <c r="AN63" s="37">
        <f t="shared" si="59"/>
        <v>75477773.416731268</v>
      </c>
      <c r="AO63" s="37">
        <f t="shared" si="59"/>
        <v>78092615.007865548</v>
      </c>
      <c r="AP63" s="37">
        <f t="shared" si="59"/>
        <v>148422449.41176674</v>
      </c>
      <c r="AQ63" s="37">
        <f t="shared" si="59"/>
        <v>118430750.13873711</v>
      </c>
      <c r="AR63" s="37">
        <f t="shared" si="59"/>
        <v>152231250.81408715</v>
      </c>
      <c r="AS63" s="37">
        <f t="shared" si="59"/>
        <v>122185469.92442037</v>
      </c>
      <c r="AT63" s="37">
        <f t="shared" si="59"/>
        <v>155954116.03823668</v>
      </c>
      <c r="AU63" s="37">
        <f t="shared" si="59"/>
        <v>125889150.63400374</v>
      </c>
      <c r="AV63" s="37">
        <f t="shared" si="59"/>
        <v>105681551.06901933</v>
      </c>
      <c r="AW63" s="37">
        <f t="shared" si="59"/>
        <v>129576650.13186181</v>
      </c>
      <c r="AX63" s="37">
        <f t="shared" si="59"/>
        <v>109380436.54915094</v>
      </c>
      <c r="AY63" s="37">
        <f t="shared" si="59"/>
        <v>133288333.98832493</v>
      </c>
      <c r="BA63" s="37">
        <f t="shared" si="52"/>
        <v>226767517.60000008</v>
      </c>
      <c r="BB63" s="37">
        <f t="shared" si="52"/>
        <v>555795357.71945584</v>
      </c>
      <c r="BC63" s="37">
        <f t="shared" si="52"/>
        <v>824821062.4249922</v>
      </c>
      <c r="BD63" s="37">
        <f t="shared" si="52"/>
        <v>1454610547.1242058</v>
      </c>
      <c r="BF63" s="77" t="s">
        <v>246</v>
      </c>
      <c r="BG63" s="77" t="str">
        <f t="shared" si="53"/>
        <v>Vehicle MilesBase Case Scenario</v>
      </c>
    </row>
    <row r="64" spans="2:59" x14ac:dyDescent="0.25">
      <c r="B64" s="48" t="s">
        <v>90</v>
      </c>
      <c r="C64" s="82" t="s">
        <v>117</v>
      </c>
      <c r="D64" s="66">
        <f>City_B!C63</f>
        <v>24548679.633333318</v>
      </c>
      <c r="E64" s="66">
        <f>City_B!D63</f>
        <v>27908795.616666734</v>
      </c>
      <c r="F64" s="66">
        <f>City_B!E63</f>
        <v>38429770.133333273</v>
      </c>
      <c r="G64" s="66">
        <f>City_B!F63</f>
        <v>47462553.033333369</v>
      </c>
      <c r="H64" s="66">
        <f>City_B!G63</f>
        <v>57064474.416666575</v>
      </c>
      <c r="I64" s="66">
        <f>City_B!H63</f>
        <v>63483372.350000024</v>
      </c>
      <c r="J64" s="66">
        <f>City_B!I63</f>
        <v>72045664.700000003</v>
      </c>
      <c r="K64" s="66">
        <f>City_B!J63</f>
        <v>85923731.883333683</v>
      </c>
      <c r="L64" s="66">
        <f>City_B!K63</f>
        <v>100218856.73333399</v>
      </c>
      <c r="M64" s="66">
        <f>City_B!L63</f>
        <v>114372055.31666775</v>
      </c>
      <c r="N64" s="66">
        <f>City_B!M63</f>
        <v>119411812.68642072</v>
      </c>
      <c r="O64" s="66">
        <f>City_B!N63</f>
        <v>123332827.97222282</v>
      </c>
      <c r="P64" s="37">
        <f t="shared" ref="P64:AY64" si="60">P167*P74</f>
        <v>120046909.16156378</v>
      </c>
      <c r="Q64" s="37">
        <f t="shared" si="60"/>
        <v>126355030.97852029</v>
      </c>
      <c r="R64" s="37">
        <f t="shared" si="60"/>
        <v>186426306.60072461</v>
      </c>
      <c r="S64" s="37">
        <f t="shared" si="60"/>
        <v>150990852.94643673</v>
      </c>
      <c r="T64" s="37">
        <f t="shared" si="60"/>
        <v>204005950.42953762</v>
      </c>
      <c r="U64" s="37">
        <f t="shared" si="60"/>
        <v>168303465.94376406</v>
      </c>
      <c r="V64" s="37">
        <f t="shared" si="60"/>
        <v>221152060.67006522</v>
      </c>
      <c r="W64" s="37">
        <f t="shared" si="60"/>
        <v>184272213.26087195</v>
      </c>
      <c r="X64" s="37">
        <f t="shared" si="60"/>
        <v>178933840.51633164</v>
      </c>
      <c r="Y64" s="37">
        <f t="shared" si="60"/>
        <v>200679037.36596045</v>
      </c>
      <c r="Z64" s="37">
        <f t="shared" si="60"/>
        <v>193272676.04433298</v>
      </c>
      <c r="AA64" s="37">
        <f t="shared" si="60"/>
        <v>212779825.43718624</v>
      </c>
      <c r="AB64" s="37">
        <f t="shared" si="60"/>
        <v>203585341.30202094</v>
      </c>
      <c r="AC64" s="37">
        <f t="shared" si="60"/>
        <v>214145870.740549</v>
      </c>
      <c r="AD64" s="37">
        <f t="shared" si="60"/>
        <v>277707773.89484859</v>
      </c>
      <c r="AE64" s="37">
        <f t="shared" si="60"/>
        <v>240607546.73323157</v>
      </c>
      <c r="AF64" s="37">
        <f t="shared" si="60"/>
        <v>293248922.32161111</v>
      </c>
      <c r="AG64" s="37">
        <f t="shared" si="60"/>
        <v>255739628.4104065</v>
      </c>
      <c r="AH64" s="37">
        <f t="shared" si="60"/>
        <v>308145342.54100955</v>
      </c>
      <c r="AI64" s="37">
        <f t="shared" si="60"/>
        <v>270328126.68434763</v>
      </c>
      <c r="AJ64" s="37">
        <f t="shared" si="60"/>
        <v>263756419.64167944</v>
      </c>
      <c r="AK64" s="37">
        <f t="shared" si="60"/>
        <v>284461923.93650681</v>
      </c>
      <c r="AL64" s="37">
        <f t="shared" si="60"/>
        <v>277642479.46316653</v>
      </c>
      <c r="AM64" s="37">
        <f t="shared" si="60"/>
        <v>298276974.12779206</v>
      </c>
      <c r="AN64" s="37">
        <f t="shared" si="60"/>
        <v>291692819.50809944</v>
      </c>
      <c r="AO64" s="37">
        <f t="shared" si="60"/>
        <v>301815340.77130461</v>
      </c>
      <c r="AP64" s="37">
        <f t="shared" si="60"/>
        <v>573624768.36086786</v>
      </c>
      <c r="AQ64" s="37">
        <f t="shared" si="60"/>
        <v>457695377.35518116</v>
      </c>
      <c r="AR64" s="37">
        <f t="shared" si="60"/>
        <v>588302058.10084963</v>
      </c>
      <c r="AS64" s="37">
        <f t="shared" si="60"/>
        <v>472178842.76082414</v>
      </c>
      <c r="AT64" s="37">
        <f t="shared" si="60"/>
        <v>602670790.23816204</v>
      </c>
      <c r="AU64" s="37">
        <f t="shared" si="60"/>
        <v>486486023.48262209</v>
      </c>
      <c r="AV64" s="37">
        <f t="shared" si="60"/>
        <v>408397164.63376284</v>
      </c>
      <c r="AW64" s="37">
        <f t="shared" si="60"/>
        <v>500743303.27830893</v>
      </c>
      <c r="AX64" s="37">
        <f t="shared" si="60"/>
        <v>422700219.74465024</v>
      </c>
      <c r="AY64" s="37">
        <f t="shared" si="60"/>
        <v>515097145.00924331</v>
      </c>
      <c r="BA64" s="37">
        <f t="shared" si="52"/>
        <v>874202594.47531223</v>
      </c>
      <c r="BB64" s="37">
        <f t="shared" si="52"/>
        <v>2147218169.3552957</v>
      </c>
      <c r="BC64" s="37">
        <f t="shared" si="52"/>
        <v>3187646349.7971697</v>
      </c>
      <c r="BD64" s="37">
        <f t="shared" si="52"/>
        <v>5621403853.2438765</v>
      </c>
      <c r="BF64" s="77" t="s">
        <v>246</v>
      </c>
      <c r="BG64" s="77" t="str">
        <f t="shared" si="53"/>
        <v>Vehicle MinutesBase Case Scenario</v>
      </c>
    </row>
    <row r="65" spans="2:59" x14ac:dyDescent="0.25">
      <c r="B65" s="48" t="s">
        <v>91</v>
      </c>
      <c r="C65" s="82" t="s">
        <v>115</v>
      </c>
      <c r="D65" s="66">
        <f>City_B!C64</f>
        <v>611972.8774766773</v>
      </c>
      <c r="E65" s="66">
        <f>City_B!D64</f>
        <v>705271.72306894267</v>
      </c>
      <c r="F65" s="66">
        <f>City_B!E64</f>
        <v>945995.9818815554</v>
      </c>
      <c r="G65" s="66">
        <f>City_B!F64</f>
        <v>68349.118021976436</v>
      </c>
      <c r="H65" s="66">
        <f>City_B!G64</f>
        <v>1405748.8274587162</v>
      </c>
      <c r="I65" s="66">
        <f>City_B!H64</f>
        <v>1587678.7766432462</v>
      </c>
      <c r="J65" s="66">
        <f>City_B!I64</f>
        <v>1819377.3206864106</v>
      </c>
      <c r="K65" s="66">
        <f>City_B!J64</f>
        <v>2092023.5021854274</v>
      </c>
      <c r="L65" s="66">
        <f>City_B!K64</f>
        <v>2394908.9467086275</v>
      </c>
      <c r="M65" s="66">
        <f>City_B!L64</f>
        <v>2740627.8218015619</v>
      </c>
      <c r="N65" s="66">
        <f>City_B!M64</f>
        <v>2906147.8166808086</v>
      </c>
      <c r="O65" s="66">
        <f>City_B!N64</f>
        <v>2996661.9074908555</v>
      </c>
      <c r="P65" s="37">
        <f t="shared" ref="P65:AY65" si="61">P74*P168</f>
        <v>2739741.411251239</v>
      </c>
      <c r="Q65" s="37">
        <f t="shared" si="61"/>
        <v>2864638.0226461175</v>
      </c>
      <c r="R65" s="37">
        <f t="shared" si="61"/>
        <v>4191990.2427839162</v>
      </c>
      <c r="S65" s="37">
        <f t="shared" si="61"/>
        <v>3371109.4266496063</v>
      </c>
      <c r="T65" s="37">
        <f t="shared" si="61"/>
        <v>4863331.7323163617</v>
      </c>
      <c r="U65" s="37">
        <f t="shared" si="61"/>
        <v>4002420.6624148358</v>
      </c>
      <c r="V65" s="37">
        <f t="shared" si="61"/>
        <v>5237748.2532131029</v>
      </c>
      <c r="W65" s="37">
        <f t="shared" si="61"/>
        <v>4341730.2301461976</v>
      </c>
      <c r="X65" s="37">
        <f t="shared" si="61"/>
        <v>4205246.4665671829</v>
      </c>
      <c r="Y65" s="37">
        <f t="shared" si="61"/>
        <v>4709949.9355353191</v>
      </c>
      <c r="Z65" s="37">
        <f t="shared" si="61"/>
        <v>4527760.0992741883</v>
      </c>
      <c r="AA65" s="37">
        <f t="shared" si="61"/>
        <v>4967027.8732344611</v>
      </c>
      <c r="AB65" s="37">
        <f t="shared" si="61"/>
        <v>4733448.7655827124</v>
      </c>
      <c r="AC65" s="37">
        <f t="shared" si="61"/>
        <v>4986276.8399852524</v>
      </c>
      <c r="AD65" s="37">
        <f t="shared" si="61"/>
        <v>6479930.3529477501</v>
      </c>
      <c r="AE65" s="37">
        <f t="shared" si="61"/>
        <v>5630738.424685847</v>
      </c>
      <c r="AF65" s="37">
        <f t="shared" si="61"/>
        <v>6888320.5951829273</v>
      </c>
      <c r="AG65" s="37">
        <f t="shared" si="61"/>
        <v>5999902.8198901601</v>
      </c>
      <c r="AH65" s="37">
        <f t="shared" si="61"/>
        <v>7221225.5160487574</v>
      </c>
      <c r="AI65" s="37">
        <f t="shared" si="61"/>
        <v>6329392.4313723678</v>
      </c>
      <c r="AJ65" s="37">
        <f t="shared" si="61"/>
        <v>6172267.2062799698</v>
      </c>
      <c r="AK65" s="37">
        <f t="shared" si="61"/>
        <v>6654402.7244743044</v>
      </c>
      <c r="AL65" s="37">
        <f t="shared" si="61"/>
        <v>6493065.5127630048</v>
      </c>
      <c r="AM65" s="37">
        <f t="shared" si="61"/>
        <v>6974617.832615437</v>
      </c>
      <c r="AN65" s="37">
        <f t="shared" si="61"/>
        <v>6821624.7369644521</v>
      </c>
      <c r="AO65" s="37">
        <f t="shared" si="61"/>
        <v>7061737.7538373172</v>
      </c>
      <c r="AP65" s="37">
        <f t="shared" si="61"/>
        <v>13426778.414380858</v>
      </c>
      <c r="AQ65" s="37">
        <f t="shared" si="61"/>
        <v>10716013.544646746</v>
      </c>
      <c r="AR65" s="37">
        <f t="shared" si="61"/>
        <v>13774434.392941283</v>
      </c>
      <c r="AS65" s="37">
        <f t="shared" si="61"/>
        <v>11052557.866417201</v>
      </c>
      <c r="AT65" s="37">
        <f t="shared" si="61"/>
        <v>14104371.657298366</v>
      </c>
      <c r="AU65" s="37">
        <f t="shared" si="61"/>
        <v>11384012.998657156</v>
      </c>
      <c r="AV65" s="37">
        <f t="shared" si="61"/>
        <v>9556243.5119498558</v>
      </c>
      <c r="AW65" s="37">
        <f t="shared" si="61"/>
        <v>11717002.826489877</v>
      </c>
      <c r="AX65" s="37">
        <f t="shared" si="61"/>
        <v>9891076.7371697649</v>
      </c>
      <c r="AY65" s="37">
        <f t="shared" si="61"/>
        <v>12053712.678787224</v>
      </c>
      <c r="BA65" s="37">
        <f t="shared" si="52"/>
        <v>20274764.620104805</v>
      </c>
      <c r="BB65" s="37">
        <f t="shared" si="52"/>
        <v>50022694.356032521</v>
      </c>
      <c r="BC65" s="37">
        <f t="shared" si="52"/>
        <v>74563589.021828488</v>
      </c>
      <c r="BD65" s="37">
        <f t="shared" si="52"/>
        <v>131559567.1195401</v>
      </c>
      <c r="BF65" s="77" t="s">
        <v>246</v>
      </c>
      <c r="BG65" s="77" t="str">
        <f t="shared" si="53"/>
        <v>Active_HoursBase Case Scenario</v>
      </c>
    </row>
    <row r="66" spans="2:59" x14ac:dyDescent="0.25">
      <c r="B66" s="48" t="s">
        <v>92</v>
      </c>
      <c r="C66" s="82" t="s">
        <v>26</v>
      </c>
      <c r="D66" s="66">
        <f>City_B!C65</f>
        <v>23528.779387905437</v>
      </c>
      <c r="E66" s="66">
        <f>City_B!D65</f>
        <v>39219.037164268389</v>
      </c>
      <c r="F66" s="66">
        <f>City_B!E65</f>
        <v>44252.2452276529</v>
      </c>
      <c r="G66" s="66">
        <f>City_B!F65</f>
        <v>38420.474355056765</v>
      </c>
      <c r="H66" s="66">
        <f>City_B!G65</f>
        <v>42374.052192344971</v>
      </c>
      <c r="I66" s="66">
        <f>City_B!H65</f>
        <v>49909.082668559247</v>
      </c>
      <c r="J66" s="66">
        <f>City_B!I65</f>
        <v>57182.159361059661</v>
      </c>
      <c r="K66" s="66">
        <f>City_B!J65</f>
        <v>29301.326665010507</v>
      </c>
      <c r="L66" s="66">
        <f>City_B!K65</f>
        <v>18096.988120846418</v>
      </c>
      <c r="M66" s="66">
        <f>City_B!L65</f>
        <v>29995.669990594382</v>
      </c>
      <c r="N66" s="66">
        <f>City_B!M65</f>
        <v>28891.200042906621</v>
      </c>
      <c r="O66" s="66">
        <f>City_B!N65</f>
        <v>26612.874000687167</v>
      </c>
      <c r="P66" s="37">
        <f t="shared" ref="P66:AY66" si="62">P18*P99</f>
        <v>119887.10486989169</v>
      </c>
      <c r="Q66" s="37">
        <f t="shared" si="62"/>
        <v>124487.12581916702</v>
      </c>
      <c r="R66" s="37">
        <f t="shared" si="62"/>
        <v>99113.725249358336</v>
      </c>
      <c r="S66" s="37">
        <f t="shared" si="62"/>
        <v>135107.8348081696</v>
      </c>
      <c r="T66" s="37">
        <f t="shared" si="62"/>
        <v>118683.91462878985</v>
      </c>
      <c r="U66" s="37">
        <f t="shared" si="62"/>
        <v>154442.07028498148</v>
      </c>
      <c r="V66" s="37">
        <f t="shared" si="62"/>
        <v>137566.14671951442</v>
      </c>
      <c r="W66" s="37">
        <f t="shared" si="62"/>
        <v>172347.37113321008</v>
      </c>
      <c r="X66" s="37">
        <f t="shared" si="62"/>
        <v>189042.74569838907</v>
      </c>
      <c r="Y66" s="37">
        <f t="shared" si="62"/>
        <v>189886.78785973141</v>
      </c>
      <c r="Z66" s="37">
        <f t="shared" si="62"/>
        <v>206252.23324480336</v>
      </c>
      <c r="AA66" s="37">
        <f t="shared" si="62"/>
        <v>207145.78779159187</v>
      </c>
      <c r="AB66" s="37">
        <f t="shared" si="62"/>
        <v>301196.52662070992</v>
      </c>
      <c r="AC66" s="37">
        <f t="shared" si="62"/>
        <v>311710.68202831561</v>
      </c>
      <c r="AD66" s="37">
        <f t="shared" si="62"/>
        <v>278873.41252058512</v>
      </c>
      <c r="AE66" s="37">
        <f t="shared" si="62"/>
        <v>327232.85076874826</v>
      </c>
      <c r="AF66" s="37">
        <f t="shared" si="62"/>
        <v>303323.58503554575</v>
      </c>
      <c r="AG66" s="37">
        <f t="shared" si="62"/>
        <v>351310.81835065212</v>
      </c>
      <c r="AH66" s="37">
        <f t="shared" si="62"/>
        <v>327023.1203449305</v>
      </c>
      <c r="AI66" s="37">
        <f t="shared" si="62"/>
        <v>374681.75547588756</v>
      </c>
      <c r="AJ66" s="37">
        <f t="shared" si="62"/>
        <v>396821.23939215933</v>
      </c>
      <c r="AK66" s="37">
        <f t="shared" si="62"/>
        <v>397936.90551960492</v>
      </c>
      <c r="AL66" s="37">
        <f t="shared" si="62"/>
        <v>419996.82087667793</v>
      </c>
      <c r="AM66" s="37">
        <f t="shared" si="62"/>
        <v>421100.57132774056</v>
      </c>
      <c r="AN66" s="37">
        <f t="shared" si="62"/>
        <v>477208.89559780899</v>
      </c>
      <c r="AO66" s="37">
        <f t="shared" si="62"/>
        <v>489221.93502717442</v>
      </c>
      <c r="AP66" s="37">
        <f t="shared" si="62"/>
        <v>256215.33039803727</v>
      </c>
      <c r="AQ66" s="37">
        <f t="shared" si="62"/>
        <v>387620.98467456782</v>
      </c>
      <c r="AR66" s="37">
        <f t="shared" si="62"/>
        <v>281571.2384877539</v>
      </c>
      <c r="AS66" s="37">
        <f t="shared" si="62"/>
        <v>412912.84960251499</v>
      </c>
      <c r="AT66" s="37">
        <f t="shared" si="62"/>
        <v>306816.71397024853</v>
      </c>
      <c r="AU66" s="37">
        <f t="shared" si="62"/>
        <v>438114.41554019379</v>
      </c>
      <c r="AV66" s="37">
        <f t="shared" si="62"/>
        <v>528621.60208388499</v>
      </c>
      <c r="AW66" s="37">
        <f t="shared" si="62"/>
        <v>463332.95573808678</v>
      </c>
      <c r="AX66" s="37">
        <f t="shared" si="62"/>
        <v>553848.9071349845</v>
      </c>
      <c r="AY66" s="37">
        <f t="shared" si="62"/>
        <v>488590.73702318856</v>
      </c>
      <c r="BA66" s="37">
        <f t="shared" si="52"/>
        <v>427783.88917689247</v>
      </c>
      <c r="BB66" s="37">
        <f t="shared" si="52"/>
        <v>1853962.848107598</v>
      </c>
      <c r="BC66" s="37">
        <f t="shared" si="52"/>
        <v>4211208.2882615579</v>
      </c>
      <c r="BD66" s="37">
        <f t="shared" si="52"/>
        <v>5084076.5652784444</v>
      </c>
      <c r="BF66" s="77" t="s">
        <v>246</v>
      </c>
      <c r="BG66" s="77" t="str">
        <f t="shared" si="53"/>
        <v>Rider Paid Acquisition SpendBase Case Scenario</v>
      </c>
    </row>
    <row r="67" spans="2:59" x14ac:dyDescent="0.25">
      <c r="B67" s="48" t="s">
        <v>93</v>
      </c>
      <c r="C67" s="82" t="s">
        <v>26</v>
      </c>
      <c r="D67" s="66">
        <f>City_B!C66</f>
        <v>181645.61672137049</v>
      </c>
      <c r="E67" s="66">
        <f>City_B!D66</f>
        <v>219540.88213692248</v>
      </c>
      <c r="F67" s="66">
        <f>City_B!E66</f>
        <v>257926.48890314312</v>
      </c>
      <c r="G67" s="66">
        <f>City_B!F66</f>
        <v>277524.2173235977</v>
      </c>
      <c r="H67" s="66">
        <f>City_B!G66</f>
        <v>257671.80358163256</v>
      </c>
      <c r="I67" s="66">
        <f>City_B!H66</f>
        <v>268330.12594660034</v>
      </c>
      <c r="J67" s="66">
        <f>City_B!I66</f>
        <v>344638.91141989641</v>
      </c>
      <c r="K67" s="66">
        <f>City_B!J66</f>
        <v>383924.05515095912</v>
      </c>
      <c r="L67" s="66">
        <f>City_B!K66</f>
        <v>474115.40330097266</v>
      </c>
      <c r="M67" s="66">
        <f>City_B!L66</f>
        <v>107741.60597663889</v>
      </c>
      <c r="N67" s="66">
        <f>City_B!M66</f>
        <v>96900.000339187958</v>
      </c>
      <c r="O67" s="66">
        <f>City_B!N66</f>
        <v>101663.71777883155</v>
      </c>
      <c r="P67" s="37">
        <f t="shared" ref="P67:AY67" si="63">P18*P100</f>
        <v>811965.53108796815</v>
      </c>
      <c r="Q67" s="37">
        <f t="shared" si="63"/>
        <v>843120.32840455719</v>
      </c>
      <c r="R67" s="37">
        <f t="shared" si="63"/>
        <v>671272.59973072459</v>
      </c>
      <c r="S67" s="37">
        <f t="shared" si="63"/>
        <v>915051.74775232701</v>
      </c>
      <c r="T67" s="37">
        <f t="shared" si="63"/>
        <v>803816.62296164082</v>
      </c>
      <c r="U67" s="37">
        <f t="shared" si="63"/>
        <v>1045997.7139106268</v>
      </c>
      <c r="V67" s="37">
        <f t="shared" si="63"/>
        <v>931701.28265302558</v>
      </c>
      <c r="W67" s="37">
        <f t="shared" si="63"/>
        <v>1167265.8613756921</v>
      </c>
      <c r="X67" s="37">
        <f t="shared" si="63"/>
        <v>1280339.4791783737</v>
      </c>
      <c r="Y67" s="37">
        <f t="shared" si="63"/>
        <v>1286055.9667233748</v>
      </c>
      <c r="Z67" s="37">
        <f t="shared" si="63"/>
        <v>1396895.056281857</v>
      </c>
      <c r="AA67" s="37">
        <f t="shared" si="63"/>
        <v>1402946.8788938599</v>
      </c>
      <c r="AB67" s="37">
        <f t="shared" si="63"/>
        <v>2039929.1313677798</v>
      </c>
      <c r="AC67" s="37">
        <f t="shared" si="63"/>
        <v>2111138.8898213096</v>
      </c>
      <c r="AD67" s="37">
        <f t="shared" si="63"/>
        <v>1888740.2339837274</v>
      </c>
      <c r="AE67" s="37">
        <f t="shared" si="63"/>
        <v>2216266.6764889453</v>
      </c>
      <c r="AF67" s="37">
        <f t="shared" si="63"/>
        <v>2054335.168758804</v>
      </c>
      <c r="AG67" s="37">
        <f t="shared" si="63"/>
        <v>2379340.7598641068</v>
      </c>
      <c r="AH67" s="37">
        <f t="shared" si="63"/>
        <v>2214846.2245133528</v>
      </c>
      <c r="AI67" s="37">
        <f t="shared" si="63"/>
        <v>2537626.3018789012</v>
      </c>
      <c r="AJ67" s="37">
        <f t="shared" si="63"/>
        <v>2687571.517718405</v>
      </c>
      <c r="AK67" s="37">
        <f t="shared" si="63"/>
        <v>2695127.6468006056</v>
      </c>
      <c r="AL67" s="37">
        <f t="shared" si="63"/>
        <v>2844533.9645868298</v>
      </c>
      <c r="AM67" s="37">
        <f t="shared" si="63"/>
        <v>2852009.3917577355</v>
      </c>
      <c r="AN67" s="37">
        <f t="shared" si="63"/>
        <v>3232017.1112188422</v>
      </c>
      <c r="AO67" s="37">
        <f t="shared" si="63"/>
        <v>3313378.4382008486</v>
      </c>
      <c r="AP67" s="37">
        <f t="shared" si="63"/>
        <v>1735282.6815302302</v>
      </c>
      <c r="AQ67" s="37">
        <f t="shared" si="63"/>
        <v>2625260.4817148168</v>
      </c>
      <c r="AR67" s="37">
        <f t="shared" si="63"/>
        <v>1907011.9379888615</v>
      </c>
      <c r="AS67" s="37">
        <f t="shared" si="63"/>
        <v>2796555.9897739426</v>
      </c>
      <c r="AT67" s="37">
        <f t="shared" si="63"/>
        <v>2077993.2618765151</v>
      </c>
      <c r="AU67" s="37">
        <f t="shared" si="63"/>
        <v>2967239.9252400901</v>
      </c>
      <c r="AV67" s="37">
        <f t="shared" si="63"/>
        <v>3580222.5797881344</v>
      </c>
      <c r="AW67" s="37">
        <f t="shared" si="63"/>
        <v>3138038.8231471484</v>
      </c>
      <c r="AX67" s="37">
        <f t="shared" si="63"/>
        <v>3751080.8398650982</v>
      </c>
      <c r="AY67" s="37">
        <f t="shared" si="63"/>
        <v>3309103.4911739416</v>
      </c>
      <c r="BA67" s="37">
        <f t="shared" si="52"/>
        <v>2971622.8285797536</v>
      </c>
      <c r="BB67" s="37">
        <f t="shared" si="52"/>
        <v>12556429.068954028</v>
      </c>
      <c r="BC67" s="37">
        <f t="shared" si="52"/>
        <v>28521465.907540508</v>
      </c>
      <c r="BD67" s="37">
        <f t="shared" si="52"/>
        <v>34433185.561518468</v>
      </c>
      <c r="BF67" s="77" t="s">
        <v>246</v>
      </c>
      <c r="BG67" s="77" t="str">
        <f t="shared" si="53"/>
        <v>Driver Paid Acquisition SpendBase Case Scenario</v>
      </c>
    </row>
    <row r="68" spans="2:59" x14ac:dyDescent="0.25">
      <c r="B68" s="48" t="s">
        <v>94</v>
      </c>
      <c r="C68" s="82" t="s">
        <v>118</v>
      </c>
      <c r="D68" s="66">
        <f>City_B!C67</f>
        <v>409716</v>
      </c>
      <c r="E68" s="66">
        <f>City_B!D67</f>
        <v>668548</v>
      </c>
      <c r="F68" s="66">
        <f>City_B!E67</f>
        <v>621966</v>
      </c>
      <c r="G68" s="66">
        <f>City_B!F67</f>
        <v>865959</v>
      </c>
      <c r="H68" s="66">
        <f>City_B!G67</f>
        <v>849662</v>
      </c>
      <c r="I68" s="66">
        <f>City_B!H67</f>
        <v>921473</v>
      </c>
      <c r="J68" s="66">
        <f>City_B!I67</f>
        <v>1935891</v>
      </c>
      <c r="K68" s="66">
        <f>City_B!J67</f>
        <v>1330641</v>
      </c>
      <c r="L68" s="66">
        <f>City_B!K67</f>
        <v>1296237</v>
      </c>
      <c r="M68" s="66">
        <f>City_B!L67</f>
        <v>1661951</v>
      </c>
      <c r="N68" s="66">
        <f>City_B!M67</f>
        <v>2377549</v>
      </c>
      <c r="O68" s="66">
        <f>City_B!N67</f>
        <v>3739983</v>
      </c>
      <c r="P68" s="37">
        <f t="shared" ref="P68:AY68" si="64">P132*P12</f>
        <v>2768586.7442122013</v>
      </c>
      <c r="Q68" s="37">
        <f t="shared" si="64"/>
        <v>2886823.277062085</v>
      </c>
      <c r="R68" s="37">
        <f t="shared" si="64"/>
        <v>2226824.9787903186</v>
      </c>
      <c r="S68" s="37">
        <f t="shared" si="64"/>
        <v>3046693.122974942</v>
      </c>
      <c r="T68" s="37">
        <f t="shared" si="64"/>
        <v>2668530.7010862962</v>
      </c>
      <c r="U68" s="37">
        <f t="shared" si="64"/>
        <v>3523507.7563736695</v>
      </c>
      <c r="V68" s="37">
        <f t="shared" si="64"/>
        <v>3199628.8498369297</v>
      </c>
      <c r="W68" s="37">
        <f t="shared" si="64"/>
        <v>3885983.9683113769</v>
      </c>
      <c r="X68" s="37">
        <f t="shared" si="64"/>
        <v>4323735.8758121664</v>
      </c>
      <c r="Y68" s="37">
        <f t="shared" si="64"/>
        <v>4462908.2822758984</v>
      </c>
      <c r="Z68" s="37">
        <f t="shared" si="64"/>
        <v>4952663.2123334557</v>
      </c>
      <c r="AA68" s="37">
        <f t="shared" si="64"/>
        <v>4981547.2133222148</v>
      </c>
      <c r="AB68" s="37">
        <f t="shared" si="64"/>
        <v>6679940.5586726218</v>
      </c>
      <c r="AC68" s="37">
        <f t="shared" si="64"/>
        <v>6912545.1143445326</v>
      </c>
      <c r="AD68" s="37">
        <f t="shared" si="64"/>
        <v>6181625.1511788424</v>
      </c>
      <c r="AE68" s="37">
        <f t="shared" si="64"/>
        <v>7269065.46235386</v>
      </c>
      <c r="AF68" s="37">
        <f t="shared" si="64"/>
        <v>6751490.7986506876</v>
      </c>
      <c r="AG68" s="37">
        <f t="shared" si="64"/>
        <v>7838447.1312053632</v>
      </c>
      <c r="AH68" s="37">
        <f t="shared" si="64"/>
        <v>7306889.8804598581</v>
      </c>
      <c r="AI68" s="37">
        <f t="shared" si="64"/>
        <v>8371264.6747763054</v>
      </c>
      <c r="AJ68" s="37">
        <f t="shared" si="64"/>
        <v>8887963.3759844657</v>
      </c>
      <c r="AK68" s="37">
        <f t="shared" si="64"/>
        <v>8926567.9077328891</v>
      </c>
      <c r="AL68" s="37">
        <f t="shared" si="64"/>
        <v>9415747.3347485289</v>
      </c>
      <c r="AM68" s="37">
        <f t="shared" si="64"/>
        <v>9417138.7732496709</v>
      </c>
      <c r="AN68" s="37">
        <f t="shared" si="64"/>
        <v>10641857.227926632</v>
      </c>
      <c r="AO68" s="37">
        <f t="shared" si="64"/>
        <v>10914732.157247059</v>
      </c>
      <c r="AP68" s="37">
        <f t="shared" si="64"/>
        <v>5719129.9794159159</v>
      </c>
      <c r="AQ68" s="37">
        <f t="shared" si="64"/>
        <v>8657323.0987729467</v>
      </c>
      <c r="AR68" s="37">
        <f t="shared" si="64"/>
        <v>6291588.1158322142</v>
      </c>
      <c r="AS68" s="37">
        <f t="shared" si="64"/>
        <v>9229325.7008425668</v>
      </c>
      <c r="AT68" s="37">
        <f t="shared" si="64"/>
        <v>6858907.5421180949</v>
      </c>
      <c r="AU68" s="37">
        <f t="shared" si="64"/>
        <v>9794492.9578543827</v>
      </c>
      <c r="AV68" s="37">
        <f t="shared" si="64"/>
        <v>11818475.837227542</v>
      </c>
      <c r="AW68" s="37">
        <f t="shared" si="64"/>
        <v>10357234.113905221</v>
      </c>
      <c r="AX68" s="37">
        <f t="shared" si="64"/>
        <v>12376989.517566632</v>
      </c>
      <c r="AY68" s="37">
        <f t="shared" si="64"/>
        <v>10915743.620069578</v>
      </c>
      <c r="BA68" s="37">
        <f t="shared" si="52"/>
        <v>16679576</v>
      </c>
      <c r="BB68" s="37">
        <f t="shared" si="52"/>
        <v>42927433.982391551</v>
      </c>
      <c r="BC68" s="37">
        <f t="shared" si="52"/>
        <v>93958686.16335763</v>
      </c>
      <c r="BD68" s="37">
        <f t="shared" si="52"/>
        <v>113575799.8687788</v>
      </c>
      <c r="BF68" s="77" t="s">
        <v>246</v>
      </c>
      <c r="BG68" s="77" t="str">
        <f t="shared" si="53"/>
        <v>Surged TripsBase Case Scenario</v>
      </c>
    </row>
    <row r="69" spans="2:59" x14ac:dyDescent="0.25">
      <c r="B69" s="48" t="s">
        <v>95</v>
      </c>
      <c r="C69" s="82" t="s">
        <v>118</v>
      </c>
      <c r="D69" s="66">
        <f>City_B!C68</f>
        <v>236672</v>
      </c>
      <c r="E69" s="66">
        <f>City_B!D68</f>
        <v>240797</v>
      </c>
      <c r="F69" s="66">
        <f>City_B!E68</f>
        <v>419273</v>
      </c>
      <c r="G69" s="66">
        <f>City_B!F68</f>
        <v>502824</v>
      </c>
      <c r="H69" s="66">
        <f>City_B!G68</f>
        <v>538445</v>
      </c>
      <c r="I69" s="66">
        <f>City_B!H68</f>
        <v>540070</v>
      </c>
      <c r="J69" s="66">
        <f>City_B!I68</f>
        <v>689031</v>
      </c>
      <c r="K69" s="66">
        <f>City_B!J68</f>
        <v>994937</v>
      </c>
      <c r="L69" s="66">
        <f>City_B!K68</f>
        <v>1076443</v>
      </c>
      <c r="M69" s="66">
        <f>City_B!L68</f>
        <v>1008459</v>
      </c>
      <c r="N69" s="66">
        <f>City_B!M68</f>
        <v>908004</v>
      </c>
      <c r="O69" s="66">
        <f>City_B!N68</f>
        <v>787969</v>
      </c>
      <c r="P69" s="37">
        <f>P81*P72</f>
        <v>47120.044790186614</v>
      </c>
      <c r="Q69" s="37">
        <f t="shared" ref="Q69:AY69" si="65">Q81*Q72</f>
        <v>47451.320357886638</v>
      </c>
      <c r="R69" s="37">
        <f t="shared" si="65"/>
        <v>45624.027010544887</v>
      </c>
      <c r="S69" s="37">
        <f t="shared" si="65"/>
        <v>48216.182396235148</v>
      </c>
      <c r="T69" s="37">
        <f t="shared" si="65"/>
        <v>47033.39572172206</v>
      </c>
      <c r="U69" s="37">
        <f t="shared" si="65"/>
        <v>49608.55862761641</v>
      </c>
      <c r="V69" s="37">
        <f t="shared" si="65"/>
        <v>48393.220432147311</v>
      </c>
      <c r="W69" s="37">
        <f t="shared" si="65"/>
        <v>50898.028560198145</v>
      </c>
      <c r="X69" s="37">
        <f t="shared" si="65"/>
        <v>52100.36432084626</v>
      </c>
      <c r="Y69" s="37">
        <f t="shared" si="65"/>
        <v>52161.148945360954</v>
      </c>
      <c r="Z69" s="37">
        <f t="shared" si="65"/>
        <v>53339.724493252223</v>
      </c>
      <c r="AA69" s="37">
        <f t="shared" si="65"/>
        <v>53404.074806657838</v>
      </c>
      <c r="AB69" s="37">
        <f t="shared" si="65"/>
        <v>60177.242199108761</v>
      </c>
      <c r="AC69" s="37">
        <f t="shared" si="65"/>
        <v>60934.430664106854</v>
      </c>
      <c r="AD69" s="37">
        <f t="shared" si="65"/>
        <v>58569.618586543205</v>
      </c>
      <c r="AE69" s="37">
        <f t="shared" si="65"/>
        <v>62052.276717010704</v>
      </c>
      <c r="AF69" s="37">
        <f t="shared" si="65"/>
        <v>60330.424650161913</v>
      </c>
      <c r="AG69" s="37">
        <f t="shared" si="65"/>
        <v>63786.278033029608</v>
      </c>
      <c r="AH69" s="37">
        <f t="shared" si="65"/>
        <v>62037.172749880905</v>
      </c>
      <c r="AI69" s="37">
        <f t="shared" si="65"/>
        <v>65469.361773129451</v>
      </c>
      <c r="AJ69" s="37">
        <f t="shared" si="65"/>
        <v>67063.761056050949</v>
      </c>
      <c r="AK69" s="37">
        <f t="shared" si="65"/>
        <v>67144.106979212767</v>
      </c>
      <c r="AL69" s="37">
        <f t="shared" si="65"/>
        <v>68732.776044835206</v>
      </c>
      <c r="AM69" s="37">
        <f t="shared" si="65"/>
        <v>68812.263847457594</v>
      </c>
      <c r="AN69" s="37">
        <f t="shared" si="65"/>
        <v>72852.966526907825</v>
      </c>
      <c r="AO69" s="37">
        <f t="shared" si="65"/>
        <v>73718.098773184392</v>
      </c>
      <c r="AP69" s="37">
        <f t="shared" si="65"/>
        <v>56937.871883449756</v>
      </c>
      <c r="AQ69" s="37">
        <f t="shared" si="65"/>
        <v>66401.194594253626</v>
      </c>
      <c r="AR69" s="37">
        <f t="shared" si="65"/>
        <v>58763.905490599696</v>
      </c>
      <c r="AS69" s="37">
        <f t="shared" si="65"/>
        <v>68222.616062674977</v>
      </c>
      <c r="AT69" s="37">
        <f t="shared" si="65"/>
        <v>60581.986172088327</v>
      </c>
      <c r="AU69" s="37">
        <f t="shared" si="65"/>
        <v>70037.534550002587</v>
      </c>
      <c r="AV69" s="37">
        <f t="shared" si="65"/>
        <v>76555.509127469821</v>
      </c>
      <c r="AW69" s="37">
        <f t="shared" si="65"/>
        <v>71853.675457347592</v>
      </c>
      <c r="AX69" s="37">
        <f t="shared" si="65"/>
        <v>78372.281245357954</v>
      </c>
      <c r="AY69" s="37">
        <f t="shared" si="65"/>
        <v>73672.642354744719</v>
      </c>
      <c r="BA69" s="37">
        <f t="shared" si="52"/>
        <v>7942924</v>
      </c>
      <c r="BB69" s="37">
        <f t="shared" si="52"/>
        <v>595350.0904626546</v>
      </c>
      <c r="BC69" s="37">
        <f t="shared" si="52"/>
        <v>765109.713300528</v>
      </c>
      <c r="BD69" s="37">
        <f t="shared" si="52"/>
        <v>827970.28223808121</v>
      </c>
      <c r="BF69" s="77" t="s">
        <v>246</v>
      </c>
      <c r="BG69" s="77" t="str">
        <f t="shared" si="53"/>
        <v>New Driver TripsBase Case Scenario</v>
      </c>
    </row>
    <row r="70" spans="2:59" x14ac:dyDescent="0.25">
      <c r="B70" s="48" t="s">
        <v>96</v>
      </c>
      <c r="C70" s="82" t="s">
        <v>118</v>
      </c>
      <c r="D70" s="66">
        <f>City_B!C69</f>
        <v>228357</v>
      </c>
      <c r="E70" s="66">
        <f>City_B!D69</f>
        <v>244895</v>
      </c>
      <c r="F70" s="66">
        <f>City_B!E69</f>
        <v>334389</v>
      </c>
      <c r="G70" s="66">
        <f>City_B!F69</f>
        <v>445117</v>
      </c>
      <c r="H70" s="66">
        <f>City_B!G69</f>
        <v>480526</v>
      </c>
      <c r="I70" s="66">
        <f>City_B!H69</f>
        <v>537920</v>
      </c>
      <c r="J70" s="66">
        <f>City_B!I69</f>
        <v>576364</v>
      </c>
      <c r="K70" s="66">
        <f>City_B!J69</f>
        <v>573562</v>
      </c>
      <c r="L70" s="66">
        <f>City_B!K69</f>
        <v>662709</v>
      </c>
      <c r="M70" s="66">
        <f>City_B!L69</f>
        <v>700552</v>
      </c>
      <c r="N70" s="66">
        <f>City_B!M69</f>
        <v>639984</v>
      </c>
      <c r="O70" s="66">
        <f>City_B!N69</f>
        <v>612368</v>
      </c>
      <c r="P70" s="37">
        <f>P80*P71</f>
        <v>594563.6940972954</v>
      </c>
      <c r="Q70" s="37">
        <f t="shared" ref="Q70:AY70" si="66">Q80*Q71</f>
        <v>594563.6940972954</v>
      </c>
      <c r="R70" s="37">
        <f t="shared" si="66"/>
        <v>594563.6940972954</v>
      </c>
      <c r="S70" s="37">
        <f t="shared" si="66"/>
        <v>594563.6940972954</v>
      </c>
      <c r="T70" s="37">
        <f t="shared" si="66"/>
        <v>594563.6940972954</v>
      </c>
      <c r="U70" s="37">
        <f t="shared" si="66"/>
        <v>594563.6940972954</v>
      </c>
      <c r="V70" s="37">
        <f t="shared" si="66"/>
        <v>594563.6940972954</v>
      </c>
      <c r="W70" s="37">
        <f t="shared" si="66"/>
        <v>594563.6940972954</v>
      </c>
      <c r="X70" s="37">
        <f t="shared" si="66"/>
        <v>594563.6940972954</v>
      </c>
      <c r="Y70" s="37">
        <f t="shared" si="66"/>
        <v>594563.6940972954</v>
      </c>
      <c r="Z70" s="37">
        <f t="shared" si="66"/>
        <v>594563.6940972954</v>
      </c>
      <c r="AA70" s="37">
        <f t="shared" si="66"/>
        <v>594563.6940972954</v>
      </c>
      <c r="AB70" s="37">
        <f t="shared" si="66"/>
        <v>594563.6940972954</v>
      </c>
      <c r="AC70" s="37">
        <f t="shared" si="66"/>
        <v>594563.6940972954</v>
      </c>
      <c r="AD70" s="37">
        <f t="shared" si="66"/>
        <v>594563.6940972954</v>
      </c>
      <c r="AE70" s="37">
        <f t="shared" si="66"/>
        <v>594563.6940972954</v>
      </c>
      <c r="AF70" s="37">
        <f t="shared" si="66"/>
        <v>594563.6940972954</v>
      </c>
      <c r="AG70" s="37">
        <f t="shared" si="66"/>
        <v>594563.6940972954</v>
      </c>
      <c r="AH70" s="37">
        <f t="shared" si="66"/>
        <v>594563.6940972954</v>
      </c>
      <c r="AI70" s="37">
        <f t="shared" si="66"/>
        <v>594563.6940972954</v>
      </c>
      <c r="AJ70" s="37">
        <f t="shared" si="66"/>
        <v>594563.6940972954</v>
      </c>
      <c r="AK70" s="37">
        <f t="shared" si="66"/>
        <v>594563.6940972954</v>
      </c>
      <c r="AL70" s="37">
        <f t="shared" si="66"/>
        <v>594563.6940972954</v>
      </c>
      <c r="AM70" s="37">
        <f t="shared" si="66"/>
        <v>594563.6940972954</v>
      </c>
      <c r="AN70" s="37">
        <f t="shared" si="66"/>
        <v>594563.6940972954</v>
      </c>
      <c r="AO70" s="37">
        <f t="shared" si="66"/>
        <v>594563.6940972954</v>
      </c>
      <c r="AP70" s="37">
        <f t="shared" si="66"/>
        <v>594563.6940972954</v>
      </c>
      <c r="AQ70" s="37">
        <f t="shared" si="66"/>
        <v>594563.6940972954</v>
      </c>
      <c r="AR70" s="37">
        <f t="shared" si="66"/>
        <v>594563.6940972954</v>
      </c>
      <c r="AS70" s="37">
        <f t="shared" si="66"/>
        <v>594563.6940972954</v>
      </c>
      <c r="AT70" s="37">
        <f t="shared" si="66"/>
        <v>594563.6940972954</v>
      </c>
      <c r="AU70" s="37">
        <f t="shared" si="66"/>
        <v>594563.6940972954</v>
      </c>
      <c r="AV70" s="37">
        <f t="shared" si="66"/>
        <v>594563.6940972954</v>
      </c>
      <c r="AW70" s="37">
        <f t="shared" si="66"/>
        <v>594563.6940972954</v>
      </c>
      <c r="AX70" s="37">
        <f t="shared" si="66"/>
        <v>594563.6940972954</v>
      </c>
      <c r="AY70" s="37">
        <f t="shared" si="66"/>
        <v>594563.6940972954</v>
      </c>
      <c r="BA70" s="37">
        <f t="shared" si="52"/>
        <v>6036743</v>
      </c>
      <c r="BB70" s="37">
        <f t="shared" si="52"/>
        <v>7134764.3291675448</v>
      </c>
      <c r="BC70" s="37">
        <f t="shared" si="52"/>
        <v>7134764.3291675448</v>
      </c>
      <c r="BD70" s="37">
        <f t="shared" si="52"/>
        <v>7134764.3291675448</v>
      </c>
      <c r="BF70" s="77" t="s">
        <v>246</v>
      </c>
      <c r="BG70" s="77" t="str">
        <f t="shared" si="53"/>
        <v>New Rider TripsBase Case Scenario</v>
      </c>
    </row>
    <row r="71" spans="2:59" x14ac:dyDescent="0.25">
      <c r="B71" s="48" t="s">
        <v>97</v>
      </c>
      <c r="C71" s="82" t="s">
        <v>118</v>
      </c>
      <c r="D71" s="66">
        <f>City_B!C70</f>
        <v>76488</v>
      </c>
      <c r="E71" s="66">
        <f>City_B!D70</f>
        <v>92851</v>
      </c>
      <c r="F71" s="66">
        <f>City_B!E70</f>
        <v>123714</v>
      </c>
      <c r="G71" s="66">
        <f>City_B!F70</f>
        <v>155487</v>
      </c>
      <c r="H71" s="66">
        <f>City_B!G70</f>
        <v>158286</v>
      </c>
      <c r="I71" s="66">
        <f>City_B!H70</f>
        <v>184030</v>
      </c>
      <c r="J71" s="66">
        <f>City_B!I70</f>
        <v>206847</v>
      </c>
      <c r="K71" s="66">
        <f>City_B!J70</f>
        <v>196306</v>
      </c>
      <c r="L71" s="66">
        <f>City_B!K70</f>
        <v>227618</v>
      </c>
      <c r="M71" s="66">
        <f>City_B!L70</f>
        <v>242107</v>
      </c>
      <c r="N71" s="66">
        <f>City_B!M70</f>
        <v>234770</v>
      </c>
      <c r="O71" s="66">
        <f>City_B!N70</f>
        <v>251479</v>
      </c>
      <c r="P71" s="37">
        <f t="shared" ref="P71:AY71" si="67">$C$159+$C$160*P66</f>
        <v>213944.52945906756</v>
      </c>
      <c r="Q71" s="37">
        <f t="shared" si="67"/>
        <v>213944.52945906756</v>
      </c>
      <c r="R71" s="37">
        <f t="shared" si="67"/>
        <v>213944.52945906756</v>
      </c>
      <c r="S71" s="37">
        <f t="shared" si="67"/>
        <v>213944.52945906756</v>
      </c>
      <c r="T71" s="37">
        <f t="shared" si="67"/>
        <v>213944.52945906756</v>
      </c>
      <c r="U71" s="37">
        <f t="shared" si="67"/>
        <v>213944.52945906756</v>
      </c>
      <c r="V71" s="37">
        <f t="shared" si="67"/>
        <v>213944.52945906756</v>
      </c>
      <c r="W71" s="37">
        <f t="shared" si="67"/>
        <v>213944.52945906756</v>
      </c>
      <c r="X71" s="37">
        <f t="shared" si="67"/>
        <v>213944.52945906756</v>
      </c>
      <c r="Y71" s="37">
        <f t="shared" si="67"/>
        <v>213944.52945906756</v>
      </c>
      <c r="Z71" s="37">
        <f t="shared" si="67"/>
        <v>213944.52945906756</v>
      </c>
      <c r="AA71" s="37">
        <f t="shared" si="67"/>
        <v>213944.52945906756</v>
      </c>
      <c r="AB71" s="37">
        <f>$C$159+$C$160*AB66</f>
        <v>213944.52945906756</v>
      </c>
      <c r="AC71" s="37">
        <f t="shared" si="67"/>
        <v>213944.52945906756</v>
      </c>
      <c r="AD71" s="37">
        <f t="shared" si="67"/>
        <v>213944.52945906756</v>
      </c>
      <c r="AE71" s="37">
        <f t="shared" si="67"/>
        <v>213944.52945906756</v>
      </c>
      <c r="AF71" s="37">
        <f t="shared" si="67"/>
        <v>213944.52945906756</v>
      </c>
      <c r="AG71" s="37">
        <f t="shared" si="67"/>
        <v>213944.52945906756</v>
      </c>
      <c r="AH71" s="37">
        <f t="shared" si="67"/>
        <v>213944.52945906756</v>
      </c>
      <c r="AI71" s="37">
        <f t="shared" si="67"/>
        <v>213944.52945906756</v>
      </c>
      <c r="AJ71" s="37">
        <f t="shared" si="67"/>
        <v>213944.52945906756</v>
      </c>
      <c r="AK71" s="37">
        <f t="shared" si="67"/>
        <v>213944.52945906756</v>
      </c>
      <c r="AL71" s="37">
        <f t="shared" si="67"/>
        <v>213944.52945906756</v>
      </c>
      <c r="AM71" s="37">
        <f t="shared" si="67"/>
        <v>213944.52945906756</v>
      </c>
      <c r="AN71" s="37">
        <f t="shared" si="67"/>
        <v>213944.52945906756</v>
      </c>
      <c r="AO71" s="37">
        <f t="shared" si="67"/>
        <v>213944.52945906756</v>
      </c>
      <c r="AP71" s="37">
        <f t="shared" si="67"/>
        <v>213944.52945906756</v>
      </c>
      <c r="AQ71" s="37">
        <f t="shared" si="67"/>
        <v>213944.52945906756</v>
      </c>
      <c r="AR71" s="37">
        <f t="shared" si="67"/>
        <v>213944.52945906756</v>
      </c>
      <c r="AS71" s="37">
        <f t="shared" si="67"/>
        <v>213944.52945906756</v>
      </c>
      <c r="AT71" s="37">
        <f t="shared" si="67"/>
        <v>213944.52945906756</v>
      </c>
      <c r="AU71" s="37">
        <f t="shared" si="67"/>
        <v>213944.52945906756</v>
      </c>
      <c r="AV71" s="37">
        <f t="shared" si="67"/>
        <v>213944.52945906756</v>
      </c>
      <c r="AW71" s="37">
        <f t="shared" si="67"/>
        <v>213944.52945906756</v>
      </c>
      <c r="AX71" s="37">
        <f t="shared" si="67"/>
        <v>213944.52945906756</v>
      </c>
      <c r="AY71" s="37">
        <f t="shared" si="67"/>
        <v>213944.52945906756</v>
      </c>
      <c r="BA71" s="37">
        <f t="shared" si="52"/>
        <v>2149983</v>
      </c>
      <c r="BB71" s="37">
        <f t="shared" si="52"/>
        <v>2567334.353508811</v>
      </c>
      <c r="BC71" s="37">
        <f t="shared" si="52"/>
        <v>2567334.353508811</v>
      </c>
      <c r="BD71" s="37">
        <f t="shared" si="52"/>
        <v>2567334.353508811</v>
      </c>
      <c r="BF71" s="77" t="s">
        <v>246</v>
      </c>
      <c r="BG71" s="77" t="str">
        <f t="shared" si="53"/>
        <v>New RidersBase Case Scenario</v>
      </c>
    </row>
    <row r="72" spans="2:59" x14ac:dyDescent="0.25">
      <c r="B72" s="48" t="s">
        <v>98</v>
      </c>
      <c r="C72" s="82" t="s">
        <v>118</v>
      </c>
      <c r="D72" s="66">
        <f>City_B!C71</f>
        <v>4538</v>
      </c>
      <c r="E72" s="66">
        <f>City_B!D71</f>
        <v>4986</v>
      </c>
      <c r="F72" s="66">
        <f>City_B!E71</f>
        <v>7486</v>
      </c>
      <c r="G72" s="66">
        <f>City_B!F71</f>
        <v>9224</v>
      </c>
      <c r="H72" s="66">
        <f>City_B!G71</f>
        <v>9511</v>
      </c>
      <c r="I72" s="66">
        <f>City_B!H71</f>
        <v>8074</v>
      </c>
      <c r="J72" s="66">
        <f>City_B!I71</f>
        <v>9763</v>
      </c>
      <c r="K72" s="66">
        <f>City_B!J71</f>
        <v>14674</v>
      </c>
      <c r="L72" s="66">
        <f>City_B!K71</f>
        <v>15445</v>
      </c>
      <c r="M72" s="66">
        <f>City_B!L71</f>
        <v>13835</v>
      </c>
      <c r="N72" s="66">
        <f>City_B!M71</f>
        <v>11129</v>
      </c>
      <c r="O72" s="66">
        <f>City_B!N71</f>
        <v>9395</v>
      </c>
      <c r="P72" s="149">
        <f t="shared" ref="P72:AY72" si="68">$C$162+$C$163*P67</f>
        <v>724.09129897911851</v>
      </c>
      <c r="Q72" s="149">
        <f t="shared" si="68"/>
        <v>729.18199354878732</v>
      </c>
      <c r="R72" s="149">
        <f t="shared" si="68"/>
        <v>701.10207088775985</v>
      </c>
      <c r="S72" s="149">
        <f t="shared" si="68"/>
        <v>740.93558905901341</v>
      </c>
      <c r="T72" s="149">
        <f t="shared" si="68"/>
        <v>722.75976721128586</v>
      </c>
      <c r="U72" s="149">
        <f t="shared" si="68"/>
        <v>762.3321628215765</v>
      </c>
      <c r="V72" s="149">
        <f t="shared" si="68"/>
        <v>743.65612342953773</v>
      </c>
      <c r="W72" s="149">
        <f t="shared" si="68"/>
        <v>782.14738079590404</v>
      </c>
      <c r="X72" s="149">
        <f t="shared" si="68"/>
        <v>800.6236124423998</v>
      </c>
      <c r="Y72" s="149">
        <f t="shared" si="68"/>
        <v>801.55768663351705</v>
      </c>
      <c r="Z72" s="149">
        <f t="shared" si="68"/>
        <v>819.66879631555503</v>
      </c>
      <c r="AA72" s="149">
        <f t="shared" si="68"/>
        <v>820.65766426402718</v>
      </c>
      <c r="AB72" s="149">
        <f t="shared" si="68"/>
        <v>924.74057838774638</v>
      </c>
      <c r="AC72" s="149">
        <f t="shared" si="68"/>
        <v>936.37625449191387</v>
      </c>
      <c r="AD72" s="149">
        <f t="shared" si="68"/>
        <v>900.03630921577542</v>
      </c>
      <c r="AE72" s="149">
        <f t="shared" si="68"/>
        <v>953.55413715543796</v>
      </c>
      <c r="AF72" s="149">
        <f t="shared" si="68"/>
        <v>927.09452521563617</v>
      </c>
      <c r="AG72" s="149">
        <f t="shared" si="68"/>
        <v>980.2004459808727</v>
      </c>
      <c r="AH72" s="149">
        <f t="shared" si="68"/>
        <v>953.32203527125148</v>
      </c>
      <c r="AI72" s="149">
        <f t="shared" si="68"/>
        <v>1006.0643070422557</v>
      </c>
      <c r="AJ72" s="149">
        <f t="shared" si="68"/>
        <v>1030.5653586223773</v>
      </c>
      <c r="AK72" s="149">
        <f t="shared" si="68"/>
        <v>1031.8000302813066</v>
      </c>
      <c r="AL72" s="149">
        <f t="shared" si="68"/>
        <v>1056.2130259076193</v>
      </c>
      <c r="AM72" s="149">
        <f t="shared" si="68"/>
        <v>1057.4345108724604</v>
      </c>
      <c r="AN72" s="149">
        <f t="shared" si="68"/>
        <v>1119.5277806259064</v>
      </c>
      <c r="AO72" s="149">
        <f t="shared" si="68"/>
        <v>1132.8222232518519</v>
      </c>
      <c r="AP72" s="149">
        <f t="shared" si="68"/>
        <v>874.96134175534769</v>
      </c>
      <c r="AQ72" s="149">
        <f t="shared" si="68"/>
        <v>1020.3837339630828</v>
      </c>
      <c r="AR72" s="149">
        <f t="shared" si="68"/>
        <v>903.02190605379451</v>
      </c>
      <c r="AS72" s="149">
        <f t="shared" si="68"/>
        <v>1048.3734237634699</v>
      </c>
      <c r="AT72" s="149">
        <f t="shared" si="68"/>
        <v>930.96025815362339</v>
      </c>
      <c r="AU72" s="149">
        <f t="shared" si="68"/>
        <v>1076.263182588656</v>
      </c>
      <c r="AV72" s="149">
        <f t="shared" si="68"/>
        <v>1176.424561881191</v>
      </c>
      <c r="AW72" s="149">
        <f t="shared" si="68"/>
        <v>1104.1717262792263</v>
      </c>
      <c r="AX72" s="149">
        <f t="shared" si="68"/>
        <v>1204.342805351635</v>
      </c>
      <c r="AY72" s="149">
        <f t="shared" si="68"/>
        <v>1132.1236968132316</v>
      </c>
      <c r="BA72" s="37">
        <f t="shared" si="52"/>
        <v>118060</v>
      </c>
      <c r="BB72" s="37">
        <f t="shared" si="52"/>
        <v>9148.71414638848</v>
      </c>
      <c r="BC72" s="37">
        <f t="shared" si="52"/>
        <v>11757.401518444653</v>
      </c>
      <c r="BD72" s="37">
        <f t="shared" si="52"/>
        <v>12723.376640481016</v>
      </c>
      <c r="BF72" s="77" t="s">
        <v>246</v>
      </c>
      <c r="BG72" s="77" t="str">
        <f t="shared" si="53"/>
        <v>New DriversBase Case Scenario</v>
      </c>
    </row>
    <row r="73" spans="2:59" x14ac:dyDescent="0.25">
      <c r="B73" s="48" t="s">
        <v>99</v>
      </c>
      <c r="C73" s="82" t="s">
        <v>118</v>
      </c>
      <c r="D73" s="66">
        <f>City_B!C72</f>
        <v>1677282</v>
      </c>
      <c r="E73" s="66">
        <f>City_B!D72</f>
        <v>1977115</v>
      </c>
      <c r="F73" s="66">
        <f>City_B!E72</f>
        <v>2589187</v>
      </c>
      <c r="G73" s="66">
        <f>City_B!F72</f>
        <v>3200587</v>
      </c>
      <c r="H73" s="66">
        <f>City_B!G72</f>
        <v>4027132</v>
      </c>
      <c r="I73" s="66">
        <f>City_B!H72</f>
        <v>4787987</v>
      </c>
      <c r="J73" s="66">
        <f>City_B!I72</f>
        <v>5642075</v>
      </c>
      <c r="K73" s="66">
        <f>City_B!J72</f>
        <v>6230099</v>
      </c>
      <c r="L73" s="66">
        <f>City_B!K72</f>
        <v>7369776</v>
      </c>
      <c r="M73" s="66">
        <f>City_B!L72</f>
        <v>8726567</v>
      </c>
      <c r="N73" s="66">
        <f>City_B!M72</f>
        <v>9702543</v>
      </c>
      <c r="O73" s="66">
        <f>City_B!N72</f>
        <v>9776472</v>
      </c>
      <c r="P73" s="37">
        <f>P78*P57</f>
        <v>10936666.814264966</v>
      </c>
      <c r="Q73" s="37">
        <f t="shared" ref="Q73:AY73" si="69">Q78*Q57</f>
        <v>11356302.40823032</v>
      </c>
      <c r="R73" s="37">
        <f t="shared" si="69"/>
        <v>9041621.2064610552</v>
      </c>
      <c r="S73" s="37">
        <f t="shared" si="69"/>
        <v>12325173.544705326</v>
      </c>
      <c r="T73" s="37">
        <f t="shared" si="69"/>
        <v>10826906.129032087</v>
      </c>
      <c r="U73" s="37">
        <f t="shared" si="69"/>
        <v>14088933.640070984</v>
      </c>
      <c r="V73" s="37">
        <f t="shared" si="69"/>
        <v>12549432.344924876</v>
      </c>
      <c r="W73" s="37">
        <f t="shared" si="69"/>
        <v>15722339.583093561</v>
      </c>
      <c r="X73" s="37">
        <f t="shared" si="69"/>
        <v>17245370.347385313</v>
      </c>
      <c r="Y73" s="37">
        <f t="shared" si="69"/>
        <v>17322367.851877652</v>
      </c>
      <c r="Z73" s="37">
        <f t="shared" si="69"/>
        <v>18815300.921183359</v>
      </c>
      <c r="AA73" s="37">
        <f t="shared" si="69"/>
        <v>18896815.178861056</v>
      </c>
      <c r="AB73" s="37">
        <f t="shared" si="69"/>
        <v>26414071.602120105</v>
      </c>
      <c r="AC73" s="37">
        <f t="shared" si="69"/>
        <v>27336132.878484178</v>
      </c>
      <c r="AD73" s="37">
        <f t="shared" si="69"/>
        <v>24456398.514589723</v>
      </c>
      <c r="AE73" s="37">
        <f t="shared" si="69"/>
        <v>28697382.561971683</v>
      </c>
      <c r="AF73" s="37">
        <f t="shared" si="69"/>
        <v>26600608.525044587</v>
      </c>
      <c r="AG73" s="37">
        <f t="shared" si="69"/>
        <v>30808951.267220501</v>
      </c>
      <c r="AH73" s="37">
        <f t="shared" si="69"/>
        <v>28678989.805275515</v>
      </c>
      <c r="AI73" s="37">
        <f t="shared" si="69"/>
        <v>32858515.429067545</v>
      </c>
      <c r="AJ73" s="37">
        <f t="shared" si="69"/>
        <v>34800084.676095441</v>
      </c>
      <c r="AK73" s="37">
        <f t="shared" si="69"/>
        <v>34897925.395923927</v>
      </c>
      <c r="AL73" s="37">
        <f t="shared" si="69"/>
        <v>36832516.708499737</v>
      </c>
      <c r="AM73" s="37">
        <f t="shared" si="69"/>
        <v>36929312.457681648</v>
      </c>
      <c r="AN73" s="37">
        <f t="shared" si="69"/>
        <v>41849851.586643361</v>
      </c>
      <c r="AO73" s="37">
        <f t="shared" si="69"/>
        <v>42903360.693160832</v>
      </c>
      <c r="AP73" s="37">
        <f t="shared" si="69"/>
        <v>22469349.692126494</v>
      </c>
      <c r="AQ73" s="37">
        <f t="shared" si="69"/>
        <v>33993248.722192734</v>
      </c>
      <c r="AR73" s="37">
        <f t="shared" si="69"/>
        <v>24692990.114985541</v>
      </c>
      <c r="AS73" s="37">
        <f t="shared" si="69"/>
        <v>36211272.743429944</v>
      </c>
      <c r="AT73" s="37">
        <f t="shared" si="69"/>
        <v>26906945.914893925</v>
      </c>
      <c r="AU73" s="37">
        <f t="shared" si="69"/>
        <v>38421377.80218339</v>
      </c>
      <c r="AV73" s="37">
        <f t="shared" si="69"/>
        <v>46358598.502214938</v>
      </c>
      <c r="AW73" s="37">
        <f t="shared" si="69"/>
        <v>40632971.454878211</v>
      </c>
      <c r="AX73" s="37">
        <f t="shared" si="69"/>
        <v>48570960.807399802</v>
      </c>
      <c r="AY73" s="37">
        <f t="shared" si="69"/>
        <v>42848006.438384213</v>
      </c>
      <c r="BA73" s="37">
        <f t="shared" si="52"/>
        <v>65706822</v>
      </c>
      <c r="BB73" s="37">
        <f t="shared" si="52"/>
        <v>169127229.97009057</v>
      </c>
      <c r="BC73" s="37">
        <f t="shared" si="52"/>
        <v>369310889.82197458</v>
      </c>
      <c r="BD73" s="37">
        <f t="shared" si="52"/>
        <v>445858934.47249341</v>
      </c>
      <c r="BF73" s="77" t="s">
        <v>246</v>
      </c>
      <c r="BG73" s="77" t="str">
        <f t="shared" si="53"/>
        <v>RequestsBase Case Scenario</v>
      </c>
    </row>
    <row r="74" spans="2:59" x14ac:dyDescent="0.25">
      <c r="B74" s="48" t="s">
        <v>100</v>
      </c>
      <c r="C74" s="82" t="s">
        <v>118</v>
      </c>
      <c r="D74" s="66">
        <f>City_B!C73</f>
        <v>14755</v>
      </c>
      <c r="E74" s="66">
        <f>City_B!D73</f>
        <v>16669</v>
      </c>
      <c r="F74" s="66">
        <f>City_B!E73</f>
        <v>21687</v>
      </c>
      <c r="G74" s="66">
        <f>City_B!F73</f>
        <v>27408</v>
      </c>
      <c r="H74" s="66">
        <f>City_B!G73</f>
        <v>32307</v>
      </c>
      <c r="I74" s="66">
        <f>City_B!H73</f>
        <v>33154</v>
      </c>
      <c r="J74" s="66">
        <f>City_B!I73</f>
        <v>37918</v>
      </c>
      <c r="K74" s="66">
        <f>City_B!J73</f>
        <v>46044</v>
      </c>
      <c r="L74" s="66">
        <f>City_B!K73</f>
        <v>50921</v>
      </c>
      <c r="M74" s="66">
        <f>City_B!L73</f>
        <v>53141</v>
      </c>
      <c r="N74" s="66">
        <f>City_B!M73</f>
        <v>53696</v>
      </c>
      <c r="O74" s="66">
        <f>City_B!N73</f>
        <v>52684</v>
      </c>
      <c r="P74" s="37">
        <f>_xlfn.XLOOKUP(P56,Data_Analysis_B!$P$114:$P$150,Data_Analysis_B!$Q$114:$Q$150)</f>
        <v>62703.354648679153</v>
      </c>
      <c r="Q74" s="37">
        <f>_xlfn.XLOOKUP(Q56,Data_Analysis_B!$P$114:$P$150,Data_Analysis_B!$Q$114:$Q$150)</f>
        <v>65285.632494222278</v>
      </c>
      <c r="R74" s="37">
        <f>_xlfn.XLOOKUP(R56,Data_Analysis_B!$P$114:$P$150,Data_Analysis_B!$Q$114:$Q$150)</f>
        <v>95252.553459551142</v>
      </c>
      <c r="S74" s="37">
        <f>_xlfn.XLOOKUP(S56,Data_Analysis_B!$P$114:$P$150,Data_Analysis_B!$Q$114:$Q$150)</f>
        <v>76543.726167942295</v>
      </c>
      <c r="T74" s="37">
        <f>_xlfn.XLOOKUP(T56,Data_Analysis_B!$P$114:$P$150,Data_Analysis_B!$Q$114:$Q$150)</f>
        <v>102377.444995321</v>
      </c>
      <c r="U74" s="37">
        <f>_xlfn.XLOOKUP(U56,Data_Analysis_B!$P$114:$P$150,Data_Analysis_B!$Q$114:$Q$150)</f>
        <v>83668.617703545067</v>
      </c>
      <c r="V74" s="37">
        <f>_xlfn.XLOOKUP(V56,Data_Analysis_B!$P$114:$P$150,Data_Analysis_B!$Q$114:$Q$150)</f>
        <v>109502.33653065329</v>
      </c>
      <c r="W74" s="37">
        <f>_xlfn.XLOOKUP(W56,Data_Analysis_B!$P$114:$P$150,Data_Analysis_B!$Q$114:$Q$150)</f>
        <v>90793.509239071849</v>
      </c>
      <c r="X74" s="37">
        <f>_xlfn.XLOOKUP(X56,Data_Analysis_B!$P$114:$P$150,Data_Analysis_B!$Q$114:$Q$150)</f>
        <v>87575.474493378453</v>
      </c>
      <c r="Y74" s="37">
        <f>_xlfn.XLOOKUP(Y56,Data_Analysis_B!$P$114:$P$150,Data_Analysis_B!$Q$114:$Q$150)</f>
        <v>97918.400774801732</v>
      </c>
      <c r="Z74" s="37">
        <f>_xlfn.XLOOKUP(Z56,Data_Analysis_B!$P$114:$P$150,Data_Analysis_B!$Q$114:$Q$150)</f>
        <v>94700.366028912933</v>
      </c>
      <c r="AA74" s="37">
        <f>_xlfn.XLOOKUP(AA56,Data_Analysis_B!$P$114:$P$150,Data_Analysis_B!$Q$114:$Q$150)</f>
        <v>105043.29231082551</v>
      </c>
      <c r="AB74" s="37">
        <f>_xlfn.XLOOKUP(AB56,Data_Analysis_B!$P$114:$P$150,Data_Analysis_B!$Q$114:$Q$150)</f>
        <v>101825.2575647693</v>
      </c>
      <c r="AC74" s="37">
        <f>_xlfn.XLOOKUP(AC56,Data_Analysis_B!$P$114:$P$150,Data_Analysis_B!$Q$114:$Q$150)</f>
        <v>106729.8081118002</v>
      </c>
      <c r="AD74" s="37">
        <f>_xlfn.XLOOKUP(AD56,Data_Analysis_B!$P$114:$P$150,Data_Analysis_B!$Q$114:$Q$150)</f>
        <v>138001.9026734347</v>
      </c>
      <c r="AE74" s="37">
        <f>_xlfn.XLOOKUP(AE56,Data_Analysis_B!$P$114:$P$150,Data_Analysis_B!$Q$114:$Q$150)</f>
        <v>119293.075381879</v>
      </c>
      <c r="AF74" s="37">
        <f>_xlfn.XLOOKUP(AF56,Data_Analysis_B!$P$114:$P$150,Data_Analysis_B!$Q$114:$Q$150)</f>
        <v>145126.79420897731</v>
      </c>
      <c r="AG74" s="37">
        <f>_xlfn.XLOOKUP(AG56,Data_Analysis_B!$P$114:$P$150,Data_Analysis_B!$Q$114:$Q$150)</f>
        <v>126417.96691760889</v>
      </c>
      <c r="AH74" s="37">
        <f>_xlfn.XLOOKUP(AH56,Data_Analysis_B!$P$114:$P$150,Data_Analysis_B!$Q$114:$Q$150)</f>
        <v>152251.68574469321</v>
      </c>
      <c r="AI74" s="37">
        <f>_xlfn.XLOOKUP(AI56,Data_Analysis_B!$P$114:$P$150,Data_Analysis_B!$Q$114:$Q$150)</f>
        <v>133542.85845313559</v>
      </c>
      <c r="AJ74" s="37">
        <f>_xlfn.XLOOKUP(AJ56,Data_Analysis_B!$P$114:$P$150,Data_Analysis_B!$Q$114:$Q$150)</f>
        <v>130324.8237068794</v>
      </c>
      <c r="AK74" s="37">
        <f>_xlfn.XLOOKUP(AK56,Data_Analysis_B!$P$114:$P$150,Data_Analysis_B!$Q$114:$Q$150)</f>
        <v>140667.74998824141</v>
      </c>
      <c r="AL74" s="37">
        <f>_xlfn.XLOOKUP(AL56,Data_Analysis_B!$P$114:$P$150,Data_Analysis_B!$Q$114:$Q$150)</f>
        <v>137449.71524276119</v>
      </c>
      <c r="AM74" s="37">
        <f>_xlfn.XLOOKUP(AM56,Data_Analysis_B!$P$114:$P$150,Data_Analysis_B!$Q$114:$Q$150)</f>
        <v>147792.6415246863</v>
      </c>
      <c r="AN74" s="37">
        <f>_xlfn.XLOOKUP(AN56,Data_Analysis_B!$P$114:$P$150,Data_Analysis_B!$Q$114:$Q$150)</f>
        <v>144574.60677858969</v>
      </c>
      <c r="AO74" s="37">
        <f>_xlfn.XLOOKUP(AO56,Data_Analysis_B!$P$114:$P$150,Data_Analysis_B!$Q$114:$Q$150)</f>
        <v>149479.15732540569</v>
      </c>
      <c r="AP74" s="37">
        <f>_xlfn.XLOOKUP(AP56,Data_Analysis_B!$P$114:$P$150,Data_Analysis_B!$Q$114:$Q$150)</f>
        <v>283948.73908272531</v>
      </c>
      <c r="AQ74" s="37">
        <f>_xlfn.XLOOKUP(AQ56,Data_Analysis_B!$P$114:$P$150,Data_Analysis_B!$Q$114:$Q$150)</f>
        <v>226489.69883271109</v>
      </c>
      <c r="AR74" s="37">
        <f>_xlfn.XLOOKUP(AR56,Data_Analysis_B!$P$114:$P$150,Data_Analysis_B!$Q$114:$Q$150)</f>
        <v>291073.63061825582</v>
      </c>
      <c r="AS74" s="37">
        <f>_xlfn.XLOOKUP(AS56,Data_Analysis_B!$P$114:$P$150,Data_Analysis_B!$Q$114:$Q$150)</f>
        <v>233614.59036845359</v>
      </c>
      <c r="AT74" s="37">
        <f>_xlfn.XLOOKUP(AT56,Data_Analysis_B!$P$114:$P$150,Data_Analysis_B!$Q$114:$Q$150)</f>
        <v>298198.52215375629</v>
      </c>
      <c r="AU74" s="37">
        <f>_xlfn.XLOOKUP(AU56,Data_Analysis_B!$P$114:$P$150,Data_Analysis_B!$Q$114:$Q$150)</f>
        <v>240739.48190426591</v>
      </c>
      <c r="AV74" s="37">
        <f>_xlfn.XLOOKUP(AV56,Data_Analysis_B!$P$114:$P$150,Data_Analysis_B!$Q$114:$Q$150)</f>
        <v>202125.9264941194</v>
      </c>
      <c r="AW74" s="37">
        <f>_xlfn.XLOOKUP(AW56,Data_Analysis_B!$P$114:$P$150,Data_Analysis_B!$Q$114:$Q$150)</f>
        <v>247864.37343967761</v>
      </c>
      <c r="AX74" s="37">
        <f>_xlfn.XLOOKUP(AX56,Data_Analysis_B!$P$114:$P$150,Data_Analysis_B!$Q$114:$Q$150)</f>
        <v>209250.81802964499</v>
      </c>
      <c r="AY74" s="37">
        <f>_xlfn.XLOOKUP(AY56,Data_Analysis_B!$P$114:$P$150,Data_Analysis_B!$Q$114:$Q$150)</f>
        <v>254989.2649754202</v>
      </c>
      <c r="BA74" s="37">
        <f t="shared" si="52"/>
        <v>440384</v>
      </c>
      <c r="BB74" s="37">
        <f t="shared" si="52"/>
        <v>1071364.7088469048</v>
      </c>
      <c r="BC74" s="37">
        <f t="shared" si="52"/>
        <v>1579424.2795188664</v>
      </c>
      <c r="BD74" s="37">
        <f t="shared" si="52"/>
        <v>2782348.8100030259</v>
      </c>
      <c r="BF74" s="77" t="s">
        <v>246</v>
      </c>
      <c r="BG74" s="77" t="str">
        <f t="shared" si="53"/>
        <v>Active DriversBase Case Scenario</v>
      </c>
    </row>
    <row r="75" spans="2:59" x14ac:dyDescent="0.25">
      <c r="B75" s="48" t="s">
        <v>101</v>
      </c>
      <c r="C75" s="82" t="s">
        <v>118</v>
      </c>
      <c r="D75" s="66">
        <f>City_B!C74</f>
        <v>317856</v>
      </c>
      <c r="E75" s="66">
        <f>City_B!D74</f>
        <v>372480</v>
      </c>
      <c r="F75" s="66">
        <f>City_B!E74</f>
        <v>487802</v>
      </c>
      <c r="G75" s="66">
        <f>City_B!F74</f>
        <v>593327</v>
      </c>
      <c r="H75" s="66">
        <f>City_B!G74</f>
        <v>677618</v>
      </c>
      <c r="I75" s="66">
        <f>City_B!H74</f>
        <v>774575</v>
      </c>
      <c r="J75" s="66">
        <f>City_B!I74</f>
        <v>910589</v>
      </c>
      <c r="K75" s="66">
        <f>City_B!J74</f>
        <v>1003274</v>
      </c>
      <c r="L75" s="66">
        <f>City_B!K74</f>
        <v>1154752</v>
      </c>
      <c r="M75" s="66">
        <f>City_B!L74</f>
        <v>1290431</v>
      </c>
      <c r="N75" s="66">
        <f>City_B!M74</f>
        <v>1406374</v>
      </c>
      <c r="O75" s="66">
        <f>City_B!N74</f>
        <v>1554974</v>
      </c>
      <c r="P75" s="37">
        <f>_xlfn.XLOOKUP(P$170,Data_Analysis_B!$P$70:$P$106,Data_Analysis_B!$Q$70:$Q$106)</f>
        <v>1639444.4973140671</v>
      </c>
      <c r="Q75" s="37">
        <f>_xlfn.XLOOKUP(Q$170,Data_Analysis_B!$P$70:$P$106,Data_Analysis_B!$Q$70:$Q$106)</f>
        <v>1811455.0893697671</v>
      </c>
      <c r="R75" s="37">
        <f>_xlfn.XLOOKUP(R$170,Data_Analysis_B!$P$70:$P$106,Data_Analysis_B!$Q$70:$Q$106)</f>
        <v>1412967.5724433011</v>
      </c>
      <c r="S75" s="37">
        <f>_xlfn.XLOOKUP(S$170,Data_Analysis_B!$P$70:$P$106,Data_Analysis_B!$Q$70:$Q$106)</f>
        <v>1899087.867633485</v>
      </c>
      <c r="T75" s="37">
        <f>_xlfn.XLOOKUP(T$170,Data_Analysis_B!$P$70:$P$106,Data_Analysis_B!$Q$70:$Q$106)</f>
        <v>1651790.840776087</v>
      </c>
      <c r="U75" s="37">
        <f>_xlfn.XLOOKUP(U$170,Data_Analysis_B!$P$70:$P$106,Data_Analysis_B!$Q$70:$Q$106)</f>
        <v>2137911.1359692249</v>
      </c>
      <c r="V75" s="37">
        <f>_xlfn.XLOOKUP(V$170,Data_Analysis_B!$P$70:$P$106,Data_Analysis_B!$Q$70:$Q$106)</f>
        <v>1890614.1091178791</v>
      </c>
      <c r="W75" s="37">
        <f>_xlfn.XLOOKUP(W$170,Data_Analysis_B!$P$70:$P$106,Data_Analysis_B!$Q$70:$Q$106)</f>
        <v>2376734.4043068909</v>
      </c>
      <c r="X75" s="37">
        <f>_xlfn.XLOOKUP(X$170,Data_Analysis_B!$P$70:$P$106,Data_Analysis_B!$Q$70:$Q$106)</f>
        <v>2602712.8720615171</v>
      </c>
      <c r="Y75" s="37">
        <f>_xlfn.XLOOKUP(Y$170,Data_Analysis_B!$P$70:$P$106,Data_Analysis_B!$Q$70:$Q$106)</f>
        <v>2615557.672640502</v>
      </c>
      <c r="Z75" s="37">
        <f>_xlfn.XLOOKUP(Z$170,Data_Analysis_B!$P$70:$P$106,Data_Analysis_B!$Q$70:$Q$106)</f>
        <v>2841536.1403988688</v>
      </c>
      <c r="AA75" s="37">
        <f>_xlfn.XLOOKUP(AA$170,Data_Analysis_B!$P$70:$P$106,Data_Analysis_B!$Q$70:$Q$106)</f>
        <v>2854380.940967836</v>
      </c>
      <c r="AB75" s="37">
        <f>_xlfn.XLOOKUP(AB$170,Data_Analysis_B!$P$70:$P$106,Data_Analysis_B!$Q$70:$Q$106)</f>
        <v>3080359.40872999</v>
      </c>
      <c r="AC75" s="37">
        <f>_xlfn.XLOOKUP(AC$170,Data_Analysis_B!$P$70:$P$106,Data_Analysis_B!$Q$70:$Q$106)</f>
        <v>3192397.5554557792</v>
      </c>
      <c r="AD75" s="37">
        <f>_xlfn.XLOOKUP(AD$170,Data_Analysis_B!$P$70:$P$106,Data_Analysis_B!$Q$70:$Q$106)</f>
        <v>2845907.1824544119</v>
      </c>
      <c r="AE75" s="37">
        <f>_xlfn.XLOOKUP(AE$170,Data_Analysis_B!$P$70:$P$106,Data_Analysis_B!$Q$70:$Q$106)</f>
        <v>3332027.4776431709</v>
      </c>
      <c r="AF75" s="37">
        <f>_xlfn.XLOOKUP(AF$170,Data_Analysis_B!$P$70:$P$106,Data_Analysis_B!$Q$70:$Q$106)</f>
        <v>3084730.4507919052</v>
      </c>
      <c r="AG75" s="37">
        <f>_xlfn.XLOOKUP(AG$170,Data_Analysis_B!$P$70:$P$106,Data_Analysis_B!$Q$70:$Q$106)</f>
        <v>3570850.745976781</v>
      </c>
      <c r="AH75" s="37">
        <f>_xlfn.XLOOKUP(AH$170,Data_Analysis_B!$P$70:$P$106,Data_Analysis_B!$Q$70:$Q$106)</f>
        <v>3323553.7191249658</v>
      </c>
      <c r="AI75" s="37">
        <f>_xlfn.XLOOKUP(AI$170,Data_Analysis_B!$P$70:$P$106,Data_Analysis_B!$Q$70:$Q$106)</f>
        <v>3809674.0143144489</v>
      </c>
      <c r="AJ75" s="37">
        <f>_xlfn.XLOOKUP(AJ$170,Data_Analysis_B!$P$70:$P$106,Data_Analysis_B!$Q$70:$Q$106)</f>
        <v>4035652.4820799972</v>
      </c>
      <c r="AK75" s="37">
        <f>_xlfn.XLOOKUP(AK$170,Data_Analysis_B!$P$70:$P$106,Data_Analysis_B!$Q$70:$Q$106)</f>
        <v>4048497.282660522</v>
      </c>
      <c r="AL75" s="37">
        <f>_xlfn.XLOOKUP(AL$170,Data_Analysis_B!$P$70:$P$106,Data_Analysis_B!$Q$70:$Q$106)</f>
        <v>4274475.7504107077</v>
      </c>
      <c r="AM75" s="37">
        <f>_xlfn.XLOOKUP(AM$170,Data_Analysis_B!$P$70:$P$106,Data_Analysis_B!$Q$70:$Q$106)</f>
        <v>4287320.5509794513</v>
      </c>
      <c r="AN75" s="37">
        <f>_xlfn.XLOOKUP(AN$170,Data_Analysis_B!$P$70:$P$106,Data_Analysis_B!$Q$70:$Q$106)</f>
        <v>4513299.0187424272</v>
      </c>
      <c r="AO75" s="37">
        <f>_xlfn.XLOOKUP(AO$170,Data_Analysis_B!$P$70:$P$106,Data_Analysis_B!$Q$70:$Q$106)</f>
        <v>4625337.165471876</v>
      </c>
      <c r="AP75" s="37">
        <f>_xlfn.XLOOKUP(AP$170,Data_Analysis_B!$P$70:$P$106,Data_Analysis_B!$Q$70:$Q$106)</f>
        <v>2421203.7089464432</v>
      </c>
      <c r="AQ75" s="37">
        <f>_xlfn.XLOOKUP(AQ$170,Data_Analysis_B!$P$70:$P$106,Data_Analysis_B!$Q$70:$Q$106)</f>
        <v>3662127.182003553</v>
      </c>
      <c r="AR75" s="37">
        <f>_xlfn.XLOOKUP(AR$170,Data_Analysis_B!$P$70:$P$106,Data_Analysis_B!$Q$70:$Q$106)</f>
        <v>2660026.9772845111</v>
      </c>
      <c r="AS75" s="37">
        <f>_xlfn.XLOOKUP(AS$170,Data_Analysis_B!$P$70:$P$106,Data_Analysis_B!$Q$70:$Q$106)</f>
        <v>3900950.450336969</v>
      </c>
      <c r="AT75" s="37">
        <f>_xlfn.XLOOKUP(AT$170,Data_Analysis_B!$P$70:$P$106,Data_Analysis_B!$Q$70:$Q$106)</f>
        <v>2898850.245623183</v>
      </c>
      <c r="AU75" s="37">
        <f>_xlfn.XLOOKUP(AU$170,Data_Analysis_B!$P$70:$P$106,Data_Analysis_B!$Q$70:$Q$106)</f>
        <v>4139773.718667564</v>
      </c>
      <c r="AV75" s="37">
        <f>_xlfn.XLOOKUP(AV$170,Data_Analysis_B!$P$70:$P$106,Data_Analysis_B!$Q$70:$Q$106)</f>
        <v>4995316.5974735692</v>
      </c>
      <c r="AW75" s="37">
        <f>_xlfn.XLOOKUP(AW$170,Data_Analysis_B!$P$70:$P$106,Data_Analysis_B!$Q$70:$Q$106)</f>
        <v>4378596.9870079402</v>
      </c>
      <c r="AX75" s="37">
        <f>_xlfn.XLOOKUP(AX$170,Data_Analysis_B!$P$70:$P$106,Data_Analysis_B!$Q$70:$Q$106)</f>
        <v>5234139.8658114737</v>
      </c>
      <c r="AY75" s="37">
        <f>_xlfn.XLOOKUP(AY$170,Data_Analysis_B!$P$70:$P$106,Data_Analysis_B!$Q$70:$Q$106)</f>
        <v>4617420.2553413548</v>
      </c>
      <c r="BA75" s="37">
        <f t="shared" si="52"/>
        <v>10544052</v>
      </c>
      <c r="BB75" s="37">
        <f t="shared" si="52"/>
        <v>25734193.142999426</v>
      </c>
      <c r="BC75" s="37">
        <f t="shared" si="52"/>
        <v>42885446.620622128</v>
      </c>
      <c r="BD75" s="37">
        <f t="shared" si="52"/>
        <v>48047042.172710866</v>
      </c>
      <c r="BF75" s="77" t="s">
        <v>246</v>
      </c>
      <c r="BG75" s="77" t="str">
        <f t="shared" si="53"/>
        <v>Active RidersBase Case Scenario</v>
      </c>
    </row>
    <row r="77" spans="2:59" x14ac:dyDescent="0.25">
      <c r="B77" s="88" t="s">
        <v>112</v>
      </c>
      <c r="C77" s="89"/>
      <c r="D77" s="90"/>
      <c r="E77" s="90"/>
      <c r="F77" s="90"/>
      <c r="G77" s="90"/>
      <c r="H77" s="90"/>
      <c r="I77" s="90"/>
      <c r="J77" s="90"/>
      <c r="K77" s="90"/>
      <c r="L77" s="90"/>
      <c r="M77" s="90"/>
      <c r="N77" s="90"/>
      <c r="O77" s="90"/>
    </row>
    <row r="78" spans="2:59" x14ac:dyDescent="0.25">
      <c r="B78" s="91" t="s">
        <v>153</v>
      </c>
      <c r="C78" s="92" t="s">
        <v>119</v>
      </c>
      <c r="D78" s="93">
        <f>D73/D57</f>
        <v>0.59975927843603927</v>
      </c>
      <c r="E78" s="93">
        <f t="shared" ref="E78:O78" si="70">E73/E57</f>
        <v>0.56028509682988326</v>
      </c>
      <c r="F78" s="93">
        <f t="shared" si="70"/>
        <v>0.49734289402309623</v>
      </c>
      <c r="G78" s="93">
        <f t="shared" si="70"/>
        <v>0.46935050723818383</v>
      </c>
      <c r="H78" s="93">
        <f t="shared" si="70"/>
        <v>0.4820909732232202</v>
      </c>
      <c r="I78" s="93">
        <f t="shared" si="70"/>
        <v>0.51078502900803846</v>
      </c>
      <c r="J78" s="93">
        <f t="shared" si="70"/>
        <v>0.4458949404241857</v>
      </c>
      <c r="K78" s="93">
        <f t="shared" si="70"/>
        <v>0.47611939967723743</v>
      </c>
      <c r="L78" s="93">
        <f t="shared" si="70"/>
        <v>0.47627229152937878</v>
      </c>
      <c r="M78" s="93">
        <f t="shared" si="70"/>
        <v>0.50654221838654323</v>
      </c>
      <c r="N78" s="93">
        <f t="shared" si="70"/>
        <v>0.51691681014008073</v>
      </c>
      <c r="O78" s="93">
        <f t="shared" si="70"/>
        <v>0.42555179336871185</v>
      </c>
      <c r="P78" s="139">
        <f>AVERAGE(D78:O78)</f>
        <v>0.49724260269038317</v>
      </c>
      <c r="Q78" s="139">
        <f>P78</f>
        <v>0.49724260269038317</v>
      </c>
      <c r="R78" s="139">
        <f t="shared" ref="R78:AY81" si="71">Q78</f>
        <v>0.49724260269038317</v>
      </c>
      <c r="S78" s="139">
        <f t="shared" si="71"/>
        <v>0.49724260269038317</v>
      </c>
      <c r="T78" s="139">
        <f t="shared" si="71"/>
        <v>0.49724260269038317</v>
      </c>
      <c r="U78" s="139">
        <f t="shared" si="71"/>
        <v>0.49724260269038317</v>
      </c>
      <c r="V78" s="139">
        <f t="shared" si="71"/>
        <v>0.49724260269038317</v>
      </c>
      <c r="W78" s="139">
        <f t="shared" si="71"/>
        <v>0.49724260269038317</v>
      </c>
      <c r="X78" s="139">
        <f t="shared" si="71"/>
        <v>0.49724260269038317</v>
      </c>
      <c r="Y78" s="139">
        <f t="shared" si="71"/>
        <v>0.49724260269038317</v>
      </c>
      <c r="Z78" s="139">
        <f t="shared" si="71"/>
        <v>0.49724260269038317</v>
      </c>
      <c r="AA78" s="139">
        <f t="shared" si="71"/>
        <v>0.49724260269038317</v>
      </c>
      <c r="AB78" s="139">
        <v>0.65</v>
      </c>
      <c r="AC78" s="139">
        <f t="shared" si="71"/>
        <v>0.65</v>
      </c>
      <c r="AD78" s="139">
        <f t="shared" si="71"/>
        <v>0.65</v>
      </c>
      <c r="AE78" s="139">
        <f t="shared" si="71"/>
        <v>0.65</v>
      </c>
      <c r="AF78" s="139">
        <f t="shared" si="71"/>
        <v>0.65</v>
      </c>
      <c r="AG78" s="139">
        <f t="shared" si="71"/>
        <v>0.65</v>
      </c>
      <c r="AH78" s="139">
        <f t="shared" si="71"/>
        <v>0.65</v>
      </c>
      <c r="AI78" s="139">
        <f t="shared" si="71"/>
        <v>0.65</v>
      </c>
      <c r="AJ78" s="139">
        <f t="shared" si="71"/>
        <v>0.65</v>
      </c>
      <c r="AK78" s="139">
        <f t="shared" si="71"/>
        <v>0.65</v>
      </c>
      <c r="AL78" s="139">
        <f t="shared" si="71"/>
        <v>0.65</v>
      </c>
      <c r="AM78" s="139">
        <f t="shared" si="71"/>
        <v>0.65</v>
      </c>
      <c r="AN78" s="139">
        <v>0.7</v>
      </c>
      <c r="AO78" s="139">
        <f t="shared" si="71"/>
        <v>0.7</v>
      </c>
      <c r="AP78" s="139">
        <f t="shared" si="71"/>
        <v>0.7</v>
      </c>
      <c r="AQ78" s="139">
        <f t="shared" si="71"/>
        <v>0.7</v>
      </c>
      <c r="AR78" s="139">
        <f t="shared" si="71"/>
        <v>0.7</v>
      </c>
      <c r="AS78" s="139">
        <f t="shared" si="71"/>
        <v>0.7</v>
      </c>
      <c r="AT78" s="139">
        <f t="shared" si="71"/>
        <v>0.7</v>
      </c>
      <c r="AU78" s="139">
        <f t="shared" si="71"/>
        <v>0.7</v>
      </c>
      <c r="AV78" s="139">
        <f t="shared" si="71"/>
        <v>0.7</v>
      </c>
      <c r="AW78" s="139">
        <f t="shared" si="71"/>
        <v>0.7</v>
      </c>
      <c r="AX78" s="139">
        <f t="shared" si="71"/>
        <v>0.7</v>
      </c>
      <c r="AY78" s="139">
        <f t="shared" si="71"/>
        <v>0.7</v>
      </c>
      <c r="BA78" s="181" t="s">
        <v>114</v>
      </c>
      <c r="BB78" s="181" t="s">
        <v>114</v>
      </c>
      <c r="BC78" s="181" t="s">
        <v>114</v>
      </c>
      <c r="BD78" s="181" t="s">
        <v>114</v>
      </c>
      <c r="BF78" s="77" t="s">
        <v>246</v>
      </c>
      <c r="BG78" s="77" t="str">
        <f t="shared" ref="BG78:BG141" si="72">B78&amp;BF78</f>
        <v>Shopping Sessions Conversion rateBase Case Scenario</v>
      </c>
    </row>
    <row r="79" spans="2:59" x14ac:dyDescent="0.25">
      <c r="B79" s="91" t="s">
        <v>154</v>
      </c>
      <c r="C79" s="92" t="s">
        <v>119</v>
      </c>
      <c r="D79" s="93">
        <f>D12/D73</f>
        <v>0.7896620842529759</v>
      </c>
      <c r="E79" s="93">
        <f t="shared" ref="E79:O79" si="73">E12/E73</f>
        <v>0.75266284459932786</v>
      </c>
      <c r="F79" s="93">
        <f t="shared" si="73"/>
        <v>0.79321848904694792</v>
      </c>
      <c r="G79" s="93">
        <f t="shared" si="73"/>
        <v>0.82206576481126747</v>
      </c>
      <c r="H79" s="93">
        <f t="shared" si="73"/>
        <v>0.80769788524438735</v>
      </c>
      <c r="I79" s="93">
        <f t="shared" si="73"/>
        <v>0.78067400767796569</v>
      </c>
      <c r="J79" s="93">
        <f t="shared" si="73"/>
        <v>0.76521988807309371</v>
      </c>
      <c r="K79" s="93">
        <f t="shared" si="73"/>
        <v>0.81186446635920229</v>
      </c>
      <c r="L79" s="93">
        <f t="shared" si="73"/>
        <v>0.81536779408220816</v>
      </c>
      <c r="M79" s="93">
        <f t="shared" si="73"/>
        <v>0.77672388236977952</v>
      </c>
      <c r="N79" s="93">
        <f t="shared" si="73"/>
        <v>0.7368438356830781</v>
      </c>
      <c r="O79" s="93">
        <f t="shared" si="73"/>
        <v>0.75797404216981346</v>
      </c>
      <c r="P79" s="143">
        <f>AVERAGE(J79:O79)</f>
        <v>0.77733231812286263</v>
      </c>
      <c r="Q79" s="139">
        <f>P79</f>
        <v>0.77733231812286263</v>
      </c>
      <c r="R79" s="139">
        <f t="shared" si="71"/>
        <v>0.77733231812286263</v>
      </c>
      <c r="S79" s="139">
        <f t="shared" si="71"/>
        <v>0.77733231812286263</v>
      </c>
      <c r="T79" s="139">
        <f t="shared" si="71"/>
        <v>0.77733231812286263</v>
      </c>
      <c r="U79" s="139">
        <f t="shared" si="71"/>
        <v>0.77733231812286263</v>
      </c>
      <c r="V79" s="139">
        <f t="shared" si="71"/>
        <v>0.77733231812286263</v>
      </c>
      <c r="W79" s="139">
        <f t="shared" si="71"/>
        <v>0.77733231812286263</v>
      </c>
      <c r="X79" s="139">
        <f t="shared" si="71"/>
        <v>0.77733231812286263</v>
      </c>
      <c r="Y79" s="139">
        <f t="shared" si="71"/>
        <v>0.77733231812286263</v>
      </c>
      <c r="Z79" s="139">
        <f t="shared" si="71"/>
        <v>0.77733231812286263</v>
      </c>
      <c r="AA79" s="139">
        <f t="shared" si="71"/>
        <v>0.77733231812286263</v>
      </c>
      <c r="AB79" s="139">
        <f t="shared" si="71"/>
        <v>0.77733231812286263</v>
      </c>
      <c r="AC79" s="139">
        <f t="shared" si="71"/>
        <v>0.77733231812286263</v>
      </c>
      <c r="AD79" s="139">
        <f t="shared" si="71"/>
        <v>0.77733231812286263</v>
      </c>
      <c r="AE79" s="139">
        <f t="shared" si="71"/>
        <v>0.77733231812286263</v>
      </c>
      <c r="AF79" s="139">
        <f t="shared" si="71"/>
        <v>0.77733231812286263</v>
      </c>
      <c r="AG79" s="139">
        <f t="shared" si="71"/>
        <v>0.77733231812286263</v>
      </c>
      <c r="AH79" s="139">
        <f t="shared" si="71"/>
        <v>0.77733231812286263</v>
      </c>
      <c r="AI79" s="139">
        <f t="shared" si="71"/>
        <v>0.77733231812286263</v>
      </c>
      <c r="AJ79" s="139">
        <f t="shared" si="71"/>
        <v>0.77733231812286263</v>
      </c>
      <c r="AK79" s="139">
        <f t="shared" si="71"/>
        <v>0.77733231812286263</v>
      </c>
      <c r="AL79" s="139">
        <f t="shared" si="71"/>
        <v>0.77733231812286263</v>
      </c>
      <c r="AM79" s="139">
        <f t="shared" si="71"/>
        <v>0.77733231812286263</v>
      </c>
      <c r="AN79" s="139">
        <f t="shared" si="71"/>
        <v>0.77733231812286263</v>
      </c>
      <c r="AO79" s="139">
        <f t="shared" si="71"/>
        <v>0.77733231812286263</v>
      </c>
      <c r="AP79" s="139">
        <f t="shared" si="71"/>
        <v>0.77733231812286263</v>
      </c>
      <c r="AQ79" s="139">
        <f t="shared" si="71"/>
        <v>0.77733231812286263</v>
      </c>
      <c r="AR79" s="139">
        <f t="shared" si="71"/>
        <v>0.77733231812286263</v>
      </c>
      <c r="AS79" s="139">
        <f t="shared" si="71"/>
        <v>0.77733231812286263</v>
      </c>
      <c r="AT79" s="139">
        <f t="shared" si="71"/>
        <v>0.77733231812286263</v>
      </c>
      <c r="AU79" s="139">
        <f t="shared" si="71"/>
        <v>0.77733231812286263</v>
      </c>
      <c r="AV79" s="139">
        <f t="shared" si="71"/>
        <v>0.77733231812286263</v>
      </c>
      <c r="AW79" s="139">
        <f t="shared" si="71"/>
        <v>0.77733231812286263</v>
      </c>
      <c r="AX79" s="139">
        <f t="shared" si="71"/>
        <v>0.77733231812286263</v>
      </c>
      <c r="AY79" s="139">
        <f t="shared" si="71"/>
        <v>0.77733231812286263</v>
      </c>
      <c r="BA79" s="181" t="s">
        <v>114</v>
      </c>
      <c r="BB79" s="181" t="s">
        <v>114</v>
      </c>
      <c r="BC79" s="181" t="s">
        <v>114</v>
      </c>
      <c r="BD79" s="181" t="s">
        <v>114</v>
      </c>
      <c r="BF79" s="77" t="s">
        <v>246</v>
      </c>
      <c r="BG79" s="77" t="str">
        <f t="shared" si="72"/>
        <v>Requests convertion rateBase Case Scenario</v>
      </c>
    </row>
    <row r="80" spans="2:59" x14ac:dyDescent="0.25">
      <c r="B80" s="91" t="s">
        <v>110</v>
      </c>
      <c r="C80" s="94" t="s">
        <v>119</v>
      </c>
      <c r="D80" s="93">
        <f>D70/D71</f>
        <v>2.9855271415123941</v>
      </c>
      <c r="E80" s="93">
        <f t="shared" ref="E80:O80" si="74">E70/E71</f>
        <v>2.6375052503473309</v>
      </c>
      <c r="F80" s="93">
        <f t="shared" si="74"/>
        <v>2.7029196372277995</v>
      </c>
      <c r="G80" s="93">
        <f t="shared" si="74"/>
        <v>2.8627280737296368</v>
      </c>
      <c r="H80" s="93">
        <f t="shared" si="74"/>
        <v>3.0358085996234663</v>
      </c>
      <c r="I80" s="93">
        <f t="shared" si="74"/>
        <v>2.9230016845079607</v>
      </c>
      <c r="J80" s="93">
        <f t="shared" si="74"/>
        <v>2.786426682523798</v>
      </c>
      <c r="K80" s="93">
        <f t="shared" si="74"/>
        <v>2.9217751877171354</v>
      </c>
      <c r="L80" s="93">
        <f t="shared" si="74"/>
        <v>2.9114964545861928</v>
      </c>
      <c r="M80" s="93">
        <f t="shared" si="74"/>
        <v>2.8935635896525089</v>
      </c>
      <c r="N80" s="93">
        <f t="shared" si="74"/>
        <v>2.7260041742982493</v>
      </c>
      <c r="O80" s="93">
        <f t="shared" si="74"/>
        <v>2.4350661486645007</v>
      </c>
      <c r="P80" s="139">
        <f>AVERAGE(J80:O80)</f>
        <v>2.7790553729070644</v>
      </c>
      <c r="Q80" s="139">
        <f>P80</f>
        <v>2.7790553729070644</v>
      </c>
      <c r="R80" s="139">
        <f t="shared" si="71"/>
        <v>2.7790553729070644</v>
      </c>
      <c r="S80" s="139">
        <f t="shared" si="71"/>
        <v>2.7790553729070644</v>
      </c>
      <c r="T80" s="139">
        <f t="shared" si="71"/>
        <v>2.7790553729070644</v>
      </c>
      <c r="U80" s="139">
        <f t="shared" si="71"/>
        <v>2.7790553729070644</v>
      </c>
      <c r="V80" s="139">
        <f t="shared" si="71"/>
        <v>2.7790553729070644</v>
      </c>
      <c r="W80" s="139">
        <f t="shared" si="71"/>
        <v>2.7790553729070644</v>
      </c>
      <c r="X80" s="139">
        <f t="shared" si="71"/>
        <v>2.7790553729070644</v>
      </c>
      <c r="Y80" s="139">
        <f t="shared" si="71"/>
        <v>2.7790553729070644</v>
      </c>
      <c r="Z80" s="139">
        <f t="shared" si="71"/>
        <v>2.7790553729070644</v>
      </c>
      <c r="AA80" s="139">
        <f t="shared" si="71"/>
        <v>2.7790553729070644</v>
      </c>
      <c r="AB80" s="139">
        <f t="shared" si="71"/>
        <v>2.7790553729070644</v>
      </c>
      <c r="AC80" s="139">
        <f t="shared" si="71"/>
        <v>2.7790553729070644</v>
      </c>
      <c r="AD80" s="139">
        <f t="shared" si="71"/>
        <v>2.7790553729070644</v>
      </c>
      <c r="AE80" s="139">
        <f t="shared" si="71"/>
        <v>2.7790553729070644</v>
      </c>
      <c r="AF80" s="139">
        <f t="shared" si="71"/>
        <v>2.7790553729070644</v>
      </c>
      <c r="AG80" s="139">
        <f t="shared" si="71"/>
        <v>2.7790553729070644</v>
      </c>
      <c r="AH80" s="139">
        <f t="shared" si="71"/>
        <v>2.7790553729070644</v>
      </c>
      <c r="AI80" s="139">
        <f t="shared" si="71"/>
        <v>2.7790553729070644</v>
      </c>
      <c r="AJ80" s="139">
        <f t="shared" si="71"/>
        <v>2.7790553729070644</v>
      </c>
      <c r="AK80" s="139">
        <f t="shared" si="71"/>
        <v>2.7790553729070644</v>
      </c>
      <c r="AL80" s="139">
        <f t="shared" si="71"/>
        <v>2.7790553729070644</v>
      </c>
      <c r="AM80" s="139">
        <f t="shared" si="71"/>
        <v>2.7790553729070644</v>
      </c>
      <c r="AN80" s="139">
        <f t="shared" si="71"/>
        <v>2.7790553729070644</v>
      </c>
      <c r="AO80" s="139">
        <f t="shared" si="71"/>
        <v>2.7790553729070644</v>
      </c>
      <c r="AP80" s="139">
        <f t="shared" si="71"/>
        <v>2.7790553729070644</v>
      </c>
      <c r="AQ80" s="139">
        <f t="shared" si="71"/>
        <v>2.7790553729070644</v>
      </c>
      <c r="AR80" s="139">
        <f t="shared" si="71"/>
        <v>2.7790553729070644</v>
      </c>
      <c r="AS80" s="139">
        <f t="shared" si="71"/>
        <v>2.7790553729070644</v>
      </c>
      <c r="AT80" s="139">
        <f t="shared" si="71"/>
        <v>2.7790553729070644</v>
      </c>
      <c r="AU80" s="139">
        <f t="shared" si="71"/>
        <v>2.7790553729070644</v>
      </c>
      <c r="AV80" s="139">
        <f t="shared" si="71"/>
        <v>2.7790553729070644</v>
      </c>
      <c r="AW80" s="139">
        <f t="shared" si="71"/>
        <v>2.7790553729070644</v>
      </c>
      <c r="AX80" s="139">
        <f t="shared" si="71"/>
        <v>2.7790553729070644</v>
      </c>
      <c r="AY80" s="139">
        <f t="shared" si="71"/>
        <v>2.7790553729070644</v>
      </c>
      <c r="BA80" s="181" t="s">
        <v>114</v>
      </c>
      <c r="BB80" s="181" t="s">
        <v>114</v>
      </c>
      <c r="BC80" s="181" t="s">
        <v>114</v>
      </c>
      <c r="BD80" s="181" t="s">
        <v>114</v>
      </c>
      <c r="BF80" s="77" t="s">
        <v>246</v>
      </c>
      <c r="BG80" s="77" t="str">
        <f t="shared" si="72"/>
        <v>New riders activation rateBase Case Scenario</v>
      </c>
    </row>
    <row r="81" spans="2:59" x14ac:dyDescent="0.25">
      <c r="B81" s="91" t="s">
        <v>111</v>
      </c>
      <c r="C81" s="94" t="s">
        <v>119</v>
      </c>
      <c r="D81" s="93">
        <f>D69/D72</f>
        <v>52.153371529308068</v>
      </c>
      <c r="E81" s="93">
        <f t="shared" ref="E81:O81" si="75">E69/E72</f>
        <v>48.29462494985961</v>
      </c>
      <c r="F81" s="93">
        <f t="shared" si="75"/>
        <v>56.007614213197968</v>
      </c>
      <c r="G81" s="93">
        <f t="shared" si="75"/>
        <v>54.512575888985253</v>
      </c>
      <c r="H81" s="93">
        <f t="shared" si="75"/>
        <v>56.612869309220905</v>
      </c>
      <c r="I81" s="93">
        <f t="shared" si="75"/>
        <v>66.890017339608619</v>
      </c>
      <c r="J81" s="93">
        <f t="shared" si="75"/>
        <v>70.575745160299093</v>
      </c>
      <c r="K81" s="93">
        <f t="shared" si="75"/>
        <v>67.802712280223531</v>
      </c>
      <c r="L81" s="93">
        <f t="shared" si="75"/>
        <v>69.695241178374872</v>
      </c>
      <c r="M81" s="93">
        <f t="shared" si="75"/>
        <v>72.891868449584393</v>
      </c>
      <c r="N81" s="93">
        <f t="shared" si="75"/>
        <v>81.589001707251327</v>
      </c>
      <c r="O81" s="93">
        <f t="shared" si="75"/>
        <v>83.871101649813724</v>
      </c>
      <c r="P81" s="139">
        <f>AVERAGE(D81:O81)</f>
        <v>65.074728637977287</v>
      </c>
      <c r="Q81" s="139">
        <f>P81</f>
        <v>65.074728637977287</v>
      </c>
      <c r="R81" s="139">
        <f t="shared" si="71"/>
        <v>65.074728637977287</v>
      </c>
      <c r="S81" s="139">
        <f t="shared" si="71"/>
        <v>65.074728637977287</v>
      </c>
      <c r="T81" s="139">
        <f t="shared" si="71"/>
        <v>65.074728637977287</v>
      </c>
      <c r="U81" s="139">
        <f t="shared" si="71"/>
        <v>65.074728637977287</v>
      </c>
      <c r="V81" s="139">
        <f t="shared" si="71"/>
        <v>65.074728637977287</v>
      </c>
      <c r="W81" s="139">
        <f t="shared" si="71"/>
        <v>65.074728637977287</v>
      </c>
      <c r="X81" s="139">
        <f t="shared" si="71"/>
        <v>65.074728637977287</v>
      </c>
      <c r="Y81" s="139">
        <f t="shared" si="71"/>
        <v>65.074728637977287</v>
      </c>
      <c r="Z81" s="139">
        <f t="shared" si="71"/>
        <v>65.074728637977287</v>
      </c>
      <c r="AA81" s="139">
        <f t="shared" si="71"/>
        <v>65.074728637977287</v>
      </c>
      <c r="AB81" s="139">
        <f t="shared" si="71"/>
        <v>65.074728637977287</v>
      </c>
      <c r="AC81" s="139">
        <f t="shared" si="71"/>
        <v>65.074728637977287</v>
      </c>
      <c r="AD81" s="139">
        <f t="shared" si="71"/>
        <v>65.074728637977287</v>
      </c>
      <c r="AE81" s="139">
        <f t="shared" si="71"/>
        <v>65.074728637977287</v>
      </c>
      <c r="AF81" s="139">
        <f t="shared" si="71"/>
        <v>65.074728637977287</v>
      </c>
      <c r="AG81" s="139">
        <f t="shared" si="71"/>
        <v>65.074728637977287</v>
      </c>
      <c r="AH81" s="139">
        <f t="shared" si="71"/>
        <v>65.074728637977287</v>
      </c>
      <c r="AI81" s="139">
        <f t="shared" si="71"/>
        <v>65.074728637977287</v>
      </c>
      <c r="AJ81" s="139">
        <f t="shared" si="71"/>
        <v>65.074728637977287</v>
      </c>
      <c r="AK81" s="139">
        <f t="shared" si="71"/>
        <v>65.074728637977287</v>
      </c>
      <c r="AL81" s="139">
        <f t="shared" si="71"/>
        <v>65.074728637977287</v>
      </c>
      <c r="AM81" s="139">
        <f t="shared" si="71"/>
        <v>65.074728637977287</v>
      </c>
      <c r="AN81" s="139">
        <f t="shared" si="71"/>
        <v>65.074728637977287</v>
      </c>
      <c r="AO81" s="139">
        <f t="shared" si="71"/>
        <v>65.074728637977287</v>
      </c>
      <c r="AP81" s="139">
        <f t="shared" si="71"/>
        <v>65.074728637977287</v>
      </c>
      <c r="AQ81" s="139">
        <f t="shared" si="71"/>
        <v>65.074728637977287</v>
      </c>
      <c r="AR81" s="139">
        <f t="shared" si="71"/>
        <v>65.074728637977287</v>
      </c>
      <c r="AS81" s="139">
        <f t="shared" si="71"/>
        <v>65.074728637977287</v>
      </c>
      <c r="AT81" s="139">
        <f t="shared" si="71"/>
        <v>65.074728637977287</v>
      </c>
      <c r="AU81" s="139">
        <f t="shared" si="71"/>
        <v>65.074728637977287</v>
      </c>
      <c r="AV81" s="139">
        <f t="shared" si="71"/>
        <v>65.074728637977287</v>
      </c>
      <c r="AW81" s="139">
        <f t="shared" si="71"/>
        <v>65.074728637977287</v>
      </c>
      <c r="AX81" s="139">
        <f t="shared" si="71"/>
        <v>65.074728637977287</v>
      </c>
      <c r="AY81" s="139">
        <f t="shared" si="71"/>
        <v>65.074728637977287</v>
      </c>
      <c r="BA81" s="181" t="s">
        <v>114</v>
      </c>
      <c r="BB81" s="181" t="s">
        <v>114</v>
      </c>
      <c r="BC81" s="181" t="s">
        <v>114</v>
      </c>
      <c r="BD81" s="181" t="s">
        <v>114</v>
      </c>
      <c r="BF81" s="77" t="s">
        <v>246</v>
      </c>
      <c r="BG81" s="77" t="str">
        <f t="shared" si="72"/>
        <v>New drivers activation rateBase Case Scenario</v>
      </c>
    </row>
    <row r="82" spans="2:59" x14ac:dyDescent="0.25">
      <c r="B82" s="91" t="s">
        <v>120</v>
      </c>
      <c r="C82" s="91" t="s">
        <v>121</v>
      </c>
      <c r="D82" s="95">
        <f>D70/D71</f>
        <v>2.9855271415123941</v>
      </c>
      <c r="E82" s="95">
        <f t="shared" ref="E82:AY82" si="76">E70/E71</f>
        <v>2.6375052503473309</v>
      </c>
      <c r="F82" s="95">
        <f t="shared" si="76"/>
        <v>2.7029196372277995</v>
      </c>
      <c r="G82" s="95">
        <f t="shared" si="76"/>
        <v>2.8627280737296368</v>
      </c>
      <c r="H82" s="95">
        <f t="shared" si="76"/>
        <v>3.0358085996234663</v>
      </c>
      <c r="I82" s="95">
        <f t="shared" si="76"/>
        <v>2.9230016845079607</v>
      </c>
      <c r="J82" s="95">
        <f t="shared" si="76"/>
        <v>2.786426682523798</v>
      </c>
      <c r="K82" s="95">
        <f t="shared" si="76"/>
        <v>2.9217751877171354</v>
      </c>
      <c r="L82" s="95">
        <f t="shared" si="76"/>
        <v>2.9114964545861928</v>
      </c>
      <c r="M82" s="95">
        <f t="shared" si="76"/>
        <v>2.8935635896525089</v>
      </c>
      <c r="N82" s="95">
        <f t="shared" si="76"/>
        <v>2.7260041742982493</v>
      </c>
      <c r="O82" s="95">
        <f t="shared" si="76"/>
        <v>2.4350661486645007</v>
      </c>
      <c r="P82" s="95">
        <f t="shared" si="76"/>
        <v>2.7790553729070644</v>
      </c>
      <c r="Q82" s="95">
        <f t="shared" si="76"/>
        <v>2.7790553729070644</v>
      </c>
      <c r="R82" s="95">
        <f t="shared" si="76"/>
        <v>2.7790553729070644</v>
      </c>
      <c r="S82" s="95">
        <f t="shared" si="76"/>
        <v>2.7790553729070644</v>
      </c>
      <c r="T82" s="95">
        <f t="shared" si="76"/>
        <v>2.7790553729070644</v>
      </c>
      <c r="U82" s="95">
        <f t="shared" si="76"/>
        <v>2.7790553729070644</v>
      </c>
      <c r="V82" s="95">
        <f t="shared" si="76"/>
        <v>2.7790553729070644</v>
      </c>
      <c r="W82" s="95">
        <f t="shared" si="76"/>
        <v>2.7790553729070644</v>
      </c>
      <c r="X82" s="95">
        <f t="shared" si="76"/>
        <v>2.7790553729070644</v>
      </c>
      <c r="Y82" s="95">
        <f t="shared" si="76"/>
        <v>2.7790553729070644</v>
      </c>
      <c r="Z82" s="95">
        <f t="shared" si="76"/>
        <v>2.7790553729070644</v>
      </c>
      <c r="AA82" s="95">
        <f t="shared" si="76"/>
        <v>2.7790553729070644</v>
      </c>
      <c r="AB82" s="95">
        <f t="shared" si="76"/>
        <v>2.7790553729070644</v>
      </c>
      <c r="AC82" s="95">
        <f t="shared" si="76"/>
        <v>2.7790553729070644</v>
      </c>
      <c r="AD82" s="95">
        <f t="shared" si="76"/>
        <v>2.7790553729070644</v>
      </c>
      <c r="AE82" s="95">
        <f t="shared" si="76"/>
        <v>2.7790553729070644</v>
      </c>
      <c r="AF82" s="95">
        <f t="shared" si="76"/>
        <v>2.7790553729070644</v>
      </c>
      <c r="AG82" s="95">
        <f t="shared" si="76"/>
        <v>2.7790553729070644</v>
      </c>
      <c r="AH82" s="95">
        <f t="shared" si="76"/>
        <v>2.7790553729070644</v>
      </c>
      <c r="AI82" s="95">
        <f t="shared" si="76"/>
        <v>2.7790553729070644</v>
      </c>
      <c r="AJ82" s="95">
        <f t="shared" si="76"/>
        <v>2.7790553729070644</v>
      </c>
      <c r="AK82" s="95">
        <f t="shared" si="76"/>
        <v>2.7790553729070644</v>
      </c>
      <c r="AL82" s="95">
        <f t="shared" si="76"/>
        <v>2.7790553729070644</v>
      </c>
      <c r="AM82" s="95">
        <f t="shared" si="76"/>
        <v>2.7790553729070644</v>
      </c>
      <c r="AN82" s="95">
        <f t="shared" si="76"/>
        <v>2.7790553729070644</v>
      </c>
      <c r="AO82" s="95">
        <f t="shared" si="76"/>
        <v>2.7790553729070644</v>
      </c>
      <c r="AP82" s="95">
        <f t="shared" si="76"/>
        <v>2.7790553729070644</v>
      </c>
      <c r="AQ82" s="95">
        <f t="shared" si="76"/>
        <v>2.7790553729070644</v>
      </c>
      <c r="AR82" s="95">
        <f t="shared" si="76"/>
        <v>2.7790553729070644</v>
      </c>
      <c r="AS82" s="95">
        <f t="shared" si="76"/>
        <v>2.7790553729070644</v>
      </c>
      <c r="AT82" s="95">
        <f t="shared" si="76"/>
        <v>2.7790553729070644</v>
      </c>
      <c r="AU82" s="95">
        <f t="shared" si="76"/>
        <v>2.7790553729070644</v>
      </c>
      <c r="AV82" s="95">
        <f t="shared" si="76"/>
        <v>2.7790553729070644</v>
      </c>
      <c r="AW82" s="95">
        <f t="shared" si="76"/>
        <v>2.7790553729070644</v>
      </c>
      <c r="AX82" s="95">
        <f t="shared" si="76"/>
        <v>2.7790553729070644</v>
      </c>
      <c r="AY82" s="95">
        <f t="shared" si="76"/>
        <v>2.7790553729070644</v>
      </c>
      <c r="BA82" s="181" t="s">
        <v>114</v>
      </c>
      <c r="BB82" s="181" t="s">
        <v>114</v>
      </c>
      <c r="BC82" s="181" t="s">
        <v>114</v>
      </c>
      <c r="BD82" s="181" t="s">
        <v>114</v>
      </c>
      <c r="BF82" s="77" t="s">
        <v>246</v>
      </c>
      <c r="BG82" s="77" t="str">
        <f t="shared" si="72"/>
        <v>New riders avg tripsBase Case Scenario</v>
      </c>
    </row>
    <row r="83" spans="2:59" x14ac:dyDescent="0.25">
      <c r="B83" s="91" t="s">
        <v>122</v>
      </c>
      <c r="C83" s="91" t="s">
        <v>121</v>
      </c>
      <c r="D83" s="95">
        <f>D69/D72</f>
        <v>52.153371529308068</v>
      </c>
      <c r="E83" s="95">
        <f t="shared" ref="E83:AY83" si="77">E69/E72</f>
        <v>48.29462494985961</v>
      </c>
      <c r="F83" s="95">
        <f t="shared" si="77"/>
        <v>56.007614213197968</v>
      </c>
      <c r="G83" s="95">
        <f t="shared" si="77"/>
        <v>54.512575888985253</v>
      </c>
      <c r="H83" s="95">
        <f t="shared" si="77"/>
        <v>56.612869309220905</v>
      </c>
      <c r="I83" s="95">
        <f t="shared" si="77"/>
        <v>66.890017339608619</v>
      </c>
      <c r="J83" s="95">
        <f t="shared" si="77"/>
        <v>70.575745160299093</v>
      </c>
      <c r="K83" s="95">
        <f t="shared" si="77"/>
        <v>67.802712280223531</v>
      </c>
      <c r="L83" s="95">
        <f t="shared" si="77"/>
        <v>69.695241178374872</v>
      </c>
      <c r="M83" s="95">
        <f t="shared" si="77"/>
        <v>72.891868449584393</v>
      </c>
      <c r="N83" s="95">
        <f t="shared" si="77"/>
        <v>81.589001707251327</v>
      </c>
      <c r="O83" s="95">
        <f t="shared" si="77"/>
        <v>83.871101649813724</v>
      </c>
      <c r="P83" s="95">
        <f t="shared" si="77"/>
        <v>65.074728637977287</v>
      </c>
      <c r="Q83" s="95">
        <f t="shared" si="77"/>
        <v>65.074728637977287</v>
      </c>
      <c r="R83" s="95">
        <f t="shared" si="77"/>
        <v>65.074728637977287</v>
      </c>
      <c r="S83" s="95">
        <f t="shared" si="77"/>
        <v>65.074728637977287</v>
      </c>
      <c r="T83" s="95">
        <f t="shared" si="77"/>
        <v>65.074728637977287</v>
      </c>
      <c r="U83" s="95">
        <f t="shared" si="77"/>
        <v>65.074728637977287</v>
      </c>
      <c r="V83" s="95">
        <f t="shared" si="77"/>
        <v>65.074728637977287</v>
      </c>
      <c r="W83" s="95">
        <f t="shared" si="77"/>
        <v>65.074728637977287</v>
      </c>
      <c r="X83" s="95">
        <f t="shared" si="77"/>
        <v>65.074728637977287</v>
      </c>
      <c r="Y83" s="95">
        <f t="shared" si="77"/>
        <v>65.074728637977287</v>
      </c>
      <c r="Z83" s="95">
        <f t="shared" si="77"/>
        <v>65.074728637977287</v>
      </c>
      <c r="AA83" s="95">
        <f t="shared" si="77"/>
        <v>65.074728637977287</v>
      </c>
      <c r="AB83" s="95">
        <f t="shared" si="77"/>
        <v>65.074728637977287</v>
      </c>
      <c r="AC83" s="95">
        <f t="shared" si="77"/>
        <v>65.074728637977287</v>
      </c>
      <c r="AD83" s="95">
        <f t="shared" si="77"/>
        <v>65.074728637977287</v>
      </c>
      <c r="AE83" s="95">
        <f t="shared" si="77"/>
        <v>65.074728637977287</v>
      </c>
      <c r="AF83" s="95">
        <f t="shared" si="77"/>
        <v>65.074728637977287</v>
      </c>
      <c r="AG83" s="95">
        <f t="shared" si="77"/>
        <v>65.074728637977287</v>
      </c>
      <c r="AH83" s="95">
        <f t="shared" si="77"/>
        <v>65.074728637977287</v>
      </c>
      <c r="AI83" s="95">
        <f t="shared" si="77"/>
        <v>65.074728637977287</v>
      </c>
      <c r="AJ83" s="95">
        <f t="shared" si="77"/>
        <v>65.074728637977287</v>
      </c>
      <c r="AK83" s="95">
        <f t="shared" si="77"/>
        <v>65.074728637977287</v>
      </c>
      <c r="AL83" s="95">
        <f t="shared" si="77"/>
        <v>65.074728637977287</v>
      </c>
      <c r="AM83" s="95">
        <f t="shared" si="77"/>
        <v>65.074728637977287</v>
      </c>
      <c r="AN83" s="95">
        <f t="shared" si="77"/>
        <v>65.074728637977287</v>
      </c>
      <c r="AO83" s="95">
        <f t="shared" si="77"/>
        <v>65.074728637977287</v>
      </c>
      <c r="AP83" s="95">
        <f t="shared" si="77"/>
        <v>65.074728637977287</v>
      </c>
      <c r="AQ83" s="95">
        <f t="shared" si="77"/>
        <v>65.074728637977287</v>
      </c>
      <c r="AR83" s="95">
        <f t="shared" si="77"/>
        <v>65.074728637977287</v>
      </c>
      <c r="AS83" s="95">
        <f t="shared" si="77"/>
        <v>65.074728637977287</v>
      </c>
      <c r="AT83" s="95">
        <f t="shared" si="77"/>
        <v>65.074728637977287</v>
      </c>
      <c r="AU83" s="95">
        <f t="shared" si="77"/>
        <v>65.074728637977287</v>
      </c>
      <c r="AV83" s="95">
        <f t="shared" si="77"/>
        <v>65.074728637977287</v>
      </c>
      <c r="AW83" s="95">
        <f t="shared" si="77"/>
        <v>65.074728637977287</v>
      </c>
      <c r="AX83" s="95">
        <f t="shared" si="77"/>
        <v>65.074728637977287</v>
      </c>
      <c r="AY83" s="95">
        <f t="shared" si="77"/>
        <v>65.074728637977287</v>
      </c>
      <c r="BA83" s="181" t="s">
        <v>114</v>
      </c>
      <c r="BB83" s="181" t="s">
        <v>114</v>
      </c>
      <c r="BC83" s="181" t="s">
        <v>114</v>
      </c>
      <c r="BD83" s="181" t="s">
        <v>114</v>
      </c>
      <c r="BF83" s="77" t="s">
        <v>246</v>
      </c>
      <c r="BG83" s="77" t="str">
        <f t="shared" si="72"/>
        <v>New drivers avg tripsBase Case Scenario</v>
      </c>
    </row>
    <row r="84" spans="2:59" x14ac:dyDescent="0.25">
      <c r="B84" s="91" t="s">
        <v>123</v>
      </c>
      <c r="C84" s="94" t="s">
        <v>119</v>
      </c>
      <c r="D84" s="93">
        <f>D65/D59</f>
        <v>0.8163674500054412</v>
      </c>
      <c r="E84" s="93">
        <f t="shared" ref="E84:AY84" si="78">E65/E59</f>
        <v>0.86266263005430566</v>
      </c>
      <c r="F84" s="93">
        <f t="shared" si="78"/>
        <v>0.8041662150825547</v>
      </c>
      <c r="G84" s="93">
        <f t="shared" si="78"/>
        <v>4.4819611006130008E-2</v>
      </c>
      <c r="H84" s="93">
        <f t="shared" si="78"/>
        <v>0.7784352386887603</v>
      </c>
      <c r="I84" s="93">
        <f t="shared" si="78"/>
        <v>0.81515864075357014</v>
      </c>
      <c r="J84" s="93">
        <f t="shared" si="78"/>
        <v>0.84717257434851767</v>
      </c>
      <c r="K84" s="93">
        <f t="shared" si="78"/>
        <v>0.7773372008698759</v>
      </c>
      <c r="L84" s="93">
        <f t="shared" si="78"/>
        <v>0.75277070441662497</v>
      </c>
      <c r="M84" s="93">
        <f t="shared" si="78"/>
        <v>0.77901988918785214</v>
      </c>
      <c r="N84" s="93">
        <f t="shared" si="78"/>
        <v>0.82372059906328365</v>
      </c>
      <c r="O84" s="93">
        <f t="shared" si="78"/>
        <v>0.82739919161275033</v>
      </c>
      <c r="P84" s="93">
        <f t="shared" si="78"/>
        <v>0.69315081471760764</v>
      </c>
      <c r="Q84" s="93">
        <f t="shared" si="78"/>
        <v>0.69608307844845385</v>
      </c>
      <c r="R84" s="93">
        <f t="shared" si="78"/>
        <v>0.69815616376988787</v>
      </c>
      <c r="S84" s="93">
        <f t="shared" si="78"/>
        <v>0.69867015229135543</v>
      </c>
      <c r="T84" s="93">
        <f t="shared" si="78"/>
        <v>0.75359593586901052</v>
      </c>
      <c r="U84" s="93">
        <f t="shared" si="78"/>
        <v>0.7588729594866862</v>
      </c>
      <c r="V84" s="93">
        <f t="shared" si="78"/>
        <v>0.75880498403554053</v>
      </c>
      <c r="W84" s="93">
        <f t="shared" si="78"/>
        <v>0.75860722289478544</v>
      </c>
      <c r="X84" s="93">
        <f t="shared" si="78"/>
        <v>0.76175952926863899</v>
      </c>
      <c r="Y84" s="93">
        <f t="shared" si="78"/>
        <v>0.76306391985041921</v>
      </c>
      <c r="Z84" s="93">
        <f t="shared" si="78"/>
        <v>0.75847398695070822</v>
      </c>
      <c r="AA84" s="93">
        <f t="shared" si="78"/>
        <v>0.75013117042861222</v>
      </c>
      <c r="AB84" s="93">
        <f t="shared" si="78"/>
        <v>0.73744749316764224</v>
      </c>
      <c r="AC84" s="93">
        <f t="shared" si="78"/>
        <v>0.74113888303847841</v>
      </c>
      <c r="AD84" s="93">
        <f t="shared" si="78"/>
        <v>0.74489353342098052</v>
      </c>
      <c r="AE84" s="93">
        <f t="shared" si="78"/>
        <v>0.74878831422523806</v>
      </c>
      <c r="AF84" s="93">
        <f t="shared" si="78"/>
        <v>0.75296482771972861</v>
      </c>
      <c r="AG84" s="93">
        <f t="shared" si="78"/>
        <v>0.7529122353739548</v>
      </c>
      <c r="AH84" s="93">
        <f t="shared" si="78"/>
        <v>0.75241550836456073</v>
      </c>
      <c r="AI84" s="93">
        <f t="shared" si="78"/>
        <v>0.75188305205864547</v>
      </c>
      <c r="AJ84" s="93">
        <f t="shared" si="78"/>
        <v>0.75132270448896743</v>
      </c>
      <c r="AK84" s="93">
        <f t="shared" si="78"/>
        <v>0.75045296909066139</v>
      </c>
      <c r="AL84" s="93">
        <f t="shared" si="78"/>
        <v>0.74940205652734826</v>
      </c>
      <c r="AM84" s="93">
        <f t="shared" si="78"/>
        <v>0.74864606232540176</v>
      </c>
      <c r="AN84" s="93">
        <f t="shared" si="78"/>
        <v>0.7485223033168007</v>
      </c>
      <c r="AO84" s="93">
        <f t="shared" si="78"/>
        <v>0.74944520416256377</v>
      </c>
      <c r="AP84" s="93">
        <f t="shared" si="78"/>
        <v>0.75013739758957088</v>
      </c>
      <c r="AQ84" s="93">
        <f t="shared" si="78"/>
        <v>0.75057438627028683</v>
      </c>
      <c r="AR84" s="93">
        <f t="shared" si="78"/>
        <v>0.75072322560737426</v>
      </c>
      <c r="AS84" s="93">
        <f t="shared" si="78"/>
        <v>0.7505364254313448</v>
      </c>
      <c r="AT84" s="93">
        <f t="shared" si="78"/>
        <v>0.75033844126946048</v>
      </c>
      <c r="AU84" s="93">
        <f t="shared" si="78"/>
        <v>0.75016535234486892</v>
      </c>
      <c r="AV84" s="93">
        <f t="shared" si="78"/>
        <v>0.75002221070205422</v>
      </c>
      <c r="AW84" s="93">
        <f t="shared" si="78"/>
        <v>0.74991383621981145</v>
      </c>
      <c r="AX84" s="93">
        <f t="shared" si="78"/>
        <v>0.74986890848057375</v>
      </c>
      <c r="AY84" s="93">
        <f t="shared" si="78"/>
        <v>0.74990781281000929</v>
      </c>
      <c r="BA84" s="181" t="s">
        <v>114</v>
      </c>
      <c r="BB84" s="181" t="s">
        <v>114</v>
      </c>
      <c r="BC84" s="181" t="s">
        <v>114</v>
      </c>
      <c r="BD84" s="181" t="s">
        <v>114</v>
      </c>
      <c r="BF84" s="77" t="s">
        <v>246</v>
      </c>
      <c r="BG84" s="77" t="str">
        <f t="shared" si="72"/>
        <v>Driver utilization rateBase Case Scenario</v>
      </c>
    </row>
    <row r="85" spans="2:59" x14ac:dyDescent="0.25">
      <c r="B85" s="91" t="s">
        <v>161</v>
      </c>
      <c r="C85" s="94" t="s">
        <v>162</v>
      </c>
      <c r="D85" s="125">
        <f>D65-D63/60</f>
        <v>494891.22964334406</v>
      </c>
      <c r="E85" s="125">
        <f t="shared" ref="E85:AY85" si="79">E65-E63/60</f>
        <v>574971.80390227586</v>
      </c>
      <c r="F85" s="125">
        <f t="shared" si="79"/>
        <v>776794.91504822229</v>
      </c>
      <c r="G85" s="125">
        <f t="shared" si="79"/>
        <v>-134660.52464469077</v>
      </c>
      <c r="H85" s="125">
        <f t="shared" si="79"/>
        <v>1165467.097292051</v>
      </c>
      <c r="I85" s="125">
        <f t="shared" si="79"/>
        <v>1314336.0314765796</v>
      </c>
      <c r="J85" s="125">
        <f t="shared" si="79"/>
        <v>1508694.8323530771</v>
      </c>
      <c r="K85" s="125">
        <f t="shared" si="79"/>
        <v>1728861.2201854265</v>
      </c>
      <c r="L85" s="125">
        <f t="shared" si="79"/>
        <v>1961940.3870419608</v>
      </c>
      <c r="M85" s="125">
        <f t="shared" si="79"/>
        <v>2250524.6024682261</v>
      </c>
      <c r="N85" s="125">
        <f t="shared" si="79"/>
        <v>2391128.1808474758</v>
      </c>
      <c r="O85" s="125">
        <f t="shared" si="79"/>
        <v>2462356.217824189</v>
      </c>
      <c r="P85" s="125">
        <f t="shared" si="79"/>
        <v>2216260.7913451251</v>
      </c>
      <c r="Q85" s="125">
        <f t="shared" si="79"/>
        <v>2317349.6757270275</v>
      </c>
      <c r="R85" s="125">
        <f t="shared" si="79"/>
        <v>3388996.3090503919</v>
      </c>
      <c r="S85" s="125">
        <f t="shared" si="79"/>
        <v>2721826.7816386772</v>
      </c>
      <c r="T85" s="125">
        <f t="shared" si="79"/>
        <v>3985738.3299082285</v>
      </c>
      <c r="U85" s="125">
        <f t="shared" si="79"/>
        <v>3277290.4140076749</v>
      </c>
      <c r="V85" s="125">
        <f t="shared" si="79"/>
        <v>4284873.7548241466</v>
      </c>
      <c r="W85" s="125">
        <f t="shared" si="79"/>
        <v>3547811.3328532656</v>
      </c>
      <c r="X85" s="125">
        <f t="shared" si="79"/>
        <v>3433212.8983150916</v>
      </c>
      <c r="Y85" s="125">
        <f t="shared" si="79"/>
        <v>3844183.7770384201</v>
      </c>
      <c r="Z85" s="125">
        <f t="shared" si="79"/>
        <v>3693453.4840566264</v>
      </c>
      <c r="AA85" s="125">
        <f t="shared" si="79"/>
        <v>4048440.8452769215</v>
      </c>
      <c r="AB85" s="125">
        <f t="shared" si="79"/>
        <v>3854855.9525726633</v>
      </c>
      <c r="AC85" s="125">
        <f t="shared" si="79"/>
        <v>4062875.856619827</v>
      </c>
      <c r="AD85" s="125">
        <f t="shared" si="79"/>
        <v>5282879.6148275193</v>
      </c>
      <c r="AE85" s="125">
        <f t="shared" si="79"/>
        <v>4593545.3971399069</v>
      </c>
      <c r="AF85" s="125">
        <f t="shared" si="79"/>
        <v>5623952.6656319574</v>
      </c>
      <c r="AG85" s="125">
        <f t="shared" si="79"/>
        <v>4897054.064514298</v>
      </c>
      <c r="AH85" s="125">
        <f t="shared" si="79"/>
        <v>5892282.8889848888</v>
      </c>
      <c r="AI85" s="125">
        <f t="shared" si="79"/>
        <v>5163454.0750822583</v>
      </c>
      <c r="AJ85" s="125">
        <f t="shared" si="79"/>
        <v>5034570.5360170864</v>
      </c>
      <c r="AK85" s="125">
        <f t="shared" si="79"/>
        <v>5427422.7780698622</v>
      </c>
      <c r="AL85" s="125">
        <f t="shared" si="79"/>
        <v>5295520.0074030263</v>
      </c>
      <c r="AM85" s="125">
        <f t="shared" si="79"/>
        <v>5688157.477881996</v>
      </c>
      <c r="AN85" s="125">
        <f t="shared" si="79"/>
        <v>5563661.8466855977</v>
      </c>
      <c r="AO85" s="125">
        <f t="shared" si="79"/>
        <v>5760194.1703728912</v>
      </c>
      <c r="AP85" s="125">
        <f t="shared" si="79"/>
        <v>10953070.924184745</v>
      </c>
      <c r="AQ85" s="125">
        <f t="shared" si="79"/>
        <v>8742167.7090011276</v>
      </c>
      <c r="AR85" s="125">
        <f t="shared" si="79"/>
        <v>11237246.879373163</v>
      </c>
      <c r="AS85" s="125">
        <f t="shared" si="79"/>
        <v>9016133.3676768616</v>
      </c>
      <c r="AT85" s="125">
        <f t="shared" si="79"/>
        <v>11505136.38999442</v>
      </c>
      <c r="AU85" s="125">
        <f t="shared" si="79"/>
        <v>9285860.4880904257</v>
      </c>
      <c r="AV85" s="125">
        <f t="shared" si="79"/>
        <v>7794884.3274662001</v>
      </c>
      <c r="AW85" s="125">
        <f t="shared" si="79"/>
        <v>9557391.9909588471</v>
      </c>
      <c r="AX85" s="125">
        <f t="shared" si="79"/>
        <v>8068069.4613505825</v>
      </c>
      <c r="AY85" s="125">
        <f t="shared" si="79"/>
        <v>9832240.4456484746</v>
      </c>
      <c r="BA85" s="181" t="s">
        <v>114</v>
      </c>
      <c r="BB85" s="181" t="s">
        <v>114</v>
      </c>
      <c r="BC85" s="181" t="s">
        <v>114</v>
      </c>
      <c r="BD85" s="181" t="s">
        <v>114</v>
      </c>
      <c r="BF85" s="77" t="s">
        <v>246</v>
      </c>
      <c r="BG85" s="77" t="str">
        <f t="shared" si="72"/>
        <v>Active hours - vehicle hoursBase Case Scenario</v>
      </c>
    </row>
    <row r="86" spans="2:59" x14ac:dyDescent="0.25">
      <c r="B86" s="91" t="s">
        <v>163</v>
      </c>
      <c r="C86" s="94" t="s">
        <v>117</v>
      </c>
      <c r="D86" s="126">
        <f>D85/D73*60</f>
        <v>17.70332822900421</v>
      </c>
      <c r="E86" s="126">
        <f t="shared" ref="E86:AY86" si="80">E85/E73*60</f>
        <v>17.448812150095744</v>
      </c>
      <c r="F86" s="126">
        <f t="shared" si="80"/>
        <v>18.000899472650424</v>
      </c>
      <c r="G86" s="126">
        <f t="shared" si="80"/>
        <v>-2.5244217634707153</v>
      </c>
      <c r="H86" s="126">
        <f t="shared" si="80"/>
        <v>17.364224921736625</v>
      </c>
      <c r="I86" s="126">
        <f t="shared" si="80"/>
        <v>16.470421053481303</v>
      </c>
      <c r="J86" s="126">
        <f t="shared" si="80"/>
        <v>16.044042296705491</v>
      </c>
      <c r="K86" s="126">
        <f t="shared" si="80"/>
        <v>16.650084246032943</v>
      </c>
      <c r="L86" s="126">
        <f t="shared" si="80"/>
        <v>15.972863113141791</v>
      </c>
      <c r="M86" s="126">
        <f t="shared" si="80"/>
        <v>15.473607908825267</v>
      </c>
      <c r="N86" s="126">
        <f t="shared" si="80"/>
        <v>14.786607062792564</v>
      </c>
      <c r="O86" s="126">
        <f t="shared" si="80"/>
        <v>15.111931284562708</v>
      </c>
      <c r="P86" s="126">
        <f t="shared" si="80"/>
        <v>12.158699696992146</v>
      </c>
      <c r="Q86" s="126">
        <f t="shared" si="80"/>
        <v>12.243508101972845</v>
      </c>
      <c r="R86" s="126">
        <f t="shared" si="80"/>
        <v>22.489305169931125</v>
      </c>
      <c r="S86" s="126">
        <f t="shared" si="80"/>
        <v>13.250085794408593</v>
      </c>
      <c r="T86" s="126">
        <f t="shared" si="80"/>
        <v>22.087962797907156</v>
      </c>
      <c r="U86" s="126">
        <f t="shared" si="80"/>
        <v>13.956870680488901</v>
      </c>
      <c r="V86" s="126">
        <f t="shared" si="80"/>
        <v>20.486378843535476</v>
      </c>
      <c r="W86" s="126">
        <f t="shared" si="80"/>
        <v>13.539249603799197</v>
      </c>
      <c r="X86" s="126">
        <f t="shared" si="80"/>
        <v>11.944815898380369</v>
      </c>
      <c r="Y86" s="126">
        <f t="shared" si="80"/>
        <v>13.315213520148394</v>
      </c>
      <c r="Z86" s="126">
        <f t="shared" si="80"/>
        <v>11.778031612234239</v>
      </c>
      <c r="AA86" s="126">
        <f t="shared" si="80"/>
        <v>12.854359235536307</v>
      </c>
      <c r="AB86" s="126">
        <f t="shared" si="80"/>
        <v>8.7563689778063374</v>
      </c>
      <c r="AC86" s="126">
        <f t="shared" si="80"/>
        <v>8.9175946166496356</v>
      </c>
      <c r="AD86" s="126">
        <f t="shared" si="80"/>
        <v>12.960729957870031</v>
      </c>
      <c r="AE86" s="126">
        <f t="shared" si="80"/>
        <v>9.6041066892847038</v>
      </c>
      <c r="AF86" s="126">
        <f t="shared" si="80"/>
        <v>12.685317315963616</v>
      </c>
      <c r="AG86" s="126">
        <f t="shared" si="80"/>
        <v>9.536944030401779</v>
      </c>
      <c r="AH86" s="126">
        <f t="shared" si="80"/>
        <v>12.327385857714557</v>
      </c>
      <c r="AI86" s="126">
        <f t="shared" si="80"/>
        <v>9.4285222706949057</v>
      </c>
      <c r="AJ86" s="126">
        <f t="shared" si="80"/>
        <v>8.6802729065921866</v>
      </c>
      <c r="AK86" s="126">
        <f t="shared" si="80"/>
        <v>9.331367495049637</v>
      </c>
      <c r="AL86" s="126">
        <f t="shared" si="80"/>
        <v>8.6263776911790462</v>
      </c>
      <c r="AM86" s="126">
        <f t="shared" si="80"/>
        <v>9.2416951727442278</v>
      </c>
      <c r="AN86" s="126">
        <f t="shared" si="80"/>
        <v>7.9766044118463846</v>
      </c>
      <c r="AO86" s="126">
        <f t="shared" si="80"/>
        <v>8.0555845658372167</v>
      </c>
      <c r="AP86" s="126">
        <f t="shared" si="80"/>
        <v>29.248031850310706</v>
      </c>
      <c r="AQ86" s="126">
        <f t="shared" si="80"/>
        <v>15.430418752463174</v>
      </c>
      <c r="AR86" s="126">
        <f t="shared" si="80"/>
        <v>27.304705085238503</v>
      </c>
      <c r="AS86" s="126">
        <f t="shared" si="80"/>
        <v>14.939215362397423</v>
      </c>
      <c r="AT86" s="126">
        <f t="shared" si="80"/>
        <v>25.655389711753045</v>
      </c>
      <c r="AU86" s="126">
        <f t="shared" si="80"/>
        <v>14.501084061950637</v>
      </c>
      <c r="AV86" s="126">
        <f t="shared" si="80"/>
        <v>10.088593589075527</v>
      </c>
      <c r="AW86" s="126">
        <f t="shared" si="80"/>
        <v>14.11276357414136</v>
      </c>
      <c r="AX86" s="126">
        <f t="shared" si="80"/>
        <v>9.9665347284479608</v>
      </c>
      <c r="AY86" s="126">
        <f t="shared" si="80"/>
        <v>13.768071744183457</v>
      </c>
      <c r="BA86" s="181" t="s">
        <v>114</v>
      </c>
      <c r="BB86" s="181" t="s">
        <v>114</v>
      </c>
      <c r="BC86" s="181" t="s">
        <v>114</v>
      </c>
      <c r="BD86" s="181" t="s">
        <v>114</v>
      </c>
      <c r="BF86" s="77" t="s">
        <v>246</v>
      </c>
      <c r="BG86" s="77" t="str">
        <f t="shared" si="72"/>
        <v>Driver wait timeBase Case Scenario</v>
      </c>
    </row>
    <row r="87" spans="2:59" x14ac:dyDescent="0.25">
      <c r="B87" s="92"/>
      <c r="C87" s="92"/>
      <c r="D87" s="92"/>
      <c r="E87" s="92"/>
      <c r="F87" s="92"/>
      <c r="G87" s="92"/>
      <c r="H87" s="92"/>
      <c r="I87" s="92"/>
      <c r="J87" s="92"/>
      <c r="K87" s="92"/>
      <c r="L87" s="92"/>
      <c r="M87" s="92"/>
      <c r="N87" s="92"/>
      <c r="O87" s="92"/>
      <c r="BA87" s="181" t="s">
        <v>114</v>
      </c>
      <c r="BB87" s="181" t="s">
        <v>114</v>
      </c>
      <c r="BC87" s="181" t="s">
        <v>114</v>
      </c>
      <c r="BD87" s="181" t="s">
        <v>114</v>
      </c>
      <c r="BF87" s="77" t="s">
        <v>246</v>
      </c>
      <c r="BG87" s="77" t="str">
        <f t="shared" si="72"/>
        <v>Base Case Scenario</v>
      </c>
    </row>
    <row r="88" spans="2:59" x14ac:dyDescent="0.25">
      <c r="B88" s="163" t="s">
        <v>124</v>
      </c>
      <c r="C88" s="164"/>
      <c r="D88" s="165"/>
      <c r="E88" s="165"/>
      <c r="F88" s="165"/>
      <c r="G88" s="165"/>
      <c r="H88" s="165"/>
      <c r="I88" s="165"/>
      <c r="J88" s="165"/>
      <c r="K88" s="165"/>
      <c r="L88" s="165"/>
      <c r="M88" s="165"/>
      <c r="N88" s="165"/>
      <c r="O88" s="165"/>
      <c r="BA88" s="181" t="s">
        <v>114</v>
      </c>
      <c r="BB88" s="181" t="s">
        <v>114</v>
      </c>
      <c r="BC88" s="181" t="s">
        <v>114</v>
      </c>
      <c r="BD88" s="181" t="s">
        <v>114</v>
      </c>
      <c r="BF88" s="77" t="s">
        <v>246</v>
      </c>
      <c r="BG88" s="77" t="str">
        <f t="shared" si="72"/>
        <v>GrowthBase Case Scenario</v>
      </c>
    </row>
    <row r="89" spans="2:59" x14ac:dyDescent="0.25">
      <c r="B89" s="166" t="s">
        <v>125</v>
      </c>
      <c r="C89" s="167" t="s">
        <v>119</v>
      </c>
      <c r="D89" s="168" t="str">
        <f>IFERROR((D75-C75)/C75,"n.a")</f>
        <v>n.a</v>
      </c>
      <c r="E89" s="168">
        <f t="shared" ref="E89:AY89" si="81">IFERROR((E75-D75)/D75,"n.a")</f>
        <v>0.17185140440954394</v>
      </c>
      <c r="F89" s="168">
        <f t="shared" si="81"/>
        <v>0.30960588487972507</v>
      </c>
      <c r="G89" s="168">
        <f t="shared" si="81"/>
        <v>0.21632752633240537</v>
      </c>
      <c r="H89" s="168">
        <f t="shared" si="81"/>
        <v>0.14206499957022012</v>
      </c>
      <c r="I89" s="168">
        <f t="shared" si="81"/>
        <v>0.1430850420148225</v>
      </c>
      <c r="J89" s="168">
        <f t="shared" si="81"/>
        <v>0.17559823128812574</v>
      </c>
      <c r="K89" s="168">
        <f t="shared" si="81"/>
        <v>0.1017857672341748</v>
      </c>
      <c r="L89" s="168">
        <f t="shared" si="81"/>
        <v>0.15098367943353461</v>
      </c>
      <c r="M89" s="168">
        <f t="shared" si="81"/>
        <v>0.1174962242975115</v>
      </c>
      <c r="N89" s="168">
        <f t="shared" si="81"/>
        <v>8.9848275498651223E-2</v>
      </c>
      <c r="O89" s="168">
        <f t="shared" si="81"/>
        <v>0.10566179408891234</v>
      </c>
      <c r="P89" s="168">
        <f t="shared" si="81"/>
        <v>5.4322771515193879E-2</v>
      </c>
      <c r="Q89" s="168">
        <f t="shared" si="81"/>
        <v>0.10492004598966798</v>
      </c>
      <c r="R89" s="168">
        <f t="shared" si="81"/>
        <v>-0.21998200190825923</v>
      </c>
      <c r="S89" s="168">
        <f t="shared" si="81"/>
        <v>0.34404207475871901</v>
      </c>
      <c r="T89" s="168">
        <f t="shared" si="81"/>
        <v>-0.13021884404198886</v>
      </c>
      <c r="U89" s="168">
        <f t="shared" si="81"/>
        <v>0.29429894099953735</v>
      </c>
      <c r="V89" s="168">
        <f t="shared" si="81"/>
        <v>-0.11567226658335046</v>
      </c>
      <c r="W89" s="168">
        <f t="shared" si="81"/>
        <v>0.25712295959529541</v>
      </c>
      <c r="X89" s="168">
        <f t="shared" si="81"/>
        <v>9.5079394376220414E-2</v>
      </c>
      <c r="Y89" s="168">
        <f t="shared" si="81"/>
        <v>4.9351585097479403E-3</v>
      </c>
      <c r="Z89" s="168">
        <f t="shared" si="81"/>
        <v>8.6397814937199696E-2</v>
      </c>
      <c r="AA89" s="168">
        <f t="shared" si="81"/>
        <v>4.5203720573351886E-3</v>
      </c>
      <c r="AB89" s="168">
        <f t="shared" si="81"/>
        <v>7.9168994060593564E-2</v>
      </c>
      <c r="AC89" s="168">
        <f t="shared" si="81"/>
        <v>3.6371777399826763E-2</v>
      </c>
      <c r="AD89" s="168">
        <f t="shared" si="81"/>
        <v>-0.10853609770788678</v>
      </c>
      <c r="AE89" s="168">
        <f t="shared" si="81"/>
        <v>0.17081382632075565</v>
      </c>
      <c r="AF89" s="168">
        <f t="shared" si="81"/>
        <v>-7.4218183526561218E-2</v>
      </c>
      <c r="AG89" s="168">
        <f t="shared" si="81"/>
        <v>0.15758922957436367</v>
      </c>
      <c r="AH89" s="168">
        <f t="shared" si="81"/>
        <v>-6.9254372261411568E-2</v>
      </c>
      <c r="AI89" s="168">
        <f t="shared" si="81"/>
        <v>0.1462652137656647</v>
      </c>
      <c r="AJ89" s="168">
        <f t="shared" si="81"/>
        <v>5.9317008992490691E-2</v>
      </c>
      <c r="AK89" s="168">
        <f t="shared" si="81"/>
        <v>3.182831187165194E-3</v>
      </c>
      <c r="AL89" s="168">
        <f t="shared" si="81"/>
        <v>5.581786326448538E-2</v>
      </c>
      <c r="AM89" s="168">
        <f t="shared" si="81"/>
        <v>3.0050002196197819E-3</v>
      </c>
      <c r="AN89" s="168">
        <f t="shared" si="81"/>
        <v>5.2708554230065791E-2</v>
      </c>
      <c r="AO89" s="168">
        <f t="shared" si="81"/>
        <v>2.4824002634034826E-2</v>
      </c>
      <c r="AP89" s="168">
        <f t="shared" si="81"/>
        <v>-0.47653465632284725</v>
      </c>
      <c r="AQ89" s="168">
        <f t="shared" si="81"/>
        <v>0.51252336532933962</v>
      </c>
      <c r="AR89" s="168">
        <f t="shared" si="81"/>
        <v>-0.27363883200003775</v>
      </c>
      <c r="AS89" s="168">
        <f t="shared" si="81"/>
        <v>0.4665078526080419</v>
      </c>
      <c r="AT89" s="168">
        <f t="shared" si="81"/>
        <v>-0.25688616594123193</v>
      </c>
      <c r="AU89" s="168">
        <f t="shared" si="81"/>
        <v>0.42807436324728543</v>
      </c>
      <c r="AV89" s="168">
        <f t="shared" si="81"/>
        <v>0.20666416498759069</v>
      </c>
      <c r="AW89" s="168">
        <f t="shared" si="81"/>
        <v>-0.12345956426015942</v>
      </c>
      <c r="AX89" s="168">
        <f t="shared" si="81"/>
        <v>0.19539201286212871</v>
      </c>
      <c r="AY89" s="168">
        <f t="shared" si="81"/>
        <v>-0.11782635280696802</v>
      </c>
      <c r="BA89" s="181" t="s">
        <v>114</v>
      </c>
      <c r="BB89" s="181" t="s">
        <v>114</v>
      </c>
      <c r="BC89" s="181" t="s">
        <v>114</v>
      </c>
      <c r="BD89" s="181" t="s">
        <v>114</v>
      </c>
      <c r="BF89" s="77" t="s">
        <v>246</v>
      </c>
      <c r="BG89" s="77" t="str">
        <f t="shared" si="72"/>
        <v>Active riders growth rateBase Case Scenario</v>
      </c>
    </row>
    <row r="90" spans="2:59" x14ac:dyDescent="0.25">
      <c r="B90" s="91" t="s">
        <v>135</v>
      </c>
      <c r="C90" s="94" t="s">
        <v>119</v>
      </c>
      <c r="D90" s="96" t="str">
        <f>IFERROR((D74-C74)/C74,"n.a")</f>
        <v>n.a</v>
      </c>
      <c r="E90" s="96">
        <f t="shared" ref="E90:AY90" si="82">IFERROR((E74-D74)/D74,"n.a")</f>
        <v>0.12971873941036938</v>
      </c>
      <c r="F90" s="96">
        <f t="shared" si="82"/>
        <v>0.30103785470034194</v>
      </c>
      <c r="G90" s="96">
        <f t="shared" si="82"/>
        <v>0.26379858901646147</v>
      </c>
      <c r="H90" s="96">
        <f t="shared" si="82"/>
        <v>0.17874343257443082</v>
      </c>
      <c r="I90" s="96">
        <f t="shared" si="82"/>
        <v>2.6217228464419477E-2</v>
      </c>
      <c r="J90" s="96">
        <f t="shared" si="82"/>
        <v>0.14369306870965795</v>
      </c>
      <c r="K90" s="96">
        <f t="shared" si="82"/>
        <v>0.21430455192784428</v>
      </c>
      <c r="L90" s="96">
        <f t="shared" si="82"/>
        <v>0.10592042394231604</v>
      </c>
      <c r="M90" s="96">
        <f t="shared" si="82"/>
        <v>4.3596944286247323E-2</v>
      </c>
      <c r="N90" s="96">
        <f t="shared" si="82"/>
        <v>1.0443913362563746E-2</v>
      </c>
      <c r="O90" s="96">
        <f t="shared" si="82"/>
        <v>-1.884684147794994E-2</v>
      </c>
      <c r="P90" s="96">
        <f t="shared" si="82"/>
        <v>0.19017832071746932</v>
      </c>
      <c r="Q90" s="96">
        <f t="shared" si="82"/>
        <v>4.1182451242224263E-2</v>
      </c>
      <c r="R90" s="96">
        <f t="shared" si="82"/>
        <v>0.45901249356787516</v>
      </c>
      <c r="S90" s="96">
        <f t="shared" si="82"/>
        <v>-0.19641286886396722</v>
      </c>
      <c r="T90" s="96">
        <f t="shared" si="82"/>
        <v>0.3375027598042159</v>
      </c>
      <c r="U90" s="96">
        <f t="shared" si="82"/>
        <v>-0.18274364331548798</v>
      </c>
      <c r="V90" s="96">
        <f t="shared" si="82"/>
        <v>0.30876234765395966</v>
      </c>
      <c r="W90" s="96">
        <f t="shared" si="82"/>
        <v>-0.17085322454598245</v>
      </c>
      <c r="X90" s="96">
        <f t="shared" si="82"/>
        <v>-3.5443444940759655E-2</v>
      </c>
      <c r="Y90" s="96">
        <f t="shared" si="82"/>
        <v>0.11810300019790705</v>
      </c>
      <c r="Z90" s="96">
        <f t="shared" si="82"/>
        <v>-3.2864453671887645E-2</v>
      </c>
      <c r="AA90" s="96">
        <f t="shared" si="82"/>
        <v>0.10921738442652669</v>
      </c>
      <c r="AB90" s="96">
        <f t="shared" si="82"/>
        <v>-3.0635318783934971E-2</v>
      </c>
      <c r="AC90" s="96">
        <f t="shared" si="82"/>
        <v>4.8166345603508041E-2</v>
      </c>
      <c r="AD90" s="96">
        <f t="shared" si="82"/>
        <v>0.29300244341184206</v>
      </c>
      <c r="AE90" s="96">
        <f t="shared" si="82"/>
        <v>-0.1355693430968698</v>
      </c>
      <c r="AF90" s="96">
        <f t="shared" si="82"/>
        <v>0.21655673428151506</v>
      </c>
      <c r="AG90" s="96">
        <f t="shared" si="82"/>
        <v>-0.12891366748188751</v>
      </c>
      <c r="AH90" s="96">
        <f t="shared" si="82"/>
        <v>0.20435163969945092</v>
      </c>
      <c r="AI90" s="96">
        <f t="shared" si="82"/>
        <v>-0.12288092049719539</v>
      </c>
      <c r="AJ90" s="96">
        <f t="shared" si="82"/>
        <v>-2.4097393028212746E-2</v>
      </c>
      <c r="AK90" s="96">
        <f t="shared" si="82"/>
        <v>7.936267233804091E-2</v>
      </c>
      <c r="AL90" s="96">
        <f t="shared" si="82"/>
        <v>-2.2876848074624243E-2</v>
      </c>
      <c r="AM90" s="96">
        <f t="shared" si="82"/>
        <v>7.5248801088147965E-2</v>
      </c>
      <c r="AN90" s="96">
        <f t="shared" si="82"/>
        <v>-2.1773984908166729E-2</v>
      </c>
      <c r="AO90" s="96">
        <f t="shared" si="82"/>
        <v>3.3924010973290231E-2</v>
      </c>
      <c r="AP90" s="96">
        <f t="shared" si="82"/>
        <v>0.89958750211970184</v>
      </c>
      <c r="AQ90" s="96">
        <f t="shared" si="82"/>
        <v>-0.202357088943699</v>
      </c>
      <c r="AR90" s="96">
        <f t="shared" si="82"/>
        <v>0.28515174031489821</v>
      </c>
      <c r="AS90" s="96">
        <f t="shared" si="82"/>
        <v>-0.19740379823399387</v>
      </c>
      <c r="AT90" s="96">
        <f t="shared" si="82"/>
        <v>0.27645504368302448</v>
      </c>
      <c r="AU90" s="96">
        <f t="shared" si="82"/>
        <v>-0.19268720661151872</v>
      </c>
      <c r="AV90" s="96">
        <f t="shared" si="82"/>
        <v>-0.16039560733748626</v>
      </c>
      <c r="AW90" s="96">
        <f t="shared" si="82"/>
        <v>0.22628688827253893</v>
      </c>
      <c r="AX90" s="96">
        <f t="shared" si="82"/>
        <v>-0.15578501611257153</v>
      </c>
      <c r="AY90" s="96">
        <f t="shared" si="82"/>
        <v>0.21858192659153836</v>
      </c>
      <c r="BA90" s="181" t="s">
        <v>114</v>
      </c>
      <c r="BB90" s="181" t="s">
        <v>114</v>
      </c>
      <c r="BC90" s="181" t="s">
        <v>114</v>
      </c>
      <c r="BD90" s="181" t="s">
        <v>114</v>
      </c>
      <c r="BF90" s="77" t="s">
        <v>246</v>
      </c>
      <c r="BG90" s="77" t="str">
        <f t="shared" si="72"/>
        <v>Active drivers growth rateBase Case Scenario</v>
      </c>
    </row>
    <row r="91" spans="2:59" x14ac:dyDescent="0.25">
      <c r="B91" s="91" t="s">
        <v>148</v>
      </c>
      <c r="C91" s="94" t="s">
        <v>119</v>
      </c>
      <c r="D91" s="96" t="str">
        <f>IFERROR((D71-C71)/C71,"n.a")</f>
        <v>n.a</v>
      </c>
      <c r="E91" s="96">
        <f t="shared" ref="E91:AY92" si="83">IFERROR((E71-D71)/D71,"n.a")</f>
        <v>0.21392898232402469</v>
      </c>
      <c r="F91" s="96">
        <f t="shared" si="83"/>
        <v>0.33239275829016379</v>
      </c>
      <c r="G91" s="96">
        <f t="shared" si="83"/>
        <v>0.25682622823609291</v>
      </c>
      <c r="H91" s="96">
        <f t="shared" si="83"/>
        <v>1.8001504948966796E-2</v>
      </c>
      <c r="I91" s="96">
        <f t="shared" si="83"/>
        <v>0.1626423056998092</v>
      </c>
      <c r="J91" s="96">
        <f t="shared" si="83"/>
        <v>0.12398521980111939</v>
      </c>
      <c r="K91" s="96">
        <f t="shared" si="83"/>
        <v>-5.0960371675682993E-2</v>
      </c>
      <c r="L91" s="96">
        <f t="shared" si="83"/>
        <v>0.15950607724674742</v>
      </c>
      <c r="M91" s="96">
        <f t="shared" si="83"/>
        <v>6.3654895482782553E-2</v>
      </c>
      <c r="N91" s="96">
        <f t="shared" si="83"/>
        <v>-3.0304782596124853E-2</v>
      </c>
      <c r="O91" s="96">
        <f t="shared" si="83"/>
        <v>7.1171785151424805E-2</v>
      </c>
      <c r="P91" s="96">
        <f t="shared" si="83"/>
        <v>-0.14925489023311067</v>
      </c>
      <c r="Q91" s="96">
        <f t="shared" si="83"/>
        <v>0</v>
      </c>
      <c r="R91" s="96">
        <f t="shared" si="83"/>
        <v>0</v>
      </c>
      <c r="S91" s="96">
        <f t="shared" si="83"/>
        <v>0</v>
      </c>
      <c r="T91" s="96">
        <f t="shared" si="83"/>
        <v>0</v>
      </c>
      <c r="U91" s="96">
        <f t="shared" si="83"/>
        <v>0</v>
      </c>
      <c r="V91" s="96">
        <f t="shared" si="83"/>
        <v>0</v>
      </c>
      <c r="W91" s="96">
        <f t="shared" si="83"/>
        <v>0</v>
      </c>
      <c r="X91" s="96">
        <f t="shared" si="83"/>
        <v>0</v>
      </c>
      <c r="Y91" s="96">
        <f t="shared" si="83"/>
        <v>0</v>
      </c>
      <c r="Z91" s="96">
        <f t="shared" si="83"/>
        <v>0</v>
      </c>
      <c r="AA91" s="96">
        <f t="shared" si="83"/>
        <v>0</v>
      </c>
      <c r="AB91" s="96">
        <f t="shared" si="83"/>
        <v>0</v>
      </c>
      <c r="AC91" s="96">
        <f t="shared" si="83"/>
        <v>0</v>
      </c>
      <c r="AD91" s="96">
        <f t="shared" si="83"/>
        <v>0</v>
      </c>
      <c r="AE91" s="96">
        <f t="shared" si="83"/>
        <v>0</v>
      </c>
      <c r="AF91" s="96">
        <f t="shared" si="83"/>
        <v>0</v>
      </c>
      <c r="AG91" s="96">
        <f t="shared" si="83"/>
        <v>0</v>
      </c>
      <c r="AH91" s="96">
        <f t="shared" si="83"/>
        <v>0</v>
      </c>
      <c r="AI91" s="96">
        <f t="shared" si="83"/>
        <v>0</v>
      </c>
      <c r="AJ91" s="96">
        <f t="shared" si="83"/>
        <v>0</v>
      </c>
      <c r="AK91" s="96">
        <f t="shared" si="83"/>
        <v>0</v>
      </c>
      <c r="AL91" s="96">
        <f t="shared" si="83"/>
        <v>0</v>
      </c>
      <c r="AM91" s="96">
        <f t="shared" si="83"/>
        <v>0</v>
      </c>
      <c r="AN91" s="96">
        <f t="shared" si="83"/>
        <v>0</v>
      </c>
      <c r="AO91" s="96">
        <f t="shared" si="83"/>
        <v>0</v>
      </c>
      <c r="AP91" s="96">
        <f t="shared" si="83"/>
        <v>0</v>
      </c>
      <c r="AQ91" s="96">
        <f t="shared" si="83"/>
        <v>0</v>
      </c>
      <c r="AR91" s="96">
        <f t="shared" si="83"/>
        <v>0</v>
      </c>
      <c r="AS91" s="96">
        <f t="shared" si="83"/>
        <v>0</v>
      </c>
      <c r="AT91" s="96">
        <f t="shared" si="83"/>
        <v>0</v>
      </c>
      <c r="AU91" s="96">
        <f t="shared" si="83"/>
        <v>0</v>
      </c>
      <c r="AV91" s="96">
        <f t="shared" si="83"/>
        <v>0</v>
      </c>
      <c r="AW91" s="96">
        <f t="shared" si="83"/>
        <v>0</v>
      </c>
      <c r="AX91" s="96">
        <f t="shared" si="83"/>
        <v>0</v>
      </c>
      <c r="AY91" s="96">
        <f t="shared" si="83"/>
        <v>0</v>
      </c>
      <c r="BA91" s="181" t="s">
        <v>114</v>
      </c>
      <c r="BB91" s="181" t="s">
        <v>114</v>
      </c>
      <c r="BC91" s="181" t="s">
        <v>114</v>
      </c>
      <c r="BD91" s="181" t="s">
        <v>114</v>
      </c>
      <c r="BF91" s="77" t="s">
        <v>246</v>
      </c>
      <c r="BG91" s="77" t="str">
        <f t="shared" si="72"/>
        <v>New riders growth rateBase Case Scenario</v>
      </c>
    </row>
    <row r="92" spans="2:59" x14ac:dyDescent="0.25">
      <c r="B92" s="91" t="s">
        <v>149</v>
      </c>
      <c r="C92" s="94" t="s">
        <v>119</v>
      </c>
      <c r="D92" s="96" t="str">
        <f>IFERROR((D72-C72)/C72,"n.a")</f>
        <v>n.a</v>
      </c>
      <c r="E92" s="96">
        <f t="shared" si="83"/>
        <v>9.8721903922432797E-2</v>
      </c>
      <c r="F92" s="96">
        <f t="shared" si="83"/>
        <v>0.50140393100681913</v>
      </c>
      <c r="G92" s="96">
        <f t="shared" si="83"/>
        <v>0.23216671119422924</v>
      </c>
      <c r="H92" s="96">
        <f t="shared" si="83"/>
        <v>3.1114483954900261E-2</v>
      </c>
      <c r="I92" s="96">
        <f t="shared" si="83"/>
        <v>-0.1510882136473557</v>
      </c>
      <c r="J92" s="96">
        <f t="shared" si="83"/>
        <v>0.20918999256873916</v>
      </c>
      <c r="K92" s="96">
        <f t="shared" si="83"/>
        <v>0.50302161220936192</v>
      </c>
      <c r="L92" s="96">
        <f t="shared" si="83"/>
        <v>5.2541910862750445E-2</v>
      </c>
      <c r="M92" s="96">
        <f t="shared" si="83"/>
        <v>-0.10424085464551634</v>
      </c>
      <c r="N92" s="96">
        <f t="shared" si="83"/>
        <v>-0.19559089266353452</v>
      </c>
      <c r="O92" s="96">
        <f t="shared" si="83"/>
        <v>-0.15580914727289064</v>
      </c>
      <c r="P92" s="96">
        <f t="shared" si="83"/>
        <v>-0.92292801501020572</v>
      </c>
      <c r="Q92" s="96">
        <f t="shared" si="83"/>
        <v>7.0304595247119789E-3</v>
      </c>
      <c r="R92" s="96">
        <f t="shared" si="83"/>
        <v>-3.8508798776513843E-2</v>
      </c>
      <c r="S92" s="96">
        <f t="shared" si="83"/>
        <v>5.6815576255273316E-2</v>
      </c>
      <c r="T92" s="96">
        <f t="shared" si="83"/>
        <v>-2.4530906756430479E-2</v>
      </c>
      <c r="U92" s="96">
        <f t="shared" si="83"/>
        <v>5.4751796385924673E-2</v>
      </c>
      <c r="V92" s="96">
        <f t="shared" si="83"/>
        <v>-2.4498558899724521E-2</v>
      </c>
      <c r="W92" s="96">
        <f t="shared" si="83"/>
        <v>5.1759484193924482E-2</v>
      </c>
      <c r="X92" s="96">
        <f t="shared" si="83"/>
        <v>2.3622442649740213E-2</v>
      </c>
      <c r="Y92" s="96">
        <f t="shared" si="83"/>
        <v>1.1666832911257016E-3</v>
      </c>
      <c r="Z92" s="96">
        <f t="shared" si="83"/>
        <v>2.2594892400200534E-2</v>
      </c>
      <c r="AA92" s="96">
        <f t="shared" si="83"/>
        <v>1.2064238054652684E-3</v>
      </c>
      <c r="AB92" s="96">
        <f t="shared" si="83"/>
        <v>0.12682866273729576</v>
      </c>
      <c r="AC92" s="96">
        <f t="shared" si="83"/>
        <v>1.2582638175620985E-2</v>
      </c>
      <c r="AD92" s="96">
        <f t="shared" si="83"/>
        <v>-3.8809127315874568E-2</v>
      </c>
      <c r="AE92" s="96">
        <f t="shared" si="83"/>
        <v>5.9461854362624536E-2</v>
      </c>
      <c r="AF92" s="96">
        <f t="shared" si="83"/>
        <v>-2.7748410823043426E-2</v>
      </c>
      <c r="AG92" s="96">
        <f t="shared" si="83"/>
        <v>5.7282099420104378E-2</v>
      </c>
      <c r="AH92" s="96">
        <f t="shared" si="83"/>
        <v>-2.7421341032674573E-2</v>
      </c>
      <c r="AI92" s="96">
        <f t="shared" si="83"/>
        <v>5.532471695778781E-2</v>
      </c>
      <c r="AJ92" s="96">
        <f t="shared" si="83"/>
        <v>2.4353365295457743E-2</v>
      </c>
      <c r="AK92" s="96">
        <f t="shared" si="83"/>
        <v>1.1980527470666835E-3</v>
      </c>
      <c r="AL92" s="96">
        <f t="shared" si="83"/>
        <v>2.3660588204922683E-2</v>
      </c>
      <c r="AM92" s="96">
        <f t="shared" si="83"/>
        <v>1.1564759521796003E-3</v>
      </c>
      <c r="AN92" s="96">
        <f t="shared" si="83"/>
        <v>5.8720676424882899E-2</v>
      </c>
      <c r="AO92" s="96">
        <f t="shared" si="83"/>
        <v>1.1875044868036106E-2</v>
      </c>
      <c r="AP92" s="96">
        <f t="shared" si="83"/>
        <v>-0.22762696229271975</v>
      </c>
      <c r="AQ92" s="96">
        <f t="shared" si="83"/>
        <v>0.16620436271617289</v>
      </c>
      <c r="AR92" s="96">
        <f t="shared" si="83"/>
        <v>-0.1150173449487136</v>
      </c>
      <c r="AS92" s="96">
        <f t="shared" si="83"/>
        <v>0.16096123110109417</v>
      </c>
      <c r="AT92" s="96">
        <f t="shared" si="83"/>
        <v>-0.11199555706816239</v>
      </c>
      <c r="AU92" s="96">
        <f t="shared" si="83"/>
        <v>0.15607854702972224</v>
      </c>
      <c r="AV92" s="96">
        <f t="shared" si="83"/>
        <v>9.3064020876031703E-2</v>
      </c>
      <c r="AW92" s="96">
        <f t="shared" si="83"/>
        <v>-6.1417313054418943E-2</v>
      </c>
      <c r="AX92" s="96">
        <f t="shared" si="83"/>
        <v>9.072056156514656E-2</v>
      </c>
      <c r="AY92" s="96">
        <f t="shared" si="83"/>
        <v>-5.9965574766162502E-2</v>
      </c>
      <c r="BA92" s="181" t="s">
        <v>114</v>
      </c>
      <c r="BB92" s="181" t="s">
        <v>114</v>
      </c>
      <c r="BC92" s="181" t="s">
        <v>114</v>
      </c>
      <c r="BD92" s="181" t="s">
        <v>114</v>
      </c>
      <c r="BF92" s="77" t="s">
        <v>246</v>
      </c>
      <c r="BG92" s="77" t="str">
        <f t="shared" si="72"/>
        <v>New driders growth rateBase Case Scenario</v>
      </c>
    </row>
    <row r="93" spans="2:59" x14ac:dyDescent="0.25">
      <c r="B93" s="91" t="s">
        <v>150</v>
      </c>
      <c r="C93" s="94" t="s">
        <v>119</v>
      </c>
      <c r="D93" s="96" t="str">
        <f>IFERROR((D18-C18)/C18,"n.a")</f>
        <v>n.a</v>
      </c>
      <c r="E93" s="96">
        <f t="shared" ref="E93:AY93" si="84">IFERROR((E18-D18)/D18,"n.a")</f>
        <v>0.16765917323484936</v>
      </c>
      <c r="F93" s="96">
        <f t="shared" si="84"/>
        <v>0.47024396498468024</v>
      </c>
      <c r="G93" s="96">
        <f t="shared" si="84"/>
        <v>0.2416223402809142</v>
      </c>
      <c r="H93" s="96">
        <f t="shared" si="84"/>
        <v>0.16886259840598369</v>
      </c>
      <c r="I93" s="96">
        <f t="shared" si="84"/>
        <v>0.13294803361601257</v>
      </c>
      <c r="J93" s="96">
        <f t="shared" si="84"/>
        <v>0.25295452764465065</v>
      </c>
      <c r="K93" s="96">
        <f t="shared" si="84"/>
        <v>6.7547830679386495E-2</v>
      </c>
      <c r="L93" s="96">
        <f t="shared" si="84"/>
        <v>0.15185113800951691</v>
      </c>
      <c r="M93" s="96">
        <f t="shared" si="84"/>
        <v>0.14416300150192618</v>
      </c>
      <c r="N93" s="96">
        <f t="shared" si="84"/>
        <v>0.10217069324800193</v>
      </c>
      <c r="O93" s="96">
        <f t="shared" si="84"/>
        <v>0.31792007347648732</v>
      </c>
      <c r="P93" s="96">
        <f t="shared" si="84"/>
        <v>0.11398021038857284</v>
      </c>
      <c r="Q93" s="96">
        <f t="shared" si="84"/>
        <v>3.8369605757579597E-2</v>
      </c>
      <c r="R93" s="96">
        <f t="shared" si="84"/>
        <v>-0.20382349100634464</v>
      </c>
      <c r="S93" s="96">
        <f t="shared" si="84"/>
        <v>0.36315968820921996</v>
      </c>
      <c r="T93" s="96">
        <f t="shared" si="84"/>
        <v>-0.12156156748939813</v>
      </c>
      <c r="U93" s="96">
        <f t="shared" si="84"/>
        <v>0.30128898063426002</v>
      </c>
      <c r="V93" s="96">
        <f t="shared" si="84"/>
        <v>-0.10927024957854456</v>
      </c>
      <c r="W93" s="96">
        <f t="shared" si="84"/>
        <v>0.25283272987657035</v>
      </c>
      <c r="X93" s="96">
        <f t="shared" si="84"/>
        <v>9.6870491585710775E-2</v>
      </c>
      <c r="Y93" s="96">
        <f t="shared" si="84"/>
        <v>4.4648217429564549E-3</v>
      </c>
      <c r="Z93" s="96">
        <f t="shared" si="84"/>
        <v>8.6185276866977328E-2</v>
      </c>
      <c r="AA93" s="96">
        <f t="shared" si="84"/>
        <v>4.3323387714688339E-3</v>
      </c>
      <c r="AB93" s="96">
        <f t="shared" si="84"/>
        <v>0.45403162589886681</v>
      </c>
      <c r="AC93" s="96">
        <f t="shared" si="84"/>
        <v>3.4907957025832138E-2</v>
      </c>
      <c r="AD93" s="96">
        <f t="shared" si="84"/>
        <v>-0.10534534554304294</v>
      </c>
      <c r="AE93" s="96">
        <f t="shared" si="84"/>
        <v>0.17340999922175623</v>
      </c>
      <c r="AF93" s="96">
        <f t="shared" si="84"/>
        <v>-7.3064992335072548E-2</v>
      </c>
      <c r="AG93" s="96">
        <f t="shared" si="84"/>
        <v>0.1582047545346098</v>
      </c>
      <c r="AH93" s="96">
        <f t="shared" si="84"/>
        <v>-6.9134500667381721E-2</v>
      </c>
      <c r="AI93" s="96">
        <f t="shared" si="84"/>
        <v>0.14573475747124137</v>
      </c>
      <c r="AJ93" s="96">
        <f t="shared" si="84"/>
        <v>5.9088769583008273E-2</v>
      </c>
      <c r="AK93" s="96">
        <f t="shared" si="84"/>
        <v>2.8115080965790138E-3</v>
      </c>
      <c r="AL93" s="96">
        <f t="shared" si="84"/>
        <v>5.5435711166996061E-2</v>
      </c>
      <c r="AM93" s="96">
        <f t="shared" si="84"/>
        <v>2.6279971566421129E-3</v>
      </c>
      <c r="AN93" s="96">
        <f t="shared" si="84"/>
        <v>0.13324209960855074</v>
      </c>
      <c r="AO93" s="96">
        <f t="shared" si="84"/>
        <v>2.5173544626230074E-2</v>
      </c>
      <c r="AP93" s="96">
        <f t="shared" si="84"/>
        <v>-0.47627996200986877</v>
      </c>
      <c r="AQ93" s="96">
        <f t="shared" si="84"/>
        <v>0.51287194280056703</v>
      </c>
      <c r="AR93" s="96">
        <f t="shared" si="84"/>
        <v>-0.2735913440699021</v>
      </c>
      <c r="AS93" s="96">
        <f t="shared" si="84"/>
        <v>0.46645961363157268</v>
      </c>
      <c r="AT93" s="96">
        <f t="shared" si="84"/>
        <v>-0.25694558969138032</v>
      </c>
      <c r="AU93" s="96">
        <f t="shared" si="84"/>
        <v>0.42793529684525916</v>
      </c>
      <c r="AV93" s="96">
        <f t="shared" si="84"/>
        <v>0.20658344791530323</v>
      </c>
      <c r="AW93" s="96">
        <f t="shared" si="84"/>
        <v>-0.12350733698438178</v>
      </c>
      <c r="AX93" s="96">
        <f t="shared" si="84"/>
        <v>0.19535832769051859</v>
      </c>
      <c r="AY93" s="96">
        <f t="shared" si="84"/>
        <v>-0.1178266658489428</v>
      </c>
      <c r="BA93" s="181" t="s">
        <v>114</v>
      </c>
      <c r="BB93" s="181" t="s">
        <v>114</v>
      </c>
      <c r="BC93" s="181" t="s">
        <v>114</v>
      </c>
      <c r="BD93" s="181" t="s">
        <v>114</v>
      </c>
      <c r="BF93" s="77" t="s">
        <v>246</v>
      </c>
      <c r="BG93" s="77" t="str">
        <f t="shared" si="72"/>
        <v>Revenue growth rateBase Case Scenario</v>
      </c>
    </row>
    <row r="94" spans="2:59" x14ac:dyDescent="0.25">
      <c r="B94" s="91" t="s">
        <v>151</v>
      </c>
      <c r="C94" s="94" t="s">
        <v>119</v>
      </c>
      <c r="D94" s="96" t="str">
        <f>IFERROR((D16-C16)/C16,"n.a")</f>
        <v>n.a</v>
      </c>
      <c r="E94" s="96">
        <f t="shared" ref="E94:AY94" si="85">IFERROR((E16-D16)/D16,"n.a")</f>
        <v>0.1675613415118124</v>
      </c>
      <c r="F94" s="96">
        <f t="shared" si="85"/>
        <v>0.47091406905304317</v>
      </c>
      <c r="G94" s="96">
        <f t="shared" si="85"/>
        <v>0.24183295034353114</v>
      </c>
      <c r="H94" s="96">
        <f t="shared" si="85"/>
        <v>0.16923203637251089</v>
      </c>
      <c r="I94" s="96">
        <f t="shared" si="85"/>
        <v>0.13247942305304949</v>
      </c>
      <c r="J94" s="96">
        <f t="shared" si="85"/>
        <v>0.25334218731519387</v>
      </c>
      <c r="K94" s="96">
        <f t="shared" si="85"/>
        <v>6.7906967571200155E-2</v>
      </c>
      <c r="L94" s="96">
        <f t="shared" si="85"/>
        <v>0.15192705516107535</v>
      </c>
      <c r="M94" s="96">
        <f t="shared" si="85"/>
        <v>0.14428146342567211</v>
      </c>
      <c r="N94" s="96">
        <f t="shared" si="85"/>
        <v>0.10210916650064339</v>
      </c>
      <c r="O94" s="96">
        <f t="shared" si="85"/>
        <v>0.32249671973881561</v>
      </c>
      <c r="P94" s="96">
        <f t="shared" si="85"/>
        <v>0.10992303641640334</v>
      </c>
      <c r="Q94" s="96">
        <f t="shared" si="85"/>
        <v>3.8369605757579618E-2</v>
      </c>
      <c r="R94" s="96">
        <f t="shared" si="85"/>
        <v>-0.20382349100634464</v>
      </c>
      <c r="S94" s="96">
        <f t="shared" si="85"/>
        <v>0.36315968820922007</v>
      </c>
      <c r="T94" s="96">
        <f t="shared" si="85"/>
        <v>-0.12156156748939811</v>
      </c>
      <c r="U94" s="96">
        <f t="shared" si="85"/>
        <v>0.30128898063425991</v>
      </c>
      <c r="V94" s="96">
        <f t="shared" si="85"/>
        <v>-0.10927024957854455</v>
      </c>
      <c r="W94" s="96">
        <f t="shared" si="85"/>
        <v>0.25283272987657041</v>
      </c>
      <c r="X94" s="96">
        <f t="shared" si="85"/>
        <v>9.6870491585710775E-2</v>
      </c>
      <c r="Y94" s="96">
        <f t="shared" si="85"/>
        <v>4.4648217429563439E-3</v>
      </c>
      <c r="Z94" s="96">
        <f t="shared" si="85"/>
        <v>8.6185276866977453E-2</v>
      </c>
      <c r="AA94" s="96">
        <f t="shared" si="85"/>
        <v>4.3323387714688869E-3</v>
      </c>
      <c r="AB94" s="96">
        <f t="shared" si="85"/>
        <v>0.4540316258988667</v>
      </c>
      <c r="AC94" s="96">
        <f t="shared" si="85"/>
        <v>3.4907957025832222E-2</v>
      </c>
      <c r="AD94" s="96">
        <f t="shared" si="85"/>
        <v>-0.10534534554304296</v>
      </c>
      <c r="AE94" s="96">
        <f t="shared" si="85"/>
        <v>0.17340999922175629</v>
      </c>
      <c r="AF94" s="96">
        <f t="shared" si="85"/>
        <v>-7.3064992335072548E-2</v>
      </c>
      <c r="AG94" s="96">
        <f t="shared" si="85"/>
        <v>0.15820475453460967</v>
      </c>
      <c r="AH94" s="96">
        <f t="shared" si="85"/>
        <v>-6.9134500667381693E-2</v>
      </c>
      <c r="AI94" s="96">
        <f t="shared" si="85"/>
        <v>0.14573475747124129</v>
      </c>
      <c r="AJ94" s="96">
        <f t="shared" si="85"/>
        <v>5.9088769583008287E-2</v>
      </c>
      <c r="AK94" s="96">
        <f t="shared" si="85"/>
        <v>2.8115080965790953E-3</v>
      </c>
      <c r="AL94" s="96">
        <f t="shared" si="85"/>
        <v>5.5435711166996096E-2</v>
      </c>
      <c r="AM94" s="96">
        <f t="shared" si="85"/>
        <v>2.6279971566420426E-3</v>
      </c>
      <c r="AN94" s="96">
        <f t="shared" si="85"/>
        <v>0.13324209960855077</v>
      </c>
      <c r="AO94" s="96">
        <f t="shared" si="85"/>
        <v>2.5173544626230077E-2</v>
      </c>
      <c r="AP94" s="96">
        <f t="shared" si="85"/>
        <v>-0.47627996200986877</v>
      </c>
      <c r="AQ94" s="96">
        <f t="shared" si="85"/>
        <v>0.51287194280056692</v>
      </c>
      <c r="AR94" s="96">
        <f t="shared" si="85"/>
        <v>-0.2735913440699021</v>
      </c>
      <c r="AS94" s="96">
        <f t="shared" si="85"/>
        <v>0.46645961363157284</v>
      </c>
      <c r="AT94" s="96">
        <f t="shared" si="85"/>
        <v>-0.25694558969138037</v>
      </c>
      <c r="AU94" s="96">
        <f t="shared" si="85"/>
        <v>0.42793529684525927</v>
      </c>
      <c r="AV94" s="96">
        <f t="shared" si="85"/>
        <v>0.2065834479153032</v>
      </c>
      <c r="AW94" s="96">
        <f t="shared" si="85"/>
        <v>-0.12350733698438186</v>
      </c>
      <c r="AX94" s="96">
        <f t="shared" si="85"/>
        <v>0.19535832769051867</v>
      </c>
      <c r="AY94" s="96">
        <f t="shared" si="85"/>
        <v>-0.1178266658489428</v>
      </c>
      <c r="BA94" s="181" t="s">
        <v>114</v>
      </c>
      <c r="BB94" s="181" t="s">
        <v>114</v>
      </c>
      <c r="BC94" s="181" t="s">
        <v>114</v>
      </c>
      <c r="BD94" s="181" t="s">
        <v>114</v>
      </c>
      <c r="BF94" s="77" t="s">
        <v>246</v>
      </c>
      <c r="BG94" s="77" t="str">
        <f t="shared" si="72"/>
        <v>Gross booking growthBase Case Scenario</v>
      </c>
    </row>
    <row r="95" spans="2:59" x14ac:dyDescent="0.25">
      <c r="B95" s="91" t="s">
        <v>152</v>
      </c>
      <c r="C95" s="94" t="s">
        <v>119</v>
      </c>
      <c r="D95" s="96" t="str">
        <f>IFERROR((D12-C12)/C12,"n.a")</f>
        <v>n.a</v>
      </c>
      <c r="E95" s="96">
        <f t="shared" ref="E95:AY95" si="86">IFERROR((E12-D12)/D12,"n.a")</f>
        <v>0.12353093954937991</v>
      </c>
      <c r="F95" s="96">
        <f t="shared" si="86"/>
        <v>0.38014220808937027</v>
      </c>
      <c r="G95" s="96">
        <f t="shared" si="86"/>
        <v>0.28109091918311063</v>
      </c>
      <c r="H95" s="96">
        <f t="shared" si="86"/>
        <v>0.23625656713768764</v>
      </c>
      <c r="I95" s="96">
        <f t="shared" si="86"/>
        <v>0.14915304365042523</v>
      </c>
      <c r="J95" s="96">
        <f t="shared" si="86"/>
        <v>0.15505435333668463</v>
      </c>
      <c r="K95" s="96">
        <f t="shared" si="86"/>
        <v>0.17152990159882225</v>
      </c>
      <c r="L95" s="96">
        <f t="shared" si="86"/>
        <v>0.18803534047871923</v>
      </c>
      <c r="M95" s="96">
        <f t="shared" si="86"/>
        <v>0.12798219627037624</v>
      </c>
      <c r="N95" s="96">
        <f t="shared" si="86"/>
        <v>5.4753425463914623E-2</v>
      </c>
      <c r="O95" s="96">
        <f t="shared" si="86"/>
        <v>3.6514693340946244E-2</v>
      </c>
      <c r="P95" s="96">
        <f t="shared" si="86"/>
        <v>0.14724245986808243</v>
      </c>
      <c r="Q95" s="96">
        <f t="shared" si="86"/>
        <v>3.8369605757579792E-2</v>
      </c>
      <c r="R95" s="96">
        <f t="shared" si="86"/>
        <v>-0.20382349100634481</v>
      </c>
      <c r="S95" s="96">
        <f t="shared" si="86"/>
        <v>0.36315968820922029</v>
      </c>
      <c r="T95" s="96">
        <f t="shared" si="86"/>
        <v>-0.1215615674893981</v>
      </c>
      <c r="U95" s="96">
        <f t="shared" si="86"/>
        <v>0.30128898063425991</v>
      </c>
      <c r="V95" s="96">
        <f t="shared" si="86"/>
        <v>-0.1092702495785445</v>
      </c>
      <c r="W95" s="96">
        <f t="shared" si="86"/>
        <v>0.25283272987657035</v>
      </c>
      <c r="X95" s="96">
        <f t="shared" si="86"/>
        <v>9.6870491585710719E-2</v>
      </c>
      <c r="Y95" s="96">
        <f t="shared" si="86"/>
        <v>4.4648217429562537E-3</v>
      </c>
      <c r="Z95" s="96">
        <f t="shared" si="86"/>
        <v>8.6185276866977675E-2</v>
      </c>
      <c r="AA95" s="96">
        <f t="shared" si="86"/>
        <v>4.3323387714687975E-3</v>
      </c>
      <c r="AB95" s="96">
        <f t="shared" si="86"/>
        <v>0.39780546891670082</v>
      </c>
      <c r="AC95" s="96">
        <f t="shared" si="86"/>
        <v>3.4907957025832451E-2</v>
      </c>
      <c r="AD95" s="96">
        <f t="shared" si="86"/>
        <v>-0.10534534554304303</v>
      </c>
      <c r="AE95" s="96">
        <f t="shared" si="86"/>
        <v>0.17340999922175609</v>
      </c>
      <c r="AF95" s="96">
        <f t="shared" si="86"/>
        <v>-7.3064992335072257E-2</v>
      </c>
      <c r="AG95" s="96">
        <f t="shared" si="86"/>
        <v>0.15820475453460942</v>
      </c>
      <c r="AH95" s="96">
        <f t="shared" si="86"/>
        <v>-6.9134500667381721E-2</v>
      </c>
      <c r="AI95" s="96">
        <f t="shared" si="86"/>
        <v>0.14573475747124123</v>
      </c>
      <c r="AJ95" s="96">
        <f t="shared" si="86"/>
        <v>5.908876958300846E-2</v>
      </c>
      <c r="AK95" s="96">
        <f t="shared" si="86"/>
        <v>2.8115080965791807E-3</v>
      </c>
      <c r="AL95" s="96">
        <f t="shared" si="86"/>
        <v>5.5435711166995902E-2</v>
      </c>
      <c r="AM95" s="96">
        <f t="shared" si="86"/>
        <v>2.6279971566421077E-3</v>
      </c>
      <c r="AN95" s="96">
        <f t="shared" si="86"/>
        <v>0.13324209960855085</v>
      </c>
      <c r="AO95" s="96">
        <f t="shared" si="86"/>
        <v>2.5173544626230074E-2</v>
      </c>
      <c r="AP95" s="96">
        <f t="shared" si="86"/>
        <v>-0.47627996200986883</v>
      </c>
      <c r="AQ95" s="96">
        <f t="shared" si="86"/>
        <v>0.51287194280056714</v>
      </c>
      <c r="AR95" s="96">
        <f t="shared" si="86"/>
        <v>-0.2735913440699021</v>
      </c>
      <c r="AS95" s="96">
        <f t="shared" si="86"/>
        <v>0.4664596136315729</v>
      </c>
      <c r="AT95" s="96">
        <f t="shared" si="86"/>
        <v>-0.25694558969138043</v>
      </c>
      <c r="AU95" s="96">
        <f t="shared" si="86"/>
        <v>0.42793529684525899</v>
      </c>
      <c r="AV95" s="96">
        <f t="shared" si="86"/>
        <v>0.20658344791530345</v>
      </c>
      <c r="AW95" s="96">
        <f t="shared" si="86"/>
        <v>-0.12350733698438195</v>
      </c>
      <c r="AX95" s="96">
        <f t="shared" si="86"/>
        <v>0.19535832769051881</v>
      </c>
      <c r="AY95" s="96">
        <f t="shared" si="86"/>
        <v>-0.11782666584894277</v>
      </c>
      <c r="BA95" s="181" t="s">
        <v>114</v>
      </c>
      <c r="BB95" s="181" t="s">
        <v>114</v>
      </c>
      <c r="BC95" s="181" t="s">
        <v>114</v>
      </c>
      <c r="BD95" s="181" t="s">
        <v>114</v>
      </c>
      <c r="BF95" s="77" t="s">
        <v>246</v>
      </c>
      <c r="BG95" s="77" t="str">
        <f t="shared" si="72"/>
        <v>Trip growth rateBase Case Scenario</v>
      </c>
    </row>
    <row r="96" spans="2:59" x14ac:dyDescent="0.25">
      <c r="B96" s="91" t="s">
        <v>155</v>
      </c>
      <c r="C96" s="94" t="s">
        <v>119</v>
      </c>
      <c r="D96" s="96" t="str">
        <f>IFERROR((D73-C73)/C73,"n.a")</f>
        <v>n.a</v>
      </c>
      <c r="E96" s="96">
        <f t="shared" ref="E96:AY96" si="87">IFERROR((E73-D73)/D73,"n.a")</f>
        <v>0.17876123394873372</v>
      </c>
      <c r="F96" s="96">
        <f t="shared" si="87"/>
        <v>0.30957835027299879</v>
      </c>
      <c r="G96" s="96">
        <f t="shared" si="87"/>
        <v>0.2361358990293092</v>
      </c>
      <c r="H96" s="96">
        <f t="shared" si="87"/>
        <v>0.2582479401434799</v>
      </c>
      <c r="I96" s="96">
        <f t="shared" si="87"/>
        <v>0.18893222273320071</v>
      </c>
      <c r="J96" s="96">
        <f t="shared" si="87"/>
        <v>0.17838143670816148</v>
      </c>
      <c r="K96" s="96">
        <f t="shared" si="87"/>
        <v>0.10422123066425029</v>
      </c>
      <c r="L96" s="96">
        <f t="shared" si="87"/>
        <v>0.18293080093911832</v>
      </c>
      <c r="M96" s="96">
        <f t="shared" si="87"/>
        <v>0.18410206768835308</v>
      </c>
      <c r="N96" s="96">
        <f t="shared" si="87"/>
        <v>0.11183962719818687</v>
      </c>
      <c r="O96" s="96">
        <f t="shared" si="87"/>
        <v>7.6195488131307427E-3</v>
      </c>
      <c r="P96" s="96">
        <f t="shared" si="87"/>
        <v>0.11867213594689027</v>
      </c>
      <c r="Q96" s="96">
        <f t="shared" si="87"/>
        <v>3.836960575757984E-2</v>
      </c>
      <c r="R96" s="96">
        <f t="shared" si="87"/>
        <v>-0.20382349100634481</v>
      </c>
      <c r="S96" s="96">
        <f t="shared" si="87"/>
        <v>0.36315968820922023</v>
      </c>
      <c r="T96" s="96">
        <f t="shared" si="87"/>
        <v>-0.12156156748939799</v>
      </c>
      <c r="U96" s="96">
        <f t="shared" si="87"/>
        <v>0.30128898063425985</v>
      </c>
      <c r="V96" s="96">
        <f t="shared" si="87"/>
        <v>-0.10927024957854449</v>
      </c>
      <c r="W96" s="96">
        <f t="shared" si="87"/>
        <v>0.25283272987657024</v>
      </c>
      <c r="X96" s="96">
        <f t="shared" si="87"/>
        <v>9.6870491585710761E-2</v>
      </c>
      <c r="Y96" s="96">
        <f t="shared" si="87"/>
        <v>4.4648217429562398E-3</v>
      </c>
      <c r="Z96" s="96">
        <f t="shared" si="87"/>
        <v>8.6185276866977564E-2</v>
      </c>
      <c r="AA96" s="96">
        <f t="shared" si="87"/>
        <v>4.3323387714688721E-3</v>
      </c>
      <c r="AB96" s="96">
        <f t="shared" si="87"/>
        <v>0.39780546891670071</v>
      </c>
      <c r="AC96" s="96">
        <f t="shared" si="87"/>
        <v>3.4907957025832576E-2</v>
      </c>
      <c r="AD96" s="96">
        <f t="shared" si="87"/>
        <v>-0.10534534554304302</v>
      </c>
      <c r="AE96" s="96">
        <f t="shared" si="87"/>
        <v>0.17340999922175607</v>
      </c>
      <c r="AF96" s="96">
        <f t="shared" si="87"/>
        <v>-7.3064992335072229E-2</v>
      </c>
      <c r="AG96" s="96">
        <f t="shared" si="87"/>
        <v>0.1582047545346093</v>
      </c>
      <c r="AH96" s="96">
        <f t="shared" si="87"/>
        <v>-6.9134500667381707E-2</v>
      </c>
      <c r="AI96" s="96">
        <f t="shared" si="87"/>
        <v>0.14573475747124134</v>
      </c>
      <c r="AJ96" s="96">
        <f t="shared" si="87"/>
        <v>5.9088769583008335E-2</v>
      </c>
      <c r="AK96" s="96">
        <f t="shared" si="87"/>
        <v>2.8115080965792679E-3</v>
      </c>
      <c r="AL96" s="96">
        <f t="shared" si="87"/>
        <v>5.5435711166995895E-2</v>
      </c>
      <c r="AM96" s="96">
        <f t="shared" si="87"/>
        <v>2.627997156642138E-3</v>
      </c>
      <c r="AN96" s="96">
        <f t="shared" si="87"/>
        <v>0.13324209960855074</v>
      </c>
      <c r="AO96" s="96">
        <f t="shared" si="87"/>
        <v>2.5173544626230056E-2</v>
      </c>
      <c r="AP96" s="96">
        <f t="shared" si="87"/>
        <v>-0.47627996200986877</v>
      </c>
      <c r="AQ96" s="96">
        <f t="shared" si="87"/>
        <v>0.51287194280056714</v>
      </c>
      <c r="AR96" s="96">
        <f t="shared" si="87"/>
        <v>-0.27359134406990215</v>
      </c>
      <c r="AS96" s="96">
        <f t="shared" si="87"/>
        <v>0.46645961363157284</v>
      </c>
      <c r="AT96" s="96">
        <f t="shared" si="87"/>
        <v>-0.25694558969138043</v>
      </c>
      <c r="AU96" s="96">
        <f t="shared" si="87"/>
        <v>0.42793529684525916</v>
      </c>
      <c r="AV96" s="96">
        <f t="shared" si="87"/>
        <v>0.20658344791530345</v>
      </c>
      <c r="AW96" s="96">
        <f t="shared" si="87"/>
        <v>-0.123507336984382</v>
      </c>
      <c r="AX96" s="96">
        <f t="shared" si="87"/>
        <v>0.19535832769051872</v>
      </c>
      <c r="AY96" s="96">
        <f t="shared" si="87"/>
        <v>-0.11782666584894272</v>
      </c>
      <c r="BA96" s="181" t="s">
        <v>114</v>
      </c>
      <c r="BB96" s="181" t="s">
        <v>114</v>
      </c>
      <c r="BC96" s="181" t="s">
        <v>114</v>
      </c>
      <c r="BD96" s="181" t="s">
        <v>114</v>
      </c>
      <c r="BF96" s="77" t="s">
        <v>246</v>
      </c>
      <c r="BG96" s="77" t="str">
        <f t="shared" si="72"/>
        <v>Requests growth rateBase Case Scenario</v>
      </c>
    </row>
    <row r="97" spans="2:59" x14ac:dyDescent="0.25">
      <c r="B97" s="91"/>
      <c r="C97" s="94"/>
      <c r="D97" s="96"/>
      <c r="E97" s="96"/>
      <c r="F97" s="96"/>
      <c r="G97" s="96"/>
      <c r="H97" s="96"/>
      <c r="I97" s="96"/>
      <c r="J97" s="96"/>
      <c r="K97" s="96"/>
      <c r="L97" s="96"/>
      <c r="M97" s="96"/>
      <c r="N97" s="96"/>
      <c r="O97" s="96"/>
      <c r="BA97" s="181" t="s">
        <v>114</v>
      </c>
      <c r="BB97" s="181" t="s">
        <v>114</v>
      </c>
      <c r="BC97" s="181" t="s">
        <v>114</v>
      </c>
      <c r="BD97" s="181" t="s">
        <v>114</v>
      </c>
      <c r="BF97" s="77" t="s">
        <v>246</v>
      </c>
      <c r="BG97" s="77" t="str">
        <f t="shared" si="72"/>
        <v>Base Case Scenario</v>
      </c>
    </row>
    <row r="98" spans="2:59" x14ac:dyDescent="0.25">
      <c r="B98" s="88" t="s">
        <v>126</v>
      </c>
      <c r="C98" s="89"/>
      <c r="D98" s="90"/>
      <c r="E98" s="90"/>
      <c r="F98" s="90"/>
      <c r="G98" s="90"/>
      <c r="H98" s="90"/>
      <c r="I98" s="90"/>
      <c r="J98" s="90"/>
      <c r="K98" s="90"/>
      <c r="L98" s="90"/>
      <c r="M98" s="90"/>
      <c r="N98" s="90"/>
      <c r="O98" s="90"/>
      <c r="BA98" s="181" t="s">
        <v>114</v>
      </c>
      <c r="BB98" s="181" t="s">
        <v>114</v>
      </c>
      <c r="BC98" s="181" t="s">
        <v>114</v>
      </c>
      <c r="BD98" s="181" t="s">
        <v>114</v>
      </c>
      <c r="BF98" s="77" t="s">
        <v>246</v>
      </c>
      <c r="BG98" s="77" t="str">
        <f t="shared" si="72"/>
        <v>Financial PerformanceBase Case Scenario</v>
      </c>
    </row>
    <row r="99" spans="2:59" x14ac:dyDescent="0.25">
      <c r="B99" s="91" t="s">
        <v>213</v>
      </c>
      <c r="C99" s="91" t="s">
        <v>119</v>
      </c>
      <c r="D99" s="128">
        <f t="shared" ref="D99:O99" si="88">D66/D18</f>
        <v>4.3214365382648829E-3</v>
      </c>
      <c r="E99" s="128">
        <f t="shared" si="88"/>
        <v>6.1689261874410106E-3</v>
      </c>
      <c r="F99" s="128">
        <f t="shared" si="88"/>
        <v>4.7343302710338257E-3</v>
      </c>
      <c r="G99" s="128">
        <f t="shared" si="88"/>
        <v>3.3105217489029564E-3</v>
      </c>
      <c r="H99" s="128">
        <f t="shared" si="88"/>
        <v>3.1237067628608543E-3</v>
      </c>
      <c r="I99" s="128">
        <f t="shared" si="88"/>
        <v>3.247430447632742E-3</v>
      </c>
      <c r="J99" s="128">
        <f t="shared" si="88"/>
        <v>2.9695149248629483E-3</v>
      </c>
      <c r="K99" s="128">
        <f t="shared" si="88"/>
        <v>1.4253611017475054E-3</v>
      </c>
      <c r="L99" s="128">
        <f t="shared" si="88"/>
        <v>7.642713226539672E-4</v>
      </c>
      <c r="M99" s="128">
        <f t="shared" si="88"/>
        <v>1.1071639327940501E-3</v>
      </c>
      <c r="N99" s="128">
        <f t="shared" si="88"/>
        <v>9.6754257660158283E-4</v>
      </c>
      <c r="O99" s="128">
        <f t="shared" si="88"/>
        <v>6.7624989204616574E-4</v>
      </c>
      <c r="P99" s="141">
        <f>AVERAGE(D99:O99)</f>
        <v>2.7347046422368745E-3</v>
      </c>
      <c r="Q99" s="141">
        <f>P99</f>
        <v>2.7347046422368745E-3</v>
      </c>
      <c r="R99" s="141">
        <f t="shared" ref="R99:AY102" si="89">Q99</f>
        <v>2.7347046422368745E-3</v>
      </c>
      <c r="S99" s="141">
        <f t="shared" si="89"/>
        <v>2.7347046422368745E-3</v>
      </c>
      <c r="T99" s="141">
        <f t="shared" si="89"/>
        <v>2.7347046422368745E-3</v>
      </c>
      <c r="U99" s="141">
        <f t="shared" si="89"/>
        <v>2.7347046422368745E-3</v>
      </c>
      <c r="V99" s="141">
        <f t="shared" si="89"/>
        <v>2.7347046422368745E-3</v>
      </c>
      <c r="W99" s="141">
        <f t="shared" si="89"/>
        <v>2.7347046422368745E-3</v>
      </c>
      <c r="X99" s="141">
        <f t="shared" si="89"/>
        <v>2.7347046422368745E-3</v>
      </c>
      <c r="Y99" s="141">
        <f t="shared" si="89"/>
        <v>2.7347046422368745E-3</v>
      </c>
      <c r="Z99" s="141">
        <f t="shared" si="89"/>
        <v>2.7347046422368745E-3</v>
      </c>
      <c r="AA99" s="141">
        <f t="shared" si="89"/>
        <v>2.7347046422368745E-3</v>
      </c>
      <c r="AB99" s="141">
        <f t="shared" si="89"/>
        <v>2.7347046422368745E-3</v>
      </c>
      <c r="AC99" s="141">
        <f t="shared" si="89"/>
        <v>2.7347046422368745E-3</v>
      </c>
      <c r="AD99" s="141">
        <f t="shared" si="89"/>
        <v>2.7347046422368745E-3</v>
      </c>
      <c r="AE99" s="141">
        <f t="shared" si="89"/>
        <v>2.7347046422368745E-3</v>
      </c>
      <c r="AF99" s="141">
        <f t="shared" si="89"/>
        <v>2.7347046422368745E-3</v>
      </c>
      <c r="AG99" s="141">
        <f t="shared" si="89"/>
        <v>2.7347046422368745E-3</v>
      </c>
      <c r="AH99" s="141">
        <f t="shared" si="89"/>
        <v>2.7347046422368745E-3</v>
      </c>
      <c r="AI99" s="141">
        <f t="shared" si="89"/>
        <v>2.7347046422368745E-3</v>
      </c>
      <c r="AJ99" s="141">
        <f t="shared" si="89"/>
        <v>2.7347046422368745E-3</v>
      </c>
      <c r="AK99" s="141">
        <f t="shared" si="89"/>
        <v>2.7347046422368745E-3</v>
      </c>
      <c r="AL99" s="141">
        <f t="shared" si="89"/>
        <v>2.7347046422368745E-3</v>
      </c>
      <c r="AM99" s="141">
        <f t="shared" si="89"/>
        <v>2.7347046422368745E-3</v>
      </c>
      <c r="AN99" s="141">
        <f t="shared" si="89"/>
        <v>2.7347046422368745E-3</v>
      </c>
      <c r="AO99" s="141">
        <f t="shared" si="89"/>
        <v>2.7347046422368745E-3</v>
      </c>
      <c r="AP99" s="141">
        <f t="shared" si="89"/>
        <v>2.7347046422368745E-3</v>
      </c>
      <c r="AQ99" s="141">
        <f t="shared" si="89"/>
        <v>2.7347046422368745E-3</v>
      </c>
      <c r="AR99" s="141">
        <f t="shared" si="89"/>
        <v>2.7347046422368745E-3</v>
      </c>
      <c r="AS99" s="141">
        <f t="shared" si="89"/>
        <v>2.7347046422368745E-3</v>
      </c>
      <c r="AT99" s="141">
        <f t="shared" si="89"/>
        <v>2.7347046422368745E-3</v>
      </c>
      <c r="AU99" s="141">
        <f t="shared" si="89"/>
        <v>2.7347046422368745E-3</v>
      </c>
      <c r="AV99" s="141">
        <f t="shared" si="89"/>
        <v>2.7347046422368745E-3</v>
      </c>
      <c r="AW99" s="141">
        <f t="shared" si="89"/>
        <v>2.7347046422368745E-3</v>
      </c>
      <c r="AX99" s="141">
        <f t="shared" si="89"/>
        <v>2.7347046422368745E-3</v>
      </c>
      <c r="AY99" s="141">
        <f t="shared" si="89"/>
        <v>2.7347046422368745E-3</v>
      </c>
      <c r="BA99" s="181" t="s">
        <v>114</v>
      </c>
      <c r="BB99" s="181" t="s">
        <v>114</v>
      </c>
      <c r="BC99" s="181" t="s">
        <v>114</v>
      </c>
      <c r="BD99" s="181" t="s">
        <v>114</v>
      </c>
      <c r="BF99" s="77" t="s">
        <v>246</v>
      </c>
      <c r="BG99" s="77" t="str">
        <f t="shared" si="72"/>
        <v>Rider Paid Acquisition Spend/RevenueBase Case Scenario</v>
      </c>
    </row>
    <row r="100" spans="2:59" x14ac:dyDescent="0.25">
      <c r="B100" s="91" t="s">
        <v>214</v>
      </c>
      <c r="C100" s="91" t="s">
        <v>119</v>
      </c>
      <c r="D100" s="128">
        <f t="shared" ref="D100:O100" si="90">D67/D18</f>
        <v>3.3362121858258799E-2</v>
      </c>
      <c r="E100" s="128">
        <f t="shared" si="90"/>
        <v>3.453250245169872E-2</v>
      </c>
      <c r="F100" s="128">
        <f t="shared" si="90"/>
        <v>2.7594287653286313E-2</v>
      </c>
      <c r="G100" s="128">
        <f t="shared" si="90"/>
        <v>2.3913030037228531E-2</v>
      </c>
      <c r="H100" s="128">
        <f t="shared" si="90"/>
        <v>1.8994906406234757E-2</v>
      </c>
      <c r="I100" s="128">
        <f t="shared" si="90"/>
        <v>1.745941568998333E-2</v>
      </c>
      <c r="J100" s="128">
        <f t="shared" si="90"/>
        <v>1.7897372232620366E-2</v>
      </c>
      <c r="K100" s="128">
        <f t="shared" si="90"/>
        <v>1.8675960324035547E-2</v>
      </c>
      <c r="L100" s="128">
        <f t="shared" si="90"/>
        <v>2.002282390593213E-2</v>
      </c>
      <c r="M100" s="128">
        <f t="shared" si="90"/>
        <v>3.9768279967090907E-3</v>
      </c>
      <c r="N100" s="128">
        <f t="shared" si="90"/>
        <v>3.2451014793998113E-3</v>
      </c>
      <c r="O100" s="128">
        <f t="shared" si="90"/>
        <v>2.5833391076503617E-3</v>
      </c>
      <c r="P100" s="141">
        <f>AVERAGE(D100:O100)</f>
        <v>1.8521474095253142E-2</v>
      </c>
      <c r="Q100" s="141">
        <f>P100</f>
        <v>1.8521474095253142E-2</v>
      </c>
      <c r="R100" s="141">
        <f t="shared" si="89"/>
        <v>1.8521474095253142E-2</v>
      </c>
      <c r="S100" s="141">
        <f t="shared" si="89"/>
        <v>1.8521474095253142E-2</v>
      </c>
      <c r="T100" s="141">
        <f t="shared" si="89"/>
        <v>1.8521474095253142E-2</v>
      </c>
      <c r="U100" s="141">
        <f t="shared" si="89"/>
        <v>1.8521474095253142E-2</v>
      </c>
      <c r="V100" s="141">
        <f t="shared" si="89"/>
        <v>1.8521474095253142E-2</v>
      </c>
      <c r="W100" s="141">
        <f t="shared" si="89"/>
        <v>1.8521474095253142E-2</v>
      </c>
      <c r="X100" s="141">
        <f t="shared" si="89"/>
        <v>1.8521474095253142E-2</v>
      </c>
      <c r="Y100" s="141">
        <f t="shared" si="89"/>
        <v>1.8521474095253142E-2</v>
      </c>
      <c r="Z100" s="141">
        <f t="shared" si="89"/>
        <v>1.8521474095253142E-2</v>
      </c>
      <c r="AA100" s="141">
        <f t="shared" si="89"/>
        <v>1.8521474095253142E-2</v>
      </c>
      <c r="AB100" s="141">
        <f t="shared" si="89"/>
        <v>1.8521474095253142E-2</v>
      </c>
      <c r="AC100" s="141">
        <f t="shared" si="89"/>
        <v>1.8521474095253142E-2</v>
      </c>
      <c r="AD100" s="141">
        <f t="shared" si="89"/>
        <v>1.8521474095253142E-2</v>
      </c>
      <c r="AE100" s="141">
        <f t="shared" si="89"/>
        <v>1.8521474095253142E-2</v>
      </c>
      <c r="AF100" s="141">
        <f t="shared" si="89"/>
        <v>1.8521474095253142E-2</v>
      </c>
      <c r="AG100" s="141">
        <f t="shared" si="89"/>
        <v>1.8521474095253142E-2</v>
      </c>
      <c r="AH100" s="141">
        <f t="shared" si="89"/>
        <v>1.8521474095253142E-2</v>
      </c>
      <c r="AI100" s="141">
        <f t="shared" si="89"/>
        <v>1.8521474095253142E-2</v>
      </c>
      <c r="AJ100" s="141">
        <f t="shared" si="89"/>
        <v>1.8521474095253142E-2</v>
      </c>
      <c r="AK100" s="141">
        <f t="shared" si="89"/>
        <v>1.8521474095253142E-2</v>
      </c>
      <c r="AL100" s="141">
        <f t="shared" si="89"/>
        <v>1.8521474095253142E-2</v>
      </c>
      <c r="AM100" s="141">
        <f t="shared" si="89"/>
        <v>1.8521474095253142E-2</v>
      </c>
      <c r="AN100" s="141">
        <f t="shared" si="89"/>
        <v>1.8521474095253142E-2</v>
      </c>
      <c r="AO100" s="141">
        <f t="shared" si="89"/>
        <v>1.8521474095253142E-2</v>
      </c>
      <c r="AP100" s="141">
        <f t="shared" si="89"/>
        <v>1.8521474095253142E-2</v>
      </c>
      <c r="AQ100" s="141">
        <f t="shared" si="89"/>
        <v>1.8521474095253142E-2</v>
      </c>
      <c r="AR100" s="141">
        <f t="shared" si="89"/>
        <v>1.8521474095253142E-2</v>
      </c>
      <c r="AS100" s="141">
        <f t="shared" si="89"/>
        <v>1.8521474095253142E-2</v>
      </c>
      <c r="AT100" s="141">
        <f t="shared" si="89"/>
        <v>1.8521474095253142E-2</v>
      </c>
      <c r="AU100" s="141">
        <f t="shared" si="89"/>
        <v>1.8521474095253142E-2</v>
      </c>
      <c r="AV100" s="141">
        <f t="shared" si="89"/>
        <v>1.8521474095253142E-2</v>
      </c>
      <c r="AW100" s="141">
        <f t="shared" si="89"/>
        <v>1.8521474095253142E-2</v>
      </c>
      <c r="AX100" s="141">
        <f t="shared" si="89"/>
        <v>1.8521474095253142E-2</v>
      </c>
      <c r="AY100" s="141">
        <f t="shared" si="89"/>
        <v>1.8521474095253142E-2</v>
      </c>
      <c r="BA100" s="181" t="s">
        <v>114</v>
      </c>
      <c r="BB100" s="181" t="s">
        <v>114</v>
      </c>
      <c r="BC100" s="181" t="s">
        <v>114</v>
      </c>
      <c r="BD100" s="181" t="s">
        <v>114</v>
      </c>
      <c r="BF100" s="77" t="s">
        <v>246</v>
      </c>
      <c r="BG100" s="77" t="str">
        <f t="shared" si="72"/>
        <v>Driver Paid Acquisition Spend/RevenueBase Case Scenario</v>
      </c>
    </row>
    <row r="101" spans="2:59" x14ac:dyDescent="0.25">
      <c r="B101" s="91" t="s">
        <v>226</v>
      </c>
      <c r="C101" s="91" t="s">
        <v>26</v>
      </c>
      <c r="D101" s="97">
        <f t="shared" ref="D101:O101" si="91">D13/$D$12</f>
        <v>9.4707923563881996E-2</v>
      </c>
      <c r="E101" s="97">
        <f t="shared" si="91"/>
        <v>0.10637131539312059</v>
      </c>
      <c r="F101" s="97">
        <f t="shared" si="91"/>
        <v>0.20047686015727817</v>
      </c>
      <c r="G101" s="97">
        <f t="shared" si="91"/>
        <v>0.24704647480616151</v>
      </c>
      <c r="H101" s="97">
        <f t="shared" si="91"/>
        <v>0.29871303857532638</v>
      </c>
      <c r="I101" s="97">
        <f t="shared" si="91"/>
        <v>0.33879877329011443</v>
      </c>
      <c r="J101" s="97">
        <f t="shared" si="91"/>
        <v>0.38357156028262085</v>
      </c>
      <c r="K101" s="97">
        <f t="shared" si="91"/>
        <v>0.45077858697199658</v>
      </c>
      <c r="L101" s="97">
        <f t="shared" si="91"/>
        <v>0.53288613068167945</v>
      </c>
      <c r="M101" s="97">
        <f t="shared" si="91"/>
        <v>0.57800506016431497</v>
      </c>
      <c r="N101" s="97">
        <f t="shared" si="91"/>
        <v>0.63495858267534233</v>
      </c>
      <c r="O101" s="97">
        <f t="shared" si="91"/>
        <v>0.75341527468776659</v>
      </c>
      <c r="P101" s="142">
        <f>O101*(1+$P$156)</f>
        <v>0.78430530094996498</v>
      </c>
      <c r="Q101" s="142">
        <f>P101</f>
        <v>0.78430530094996498</v>
      </c>
      <c r="R101" s="142">
        <f t="shared" si="89"/>
        <v>0.78430530094996498</v>
      </c>
      <c r="S101" s="142">
        <f t="shared" si="89"/>
        <v>0.78430530094996498</v>
      </c>
      <c r="T101" s="142">
        <f t="shared" si="89"/>
        <v>0.78430530094996498</v>
      </c>
      <c r="U101" s="142">
        <f t="shared" si="89"/>
        <v>0.78430530094996498</v>
      </c>
      <c r="V101" s="142">
        <f t="shared" si="89"/>
        <v>0.78430530094996498</v>
      </c>
      <c r="W101" s="142">
        <f t="shared" si="89"/>
        <v>0.78430530094996498</v>
      </c>
      <c r="X101" s="142">
        <f t="shared" si="89"/>
        <v>0.78430530094996498</v>
      </c>
      <c r="Y101" s="142">
        <f t="shared" si="89"/>
        <v>0.78430530094996498</v>
      </c>
      <c r="Z101" s="142">
        <f t="shared" si="89"/>
        <v>0.78430530094996498</v>
      </c>
      <c r="AA101" s="142">
        <f t="shared" si="89"/>
        <v>0.78430530094996498</v>
      </c>
      <c r="AB101" s="142">
        <f>AA101*(1+$AB$156)</f>
        <v>0.81646181828891351</v>
      </c>
      <c r="AC101" s="142">
        <f>AB101</f>
        <v>0.81646181828891351</v>
      </c>
      <c r="AD101" s="142">
        <f t="shared" si="89"/>
        <v>0.81646181828891351</v>
      </c>
      <c r="AE101" s="142">
        <f t="shared" si="89"/>
        <v>0.81646181828891351</v>
      </c>
      <c r="AF101" s="142">
        <f t="shared" si="89"/>
        <v>0.81646181828891351</v>
      </c>
      <c r="AG101" s="142">
        <f t="shared" si="89"/>
        <v>0.81646181828891351</v>
      </c>
      <c r="AH101" s="142">
        <f t="shared" si="89"/>
        <v>0.81646181828891351</v>
      </c>
      <c r="AI101" s="142">
        <f t="shared" si="89"/>
        <v>0.81646181828891351</v>
      </c>
      <c r="AJ101" s="142">
        <f t="shared" si="89"/>
        <v>0.81646181828891351</v>
      </c>
      <c r="AK101" s="142">
        <f t="shared" si="89"/>
        <v>0.81646181828891351</v>
      </c>
      <c r="AL101" s="142">
        <f t="shared" si="89"/>
        <v>0.81646181828891351</v>
      </c>
      <c r="AM101" s="142">
        <f t="shared" si="89"/>
        <v>0.81646181828891351</v>
      </c>
      <c r="AN101" s="142">
        <f t="shared" si="89"/>
        <v>0.81646181828891351</v>
      </c>
      <c r="AO101" s="142">
        <f t="shared" si="89"/>
        <v>0.81646181828891351</v>
      </c>
      <c r="AP101" s="142">
        <f t="shared" si="89"/>
        <v>0.81646181828891351</v>
      </c>
      <c r="AQ101" s="142">
        <f t="shared" si="89"/>
        <v>0.81646181828891351</v>
      </c>
      <c r="AR101" s="142">
        <f t="shared" si="89"/>
        <v>0.81646181828891351</v>
      </c>
      <c r="AS101" s="142">
        <f t="shared" si="89"/>
        <v>0.81646181828891351</v>
      </c>
      <c r="AT101" s="142">
        <f t="shared" si="89"/>
        <v>0.81646181828891351</v>
      </c>
      <c r="AU101" s="142">
        <f t="shared" si="89"/>
        <v>0.81646181828891351</v>
      </c>
      <c r="AV101" s="142">
        <f t="shared" si="89"/>
        <v>0.81646181828891351</v>
      </c>
      <c r="AW101" s="142">
        <f t="shared" si="89"/>
        <v>0.81646181828891351</v>
      </c>
      <c r="AX101" s="142">
        <f t="shared" si="89"/>
        <v>0.81646181828891351</v>
      </c>
      <c r="AY101" s="142">
        <f t="shared" si="89"/>
        <v>0.81646181828891351</v>
      </c>
      <c r="BA101" s="181" t="s">
        <v>114</v>
      </c>
      <c r="BB101" s="181" t="s">
        <v>114</v>
      </c>
      <c r="BC101" s="181" t="s">
        <v>114</v>
      </c>
      <c r="BD101" s="181" t="s">
        <v>114</v>
      </c>
      <c r="BF101" s="77" t="s">
        <v>246</v>
      </c>
      <c r="BG101" s="77" t="str">
        <f t="shared" si="72"/>
        <v>Booking Fee/rideBase Case Scenario</v>
      </c>
    </row>
    <row r="102" spans="2:59" x14ac:dyDescent="0.25">
      <c r="B102" s="91" t="s">
        <v>249</v>
      </c>
      <c r="C102" s="91" t="s">
        <v>250</v>
      </c>
      <c r="D102" s="97">
        <f t="shared" ref="D102:O102" si="92">D14/D62</f>
        <v>0.73409974803916667</v>
      </c>
      <c r="E102" s="97">
        <f t="shared" si="92"/>
        <v>0.77369793568827261</v>
      </c>
      <c r="F102" s="97">
        <f t="shared" si="92"/>
        <v>0.87309166894287527</v>
      </c>
      <c r="G102" s="97">
        <f t="shared" si="92"/>
        <v>0.90554289457897308</v>
      </c>
      <c r="H102" s="97">
        <f t="shared" si="92"/>
        <v>0.89526571501138363</v>
      </c>
      <c r="I102" s="97">
        <f t="shared" si="92"/>
        <v>0.89256888691107761</v>
      </c>
      <c r="J102" s="97">
        <f t="shared" si="92"/>
        <v>0.98975989351460292</v>
      </c>
      <c r="K102" s="97">
        <f t="shared" si="92"/>
        <v>0.90024186615521107</v>
      </c>
      <c r="L102" s="97">
        <f t="shared" si="92"/>
        <v>0.86909246714959243</v>
      </c>
      <c r="M102" s="97">
        <f t="shared" si="92"/>
        <v>0.88002295432635447</v>
      </c>
      <c r="N102" s="97">
        <f t="shared" si="92"/>
        <v>0.92425943669483557</v>
      </c>
      <c r="O102" s="97">
        <f t="shared" si="92"/>
        <v>1.1862472658132375</v>
      </c>
      <c r="P102" s="142">
        <f>AVERAGE(D102:O102)*(1+$P$156)</f>
        <v>0.9389725210726193</v>
      </c>
      <c r="Q102" s="142">
        <f>P102</f>
        <v>0.9389725210726193</v>
      </c>
      <c r="R102" s="142">
        <f t="shared" si="89"/>
        <v>0.9389725210726193</v>
      </c>
      <c r="S102" s="142">
        <f t="shared" si="89"/>
        <v>0.9389725210726193</v>
      </c>
      <c r="T102" s="142">
        <f t="shared" si="89"/>
        <v>0.9389725210726193</v>
      </c>
      <c r="U102" s="142">
        <f t="shared" si="89"/>
        <v>0.9389725210726193</v>
      </c>
      <c r="V102" s="142">
        <f t="shared" si="89"/>
        <v>0.9389725210726193</v>
      </c>
      <c r="W102" s="142">
        <f t="shared" si="89"/>
        <v>0.9389725210726193</v>
      </c>
      <c r="X102" s="142">
        <f t="shared" si="89"/>
        <v>0.9389725210726193</v>
      </c>
      <c r="Y102" s="142">
        <f t="shared" si="89"/>
        <v>0.9389725210726193</v>
      </c>
      <c r="Z102" s="142">
        <f t="shared" si="89"/>
        <v>0.9389725210726193</v>
      </c>
      <c r="AA102" s="142">
        <f t="shared" si="89"/>
        <v>0.9389725210726193</v>
      </c>
      <c r="AB102" s="142">
        <f>AA102*(1+$AB$156)</f>
        <v>0.97747039443659667</v>
      </c>
      <c r="AC102" s="142">
        <f>AB102</f>
        <v>0.97747039443659667</v>
      </c>
      <c r="AD102" s="142">
        <f t="shared" si="89"/>
        <v>0.97747039443659667</v>
      </c>
      <c r="AE102" s="142">
        <f t="shared" si="89"/>
        <v>0.97747039443659667</v>
      </c>
      <c r="AF102" s="142">
        <f t="shared" si="89"/>
        <v>0.97747039443659667</v>
      </c>
      <c r="AG102" s="142">
        <f t="shared" si="89"/>
        <v>0.97747039443659667</v>
      </c>
      <c r="AH102" s="142">
        <f t="shared" si="89"/>
        <v>0.97747039443659667</v>
      </c>
      <c r="AI102" s="142">
        <f t="shared" si="89"/>
        <v>0.97747039443659667</v>
      </c>
      <c r="AJ102" s="142">
        <f t="shared" si="89"/>
        <v>0.97747039443659667</v>
      </c>
      <c r="AK102" s="142">
        <f t="shared" si="89"/>
        <v>0.97747039443659667</v>
      </c>
      <c r="AL102" s="142">
        <f t="shared" si="89"/>
        <v>0.97747039443659667</v>
      </c>
      <c r="AM102" s="142">
        <f t="shared" si="89"/>
        <v>0.97747039443659667</v>
      </c>
      <c r="AN102" s="142">
        <f t="shared" si="89"/>
        <v>0.97747039443659667</v>
      </c>
      <c r="AO102" s="142">
        <f t="shared" si="89"/>
        <v>0.97747039443659667</v>
      </c>
      <c r="AP102" s="142">
        <f t="shared" si="89"/>
        <v>0.97747039443659667</v>
      </c>
      <c r="AQ102" s="142">
        <f t="shared" si="89"/>
        <v>0.97747039443659667</v>
      </c>
      <c r="AR102" s="142">
        <f t="shared" si="89"/>
        <v>0.97747039443659667</v>
      </c>
      <c r="AS102" s="142">
        <f t="shared" si="89"/>
        <v>0.97747039443659667</v>
      </c>
      <c r="AT102" s="142">
        <f t="shared" si="89"/>
        <v>0.97747039443659667</v>
      </c>
      <c r="AU102" s="142">
        <f t="shared" si="89"/>
        <v>0.97747039443659667</v>
      </c>
      <c r="AV102" s="142">
        <f t="shared" si="89"/>
        <v>0.97747039443659667</v>
      </c>
      <c r="AW102" s="142">
        <f t="shared" si="89"/>
        <v>0.97747039443659667</v>
      </c>
      <c r="AX102" s="142">
        <f t="shared" si="89"/>
        <v>0.97747039443659667</v>
      </c>
      <c r="AY102" s="142">
        <f t="shared" si="89"/>
        <v>0.97747039443659667</v>
      </c>
      <c r="BA102" s="181" t="s">
        <v>114</v>
      </c>
      <c r="BB102" s="181" t="s">
        <v>114</v>
      </c>
      <c r="BC102" s="181" t="s">
        <v>114</v>
      </c>
      <c r="BD102" s="181" t="s">
        <v>114</v>
      </c>
      <c r="BF102" s="77" t="s">
        <v>246</v>
      </c>
      <c r="BG102" s="77" t="str">
        <f t="shared" si="72"/>
        <v>Fares/MilesBase Case Scenario</v>
      </c>
    </row>
    <row r="103" spans="2:59" x14ac:dyDescent="0.25">
      <c r="B103" s="92" t="s">
        <v>252</v>
      </c>
      <c r="C103" s="91" t="s">
        <v>253</v>
      </c>
      <c r="D103" s="147">
        <f t="shared" ref="D103:O103" si="93">D15/D12</f>
        <v>0.13442094999708634</v>
      </c>
      <c r="E103" s="147">
        <f t="shared" si="93"/>
        <v>0.12482817470394388</v>
      </c>
      <c r="F103" s="147">
        <f t="shared" si="93"/>
        <v>0.12098541915209259</v>
      </c>
      <c r="G103" s="147">
        <f t="shared" si="93"/>
        <v>0.10956613571628611</v>
      </c>
      <c r="H103" s="147">
        <f t="shared" si="93"/>
        <v>9.64493495225998E-2</v>
      </c>
      <c r="I103" s="147">
        <f t="shared" si="93"/>
        <v>8.9041752150418887E-2</v>
      </c>
      <c r="J103" s="147">
        <f t="shared" si="93"/>
        <v>8.5394292236309371E-2</v>
      </c>
      <c r="K103" s="147">
        <f t="shared" si="93"/>
        <v>8.4249426385539547E-2</v>
      </c>
      <c r="L103" s="147">
        <f t="shared" si="93"/>
        <v>8.1822602253287927E-2</v>
      </c>
      <c r="M103" s="147">
        <f t="shared" si="93"/>
        <v>8.2832770603045752E-2</v>
      </c>
      <c r="N103" s="147">
        <f t="shared" si="93"/>
        <v>8.1299356640889775E-2</v>
      </c>
      <c r="O103" s="147">
        <f t="shared" si="93"/>
        <v>8.4002245453717247E-2</v>
      </c>
      <c r="P103" s="148">
        <f>AVERAGE(D103:O103)</f>
        <v>9.7907706234601433E-2</v>
      </c>
      <c r="Q103" s="148">
        <f>$P$103</f>
        <v>9.7907706234601433E-2</v>
      </c>
      <c r="R103" s="148">
        <f t="shared" ref="R103:AY103" si="94">$P$103</f>
        <v>9.7907706234601433E-2</v>
      </c>
      <c r="S103" s="148">
        <f t="shared" si="94"/>
        <v>9.7907706234601433E-2</v>
      </c>
      <c r="T103" s="148">
        <f t="shared" si="94"/>
        <v>9.7907706234601433E-2</v>
      </c>
      <c r="U103" s="148">
        <f t="shared" si="94"/>
        <v>9.7907706234601433E-2</v>
      </c>
      <c r="V103" s="148">
        <f t="shared" si="94"/>
        <v>9.7907706234601433E-2</v>
      </c>
      <c r="W103" s="148">
        <f t="shared" si="94"/>
        <v>9.7907706234601433E-2</v>
      </c>
      <c r="X103" s="148">
        <f t="shared" si="94"/>
        <v>9.7907706234601433E-2</v>
      </c>
      <c r="Y103" s="148">
        <f t="shared" si="94"/>
        <v>9.7907706234601433E-2</v>
      </c>
      <c r="Z103" s="148">
        <f t="shared" si="94"/>
        <v>9.7907706234601433E-2</v>
      </c>
      <c r="AA103" s="148">
        <f t="shared" si="94"/>
        <v>9.7907706234601433E-2</v>
      </c>
      <c r="AB103" s="148">
        <f t="shared" si="94"/>
        <v>9.7907706234601433E-2</v>
      </c>
      <c r="AC103" s="148">
        <f t="shared" si="94"/>
        <v>9.7907706234601433E-2</v>
      </c>
      <c r="AD103" s="148">
        <f t="shared" si="94"/>
        <v>9.7907706234601433E-2</v>
      </c>
      <c r="AE103" s="148">
        <f t="shared" si="94"/>
        <v>9.7907706234601433E-2</v>
      </c>
      <c r="AF103" s="148">
        <f t="shared" si="94"/>
        <v>9.7907706234601433E-2</v>
      </c>
      <c r="AG103" s="148">
        <f t="shared" si="94"/>
        <v>9.7907706234601433E-2</v>
      </c>
      <c r="AH103" s="148">
        <f t="shared" si="94"/>
        <v>9.7907706234601433E-2</v>
      </c>
      <c r="AI103" s="148">
        <f t="shared" si="94"/>
        <v>9.7907706234601433E-2</v>
      </c>
      <c r="AJ103" s="148">
        <f t="shared" si="94"/>
        <v>9.7907706234601433E-2</v>
      </c>
      <c r="AK103" s="148">
        <f t="shared" si="94"/>
        <v>9.7907706234601433E-2</v>
      </c>
      <c r="AL103" s="148">
        <f t="shared" si="94"/>
        <v>9.7907706234601433E-2</v>
      </c>
      <c r="AM103" s="148">
        <f t="shared" si="94"/>
        <v>9.7907706234601433E-2</v>
      </c>
      <c r="AN103" s="148">
        <f t="shared" si="94"/>
        <v>9.7907706234601433E-2</v>
      </c>
      <c r="AO103" s="148">
        <f t="shared" si="94"/>
        <v>9.7907706234601433E-2</v>
      </c>
      <c r="AP103" s="148">
        <f t="shared" si="94"/>
        <v>9.7907706234601433E-2</v>
      </c>
      <c r="AQ103" s="148">
        <f t="shared" si="94"/>
        <v>9.7907706234601433E-2</v>
      </c>
      <c r="AR103" s="148">
        <f t="shared" si="94"/>
        <v>9.7907706234601433E-2</v>
      </c>
      <c r="AS103" s="148">
        <f t="shared" si="94"/>
        <v>9.7907706234601433E-2</v>
      </c>
      <c r="AT103" s="148">
        <f t="shared" si="94"/>
        <v>9.7907706234601433E-2</v>
      </c>
      <c r="AU103" s="148">
        <f t="shared" si="94"/>
        <v>9.7907706234601433E-2</v>
      </c>
      <c r="AV103" s="148">
        <f t="shared" si="94"/>
        <v>9.7907706234601433E-2</v>
      </c>
      <c r="AW103" s="148">
        <f t="shared" si="94"/>
        <v>9.7907706234601433E-2</v>
      </c>
      <c r="AX103" s="148">
        <f t="shared" si="94"/>
        <v>9.7907706234601433E-2</v>
      </c>
      <c r="AY103" s="148">
        <f t="shared" si="94"/>
        <v>9.7907706234601433E-2</v>
      </c>
      <c r="BA103" s="181" t="s">
        <v>114</v>
      </c>
      <c r="BB103" s="181" t="s">
        <v>114</v>
      </c>
      <c r="BC103" s="181" t="s">
        <v>114</v>
      </c>
      <c r="BD103" s="181" t="s">
        <v>114</v>
      </c>
      <c r="BF103" s="77" t="s">
        <v>246</v>
      </c>
      <c r="BG103" s="77" t="str">
        <f t="shared" si="72"/>
        <v>Taxes &amp; Fees - collected/tripBase Case Scenario</v>
      </c>
    </row>
    <row r="104" spans="2:59" x14ac:dyDescent="0.25">
      <c r="B104" s="92" t="s">
        <v>254</v>
      </c>
      <c r="C104" s="91" t="s">
        <v>119</v>
      </c>
      <c r="D104" s="146">
        <f t="shared" ref="D104:O104" si="95">D17/D16</f>
        <v>-2.8915601445876934E-3</v>
      </c>
      <c r="E104" s="146">
        <f t="shared" si="95"/>
        <v>-2.8080109268657921E-3</v>
      </c>
      <c r="F104" s="146">
        <f t="shared" si="95"/>
        <v>-3.2623015090798048E-3</v>
      </c>
      <c r="G104" s="146">
        <f t="shared" si="95"/>
        <v>-3.4313443654749934E-3</v>
      </c>
      <c r="H104" s="146">
        <f t="shared" si="95"/>
        <v>-3.7462265156294056E-3</v>
      </c>
      <c r="I104" s="146">
        <f t="shared" si="95"/>
        <v>-3.3339849930522918E-3</v>
      </c>
      <c r="J104" s="146">
        <f t="shared" si="95"/>
        <v>-3.6422545326317405E-3</v>
      </c>
      <c r="K104" s="146">
        <f t="shared" si="95"/>
        <v>-3.9773294358842436E-3</v>
      </c>
      <c r="L104" s="146">
        <f t="shared" si="95"/>
        <v>-4.0429717903181402E-3</v>
      </c>
      <c r="M104" s="146">
        <f t="shared" si="95"/>
        <v>-4.1460784028964862E-3</v>
      </c>
      <c r="N104" s="146">
        <f t="shared" si="95"/>
        <v>-4.0904834995035182E-3</v>
      </c>
      <c r="O104" s="146">
        <f t="shared" si="95"/>
        <v>-7.5369386008888256E-3</v>
      </c>
      <c r="P104" s="141">
        <f>AVERAGE(D104:O104)</f>
        <v>-3.9091237264010778E-3</v>
      </c>
      <c r="Q104" s="141">
        <f>P104</f>
        <v>-3.9091237264010778E-3</v>
      </c>
      <c r="R104" s="141">
        <f t="shared" ref="R104:AY111" si="96">Q104</f>
        <v>-3.9091237264010778E-3</v>
      </c>
      <c r="S104" s="141">
        <f t="shared" si="96"/>
        <v>-3.9091237264010778E-3</v>
      </c>
      <c r="T104" s="141">
        <f t="shared" si="96"/>
        <v>-3.9091237264010778E-3</v>
      </c>
      <c r="U104" s="141">
        <f t="shared" si="96"/>
        <v>-3.9091237264010778E-3</v>
      </c>
      <c r="V104" s="141">
        <f t="shared" si="96"/>
        <v>-3.9091237264010778E-3</v>
      </c>
      <c r="W104" s="141">
        <f t="shared" si="96"/>
        <v>-3.9091237264010778E-3</v>
      </c>
      <c r="X104" s="141">
        <f t="shared" si="96"/>
        <v>-3.9091237264010778E-3</v>
      </c>
      <c r="Y104" s="141">
        <f t="shared" si="96"/>
        <v>-3.9091237264010778E-3</v>
      </c>
      <c r="Z104" s="141">
        <f t="shared" si="96"/>
        <v>-3.9091237264010778E-3</v>
      </c>
      <c r="AA104" s="141">
        <f t="shared" si="96"/>
        <v>-3.9091237264010778E-3</v>
      </c>
      <c r="AB104" s="141">
        <f t="shared" si="96"/>
        <v>-3.9091237264010778E-3</v>
      </c>
      <c r="AC104" s="141">
        <f t="shared" si="96"/>
        <v>-3.9091237264010778E-3</v>
      </c>
      <c r="AD104" s="141">
        <f t="shared" si="96"/>
        <v>-3.9091237264010778E-3</v>
      </c>
      <c r="AE104" s="141">
        <f t="shared" si="96"/>
        <v>-3.9091237264010778E-3</v>
      </c>
      <c r="AF104" s="141">
        <f t="shared" si="96"/>
        <v>-3.9091237264010778E-3</v>
      </c>
      <c r="AG104" s="141">
        <f t="shared" si="96"/>
        <v>-3.9091237264010778E-3</v>
      </c>
      <c r="AH104" s="141">
        <f t="shared" si="96"/>
        <v>-3.9091237264010778E-3</v>
      </c>
      <c r="AI104" s="141">
        <f t="shared" si="96"/>
        <v>-3.9091237264010778E-3</v>
      </c>
      <c r="AJ104" s="141">
        <f t="shared" si="96"/>
        <v>-3.9091237264010778E-3</v>
      </c>
      <c r="AK104" s="141">
        <f t="shared" si="96"/>
        <v>-3.9091237264010778E-3</v>
      </c>
      <c r="AL104" s="141">
        <f t="shared" si="96"/>
        <v>-3.9091237264010778E-3</v>
      </c>
      <c r="AM104" s="141">
        <f t="shared" si="96"/>
        <v>-3.9091237264010778E-3</v>
      </c>
      <c r="AN104" s="141">
        <f t="shared" si="96"/>
        <v>-3.9091237264010778E-3</v>
      </c>
      <c r="AO104" s="141">
        <f t="shared" si="96"/>
        <v>-3.9091237264010778E-3</v>
      </c>
      <c r="AP104" s="141">
        <f t="shared" si="96"/>
        <v>-3.9091237264010778E-3</v>
      </c>
      <c r="AQ104" s="141">
        <f t="shared" si="96"/>
        <v>-3.9091237264010778E-3</v>
      </c>
      <c r="AR104" s="141">
        <f t="shared" si="96"/>
        <v>-3.9091237264010778E-3</v>
      </c>
      <c r="AS104" s="141">
        <f t="shared" si="96"/>
        <v>-3.9091237264010778E-3</v>
      </c>
      <c r="AT104" s="141">
        <f t="shared" si="96"/>
        <v>-3.9091237264010778E-3</v>
      </c>
      <c r="AU104" s="141">
        <f t="shared" si="96"/>
        <v>-3.9091237264010778E-3</v>
      </c>
      <c r="AV104" s="141">
        <f t="shared" si="96"/>
        <v>-3.9091237264010778E-3</v>
      </c>
      <c r="AW104" s="141">
        <f t="shared" si="96"/>
        <v>-3.9091237264010778E-3</v>
      </c>
      <c r="AX104" s="141">
        <f t="shared" si="96"/>
        <v>-3.9091237264010778E-3</v>
      </c>
      <c r="AY104" s="141">
        <f t="shared" si="96"/>
        <v>-3.9091237264010778E-3</v>
      </c>
      <c r="BA104" s="181" t="s">
        <v>114</v>
      </c>
      <c r="BB104" s="181" t="s">
        <v>114</v>
      </c>
      <c r="BC104" s="181" t="s">
        <v>114</v>
      </c>
      <c r="BD104" s="181" t="s">
        <v>114</v>
      </c>
      <c r="BF104" s="77" t="s">
        <v>246</v>
      </c>
      <c r="BG104" s="77" t="str">
        <f t="shared" si="72"/>
        <v>Net Upfront Adjustments (% gross booking)Base Case Scenario</v>
      </c>
    </row>
    <row r="105" spans="2:59" x14ac:dyDescent="0.25">
      <c r="B105" s="92" t="s">
        <v>255</v>
      </c>
      <c r="C105" s="91" t="s">
        <v>119</v>
      </c>
      <c r="D105" s="146">
        <f t="shared" ref="D105:O105" si="97">D19/D$18</f>
        <v>0.76793522818273219</v>
      </c>
      <c r="E105" s="146">
        <f t="shared" si="97"/>
        <v>0.76647886373189655</v>
      </c>
      <c r="F105" s="146">
        <f t="shared" si="97"/>
        <v>0.76273847612480672</v>
      </c>
      <c r="G105" s="146">
        <f t="shared" si="97"/>
        <v>0.75580637999395428</v>
      </c>
      <c r="H105" s="146">
        <f t="shared" si="97"/>
        <v>0.7535228241098425</v>
      </c>
      <c r="I105" s="146">
        <f t="shared" si="97"/>
        <v>0.75106967513471101</v>
      </c>
      <c r="J105" s="146">
        <f t="shared" si="97"/>
        <v>0.74939238177073486</v>
      </c>
      <c r="K105" s="146">
        <f t="shared" si="97"/>
        <v>0.75260017803362067</v>
      </c>
      <c r="L105" s="146">
        <f t="shared" si="97"/>
        <v>0.74832646327356522</v>
      </c>
      <c r="M105" s="146">
        <f t="shared" si="97"/>
        <v>0.74482894076447459</v>
      </c>
      <c r="N105" s="146">
        <f t="shared" si="97"/>
        <v>0.74367018858532374</v>
      </c>
      <c r="O105" s="146">
        <f t="shared" si="97"/>
        <v>0.74785465786502059</v>
      </c>
      <c r="P105" s="141">
        <f>AVERAGE(D105:O105)</f>
        <v>0.75368535479755694</v>
      </c>
      <c r="Q105" s="141">
        <f>P105</f>
        <v>0.75368535479755694</v>
      </c>
      <c r="R105" s="141">
        <f t="shared" si="96"/>
        <v>0.75368535479755694</v>
      </c>
      <c r="S105" s="141">
        <f t="shared" si="96"/>
        <v>0.75368535479755694</v>
      </c>
      <c r="T105" s="141">
        <f t="shared" si="96"/>
        <v>0.75368535479755694</v>
      </c>
      <c r="U105" s="141">
        <f t="shared" si="96"/>
        <v>0.75368535479755694</v>
      </c>
      <c r="V105" s="141">
        <f t="shared" si="96"/>
        <v>0.75368535479755694</v>
      </c>
      <c r="W105" s="141">
        <f t="shared" si="96"/>
        <v>0.75368535479755694</v>
      </c>
      <c r="X105" s="141">
        <f t="shared" si="96"/>
        <v>0.75368535479755694</v>
      </c>
      <c r="Y105" s="141">
        <f t="shared" si="96"/>
        <v>0.75368535479755694</v>
      </c>
      <c r="Z105" s="141">
        <f t="shared" si="96"/>
        <v>0.75368535479755694</v>
      </c>
      <c r="AA105" s="141">
        <f t="shared" si="96"/>
        <v>0.75368535479755694</v>
      </c>
      <c r="AB105" s="141">
        <f t="shared" si="96"/>
        <v>0.75368535479755694</v>
      </c>
      <c r="AC105" s="141">
        <f t="shared" si="96"/>
        <v>0.75368535479755694</v>
      </c>
      <c r="AD105" s="141">
        <f t="shared" si="96"/>
        <v>0.75368535479755694</v>
      </c>
      <c r="AE105" s="141">
        <f t="shared" si="96"/>
        <v>0.75368535479755694</v>
      </c>
      <c r="AF105" s="141">
        <f t="shared" si="96"/>
        <v>0.75368535479755694</v>
      </c>
      <c r="AG105" s="141">
        <f t="shared" si="96"/>
        <v>0.75368535479755694</v>
      </c>
      <c r="AH105" s="141">
        <f t="shared" si="96"/>
        <v>0.75368535479755694</v>
      </c>
      <c r="AI105" s="141">
        <f t="shared" si="96"/>
        <v>0.75368535479755694</v>
      </c>
      <c r="AJ105" s="141">
        <f t="shared" si="96"/>
        <v>0.75368535479755694</v>
      </c>
      <c r="AK105" s="141">
        <f t="shared" si="96"/>
        <v>0.75368535479755694</v>
      </c>
      <c r="AL105" s="141">
        <f t="shared" si="96"/>
        <v>0.75368535479755694</v>
      </c>
      <c r="AM105" s="141">
        <f t="shared" si="96"/>
        <v>0.75368535479755694</v>
      </c>
      <c r="AN105" s="141">
        <f t="shared" si="96"/>
        <v>0.75368535479755694</v>
      </c>
      <c r="AO105" s="141">
        <f t="shared" si="96"/>
        <v>0.75368535479755694</v>
      </c>
      <c r="AP105" s="141">
        <f t="shared" si="96"/>
        <v>0.75368535479755694</v>
      </c>
      <c r="AQ105" s="141">
        <f t="shared" si="96"/>
        <v>0.75368535479755694</v>
      </c>
      <c r="AR105" s="141">
        <f t="shared" si="96"/>
        <v>0.75368535479755694</v>
      </c>
      <c r="AS105" s="141">
        <f t="shared" si="96"/>
        <v>0.75368535479755694</v>
      </c>
      <c r="AT105" s="141">
        <f t="shared" si="96"/>
        <v>0.75368535479755694</v>
      </c>
      <c r="AU105" s="141">
        <f t="shared" si="96"/>
        <v>0.75368535479755694</v>
      </c>
      <c r="AV105" s="141">
        <f t="shared" si="96"/>
        <v>0.75368535479755694</v>
      </c>
      <c r="AW105" s="141">
        <f t="shared" si="96"/>
        <v>0.75368535479755694</v>
      </c>
      <c r="AX105" s="141">
        <f t="shared" si="96"/>
        <v>0.75368535479755694</v>
      </c>
      <c r="AY105" s="141">
        <f t="shared" si="96"/>
        <v>0.75368535479755694</v>
      </c>
      <c r="BA105" s="181" t="s">
        <v>114</v>
      </c>
      <c r="BB105" s="181" t="s">
        <v>114</v>
      </c>
      <c r="BC105" s="181" t="s">
        <v>114</v>
      </c>
      <c r="BD105" s="181" t="s">
        <v>114</v>
      </c>
      <c r="BF105" s="77" t="s">
        <v>246</v>
      </c>
      <c r="BG105" s="77" t="str">
        <f t="shared" si="72"/>
        <v>Total contra revenue (% Net booking)Base Case Scenario</v>
      </c>
    </row>
    <row r="106" spans="2:59" x14ac:dyDescent="0.25">
      <c r="B106" s="92" t="s">
        <v>256</v>
      </c>
      <c r="C106" s="91" t="s">
        <v>119</v>
      </c>
      <c r="D106" s="146">
        <f t="shared" ref="D106:O106" si="98">D20/D$18</f>
        <v>-0.11581129307542515</v>
      </c>
      <c r="E106" s="146">
        <f t="shared" si="98"/>
        <v>-0.13591562978520064</v>
      </c>
      <c r="F106" s="146">
        <f t="shared" si="98"/>
        <v>-0.13546894875625254</v>
      </c>
      <c r="G106" s="146">
        <f t="shared" si="98"/>
        <v>-0.15359708715879727</v>
      </c>
      <c r="H106" s="146">
        <f t="shared" si="98"/>
        <v>-0.17782815558730247</v>
      </c>
      <c r="I106" s="146">
        <f t="shared" si="98"/>
        <v>-0.19244967096721993</v>
      </c>
      <c r="J106" s="146">
        <f t="shared" si="98"/>
        <v>-0.1978820484639533</v>
      </c>
      <c r="K106" s="146">
        <f t="shared" si="98"/>
        <v>-0.14886652901031422</v>
      </c>
      <c r="L106" s="146">
        <f t="shared" si="98"/>
        <v>-0.24648064845594039</v>
      </c>
      <c r="M106" s="146">
        <f t="shared" si="98"/>
        <v>-0.21365842605974777</v>
      </c>
      <c r="N106" s="146">
        <f t="shared" si="98"/>
        <v>-0.2036196031409904</v>
      </c>
      <c r="O106" s="146">
        <f t="shared" si="98"/>
        <v>-0.16967257467307248</v>
      </c>
      <c r="P106" s="141">
        <f>AVERAGE(D106:O106)</f>
        <v>-0.17427088459451803</v>
      </c>
      <c r="Q106" s="141">
        <f>P106</f>
        <v>-0.17427088459451803</v>
      </c>
      <c r="R106" s="141">
        <f t="shared" si="96"/>
        <v>-0.17427088459451803</v>
      </c>
      <c r="S106" s="141">
        <f t="shared" si="96"/>
        <v>-0.17427088459451803</v>
      </c>
      <c r="T106" s="141">
        <f t="shared" si="96"/>
        <v>-0.17427088459451803</v>
      </c>
      <c r="U106" s="141">
        <f t="shared" si="96"/>
        <v>-0.17427088459451803</v>
      </c>
      <c r="V106" s="141">
        <f t="shared" si="96"/>
        <v>-0.17427088459451803</v>
      </c>
      <c r="W106" s="141">
        <f t="shared" si="96"/>
        <v>-0.17427088459451803</v>
      </c>
      <c r="X106" s="141">
        <f t="shared" si="96"/>
        <v>-0.17427088459451803</v>
      </c>
      <c r="Y106" s="141">
        <f t="shared" si="96"/>
        <v>-0.17427088459451803</v>
      </c>
      <c r="Z106" s="141">
        <f t="shared" si="96"/>
        <v>-0.17427088459451803</v>
      </c>
      <c r="AA106" s="141">
        <f t="shared" si="96"/>
        <v>-0.17427088459451803</v>
      </c>
      <c r="AB106" s="141">
        <f t="shared" si="96"/>
        <v>-0.17427088459451803</v>
      </c>
      <c r="AC106" s="141">
        <f t="shared" si="96"/>
        <v>-0.17427088459451803</v>
      </c>
      <c r="AD106" s="141">
        <f t="shared" si="96"/>
        <v>-0.17427088459451803</v>
      </c>
      <c r="AE106" s="141">
        <f t="shared" si="96"/>
        <v>-0.17427088459451803</v>
      </c>
      <c r="AF106" s="141">
        <f t="shared" si="96"/>
        <v>-0.17427088459451803</v>
      </c>
      <c r="AG106" s="141">
        <f t="shared" si="96"/>
        <v>-0.17427088459451803</v>
      </c>
      <c r="AH106" s="141">
        <f t="shared" si="96"/>
        <v>-0.17427088459451803</v>
      </c>
      <c r="AI106" s="141">
        <f t="shared" si="96"/>
        <v>-0.17427088459451803</v>
      </c>
      <c r="AJ106" s="141">
        <f t="shared" si="96"/>
        <v>-0.17427088459451803</v>
      </c>
      <c r="AK106" s="141">
        <f t="shared" si="96"/>
        <v>-0.17427088459451803</v>
      </c>
      <c r="AL106" s="141">
        <f t="shared" si="96"/>
        <v>-0.17427088459451803</v>
      </c>
      <c r="AM106" s="141">
        <f t="shared" si="96"/>
        <v>-0.17427088459451803</v>
      </c>
      <c r="AN106" s="141">
        <f t="shared" si="96"/>
        <v>-0.17427088459451803</v>
      </c>
      <c r="AO106" s="141">
        <f t="shared" si="96"/>
        <v>-0.17427088459451803</v>
      </c>
      <c r="AP106" s="141">
        <f t="shared" si="96"/>
        <v>-0.17427088459451803</v>
      </c>
      <c r="AQ106" s="141">
        <f t="shared" si="96"/>
        <v>-0.17427088459451803</v>
      </c>
      <c r="AR106" s="141">
        <f t="shared" si="96"/>
        <v>-0.17427088459451803</v>
      </c>
      <c r="AS106" s="141">
        <f t="shared" si="96"/>
        <v>-0.17427088459451803</v>
      </c>
      <c r="AT106" s="141">
        <f t="shared" si="96"/>
        <v>-0.17427088459451803</v>
      </c>
      <c r="AU106" s="141">
        <f t="shared" si="96"/>
        <v>-0.17427088459451803</v>
      </c>
      <c r="AV106" s="141">
        <f t="shared" si="96"/>
        <v>-0.17427088459451803</v>
      </c>
      <c r="AW106" s="141">
        <f t="shared" si="96"/>
        <v>-0.17427088459451803</v>
      </c>
      <c r="AX106" s="141">
        <f t="shared" si="96"/>
        <v>-0.17427088459451803</v>
      </c>
      <c r="AY106" s="141">
        <f t="shared" si="96"/>
        <v>-0.17427088459451803</v>
      </c>
      <c r="BA106" s="181" t="s">
        <v>114</v>
      </c>
      <c r="BB106" s="181" t="s">
        <v>114</v>
      </c>
      <c r="BC106" s="181" t="s">
        <v>114</v>
      </c>
      <c r="BD106" s="181" t="s">
        <v>114</v>
      </c>
      <c r="BF106" s="77" t="s">
        <v>246</v>
      </c>
      <c r="BG106" s="77" t="str">
        <f t="shared" si="72"/>
        <v>Total other revenue (% Net Booking)Base Case Scenario</v>
      </c>
    </row>
    <row r="107" spans="2:59" x14ac:dyDescent="0.25">
      <c r="B107" s="92" t="s">
        <v>257</v>
      </c>
      <c r="C107" s="91" t="s">
        <v>119</v>
      </c>
      <c r="D107" s="146">
        <f t="shared" ref="D107:O107" si="99">D22/D$21</f>
        <v>1.4064272642899927E-2</v>
      </c>
      <c r="E107" s="146">
        <f t="shared" si="99"/>
        <v>1.3783327757737955E-2</v>
      </c>
      <c r="F107" s="146">
        <f t="shared" si="99"/>
        <v>-8.4623695280423017E-3</v>
      </c>
      <c r="G107" s="146">
        <f t="shared" si="99"/>
        <v>8.479510592109293E-3</v>
      </c>
      <c r="H107" s="146">
        <f t="shared" si="99"/>
        <v>9.8508472634905985E-3</v>
      </c>
      <c r="I107" s="146">
        <f t="shared" si="99"/>
        <v>1.392184698883714E-3</v>
      </c>
      <c r="J107" s="146">
        <f t="shared" si="99"/>
        <v>3.5597414712879179E-3</v>
      </c>
      <c r="K107" s="146">
        <f t="shared" si="99"/>
        <v>1.8909954513190777E-3</v>
      </c>
      <c r="L107" s="146">
        <f t="shared" si="99"/>
        <v>0.1257711834834154</v>
      </c>
      <c r="M107" s="146">
        <f t="shared" si="99"/>
        <v>2.2648038555702823E-3</v>
      </c>
      <c r="N107" s="146">
        <f t="shared" si="99"/>
        <v>2.9046785764059186E-3</v>
      </c>
      <c r="O107" s="146">
        <f t="shared" si="99"/>
        <v>-5.0321286181981187E-2</v>
      </c>
      <c r="P107" s="141">
        <f>AVERAGE(D107:O107)</f>
        <v>1.043149084025805E-2</v>
      </c>
      <c r="Q107" s="141">
        <f>P107</f>
        <v>1.043149084025805E-2</v>
      </c>
      <c r="R107" s="141">
        <f t="shared" si="96"/>
        <v>1.043149084025805E-2</v>
      </c>
      <c r="S107" s="141">
        <f t="shared" si="96"/>
        <v>1.043149084025805E-2</v>
      </c>
      <c r="T107" s="141">
        <f t="shared" si="96"/>
        <v>1.043149084025805E-2</v>
      </c>
      <c r="U107" s="141">
        <f t="shared" si="96"/>
        <v>1.043149084025805E-2</v>
      </c>
      <c r="V107" s="141">
        <f t="shared" si="96"/>
        <v>1.043149084025805E-2</v>
      </c>
      <c r="W107" s="141">
        <f t="shared" si="96"/>
        <v>1.043149084025805E-2</v>
      </c>
      <c r="X107" s="141">
        <f t="shared" si="96"/>
        <v>1.043149084025805E-2</v>
      </c>
      <c r="Y107" s="141">
        <f t="shared" si="96"/>
        <v>1.043149084025805E-2</v>
      </c>
      <c r="Z107" s="141">
        <f t="shared" si="96"/>
        <v>1.043149084025805E-2</v>
      </c>
      <c r="AA107" s="141">
        <f t="shared" si="96"/>
        <v>1.043149084025805E-2</v>
      </c>
      <c r="AB107" s="141">
        <f t="shared" si="96"/>
        <v>1.043149084025805E-2</v>
      </c>
      <c r="AC107" s="141">
        <f t="shared" si="96"/>
        <v>1.043149084025805E-2</v>
      </c>
      <c r="AD107" s="141">
        <f t="shared" si="96"/>
        <v>1.043149084025805E-2</v>
      </c>
      <c r="AE107" s="141">
        <f t="shared" si="96"/>
        <v>1.043149084025805E-2</v>
      </c>
      <c r="AF107" s="141">
        <f t="shared" si="96"/>
        <v>1.043149084025805E-2</v>
      </c>
      <c r="AG107" s="141">
        <f t="shared" si="96"/>
        <v>1.043149084025805E-2</v>
      </c>
      <c r="AH107" s="141">
        <f t="shared" si="96"/>
        <v>1.043149084025805E-2</v>
      </c>
      <c r="AI107" s="141">
        <f t="shared" si="96"/>
        <v>1.043149084025805E-2</v>
      </c>
      <c r="AJ107" s="141">
        <f t="shared" si="96"/>
        <v>1.043149084025805E-2</v>
      </c>
      <c r="AK107" s="141">
        <f t="shared" si="96"/>
        <v>1.043149084025805E-2</v>
      </c>
      <c r="AL107" s="141">
        <f t="shared" si="96"/>
        <v>1.043149084025805E-2</v>
      </c>
      <c r="AM107" s="141">
        <f t="shared" si="96"/>
        <v>1.043149084025805E-2</v>
      </c>
      <c r="AN107" s="141">
        <f t="shared" si="96"/>
        <v>1.043149084025805E-2</v>
      </c>
      <c r="AO107" s="141">
        <f t="shared" si="96"/>
        <v>1.043149084025805E-2</v>
      </c>
      <c r="AP107" s="141">
        <f t="shared" si="96"/>
        <v>1.043149084025805E-2</v>
      </c>
      <c r="AQ107" s="141">
        <f t="shared" si="96"/>
        <v>1.043149084025805E-2</v>
      </c>
      <c r="AR107" s="141">
        <f t="shared" si="96"/>
        <v>1.043149084025805E-2</v>
      </c>
      <c r="AS107" s="141">
        <f t="shared" si="96"/>
        <v>1.043149084025805E-2</v>
      </c>
      <c r="AT107" s="141">
        <f t="shared" si="96"/>
        <v>1.043149084025805E-2</v>
      </c>
      <c r="AU107" s="141">
        <f t="shared" si="96"/>
        <v>1.043149084025805E-2</v>
      </c>
      <c r="AV107" s="141">
        <f t="shared" si="96"/>
        <v>1.043149084025805E-2</v>
      </c>
      <c r="AW107" s="141">
        <f t="shared" si="96"/>
        <v>1.043149084025805E-2</v>
      </c>
      <c r="AX107" s="141">
        <f t="shared" si="96"/>
        <v>1.043149084025805E-2</v>
      </c>
      <c r="AY107" s="141">
        <f t="shared" si="96"/>
        <v>1.043149084025805E-2</v>
      </c>
      <c r="BA107" s="181" t="s">
        <v>114</v>
      </c>
      <c r="BB107" s="181" t="s">
        <v>114</v>
      </c>
      <c r="BC107" s="181" t="s">
        <v>114</v>
      </c>
      <c r="BD107" s="181" t="s">
        <v>114</v>
      </c>
      <c r="BF107" s="77" t="s">
        <v>246</v>
      </c>
      <c r="BG107" s="77" t="str">
        <f t="shared" si="72"/>
        <v>Chargebacks and Fraud (% net revenue)Base Case Scenario</v>
      </c>
    </row>
    <row r="108" spans="2:59" x14ac:dyDescent="0.25">
      <c r="B108" s="92" t="s">
        <v>258</v>
      </c>
      <c r="C108" s="91" t="s">
        <v>119</v>
      </c>
      <c r="D108" s="146">
        <f t="shared" ref="D108:O108" si="100">D23/D$21</f>
        <v>1.8508329315202722E-2</v>
      </c>
      <c r="E108" s="146">
        <f t="shared" si="100"/>
        <v>1.9756367659815647E-2</v>
      </c>
      <c r="F108" s="146">
        <f t="shared" si="100"/>
        <v>3.1558101371744779E-2</v>
      </c>
      <c r="G108" s="146">
        <f t="shared" si="100"/>
        <v>2.3389360950525576E-2</v>
      </c>
      <c r="H108" s="146">
        <f t="shared" si="100"/>
        <v>4.5436689533716344E-2</v>
      </c>
      <c r="I108" s="146">
        <f t="shared" si="100"/>
        <v>5.3517451706616564E-2</v>
      </c>
      <c r="J108" s="146">
        <f t="shared" si="100"/>
        <v>3.2946889450614358E-2</v>
      </c>
      <c r="K108" s="146">
        <f t="shared" si="100"/>
        <v>1.8609822744761171E-2</v>
      </c>
      <c r="L108" s="146">
        <f t="shared" si="100"/>
        <v>0.49341334931448017</v>
      </c>
      <c r="M108" s="146">
        <f t="shared" si="100"/>
        <v>5.8142936462292696E-2</v>
      </c>
      <c r="N108" s="146">
        <f t="shared" si="100"/>
        <v>3.5450782441483891E-2</v>
      </c>
      <c r="O108" s="146">
        <f t="shared" si="100"/>
        <v>1.8999308472882257E-2</v>
      </c>
      <c r="P108" s="141">
        <f t="shared" ref="P108:P111" si="101">AVERAGE(D108:O108)</f>
        <v>7.0810782452011348E-2</v>
      </c>
      <c r="Q108" s="141">
        <f t="shared" ref="Q108:AF123" si="102">P108</f>
        <v>7.0810782452011348E-2</v>
      </c>
      <c r="R108" s="141">
        <f t="shared" si="102"/>
        <v>7.0810782452011348E-2</v>
      </c>
      <c r="S108" s="141">
        <f t="shared" si="102"/>
        <v>7.0810782452011348E-2</v>
      </c>
      <c r="T108" s="141">
        <f t="shared" si="102"/>
        <v>7.0810782452011348E-2</v>
      </c>
      <c r="U108" s="141">
        <f t="shared" si="102"/>
        <v>7.0810782452011348E-2</v>
      </c>
      <c r="V108" s="141">
        <f t="shared" si="102"/>
        <v>7.0810782452011348E-2</v>
      </c>
      <c r="W108" s="141">
        <f t="shared" si="102"/>
        <v>7.0810782452011348E-2</v>
      </c>
      <c r="X108" s="141">
        <f t="shared" si="102"/>
        <v>7.0810782452011348E-2</v>
      </c>
      <c r="Y108" s="141">
        <f t="shared" si="102"/>
        <v>7.0810782452011348E-2</v>
      </c>
      <c r="Z108" s="141">
        <f t="shared" si="102"/>
        <v>7.0810782452011348E-2</v>
      </c>
      <c r="AA108" s="141">
        <f t="shared" si="102"/>
        <v>7.0810782452011348E-2</v>
      </c>
      <c r="AB108" s="141">
        <f t="shared" si="102"/>
        <v>7.0810782452011348E-2</v>
      </c>
      <c r="AC108" s="141">
        <f t="shared" si="102"/>
        <v>7.0810782452011348E-2</v>
      </c>
      <c r="AD108" s="141">
        <f t="shared" si="102"/>
        <v>7.0810782452011348E-2</v>
      </c>
      <c r="AE108" s="141">
        <f t="shared" si="102"/>
        <v>7.0810782452011348E-2</v>
      </c>
      <c r="AF108" s="141">
        <f t="shared" si="102"/>
        <v>7.0810782452011348E-2</v>
      </c>
      <c r="AG108" s="141">
        <f t="shared" si="96"/>
        <v>7.0810782452011348E-2</v>
      </c>
      <c r="AH108" s="141">
        <f t="shared" si="96"/>
        <v>7.0810782452011348E-2</v>
      </c>
      <c r="AI108" s="141">
        <f t="shared" si="96"/>
        <v>7.0810782452011348E-2</v>
      </c>
      <c r="AJ108" s="141">
        <f t="shared" si="96"/>
        <v>7.0810782452011348E-2</v>
      </c>
      <c r="AK108" s="141">
        <f t="shared" si="96"/>
        <v>7.0810782452011348E-2</v>
      </c>
      <c r="AL108" s="141">
        <f t="shared" si="96"/>
        <v>7.0810782452011348E-2</v>
      </c>
      <c r="AM108" s="141">
        <f t="shared" si="96"/>
        <v>7.0810782452011348E-2</v>
      </c>
      <c r="AN108" s="141">
        <f t="shared" si="96"/>
        <v>7.0810782452011348E-2</v>
      </c>
      <c r="AO108" s="141">
        <f t="shared" si="96"/>
        <v>7.0810782452011348E-2</v>
      </c>
      <c r="AP108" s="141">
        <f t="shared" si="96"/>
        <v>7.0810782452011348E-2</v>
      </c>
      <c r="AQ108" s="141">
        <f t="shared" si="96"/>
        <v>7.0810782452011348E-2</v>
      </c>
      <c r="AR108" s="141">
        <f t="shared" si="96"/>
        <v>7.0810782452011348E-2</v>
      </c>
      <c r="AS108" s="141">
        <f t="shared" si="96"/>
        <v>7.0810782452011348E-2</v>
      </c>
      <c r="AT108" s="141">
        <f t="shared" si="96"/>
        <v>7.0810782452011348E-2</v>
      </c>
      <c r="AU108" s="141">
        <f t="shared" si="96"/>
        <v>7.0810782452011348E-2</v>
      </c>
      <c r="AV108" s="141">
        <f t="shared" si="96"/>
        <v>7.0810782452011348E-2</v>
      </c>
      <c r="AW108" s="141">
        <f t="shared" si="96"/>
        <v>7.0810782452011348E-2</v>
      </c>
      <c r="AX108" s="141">
        <f t="shared" si="96"/>
        <v>7.0810782452011348E-2</v>
      </c>
      <c r="AY108" s="141">
        <f t="shared" si="96"/>
        <v>7.0810782452011348E-2</v>
      </c>
      <c r="BA108" s="181" t="s">
        <v>114</v>
      </c>
      <c r="BB108" s="181" t="s">
        <v>114</v>
      </c>
      <c r="BC108" s="181" t="s">
        <v>114</v>
      </c>
      <c r="BD108" s="181" t="s">
        <v>114</v>
      </c>
      <c r="BF108" s="77" t="s">
        <v>246</v>
      </c>
      <c r="BG108" s="77" t="str">
        <f t="shared" si="72"/>
        <v>Fees and Other (% net revenue)Base Case Scenario</v>
      </c>
    </row>
    <row r="109" spans="2:59" x14ac:dyDescent="0.25">
      <c r="B109" s="92" t="s">
        <v>259</v>
      </c>
      <c r="C109" s="91" t="s">
        <v>119</v>
      </c>
      <c r="D109" s="146">
        <f t="shared" ref="D109:O109" si="103">D24/D$21</f>
        <v>2.1740383093511784E-2</v>
      </c>
      <c r="E109" s="146">
        <f t="shared" si="103"/>
        <v>3.459261264352239E-2</v>
      </c>
      <c r="F109" s="146">
        <f t="shared" si="103"/>
        <v>1.7003829477835256E-2</v>
      </c>
      <c r="G109" s="146">
        <f t="shared" si="103"/>
        <v>9.7408192174462446E-3</v>
      </c>
      <c r="H109" s="146">
        <f t="shared" si="103"/>
        <v>2.8647335992743319E-3</v>
      </c>
      <c r="I109" s="146">
        <f t="shared" si="103"/>
        <v>2.6140622526027994E-2</v>
      </c>
      <c r="J109" s="146">
        <f t="shared" si="103"/>
        <v>3.6716767711701022E-2</v>
      </c>
      <c r="K109" s="146">
        <f t="shared" si="103"/>
        <v>2.3448691259071685E-2</v>
      </c>
      <c r="L109" s="146">
        <f t="shared" si="103"/>
        <v>0.54030284737118772</v>
      </c>
      <c r="M109" s="146">
        <f t="shared" si="103"/>
        <v>3.7086932722158857E-2</v>
      </c>
      <c r="N109" s="146">
        <f t="shared" si="103"/>
        <v>6.2835194470671277E-2</v>
      </c>
      <c r="O109" s="146">
        <f t="shared" si="103"/>
        <v>2.4384826034875563E-2</v>
      </c>
      <c r="P109" s="141">
        <f t="shared" si="101"/>
        <v>6.9738188343940341E-2</v>
      </c>
      <c r="Q109" s="141">
        <f t="shared" si="102"/>
        <v>6.9738188343940341E-2</v>
      </c>
      <c r="R109" s="141">
        <f t="shared" si="96"/>
        <v>6.9738188343940341E-2</v>
      </c>
      <c r="S109" s="141">
        <f t="shared" si="96"/>
        <v>6.9738188343940341E-2</v>
      </c>
      <c r="T109" s="141">
        <f t="shared" si="96"/>
        <v>6.9738188343940341E-2</v>
      </c>
      <c r="U109" s="141">
        <f t="shared" si="96"/>
        <v>6.9738188343940341E-2</v>
      </c>
      <c r="V109" s="141">
        <f t="shared" si="96"/>
        <v>6.9738188343940341E-2</v>
      </c>
      <c r="W109" s="141">
        <f t="shared" si="96"/>
        <v>6.9738188343940341E-2</v>
      </c>
      <c r="X109" s="141">
        <f t="shared" si="96"/>
        <v>6.9738188343940341E-2</v>
      </c>
      <c r="Y109" s="141">
        <f t="shared" si="96"/>
        <v>6.9738188343940341E-2</v>
      </c>
      <c r="Z109" s="141">
        <f t="shared" si="96"/>
        <v>6.9738188343940341E-2</v>
      </c>
      <c r="AA109" s="141">
        <f t="shared" si="96"/>
        <v>6.9738188343940341E-2</v>
      </c>
      <c r="AB109" s="141">
        <f t="shared" si="96"/>
        <v>6.9738188343940341E-2</v>
      </c>
      <c r="AC109" s="141">
        <f t="shared" si="96"/>
        <v>6.9738188343940341E-2</v>
      </c>
      <c r="AD109" s="141">
        <f t="shared" si="96"/>
        <v>6.9738188343940341E-2</v>
      </c>
      <c r="AE109" s="141">
        <f t="shared" si="96"/>
        <v>6.9738188343940341E-2</v>
      </c>
      <c r="AF109" s="141">
        <f t="shared" si="96"/>
        <v>6.9738188343940341E-2</v>
      </c>
      <c r="AG109" s="141">
        <f t="shared" si="96"/>
        <v>6.9738188343940341E-2</v>
      </c>
      <c r="AH109" s="141">
        <f t="shared" si="96"/>
        <v>6.9738188343940341E-2</v>
      </c>
      <c r="AI109" s="141">
        <f t="shared" si="96"/>
        <v>6.9738188343940341E-2</v>
      </c>
      <c r="AJ109" s="141">
        <f t="shared" si="96"/>
        <v>6.9738188343940341E-2</v>
      </c>
      <c r="AK109" s="141">
        <f t="shared" si="96"/>
        <v>6.9738188343940341E-2</v>
      </c>
      <c r="AL109" s="141">
        <f t="shared" si="96"/>
        <v>6.9738188343940341E-2</v>
      </c>
      <c r="AM109" s="141">
        <f t="shared" si="96"/>
        <v>6.9738188343940341E-2</v>
      </c>
      <c r="AN109" s="141">
        <f t="shared" si="96"/>
        <v>6.9738188343940341E-2</v>
      </c>
      <c r="AO109" s="141">
        <f t="shared" si="96"/>
        <v>6.9738188343940341E-2</v>
      </c>
      <c r="AP109" s="141">
        <f t="shared" si="96"/>
        <v>6.9738188343940341E-2</v>
      </c>
      <c r="AQ109" s="141">
        <f t="shared" si="96"/>
        <v>6.9738188343940341E-2</v>
      </c>
      <c r="AR109" s="141">
        <f t="shared" si="96"/>
        <v>6.9738188343940341E-2</v>
      </c>
      <c r="AS109" s="141">
        <f t="shared" si="96"/>
        <v>6.9738188343940341E-2</v>
      </c>
      <c r="AT109" s="141">
        <f t="shared" si="96"/>
        <v>6.9738188343940341E-2</v>
      </c>
      <c r="AU109" s="141">
        <f t="shared" si="96"/>
        <v>6.9738188343940341E-2</v>
      </c>
      <c r="AV109" s="141">
        <f t="shared" si="96"/>
        <v>6.9738188343940341E-2</v>
      </c>
      <c r="AW109" s="141">
        <f t="shared" si="96"/>
        <v>6.9738188343940341E-2</v>
      </c>
      <c r="AX109" s="141">
        <f t="shared" si="96"/>
        <v>6.9738188343940341E-2</v>
      </c>
      <c r="AY109" s="141">
        <f t="shared" si="96"/>
        <v>6.9738188343940341E-2</v>
      </c>
      <c r="BA109" s="181" t="s">
        <v>114</v>
      </c>
      <c r="BB109" s="181" t="s">
        <v>114</v>
      </c>
      <c r="BC109" s="181" t="s">
        <v>114</v>
      </c>
      <c r="BD109" s="181" t="s">
        <v>114</v>
      </c>
      <c r="BF109" s="77" t="s">
        <v>246</v>
      </c>
      <c r="BG109" s="77" t="str">
        <f t="shared" si="72"/>
        <v>Mobile (% net revenue)Base Case Scenario</v>
      </c>
    </row>
    <row r="110" spans="2:59" x14ac:dyDescent="0.25">
      <c r="B110" s="92" t="s">
        <v>260</v>
      </c>
      <c r="C110" s="91" t="s">
        <v>119</v>
      </c>
      <c r="D110" s="146">
        <f t="shared" ref="D110:O110" si="104">D25/D$21</f>
        <v>2.8487388053479234E-2</v>
      </c>
      <c r="E110" s="146">
        <f t="shared" si="104"/>
        <v>2.6110445301338398E-2</v>
      </c>
      <c r="F110" s="146">
        <f t="shared" si="104"/>
        <v>3.4861503337449681E-2</v>
      </c>
      <c r="G110" s="146">
        <f t="shared" si="104"/>
        <v>3.4197925429008104E-2</v>
      </c>
      <c r="H110" s="146">
        <f t="shared" si="104"/>
        <v>7.518287721175318E-2</v>
      </c>
      <c r="I110" s="146">
        <f t="shared" si="104"/>
        <v>7.0265816238941958E-2</v>
      </c>
      <c r="J110" s="146">
        <f t="shared" si="104"/>
        <v>9.8315423894519943E-2</v>
      </c>
      <c r="K110" s="146">
        <f t="shared" si="104"/>
        <v>4.7277872944291872E-2</v>
      </c>
      <c r="L110" s="146">
        <f t="shared" si="104"/>
        <v>1.778561925085127</v>
      </c>
      <c r="M110" s="146">
        <f t="shared" si="104"/>
        <v>0.26029135585060287</v>
      </c>
      <c r="N110" s="146">
        <f t="shared" si="104"/>
        <v>0.11885309843697932</v>
      </c>
      <c r="O110" s="146">
        <f t="shared" si="104"/>
        <v>6.1875188910863979E-2</v>
      </c>
      <c r="P110" s="141">
        <f t="shared" si="101"/>
        <v>0.21952340172452958</v>
      </c>
      <c r="Q110" s="141">
        <f t="shared" si="102"/>
        <v>0.21952340172452958</v>
      </c>
      <c r="R110" s="141">
        <f t="shared" si="96"/>
        <v>0.21952340172452958</v>
      </c>
      <c r="S110" s="141">
        <f t="shared" si="96"/>
        <v>0.21952340172452958</v>
      </c>
      <c r="T110" s="141">
        <f t="shared" si="96"/>
        <v>0.21952340172452958</v>
      </c>
      <c r="U110" s="141">
        <f t="shared" si="96"/>
        <v>0.21952340172452958</v>
      </c>
      <c r="V110" s="141">
        <f t="shared" si="96"/>
        <v>0.21952340172452958</v>
      </c>
      <c r="W110" s="141">
        <f t="shared" si="96"/>
        <v>0.21952340172452958</v>
      </c>
      <c r="X110" s="141">
        <f t="shared" si="96"/>
        <v>0.21952340172452958</v>
      </c>
      <c r="Y110" s="141">
        <f t="shared" si="96"/>
        <v>0.21952340172452958</v>
      </c>
      <c r="Z110" s="141">
        <f t="shared" si="96"/>
        <v>0.21952340172452958</v>
      </c>
      <c r="AA110" s="141">
        <f t="shared" si="96"/>
        <v>0.21952340172452958</v>
      </c>
      <c r="AB110" s="141">
        <f t="shared" si="96"/>
        <v>0.21952340172452958</v>
      </c>
      <c r="AC110" s="141">
        <f t="shared" si="96"/>
        <v>0.21952340172452958</v>
      </c>
      <c r="AD110" s="141">
        <f t="shared" si="96"/>
        <v>0.21952340172452958</v>
      </c>
      <c r="AE110" s="141">
        <f t="shared" si="96"/>
        <v>0.21952340172452958</v>
      </c>
      <c r="AF110" s="141">
        <f t="shared" si="96"/>
        <v>0.21952340172452958</v>
      </c>
      <c r="AG110" s="141">
        <f t="shared" si="96"/>
        <v>0.21952340172452958</v>
      </c>
      <c r="AH110" s="141">
        <f t="shared" si="96"/>
        <v>0.21952340172452958</v>
      </c>
      <c r="AI110" s="141">
        <f t="shared" si="96"/>
        <v>0.21952340172452958</v>
      </c>
      <c r="AJ110" s="141">
        <f t="shared" si="96"/>
        <v>0.21952340172452958</v>
      </c>
      <c r="AK110" s="141">
        <f t="shared" si="96"/>
        <v>0.21952340172452958</v>
      </c>
      <c r="AL110" s="141">
        <f t="shared" si="96"/>
        <v>0.21952340172452958</v>
      </c>
      <c r="AM110" s="141">
        <f t="shared" si="96"/>
        <v>0.21952340172452958</v>
      </c>
      <c r="AN110" s="141">
        <f t="shared" si="96"/>
        <v>0.21952340172452958</v>
      </c>
      <c r="AO110" s="141">
        <f t="shared" si="96"/>
        <v>0.21952340172452958</v>
      </c>
      <c r="AP110" s="141">
        <f t="shared" si="96"/>
        <v>0.21952340172452958</v>
      </c>
      <c r="AQ110" s="141">
        <f t="shared" si="96"/>
        <v>0.21952340172452958</v>
      </c>
      <c r="AR110" s="141">
        <f t="shared" si="96"/>
        <v>0.21952340172452958</v>
      </c>
      <c r="AS110" s="141">
        <f t="shared" si="96"/>
        <v>0.21952340172452958</v>
      </c>
      <c r="AT110" s="141">
        <f t="shared" si="96"/>
        <v>0.21952340172452958</v>
      </c>
      <c r="AU110" s="141">
        <f t="shared" si="96"/>
        <v>0.21952340172452958</v>
      </c>
      <c r="AV110" s="141">
        <f t="shared" si="96"/>
        <v>0.21952340172452958</v>
      </c>
      <c r="AW110" s="141">
        <f t="shared" si="96"/>
        <v>0.21952340172452958</v>
      </c>
      <c r="AX110" s="141">
        <f t="shared" si="96"/>
        <v>0.21952340172452958</v>
      </c>
      <c r="AY110" s="141">
        <f t="shared" si="96"/>
        <v>0.21952340172452958</v>
      </c>
      <c r="BA110" s="181" t="s">
        <v>114</v>
      </c>
      <c r="BB110" s="181" t="s">
        <v>114</v>
      </c>
      <c r="BC110" s="181" t="s">
        <v>114</v>
      </c>
      <c r="BD110" s="181" t="s">
        <v>114</v>
      </c>
      <c r="BF110" s="77" t="s">
        <v>246</v>
      </c>
      <c r="BG110" s="77" t="str">
        <f t="shared" si="72"/>
        <v>Network (ex-Depr.) (% net revenue)Base Case Scenario</v>
      </c>
    </row>
    <row r="111" spans="2:59" x14ac:dyDescent="0.25">
      <c r="B111" s="92" t="s">
        <v>261</v>
      </c>
      <c r="C111" s="91" t="s">
        <v>119</v>
      </c>
      <c r="D111" s="146">
        <f t="shared" ref="D111:O111" si="105">D26/D$21</f>
        <v>1.2907395544654744E-3</v>
      </c>
      <c r="E111" s="146">
        <f t="shared" si="105"/>
        <v>1.2537521751891732E-3</v>
      </c>
      <c r="F111" s="146">
        <f t="shared" si="105"/>
        <v>-1.7648418075968727E-2</v>
      </c>
      <c r="G111" s="146">
        <f t="shared" si="105"/>
        <v>1.1087643468483078E-2</v>
      </c>
      <c r="H111" s="146">
        <f t="shared" si="105"/>
        <v>-6.650664586433667E-3</v>
      </c>
      <c r="I111" s="146">
        <f t="shared" si="105"/>
        <v>-4.8311852127449165E-2</v>
      </c>
      <c r="J111" s="146">
        <f t="shared" si="105"/>
        <v>1.7163336330813482E-2</v>
      </c>
      <c r="K111" s="146">
        <f t="shared" si="105"/>
        <v>1.5430898835680123E-3</v>
      </c>
      <c r="L111" s="146">
        <f t="shared" si="105"/>
        <v>-0.26055836991953929</v>
      </c>
      <c r="M111" s="146">
        <f t="shared" si="105"/>
        <v>4.3028342013986315E-3</v>
      </c>
      <c r="N111" s="146">
        <f t="shared" si="105"/>
        <v>2.6987756642304381E-2</v>
      </c>
      <c r="O111" s="146">
        <f t="shared" si="105"/>
        <v>-1.2696571286088313E-3</v>
      </c>
      <c r="P111" s="141">
        <f t="shared" si="101"/>
        <v>-2.2567484131814784E-2</v>
      </c>
      <c r="Q111" s="141">
        <f t="shared" si="102"/>
        <v>-2.2567484131814784E-2</v>
      </c>
      <c r="R111" s="141">
        <f t="shared" si="96"/>
        <v>-2.2567484131814784E-2</v>
      </c>
      <c r="S111" s="141">
        <f t="shared" si="96"/>
        <v>-2.2567484131814784E-2</v>
      </c>
      <c r="T111" s="141">
        <f t="shared" si="96"/>
        <v>-2.2567484131814784E-2</v>
      </c>
      <c r="U111" s="141">
        <f t="shared" si="96"/>
        <v>-2.2567484131814784E-2</v>
      </c>
      <c r="V111" s="141">
        <f t="shared" si="96"/>
        <v>-2.2567484131814784E-2</v>
      </c>
      <c r="W111" s="141">
        <f t="shared" si="96"/>
        <v>-2.2567484131814784E-2</v>
      </c>
      <c r="X111" s="141">
        <f t="shared" si="96"/>
        <v>-2.2567484131814784E-2</v>
      </c>
      <c r="Y111" s="141">
        <f t="shared" si="96"/>
        <v>-2.2567484131814784E-2</v>
      </c>
      <c r="Z111" s="141">
        <f t="shared" si="96"/>
        <v>-2.2567484131814784E-2</v>
      </c>
      <c r="AA111" s="141">
        <f t="shared" si="96"/>
        <v>-2.2567484131814784E-2</v>
      </c>
      <c r="AB111" s="141">
        <f t="shared" si="96"/>
        <v>-2.2567484131814784E-2</v>
      </c>
      <c r="AC111" s="141">
        <f t="shared" si="96"/>
        <v>-2.2567484131814784E-2</v>
      </c>
      <c r="AD111" s="141">
        <f t="shared" si="96"/>
        <v>-2.2567484131814784E-2</v>
      </c>
      <c r="AE111" s="141">
        <f t="shared" si="96"/>
        <v>-2.2567484131814784E-2</v>
      </c>
      <c r="AF111" s="141">
        <f t="shared" si="96"/>
        <v>-2.2567484131814784E-2</v>
      </c>
      <c r="AG111" s="141">
        <f t="shared" si="96"/>
        <v>-2.2567484131814784E-2</v>
      </c>
      <c r="AH111" s="141">
        <f t="shared" si="96"/>
        <v>-2.2567484131814784E-2</v>
      </c>
      <c r="AI111" s="141">
        <f t="shared" si="96"/>
        <v>-2.2567484131814784E-2</v>
      </c>
      <c r="AJ111" s="141">
        <f t="shared" si="96"/>
        <v>-2.2567484131814784E-2</v>
      </c>
      <c r="AK111" s="141">
        <f t="shared" si="96"/>
        <v>-2.2567484131814784E-2</v>
      </c>
      <c r="AL111" s="141">
        <f t="shared" si="96"/>
        <v>-2.2567484131814784E-2</v>
      </c>
      <c r="AM111" s="141">
        <f t="shared" si="96"/>
        <v>-2.2567484131814784E-2</v>
      </c>
      <c r="AN111" s="141">
        <f t="shared" si="96"/>
        <v>-2.2567484131814784E-2</v>
      </c>
      <c r="AO111" s="141">
        <f t="shared" si="96"/>
        <v>-2.2567484131814784E-2</v>
      </c>
      <c r="AP111" s="141">
        <f t="shared" si="96"/>
        <v>-2.2567484131814784E-2</v>
      </c>
      <c r="AQ111" s="141">
        <f t="shared" si="96"/>
        <v>-2.2567484131814784E-2</v>
      </c>
      <c r="AR111" s="141">
        <f t="shared" si="96"/>
        <v>-2.2567484131814784E-2</v>
      </c>
      <c r="AS111" s="141">
        <f t="shared" si="96"/>
        <v>-2.2567484131814784E-2</v>
      </c>
      <c r="AT111" s="141">
        <f t="shared" si="96"/>
        <v>-2.2567484131814784E-2</v>
      </c>
      <c r="AU111" s="141">
        <f t="shared" si="96"/>
        <v>-2.2567484131814784E-2</v>
      </c>
      <c r="AV111" s="141">
        <f t="shared" si="96"/>
        <v>-2.2567484131814784E-2</v>
      </c>
      <c r="AW111" s="141">
        <f t="shared" si="96"/>
        <v>-2.2567484131814784E-2</v>
      </c>
      <c r="AX111" s="141">
        <f t="shared" ref="AX111:AY111" si="106">AW111</f>
        <v>-2.2567484131814784E-2</v>
      </c>
      <c r="AY111" s="141">
        <f t="shared" si="106"/>
        <v>-2.2567484131814784E-2</v>
      </c>
      <c r="BA111" s="181" t="s">
        <v>114</v>
      </c>
      <c r="BB111" s="181" t="s">
        <v>114</v>
      </c>
      <c r="BC111" s="181" t="s">
        <v>114</v>
      </c>
      <c r="BD111" s="181" t="s">
        <v>114</v>
      </c>
      <c r="BF111" s="77" t="s">
        <v>246</v>
      </c>
      <c r="BG111" s="77" t="str">
        <f t="shared" si="72"/>
        <v>Payment Card Fees (% net revenue)Base Case Scenario</v>
      </c>
    </row>
    <row r="112" spans="2:59" x14ac:dyDescent="0.25">
      <c r="B112" s="92" t="s">
        <v>262</v>
      </c>
      <c r="C112" s="91" t="s">
        <v>119</v>
      </c>
      <c r="D112" s="146">
        <f t="shared" ref="D112:O112" si="107">D27/D$21</f>
        <v>1.9544701645034326E-2</v>
      </c>
      <c r="E112" s="146">
        <f t="shared" si="107"/>
        <v>2.1642208729179647E-2</v>
      </c>
      <c r="F112" s="146">
        <f t="shared" si="107"/>
        <v>2.1654000816720694E-2</v>
      </c>
      <c r="G112" s="146">
        <f t="shared" si="107"/>
        <v>2.0603933536203777E-2</v>
      </c>
      <c r="H112" s="146">
        <f t="shared" si="107"/>
        <v>2.7686204685962907E-2</v>
      </c>
      <c r="I112" s="146">
        <f t="shared" si="107"/>
        <v>3.520106015771942E-2</v>
      </c>
      <c r="J112" s="146">
        <f t="shared" si="107"/>
        <v>6.5399120917445985E-2</v>
      </c>
      <c r="K112" s="146">
        <f t="shared" si="107"/>
        <v>3.5494590815512851E-2</v>
      </c>
      <c r="L112" s="146">
        <f t="shared" si="107"/>
        <v>0.73588053903644768</v>
      </c>
      <c r="M112" s="146">
        <f t="shared" si="107"/>
        <v>9.9105472162148697E-2</v>
      </c>
      <c r="N112" s="146">
        <f t="shared" si="107"/>
        <v>6.4126402435974228E-2</v>
      </c>
      <c r="O112" s="146">
        <f t="shared" si="107"/>
        <v>3.23693973431479E-2</v>
      </c>
      <c r="P112" s="141">
        <f>AVERAGE(D112:O112)</f>
        <v>9.8225636023458171E-2</v>
      </c>
      <c r="Q112" s="141">
        <f t="shared" si="102"/>
        <v>9.8225636023458171E-2</v>
      </c>
      <c r="R112" s="141">
        <f t="shared" si="102"/>
        <v>9.8225636023458171E-2</v>
      </c>
      <c r="S112" s="141">
        <f t="shared" si="102"/>
        <v>9.8225636023458171E-2</v>
      </c>
      <c r="T112" s="141">
        <f t="shared" si="102"/>
        <v>9.8225636023458171E-2</v>
      </c>
      <c r="U112" s="141">
        <f t="shared" si="102"/>
        <v>9.8225636023458171E-2</v>
      </c>
      <c r="V112" s="141">
        <f t="shared" si="102"/>
        <v>9.8225636023458171E-2</v>
      </c>
      <c r="W112" s="141">
        <f t="shared" si="102"/>
        <v>9.8225636023458171E-2</v>
      </c>
      <c r="X112" s="141">
        <f t="shared" si="102"/>
        <v>9.8225636023458171E-2</v>
      </c>
      <c r="Y112" s="141">
        <f t="shared" si="102"/>
        <v>9.8225636023458171E-2</v>
      </c>
      <c r="Z112" s="141">
        <f t="shared" si="102"/>
        <v>9.8225636023458171E-2</v>
      </c>
      <c r="AA112" s="141">
        <f t="shared" si="102"/>
        <v>9.8225636023458171E-2</v>
      </c>
      <c r="AB112" s="141">
        <f t="shared" si="102"/>
        <v>9.8225636023458171E-2</v>
      </c>
      <c r="AC112" s="141">
        <f t="shared" si="102"/>
        <v>9.8225636023458171E-2</v>
      </c>
      <c r="AD112" s="141">
        <f t="shared" si="102"/>
        <v>9.8225636023458171E-2</v>
      </c>
      <c r="AE112" s="141">
        <f t="shared" si="102"/>
        <v>9.8225636023458171E-2</v>
      </c>
      <c r="AF112" s="141">
        <f t="shared" si="102"/>
        <v>9.8225636023458171E-2</v>
      </c>
      <c r="AG112" s="141">
        <f t="shared" ref="R112:AY123" si="108">AF112</f>
        <v>9.8225636023458171E-2</v>
      </c>
      <c r="AH112" s="141">
        <f t="shared" si="108"/>
        <v>9.8225636023458171E-2</v>
      </c>
      <c r="AI112" s="141">
        <f t="shared" si="108"/>
        <v>9.8225636023458171E-2</v>
      </c>
      <c r="AJ112" s="141">
        <f t="shared" si="108"/>
        <v>9.8225636023458171E-2</v>
      </c>
      <c r="AK112" s="141">
        <f t="shared" si="108"/>
        <v>9.8225636023458171E-2</v>
      </c>
      <c r="AL112" s="141">
        <f t="shared" si="108"/>
        <v>9.8225636023458171E-2</v>
      </c>
      <c r="AM112" s="141">
        <f t="shared" si="108"/>
        <v>9.8225636023458171E-2</v>
      </c>
      <c r="AN112" s="141">
        <f t="shared" si="108"/>
        <v>9.8225636023458171E-2</v>
      </c>
      <c r="AO112" s="141">
        <f t="shared" si="108"/>
        <v>9.8225636023458171E-2</v>
      </c>
      <c r="AP112" s="141">
        <f t="shared" si="108"/>
        <v>9.8225636023458171E-2</v>
      </c>
      <c r="AQ112" s="141">
        <f t="shared" si="108"/>
        <v>9.8225636023458171E-2</v>
      </c>
      <c r="AR112" s="141">
        <f t="shared" si="108"/>
        <v>9.8225636023458171E-2</v>
      </c>
      <c r="AS112" s="141">
        <f t="shared" si="108"/>
        <v>9.8225636023458171E-2</v>
      </c>
      <c r="AT112" s="141">
        <f t="shared" si="108"/>
        <v>9.8225636023458171E-2</v>
      </c>
      <c r="AU112" s="141">
        <f t="shared" si="108"/>
        <v>9.8225636023458171E-2</v>
      </c>
      <c r="AV112" s="141">
        <f t="shared" si="108"/>
        <v>9.8225636023458171E-2</v>
      </c>
      <c r="AW112" s="141">
        <f t="shared" si="108"/>
        <v>9.8225636023458171E-2</v>
      </c>
      <c r="AX112" s="141">
        <f t="shared" si="108"/>
        <v>9.8225636023458171E-2</v>
      </c>
      <c r="AY112" s="141">
        <f t="shared" si="108"/>
        <v>9.8225636023458171E-2</v>
      </c>
      <c r="BA112" s="181" t="s">
        <v>114</v>
      </c>
      <c r="BB112" s="181" t="s">
        <v>114</v>
      </c>
      <c r="BC112" s="181" t="s">
        <v>114</v>
      </c>
      <c r="BD112" s="181" t="s">
        <v>114</v>
      </c>
      <c r="BF112" s="77" t="s">
        <v>246</v>
      </c>
      <c r="BG112" s="77" t="str">
        <f t="shared" si="72"/>
        <v>Ride Insurance (% net revenue)Base Case Scenario</v>
      </c>
    </row>
    <row r="113" spans="2:16382" x14ac:dyDescent="0.25">
      <c r="B113" s="92" t="s">
        <v>263</v>
      </c>
      <c r="C113" s="91" t="s">
        <v>119</v>
      </c>
      <c r="D113" s="146">
        <f t="shared" ref="D113:O113" si="109">D30/D$29</f>
        <v>7.0123063137272804E-2</v>
      </c>
      <c r="E113" s="146">
        <f t="shared" si="109"/>
        <v>1.2864112998572468E-2</v>
      </c>
      <c r="F113" s="146">
        <f t="shared" si="109"/>
        <v>9.8596492139319133E-2</v>
      </c>
      <c r="G113" s="146">
        <f t="shared" si="109"/>
        <v>0.13831982760401168</v>
      </c>
      <c r="H113" s="146">
        <f t="shared" si="109"/>
        <v>0.13316801525441174</v>
      </c>
      <c r="I113" s="146">
        <f t="shared" si="109"/>
        <v>5.2205448274722038E-2</v>
      </c>
      <c r="J113" s="146">
        <f t="shared" si="109"/>
        <v>-1.9604817604595856E-2</v>
      </c>
      <c r="K113" s="146">
        <f t="shared" si="109"/>
        <v>7.955228646822023E-3</v>
      </c>
      <c r="L113" s="146">
        <f t="shared" si="109"/>
        <v>-0.10856563990584303</v>
      </c>
      <c r="M113" s="146">
        <f t="shared" si="109"/>
        <v>0.83351336337704018</v>
      </c>
      <c r="N113" s="146">
        <f t="shared" si="109"/>
        <v>0.89161238635667417</v>
      </c>
      <c r="O113" s="146">
        <f t="shared" si="109"/>
        <v>4.3246784913610961E-3</v>
      </c>
      <c r="P113" s="141">
        <f>AVERAGE(D113:O113)</f>
        <v>0.17620934656414736</v>
      </c>
      <c r="Q113" s="141">
        <f t="shared" si="102"/>
        <v>0.17620934656414736</v>
      </c>
      <c r="R113" s="141">
        <f t="shared" si="108"/>
        <v>0.17620934656414736</v>
      </c>
      <c r="S113" s="141">
        <f t="shared" si="108"/>
        <v>0.17620934656414736</v>
      </c>
      <c r="T113" s="141">
        <f t="shared" si="108"/>
        <v>0.17620934656414736</v>
      </c>
      <c r="U113" s="141">
        <f t="shared" si="108"/>
        <v>0.17620934656414736</v>
      </c>
      <c r="V113" s="141">
        <f t="shared" si="108"/>
        <v>0.17620934656414736</v>
      </c>
      <c r="W113" s="141">
        <f t="shared" si="108"/>
        <v>0.17620934656414736</v>
      </c>
      <c r="X113" s="141">
        <f t="shared" si="108"/>
        <v>0.17620934656414736</v>
      </c>
      <c r="Y113" s="141">
        <f t="shared" si="108"/>
        <v>0.17620934656414736</v>
      </c>
      <c r="Z113" s="141">
        <f t="shared" si="108"/>
        <v>0.17620934656414736</v>
      </c>
      <c r="AA113" s="141">
        <f t="shared" si="108"/>
        <v>0.17620934656414736</v>
      </c>
      <c r="AB113" s="141">
        <f t="shared" si="108"/>
        <v>0.17620934656414736</v>
      </c>
      <c r="AC113" s="141">
        <f t="shared" si="108"/>
        <v>0.17620934656414736</v>
      </c>
      <c r="AD113" s="141">
        <f t="shared" si="108"/>
        <v>0.17620934656414736</v>
      </c>
      <c r="AE113" s="141">
        <f t="shared" si="108"/>
        <v>0.17620934656414736</v>
      </c>
      <c r="AF113" s="141">
        <f t="shared" si="108"/>
        <v>0.17620934656414736</v>
      </c>
      <c r="AG113" s="141">
        <f t="shared" si="108"/>
        <v>0.17620934656414736</v>
      </c>
      <c r="AH113" s="141">
        <f t="shared" si="108"/>
        <v>0.17620934656414736</v>
      </c>
      <c r="AI113" s="141">
        <f t="shared" si="108"/>
        <v>0.17620934656414736</v>
      </c>
      <c r="AJ113" s="141">
        <f t="shared" si="108"/>
        <v>0.17620934656414736</v>
      </c>
      <c r="AK113" s="141">
        <f t="shared" si="108"/>
        <v>0.17620934656414736</v>
      </c>
      <c r="AL113" s="141">
        <f t="shared" si="108"/>
        <v>0.17620934656414736</v>
      </c>
      <c r="AM113" s="141">
        <f t="shared" si="108"/>
        <v>0.17620934656414736</v>
      </c>
      <c r="AN113" s="141">
        <f t="shared" si="108"/>
        <v>0.17620934656414736</v>
      </c>
      <c r="AO113" s="141">
        <f t="shared" si="108"/>
        <v>0.17620934656414736</v>
      </c>
      <c r="AP113" s="141">
        <f t="shared" si="108"/>
        <v>0.17620934656414736</v>
      </c>
      <c r="AQ113" s="141">
        <f t="shared" si="108"/>
        <v>0.17620934656414736</v>
      </c>
      <c r="AR113" s="141">
        <f t="shared" si="108"/>
        <v>0.17620934656414736</v>
      </c>
      <c r="AS113" s="141">
        <f t="shared" si="108"/>
        <v>0.17620934656414736</v>
      </c>
      <c r="AT113" s="141">
        <f t="shared" si="108"/>
        <v>0.17620934656414736</v>
      </c>
      <c r="AU113" s="141">
        <f t="shared" si="108"/>
        <v>0.17620934656414736</v>
      </c>
      <c r="AV113" s="141">
        <f t="shared" si="108"/>
        <v>0.17620934656414736</v>
      </c>
      <c r="AW113" s="141">
        <f t="shared" si="108"/>
        <v>0.17620934656414736</v>
      </c>
      <c r="AX113" s="141">
        <f t="shared" si="108"/>
        <v>0.17620934656414736</v>
      </c>
      <c r="AY113" s="141">
        <f t="shared" si="108"/>
        <v>0.17620934656414736</v>
      </c>
      <c r="BA113" s="181" t="s">
        <v>114</v>
      </c>
      <c r="BB113" s="181" t="s">
        <v>114</v>
      </c>
      <c r="BC113" s="181" t="s">
        <v>114</v>
      </c>
      <c r="BD113" s="181" t="s">
        <v>114</v>
      </c>
      <c r="BF113" s="77" t="s">
        <v>246</v>
      </c>
      <c r="BG113" s="77" t="str">
        <f t="shared" si="72"/>
        <v>Brand Marketing (% Gross Profit)Base Case Scenario</v>
      </c>
    </row>
    <row r="114" spans="2:16382" x14ac:dyDescent="0.25">
      <c r="B114" s="92" t="s">
        <v>264</v>
      </c>
      <c r="C114" s="91" t="s">
        <v>119</v>
      </c>
      <c r="D114" s="146">
        <f t="shared" ref="D114:O114" si="110">D31/D$29</f>
        <v>2.3757979997816165E-2</v>
      </c>
      <c r="E114" s="146">
        <f t="shared" si="110"/>
        <v>2.5181417902741934E-2</v>
      </c>
      <c r="F114" s="146">
        <f t="shared" si="110"/>
        <v>2.2266255186987671E-2</v>
      </c>
      <c r="G114" s="146">
        <f t="shared" si="110"/>
        <v>3.4892130002607082E-2</v>
      </c>
      <c r="H114" s="146">
        <f t="shared" si="110"/>
        <v>1.8592783678985376E-2</v>
      </c>
      <c r="I114" s="146">
        <f t="shared" si="110"/>
        <v>4.4878188271921561E-2</v>
      </c>
      <c r="J114" s="146">
        <f t="shared" si="110"/>
        <v>5.7493378072498349E-3</v>
      </c>
      <c r="K114" s="146">
        <f t="shared" si="110"/>
        <v>9.1311352240954196E-3</v>
      </c>
      <c r="L114" s="146">
        <f t="shared" si="110"/>
        <v>-3.7627880670089604E-2</v>
      </c>
      <c r="M114" s="146">
        <f t="shared" si="110"/>
        <v>2.2706666302095217E-2</v>
      </c>
      <c r="N114" s="146">
        <f t="shared" si="110"/>
        <v>3.191293104709484E-2</v>
      </c>
      <c r="O114" s="146">
        <f t="shared" si="110"/>
        <v>0</v>
      </c>
      <c r="P114" s="141">
        <f>AVERAGE(D114:O114)</f>
        <v>1.6786745395958792E-2</v>
      </c>
      <c r="Q114" s="141">
        <f t="shared" si="102"/>
        <v>1.6786745395958792E-2</v>
      </c>
      <c r="R114" s="141">
        <f t="shared" si="102"/>
        <v>1.6786745395958792E-2</v>
      </c>
      <c r="S114" s="141">
        <f t="shared" si="102"/>
        <v>1.6786745395958792E-2</v>
      </c>
      <c r="T114" s="141">
        <f t="shared" si="102"/>
        <v>1.6786745395958792E-2</v>
      </c>
      <c r="U114" s="141">
        <f t="shared" si="102"/>
        <v>1.6786745395958792E-2</v>
      </c>
      <c r="V114" s="141">
        <f t="shared" si="102"/>
        <v>1.6786745395958792E-2</v>
      </c>
      <c r="W114" s="141">
        <f t="shared" si="102"/>
        <v>1.6786745395958792E-2</v>
      </c>
      <c r="X114" s="141">
        <f t="shared" si="102"/>
        <v>1.6786745395958792E-2</v>
      </c>
      <c r="Y114" s="141">
        <f t="shared" si="102"/>
        <v>1.6786745395958792E-2</v>
      </c>
      <c r="Z114" s="141">
        <f t="shared" si="102"/>
        <v>1.6786745395958792E-2</v>
      </c>
      <c r="AA114" s="141">
        <f t="shared" si="102"/>
        <v>1.6786745395958792E-2</v>
      </c>
      <c r="AB114" s="141">
        <f t="shared" si="102"/>
        <v>1.6786745395958792E-2</v>
      </c>
      <c r="AC114" s="141">
        <f t="shared" si="102"/>
        <v>1.6786745395958792E-2</v>
      </c>
      <c r="AD114" s="141">
        <f t="shared" si="102"/>
        <v>1.6786745395958792E-2</v>
      </c>
      <c r="AE114" s="141">
        <f t="shared" si="102"/>
        <v>1.6786745395958792E-2</v>
      </c>
      <c r="AF114" s="141">
        <f t="shared" si="102"/>
        <v>1.6786745395958792E-2</v>
      </c>
      <c r="AG114" s="141">
        <f t="shared" si="108"/>
        <v>1.6786745395958792E-2</v>
      </c>
      <c r="AH114" s="141">
        <f t="shared" si="108"/>
        <v>1.6786745395958792E-2</v>
      </c>
      <c r="AI114" s="141">
        <f t="shared" si="108"/>
        <v>1.6786745395958792E-2</v>
      </c>
      <c r="AJ114" s="141">
        <f t="shared" si="108"/>
        <v>1.6786745395958792E-2</v>
      </c>
      <c r="AK114" s="141">
        <f t="shared" si="108"/>
        <v>1.6786745395958792E-2</v>
      </c>
      <c r="AL114" s="141">
        <f t="shared" si="108"/>
        <v>1.6786745395958792E-2</v>
      </c>
      <c r="AM114" s="141">
        <f t="shared" si="108"/>
        <v>1.6786745395958792E-2</v>
      </c>
      <c r="AN114" s="141">
        <f t="shared" si="108"/>
        <v>1.6786745395958792E-2</v>
      </c>
      <c r="AO114" s="141">
        <f t="shared" si="108"/>
        <v>1.6786745395958792E-2</v>
      </c>
      <c r="AP114" s="141">
        <f t="shared" si="108"/>
        <v>1.6786745395958792E-2</v>
      </c>
      <c r="AQ114" s="141">
        <f t="shared" si="108"/>
        <v>1.6786745395958792E-2</v>
      </c>
      <c r="AR114" s="141">
        <f t="shared" si="108"/>
        <v>1.6786745395958792E-2</v>
      </c>
      <c r="AS114" s="141">
        <f t="shared" si="108"/>
        <v>1.6786745395958792E-2</v>
      </c>
      <c r="AT114" s="141">
        <f t="shared" si="108"/>
        <v>1.6786745395958792E-2</v>
      </c>
      <c r="AU114" s="141">
        <f t="shared" si="108"/>
        <v>1.6786745395958792E-2</v>
      </c>
      <c r="AV114" s="141">
        <f t="shared" si="108"/>
        <v>1.6786745395958792E-2</v>
      </c>
      <c r="AW114" s="141">
        <f t="shared" si="108"/>
        <v>1.6786745395958792E-2</v>
      </c>
      <c r="AX114" s="141">
        <f t="shared" si="108"/>
        <v>1.6786745395958792E-2</v>
      </c>
      <c r="AY114" s="141">
        <f t="shared" si="108"/>
        <v>1.6786745395958792E-2</v>
      </c>
      <c r="BA114" s="181" t="s">
        <v>114</v>
      </c>
      <c r="BB114" s="181" t="s">
        <v>114</v>
      </c>
      <c r="BC114" s="181" t="s">
        <v>114</v>
      </c>
      <c r="BD114" s="181" t="s">
        <v>114</v>
      </c>
      <c r="BF114" s="77" t="s">
        <v>246</v>
      </c>
      <c r="BG114" s="77" t="str">
        <f t="shared" si="72"/>
        <v>Non-Media Marketing (% Gross Profit)Base Case Scenario</v>
      </c>
    </row>
    <row r="115" spans="2:16382" x14ac:dyDescent="0.25">
      <c r="B115" s="92" t="s">
        <v>265</v>
      </c>
      <c r="C115" s="91" t="s">
        <v>119</v>
      </c>
      <c r="D115" s="146">
        <f t="shared" ref="D115:O115" si="111">D32/D$29</f>
        <v>0.22627439614087688</v>
      </c>
      <c r="E115" s="146">
        <f t="shared" si="111"/>
        <v>0.2423770741142155</v>
      </c>
      <c r="F115" s="146">
        <f t="shared" si="111"/>
        <v>0.18555906323126142</v>
      </c>
      <c r="G115" s="146">
        <f t="shared" si="111"/>
        <v>0.19209821101885641</v>
      </c>
      <c r="H115" s="146">
        <f t="shared" si="111"/>
        <v>0.35222821310232949</v>
      </c>
      <c r="I115" s="146">
        <f t="shared" si="111"/>
        <v>0.37630021462686275</v>
      </c>
      <c r="J115" s="146">
        <f t="shared" si="111"/>
        <v>0.31315558764809287</v>
      </c>
      <c r="K115" s="146">
        <f t="shared" si="111"/>
        <v>0.1997884980961229</v>
      </c>
      <c r="L115" s="146">
        <f t="shared" si="111"/>
        <v>-1.3790456823010742</v>
      </c>
      <c r="M115" s="146">
        <f t="shared" si="111"/>
        <v>0.29598478216236057</v>
      </c>
      <c r="N115" s="146">
        <f t="shared" si="111"/>
        <v>0.18667076873600319</v>
      </c>
      <c r="O115" s="146">
        <f t="shared" si="111"/>
        <v>3.9735327646268193E-2</v>
      </c>
      <c r="P115" s="141">
        <f t="shared" ref="P115:P127" si="112">AVERAGE(D115:O115)</f>
        <v>0.10259387118518133</v>
      </c>
      <c r="Q115" s="141">
        <f t="shared" si="102"/>
        <v>0.10259387118518133</v>
      </c>
      <c r="R115" s="141">
        <f t="shared" si="102"/>
        <v>0.10259387118518133</v>
      </c>
      <c r="S115" s="141">
        <f t="shared" si="102"/>
        <v>0.10259387118518133</v>
      </c>
      <c r="T115" s="141">
        <f t="shared" si="102"/>
        <v>0.10259387118518133</v>
      </c>
      <c r="U115" s="141">
        <f t="shared" si="102"/>
        <v>0.10259387118518133</v>
      </c>
      <c r="V115" s="141">
        <f t="shared" si="102"/>
        <v>0.10259387118518133</v>
      </c>
      <c r="W115" s="141">
        <f t="shared" si="102"/>
        <v>0.10259387118518133</v>
      </c>
      <c r="X115" s="141">
        <f t="shared" si="102"/>
        <v>0.10259387118518133</v>
      </c>
      <c r="Y115" s="141">
        <f t="shared" si="102"/>
        <v>0.10259387118518133</v>
      </c>
      <c r="Z115" s="141">
        <f t="shared" si="102"/>
        <v>0.10259387118518133</v>
      </c>
      <c r="AA115" s="141">
        <f t="shared" si="102"/>
        <v>0.10259387118518133</v>
      </c>
      <c r="AB115" s="141">
        <f t="shared" si="102"/>
        <v>0.10259387118518133</v>
      </c>
      <c r="AC115" s="141">
        <f t="shared" si="102"/>
        <v>0.10259387118518133</v>
      </c>
      <c r="AD115" s="141">
        <f t="shared" si="102"/>
        <v>0.10259387118518133</v>
      </c>
      <c r="AE115" s="141">
        <f t="shared" si="102"/>
        <v>0.10259387118518133</v>
      </c>
      <c r="AF115" s="141">
        <f t="shared" si="102"/>
        <v>0.10259387118518133</v>
      </c>
      <c r="AG115" s="141">
        <f t="shared" si="108"/>
        <v>0.10259387118518133</v>
      </c>
      <c r="AH115" s="141">
        <f t="shared" si="108"/>
        <v>0.10259387118518133</v>
      </c>
      <c r="AI115" s="141">
        <f t="shared" si="108"/>
        <v>0.10259387118518133</v>
      </c>
      <c r="AJ115" s="141">
        <f t="shared" si="108"/>
        <v>0.10259387118518133</v>
      </c>
      <c r="AK115" s="141">
        <f t="shared" si="108"/>
        <v>0.10259387118518133</v>
      </c>
      <c r="AL115" s="141">
        <f t="shared" si="108"/>
        <v>0.10259387118518133</v>
      </c>
      <c r="AM115" s="141">
        <f t="shared" si="108"/>
        <v>0.10259387118518133</v>
      </c>
      <c r="AN115" s="141">
        <f t="shared" si="108"/>
        <v>0.10259387118518133</v>
      </c>
      <c r="AO115" s="141">
        <f t="shared" si="108"/>
        <v>0.10259387118518133</v>
      </c>
      <c r="AP115" s="141">
        <f t="shared" si="108"/>
        <v>0.10259387118518133</v>
      </c>
      <c r="AQ115" s="141">
        <f t="shared" si="108"/>
        <v>0.10259387118518133</v>
      </c>
      <c r="AR115" s="141">
        <f t="shared" si="108"/>
        <v>0.10259387118518133</v>
      </c>
      <c r="AS115" s="141">
        <f t="shared" si="108"/>
        <v>0.10259387118518133</v>
      </c>
      <c r="AT115" s="141">
        <f t="shared" si="108"/>
        <v>0.10259387118518133</v>
      </c>
      <c r="AU115" s="141">
        <f t="shared" si="108"/>
        <v>0.10259387118518133</v>
      </c>
      <c r="AV115" s="141">
        <f t="shared" si="108"/>
        <v>0.10259387118518133</v>
      </c>
      <c r="AW115" s="141">
        <f t="shared" si="108"/>
        <v>0.10259387118518133</v>
      </c>
      <c r="AX115" s="141">
        <f t="shared" si="108"/>
        <v>0.10259387118518133</v>
      </c>
      <c r="AY115" s="141">
        <f t="shared" si="108"/>
        <v>0.10259387118518133</v>
      </c>
      <c r="BA115" s="181" t="s">
        <v>114</v>
      </c>
      <c r="BB115" s="181" t="s">
        <v>114</v>
      </c>
      <c r="BC115" s="181" t="s">
        <v>114</v>
      </c>
      <c r="BD115" s="181" t="s">
        <v>114</v>
      </c>
      <c r="BF115" s="77" t="s">
        <v>246</v>
      </c>
      <c r="BG115" s="77" t="str">
        <f t="shared" si="72"/>
        <v>Partner Marketing (% Gross Profit)Base Case Scenario</v>
      </c>
    </row>
    <row r="116" spans="2:16382" x14ac:dyDescent="0.25">
      <c r="B116" s="92" t="s">
        <v>266</v>
      </c>
      <c r="C116" s="91" t="s">
        <v>119</v>
      </c>
      <c r="D116" s="146">
        <f t="shared" ref="D116:O116" si="113">D33/D$29</f>
        <v>2.6229217062877872E-2</v>
      </c>
      <c r="E116" s="146">
        <f t="shared" si="113"/>
        <v>4.4492023387018936E-2</v>
      </c>
      <c r="F116" s="146">
        <f t="shared" si="113"/>
        <v>2.5652567265922535E-2</v>
      </c>
      <c r="G116" s="146">
        <f t="shared" si="113"/>
        <v>7.9714442133494254E-2</v>
      </c>
      <c r="H116" s="146">
        <f t="shared" si="113"/>
        <v>-1.4830888496841849E-2</v>
      </c>
      <c r="I116" s="146">
        <f t="shared" si="113"/>
        <v>6.5121070598405828E-2</v>
      </c>
      <c r="J116" s="146">
        <f t="shared" si="113"/>
        <v>6.0743304313630037E-2</v>
      </c>
      <c r="K116" s="146">
        <f t="shared" si="113"/>
        <v>2.0990271611876294E-2</v>
      </c>
      <c r="L116" s="146">
        <f t="shared" si="113"/>
        <v>8.9753253976302821E-3</v>
      </c>
      <c r="M116" s="146">
        <f t="shared" si="113"/>
        <v>0.11533850620302666</v>
      </c>
      <c r="N116" s="146">
        <f t="shared" si="113"/>
        <v>3.5728235217952944E-2</v>
      </c>
      <c r="O116" s="146">
        <f t="shared" si="113"/>
        <v>1.4645734077488096E-2</v>
      </c>
      <c r="P116" s="141">
        <f t="shared" si="112"/>
        <v>4.0233317397706823E-2</v>
      </c>
      <c r="Q116" s="141">
        <f t="shared" si="102"/>
        <v>4.0233317397706823E-2</v>
      </c>
      <c r="R116" s="141">
        <f t="shared" si="102"/>
        <v>4.0233317397706823E-2</v>
      </c>
      <c r="S116" s="141">
        <f t="shared" si="102"/>
        <v>4.0233317397706823E-2</v>
      </c>
      <c r="T116" s="141">
        <f t="shared" si="102"/>
        <v>4.0233317397706823E-2</v>
      </c>
      <c r="U116" s="141">
        <f t="shared" si="102"/>
        <v>4.0233317397706823E-2</v>
      </c>
      <c r="V116" s="141">
        <f t="shared" si="102"/>
        <v>4.0233317397706823E-2</v>
      </c>
      <c r="W116" s="141">
        <f t="shared" si="102"/>
        <v>4.0233317397706823E-2</v>
      </c>
      <c r="X116" s="141">
        <f t="shared" si="102"/>
        <v>4.0233317397706823E-2</v>
      </c>
      <c r="Y116" s="141">
        <f t="shared" si="102"/>
        <v>4.0233317397706823E-2</v>
      </c>
      <c r="Z116" s="141">
        <f t="shared" si="102"/>
        <v>4.0233317397706823E-2</v>
      </c>
      <c r="AA116" s="141">
        <f t="shared" si="102"/>
        <v>4.0233317397706823E-2</v>
      </c>
      <c r="AB116" s="141">
        <f t="shared" si="102"/>
        <v>4.0233317397706823E-2</v>
      </c>
      <c r="AC116" s="141">
        <f t="shared" si="102"/>
        <v>4.0233317397706823E-2</v>
      </c>
      <c r="AD116" s="141">
        <f t="shared" si="102"/>
        <v>4.0233317397706823E-2</v>
      </c>
      <c r="AE116" s="141">
        <f t="shared" si="102"/>
        <v>4.0233317397706823E-2</v>
      </c>
      <c r="AF116" s="141">
        <f t="shared" si="102"/>
        <v>4.0233317397706823E-2</v>
      </c>
      <c r="AG116" s="141">
        <f t="shared" si="108"/>
        <v>4.0233317397706823E-2</v>
      </c>
      <c r="AH116" s="141">
        <f t="shared" si="108"/>
        <v>4.0233317397706823E-2</v>
      </c>
      <c r="AI116" s="141">
        <f t="shared" si="108"/>
        <v>4.0233317397706823E-2</v>
      </c>
      <c r="AJ116" s="141">
        <f t="shared" si="108"/>
        <v>4.0233317397706823E-2</v>
      </c>
      <c r="AK116" s="141">
        <f t="shared" si="108"/>
        <v>4.0233317397706823E-2</v>
      </c>
      <c r="AL116" s="141">
        <f t="shared" si="108"/>
        <v>4.0233317397706823E-2</v>
      </c>
      <c r="AM116" s="141">
        <f t="shared" si="108"/>
        <v>4.0233317397706823E-2</v>
      </c>
      <c r="AN116" s="141">
        <f t="shared" si="108"/>
        <v>4.0233317397706823E-2</v>
      </c>
      <c r="AO116" s="141">
        <f t="shared" si="108"/>
        <v>4.0233317397706823E-2</v>
      </c>
      <c r="AP116" s="141">
        <f t="shared" si="108"/>
        <v>4.0233317397706823E-2</v>
      </c>
      <c r="AQ116" s="141">
        <f t="shared" si="108"/>
        <v>4.0233317397706823E-2</v>
      </c>
      <c r="AR116" s="141">
        <f t="shared" si="108"/>
        <v>4.0233317397706823E-2</v>
      </c>
      <c r="AS116" s="141">
        <f t="shared" si="108"/>
        <v>4.0233317397706823E-2</v>
      </c>
      <c r="AT116" s="141">
        <f t="shared" si="108"/>
        <v>4.0233317397706823E-2</v>
      </c>
      <c r="AU116" s="141">
        <f t="shared" si="108"/>
        <v>4.0233317397706823E-2</v>
      </c>
      <c r="AV116" s="141">
        <f t="shared" si="108"/>
        <v>4.0233317397706823E-2</v>
      </c>
      <c r="AW116" s="141">
        <f t="shared" si="108"/>
        <v>4.0233317397706823E-2</v>
      </c>
      <c r="AX116" s="141">
        <f t="shared" si="108"/>
        <v>4.0233317397706823E-2</v>
      </c>
      <c r="AY116" s="141">
        <f t="shared" si="108"/>
        <v>4.0233317397706823E-2</v>
      </c>
      <c r="BA116" s="181" t="s">
        <v>114</v>
      </c>
      <c r="BB116" s="181" t="s">
        <v>114</v>
      </c>
      <c r="BC116" s="181" t="s">
        <v>114</v>
      </c>
      <c r="BD116" s="181" t="s">
        <v>114</v>
      </c>
      <c r="BF116" s="77" t="s">
        <v>246</v>
      </c>
      <c r="BG116" s="77" t="str">
        <f t="shared" si="72"/>
        <v>Rider Marketing (% Gross Profit)Base Case Scenario</v>
      </c>
    </row>
    <row r="117" spans="2:16382" x14ac:dyDescent="0.25">
      <c r="B117" s="92" t="s">
        <v>267</v>
      </c>
      <c r="C117" s="91" t="s">
        <v>119</v>
      </c>
      <c r="D117" s="146">
        <f t="shared" ref="D117:O117" si="114">D35/D$29</f>
        <v>3.1636903194311636E-3</v>
      </c>
      <c r="E117" s="146">
        <f t="shared" si="114"/>
        <v>4.2096611733515293E-3</v>
      </c>
      <c r="F117" s="146">
        <f t="shared" si="114"/>
        <v>4.6348194547902628E-3</v>
      </c>
      <c r="G117" s="146">
        <f t="shared" si="114"/>
        <v>5.5855936641335318E-3</v>
      </c>
      <c r="H117" s="146">
        <f t="shared" si="114"/>
        <v>2.9258902402982813E-3</v>
      </c>
      <c r="I117" s="146">
        <f t="shared" si="114"/>
        <v>8.3740292179227006E-3</v>
      </c>
      <c r="J117" s="146">
        <f t="shared" si="114"/>
        <v>2.7909682765926834E-5</v>
      </c>
      <c r="K117" s="146">
        <f t="shared" si="114"/>
        <v>1.5200010783698965E-6</v>
      </c>
      <c r="L117" s="146">
        <f t="shared" si="114"/>
        <v>9.3032254141244751E-5</v>
      </c>
      <c r="M117" s="146">
        <f t="shared" si="114"/>
        <v>0</v>
      </c>
      <c r="N117" s="146">
        <f t="shared" si="114"/>
        <v>0</v>
      </c>
      <c r="O117" s="146">
        <f t="shared" si="114"/>
        <v>0</v>
      </c>
      <c r="P117" s="141">
        <f t="shared" si="112"/>
        <v>2.4180121673260846E-3</v>
      </c>
      <c r="Q117" s="141">
        <f t="shared" si="102"/>
        <v>2.4180121673260846E-3</v>
      </c>
      <c r="R117" s="141">
        <f t="shared" si="102"/>
        <v>2.4180121673260846E-3</v>
      </c>
      <c r="S117" s="141">
        <f t="shared" si="102"/>
        <v>2.4180121673260846E-3</v>
      </c>
      <c r="T117" s="141">
        <f t="shared" si="102"/>
        <v>2.4180121673260846E-3</v>
      </c>
      <c r="U117" s="141">
        <f t="shared" si="102"/>
        <v>2.4180121673260846E-3</v>
      </c>
      <c r="V117" s="141">
        <f t="shared" si="102"/>
        <v>2.4180121673260846E-3</v>
      </c>
      <c r="W117" s="141">
        <f t="shared" si="102"/>
        <v>2.4180121673260846E-3</v>
      </c>
      <c r="X117" s="141">
        <f t="shared" si="102"/>
        <v>2.4180121673260846E-3</v>
      </c>
      <c r="Y117" s="141">
        <f t="shared" si="102"/>
        <v>2.4180121673260846E-3</v>
      </c>
      <c r="Z117" s="141">
        <f t="shared" si="102"/>
        <v>2.4180121673260846E-3</v>
      </c>
      <c r="AA117" s="141">
        <f t="shared" si="102"/>
        <v>2.4180121673260846E-3</v>
      </c>
      <c r="AB117" s="141">
        <f t="shared" si="102"/>
        <v>2.4180121673260846E-3</v>
      </c>
      <c r="AC117" s="141">
        <f t="shared" si="102"/>
        <v>2.4180121673260846E-3</v>
      </c>
      <c r="AD117" s="141">
        <f t="shared" si="102"/>
        <v>2.4180121673260846E-3</v>
      </c>
      <c r="AE117" s="141">
        <f t="shared" si="102"/>
        <v>2.4180121673260846E-3</v>
      </c>
      <c r="AF117" s="141">
        <f t="shared" si="102"/>
        <v>2.4180121673260846E-3</v>
      </c>
      <c r="AG117" s="141">
        <f t="shared" si="108"/>
        <v>2.4180121673260846E-3</v>
      </c>
      <c r="AH117" s="141">
        <f t="shared" si="108"/>
        <v>2.4180121673260846E-3</v>
      </c>
      <c r="AI117" s="141">
        <f t="shared" si="108"/>
        <v>2.4180121673260846E-3</v>
      </c>
      <c r="AJ117" s="141">
        <f t="shared" si="108"/>
        <v>2.4180121673260846E-3</v>
      </c>
      <c r="AK117" s="141">
        <f t="shared" si="108"/>
        <v>2.4180121673260846E-3</v>
      </c>
      <c r="AL117" s="141">
        <f t="shared" si="108"/>
        <v>2.4180121673260846E-3</v>
      </c>
      <c r="AM117" s="141">
        <f t="shared" si="108"/>
        <v>2.4180121673260846E-3</v>
      </c>
      <c r="AN117" s="141">
        <f t="shared" si="108"/>
        <v>2.4180121673260846E-3</v>
      </c>
      <c r="AO117" s="141">
        <f t="shared" si="108"/>
        <v>2.4180121673260846E-3</v>
      </c>
      <c r="AP117" s="141">
        <f t="shared" si="108"/>
        <v>2.4180121673260846E-3</v>
      </c>
      <c r="AQ117" s="141">
        <f t="shared" si="108"/>
        <v>2.4180121673260846E-3</v>
      </c>
      <c r="AR117" s="141">
        <f t="shared" si="108"/>
        <v>2.4180121673260846E-3</v>
      </c>
      <c r="AS117" s="141">
        <f t="shared" si="108"/>
        <v>2.4180121673260846E-3</v>
      </c>
      <c r="AT117" s="141">
        <f t="shared" si="108"/>
        <v>2.4180121673260846E-3</v>
      </c>
      <c r="AU117" s="141">
        <f t="shared" si="108"/>
        <v>2.4180121673260846E-3</v>
      </c>
      <c r="AV117" s="141">
        <f t="shared" si="108"/>
        <v>2.4180121673260846E-3</v>
      </c>
      <c r="AW117" s="141">
        <f t="shared" si="108"/>
        <v>2.4180121673260846E-3</v>
      </c>
      <c r="AX117" s="141">
        <f t="shared" si="108"/>
        <v>2.4180121673260846E-3</v>
      </c>
      <c r="AY117" s="141">
        <f t="shared" si="108"/>
        <v>2.4180121673260846E-3</v>
      </c>
      <c r="BA117" s="181" t="s">
        <v>114</v>
      </c>
      <c r="BB117" s="181" t="s">
        <v>114</v>
      </c>
      <c r="BC117" s="181" t="s">
        <v>114</v>
      </c>
      <c r="BD117" s="181" t="s">
        <v>114</v>
      </c>
      <c r="BF117" s="77" t="s">
        <v>246</v>
      </c>
      <c r="BG117" s="77" t="str">
        <f t="shared" si="72"/>
        <v>General Insurance (%Operating Expenses)Base Case Scenario</v>
      </c>
    </row>
    <row r="118" spans="2:16382" x14ac:dyDescent="0.25">
      <c r="B118" s="92" t="s">
        <v>268</v>
      </c>
      <c r="C118" s="91" t="s">
        <v>119</v>
      </c>
      <c r="D118" s="146">
        <f t="shared" ref="D118:O118" si="115">D36/D$29</f>
        <v>0.22507325249385055</v>
      </c>
      <c r="E118" s="146">
        <f t="shared" si="115"/>
        <v>0.15749602104080507</v>
      </c>
      <c r="F118" s="146">
        <f t="shared" si="115"/>
        <v>-4.7567676439052943E-2</v>
      </c>
      <c r="G118" s="146">
        <f t="shared" si="115"/>
        <v>8.8980031396809822E-2</v>
      </c>
      <c r="H118" s="146">
        <f t="shared" si="115"/>
        <v>0.1424754661522471</v>
      </c>
      <c r="I118" s="146">
        <f t="shared" si="115"/>
        <v>7.0105224850624703E-2</v>
      </c>
      <c r="J118" s="146">
        <f t="shared" si="115"/>
        <v>0.56744846926702086</v>
      </c>
      <c r="K118" s="146">
        <f t="shared" si="115"/>
        <v>4.5809784899906565E-2</v>
      </c>
      <c r="L118" s="146">
        <f t="shared" si="115"/>
        <v>-1.3327116473691121</v>
      </c>
      <c r="M118" s="146">
        <f t="shared" si="115"/>
        <v>1.1724667752116116</v>
      </c>
      <c r="N118" s="146">
        <f t="shared" si="115"/>
        <v>0.36353505232476785</v>
      </c>
      <c r="O118" s="146">
        <f t="shared" si="115"/>
        <v>7.796683381308582E-2</v>
      </c>
      <c r="P118" s="141">
        <f t="shared" si="112"/>
        <v>0.12758979897021375</v>
      </c>
      <c r="Q118" s="141">
        <f t="shared" si="102"/>
        <v>0.12758979897021375</v>
      </c>
      <c r="R118" s="141">
        <f t="shared" si="102"/>
        <v>0.12758979897021375</v>
      </c>
      <c r="S118" s="141">
        <f t="shared" si="102"/>
        <v>0.12758979897021375</v>
      </c>
      <c r="T118" s="141">
        <f t="shared" si="102"/>
        <v>0.12758979897021375</v>
      </c>
      <c r="U118" s="141">
        <f t="shared" si="102"/>
        <v>0.12758979897021375</v>
      </c>
      <c r="V118" s="141">
        <f t="shared" si="102"/>
        <v>0.12758979897021375</v>
      </c>
      <c r="W118" s="141">
        <f t="shared" si="102"/>
        <v>0.12758979897021375</v>
      </c>
      <c r="X118" s="141">
        <f t="shared" si="102"/>
        <v>0.12758979897021375</v>
      </c>
      <c r="Y118" s="141">
        <f t="shared" si="102"/>
        <v>0.12758979897021375</v>
      </c>
      <c r="Z118" s="141">
        <f t="shared" si="102"/>
        <v>0.12758979897021375</v>
      </c>
      <c r="AA118" s="141">
        <f t="shared" si="102"/>
        <v>0.12758979897021375</v>
      </c>
      <c r="AB118" s="141">
        <f t="shared" si="102"/>
        <v>0.12758979897021375</v>
      </c>
      <c r="AC118" s="141">
        <f t="shared" si="102"/>
        <v>0.12758979897021375</v>
      </c>
      <c r="AD118" s="141">
        <f t="shared" si="102"/>
        <v>0.12758979897021375</v>
      </c>
      <c r="AE118" s="141">
        <f t="shared" si="102"/>
        <v>0.12758979897021375</v>
      </c>
      <c r="AF118" s="141">
        <f t="shared" si="102"/>
        <v>0.12758979897021375</v>
      </c>
      <c r="AG118" s="141">
        <f t="shared" si="108"/>
        <v>0.12758979897021375</v>
      </c>
      <c r="AH118" s="141">
        <f t="shared" si="108"/>
        <v>0.12758979897021375</v>
      </c>
      <c r="AI118" s="141">
        <f t="shared" si="108"/>
        <v>0.12758979897021375</v>
      </c>
      <c r="AJ118" s="141">
        <f t="shared" si="108"/>
        <v>0.12758979897021375</v>
      </c>
      <c r="AK118" s="141">
        <f t="shared" si="108"/>
        <v>0.12758979897021375</v>
      </c>
      <c r="AL118" s="141">
        <f t="shared" si="108"/>
        <v>0.12758979897021375</v>
      </c>
      <c r="AM118" s="141">
        <f t="shared" si="108"/>
        <v>0.12758979897021375</v>
      </c>
      <c r="AN118" s="141">
        <f t="shared" si="108"/>
        <v>0.12758979897021375</v>
      </c>
      <c r="AO118" s="141">
        <f t="shared" si="108"/>
        <v>0.12758979897021375</v>
      </c>
      <c r="AP118" s="141">
        <f t="shared" si="108"/>
        <v>0.12758979897021375</v>
      </c>
      <c r="AQ118" s="141">
        <f t="shared" si="108"/>
        <v>0.12758979897021375</v>
      </c>
      <c r="AR118" s="141">
        <f t="shared" si="108"/>
        <v>0.12758979897021375</v>
      </c>
      <c r="AS118" s="141">
        <f t="shared" si="108"/>
        <v>0.12758979897021375</v>
      </c>
      <c r="AT118" s="141">
        <f t="shared" si="108"/>
        <v>0.12758979897021375</v>
      </c>
      <c r="AU118" s="141">
        <f t="shared" si="108"/>
        <v>0.12758979897021375</v>
      </c>
      <c r="AV118" s="141">
        <f t="shared" si="108"/>
        <v>0.12758979897021375</v>
      </c>
      <c r="AW118" s="141">
        <f t="shared" si="108"/>
        <v>0.12758979897021375</v>
      </c>
      <c r="AX118" s="141">
        <f t="shared" si="108"/>
        <v>0.12758979897021375</v>
      </c>
      <c r="AY118" s="141">
        <f t="shared" si="108"/>
        <v>0.12758979897021375</v>
      </c>
      <c r="BA118" s="181" t="s">
        <v>114</v>
      </c>
      <c r="BB118" s="181" t="s">
        <v>114</v>
      </c>
      <c r="BC118" s="181" t="s">
        <v>114</v>
      </c>
      <c r="BD118" s="181" t="s">
        <v>114</v>
      </c>
      <c r="BF118" s="77" t="s">
        <v>246</v>
      </c>
      <c r="BG118" s="77" t="str">
        <f t="shared" si="72"/>
        <v>Legal Services (%Operating Expenses)Base Case Scenario</v>
      </c>
    </row>
    <row r="119" spans="2:16382" x14ac:dyDescent="0.25">
      <c r="B119" s="92" t="s">
        <v>269</v>
      </c>
      <c r="C119" s="91" t="s">
        <v>119</v>
      </c>
      <c r="D119" s="146">
        <f t="shared" ref="D119:O119" si="116">D37/D$29</f>
        <v>0.15335860691276565</v>
      </c>
      <c r="E119" s="146">
        <f t="shared" si="116"/>
        <v>0.22250668705270032</v>
      </c>
      <c r="F119" s="146">
        <f t="shared" si="116"/>
        <v>0.15052961085642969</v>
      </c>
      <c r="G119" s="146">
        <f t="shared" si="116"/>
        <v>0.17137610796814354</v>
      </c>
      <c r="H119" s="146">
        <f t="shared" si="116"/>
        <v>0.26106836623106944</v>
      </c>
      <c r="I119" s="146">
        <f t="shared" si="116"/>
        <v>0.35179044857146818</v>
      </c>
      <c r="J119" s="146">
        <f t="shared" si="116"/>
        <v>0.40608496339523187</v>
      </c>
      <c r="K119" s="146">
        <f t="shared" si="116"/>
        <v>0.19851827460151797</v>
      </c>
      <c r="L119" s="146">
        <f t="shared" si="116"/>
        <v>-1.17663962789248</v>
      </c>
      <c r="M119" s="146">
        <f t="shared" si="116"/>
        <v>0.88542800390824872</v>
      </c>
      <c r="N119" s="146">
        <f t="shared" si="116"/>
        <v>0.54992785697924762</v>
      </c>
      <c r="O119" s="146">
        <f t="shared" si="116"/>
        <v>0.26770273846521919</v>
      </c>
      <c r="P119" s="141">
        <f t="shared" si="112"/>
        <v>0.20347100308746349</v>
      </c>
      <c r="Q119" s="141">
        <f t="shared" si="102"/>
        <v>0.20347100308746349</v>
      </c>
      <c r="R119" s="141">
        <f t="shared" si="102"/>
        <v>0.20347100308746349</v>
      </c>
      <c r="S119" s="141">
        <f t="shared" si="102"/>
        <v>0.20347100308746349</v>
      </c>
      <c r="T119" s="141">
        <f t="shared" si="102"/>
        <v>0.20347100308746349</v>
      </c>
      <c r="U119" s="141">
        <f t="shared" si="102"/>
        <v>0.20347100308746349</v>
      </c>
      <c r="V119" s="141">
        <f t="shared" si="102"/>
        <v>0.20347100308746349</v>
      </c>
      <c r="W119" s="141">
        <f t="shared" si="102"/>
        <v>0.20347100308746349</v>
      </c>
      <c r="X119" s="141">
        <f t="shared" si="102"/>
        <v>0.20347100308746349</v>
      </c>
      <c r="Y119" s="141">
        <f t="shared" si="102"/>
        <v>0.20347100308746349</v>
      </c>
      <c r="Z119" s="141">
        <f t="shared" si="102"/>
        <v>0.20347100308746349</v>
      </c>
      <c r="AA119" s="141">
        <f t="shared" si="102"/>
        <v>0.20347100308746349</v>
      </c>
      <c r="AB119" s="141">
        <f t="shared" si="102"/>
        <v>0.20347100308746349</v>
      </c>
      <c r="AC119" s="141">
        <f t="shared" si="102"/>
        <v>0.20347100308746349</v>
      </c>
      <c r="AD119" s="141">
        <f t="shared" si="102"/>
        <v>0.20347100308746349</v>
      </c>
      <c r="AE119" s="141">
        <f t="shared" si="102"/>
        <v>0.20347100308746349</v>
      </c>
      <c r="AF119" s="141">
        <f t="shared" si="102"/>
        <v>0.20347100308746349</v>
      </c>
      <c r="AG119" s="141">
        <f t="shared" si="108"/>
        <v>0.20347100308746349</v>
      </c>
      <c r="AH119" s="141">
        <f t="shared" si="108"/>
        <v>0.20347100308746349</v>
      </c>
      <c r="AI119" s="141">
        <f t="shared" si="108"/>
        <v>0.20347100308746349</v>
      </c>
      <c r="AJ119" s="141">
        <f t="shared" si="108"/>
        <v>0.20347100308746349</v>
      </c>
      <c r="AK119" s="141">
        <f t="shared" si="108"/>
        <v>0.20347100308746349</v>
      </c>
      <c r="AL119" s="141">
        <f t="shared" si="108"/>
        <v>0.20347100308746349</v>
      </c>
      <c r="AM119" s="141">
        <f t="shared" si="108"/>
        <v>0.20347100308746349</v>
      </c>
      <c r="AN119" s="141">
        <f t="shared" si="108"/>
        <v>0.20347100308746349</v>
      </c>
      <c r="AO119" s="141">
        <f t="shared" si="108"/>
        <v>0.20347100308746349</v>
      </c>
      <c r="AP119" s="141">
        <f t="shared" si="108"/>
        <v>0.20347100308746349</v>
      </c>
      <c r="AQ119" s="141">
        <f t="shared" si="108"/>
        <v>0.20347100308746349</v>
      </c>
      <c r="AR119" s="141">
        <f t="shared" si="108"/>
        <v>0.20347100308746349</v>
      </c>
      <c r="AS119" s="141">
        <f t="shared" si="108"/>
        <v>0.20347100308746349</v>
      </c>
      <c r="AT119" s="141">
        <f t="shared" si="108"/>
        <v>0.20347100308746349</v>
      </c>
      <c r="AU119" s="141">
        <f t="shared" si="108"/>
        <v>0.20347100308746349</v>
      </c>
      <c r="AV119" s="141">
        <f t="shared" si="108"/>
        <v>0.20347100308746349</v>
      </c>
      <c r="AW119" s="141">
        <f t="shared" si="108"/>
        <v>0.20347100308746349</v>
      </c>
      <c r="AX119" s="141">
        <f t="shared" si="108"/>
        <v>0.20347100308746349</v>
      </c>
      <c r="AY119" s="141">
        <f t="shared" si="108"/>
        <v>0.20347100308746349</v>
      </c>
      <c r="BA119" s="181" t="s">
        <v>114</v>
      </c>
      <c r="BB119" s="181" t="s">
        <v>114</v>
      </c>
      <c r="BC119" s="181" t="s">
        <v>114</v>
      </c>
      <c r="BD119" s="181" t="s">
        <v>114</v>
      </c>
      <c r="BF119" s="77" t="s">
        <v>246</v>
      </c>
      <c r="BG119" s="77" t="str">
        <f t="shared" si="72"/>
        <v>Support Services (%Operating Expenses)Base Case Scenario</v>
      </c>
    </row>
    <row r="120" spans="2:16382" x14ac:dyDescent="0.25">
      <c r="B120" s="92" t="s">
        <v>270</v>
      </c>
      <c r="C120" s="91" t="s">
        <v>119</v>
      </c>
      <c r="D120" s="146">
        <f t="shared" ref="D120:O120" si="117">D38/D$29</f>
        <v>2.6546559354586025E-2</v>
      </c>
      <c r="E120" s="146">
        <f t="shared" si="117"/>
        <v>3.2035030112391359E-2</v>
      </c>
      <c r="F120" s="146">
        <f t="shared" si="117"/>
        <v>3.096283866015024E-2</v>
      </c>
      <c r="G120" s="146">
        <f t="shared" si="117"/>
        <v>6.7294283588214682E-2</v>
      </c>
      <c r="H120" s="146">
        <f t="shared" si="117"/>
        <v>6.2369008172891573E-2</v>
      </c>
      <c r="I120" s="146">
        <f t="shared" si="117"/>
        <v>7.6044161864571191E-2</v>
      </c>
      <c r="J120" s="146">
        <f t="shared" si="117"/>
        <v>5.8293050168399814E-2</v>
      </c>
      <c r="K120" s="146">
        <f t="shared" si="117"/>
        <v>3.317855910134173E-2</v>
      </c>
      <c r="L120" s="146">
        <f t="shared" si="117"/>
        <v>-0.1656152721425469</v>
      </c>
      <c r="M120" s="146">
        <f t="shared" si="117"/>
        <v>0.21087071147896866</v>
      </c>
      <c r="N120" s="146">
        <f t="shared" si="117"/>
        <v>4.0971705632106836E-2</v>
      </c>
      <c r="O120" s="146">
        <f t="shared" si="117"/>
        <v>8.5774569867181127E-2</v>
      </c>
      <c r="P120" s="141">
        <f t="shared" si="112"/>
        <v>4.6560433821521356E-2</v>
      </c>
      <c r="Q120" s="141">
        <f t="shared" si="102"/>
        <v>4.6560433821521356E-2</v>
      </c>
      <c r="R120" s="141">
        <f t="shared" si="102"/>
        <v>4.6560433821521356E-2</v>
      </c>
      <c r="S120" s="141">
        <f t="shared" si="102"/>
        <v>4.6560433821521356E-2</v>
      </c>
      <c r="T120" s="141">
        <f t="shared" si="102"/>
        <v>4.6560433821521356E-2</v>
      </c>
      <c r="U120" s="141">
        <f t="shared" si="102"/>
        <v>4.6560433821521356E-2</v>
      </c>
      <c r="V120" s="141">
        <f t="shared" si="102"/>
        <v>4.6560433821521356E-2</v>
      </c>
      <c r="W120" s="141">
        <f t="shared" si="102"/>
        <v>4.6560433821521356E-2</v>
      </c>
      <c r="X120" s="141">
        <f t="shared" si="102"/>
        <v>4.6560433821521356E-2</v>
      </c>
      <c r="Y120" s="141">
        <f t="shared" si="102"/>
        <v>4.6560433821521356E-2</v>
      </c>
      <c r="Z120" s="141">
        <f t="shared" si="102"/>
        <v>4.6560433821521356E-2</v>
      </c>
      <c r="AA120" s="141">
        <f t="shared" si="102"/>
        <v>4.6560433821521356E-2</v>
      </c>
      <c r="AB120" s="141">
        <f t="shared" si="102"/>
        <v>4.6560433821521356E-2</v>
      </c>
      <c r="AC120" s="141">
        <f t="shared" si="102"/>
        <v>4.6560433821521356E-2</v>
      </c>
      <c r="AD120" s="141">
        <f t="shared" si="102"/>
        <v>4.6560433821521356E-2</v>
      </c>
      <c r="AE120" s="141">
        <f t="shared" si="102"/>
        <v>4.6560433821521356E-2</v>
      </c>
      <c r="AF120" s="141">
        <f t="shared" si="102"/>
        <v>4.6560433821521356E-2</v>
      </c>
      <c r="AG120" s="141">
        <f t="shared" si="108"/>
        <v>4.6560433821521356E-2</v>
      </c>
      <c r="AH120" s="141">
        <f t="shared" si="108"/>
        <v>4.6560433821521356E-2</v>
      </c>
      <c r="AI120" s="141">
        <f t="shared" si="108"/>
        <v>4.6560433821521356E-2</v>
      </c>
      <c r="AJ120" s="141">
        <f t="shared" si="108"/>
        <v>4.6560433821521356E-2</v>
      </c>
      <c r="AK120" s="141">
        <f t="shared" si="108"/>
        <v>4.6560433821521356E-2</v>
      </c>
      <c r="AL120" s="141">
        <f t="shared" si="108"/>
        <v>4.6560433821521356E-2</v>
      </c>
      <c r="AM120" s="141">
        <f t="shared" si="108"/>
        <v>4.6560433821521356E-2</v>
      </c>
      <c r="AN120" s="141">
        <f t="shared" si="108"/>
        <v>4.6560433821521356E-2</v>
      </c>
      <c r="AO120" s="141">
        <f t="shared" si="108"/>
        <v>4.6560433821521356E-2</v>
      </c>
      <c r="AP120" s="141">
        <f t="shared" si="108"/>
        <v>4.6560433821521356E-2</v>
      </c>
      <c r="AQ120" s="141">
        <f t="shared" si="108"/>
        <v>4.6560433821521356E-2</v>
      </c>
      <c r="AR120" s="141">
        <f t="shared" si="108"/>
        <v>4.6560433821521356E-2</v>
      </c>
      <c r="AS120" s="141">
        <f t="shared" si="108"/>
        <v>4.6560433821521356E-2</v>
      </c>
      <c r="AT120" s="141">
        <f t="shared" si="108"/>
        <v>4.6560433821521356E-2</v>
      </c>
      <c r="AU120" s="141">
        <f t="shared" si="108"/>
        <v>4.6560433821521356E-2</v>
      </c>
      <c r="AV120" s="141">
        <f t="shared" si="108"/>
        <v>4.6560433821521356E-2</v>
      </c>
      <c r="AW120" s="141">
        <f t="shared" si="108"/>
        <v>4.6560433821521356E-2</v>
      </c>
      <c r="AX120" s="141">
        <f t="shared" si="108"/>
        <v>4.6560433821521356E-2</v>
      </c>
      <c r="AY120" s="141">
        <f t="shared" si="108"/>
        <v>4.6560433821521356E-2</v>
      </c>
      <c r="BA120" s="181" t="s">
        <v>114</v>
      </c>
      <c r="BB120" s="181" t="s">
        <v>114</v>
      </c>
      <c r="BC120" s="181" t="s">
        <v>114</v>
      </c>
      <c r="BD120" s="181" t="s">
        <v>114</v>
      </c>
      <c r="BF120" s="77" t="s">
        <v>246</v>
      </c>
      <c r="BG120" s="77" t="str">
        <f t="shared" si="72"/>
        <v>Total Other Operating Expenses (%Operating Expenses)Base Case Scenario</v>
      </c>
    </row>
    <row r="121" spans="2:16382" x14ac:dyDescent="0.25">
      <c r="B121" s="92" t="s">
        <v>271</v>
      </c>
      <c r="C121" s="91" t="s">
        <v>119</v>
      </c>
      <c r="D121" s="146">
        <f t="shared" ref="D121:O121" si="118">D39/D$29</f>
        <v>4.3147256925932985E-2</v>
      </c>
      <c r="E121" s="146">
        <f t="shared" si="118"/>
        <v>0.15169002776330145</v>
      </c>
      <c r="F121" s="146">
        <f t="shared" si="118"/>
        <v>6.6293635446391649E-2</v>
      </c>
      <c r="G121" s="146">
        <f t="shared" si="118"/>
        <v>5.9309306629275395E-2</v>
      </c>
      <c r="H121" s="146">
        <f t="shared" si="118"/>
        <v>5.270255092210064E-2</v>
      </c>
      <c r="I121" s="146">
        <f t="shared" si="118"/>
        <v>5.0324197963727293E-2</v>
      </c>
      <c r="J121" s="146">
        <f t="shared" si="118"/>
        <v>6.7781285037736644E-2</v>
      </c>
      <c r="K121" s="146">
        <f t="shared" si="118"/>
        <v>1.3513425407080965E-2</v>
      </c>
      <c r="L121" s="146">
        <f t="shared" si="118"/>
        <v>-6.5921525174674339E-2</v>
      </c>
      <c r="M121" s="146">
        <f t="shared" si="118"/>
        <v>6.6390074712337738E-2</v>
      </c>
      <c r="N121" s="146">
        <f t="shared" si="118"/>
        <v>3.1108629035486314E-2</v>
      </c>
      <c r="O121" s="146">
        <f t="shared" si="118"/>
        <v>1.5188701188584295E-2</v>
      </c>
      <c r="P121" s="141">
        <f t="shared" si="112"/>
        <v>4.5960630488106752E-2</v>
      </c>
      <c r="Q121" s="141">
        <f t="shared" si="102"/>
        <v>4.5960630488106752E-2</v>
      </c>
      <c r="R121" s="141">
        <f t="shared" si="102"/>
        <v>4.5960630488106752E-2</v>
      </c>
      <c r="S121" s="141">
        <f t="shared" si="102"/>
        <v>4.5960630488106752E-2</v>
      </c>
      <c r="T121" s="141">
        <f t="shared" si="102"/>
        <v>4.5960630488106752E-2</v>
      </c>
      <c r="U121" s="141">
        <f t="shared" si="102"/>
        <v>4.5960630488106752E-2</v>
      </c>
      <c r="V121" s="141">
        <f t="shared" si="102"/>
        <v>4.5960630488106752E-2</v>
      </c>
      <c r="W121" s="141">
        <f t="shared" si="102"/>
        <v>4.5960630488106752E-2</v>
      </c>
      <c r="X121" s="141">
        <f t="shared" si="102"/>
        <v>4.5960630488106752E-2</v>
      </c>
      <c r="Y121" s="141">
        <f t="shared" si="102"/>
        <v>4.5960630488106752E-2</v>
      </c>
      <c r="Z121" s="141">
        <f t="shared" si="102"/>
        <v>4.5960630488106752E-2</v>
      </c>
      <c r="AA121" s="141">
        <f t="shared" si="102"/>
        <v>4.5960630488106752E-2</v>
      </c>
      <c r="AB121" s="141">
        <f t="shared" si="102"/>
        <v>4.5960630488106752E-2</v>
      </c>
      <c r="AC121" s="141">
        <f t="shared" si="102"/>
        <v>4.5960630488106752E-2</v>
      </c>
      <c r="AD121" s="141">
        <f t="shared" si="102"/>
        <v>4.5960630488106752E-2</v>
      </c>
      <c r="AE121" s="141">
        <f t="shared" si="102"/>
        <v>4.5960630488106752E-2</v>
      </c>
      <c r="AF121" s="141">
        <f t="shared" si="102"/>
        <v>4.5960630488106752E-2</v>
      </c>
      <c r="AG121" s="141">
        <f t="shared" si="108"/>
        <v>4.5960630488106752E-2</v>
      </c>
      <c r="AH121" s="141">
        <f t="shared" si="108"/>
        <v>4.5960630488106752E-2</v>
      </c>
      <c r="AI121" s="141">
        <f t="shared" si="108"/>
        <v>4.5960630488106752E-2</v>
      </c>
      <c r="AJ121" s="141">
        <f t="shared" si="108"/>
        <v>4.5960630488106752E-2</v>
      </c>
      <c r="AK121" s="141">
        <f t="shared" si="108"/>
        <v>4.5960630488106752E-2</v>
      </c>
      <c r="AL121" s="141">
        <f t="shared" si="108"/>
        <v>4.5960630488106752E-2</v>
      </c>
      <c r="AM121" s="141">
        <f t="shared" si="108"/>
        <v>4.5960630488106752E-2</v>
      </c>
      <c r="AN121" s="141">
        <f t="shared" si="108"/>
        <v>4.5960630488106752E-2</v>
      </c>
      <c r="AO121" s="141">
        <f t="shared" si="108"/>
        <v>4.5960630488106752E-2</v>
      </c>
      <c r="AP121" s="141">
        <f t="shared" si="108"/>
        <v>4.5960630488106752E-2</v>
      </c>
      <c r="AQ121" s="141">
        <f t="shared" si="108"/>
        <v>4.5960630488106752E-2</v>
      </c>
      <c r="AR121" s="141">
        <f t="shared" si="108"/>
        <v>4.5960630488106752E-2</v>
      </c>
      <c r="AS121" s="141">
        <f t="shared" si="108"/>
        <v>4.5960630488106752E-2</v>
      </c>
      <c r="AT121" s="141">
        <f t="shared" si="108"/>
        <v>4.5960630488106752E-2</v>
      </c>
      <c r="AU121" s="141">
        <f t="shared" si="108"/>
        <v>4.5960630488106752E-2</v>
      </c>
      <c r="AV121" s="141">
        <f t="shared" si="108"/>
        <v>4.5960630488106752E-2</v>
      </c>
      <c r="AW121" s="141">
        <f t="shared" si="108"/>
        <v>4.5960630488106752E-2</v>
      </c>
      <c r="AX121" s="141">
        <f t="shared" si="108"/>
        <v>4.5960630488106752E-2</v>
      </c>
      <c r="AY121" s="141">
        <f t="shared" si="108"/>
        <v>4.5960630488106752E-2</v>
      </c>
      <c r="BA121" s="181" t="s">
        <v>114</v>
      </c>
      <c r="BB121" s="181" t="s">
        <v>114</v>
      </c>
      <c r="BC121" s="181" t="s">
        <v>114</v>
      </c>
      <c r="BD121" s="181" t="s">
        <v>114</v>
      </c>
      <c r="BF121" s="77" t="s">
        <v>246</v>
      </c>
      <c r="BG121" s="77" t="str">
        <f t="shared" si="72"/>
        <v>Promos (%Operating Expenses)Base Case Scenario</v>
      </c>
    </row>
    <row r="122" spans="2:16382" x14ac:dyDescent="0.25">
      <c r="B122" s="92" t="s">
        <v>272</v>
      </c>
      <c r="C122" s="91" t="s">
        <v>119</v>
      </c>
      <c r="D122" s="146">
        <f t="shared" ref="D122:O122" si="119">D40/D$29</f>
        <v>4.3595686105740668E-2</v>
      </c>
      <c r="E122" s="146">
        <f t="shared" si="119"/>
        <v>6.3209375876396967E-2</v>
      </c>
      <c r="F122" s="146">
        <f t="shared" si="119"/>
        <v>5.0193458774916107E-2</v>
      </c>
      <c r="G122" s="146">
        <f t="shared" si="119"/>
        <v>3.8974713728206364E-2</v>
      </c>
      <c r="H122" s="146">
        <f t="shared" si="119"/>
        <v>4.3770502868116568E-2</v>
      </c>
      <c r="I122" s="146">
        <f t="shared" si="119"/>
        <v>4.6634417431067041E-2</v>
      </c>
      <c r="J122" s="146">
        <f t="shared" si="119"/>
        <v>5.9779243617811978E-2</v>
      </c>
      <c r="K122" s="146">
        <f t="shared" si="119"/>
        <v>3.4545010746016624E-2</v>
      </c>
      <c r="L122" s="146">
        <f t="shared" si="119"/>
        <v>-0.19874242321912367</v>
      </c>
      <c r="M122" s="146">
        <f t="shared" si="119"/>
        <v>0.12208163525824355</v>
      </c>
      <c r="N122" s="146">
        <f t="shared" si="119"/>
        <v>8.7556799409453503E-2</v>
      </c>
      <c r="O122" s="146">
        <f t="shared" si="119"/>
        <v>4.0213697870198913E-2</v>
      </c>
      <c r="P122" s="141">
        <f t="shared" si="112"/>
        <v>3.5984343205587049E-2</v>
      </c>
      <c r="Q122" s="141">
        <f t="shared" si="102"/>
        <v>3.5984343205587049E-2</v>
      </c>
      <c r="R122" s="141">
        <f t="shared" si="102"/>
        <v>3.5984343205587049E-2</v>
      </c>
      <c r="S122" s="141">
        <f t="shared" si="102"/>
        <v>3.5984343205587049E-2</v>
      </c>
      <c r="T122" s="141">
        <f t="shared" si="102"/>
        <v>3.5984343205587049E-2</v>
      </c>
      <c r="U122" s="141">
        <f t="shared" si="102"/>
        <v>3.5984343205587049E-2</v>
      </c>
      <c r="V122" s="141">
        <f t="shared" si="102"/>
        <v>3.5984343205587049E-2</v>
      </c>
      <c r="W122" s="141">
        <f t="shared" si="102"/>
        <v>3.5984343205587049E-2</v>
      </c>
      <c r="X122" s="141">
        <f t="shared" si="102"/>
        <v>3.5984343205587049E-2</v>
      </c>
      <c r="Y122" s="141">
        <f t="shared" si="102"/>
        <v>3.5984343205587049E-2</v>
      </c>
      <c r="Z122" s="141">
        <f t="shared" si="102"/>
        <v>3.5984343205587049E-2</v>
      </c>
      <c r="AA122" s="141">
        <f t="shared" si="102"/>
        <v>3.5984343205587049E-2</v>
      </c>
      <c r="AB122" s="141">
        <f t="shared" si="102"/>
        <v>3.5984343205587049E-2</v>
      </c>
      <c r="AC122" s="141">
        <f t="shared" si="102"/>
        <v>3.5984343205587049E-2</v>
      </c>
      <c r="AD122" s="141">
        <f t="shared" si="102"/>
        <v>3.5984343205587049E-2</v>
      </c>
      <c r="AE122" s="141">
        <f t="shared" si="102"/>
        <v>3.5984343205587049E-2</v>
      </c>
      <c r="AF122" s="141">
        <f t="shared" si="102"/>
        <v>3.5984343205587049E-2</v>
      </c>
      <c r="AG122" s="141">
        <f t="shared" si="108"/>
        <v>3.5984343205587049E-2</v>
      </c>
      <c r="AH122" s="141">
        <f t="shared" si="108"/>
        <v>3.5984343205587049E-2</v>
      </c>
      <c r="AI122" s="141">
        <f t="shared" si="108"/>
        <v>3.5984343205587049E-2</v>
      </c>
      <c r="AJ122" s="141">
        <f t="shared" si="108"/>
        <v>3.5984343205587049E-2</v>
      </c>
      <c r="AK122" s="141">
        <f t="shared" si="108"/>
        <v>3.5984343205587049E-2</v>
      </c>
      <c r="AL122" s="141">
        <f t="shared" si="108"/>
        <v>3.5984343205587049E-2</v>
      </c>
      <c r="AM122" s="141">
        <f t="shared" si="108"/>
        <v>3.5984343205587049E-2</v>
      </c>
      <c r="AN122" s="141">
        <f t="shared" si="108"/>
        <v>3.5984343205587049E-2</v>
      </c>
      <c r="AO122" s="141">
        <f t="shared" si="108"/>
        <v>3.5984343205587049E-2</v>
      </c>
      <c r="AP122" s="141">
        <f t="shared" si="108"/>
        <v>3.5984343205587049E-2</v>
      </c>
      <c r="AQ122" s="141">
        <f t="shared" si="108"/>
        <v>3.5984343205587049E-2</v>
      </c>
      <c r="AR122" s="141">
        <f t="shared" si="108"/>
        <v>3.5984343205587049E-2</v>
      </c>
      <c r="AS122" s="141">
        <f t="shared" si="108"/>
        <v>3.5984343205587049E-2</v>
      </c>
      <c r="AT122" s="141">
        <f t="shared" si="108"/>
        <v>3.5984343205587049E-2</v>
      </c>
      <c r="AU122" s="141">
        <f t="shared" si="108"/>
        <v>3.5984343205587049E-2</v>
      </c>
      <c r="AV122" s="141">
        <f t="shared" si="108"/>
        <v>3.5984343205587049E-2</v>
      </c>
      <c r="AW122" s="141">
        <f t="shared" si="108"/>
        <v>3.5984343205587049E-2</v>
      </c>
      <c r="AX122" s="141">
        <f t="shared" si="108"/>
        <v>3.5984343205587049E-2</v>
      </c>
      <c r="AY122" s="141">
        <f t="shared" si="108"/>
        <v>3.5984343205587049E-2</v>
      </c>
      <c r="BA122" s="181" t="s">
        <v>114</v>
      </c>
      <c r="BB122" s="181" t="s">
        <v>114</v>
      </c>
      <c r="BC122" s="181" t="s">
        <v>114</v>
      </c>
      <c r="BD122" s="181" t="s">
        <v>114</v>
      </c>
      <c r="BF122" s="77" t="s">
        <v>246</v>
      </c>
      <c r="BG122" s="77" t="str">
        <f t="shared" si="72"/>
        <v>Total Marketing Credits (%Operating Expenses)Base Case Scenario</v>
      </c>
    </row>
    <row r="123" spans="2:16382" x14ac:dyDescent="0.25">
      <c r="B123" s="92" t="s">
        <v>273</v>
      </c>
      <c r="C123" s="91" t="s">
        <v>119</v>
      </c>
      <c r="D123" s="146">
        <f t="shared" ref="D123:O123" si="120">D41/D$29</f>
        <v>1.0975158402651584E-2</v>
      </c>
      <c r="E123" s="146">
        <f t="shared" si="120"/>
        <v>1.2567062971337015E-2</v>
      </c>
      <c r="F123" s="146">
        <f t="shared" si="120"/>
        <v>-0.10242352862749357</v>
      </c>
      <c r="G123" s="146">
        <f t="shared" si="120"/>
        <v>4.5081505657961866E-2</v>
      </c>
      <c r="H123" s="146">
        <f t="shared" si="120"/>
        <v>1.22592967935009E-2</v>
      </c>
      <c r="I123" s="146">
        <f t="shared" si="120"/>
        <v>2.0446766552607562E-2</v>
      </c>
      <c r="J123" s="146">
        <f t="shared" si="120"/>
        <v>-1.4097379713927743E-4</v>
      </c>
      <c r="K123" s="146">
        <f t="shared" si="120"/>
        <v>1.5474485520934033E-2</v>
      </c>
      <c r="L123" s="146">
        <f t="shared" si="120"/>
        <v>-3.2081769936279855E-2</v>
      </c>
      <c r="M123" s="146">
        <f t="shared" si="120"/>
        <v>0.14448966575459082</v>
      </c>
      <c r="N123" s="146">
        <f t="shared" si="120"/>
        <v>6.8625134376592706E-2</v>
      </c>
      <c r="O123" s="146">
        <f t="shared" si="120"/>
        <v>1.8481694529828951E-2</v>
      </c>
      <c r="P123" s="141">
        <f t="shared" si="112"/>
        <v>1.7812874849924394E-2</v>
      </c>
      <c r="Q123" s="141">
        <f t="shared" si="102"/>
        <v>1.7812874849924394E-2</v>
      </c>
      <c r="R123" s="141">
        <f t="shared" si="102"/>
        <v>1.7812874849924394E-2</v>
      </c>
      <c r="S123" s="141">
        <f t="shared" si="102"/>
        <v>1.7812874849924394E-2</v>
      </c>
      <c r="T123" s="141">
        <f t="shared" si="102"/>
        <v>1.7812874849924394E-2</v>
      </c>
      <c r="U123" s="141">
        <f t="shared" si="102"/>
        <v>1.7812874849924394E-2</v>
      </c>
      <c r="V123" s="141">
        <f t="shared" si="102"/>
        <v>1.7812874849924394E-2</v>
      </c>
      <c r="W123" s="141">
        <f t="shared" si="102"/>
        <v>1.7812874849924394E-2</v>
      </c>
      <c r="X123" s="141">
        <f t="shared" si="102"/>
        <v>1.7812874849924394E-2</v>
      </c>
      <c r="Y123" s="141">
        <f t="shared" si="102"/>
        <v>1.7812874849924394E-2</v>
      </c>
      <c r="Z123" s="141">
        <f t="shared" si="102"/>
        <v>1.7812874849924394E-2</v>
      </c>
      <c r="AA123" s="141">
        <f t="shared" si="102"/>
        <v>1.7812874849924394E-2</v>
      </c>
      <c r="AB123" s="141">
        <f t="shared" si="102"/>
        <v>1.7812874849924394E-2</v>
      </c>
      <c r="AC123" s="141">
        <f t="shared" si="102"/>
        <v>1.7812874849924394E-2</v>
      </c>
      <c r="AD123" s="141">
        <f t="shared" si="102"/>
        <v>1.7812874849924394E-2</v>
      </c>
      <c r="AE123" s="141">
        <f t="shared" si="102"/>
        <v>1.7812874849924394E-2</v>
      </c>
      <c r="AF123" s="141">
        <f t="shared" si="102"/>
        <v>1.7812874849924394E-2</v>
      </c>
      <c r="AG123" s="141">
        <f t="shared" si="108"/>
        <v>1.7812874849924394E-2</v>
      </c>
      <c r="AH123" s="141">
        <f t="shared" si="108"/>
        <v>1.7812874849924394E-2</v>
      </c>
      <c r="AI123" s="141">
        <f t="shared" si="108"/>
        <v>1.7812874849924394E-2</v>
      </c>
      <c r="AJ123" s="141">
        <f t="shared" si="108"/>
        <v>1.7812874849924394E-2</v>
      </c>
      <c r="AK123" s="141">
        <f t="shared" si="108"/>
        <v>1.7812874849924394E-2</v>
      </c>
      <c r="AL123" s="141">
        <f t="shared" si="108"/>
        <v>1.7812874849924394E-2</v>
      </c>
      <c r="AM123" s="141">
        <f t="shared" si="108"/>
        <v>1.7812874849924394E-2</v>
      </c>
      <c r="AN123" s="141">
        <f t="shared" si="108"/>
        <v>1.7812874849924394E-2</v>
      </c>
      <c r="AO123" s="141">
        <f t="shared" si="108"/>
        <v>1.7812874849924394E-2</v>
      </c>
      <c r="AP123" s="141">
        <f t="shared" si="108"/>
        <v>1.7812874849924394E-2</v>
      </c>
      <c r="AQ123" s="141">
        <f t="shared" si="108"/>
        <v>1.7812874849924394E-2</v>
      </c>
      <c r="AR123" s="141">
        <f t="shared" si="108"/>
        <v>1.7812874849924394E-2</v>
      </c>
      <c r="AS123" s="141">
        <f t="shared" si="108"/>
        <v>1.7812874849924394E-2</v>
      </c>
      <c r="AT123" s="141">
        <f t="shared" si="108"/>
        <v>1.7812874849924394E-2</v>
      </c>
      <c r="AU123" s="141">
        <f t="shared" si="108"/>
        <v>1.7812874849924394E-2</v>
      </c>
      <c r="AV123" s="141">
        <f t="shared" si="108"/>
        <v>1.7812874849924394E-2</v>
      </c>
      <c r="AW123" s="141">
        <f t="shared" si="108"/>
        <v>1.7812874849924394E-2</v>
      </c>
      <c r="AX123" s="141">
        <f t="shared" si="108"/>
        <v>1.7812874849924394E-2</v>
      </c>
      <c r="AY123" s="141">
        <f t="shared" si="108"/>
        <v>1.7812874849924394E-2</v>
      </c>
      <c r="BA123" s="181" t="s">
        <v>114</v>
      </c>
      <c r="BB123" s="181" t="s">
        <v>114</v>
      </c>
      <c r="BC123" s="181" t="s">
        <v>114</v>
      </c>
      <c r="BD123" s="181" t="s">
        <v>114</v>
      </c>
      <c r="BF123" s="77" t="s">
        <v>246</v>
      </c>
      <c r="BG123" s="77" t="str">
        <f t="shared" si="72"/>
        <v>Fully Loaded Headcount (%Operating Expenses)Base Case Scenario</v>
      </c>
    </row>
    <row r="124" spans="2:16382" x14ac:dyDescent="0.25">
      <c r="B124" s="92" t="s">
        <v>274</v>
      </c>
      <c r="C124" s="91" t="s">
        <v>119</v>
      </c>
      <c r="D124" s="146">
        <f t="shared" ref="D124:O124" si="121">D42/D$29</f>
        <v>0.26320829502000964</v>
      </c>
      <c r="E124" s="146">
        <f t="shared" si="121"/>
        <v>0.19472197290146959</v>
      </c>
      <c r="F124" s="146">
        <f t="shared" si="121"/>
        <v>0.12246645506501917</v>
      </c>
      <c r="G124" s="146">
        <f t="shared" si="121"/>
        <v>0.40493694033861755</v>
      </c>
      <c r="H124" s="146">
        <f t="shared" si="121"/>
        <v>0.2282084030960454</v>
      </c>
      <c r="I124" s="146">
        <f t="shared" si="121"/>
        <v>0.16471757291641295</v>
      </c>
      <c r="J124" s="146">
        <f t="shared" si="121"/>
        <v>0.1947148608567611</v>
      </c>
      <c r="K124" s="146">
        <f t="shared" si="121"/>
        <v>0.1365479312496963</v>
      </c>
      <c r="L124" s="146">
        <f t="shared" si="121"/>
        <v>-0.86874800979587785</v>
      </c>
      <c r="M124" s="146">
        <f t="shared" si="121"/>
        <v>4.2752683624685768E-2</v>
      </c>
      <c r="N124" s="146">
        <f t="shared" si="121"/>
        <v>4.9219862521757834E-2</v>
      </c>
      <c r="O124" s="146">
        <f t="shared" si="121"/>
        <v>1.0462251517878036E-4</v>
      </c>
      <c r="P124" s="141">
        <f t="shared" si="112"/>
        <v>7.7737632525814671E-2</v>
      </c>
      <c r="Q124" s="141">
        <f t="shared" ref="Q124:AY127" si="122">P124</f>
        <v>7.7737632525814671E-2</v>
      </c>
      <c r="R124" s="141">
        <f t="shared" si="122"/>
        <v>7.7737632525814671E-2</v>
      </c>
      <c r="S124" s="141">
        <f t="shared" si="122"/>
        <v>7.7737632525814671E-2</v>
      </c>
      <c r="T124" s="141">
        <f t="shared" si="122"/>
        <v>7.7737632525814671E-2</v>
      </c>
      <c r="U124" s="141">
        <f t="shared" si="122"/>
        <v>7.7737632525814671E-2</v>
      </c>
      <c r="V124" s="141">
        <f t="shared" si="122"/>
        <v>7.7737632525814671E-2</v>
      </c>
      <c r="W124" s="141">
        <f t="shared" si="122"/>
        <v>7.7737632525814671E-2</v>
      </c>
      <c r="X124" s="141">
        <f t="shared" si="122"/>
        <v>7.7737632525814671E-2</v>
      </c>
      <c r="Y124" s="141">
        <f t="shared" si="122"/>
        <v>7.7737632525814671E-2</v>
      </c>
      <c r="Z124" s="141">
        <f t="shared" si="122"/>
        <v>7.7737632525814671E-2</v>
      </c>
      <c r="AA124" s="141">
        <f t="shared" si="122"/>
        <v>7.7737632525814671E-2</v>
      </c>
      <c r="AB124" s="141">
        <f t="shared" si="122"/>
        <v>7.7737632525814671E-2</v>
      </c>
      <c r="AC124" s="141">
        <f t="shared" si="122"/>
        <v>7.7737632525814671E-2</v>
      </c>
      <c r="AD124" s="141">
        <f t="shared" si="122"/>
        <v>7.7737632525814671E-2</v>
      </c>
      <c r="AE124" s="141">
        <f t="shared" si="122"/>
        <v>7.7737632525814671E-2</v>
      </c>
      <c r="AF124" s="141">
        <f t="shared" si="122"/>
        <v>7.7737632525814671E-2</v>
      </c>
      <c r="AG124" s="141">
        <f t="shared" si="122"/>
        <v>7.7737632525814671E-2</v>
      </c>
      <c r="AH124" s="141">
        <f t="shared" si="122"/>
        <v>7.7737632525814671E-2</v>
      </c>
      <c r="AI124" s="141">
        <f t="shared" si="122"/>
        <v>7.7737632525814671E-2</v>
      </c>
      <c r="AJ124" s="141">
        <f t="shared" si="122"/>
        <v>7.7737632525814671E-2</v>
      </c>
      <c r="AK124" s="141">
        <f t="shared" si="122"/>
        <v>7.7737632525814671E-2</v>
      </c>
      <c r="AL124" s="141">
        <f t="shared" si="122"/>
        <v>7.7737632525814671E-2</v>
      </c>
      <c r="AM124" s="141">
        <f t="shared" si="122"/>
        <v>7.7737632525814671E-2</v>
      </c>
      <c r="AN124" s="141">
        <f t="shared" si="122"/>
        <v>7.7737632525814671E-2</v>
      </c>
      <c r="AO124" s="141">
        <f t="shared" si="122"/>
        <v>7.7737632525814671E-2</v>
      </c>
      <c r="AP124" s="141">
        <f t="shared" si="122"/>
        <v>7.7737632525814671E-2</v>
      </c>
      <c r="AQ124" s="141">
        <f t="shared" si="122"/>
        <v>7.7737632525814671E-2</v>
      </c>
      <c r="AR124" s="141">
        <f t="shared" si="122"/>
        <v>7.7737632525814671E-2</v>
      </c>
      <c r="AS124" s="141">
        <f t="shared" si="122"/>
        <v>7.7737632525814671E-2</v>
      </c>
      <c r="AT124" s="141">
        <f t="shared" si="122"/>
        <v>7.7737632525814671E-2</v>
      </c>
      <c r="AU124" s="141">
        <f t="shared" si="122"/>
        <v>7.7737632525814671E-2</v>
      </c>
      <c r="AV124" s="141">
        <f t="shared" si="122"/>
        <v>7.7737632525814671E-2</v>
      </c>
      <c r="AW124" s="141">
        <f t="shared" si="122"/>
        <v>7.7737632525814671E-2</v>
      </c>
      <c r="AX124" s="141">
        <f t="shared" si="122"/>
        <v>7.7737632525814671E-2</v>
      </c>
      <c r="AY124" s="141">
        <f t="shared" si="122"/>
        <v>7.7737632525814671E-2</v>
      </c>
      <c r="BA124" s="181" t="s">
        <v>114</v>
      </c>
      <c r="BB124" s="181" t="s">
        <v>114</v>
      </c>
      <c r="BC124" s="181" t="s">
        <v>114</v>
      </c>
      <c r="BD124" s="181" t="s">
        <v>114</v>
      </c>
      <c r="BF124" s="77" t="s">
        <v>246</v>
      </c>
      <c r="BG124" s="77" t="str">
        <f t="shared" si="72"/>
        <v>Total Contractors &amp; Outside Services (%Operating Expenses)Base Case Scenario</v>
      </c>
    </row>
    <row r="125" spans="2:16382" x14ac:dyDescent="0.25">
      <c r="B125" s="92" t="s">
        <v>275</v>
      </c>
      <c r="C125" s="91" t="s">
        <v>119</v>
      </c>
      <c r="D125" s="146">
        <f t="shared" ref="D125:O125" si="123">D43/D$29</f>
        <v>4.2583697282298173E-3</v>
      </c>
      <c r="E125" s="146">
        <f t="shared" si="123"/>
        <v>2.4571683214247129E-4</v>
      </c>
      <c r="F125" s="146">
        <f t="shared" si="123"/>
        <v>1.4966410001469503E-3</v>
      </c>
      <c r="G125" s="146">
        <f t="shared" si="123"/>
        <v>0</v>
      </c>
      <c r="H125" s="146">
        <f t="shared" si="123"/>
        <v>1.2919624486256608E-4</v>
      </c>
      <c r="I125" s="146">
        <f t="shared" si="123"/>
        <v>9.0705806736263023E-2</v>
      </c>
      <c r="J125" s="146">
        <f t="shared" si="123"/>
        <v>3.1017597708673239E-2</v>
      </c>
      <c r="K125" s="146">
        <f t="shared" si="123"/>
        <v>7.6921381849304454E-3</v>
      </c>
      <c r="L125" s="146">
        <f t="shared" si="123"/>
        <v>0.31223490943514459</v>
      </c>
      <c r="M125" s="146">
        <f t="shared" si="123"/>
        <v>0.29633353752839647</v>
      </c>
      <c r="N125" s="146">
        <f t="shared" si="123"/>
        <v>2.6901381352971699E-2</v>
      </c>
      <c r="O125" s="146">
        <f t="shared" si="123"/>
        <v>-6.1896059128375869E-2</v>
      </c>
      <c r="P125" s="141">
        <f t="shared" si="112"/>
        <v>5.9093269635282109E-2</v>
      </c>
      <c r="Q125" s="141">
        <f t="shared" si="122"/>
        <v>5.9093269635282109E-2</v>
      </c>
      <c r="R125" s="141">
        <f t="shared" si="122"/>
        <v>5.9093269635282109E-2</v>
      </c>
      <c r="S125" s="141">
        <f t="shared" si="122"/>
        <v>5.9093269635282109E-2</v>
      </c>
      <c r="T125" s="141">
        <f t="shared" si="122"/>
        <v>5.9093269635282109E-2</v>
      </c>
      <c r="U125" s="141">
        <f t="shared" si="122"/>
        <v>5.9093269635282109E-2</v>
      </c>
      <c r="V125" s="141">
        <f t="shared" si="122"/>
        <v>5.9093269635282109E-2</v>
      </c>
      <c r="W125" s="141">
        <f t="shared" si="122"/>
        <v>5.9093269635282109E-2</v>
      </c>
      <c r="X125" s="141">
        <f t="shared" si="122"/>
        <v>5.9093269635282109E-2</v>
      </c>
      <c r="Y125" s="141">
        <f t="shared" si="122"/>
        <v>5.9093269635282109E-2</v>
      </c>
      <c r="Z125" s="141">
        <f t="shared" si="122"/>
        <v>5.9093269635282109E-2</v>
      </c>
      <c r="AA125" s="141">
        <f t="shared" si="122"/>
        <v>5.9093269635282109E-2</v>
      </c>
      <c r="AB125" s="141">
        <f t="shared" si="122"/>
        <v>5.9093269635282109E-2</v>
      </c>
      <c r="AC125" s="141">
        <f t="shared" si="122"/>
        <v>5.9093269635282109E-2</v>
      </c>
      <c r="AD125" s="141">
        <f t="shared" si="122"/>
        <v>5.9093269635282109E-2</v>
      </c>
      <c r="AE125" s="141">
        <f t="shared" si="122"/>
        <v>5.9093269635282109E-2</v>
      </c>
      <c r="AF125" s="141">
        <f t="shared" si="122"/>
        <v>5.9093269635282109E-2</v>
      </c>
      <c r="AG125" s="141">
        <f t="shared" si="122"/>
        <v>5.9093269635282109E-2</v>
      </c>
      <c r="AH125" s="141">
        <f t="shared" si="122"/>
        <v>5.9093269635282109E-2</v>
      </c>
      <c r="AI125" s="141">
        <f t="shared" si="122"/>
        <v>5.9093269635282109E-2</v>
      </c>
      <c r="AJ125" s="141">
        <f t="shared" si="122"/>
        <v>5.9093269635282109E-2</v>
      </c>
      <c r="AK125" s="141">
        <f t="shared" si="122"/>
        <v>5.9093269635282109E-2</v>
      </c>
      <c r="AL125" s="141">
        <f t="shared" si="122"/>
        <v>5.9093269635282109E-2</v>
      </c>
      <c r="AM125" s="141">
        <f t="shared" si="122"/>
        <v>5.9093269635282109E-2</v>
      </c>
      <c r="AN125" s="141">
        <f t="shared" si="122"/>
        <v>5.9093269635282109E-2</v>
      </c>
      <c r="AO125" s="141">
        <f t="shared" si="122"/>
        <v>5.9093269635282109E-2</v>
      </c>
      <c r="AP125" s="141">
        <f t="shared" si="122"/>
        <v>5.9093269635282109E-2</v>
      </c>
      <c r="AQ125" s="141">
        <f t="shared" si="122"/>
        <v>5.9093269635282109E-2</v>
      </c>
      <c r="AR125" s="141">
        <f t="shared" si="122"/>
        <v>5.9093269635282109E-2</v>
      </c>
      <c r="AS125" s="141">
        <f t="shared" si="122"/>
        <v>5.9093269635282109E-2</v>
      </c>
      <c r="AT125" s="141">
        <f t="shared" si="122"/>
        <v>5.9093269635282109E-2</v>
      </c>
      <c r="AU125" s="141">
        <f t="shared" si="122"/>
        <v>5.9093269635282109E-2</v>
      </c>
      <c r="AV125" s="141">
        <f t="shared" si="122"/>
        <v>5.9093269635282109E-2</v>
      </c>
      <c r="AW125" s="141">
        <f t="shared" si="122"/>
        <v>5.9093269635282109E-2</v>
      </c>
      <c r="AX125" s="141">
        <f t="shared" si="122"/>
        <v>5.9093269635282109E-2</v>
      </c>
      <c r="AY125" s="141">
        <f t="shared" si="122"/>
        <v>5.9093269635282109E-2</v>
      </c>
      <c r="BA125" s="181" t="s">
        <v>114</v>
      </c>
      <c r="BB125" s="181" t="s">
        <v>114</v>
      </c>
      <c r="BC125" s="181" t="s">
        <v>114</v>
      </c>
      <c r="BD125" s="181" t="s">
        <v>114</v>
      </c>
      <c r="BF125" s="77" t="s">
        <v>246</v>
      </c>
      <c r="BG125" s="77" t="str">
        <f t="shared" si="72"/>
        <v>Travel &amp; Entertainment (%Operating Expenses)Base Case Scenario</v>
      </c>
    </row>
    <row r="126" spans="2:16382" x14ac:dyDescent="0.25">
      <c r="B126" s="92" t="s">
        <v>276</v>
      </c>
      <c r="C126" s="91" t="s">
        <v>119</v>
      </c>
      <c r="D126" s="146">
        <f t="shared" ref="D126:O126" si="124">D44/D$29</f>
        <v>2.451817089855678E-2</v>
      </c>
      <c r="E126" s="146">
        <f t="shared" si="124"/>
        <v>7.1307320424346208E-3</v>
      </c>
      <c r="F126" s="146">
        <f t="shared" si="124"/>
        <v>4.1692673630470351E-3</v>
      </c>
      <c r="G126" s="146">
        <f t="shared" si="124"/>
        <v>0</v>
      </c>
      <c r="H126" s="146">
        <f t="shared" si="124"/>
        <v>0</v>
      </c>
      <c r="I126" s="146">
        <f t="shared" si="124"/>
        <v>0</v>
      </c>
      <c r="J126" s="146">
        <f t="shared" si="124"/>
        <v>0</v>
      </c>
      <c r="K126" s="146">
        <f t="shared" si="124"/>
        <v>0</v>
      </c>
      <c r="L126" s="146">
        <f t="shared" si="124"/>
        <v>0</v>
      </c>
      <c r="M126" s="146">
        <f t="shared" si="124"/>
        <v>0</v>
      </c>
      <c r="N126" s="146">
        <f t="shared" si="124"/>
        <v>0</v>
      </c>
      <c r="O126" s="146">
        <f t="shared" si="124"/>
        <v>0</v>
      </c>
      <c r="P126" s="141">
        <f t="shared" si="112"/>
        <v>2.9848475253365365E-3</v>
      </c>
      <c r="Q126" s="141">
        <f t="shared" si="122"/>
        <v>2.9848475253365365E-3</v>
      </c>
      <c r="R126" s="141">
        <f t="shared" si="122"/>
        <v>2.9848475253365365E-3</v>
      </c>
      <c r="S126" s="141">
        <f t="shared" si="122"/>
        <v>2.9848475253365365E-3</v>
      </c>
      <c r="T126" s="141">
        <f t="shared" si="122"/>
        <v>2.9848475253365365E-3</v>
      </c>
      <c r="U126" s="141">
        <f t="shared" si="122"/>
        <v>2.9848475253365365E-3</v>
      </c>
      <c r="V126" s="141">
        <f t="shared" si="122"/>
        <v>2.9848475253365365E-3</v>
      </c>
      <c r="W126" s="141">
        <f t="shared" si="122"/>
        <v>2.9848475253365365E-3</v>
      </c>
      <c r="X126" s="141">
        <f t="shared" si="122"/>
        <v>2.9848475253365365E-3</v>
      </c>
      <c r="Y126" s="141">
        <f t="shared" si="122"/>
        <v>2.9848475253365365E-3</v>
      </c>
      <c r="Z126" s="141">
        <f t="shared" si="122"/>
        <v>2.9848475253365365E-3</v>
      </c>
      <c r="AA126" s="141">
        <f t="shared" si="122"/>
        <v>2.9848475253365365E-3</v>
      </c>
      <c r="AB126" s="141">
        <f t="shared" si="122"/>
        <v>2.9848475253365365E-3</v>
      </c>
      <c r="AC126" s="141">
        <f t="shared" si="122"/>
        <v>2.9848475253365365E-3</v>
      </c>
      <c r="AD126" s="141">
        <f t="shared" si="122"/>
        <v>2.9848475253365365E-3</v>
      </c>
      <c r="AE126" s="141">
        <f t="shared" si="122"/>
        <v>2.9848475253365365E-3</v>
      </c>
      <c r="AF126" s="141">
        <f t="shared" si="122"/>
        <v>2.9848475253365365E-3</v>
      </c>
      <c r="AG126" s="141">
        <f t="shared" si="122"/>
        <v>2.9848475253365365E-3</v>
      </c>
      <c r="AH126" s="141">
        <f t="shared" si="122"/>
        <v>2.9848475253365365E-3</v>
      </c>
      <c r="AI126" s="141">
        <f t="shared" si="122"/>
        <v>2.9848475253365365E-3</v>
      </c>
      <c r="AJ126" s="141">
        <f t="shared" si="122"/>
        <v>2.9848475253365365E-3</v>
      </c>
      <c r="AK126" s="141">
        <f t="shared" si="122"/>
        <v>2.9848475253365365E-3</v>
      </c>
      <c r="AL126" s="141">
        <f t="shared" si="122"/>
        <v>2.9848475253365365E-3</v>
      </c>
      <c r="AM126" s="141">
        <f t="shared" si="122"/>
        <v>2.9848475253365365E-3</v>
      </c>
      <c r="AN126" s="141">
        <f t="shared" si="122"/>
        <v>2.9848475253365365E-3</v>
      </c>
      <c r="AO126" s="141">
        <f t="shared" si="122"/>
        <v>2.9848475253365365E-3</v>
      </c>
      <c r="AP126" s="141">
        <f t="shared" si="122"/>
        <v>2.9848475253365365E-3</v>
      </c>
      <c r="AQ126" s="141">
        <f t="shared" si="122"/>
        <v>2.9848475253365365E-3</v>
      </c>
      <c r="AR126" s="141">
        <f t="shared" si="122"/>
        <v>2.9848475253365365E-3</v>
      </c>
      <c r="AS126" s="141">
        <f t="shared" si="122"/>
        <v>2.9848475253365365E-3</v>
      </c>
      <c r="AT126" s="141">
        <f t="shared" si="122"/>
        <v>2.9848475253365365E-3</v>
      </c>
      <c r="AU126" s="141">
        <f t="shared" si="122"/>
        <v>2.9848475253365365E-3</v>
      </c>
      <c r="AV126" s="141">
        <f t="shared" si="122"/>
        <v>2.9848475253365365E-3</v>
      </c>
      <c r="AW126" s="141">
        <f t="shared" si="122"/>
        <v>2.9848475253365365E-3</v>
      </c>
      <c r="AX126" s="141">
        <f t="shared" si="122"/>
        <v>2.9848475253365365E-3</v>
      </c>
      <c r="AY126" s="141">
        <f t="shared" si="122"/>
        <v>2.9848475253365365E-3</v>
      </c>
      <c r="BA126" s="181" t="s">
        <v>114</v>
      </c>
      <c r="BB126" s="181" t="s">
        <v>114</v>
      </c>
      <c r="BC126" s="181" t="s">
        <v>114</v>
      </c>
      <c r="BD126" s="181" t="s">
        <v>114</v>
      </c>
      <c r="BF126" s="77" t="s">
        <v>246</v>
      </c>
      <c r="BG126" s="77" t="str">
        <f t="shared" si="72"/>
        <v>Driver Background Check (%Operating Expenses)Base Case Scenario</v>
      </c>
    </row>
    <row r="127" spans="2:16382" x14ac:dyDescent="0.25">
      <c r="B127" s="92" t="s">
        <v>277</v>
      </c>
      <c r="C127" s="91" t="s">
        <v>119</v>
      </c>
      <c r="D127" s="146">
        <f t="shared" ref="D127:O127" si="125">D45/D$29</f>
        <v>2.0599913876274301E-2</v>
      </c>
      <c r="E127" s="146">
        <f t="shared" si="125"/>
        <v>4.4007234034465964E-2</v>
      </c>
      <c r="F127" s="146">
        <f t="shared" si="125"/>
        <v>2.7691168323975006E-3</v>
      </c>
      <c r="G127" s="146">
        <f t="shared" si="125"/>
        <v>9.4200644704118472E-3</v>
      </c>
      <c r="H127" s="146">
        <f t="shared" si="125"/>
        <v>1.5040396350297859E-2</v>
      </c>
      <c r="I127" s="146">
        <f t="shared" si="125"/>
        <v>1.2388306206178652E-2</v>
      </c>
      <c r="J127" s="146">
        <f t="shared" si="125"/>
        <v>3.0689248453519578E-2</v>
      </c>
      <c r="K127" s="146">
        <f t="shared" si="125"/>
        <v>-2.2306876018614666E-5</v>
      </c>
      <c r="L127" s="146">
        <f t="shared" si="125"/>
        <v>-4.2179764011544371E-2</v>
      </c>
      <c r="M127" s="146">
        <f t="shared" si="125"/>
        <v>2.876658538503192E-2</v>
      </c>
      <c r="N127" s="146">
        <f t="shared" si="125"/>
        <v>8.8029729827594719E-3</v>
      </c>
      <c r="O127" s="146">
        <f t="shared" si="125"/>
        <v>4.9086584680673329E-3</v>
      </c>
      <c r="P127" s="141">
        <f t="shared" si="112"/>
        <v>1.1265868847653454E-2</v>
      </c>
      <c r="Q127" s="141">
        <f t="shared" si="122"/>
        <v>1.1265868847653454E-2</v>
      </c>
      <c r="R127" s="141">
        <f t="shared" si="122"/>
        <v>1.1265868847653454E-2</v>
      </c>
      <c r="S127" s="141">
        <f t="shared" si="122"/>
        <v>1.1265868847653454E-2</v>
      </c>
      <c r="T127" s="141">
        <f t="shared" si="122"/>
        <v>1.1265868847653454E-2</v>
      </c>
      <c r="U127" s="141">
        <f t="shared" si="122"/>
        <v>1.1265868847653454E-2</v>
      </c>
      <c r="V127" s="141">
        <f t="shared" si="122"/>
        <v>1.1265868847653454E-2</v>
      </c>
      <c r="W127" s="141">
        <f t="shared" si="122"/>
        <v>1.1265868847653454E-2</v>
      </c>
      <c r="X127" s="141">
        <f t="shared" si="122"/>
        <v>1.1265868847653454E-2</v>
      </c>
      <c r="Y127" s="141">
        <f t="shared" si="122"/>
        <v>1.1265868847653454E-2</v>
      </c>
      <c r="Z127" s="141">
        <f t="shared" si="122"/>
        <v>1.1265868847653454E-2</v>
      </c>
      <c r="AA127" s="141">
        <f t="shared" si="122"/>
        <v>1.1265868847653454E-2</v>
      </c>
      <c r="AB127" s="141">
        <f t="shared" si="122"/>
        <v>1.1265868847653454E-2</v>
      </c>
      <c r="AC127" s="141">
        <f t="shared" si="122"/>
        <v>1.1265868847653454E-2</v>
      </c>
      <c r="AD127" s="141">
        <f t="shared" si="122"/>
        <v>1.1265868847653454E-2</v>
      </c>
      <c r="AE127" s="141">
        <f t="shared" si="122"/>
        <v>1.1265868847653454E-2</v>
      </c>
      <c r="AF127" s="141">
        <f t="shared" si="122"/>
        <v>1.1265868847653454E-2</v>
      </c>
      <c r="AG127" s="141">
        <f t="shared" si="122"/>
        <v>1.1265868847653454E-2</v>
      </c>
      <c r="AH127" s="141">
        <f t="shared" si="122"/>
        <v>1.1265868847653454E-2</v>
      </c>
      <c r="AI127" s="141">
        <f t="shared" si="122"/>
        <v>1.1265868847653454E-2</v>
      </c>
      <c r="AJ127" s="141">
        <f t="shared" si="122"/>
        <v>1.1265868847653454E-2</v>
      </c>
      <c r="AK127" s="141">
        <f t="shared" si="122"/>
        <v>1.1265868847653454E-2</v>
      </c>
      <c r="AL127" s="141">
        <f t="shared" si="122"/>
        <v>1.1265868847653454E-2</v>
      </c>
      <c r="AM127" s="141">
        <f t="shared" si="122"/>
        <v>1.1265868847653454E-2</v>
      </c>
      <c r="AN127" s="141">
        <f t="shared" si="122"/>
        <v>1.1265868847653454E-2</v>
      </c>
      <c r="AO127" s="141">
        <f t="shared" si="122"/>
        <v>1.1265868847653454E-2</v>
      </c>
      <c r="AP127" s="141">
        <f t="shared" si="122"/>
        <v>1.1265868847653454E-2</v>
      </c>
      <c r="AQ127" s="141">
        <f t="shared" si="122"/>
        <v>1.1265868847653454E-2</v>
      </c>
      <c r="AR127" s="141">
        <f t="shared" si="122"/>
        <v>1.1265868847653454E-2</v>
      </c>
      <c r="AS127" s="141">
        <f t="shared" si="122"/>
        <v>1.1265868847653454E-2</v>
      </c>
      <c r="AT127" s="141">
        <f t="shared" si="122"/>
        <v>1.1265868847653454E-2</v>
      </c>
      <c r="AU127" s="141">
        <f t="shared" si="122"/>
        <v>1.1265868847653454E-2</v>
      </c>
      <c r="AV127" s="141">
        <f t="shared" si="122"/>
        <v>1.1265868847653454E-2</v>
      </c>
      <c r="AW127" s="141">
        <f t="shared" si="122"/>
        <v>1.1265868847653454E-2</v>
      </c>
      <c r="AX127" s="141">
        <f t="shared" si="122"/>
        <v>1.1265868847653454E-2</v>
      </c>
      <c r="AY127" s="141">
        <f t="shared" si="122"/>
        <v>1.1265868847653454E-2</v>
      </c>
      <c r="BA127" s="181" t="s">
        <v>114</v>
      </c>
      <c r="BB127" s="181" t="s">
        <v>114</v>
      </c>
      <c r="BC127" s="181" t="s">
        <v>114</v>
      </c>
      <c r="BD127" s="181" t="s">
        <v>114</v>
      </c>
      <c r="BF127" s="77" t="s">
        <v>246</v>
      </c>
      <c r="BG127" s="77" t="str">
        <f t="shared" si="72"/>
        <v>Facilities &amp; Technology Expenses (%Operating Expenses)Base Case Scenario</v>
      </c>
    </row>
    <row r="128" spans="2:16382" x14ac:dyDescent="0.25">
      <c r="B128" s="92"/>
      <c r="C128" s="91"/>
      <c r="D128" s="146"/>
      <c r="E128" s="146"/>
      <c r="F128" s="146"/>
      <c r="G128" s="146"/>
      <c r="H128" s="146"/>
      <c r="I128" s="146"/>
      <c r="J128" s="146"/>
      <c r="K128" s="146"/>
      <c r="L128" s="146"/>
      <c r="M128" s="146"/>
      <c r="N128" s="146"/>
      <c r="O128" s="146"/>
      <c r="P128" s="146"/>
      <c r="Q128" s="146"/>
      <c r="R128" s="146"/>
      <c r="S128" s="146"/>
      <c r="T128" s="146"/>
      <c r="U128" s="146"/>
      <c r="V128" s="146"/>
      <c r="W128" s="146"/>
      <c r="X128" s="146"/>
      <c r="Y128" s="146"/>
      <c r="Z128" s="146"/>
      <c r="AA128" s="146"/>
      <c r="AB128" s="146"/>
      <c r="AC128" s="146"/>
      <c r="AD128" s="146"/>
      <c r="AE128" s="146"/>
      <c r="AF128" s="146"/>
      <c r="AG128" s="146"/>
      <c r="AH128" s="146"/>
      <c r="AI128" s="146"/>
      <c r="AJ128" s="146"/>
      <c r="AK128" s="146"/>
      <c r="AL128" s="146"/>
      <c r="AM128" s="146"/>
      <c r="AN128" s="146"/>
      <c r="AO128" s="146"/>
      <c r="AP128" s="146"/>
      <c r="AQ128" s="146"/>
      <c r="AR128" s="146"/>
      <c r="AS128" s="146"/>
      <c r="AT128" s="146"/>
      <c r="AU128" s="146"/>
      <c r="AV128" s="146"/>
      <c r="AW128" s="146"/>
      <c r="AX128" s="146"/>
      <c r="AY128" s="146"/>
      <c r="AZ128" s="146"/>
      <c r="BA128" s="181" t="s">
        <v>114</v>
      </c>
      <c r="BB128" s="181" t="s">
        <v>114</v>
      </c>
      <c r="BC128" s="181" t="s">
        <v>114</v>
      </c>
      <c r="BD128" s="181" t="s">
        <v>114</v>
      </c>
      <c r="BF128" s="77" t="s">
        <v>246</v>
      </c>
      <c r="BG128" s="77" t="str">
        <f t="shared" si="72"/>
        <v>Base Case Scenario</v>
      </c>
      <c r="BH128" s="146"/>
      <c r="BI128" s="146"/>
      <c r="BJ128" s="146"/>
      <c r="BK128" s="146"/>
      <c r="BL128" s="146"/>
      <c r="BM128" s="146"/>
      <c r="BN128" s="146"/>
      <c r="BO128" s="146"/>
      <c r="BP128" s="146"/>
      <c r="BQ128" s="146"/>
      <c r="BR128" s="146"/>
      <c r="BS128" s="146"/>
      <c r="BT128" s="146"/>
      <c r="BU128" s="146"/>
      <c r="BV128" s="146"/>
      <c r="BW128" s="146"/>
      <c r="BX128" s="146"/>
      <c r="BY128" s="146"/>
      <c r="BZ128" s="146"/>
      <c r="CA128" s="146"/>
      <c r="CB128" s="146"/>
      <c r="CC128" s="146"/>
      <c r="CD128" s="146"/>
      <c r="CE128" s="146"/>
      <c r="CF128" s="146"/>
      <c r="CG128" s="146"/>
      <c r="CH128" s="146"/>
      <c r="CI128" s="146"/>
      <c r="CJ128" s="146"/>
      <c r="CK128" s="146"/>
      <c r="CL128" s="146"/>
      <c r="CM128" s="146"/>
      <c r="CN128" s="146"/>
      <c r="CO128" s="146"/>
      <c r="CP128" s="146"/>
      <c r="CQ128" s="146"/>
      <c r="CR128" s="146"/>
      <c r="CS128" s="146"/>
      <c r="CT128" s="146"/>
      <c r="CU128" s="146"/>
      <c r="CV128" s="146"/>
      <c r="CW128" s="146"/>
      <c r="CX128" s="146"/>
      <c r="CY128" s="146"/>
      <c r="CZ128" s="146"/>
      <c r="DA128" s="146"/>
      <c r="DB128" s="146"/>
      <c r="DC128" s="146"/>
      <c r="DD128" s="146"/>
      <c r="DE128" s="146"/>
      <c r="DF128" s="146"/>
      <c r="DG128" s="146"/>
      <c r="DH128" s="146"/>
      <c r="DI128" s="146"/>
      <c r="DJ128" s="146"/>
      <c r="DK128" s="146"/>
      <c r="DL128" s="146"/>
      <c r="DM128" s="146"/>
      <c r="DN128" s="146"/>
      <c r="DO128" s="146"/>
      <c r="DP128" s="146"/>
      <c r="DQ128" s="146"/>
      <c r="DR128" s="146"/>
      <c r="DS128" s="146"/>
      <c r="DT128" s="146"/>
      <c r="DU128" s="146"/>
      <c r="DV128" s="146"/>
      <c r="DW128" s="146"/>
      <c r="DX128" s="146"/>
      <c r="DY128" s="146"/>
      <c r="DZ128" s="146"/>
      <c r="EA128" s="146"/>
      <c r="EB128" s="146"/>
      <c r="EC128" s="146"/>
      <c r="ED128" s="146"/>
      <c r="EE128" s="146"/>
      <c r="EF128" s="146"/>
      <c r="EG128" s="146"/>
      <c r="EH128" s="146"/>
      <c r="EI128" s="146"/>
      <c r="EJ128" s="146"/>
      <c r="EK128" s="146"/>
      <c r="EL128" s="146"/>
      <c r="EM128" s="146"/>
      <c r="EN128" s="146"/>
      <c r="EO128" s="146"/>
      <c r="EP128" s="146"/>
      <c r="EQ128" s="146"/>
      <c r="ER128" s="146"/>
      <c r="ES128" s="146"/>
      <c r="ET128" s="146"/>
      <c r="EU128" s="146"/>
      <c r="EV128" s="146"/>
      <c r="EW128" s="146"/>
      <c r="EX128" s="146"/>
      <c r="EY128" s="146"/>
      <c r="EZ128" s="146"/>
      <c r="FA128" s="146"/>
      <c r="FB128" s="146"/>
      <c r="FC128" s="146"/>
      <c r="FD128" s="146"/>
      <c r="FE128" s="146"/>
      <c r="FF128" s="146"/>
      <c r="FG128" s="146"/>
      <c r="FH128" s="146"/>
      <c r="FI128" s="146"/>
      <c r="FJ128" s="146"/>
      <c r="FK128" s="146"/>
      <c r="FL128" s="146"/>
      <c r="FM128" s="146"/>
      <c r="FN128" s="146"/>
      <c r="FO128" s="146"/>
      <c r="FP128" s="146"/>
      <c r="FQ128" s="146"/>
      <c r="FR128" s="146"/>
      <c r="FS128" s="146"/>
      <c r="FT128" s="146"/>
      <c r="FU128" s="146"/>
      <c r="FV128" s="146"/>
      <c r="FW128" s="146"/>
      <c r="FX128" s="146"/>
      <c r="FY128" s="146"/>
      <c r="FZ128" s="146"/>
      <c r="GA128" s="146"/>
      <c r="GB128" s="146"/>
      <c r="GC128" s="146"/>
      <c r="GD128" s="146"/>
      <c r="GE128" s="146"/>
      <c r="GF128" s="146"/>
      <c r="GG128" s="146"/>
      <c r="GH128" s="146"/>
      <c r="GI128" s="146"/>
      <c r="GJ128" s="146"/>
      <c r="GK128" s="146"/>
      <c r="GL128" s="146"/>
      <c r="GM128" s="146"/>
      <c r="GN128" s="146"/>
      <c r="GO128" s="146"/>
      <c r="GP128" s="146"/>
      <c r="GQ128" s="146"/>
      <c r="GR128" s="146"/>
      <c r="GS128" s="146"/>
      <c r="GT128" s="146"/>
      <c r="GU128" s="146"/>
      <c r="GV128" s="146"/>
      <c r="GW128" s="146"/>
      <c r="GX128" s="146"/>
      <c r="GY128" s="146"/>
      <c r="GZ128" s="146"/>
      <c r="HA128" s="146"/>
      <c r="HB128" s="146"/>
      <c r="HC128" s="146"/>
      <c r="HD128" s="146"/>
      <c r="HE128" s="146"/>
      <c r="HF128" s="146"/>
      <c r="HG128" s="146"/>
      <c r="HH128" s="146"/>
      <c r="HI128" s="146"/>
      <c r="HJ128" s="146"/>
      <c r="HK128" s="146"/>
      <c r="HL128" s="146"/>
      <c r="HM128" s="146"/>
      <c r="HN128" s="146"/>
      <c r="HO128" s="146"/>
      <c r="HP128" s="146"/>
      <c r="HQ128" s="146"/>
      <c r="HR128" s="146"/>
      <c r="HS128" s="146"/>
      <c r="HT128" s="146"/>
      <c r="HU128" s="146"/>
      <c r="HV128" s="146"/>
      <c r="HW128" s="146"/>
      <c r="HX128" s="146"/>
      <c r="HY128" s="146"/>
      <c r="HZ128" s="146"/>
      <c r="IA128" s="146"/>
      <c r="IB128" s="146"/>
      <c r="IC128" s="146"/>
      <c r="ID128" s="146"/>
      <c r="IE128" s="146"/>
      <c r="IF128" s="146"/>
      <c r="IG128" s="146"/>
      <c r="IH128" s="146"/>
      <c r="II128" s="146"/>
      <c r="IJ128" s="146"/>
      <c r="IK128" s="146"/>
      <c r="IL128" s="146"/>
      <c r="IM128" s="146"/>
      <c r="IN128" s="146"/>
      <c r="IO128" s="146"/>
      <c r="IP128" s="146"/>
      <c r="IQ128" s="146"/>
      <c r="IR128" s="146"/>
      <c r="IS128" s="146"/>
      <c r="IT128" s="146"/>
      <c r="IU128" s="146"/>
      <c r="IV128" s="146"/>
      <c r="IW128" s="146"/>
      <c r="IX128" s="146"/>
      <c r="IY128" s="146"/>
      <c r="IZ128" s="146"/>
      <c r="JA128" s="146"/>
      <c r="JB128" s="146"/>
      <c r="JC128" s="146"/>
      <c r="JD128" s="146"/>
      <c r="JE128" s="146"/>
      <c r="JF128" s="146"/>
      <c r="JG128" s="146"/>
      <c r="JH128" s="146"/>
      <c r="JI128" s="146"/>
      <c r="JJ128" s="146"/>
      <c r="JK128" s="146"/>
      <c r="JL128" s="146"/>
      <c r="JM128" s="146"/>
      <c r="JN128" s="146"/>
      <c r="JO128" s="146"/>
      <c r="JP128" s="146"/>
      <c r="JQ128" s="146"/>
      <c r="JR128" s="146"/>
      <c r="JS128" s="146"/>
      <c r="JT128" s="146"/>
      <c r="JU128" s="146"/>
      <c r="JV128" s="146"/>
      <c r="JW128" s="146"/>
      <c r="JX128" s="146"/>
      <c r="JY128" s="146"/>
      <c r="JZ128" s="146"/>
      <c r="KA128" s="146"/>
      <c r="KB128" s="146"/>
      <c r="KC128" s="146"/>
      <c r="KD128" s="146"/>
      <c r="KE128" s="146"/>
      <c r="KF128" s="146"/>
      <c r="KG128" s="146"/>
      <c r="KH128" s="146"/>
      <c r="KI128" s="146"/>
      <c r="KJ128" s="146"/>
      <c r="KK128" s="146"/>
      <c r="KL128" s="146"/>
      <c r="KM128" s="146"/>
      <c r="KN128" s="146"/>
      <c r="KO128" s="146"/>
      <c r="KP128" s="146"/>
      <c r="KQ128" s="146"/>
      <c r="KR128" s="146"/>
      <c r="KS128" s="146"/>
      <c r="KT128" s="146"/>
      <c r="KU128" s="146"/>
      <c r="KV128" s="146"/>
      <c r="KW128" s="146"/>
      <c r="KX128" s="146"/>
      <c r="KY128" s="146"/>
      <c r="KZ128" s="146"/>
      <c r="LA128" s="146"/>
      <c r="LB128" s="146"/>
      <c r="LC128" s="146"/>
      <c r="LD128" s="146"/>
      <c r="LE128" s="146"/>
      <c r="LF128" s="146"/>
      <c r="LG128" s="146"/>
      <c r="LH128" s="146"/>
      <c r="LI128" s="146"/>
      <c r="LJ128" s="146"/>
      <c r="LK128" s="146"/>
      <c r="LL128" s="146"/>
      <c r="LM128" s="146"/>
      <c r="LN128" s="146"/>
      <c r="LO128" s="146"/>
      <c r="LP128" s="146"/>
      <c r="LQ128" s="146"/>
      <c r="LR128" s="146"/>
      <c r="LS128" s="146"/>
      <c r="LT128" s="146"/>
      <c r="LU128" s="146"/>
      <c r="LV128" s="146"/>
      <c r="LW128" s="146"/>
      <c r="LX128" s="146"/>
      <c r="LY128" s="146"/>
      <c r="LZ128" s="146"/>
      <c r="MA128" s="146"/>
      <c r="MB128" s="146"/>
      <c r="MC128" s="146"/>
      <c r="MD128" s="146"/>
      <c r="ME128" s="146"/>
      <c r="MF128" s="146"/>
      <c r="MG128" s="146"/>
      <c r="MH128" s="146"/>
      <c r="MI128" s="146"/>
      <c r="MJ128" s="146"/>
      <c r="MK128" s="146"/>
      <c r="ML128" s="146"/>
      <c r="MM128" s="146"/>
      <c r="MN128" s="146"/>
      <c r="MO128" s="146"/>
      <c r="MP128" s="146"/>
      <c r="MQ128" s="146"/>
      <c r="MR128" s="146"/>
      <c r="MS128" s="146"/>
      <c r="MT128" s="146"/>
      <c r="MU128" s="146"/>
      <c r="MV128" s="146"/>
      <c r="MW128" s="146"/>
      <c r="MX128" s="146"/>
      <c r="MY128" s="146"/>
      <c r="MZ128" s="146"/>
      <c r="NA128" s="146"/>
      <c r="NB128" s="146"/>
      <c r="NC128" s="146"/>
      <c r="ND128" s="146"/>
      <c r="NE128" s="146"/>
      <c r="NF128" s="146"/>
      <c r="NG128" s="146"/>
      <c r="NH128" s="146"/>
      <c r="NI128" s="146"/>
      <c r="NJ128" s="146"/>
      <c r="NK128" s="146"/>
      <c r="NL128" s="146"/>
      <c r="NM128" s="146"/>
      <c r="NN128" s="146"/>
      <c r="NO128" s="146"/>
      <c r="NP128" s="146"/>
      <c r="NQ128" s="146"/>
      <c r="NR128" s="146"/>
      <c r="NS128" s="146"/>
      <c r="NT128" s="146"/>
      <c r="NU128" s="146"/>
      <c r="NV128" s="146"/>
      <c r="NW128" s="146"/>
      <c r="NX128" s="146"/>
      <c r="NY128" s="146"/>
      <c r="NZ128" s="146"/>
      <c r="OA128" s="146"/>
      <c r="OB128" s="146"/>
      <c r="OC128" s="146"/>
      <c r="OD128" s="146"/>
      <c r="OE128" s="146"/>
      <c r="OF128" s="146"/>
      <c r="OG128" s="146"/>
      <c r="OH128" s="146"/>
      <c r="OI128" s="146"/>
      <c r="OJ128" s="146"/>
      <c r="OK128" s="146"/>
      <c r="OL128" s="146"/>
      <c r="OM128" s="146"/>
      <c r="ON128" s="146"/>
      <c r="OO128" s="146"/>
      <c r="OP128" s="146"/>
      <c r="OQ128" s="146"/>
      <c r="OR128" s="146"/>
      <c r="OS128" s="146"/>
      <c r="OT128" s="146"/>
      <c r="OU128" s="146"/>
      <c r="OV128" s="146"/>
      <c r="OW128" s="146"/>
      <c r="OX128" s="146"/>
      <c r="OY128" s="146"/>
      <c r="OZ128" s="146"/>
      <c r="PA128" s="146"/>
      <c r="PB128" s="146"/>
      <c r="PC128" s="146"/>
      <c r="PD128" s="146"/>
      <c r="PE128" s="146"/>
      <c r="PF128" s="146"/>
      <c r="PG128" s="146"/>
      <c r="PH128" s="146"/>
      <c r="PI128" s="146"/>
      <c r="PJ128" s="146"/>
      <c r="PK128" s="146"/>
      <c r="PL128" s="146"/>
      <c r="PM128" s="146"/>
      <c r="PN128" s="146"/>
      <c r="PO128" s="146"/>
      <c r="PP128" s="146"/>
      <c r="PQ128" s="146"/>
      <c r="PR128" s="146"/>
      <c r="PS128" s="146"/>
      <c r="PT128" s="146"/>
      <c r="PU128" s="146"/>
      <c r="PV128" s="146"/>
      <c r="PW128" s="146"/>
      <c r="PX128" s="146"/>
      <c r="PY128" s="146"/>
      <c r="PZ128" s="146"/>
      <c r="QA128" s="146"/>
      <c r="QB128" s="146"/>
      <c r="QC128" s="146"/>
      <c r="QD128" s="146"/>
      <c r="QE128" s="146"/>
      <c r="QF128" s="146"/>
      <c r="QG128" s="146"/>
      <c r="QH128" s="146"/>
      <c r="QI128" s="146"/>
      <c r="QJ128" s="146"/>
      <c r="QK128" s="146"/>
      <c r="QL128" s="146"/>
      <c r="QM128" s="146"/>
      <c r="QN128" s="146"/>
      <c r="QO128" s="146"/>
      <c r="QP128" s="146"/>
      <c r="QQ128" s="146"/>
      <c r="QR128" s="146"/>
      <c r="QS128" s="146"/>
      <c r="QT128" s="146"/>
      <c r="QU128" s="146"/>
      <c r="QV128" s="146"/>
      <c r="QW128" s="146"/>
      <c r="QX128" s="146"/>
      <c r="QY128" s="146"/>
      <c r="QZ128" s="146"/>
      <c r="RA128" s="146"/>
      <c r="RB128" s="146"/>
      <c r="RC128" s="146"/>
      <c r="RD128" s="146"/>
      <c r="RE128" s="146"/>
      <c r="RF128" s="146"/>
      <c r="RG128" s="146"/>
      <c r="RH128" s="146"/>
      <c r="RI128" s="146"/>
      <c r="RJ128" s="146"/>
      <c r="RK128" s="146"/>
      <c r="RL128" s="146"/>
      <c r="RM128" s="146"/>
      <c r="RN128" s="146"/>
      <c r="RO128" s="146"/>
      <c r="RP128" s="146"/>
      <c r="RQ128" s="146"/>
      <c r="RR128" s="146"/>
      <c r="RS128" s="146"/>
      <c r="RT128" s="146"/>
      <c r="RU128" s="146"/>
      <c r="RV128" s="146"/>
      <c r="RW128" s="146"/>
      <c r="RX128" s="146"/>
      <c r="RY128" s="146"/>
      <c r="RZ128" s="146"/>
      <c r="SA128" s="146"/>
      <c r="SB128" s="146"/>
      <c r="SC128" s="146"/>
      <c r="SD128" s="146"/>
      <c r="SE128" s="146"/>
      <c r="SF128" s="146"/>
      <c r="SG128" s="146"/>
      <c r="SH128" s="146"/>
      <c r="SI128" s="146"/>
      <c r="SJ128" s="146"/>
      <c r="SK128" s="146"/>
      <c r="SL128" s="146"/>
      <c r="SM128" s="146"/>
      <c r="SN128" s="146"/>
      <c r="SO128" s="146"/>
      <c r="SP128" s="146"/>
      <c r="SQ128" s="146"/>
      <c r="SR128" s="146"/>
      <c r="SS128" s="146"/>
      <c r="ST128" s="146"/>
      <c r="SU128" s="146"/>
      <c r="SV128" s="146"/>
      <c r="SW128" s="146"/>
      <c r="SX128" s="146"/>
      <c r="SY128" s="146"/>
      <c r="SZ128" s="146"/>
      <c r="TA128" s="146"/>
      <c r="TB128" s="146"/>
      <c r="TC128" s="146"/>
      <c r="TD128" s="146"/>
      <c r="TE128" s="146"/>
      <c r="TF128" s="146"/>
      <c r="TG128" s="146"/>
      <c r="TH128" s="146"/>
      <c r="TI128" s="146"/>
      <c r="TJ128" s="146"/>
      <c r="TK128" s="146"/>
      <c r="TL128" s="146"/>
      <c r="TM128" s="146"/>
      <c r="TN128" s="146"/>
      <c r="TO128" s="146"/>
      <c r="TP128" s="146"/>
      <c r="TQ128" s="146"/>
      <c r="TR128" s="146"/>
      <c r="TS128" s="146"/>
      <c r="TT128" s="146"/>
      <c r="TU128" s="146"/>
      <c r="TV128" s="146"/>
      <c r="TW128" s="146"/>
      <c r="TX128" s="146"/>
      <c r="TY128" s="146"/>
      <c r="TZ128" s="146"/>
      <c r="UA128" s="146"/>
      <c r="UB128" s="146"/>
      <c r="UC128" s="146"/>
      <c r="UD128" s="146"/>
      <c r="UE128" s="146"/>
      <c r="UF128" s="146"/>
      <c r="UG128" s="146"/>
      <c r="UH128" s="146"/>
      <c r="UI128" s="146"/>
      <c r="UJ128" s="146"/>
      <c r="UK128" s="146"/>
      <c r="UL128" s="146"/>
      <c r="UM128" s="146"/>
      <c r="UN128" s="146"/>
      <c r="UO128" s="146"/>
      <c r="UP128" s="146"/>
      <c r="UQ128" s="146"/>
      <c r="UR128" s="146"/>
      <c r="US128" s="146"/>
      <c r="UT128" s="146"/>
      <c r="UU128" s="146"/>
      <c r="UV128" s="146"/>
      <c r="UW128" s="146"/>
      <c r="UX128" s="146"/>
      <c r="UY128" s="146"/>
      <c r="UZ128" s="146"/>
      <c r="VA128" s="146"/>
      <c r="VB128" s="146"/>
      <c r="VC128" s="146"/>
      <c r="VD128" s="146"/>
      <c r="VE128" s="146"/>
      <c r="VF128" s="146"/>
      <c r="VG128" s="146"/>
      <c r="VH128" s="146"/>
      <c r="VI128" s="146"/>
      <c r="VJ128" s="146"/>
      <c r="VK128" s="146"/>
      <c r="VL128" s="146"/>
      <c r="VM128" s="146"/>
      <c r="VN128" s="146"/>
      <c r="VO128" s="146"/>
      <c r="VP128" s="146"/>
      <c r="VQ128" s="146"/>
      <c r="VR128" s="146"/>
      <c r="VS128" s="146"/>
      <c r="VT128" s="146"/>
      <c r="VU128" s="146"/>
      <c r="VV128" s="146"/>
      <c r="VW128" s="146"/>
      <c r="VX128" s="146"/>
      <c r="VY128" s="146"/>
      <c r="VZ128" s="146"/>
      <c r="WA128" s="146"/>
      <c r="WB128" s="146"/>
      <c r="WC128" s="146"/>
      <c r="WD128" s="146"/>
      <c r="WE128" s="146"/>
      <c r="WF128" s="146"/>
      <c r="WG128" s="146"/>
      <c r="WH128" s="146"/>
      <c r="WI128" s="146"/>
      <c r="WJ128" s="146"/>
      <c r="WK128" s="146"/>
      <c r="WL128" s="146"/>
      <c r="WM128" s="146"/>
      <c r="WN128" s="146"/>
      <c r="WO128" s="146"/>
      <c r="WP128" s="146"/>
      <c r="WQ128" s="146"/>
      <c r="WR128" s="146"/>
      <c r="WS128" s="146"/>
      <c r="WT128" s="146"/>
      <c r="WU128" s="146"/>
      <c r="WV128" s="146"/>
      <c r="WW128" s="146"/>
      <c r="WX128" s="146"/>
      <c r="WY128" s="146"/>
      <c r="WZ128" s="146"/>
      <c r="XA128" s="146"/>
      <c r="XB128" s="146"/>
      <c r="XC128" s="146"/>
      <c r="XD128" s="146"/>
      <c r="XE128" s="146"/>
      <c r="XF128" s="146"/>
      <c r="XG128" s="146"/>
      <c r="XH128" s="146"/>
      <c r="XI128" s="146"/>
      <c r="XJ128" s="146"/>
      <c r="XK128" s="146"/>
      <c r="XL128" s="146"/>
      <c r="XM128" s="146"/>
      <c r="XN128" s="146"/>
      <c r="XO128" s="146"/>
      <c r="XP128" s="146"/>
      <c r="XQ128" s="146"/>
      <c r="XR128" s="146"/>
      <c r="XS128" s="146"/>
      <c r="XT128" s="146"/>
      <c r="XU128" s="146"/>
      <c r="XV128" s="146"/>
      <c r="XW128" s="146"/>
      <c r="XX128" s="146"/>
      <c r="XY128" s="146"/>
      <c r="XZ128" s="146"/>
      <c r="YA128" s="146"/>
      <c r="YB128" s="146"/>
      <c r="YC128" s="146"/>
      <c r="YD128" s="146"/>
      <c r="YE128" s="146"/>
      <c r="YF128" s="146"/>
      <c r="YG128" s="146"/>
      <c r="YH128" s="146"/>
      <c r="YI128" s="146"/>
      <c r="YJ128" s="146"/>
      <c r="YK128" s="146"/>
      <c r="YL128" s="146"/>
      <c r="YM128" s="146"/>
      <c r="YN128" s="146"/>
      <c r="YO128" s="146"/>
      <c r="YP128" s="146"/>
      <c r="YQ128" s="146"/>
      <c r="YR128" s="146"/>
      <c r="YS128" s="146"/>
      <c r="YT128" s="146"/>
      <c r="YU128" s="146"/>
      <c r="YV128" s="146"/>
      <c r="YW128" s="146"/>
      <c r="YX128" s="146"/>
      <c r="YY128" s="146"/>
      <c r="YZ128" s="146"/>
      <c r="ZA128" s="146"/>
      <c r="ZB128" s="146"/>
      <c r="ZC128" s="146"/>
      <c r="ZD128" s="146"/>
      <c r="ZE128" s="146"/>
      <c r="ZF128" s="146"/>
      <c r="ZG128" s="146"/>
      <c r="ZH128" s="146"/>
      <c r="ZI128" s="146"/>
      <c r="ZJ128" s="146"/>
      <c r="ZK128" s="146"/>
      <c r="ZL128" s="146"/>
      <c r="ZM128" s="146"/>
      <c r="ZN128" s="146"/>
      <c r="ZO128" s="146"/>
      <c r="ZP128" s="146"/>
      <c r="ZQ128" s="146"/>
      <c r="ZR128" s="146"/>
      <c r="ZS128" s="146"/>
      <c r="ZT128" s="146"/>
      <c r="ZU128" s="146"/>
      <c r="ZV128" s="146"/>
      <c r="ZW128" s="146"/>
      <c r="ZX128" s="146"/>
      <c r="ZY128" s="146"/>
      <c r="ZZ128" s="146"/>
      <c r="AAA128" s="146"/>
      <c r="AAB128" s="146"/>
      <c r="AAC128" s="146"/>
      <c r="AAD128" s="146"/>
      <c r="AAE128" s="146"/>
      <c r="AAF128" s="146"/>
      <c r="AAG128" s="146"/>
      <c r="AAH128" s="146"/>
      <c r="AAI128" s="146"/>
      <c r="AAJ128" s="146"/>
      <c r="AAK128" s="146"/>
      <c r="AAL128" s="146"/>
      <c r="AAM128" s="146"/>
      <c r="AAN128" s="146"/>
      <c r="AAO128" s="146"/>
      <c r="AAP128" s="146"/>
      <c r="AAQ128" s="146"/>
      <c r="AAR128" s="146"/>
      <c r="AAS128" s="146"/>
      <c r="AAT128" s="146"/>
      <c r="AAU128" s="146"/>
      <c r="AAV128" s="146"/>
      <c r="AAW128" s="146"/>
      <c r="AAX128" s="146"/>
      <c r="AAY128" s="146"/>
      <c r="AAZ128" s="146"/>
      <c r="ABA128" s="146"/>
      <c r="ABB128" s="146"/>
      <c r="ABC128" s="146"/>
      <c r="ABD128" s="146"/>
      <c r="ABE128" s="146"/>
      <c r="ABF128" s="146"/>
      <c r="ABG128" s="146"/>
      <c r="ABH128" s="146"/>
      <c r="ABI128" s="146"/>
      <c r="ABJ128" s="146"/>
      <c r="ABK128" s="146"/>
      <c r="ABL128" s="146"/>
      <c r="ABM128" s="146"/>
      <c r="ABN128" s="146"/>
      <c r="ABO128" s="146"/>
      <c r="ABP128" s="146"/>
      <c r="ABQ128" s="146"/>
      <c r="ABR128" s="146"/>
      <c r="ABS128" s="146"/>
      <c r="ABT128" s="146"/>
      <c r="ABU128" s="146"/>
      <c r="ABV128" s="146"/>
      <c r="ABW128" s="146"/>
      <c r="ABX128" s="146"/>
      <c r="ABY128" s="146"/>
      <c r="ABZ128" s="146"/>
      <c r="ACA128" s="146"/>
      <c r="ACB128" s="146"/>
      <c r="ACC128" s="146"/>
      <c r="ACD128" s="146"/>
      <c r="ACE128" s="146"/>
      <c r="ACF128" s="146"/>
      <c r="ACG128" s="146"/>
      <c r="ACH128" s="146"/>
      <c r="ACI128" s="146"/>
      <c r="ACJ128" s="146"/>
      <c r="ACK128" s="146"/>
      <c r="ACL128" s="146"/>
      <c r="ACM128" s="146"/>
      <c r="ACN128" s="146"/>
      <c r="ACO128" s="146"/>
      <c r="ACP128" s="146"/>
      <c r="ACQ128" s="146"/>
      <c r="ACR128" s="146"/>
      <c r="ACS128" s="146"/>
      <c r="ACT128" s="146"/>
      <c r="ACU128" s="146"/>
      <c r="ACV128" s="146"/>
      <c r="ACW128" s="146"/>
      <c r="ACX128" s="146"/>
      <c r="ACY128" s="146"/>
      <c r="ACZ128" s="146"/>
      <c r="ADA128" s="146"/>
      <c r="ADB128" s="146"/>
      <c r="ADC128" s="146"/>
      <c r="ADD128" s="146"/>
      <c r="ADE128" s="146"/>
      <c r="ADF128" s="146"/>
      <c r="ADG128" s="146"/>
      <c r="ADH128" s="146"/>
      <c r="ADI128" s="146"/>
      <c r="ADJ128" s="146"/>
      <c r="ADK128" s="146"/>
      <c r="ADL128" s="146"/>
      <c r="ADM128" s="146"/>
      <c r="ADN128" s="146"/>
      <c r="ADO128" s="146"/>
      <c r="ADP128" s="146"/>
      <c r="ADQ128" s="146"/>
      <c r="ADR128" s="146"/>
      <c r="ADS128" s="146"/>
      <c r="ADT128" s="146"/>
      <c r="ADU128" s="146"/>
      <c r="ADV128" s="146"/>
      <c r="ADW128" s="146"/>
      <c r="ADX128" s="146"/>
      <c r="ADY128" s="146"/>
      <c r="ADZ128" s="146"/>
      <c r="AEA128" s="146"/>
      <c r="AEB128" s="146"/>
      <c r="AEC128" s="146"/>
      <c r="AED128" s="146"/>
      <c r="AEE128" s="146"/>
      <c r="AEF128" s="146"/>
      <c r="AEG128" s="146"/>
      <c r="AEH128" s="146"/>
      <c r="AEI128" s="146"/>
      <c r="AEJ128" s="146"/>
      <c r="AEK128" s="146"/>
      <c r="AEL128" s="146"/>
      <c r="AEM128" s="146"/>
      <c r="AEN128" s="146"/>
      <c r="AEO128" s="146"/>
      <c r="AEP128" s="146"/>
      <c r="AEQ128" s="146"/>
      <c r="AER128" s="146"/>
      <c r="AES128" s="146"/>
      <c r="AET128" s="146"/>
      <c r="AEU128" s="146"/>
      <c r="AEV128" s="146"/>
      <c r="AEW128" s="146"/>
      <c r="AEX128" s="146"/>
      <c r="AEY128" s="146"/>
      <c r="AEZ128" s="146"/>
      <c r="AFA128" s="146"/>
      <c r="AFB128" s="146"/>
      <c r="AFC128" s="146"/>
      <c r="AFD128" s="146"/>
      <c r="AFE128" s="146"/>
      <c r="AFF128" s="146"/>
      <c r="AFG128" s="146"/>
      <c r="AFH128" s="146"/>
      <c r="AFI128" s="146"/>
      <c r="AFJ128" s="146"/>
      <c r="AFK128" s="146"/>
      <c r="AFL128" s="146"/>
      <c r="AFM128" s="146"/>
      <c r="AFN128" s="146"/>
      <c r="AFO128" s="146"/>
      <c r="AFP128" s="146"/>
      <c r="AFQ128" s="146"/>
      <c r="AFR128" s="146"/>
      <c r="AFS128" s="146"/>
      <c r="AFT128" s="146"/>
      <c r="AFU128" s="146"/>
      <c r="AFV128" s="146"/>
      <c r="AFW128" s="146"/>
      <c r="AFX128" s="146"/>
      <c r="AFY128" s="146"/>
      <c r="AFZ128" s="146"/>
      <c r="AGA128" s="146"/>
      <c r="AGB128" s="146"/>
      <c r="AGC128" s="146"/>
      <c r="AGD128" s="146"/>
      <c r="AGE128" s="146"/>
      <c r="AGF128" s="146"/>
      <c r="AGG128" s="146"/>
      <c r="AGH128" s="146"/>
      <c r="AGI128" s="146"/>
      <c r="AGJ128" s="146"/>
      <c r="AGK128" s="146"/>
      <c r="AGL128" s="146"/>
      <c r="AGM128" s="146"/>
      <c r="AGN128" s="146"/>
      <c r="AGO128" s="146"/>
      <c r="AGP128" s="146"/>
      <c r="AGQ128" s="146"/>
      <c r="AGR128" s="146"/>
      <c r="AGS128" s="146"/>
      <c r="AGT128" s="146"/>
      <c r="AGU128" s="146"/>
      <c r="AGV128" s="146"/>
      <c r="AGW128" s="146"/>
      <c r="AGX128" s="146"/>
      <c r="AGY128" s="146"/>
      <c r="AGZ128" s="146"/>
      <c r="AHA128" s="146"/>
      <c r="AHB128" s="146"/>
      <c r="AHC128" s="146"/>
      <c r="AHD128" s="146"/>
      <c r="AHE128" s="146"/>
      <c r="AHF128" s="146"/>
      <c r="AHG128" s="146"/>
      <c r="AHH128" s="146"/>
      <c r="AHI128" s="146"/>
      <c r="AHJ128" s="146"/>
      <c r="AHK128" s="146"/>
      <c r="AHL128" s="146"/>
      <c r="AHM128" s="146"/>
      <c r="AHN128" s="146"/>
      <c r="AHO128" s="146"/>
      <c r="AHP128" s="146"/>
      <c r="AHQ128" s="146"/>
      <c r="AHR128" s="146"/>
      <c r="AHS128" s="146"/>
      <c r="AHT128" s="146"/>
      <c r="AHU128" s="146"/>
      <c r="AHV128" s="146"/>
      <c r="AHW128" s="146"/>
      <c r="AHX128" s="146"/>
      <c r="AHY128" s="146"/>
      <c r="AHZ128" s="146"/>
      <c r="AIA128" s="146"/>
      <c r="AIB128" s="146"/>
      <c r="AIC128" s="146"/>
      <c r="AID128" s="146"/>
      <c r="AIE128" s="146"/>
      <c r="AIF128" s="146"/>
      <c r="AIG128" s="146"/>
      <c r="AIH128" s="146"/>
      <c r="AII128" s="146"/>
      <c r="AIJ128" s="146"/>
      <c r="AIK128" s="146"/>
      <c r="AIL128" s="146"/>
      <c r="AIM128" s="146"/>
      <c r="AIN128" s="146"/>
      <c r="AIO128" s="146"/>
      <c r="AIP128" s="146"/>
      <c r="AIQ128" s="146"/>
      <c r="AIR128" s="146"/>
      <c r="AIS128" s="146"/>
      <c r="AIT128" s="146"/>
      <c r="AIU128" s="146"/>
      <c r="AIV128" s="146"/>
      <c r="AIW128" s="146"/>
      <c r="AIX128" s="146"/>
      <c r="AIY128" s="146"/>
      <c r="AIZ128" s="146"/>
      <c r="AJA128" s="146"/>
      <c r="AJB128" s="146"/>
      <c r="AJC128" s="146"/>
      <c r="AJD128" s="146"/>
      <c r="AJE128" s="146"/>
      <c r="AJF128" s="146"/>
      <c r="AJG128" s="146"/>
      <c r="AJH128" s="146"/>
      <c r="AJI128" s="146"/>
      <c r="AJJ128" s="146"/>
      <c r="AJK128" s="146"/>
      <c r="AJL128" s="146"/>
      <c r="AJM128" s="146"/>
      <c r="AJN128" s="146"/>
      <c r="AJO128" s="146"/>
      <c r="AJP128" s="146"/>
      <c r="AJQ128" s="146"/>
      <c r="AJR128" s="146"/>
      <c r="AJS128" s="146"/>
      <c r="AJT128" s="146"/>
      <c r="AJU128" s="146"/>
      <c r="AJV128" s="146"/>
      <c r="AJW128" s="146"/>
      <c r="AJX128" s="146"/>
      <c r="AJY128" s="146"/>
      <c r="AJZ128" s="146"/>
      <c r="AKA128" s="146"/>
      <c r="AKB128" s="146"/>
      <c r="AKC128" s="146"/>
      <c r="AKD128" s="146"/>
      <c r="AKE128" s="146"/>
      <c r="AKF128" s="146"/>
      <c r="AKG128" s="146"/>
      <c r="AKH128" s="146"/>
      <c r="AKI128" s="146"/>
      <c r="AKJ128" s="146"/>
      <c r="AKK128" s="146"/>
      <c r="AKL128" s="146"/>
      <c r="AKM128" s="146"/>
      <c r="AKN128" s="146"/>
      <c r="AKO128" s="146"/>
      <c r="AKP128" s="146"/>
      <c r="AKQ128" s="146"/>
      <c r="AKR128" s="146"/>
      <c r="AKS128" s="146"/>
      <c r="AKT128" s="146"/>
      <c r="AKU128" s="146"/>
      <c r="AKV128" s="146"/>
      <c r="AKW128" s="146"/>
      <c r="AKX128" s="146"/>
      <c r="AKY128" s="146"/>
      <c r="AKZ128" s="146"/>
      <c r="ALA128" s="146"/>
      <c r="ALB128" s="146"/>
      <c r="ALC128" s="146"/>
      <c r="ALD128" s="146"/>
      <c r="ALE128" s="146"/>
      <c r="ALF128" s="146"/>
      <c r="ALG128" s="146"/>
      <c r="ALH128" s="146"/>
      <c r="ALI128" s="146"/>
      <c r="ALJ128" s="146"/>
      <c r="ALK128" s="146"/>
      <c r="ALL128" s="146"/>
      <c r="ALM128" s="146"/>
      <c r="ALN128" s="146"/>
      <c r="ALO128" s="146"/>
      <c r="ALP128" s="146"/>
      <c r="ALQ128" s="146"/>
      <c r="ALR128" s="146"/>
      <c r="ALS128" s="146"/>
      <c r="ALT128" s="146"/>
      <c r="ALU128" s="146"/>
      <c r="ALV128" s="146"/>
      <c r="ALW128" s="146"/>
      <c r="ALX128" s="146"/>
      <c r="ALY128" s="146"/>
      <c r="ALZ128" s="146"/>
      <c r="AMA128" s="146"/>
      <c r="AMB128" s="146"/>
      <c r="AMC128" s="146"/>
      <c r="AMD128" s="146"/>
      <c r="AME128" s="146"/>
      <c r="AMF128" s="146"/>
      <c r="AMG128" s="146"/>
      <c r="AMH128" s="146"/>
      <c r="AMI128" s="146"/>
      <c r="AMJ128" s="146"/>
      <c r="AMK128" s="146"/>
      <c r="AML128" s="146"/>
      <c r="AMM128" s="146"/>
      <c r="AMN128" s="146"/>
      <c r="AMO128" s="146"/>
      <c r="AMP128" s="146"/>
      <c r="AMQ128" s="146"/>
      <c r="AMR128" s="146"/>
      <c r="AMS128" s="146"/>
      <c r="AMT128" s="146"/>
      <c r="AMU128" s="146"/>
      <c r="AMV128" s="146"/>
      <c r="AMW128" s="146"/>
      <c r="AMX128" s="146"/>
      <c r="AMY128" s="146"/>
      <c r="AMZ128" s="146"/>
      <c r="ANA128" s="146"/>
      <c r="ANB128" s="146"/>
      <c r="ANC128" s="146"/>
      <c r="AND128" s="146"/>
      <c r="ANE128" s="146"/>
      <c r="ANF128" s="146"/>
      <c r="ANG128" s="146"/>
      <c r="ANH128" s="146"/>
      <c r="ANI128" s="146"/>
      <c r="ANJ128" s="146"/>
      <c r="ANK128" s="146"/>
      <c r="ANL128" s="146"/>
      <c r="ANM128" s="146"/>
      <c r="ANN128" s="146"/>
      <c r="ANO128" s="146"/>
      <c r="ANP128" s="146"/>
      <c r="ANQ128" s="146"/>
      <c r="ANR128" s="146"/>
      <c r="ANS128" s="146"/>
      <c r="ANT128" s="146"/>
      <c r="ANU128" s="146"/>
      <c r="ANV128" s="146"/>
      <c r="ANW128" s="146"/>
      <c r="ANX128" s="146"/>
      <c r="ANY128" s="146"/>
      <c r="ANZ128" s="146"/>
      <c r="AOA128" s="146"/>
      <c r="AOB128" s="146"/>
      <c r="AOC128" s="146"/>
      <c r="AOD128" s="146"/>
      <c r="AOE128" s="146"/>
      <c r="AOF128" s="146"/>
      <c r="AOG128" s="146"/>
      <c r="AOH128" s="146"/>
      <c r="AOI128" s="146"/>
      <c r="AOJ128" s="146"/>
      <c r="AOK128" s="146"/>
      <c r="AOL128" s="146"/>
      <c r="AOM128" s="146"/>
      <c r="AON128" s="146"/>
      <c r="AOO128" s="146"/>
      <c r="AOP128" s="146"/>
      <c r="AOQ128" s="146"/>
      <c r="AOR128" s="146"/>
      <c r="AOS128" s="146"/>
      <c r="AOT128" s="146"/>
      <c r="AOU128" s="146"/>
      <c r="AOV128" s="146"/>
      <c r="AOW128" s="146"/>
      <c r="AOX128" s="146"/>
      <c r="AOY128" s="146"/>
      <c r="AOZ128" s="146"/>
      <c r="APA128" s="146"/>
      <c r="APB128" s="146"/>
      <c r="APC128" s="146"/>
      <c r="APD128" s="146"/>
      <c r="APE128" s="146"/>
      <c r="APF128" s="146"/>
      <c r="APG128" s="146"/>
      <c r="APH128" s="146"/>
      <c r="API128" s="146"/>
      <c r="APJ128" s="146"/>
      <c r="APK128" s="146"/>
      <c r="APL128" s="146"/>
      <c r="APM128" s="146"/>
      <c r="APN128" s="146"/>
      <c r="APO128" s="146"/>
      <c r="APP128" s="146"/>
      <c r="APQ128" s="146"/>
      <c r="APR128" s="146"/>
      <c r="APS128" s="146"/>
      <c r="APT128" s="146"/>
      <c r="APU128" s="146"/>
      <c r="APV128" s="146"/>
      <c r="APW128" s="146"/>
      <c r="APX128" s="146"/>
      <c r="APY128" s="146"/>
      <c r="APZ128" s="146"/>
      <c r="AQA128" s="146"/>
      <c r="AQB128" s="146"/>
      <c r="AQC128" s="146"/>
      <c r="AQD128" s="146"/>
      <c r="AQE128" s="146"/>
      <c r="AQF128" s="146"/>
      <c r="AQG128" s="146"/>
      <c r="AQH128" s="146"/>
      <c r="AQI128" s="146"/>
      <c r="AQJ128" s="146"/>
      <c r="AQK128" s="146"/>
      <c r="AQL128" s="146"/>
      <c r="AQM128" s="146"/>
      <c r="AQN128" s="146"/>
      <c r="AQO128" s="146"/>
      <c r="AQP128" s="146"/>
      <c r="AQQ128" s="146"/>
      <c r="AQR128" s="146"/>
      <c r="AQS128" s="146"/>
      <c r="AQT128" s="146"/>
      <c r="AQU128" s="146"/>
      <c r="AQV128" s="146"/>
      <c r="AQW128" s="146"/>
      <c r="AQX128" s="146"/>
      <c r="AQY128" s="146"/>
      <c r="AQZ128" s="146"/>
      <c r="ARA128" s="146"/>
      <c r="ARB128" s="146"/>
      <c r="ARC128" s="146"/>
      <c r="ARD128" s="146"/>
      <c r="ARE128" s="146"/>
      <c r="ARF128" s="146"/>
      <c r="ARG128" s="146"/>
      <c r="ARH128" s="146"/>
      <c r="ARI128" s="146"/>
      <c r="ARJ128" s="146"/>
      <c r="ARK128" s="146"/>
      <c r="ARL128" s="146"/>
      <c r="ARM128" s="146"/>
      <c r="ARN128" s="146"/>
      <c r="ARO128" s="146"/>
      <c r="ARP128" s="146"/>
      <c r="ARQ128" s="146"/>
      <c r="ARR128" s="146"/>
      <c r="ARS128" s="146"/>
      <c r="ART128" s="146"/>
      <c r="ARU128" s="146"/>
      <c r="ARV128" s="146"/>
      <c r="ARW128" s="146"/>
      <c r="ARX128" s="146"/>
      <c r="ARY128" s="146"/>
      <c r="ARZ128" s="146"/>
      <c r="ASA128" s="146"/>
      <c r="ASB128" s="146"/>
      <c r="ASC128" s="146"/>
      <c r="ASD128" s="146"/>
      <c r="ASE128" s="146"/>
      <c r="ASF128" s="146"/>
      <c r="ASG128" s="146"/>
      <c r="ASH128" s="146"/>
      <c r="ASI128" s="146"/>
      <c r="ASJ128" s="146"/>
      <c r="ASK128" s="146"/>
      <c r="ASL128" s="146"/>
      <c r="ASM128" s="146"/>
      <c r="ASN128" s="146"/>
      <c r="ASO128" s="146"/>
      <c r="ASP128" s="146"/>
      <c r="ASQ128" s="146"/>
      <c r="ASR128" s="146"/>
      <c r="ASS128" s="146"/>
      <c r="AST128" s="146"/>
      <c r="ASU128" s="146"/>
      <c r="ASV128" s="146"/>
      <c r="ASW128" s="146"/>
      <c r="ASX128" s="146"/>
      <c r="ASY128" s="146"/>
      <c r="ASZ128" s="146"/>
      <c r="ATA128" s="146"/>
      <c r="ATB128" s="146"/>
      <c r="ATC128" s="146"/>
      <c r="ATD128" s="146"/>
      <c r="ATE128" s="146"/>
      <c r="ATF128" s="146"/>
      <c r="ATG128" s="146"/>
      <c r="ATH128" s="146"/>
      <c r="ATI128" s="146"/>
      <c r="ATJ128" s="146"/>
      <c r="ATK128" s="146"/>
      <c r="ATL128" s="146"/>
      <c r="ATM128" s="146"/>
      <c r="ATN128" s="146"/>
      <c r="ATO128" s="146"/>
      <c r="ATP128" s="146"/>
      <c r="ATQ128" s="146"/>
      <c r="ATR128" s="146"/>
      <c r="ATS128" s="146"/>
      <c r="ATT128" s="146"/>
      <c r="ATU128" s="146"/>
      <c r="ATV128" s="146"/>
      <c r="ATW128" s="146"/>
      <c r="ATX128" s="146"/>
      <c r="ATY128" s="146"/>
      <c r="ATZ128" s="146"/>
      <c r="AUA128" s="146"/>
      <c r="AUB128" s="146"/>
      <c r="AUC128" s="146"/>
      <c r="AUD128" s="146"/>
      <c r="AUE128" s="146"/>
      <c r="AUF128" s="146"/>
      <c r="AUG128" s="146"/>
      <c r="AUH128" s="146"/>
      <c r="AUI128" s="146"/>
      <c r="AUJ128" s="146"/>
      <c r="AUK128" s="146"/>
      <c r="AUL128" s="146"/>
      <c r="AUM128" s="146"/>
      <c r="AUN128" s="146"/>
      <c r="AUO128" s="146"/>
      <c r="AUP128" s="146"/>
      <c r="AUQ128" s="146"/>
      <c r="AUR128" s="146"/>
      <c r="AUS128" s="146"/>
      <c r="AUT128" s="146"/>
      <c r="AUU128" s="146"/>
      <c r="AUV128" s="146"/>
      <c r="AUW128" s="146"/>
      <c r="AUX128" s="146"/>
      <c r="AUY128" s="146"/>
      <c r="AUZ128" s="146"/>
      <c r="AVA128" s="146"/>
      <c r="AVB128" s="146"/>
      <c r="AVC128" s="146"/>
      <c r="AVD128" s="146"/>
      <c r="AVE128" s="146"/>
      <c r="AVF128" s="146"/>
      <c r="AVG128" s="146"/>
      <c r="AVH128" s="146"/>
      <c r="AVI128" s="146"/>
      <c r="AVJ128" s="146"/>
      <c r="AVK128" s="146"/>
      <c r="AVL128" s="146"/>
      <c r="AVM128" s="146"/>
      <c r="AVN128" s="146"/>
      <c r="AVO128" s="146"/>
      <c r="AVP128" s="146"/>
      <c r="AVQ128" s="146"/>
      <c r="AVR128" s="146"/>
      <c r="AVS128" s="146"/>
      <c r="AVT128" s="146"/>
      <c r="AVU128" s="146"/>
      <c r="AVV128" s="146"/>
      <c r="AVW128" s="146"/>
      <c r="AVX128" s="146"/>
      <c r="AVY128" s="146"/>
      <c r="AVZ128" s="146"/>
      <c r="AWA128" s="146"/>
      <c r="AWB128" s="146"/>
      <c r="AWC128" s="146"/>
      <c r="AWD128" s="146"/>
      <c r="AWE128" s="146"/>
      <c r="AWF128" s="146"/>
      <c r="AWG128" s="146"/>
      <c r="AWH128" s="146"/>
      <c r="AWI128" s="146"/>
      <c r="AWJ128" s="146"/>
      <c r="AWK128" s="146"/>
      <c r="AWL128" s="146"/>
      <c r="AWM128" s="146"/>
      <c r="AWN128" s="146"/>
      <c r="AWO128" s="146"/>
      <c r="AWP128" s="146"/>
      <c r="AWQ128" s="146"/>
      <c r="AWR128" s="146"/>
      <c r="AWS128" s="146"/>
      <c r="AWT128" s="146"/>
      <c r="AWU128" s="146"/>
      <c r="AWV128" s="146"/>
      <c r="AWW128" s="146"/>
      <c r="AWX128" s="146"/>
      <c r="AWY128" s="146"/>
      <c r="AWZ128" s="146"/>
      <c r="AXA128" s="146"/>
      <c r="AXB128" s="146"/>
      <c r="AXC128" s="146"/>
      <c r="AXD128" s="146"/>
      <c r="AXE128" s="146"/>
      <c r="AXF128" s="146"/>
      <c r="AXG128" s="146"/>
      <c r="AXH128" s="146"/>
      <c r="AXI128" s="146"/>
      <c r="AXJ128" s="146"/>
      <c r="AXK128" s="146"/>
      <c r="AXL128" s="146"/>
      <c r="AXM128" s="146"/>
      <c r="AXN128" s="146"/>
      <c r="AXO128" s="146"/>
      <c r="AXP128" s="146"/>
      <c r="AXQ128" s="146"/>
      <c r="AXR128" s="146"/>
      <c r="AXS128" s="146"/>
      <c r="AXT128" s="146"/>
      <c r="AXU128" s="146"/>
      <c r="AXV128" s="146"/>
      <c r="AXW128" s="146"/>
      <c r="AXX128" s="146"/>
      <c r="AXY128" s="146"/>
      <c r="AXZ128" s="146"/>
      <c r="AYA128" s="146"/>
      <c r="AYB128" s="146"/>
      <c r="AYC128" s="146"/>
      <c r="AYD128" s="146"/>
      <c r="AYE128" s="146"/>
      <c r="AYF128" s="146"/>
      <c r="AYG128" s="146"/>
      <c r="AYH128" s="146"/>
      <c r="AYI128" s="146"/>
      <c r="AYJ128" s="146"/>
      <c r="AYK128" s="146"/>
      <c r="AYL128" s="146"/>
      <c r="AYM128" s="146"/>
      <c r="AYN128" s="146"/>
      <c r="AYO128" s="146"/>
      <c r="AYP128" s="146"/>
      <c r="AYQ128" s="146"/>
      <c r="AYR128" s="146"/>
      <c r="AYS128" s="146"/>
      <c r="AYT128" s="146"/>
      <c r="AYU128" s="146"/>
      <c r="AYV128" s="146"/>
      <c r="AYW128" s="146"/>
      <c r="AYX128" s="146"/>
      <c r="AYY128" s="146"/>
      <c r="AYZ128" s="146"/>
      <c r="AZA128" s="146"/>
      <c r="AZB128" s="146"/>
      <c r="AZC128" s="146"/>
      <c r="AZD128" s="146"/>
      <c r="AZE128" s="146"/>
      <c r="AZF128" s="146"/>
      <c r="AZG128" s="146"/>
      <c r="AZH128" s="146"/>
      <c r="AZI128" s="146"/>
      <c r="AZJ128" s="146"/>
      <c r="AZK128" s="146"/>
      <c r="AZL128" s="146"/>
      <c r="AZM128" s="146"/>
      <c r="AZN128" s="146"/>
      <c r="AZO128" s="146"/>
      <c r="AZP128" s="146"/>
      <c r="AZQ128" s="146"/>
      <c r="AZR128" s="146"/>
      <c r="AZS128" s="146"/>
      <c r="AZT128" s="146"/>
      <c r="AZU128" s="146"/>
      <c r="AZV128" s="146"/>
      <c r="AZW128" s="146"/>
      <c r="AZX128" s="146"/>
      <c r="AZY128" s="146"/>
      <c r="AZZ128" s="146"/>
      <c r="BAA128" s="146"/>
      <c r="BAB128" s="146"/>
      <c r="BAC128" s="146"/>
      <c r="BAD128" s="146"/>
      <c r="BAE128" s="146"/>
      <c r="BAF128" s="146"/>
      <c r="BAG128" s="146"/>
      <c r="BAH128" s="146"/>
      <c r="BAI128" s="146"/>
      <c r="BAJ128" s="146"/>
      <c r="BAK128" s="146"/>
      <c r="BAL128" s="146"/>
      <c r="BAM128" s="146"/>
      <c r="BAN128" s="146"/>
      <c r="BAO128" s="146"/>
      <c r="BAP128" s="146"/>
      <c r="BAQ128" s="146"/>
      <c r="BAR128" s="146"/>
      <c r="BAS128" s="146"/>
      <c r="BAT128" s="146"/>
      <c r="BAU128" s="146"/>
      <c r="BAV128" s="146"/>
      <c r="BAW128" s="146"/>
      <c r="BAX128" s="146"/>
      <c r="BAY128" s="146"/>
      <c r="BAZ128" s="146"/>
      <c r="BBA128" s="146"/>
      <c r="BBB128" s="146"/>
      <c r="BBC128" s="146"/>
      <c r="BBD128" s="146"/>
      <c r="BBE128" s="146"/>
      <c r="BBF128" s="146"/>
      <c r="BBG128" s="146"/>
      <c r="BBH128" s="146"/>
      <c r="BBI128" s="146"/>
      <c r="BBJ128" s="146"/>
      <c r="BBK128" s="146"/>
      <c r="BBL128" s="146"/>
      <c r="BBM128" s="146"/>
      <c r="BBN128" s="146"/>
      <c r="BBO128" s="146"/>
      <c r="BBP128" s="146"/>
      <c r="BBQ128" s="146"/>
      <c r="BBR128" s="146"/>
      <c r="BBS128" s="146"/>
      <c r="BBT128" s="146"/>
      <c r="BBU128" s="146"/>
      <c r="BBV128" s="146"/>
      <c r="BBW128" s="146"/>
      <c r="BBX128" s="146"/>
      <c r="BBY128" s="146"/>
      <c r="BBZ128" s="146"/>
      <c r="BCA128" s="146"/>
      <c r="BCB128" s="146"/>
      <c r="BCC128" s="146"/>
      <c r="BCD128" s="146"/>
      <c r="BCE128" s="146"/>
      <c r="BCF128" s="146"/>
      <c r="BCG128" s="146"/>
      <c r="BCH128" s="146"/>
      <c r="BCI128" s="146"/>
      <c r="BCJ128" s="146"/>
      <c r="BCK128" s="146"/>
      <c r="BCL128" s="146"/>
      <c r="BCM128" s="146"/>
      <c r="BCN128" s="146"/>
      <c r="BCO128" s="146"/>
      <c r="BCP128" s="146"/>
      <c r="BCQ128" s="146"/>
      <c r="BCR128" s="146"/>
      <c r="BCS128" s="146"/>
      <c r="BCT128" s="146"/>
      <c r="BCU128" s="146"/>
      <c r="BCV128" s="146"/>
      <c r="BCW128" s="146"/>
      <c r="BCX128" s="146"/>
      <c r="BCY128" s="146"/>
      <c r="BCZ128" s="146"/>
      <c r="BDA128" s="146"/>
      <c r="BDB128" s="146"/>
      <c r="BDC128" s="146"/>
      <c r="BDD128" s="146"/>
      <c r="BDE128" s="146"/>
      <c r="BDF128" s="146"/>
      <c r="BDG128" s="146"/>
      <c r="BDH128" s="146"/>
      <c r="BDI128" s="146"/>
      <c r="BDJ128" s="146"/>
      <c r="BDK128" s="146"/>
      <c r="BDL128" s="146"/>
      <c r="BDM128" s="146"/>
      <c r="BDN128" s="146"/>
      <c r="BDO128" s="146"/>
      <c r="BDP128" s="146"/>
      <c r="BDQ128" s="146"/>
      <c r="BDR128" s="146"/>
      <c r="BDS128" s="146"/>
      <c r="BDT128" s="146"/>
      <c r="BDU128" s="146"/>
      <c r="BDV128" s="146"/>
      <c r="BDW128" s="146"/>
      <c r="BDX128" s="146"/>
      <c r="BDY128" s="146"/>
      <c r="BDZ128" s="146"/>
      <c r="BEA128" s="146"/>
      <c r="BEB128" s="146"/>
      <c r="BEC128" s="146"/>
      <c r="BED128" s="146"/>
      <c r="BEE128" s="146"/>
      <c r="BEF128" s="146"/>
      <c r="BEG128" s="146"/>
      <c r="BEH128" s="146"/>
      <c r="BEI128" s="146"/>
      <c r="BEJ128" s="146"/>
      <c r="BEK128" s="146"/>
      <c r="BEL128" s="146"/>
      <c r="BEM128" s="146"/>
      <c r="BEN128" s="146"/>
      <c r="BEO128" s="146"/>
      <c r="BEP128" s="146"/>
      <c r="BEQ128" s="146"/>
      <c r="BER128" s="146"/>
      <c r="BES128" s="146"/>
      <c r="BET128" s="146"/>
      <c r="BEU128" s="146"/>
      <c r="BEV128" s="146"/>
      <c r="BEW128" s="146"/>
      <c r="BEX128" s="146"/>
      <c r="BEY128" s="146"/>
      <c r="BEZ128" s="146"/>
      <c r="BFA128" s="146"/>
      <c r="BFB128" s="146"/>
      <c r="BFC128" s="146"/>
      <c r="BFD128" s="146"/>
      <c r="BFE128" s="146"/>
      <c r="BFF128" s="146"/>
      <c r="BFG128" s="146"/>
      <c r="BFH128" s="146"/>
      <c r="BFI128" s="146"/>
      <c r="BFJ128" s="146"/>
      <c r="BFK128" s="146"/>
      <c r="BFL128" s="146"/>
      <c r="BFM128" s="146"/>
      <c r="BFN128" s="146"/>
      <c r="BFO128" s="146"/>
      <c r="BFP128" s="146"/>
      <c r="BFQ128" s="146"/>
      <c r="BFR128" s="146"/>
      <c r="BFS128" s="146"/>
      <c r="BFT128" s="146"/>
      <c r="BFU128" s="146"/>
      <c r="BFV128" s="146"/>
      <c r="BFW128" s="146"/>
      <c r="BFX128" s="146"/>
      <c r="BFY128" s="146"/>
      <c r="BFZ128" s="146"/>
      <c r="BGA128" s="146"/>
      <c r="BGB128" s="146"/>
      <c r="BGC128" s="146"/>
      <c r="BGD128" s="146"/>
      <c r="BGE128" s="146"/>
      <c r="BGF128" s="146"/>
      <c r="BGG128" s="146"/>
      <c r="BGH128" s="146"/>
      <c r="BGI128" s="146"/>
      <c r="BGJ128" s="146"/>
      <c r="BGK128" s="146"/>
      <c r="BGL128" s="146"/>
      <c r="BGM128" s="146"/>
      <c r="BGN128" s="146"/>
      <c r="BGO128" s="146"/>
      <c r="BGP128" s="146"/>
      <c r="BGQ128" s="146"/>
      <c r="BGR128" s="146"/>
      <c r="BGS128" s="146"/>
      <c r="BGT128" s="146"/>
      <c r="BGU128" s="146"/>
      <c r="BGV128" s="146"/>
      <c r="BGW128" s="146"/>
      <c r="BGX128" s="146"/>
      <c r="BGY128" s="146"/>
      <c r="BGZ128" s="146"/>
      <c r="BHA128" s="146"/>
      <c r="BHB128" s="146"/>
      <c r="BHC128" s="146"/>
      <c r="BHD128" s="146"/>
      <c r="BHE128" s="146"/>
      <c r="BHF128" s="146"/>
      <c r="BHG128" s="146"/>
      <c r="BHH128" s="146"/>
      <c r="BHI128" s="146"/>
      <c r="BHJ128" s="146"/>
      <c r="BHK128" s="146"/>
      <c r="BHL128" s="146"/>
      <c r="BHM128" s="146"/>
      <c r="BHN128" s="146"/>
      <c r="BHO128" s="146"/>
      <c r="BHP128" s="146"/>
      <c r="BHQ128" s="146"/>
      <c r="BHR128" s="146"/>
      <c r="BHS128" s="146"/>
      <c r="BHT128" s="146"/>
      <c r="BHU128" s="146"/>
      <c r="BHV128" s="146"/>
      <c r="BHW128" s="146"/>
      <c r="BHX128" s="146"/>
      <c r="BHY128" s="146"/>
      <c r="BHZ128" s="146"/>
      <c r="BIA128" s="146"/>
      <c r="BIB128" s="146"/>
      <c r="BIC128" s="146"/>
      <c r="BID128" s="146"/>
      <c r="BIE128" s="146"/>
      <c r="BIF128" s="146"/>
      <c r="BIG128" s="146"/>
      <c r="BIH128" s="146"/>
      <c r="BII128" s="146"/>
      <c r="BIJ128" s="146"/>
      <c r="BIK128" s="146"/>
      <c r="BIL128" s="146"/>
      <c r="BIM128" s="146"/>
      <c r="BIN128" s="146"/>
      <c r="BIO128" s="146"/>
      <c r="BIP128" s="146"/>
      <c r="BIQ128" s="146"/>
      <c r="BIR128" s="146"/>
      <c r="BIS128" s="146"/>
      <c r="BIT128" s="146"/>
      <c r="BIU128" s="146"/>
      <c r="BIV128" s="146"/>
      <c r="BIW128" s="146"/>
      <c r="BIX128" s="146"/>
      <c r="BIY128" s="146"/>
      <c r="BIZ128" s="146"/>
      <c r="BJA128" s="146"/>
      <c r="BJB128" s="146"/>
      <c r="BJC128" s="146"/>
      <c r="BJD128" s="146"/>
      <c r="BJE128" s="146"/>
      <c r="BJF128" s="146"/>
      <c r="BJG128" s="146"/>
      <c r="BJH128" s="146"/>
      <c r="BJI128" s="146"/>
      <c r="BJJ128" s="146"/>
      <c r="BJK128" s="146"/>
      <c r="BJL128" s="146"/>
      <c r="BJM128" s="146"/>
      <c r="BJN128" s="146"/>
      <c r="BJO128" s="146"/>
      <c r="BJP128" s="146"/>
      <c r="BJQ128" s="146"/>
      <c r="BJR128" s="146"/>
      <c r="BJS128" s="146"/>
      <c r="BJT128" s="146"/>
      <c r="BJU128" s="146"/>
      <c r="BJV128" s="146"/>
      <c r="BJW128" s="146"/>
      <c r="BJX128" s="146"/>
      <c r="BJY128" s="146"/>
      <c r="BJZ128" s="146"/>
      <c r="BKA128" s="146"/>
      <c r="BKB128" s="146"/>
      <c r="BKC128" s="146"/>
      <c r="BKD128" s="146"/>
      <c r="BKE128" s="146"/>
      <c r="BKF128" s="146"/>
      <c r="BKG128" s="146"/>
      <c r="BKH128" s="146"/>
      <c r="BKI128" s="146"/>
      <c r="BKJ128" s="146"/>
      <c r="BKK128" s="146"/>
      <c r="BKL128" s="146"/>
      <c r="BKM128" s="146"/>
      <c r="BKN128" s="146"/>
      <c r="BKO128" s="146"/>
      <c r="BKP128" s="146"/>
      <c r="BKQ128" s="146"/>
      <c r="BKR128" s="146"/>
      <c r="BKS128" s="146"/>
      <c r="BKT128" s="146"/>
      <c r="BKU128" s="146"/>
      <c r="BKV128" s="146"/>
      <c r="BKW128" s="146"/>
      <c r="BKX128" s="146"/>
      <c r="BKY128" s="146"/>
      <c r="BKZ128" s="146"/>
      <c r="BLA128" s="146"/>
      <c r="BLB128" s="146"/>
      <c r="BLC128" s="146"/>
      <c r="BLD128" s="146"/>
      <c r="BLE128" s="146"/>
      <c r="BLF128" s="146"/>
      <c r="BLG128" s="146"/>
      <c r="BLH128" s="146"/>
      <c r="BLI128" s="146"/>
      <c r="BLJ128" s="146"/>
      <c r="BLK128" s="146"/>
      <c r="BLL128" s="146"/>
      <c r="BLM128" s="146"/>
      <c r="BLN128" s="146"/>
      <c r="BLO128" s="146"/>
      <c r="BLP128" s="146"/>
      <c r="BLQ128" s="146"/>
      <c r="BLR128" s="146"/>
      <c r="BLS128" s="146"/>
      <c r="BLT128" s="146"/>
      <c r="BLU128" s="146"/>
      <c r="BLV128" s="146"/>
      <c r="BLW128" s="146"/>
      <c r="BLX128" s="146"/>
      <c r="BLY128" s="146"/>
      <c r="BLZ128" s="146"/>
      <c r="BMA128" s="146"/>
      <c r="BMB128" s="146"/>
      <c r="BMC128" s="146"/>
      <c r="BMD128" s="146"/>
      <c r="BME128" s="146"/>
      <c r="BMF128" s="146"/>
      <c r="BMG128" s="146"/>
      <c r="BMH128" s="146"/>
      <c r="BMI128" s="146"/>
      <c r="BMJ128" s="146"/>
      <c r="BMK128" s="146"/>
      <c r="BML128" s="146"/>
      <c r="BMM128" s="146"/>
      <c r="BMN128" s="146"/>
      <c r="BMO128" s="146"/>
      <c r="BMP128" s="146"/>
      <c r="BMQ128" s="146"/>
      <c r="BMR128" s="146"/>
      <c r="BMS128" s="146"/>
      <c r="BMT128" s="146"/>
      <c r="BMU128" s="146"/>
      <c r="BMV128" s="146"/>
      <c r="BMW128" s="146"/>
      <c r="BMX128" s="146"/>
      <c r="BMY128" s="146"/>
      <c r="BMZ128" s="146"/>
      <c r="BNA128" s="146"/>
      <c r="BNB128" s="146"/>
      <c r="BNC128" s="146"/>
      <c r="BND128" s="146"/>
      <c r="BNE128" s="146"/>
      <c r="BNF128" s="146"/>
      <c r="BNG128" s="146"/>
      <c r="BNH128" s="146"/>
      <c r="BNI128" s="146"/>
      <c r="BNJ128" s="146"/>
      <c r="BNK128" s="146"/>
      <c r="BNL128" s="146"/>
      <c r="BNM128" s="146"/>
      <c r="BNN128" s="146"/>
      <c r="BNO128" s="146"/>
      <c r="BNP128" s="146"/>
      <c r="BNQ128" s="146"/>
      <c r="BNR128" s="146"/>
      <c r="BNS128" s="146"/>
      <c r="BNT128" s="146"/>
      <c r="BNU128" s="146"/>
      <c r="BNV128" s="146"/>
      <c r="BNW128" s="146"/>
      <c r="BNX128" s="146"/>
      <c r="BNY128" s="146"/>
      <c r="BNZ128" s="146"/>
      <c r="BOA128" s="146"/>
      <c r="BOB128" s="146"/>
      <c r="BOC128" s="146"/>
      <c r="BOD128" s="146"/>
      <c r="BOE128" s="146"/>
      <c r="BOF128" s="146"/>
      <c r="BOG128" s="146"/>
      <c r="BOH128" s="146"/>
      <c r="BOI128" s="146"/>
      <c r="BOJ128" s="146"/>
      <c r="BOK128" s="146"/>
      <c r="BOL128" s="146"/>
      <c r="BOM128" s="146"/>
      <c r="BON128" s="146"/>
      <c r="BOO128" s="146"/>
      <c r="BOP128" s="146"/>
      <c r="BOQ128" s="146"/>
      <c r="BOR128" s="146"/>
      <c r="BOS128" s="146"/>
      <c r="BOT128" s="146"/>
      <c r="BOU128" s="146"/>
      <c r="BOV128" s="146"/>
      <c r="BOW128" s="146"/>
      <c r="BOX128" s="146"/>
      <c r="BOY128" s="146"/>
      <c r="BOZ128" s="146"/>
      <c r="BPA128" s="146"/>
      <c r="BPB128" s="146"/>
      <c r="BPC128" s="146"/>
      <c r="BPD128" s="146"/>
      <c r="BPE128" s="146"/>
      <c r="BPF128" s="146"/>
      <c r="BPG128" s="146"/>
      <c r="BPH128" s="146"/>
      <c r="BPI128" s="146"/>
      <c r="BPJ128" s="146"/>
      <c r="BPK128" s="146"/>
      <c r="BPL128" s="146"/>
      <c r="BPM128" s="146"/>
      <c r="BPN128" s="146"/>
      <c r="BPO128" s="146"/>
      <c r="BPP128" s="146"/>
      <c r="BPQ128" s="146"/>
      <c r="BPR128" s="146"/>
      <c r="BPS128" s="146"/>
      <c r="BPT128" s="146"/>
      <c r="BPU128" s="146"/>
      <c r="BPV128" s="146"/>
      <c r="BPW128" s="146"/>
      <c r="BPX128" s="146"/>
      <c r="BPY128" s="146"/>
      <c r="BPZ128" s="146"/>
      <c r="BQA128" s="146"/>
      <c r="BQB128" s="146"/>
      <c r="BQC128" s="146"/>
      <c r="BQD128" s="146"/>
      <c r="BQE128" s="146"/>
      <c r="BQF128" s="146"/>
      <c r="BQG128" s="146"/>
      <c r="BQH128" s="146"/>
      <c r="BQI128" s="146"/>
      <c r="BQJ128" s="146"/>
      <c r="BQK128" s="146"/>
      <c r="BQL128" s="146"/>
      <c r="BQM128" s="146"/>
      <c r="BQN128" s="146"/>
      <c r="BQO128" s="146"/>
      <c r="BQP128" s="146"/>
      <c r="BQQ128" s="146"/>
      <c r="BQR128" s="146"/>
      <c r="BQS128" s="146"/>
      <c r="BQT128" s="146"/>
      <c r="BQU128" s="146"/>
      <c r="BQV128" s="146"/>
      <c r="BQW128" s="146"/>
      <c r="BQX128" s="146"/>
      <c r="BQY128" s="146"/>
      <c r="BQZ128" s="146"/>
      <c r="BRA128" s="146"/>
      <c r="BRB128" s="146"/>
      <c r="BRC128" s="146"/>
      <c r="BRD128" s="146"/>
      <c r="BRE128" s="146"/>
      <c r="BRF128" s="146"/>
      <c r="BRG128" s="146"/>
      <c r="BRH128" s="146"/>
      <c r="BRI128" s="146"/>
      <c r="BRJ128" s="146"/>
      <c r="BRK128" s="146"/>
      <c r="BRL128" s="146"/>
      <c r="BRM128" s="146"/>
      <c r="BRN128" s="146"/>
      <c r="BRO128" s="146"/>
      <c r="BRP128" s="146"/>
      <c r="BRQ128" s="146"/>
      <c r="BRR128" s="146"/>
      <c r="BRS128" s="146"/>
      <c r="BRT128" s="146"/>
      <c r="BRU128" s="146"/>
      <c r="BRV128" s="146"/>
      <c r="BRW128" s="146"/>
      <c r="BRX128" s="146"/>
      <c r="BRY128" s="146"/>
      <c r="BRZ128" s="146"/>
      <c r="BSA128" s="146"/>
      <c r="BSB128" s="146"/>
      <c r="BSC128" s="146"/>
      <c r="BSD128" s="146"/>
      <c r="BSE128" s="146"/>
      <c r="BSF128" s="146"/>
      <c r="BSG128" s="146"/>
      <c r="BSH128" s="146"/>
      <c r="BSI128" s="146"/>
      <c r="BSJ128" s="146"/>
      <c r="BSK128" s="146"/>
      <c r="BSL128" s="146"/>
      <c r="BSM128" s="146"/>
      <c r="BSN128" s="146"/>
      <c r="BSO128" s="146"/>
      <c r="BSP128" s="146"/>
      <c r="BSQ128" s="146"/>
      <c r="BSR128" s="146"/>
      <c r="BSS128" s="146"/>
      <c r="BST128" s="146"/>
      <c r="BSU128" s="146"/>
      <c r="BSV128" s="146"/>
      <c r="BSW128" s="146"/>
      <c r="BSX128" s="146"/>
      <c r="BSY128" s="146"/>
      <c r="BSZ128" s="146"/>
      <c r="BTA128" s="146"/>
      <c r="BTB128" s="146"/>
      <c r="BTC128" s="146"/>
      <c r="BTD128" s="146"/>
      <c r="BTE128" s="146"/>
      <c r="BTF128" s="146"/>
      <c r="BTG128" s="146"/>
      <c r="BTH128" s="146"/>
      <c r="BTI128" s="146"/>
      <c r="BTJ128" s="146"/>
      <c r="BTK128" s="146"/>
      <c r="BTL128" s="146"/>
      <c r="BTM128" s="146"/>
      <c r="BTN128" s="146"/>
      <c r="BTO128" s="146"/>
      <c r="BTP128" s="146"/>
      <c r="BTQ128" s="146"/>
      <c r="BTR128" s="146"/>
      <c r="BTS128" s="146"/>
      <c r="BTT128" s="146"/>
      <c r="BTU128" s="146"/>
      <c r="BTV128" s="146"/>
      <c r="BTW128" s="146"/>
      <c r="BTX128" s="146"/>
      <c r="BTY128" s="146"/>
      <c r="BTZ128" s="146"/>
      <c r="BUA128" s="146"/>
      <c r="BUB128" s="146"/>
      <c r="BUC128" s="146"/>
      <c r="BUD128" s="146"/>
      <c r="BUE128" s="146"/>
      <c r="BUF128" s="146"/>
      <c r="BUG128" s="146"/>
      <c r="BUH128" s="146"/>
      <c r="BUI128" s="146"/>
      <c r="BUJ128" s="146"/>
      <c r="BUK128" s="146"/>
      <c r="BUL128" s="146"/>
      <c r="BUM128" s="146"/>
      <c r="BUN128" s="146"/>
      <c r="BUO128" s="146"/>
      <c r="BUP128" s="146"/>
      <c r="BUQ128" s="146"/>
      <c r="BUR128" s="146"/>
      <c r="BUS128" s="146"/>
      <c r="BUT128" s="146"/>
      <c r="BUU128" s="146"/>
      <c r="BUV128" s="146"/>
      <c r="BUW128" s="146"/>
      <c r="BUX128" s="146"/>
      <c r="BUY128" s="146"/>
      <c r="BUZ128" s="146"/>
      <c r="BVA128" s="146"/>
      <c r="BVB128" s="146"/>
      <c r="BVC128" s="146"/>
      <c r="BVD128" s="146"/>
      <c r="BVE128" s="146"/>
      <c r="BVF128" s="146"/>
      <c r="BVG128" s="146"/>
      <c r="BVH128" s="146"/>
      <c r="BVI128" s="146"/>
      <c r="BVJ128" s="146"/>
      <c r="BVK128" s="146"/>
      <c r="BVL128" s="146"/>
      <c r="BVM128" s="146"/>
      <c r="BVN128" s="146"/>
      <c r="BVO128" s="146"/>
      <c r="BVP128" s="146"/>
      <c r="BVQ128" s="146"/>
      <c r="BVR128" s="146"/>
      <c r="BVS128" s="146"/>
      <c r="BVT128" s="146"/>
      <c r="BVU128" s="146"/>
      <c r="BVV128" s="146"/>
      <c r="BVW128" s="146"/>
      <c r="BVX128" s="146"/>
      <c r="BVY128" s="146"/>
      <c r="BVZ128" s="146"/>
      <c r="BWA128" s="146"/>
      <c r="BWB128" s="146"/>
      <c r="BWC128" s="146"/>
      <c r="BWD128" s="146"/>
      <c r="BWE128" s="146"/>
      <c r="BWF128" s="146"/>
      <c r="BWG128" s="146"/>
      <c r="BWH128" s="146"/>
      <c r="BWI128" s="146"/>
      <c r="BWJ128" s="146"/>
      <c r="BWK128" s="146"/>
      <c r="BWL128" s="146"/>
      <c r="BWM128" s="146"/>
      <c r="BWN128" s="146"/>
      <c r="BWO128" s="146"/>
      <c r="BWP128" s="146"/>
      <c r="BWQ128" s="146"/>
      <c r="BWR128" s="146"/>
      <c r="BWS128" s="146"/>
      <c r="BWT128" s="146"/>
      <c r="BWU128" s="146"/>
      <c r="BWV128" s="146"/>
      <c r="BWW128" s="146"/>
      <c r="BWX128" s="146"/>
      <c r="BWY128" s="146"/>
      <c r="BWZ128" s="146"/>
      <c r="BXA128" s="146"/>
      <c r="BXB128" s="146"/>
      <c r="BXC128" s="146"/>
      <c r="BXD128" s="146"/>
      <c r="BXE128" s="146"/>
      <c r="BXF128" s="146"/>
      <c r="BXG128" s="146"/>
      <c r="BXH128" s="146"/>
      <c r="BXI128" s="146"/>
      <c r="BXJ128" s="146"/>
      <c r="BXK128" s="146"/>
      <c r="BXL128" s="146"/>
      <c r="BXM128" s="146"/>
      <c r="BXN128" s="146"/>
      <c r="BXO128" s="146"/>
      <c r="BXP128" s="146"/>
      <c r="BXQ128" s="146"/>
      <c r="BXR128" s="146"/>
      <c r="BXS128" s="146"/>
      <c r="BXT128" s="146"/>
      <c r="BXU128" s="146"/>
      <c r="BXV128" s="146"/>
      <c r="BXW128" s="146"/>
      <c r="BXX128" s="146"/>
      <c r="BXY128" s="146"/>
      <c r="BXZ128" s="146"/>
      <c r="BYA128" s="146"/>
      <c r="BYB128" s="146"/>
      <c r="BYC128" s="146"/>
      <c r="BYD128" s="146"/>
      <c r="BYE128" s="146"/>
      <c r="BYF128" s="146"/>
      <c r="BYG128" s="146"/>
      <c r="BYH128" s="146"/>
      <c r="BYI128" s="146"/>
      <c r="BYJ128" s="146"/>
      <c r="BYK128" s="146"/>
      <c r="BYL128" s="146"/>
      <c r="BYM128" s="146"/>
      <c r="BYN128" s="146"/>
      <c r="BYO128" s="146"/>
      <c r="BYP128" s="146"/>
      <c r="BYQ128" s="146"/>
      <c r="BYR128" s="146"/>
      <c r="BYS128" s="146"/>
      <c r="BYT128" s="146"/>
      <c r="BYU128" s="146"/>
      <c r="BYV128" s="146"/>
      <c r="BYW128" s="146"/>
      <c r="BYX128" s="146"/>
      <c r="BYY128" s="146"/>
      <c r="BYZ128" s="146"/>
      <c r="BZA128" s="146"/>
      <c r="BZB128" s="146"/>
      <c r="BZC128" s="146"/>
      <c r="BZD128" s="146"/>
      <c r="BZE128" s="146"/>
      <c r="BZF128" s="146"/>
      <c r="BZG128" s="146"/>
      <c r="BZH128" s="146"/>
      <c r="BZI128" s="146"/>
      <c r="BZJ128" s="146"/>
      <c r="BZK128" s="146"/>
      <c r="BZL128" s="146"/>
      <c r="BZM128" s="146"/>
      <c r="BZN128" s="146"/>
      <c r="BZO128" s="146"/>
      <c r="BZP128" s="146"/>
      <c r="BZQ128" s="146"/>
      <c r="BZR128" s="146"/>
      <c r="BZS128" s="146"/>
      <c r="BZT128" s="146"/>
      <c r="BZU128" s="146"/>
      <c r="BZV128" s="146"/>
      <c r="BZW128" s="146"/>
      <c r="BZX128" s="146"/>
      <c r="BZY128" s="146"/>
      <c r="BZZ128" s="146"/>
      <c r="CAA128" s="146"/>
      <c r="CAB128" s="146"/>
      <c r="CAC128" s="146"/>
      <c r="CAD128" s="146"/>
      <c r="CAE128" s="146"/>
      <c r="CAF128" s="146"/>
      <c r="CAG128" s="146"/>
      <c r="CAH128" s="146"/>
      <c r="CAI128" s="146"/>
      <c r="CAJ128" s="146"/>
      <c r="CAK128" s="146"/>
      <c r="CAL128" s="146"/>
      <c r="CAM128" s="146"/>
      <c r="CAN128" s="146"/>
      <c r="CAO128" s="146"/>
      <c r="CAP128" s="146"/>
      <c r="CAQ128" s="146"/>
      <c r="CAR128" s="146"/>
      <c r="CAS128" s="146"/>
      <c r="CAT128" s="146"/>
      <c r="CAU128" s="146"/>
      <c r="CAV128" s="146"/>
      <c r="CAW128" s="146"/>
      <c r="CAX128" s="146"/>
      <c r="CAY128" s="146"/>
      <c r="CAZ128" s="146"/>
      <c r="CBA128" s="146"/>
      <c r="CBB128" s="146"/>
      <c r="CBC128" s="146"/>
      <c r="CBD128" s="146"/>
      <c r="CBE128" s="146"/>
      <c r="CBF128" s="146"/>
      <c r="CBG128" s="146"/>
      <c r="CBH128" s="146"/>
      <c r="CBI128" s="146"/>
      <c r="CBJ128" s="146"/>
      <c r="CBK128" s="146"/>
      <c r="CBL128" s="146"/>
      <c r="CBM128" s="146"/>
      <c r="CBN128" s="146"/>
      <c r="CBO128" s="146"/>
      <c r="CBP128" s="146"/>
      <c r="CBQ128" s="146"/>
      <c r="CBR128" s="146"/>
      <c r="CBS128" s="146"/>
      <c r="CBT128" s="146"/>
      <c r="CBU128" s="146"/>
      <c r="CBV128" s="146"/>
      <c r="CBW128" s="146"/>
      <c r="CBX128" s="146"/>
      <c r="CBY128" s="146"/>
      <c r="CBZ128" s="146"/>
      <c r="CCA128" s="146"/>
      <c r="CCB128" s="146"/>
      <c r="CCC128" s="146"/>
      <c r="CCD128" s="146"/>
      <c r="CCE128" s="146"/>
      <c r="CCF128" s="146"/>
      <c r="CCG128" s="146"/>
      <c r="CCH128" s="146"/>
      <c r="CCI128" s="146"/>
      <c r="CCJ128" s="146"/>
      <c r="CCK128" s="146"/>
      <c r="CCL128" s="146"/>
      <c r="CCM128" s="146"/>
      <c r="CCN128" s="146"/>
      <c r="CCO128" s="146"/>
      <c r="CCP128" s="146"/>
      <c r="CCQ128" s="146"/>
      <c r="CCR128" s="146"/>
      <c r="CCS128" s="146"/>
      <c r="CCT128" s="146"/>
      <c r="CCU128" s="146"/>
      <c r="CCV128" s="146"/>
      <c r="CCW128" s="146"/>
      <c r="CCX128" s="146"/>
      <c r="CCY128" s="146"/>
      <c r="CCZ128" s="146"/>
      <c r="CDA128" s="146"/>
      <c r="CDB128" s="146"/>
      <c r="CDC128" s="146"/>
      <c r="CDD128" s="146"/>
      <c r="CDE128" s="146"/>
      <c r="CDF128" s="146"/>
      <c r="CDG128" s="146"/>
      <c r="CDH128" s="146"/>
      <c r="CDI128" s="146"/>
      <c r="CDJ128" s="146"/>
      <c r="CDK128" s="146"/>
      <c r="CDL128" s="146"/>
      <c r="CDM128" s="146"/>
      <c r="CDN128" s="146"/>
      <c r="CDO128" s="146"/>
      <c r="CDP128" s="146"/>
      <c r="CDQ128" s="146"/>
      <c r="CDR128" s="146"/>
      <c r="CDS128" s="146"/>
      <c r="CDT128" s="146"/>
      <c r="CDU128" s="146"/>
      <c r="CDV128" s="146"/>
      <c r="CDW128" s="146"/>
      <c r="CDX128" s="146"/>
      <c r="CDY128" s="146"/>
      <c r="CDZ128" s="146"/>
      <c r="CEA128" s="146"/>
      <c r="CEB128" s="146"/>
      <c r="CEC128" s="146"/>
      <c r="CED128" s="146"/>
      <c r="CEE128" s="146"/>
      <c r="CEF128" s="146"/>
      <c r="CEG128" s="146"/>
      <c r="CEH128" s="146"/>
      <c r="CEI128" s="146"/>
      <c r="CEJ128" s="146"/>
      <c r="CEK128" s="146"/>
      <c r="CEL128" s="146"/>
      <c r="CEM128" s="146"/>
      <c r="CEN128" s="146"/>
      <c r="CEO128" s="146"/>
      <c r="CEP128" s="146"/>
      <c r="CEQ128" s="146"/>
      <c r="CER128" s="146"/>
      <c r="CES128" s="146"/>
      <c r="CET128" s="146"/>
      <c r="CEU128" s="146"/>
      <c r="CEV128" s="146"/>
      <c r="CEW128" s="146"/>
      <c r="CEX128" s="146"/>
      <c r="CEY128" s="146"/>
      <c r="CEZ128" s="146"/>
      <c r="CFA128" s="146"/>
      <c r="CFB128" s="146"/>
      <c r="CFC128" s="146"/>
      <c r="CFD128" s="146"/>
      <c r="CFE128" s="146"/>
      <c r="CFF128" s="146"/>
      <c r="CFG128" s="146"/>
      <c r="CFH128" s="146"/>
      <c r="CFI128" s="146"/>
      <c r="CFJ128" s="146"/>
      <c r="CFK128" s="146"/>
      <c r="CFL128" s="146"/>
      <c r="CFM128" s="146"/>
      <c r="CFN128" s="146"/>
      <c r="CFO128" s="146"/>
      <c r="CFP128" s="146"/>
      <c r="CFQ128" s="146"/>
      <c r="CFR128" s="146"/>
      <c r="CFS128" s="146"/>
      <c r="CFT128" s="146"/>
      <c r="CFU128" s="146"/>
      <c r="CFV128" s="146"/>
      <c r="CFW128" s="146"/>
      <c r="CFX128" s="146"/>
      <c r="CFY128" s="146"/>
      <c r="CFZ128" s="146"/>
      <c r="CGA128" s="146"/>
      <c r="CGB128" s="146"/>
      <c r="CGC128" s="146"/>
      <c r="CGD128" s="146"/>
      <c r="CGE128" s="146"/>
      <c r="CGF128" s="146"/>
      <c r="CGG128" s="146"/>
      <c r="CGH128" s="146"/>
      <c r="CGI128" s="146"/>
      <c r="CGJ128" s="146"/>
      <c r="CGK128" s="146"/>
      <c r="CGL128" s="146"/>
      <c r="CGM128" s="146"/>
      <c r="CGN128" s="146"/>
      <c r="CGO128" s="146"/>
      <c r="CGP128" s="146"/>
      <c r="CGQ128" s="146"/>
      <c r="CGR128" s="146"/>
      <c r="CGS128" s="146"/>
      <c r="CGT128" s="146"/>
      <c r="CGU128" s="146"/>
      <c r="CGV128" s="146"/>
      <c r="CGW128" s="146"/>
      <c r="CGX128" s="146"/>
      <c r="CGY128" s="146"/>
      <c r="CGZ128" s="146"/>
      <c r="CHA128" s="146"/>
      <c r="CHB128" s="146"/>
      <c r="CHC128" s="146"/>
      <c r="CHD128" s="146"/>
      <c r="CHE128" s="146"/>
      <c r="CHF128" s="146"/>
      <c r="CHG128" s="146"/>
      <c r="CHH128" s="146"/>
      <c r="CHI128" s="146"/>
      <c r="CHJ128" s="146"/>
      <c r="CHK128" s="146"/>
      <c r="CHL128" s="146"/>
      <c r="CHM128" s="146"/>
      <c r="CHN128" s="146"/>
      <c r="CHO128" s="146"/>
      <c r="CHP128" s="146"/>
      <c r="CHQ128" s="146"/>
      <c r="CHR128" s="146"/>
      <c r="CHS128" s="146"/>
      <c r="CHT128" s="146"/>
      <c r="CHU128" s="146"/>
      <c r="CHV128" s="146"/>
      <c r="CHW128" s="146"/>
      <c r="CHX128" s="146"/>
      <c r="CHY128" s="146"/>
      <c r="CHZ128" s="146"/>
      <c r="CIA128" s="146"/>
      <c r="CIB128" s="146"/>
      <c r="CIC128" s="146"/>
      <c r="CID128" s="146"/>
      <c r="CIE128" s="146"/>
      <c r="CIF128" s="146"/>
      <c r="CIG128" s="146"/>
      <c r="CIH128" s="146"/>
      <c r="CII128" s="146"/>
      <c r="CIJ128" s="146"/>
      <c r="CIK128" s="146"/>
      <c r="CIL128" s="146"/>
      <c r="CIM128" s="146"/>
      <c r="CIN128" s="146"/>
      <c r="CIO128" s="146"/>
      <c r="CIP128" s="146"/>
      <c r="CIQ128" s="146"/>
      <c r="CIR128" s="146"/>
      <c r="CIS128" s="146"/>
      <c r="CIT128" s="146"/>
      <c r="CIU128" s="146"/>
      <c r="CIV128" s="146"/>
      <c r="CIW128" s="146"/>
      <c r="CIX128" s="146"/>
      <c r="CIY128" s="146"/>
      <c r="CIZ128" s="146"/>
      <c r="CJA128" s="146"/>
      <c r="CJB128" s="146"/>
      <c r="CJC128" s="146"/>
      <c r="CJD128" s="146"/>
      <c r="CJE128" s="146"/>
      <c r="CJF128" s="146"/>
      <c r="CJG128" s="146"/>
      <c r="CJH128" s="146"/>
      <c r="CJI128" s="146"/>
      <c r="CJJ128" s="146"/>
      <c r="CJK128" s="146"/>
      <c r="CJL128" s="146"/>
      <c r="CJM128" s="146"/>
      <c r="CJN128" s="146"/>
      <c r="CJO128" s="146"/>
      <c r="CJP128" s="146"/>
      <c r="CJQ128" s="146"/>
      <c r="CJR128" s="146"/>
      <c r="CJS128" s="146"/>
      <c r="CJT128" s="146"/>
      <c r="CJU128" s="146"/>
      <c r="CJV128" s="146"/>
      <c r="CJW128" s="146"/>
      <c r="CJX128" s="146"/>
      <c r="CJY128" s="146"/>
      <c r="CJZ128" s="146"/>
      <c r="CKA128" s="146"/>
      <c r="CKB128" s="146"/>
      <c r="CKC128" s="146"/>
      <c r="CKD128" s="146"/>
      <c r="CKE128" s="146"/>
      <c r="CKF128" s="146"/>
      <c r="CKG128" s="146"/>
      <c r="CKH128" s="146"/>
      <c r="CKI128" s="146"/>
      <c r="CKJ128" s="146"/>
      <c r="CKK128" s="146"/>
      <c r="CKL128" s="146"/>
      <c r="CKM128" s="146"/>
      <c r="CKN128" s="146"/>
      <c r="CKO128" s="146"/>
      <c r="CKP128" s="146"/>
      <c r="CKQ128" s="146"/>
      <c r="CKR128" s="146"/>
      <c r="CKS128" s="146"/>
      <c r="CKT128" s="146"/>
      <c r="CKU128" s="146"/>
      <c r="CKV128" s="146"/>
      <c r="CKW128" s="146"/>
      <c r="CKX128" s="146"/>
      <c r="CKY128" s="146"/>
      <c r="CKZ128" s="146"/>
      <c r="CLA128" s="146"/>
      <c r="CLB128" s="146"/>
      <c r="CLC128" s="146"/>
      <c r="CLD128" s="146"/>
      <c r="CLE128" s="146"/>
      <c r="CLF128" s="146"/>
      <c r="CLG128" s="146"/>
      <c r="CLH128" s="146"/>
      <c r="CLI128" s="146"/>
      <c r="CLJ128" s="146"/>
      <c r="CLK128" s="146"/>
      <c r="CLL128" s="146"/>
      <c r="CLM128" s="146"/>
      <c r="CLN128" s="146"/>
      <c r="CLO128" s="146"/>
      <c r="CLP128" s="146"/>
      <c r="CLQ128" s="146"/>
      <c r="CLR128" s="146"/>
      <c r="CLS128" s="146"/>
      <c r="CLT128" s="146"/>
      <c r="CLU128" s="146"/>
      <c r="CLV128" s="146"/>
      <c r="CLW128" s="146"/>
      <c r="CLX128" s="146"/>
      <c r="CLY128" s="146"/>
      <c r="CLZ128" s="146"/>
      <c r="CMA128" s="146"/>
      <c r="CMB128" s="146"/>
      <c r="CMC128" s="146"/>
      <c r="CMD128" s="146"/>
      <c r="CME128" s="146"/>
      <c r="CMF128" s="146"/>
      <c r="CMG128" s="146"/>
      <c r="CMH128" s="146"/>
      <c r="CMI128" s="146"/>
      <c r="CMJ128" s="146"/>
      <c r="CMK128" s="146"/>
      <c r="CML128" s="146"/>
      <c r="CMM128" s="146"/>
      <c r="CMN128" s="146"/>
      <c r="CMO128" s="146"/>
      <c r="CMP128" s="146"/>
      <c r="CMQ128" s="146"/>
      <c r="CMR128" s="146"/>
      <c r="CMS128" s="146"/>
      <c r="CMT128" s="146"/>
      <c r="CMU128" s="146"/>
      <c r="CMV128" s="146"/>
      <c r="CMW128" s="146"/>
      <c r="CMX128" s="146"/>
      <c r="CMY128" s="146"/>
      <c r="CMZ128" s="146"/>
      <c r="CNA128" s="146"/>
      <c r="CNB128" s="146"/>
      <c r="CNC128" s="146"/>
      <c r="CND128" s="146"/>
      <c r="CNE128" s="146"/>
      <c r="CNF128" s="146"/>
      <c r="CNG128" s="146"/>
      <c r="CNH128" s="146"/>
      <c r="CNI128" s="146"/>
      <c r="CNJ128" s="146"/>
      <c r="CNK128" s="146"/>
      <c r="CNL128" s="146"/>
      <c r="CNM128" s="146"/>
      <c r="CNN128" s="146"/>
      <c r="CNO128" s="146"/>
      <c r="CNP128" s="146"/>
      <c r="CNQ128" s="146"/>
      <c r="CNR128" s="146"/>
      <c r="CNS128" s="146"/>
      <c r="CNT128" s="146"/>
      <c r="CNU128" s="146"/>
      <c r="CNV128" s="146"/>
      <c r="CNW128" s="146"/>
      <c r="CNX128" s="146"/>
      <c r="CNY128" s="146"/>
      <c r="CNZ128" s="146"/>
      <c r="COA128" s="146"/>
      <c r="COB128" s="146"/>
      <c r="COC128" s="146"/>
      <c r="COD128" s="146"/>
      <c r="COE128" s="146"/>
      <c r="COF128" s="146"/>
      <c r="COG128" s="146"/>
      <c r="COH128" s="146"/>
      <c r="COI128" s="146"/>
      <c r="COJ128" s="146"/>
      <c r="COK128" s="146"/>
      <c r="COL128" s="146"/>
      <c r="COM128" s="146"/>
      <c r="CON128" s="146"/>
      <c r="COO128" s="146"/>
      <c r="COP128" s="146"/>
      <c r="COQ128" s="146"/>
      <c r="COR128" s="146"/>
      <c r="COS128" s="146"/>
      <c r="COT128" s="146"/>
      <c r="COU128" s="146"/>
      <c r="COV128" s="146"/>
      <c r="COW128" s="146"/>
      <c r="COX128" s="146"/>
      <c r="COY128" s="146"/>
      <c r="COZ128" s="146"/>
      <c r="CPA128" s="146"/>
      <c r="CPB128" s="146"/>
      <c r="CPC128" s="146"/>
      <c r="CPD128" s="146"/>
      <c r="CPE128" s="146"/>
      <c r="CPF128" s="146"/>
      <c r="CPG128" s="146"/>
      <c r="CPH128" s="146"/>
      <c r="CPI128" s="146"/>
      <c r="CPJ128" s="146"/>
      <c r="CPK128" s="146"/>
      <c r="CPL128" s="146"/>
      <c r="CPM128" s="146"/>
      <c r="CPN128" s="146"/>
      <c r="CPO128" s="146"/>
      <c r="CPP128" s="146"/>
      <c r="CPQ128" s="146"/>
      <c r="CPR128" s="146"/>
      <c r="CPS128" s="146"/>
      <c r="CPT128" s="146"/>
      <c r="CPU128" s="146"/>
      <c r="CPV128" s="146"/>
      <c r="CPW128" s="146"/>
      <c r="CPX128" s="146"/>
      <c r="CPY128" s="146"/>
      <c r="CPZ128" s="146"/>
      <c r="CQA128" s="146"/>
      <c r="CQB128" s="146"/>
      <c r="CQC128" s="146"/>
      <c r="CQD128" s="146"/>
      <c r="CQE128" s="146"/>
      <c r="CQF128" s="146"/>
      <c r="CQG128" s="146"/>
      <c r="CQH128" s="146"/>
      <c r="CQI128" s="146"/>
      <c r="CQJ128" s="146"/>
      <c r="CQK128" s="146"/>
      <c r="CQL128" s="146"/>
      <c r="CQM128" s="146"/>
      <c r="CQN128" s="146"/>
      <c r="CQO128" s="146"/>
      <c r="CQP128" s="146"/>
      <c r="CQQ128" s="146"/>
      <c r="CQR128" s="146"/>
      <c r="CQS128" s="146"/>
      <c r="CQT128" s="146"/>
      <c r="CQU128" s="146"/>
      <c r="CQV128" s="146"/>
      <c r="CQW128" s="146"/>
      <c r="CQX128" s="146"/>
      <c r="CQY128" s="146"/>
      <c r="CQZ128" s="146"/>
      <c r="CRA128" s="146"/>
      <c r="CRB128" s="146"/>
      <c r="CRC128" s="146"/>
      <c r="CRD128" s="146"/>
      <c r="CRE128" s="146"/>
      <c r="CRF128" s="146"/>
      <c r="CRG128" s="146"/>
      <c r="CRH128" s="146"/>
      <c r="CRI128" s="146"/>
      <c r="CRJ128" s="146"/>
      <c r="CRK128" s="146"/>
      <c r="CRL128" s="146"/>
      <c r="CRM128" s="146"/>
      <c r="CRN128" s="146"/>
      <c r="CRO128" s="146"/>
      <c r="CRP128" s="146"/>
      <c r="CRQ128" s="146"/>
      <c r="CRR128" s="146"/>
      <c r="CRS128" s="146"/>
      <c r="CRT128" s="146"/>
      <c r="CRU128" s="146"/>
      <c r="CRV128" s="146"/>
      <c r="CRW128" s="146"/>
      <c r="CRX128" s="146"/>
      <c r="CRY128" s="146"/>
      <c r="CRZ128" s="146"/>
      <c r="CSA128" s="146"/>
      <c r="CSB128" s="146"/>
      <c r="CSC128" s="146"/>
      <c r="CSD128" s="146"/>
      <c r="CSE128" s="146"/>
      <c r="CSF128" s="146"/>
      <c r="CSG128" s="146"/>
      <c r="CSH128" s="146"/>
      <c r="CSI128" s="146"/>
      <c r="CSJ128" s="146"/>
      <c r="CSK128" s="146"/>
      <c r="CSL128" s="146"/>
      <c r="CSM128" s="146"/>
      <c r="CSN128" s="146"/>
      <c r="CSO128" s="146"/>
      <c r="CSP128" s="146"/>
      <c r="CSQ128" s="146"/>
      <c r="CSR128" s="146"/>
      <c r="CSS128" s="146"/>
      <c r="CST128" s="146"/>
      <c r="CSU128" s="146"/>
      <c r="CSV128" s="146"/>
      <c r="CSW128" s="146"/>
      <c r="CSX128" s="146"/>
      <c r="CSY128" s="146"/>
      <c r="CSZ128" s="146"/>
      <c r="CTA128" s="146"/>
      <c r="CTB128" s="146"/>
      <c r="CTC128" s="146"/>
      <c r="CTD128" s="146"/>
      <c r="CTE128" s="146"/>
      <c r="CTF128" s="146"/>
      <c r="CTG128" s="146"/>
      <c r="CTH128" s="146"/>
      <c r="CTI128" s="146"/>
      <c r="CTJ128" s="146"/>
      <c r="CTK128" s="146"/>
      <c r="CTL128" s="146"/>
      <c r="CTM128" s="146"/>
      <c r="CTN128" s="146"/>
      <c r="CTO128" s="146"/>
      <c r="CTP128" s="146"/>
      <c r="CTQ128" s="146"/>
      <c r="CTR128" s="146"/>
      <c r="CTS128" s="146"/>
      <c r="CTT128" s="146"/>
      <c r="CTU128" s="146"/>
      <c r="CTV128" s="146"/>
      <c r="CTW128" s="146"/>
      <c r="CTX128" s="146"/>
      <c r="CTY128" s="146"/>
      <c r="CTZ128" s="146"/>
      <c r="CUA128" s="146"/>
      <c r="CUB128" s="146"/>
      <c r="CUC128" s="146"/>
      <c r="CUD128" s="146"/>
      <c r="CUE128" s="146"/>
      <c r="CUF128" s="146"/>
      <c r="CUG128" s="146"/>
      <c r="CUH128" s="146"/>
      <c r="CUI128" s="146"/>
      <c r="CUJ128" s="146"/>
      <c r="CUK128" s="146"/>
      <c r="CUL128" s="146"/>
      <c r="CUM128" s="146"/>
      <c r="CUN128" s="146"/>
      <c r="CUO128" s="146"/>
      <c r="CUP128" s="146"/>
      <c r="CUQ128" s="146"/>
      <c r="CUR128" s="146"/>
      <c r="CUS128" s="146"/>
      <c r="CUT128" s="146"/>
      <c r="CUU128" s="146"/>
      <c r="CUV128" s="146"/>
      <c r="CUW128" s="146"/>
      <c r="CUX128" s="146"/>
      <c r="CUY128" s="146"/>
      <c r="CUZ128" s="146"/>
      <c r="CVA128" s="146"/>
      <c r="CVB128" s="146"/>
      <c r="CVC128" s="146"/>
      <c r="CVD128" s="146"/>
      <c r="CVE128" s="146"/>
      <c r="CVF128" s="146"/>
      <c r="CVG128" s="146"/>
      <c r="CVH128" s="146"/>
      <c r="CVI128" s="146"/>
      <c r="CVJ128" s="146"/>
      <c r="CVK128" s="146"/>
      <c r="CVL128" s="146"/>
      <c r="CVM128" s="146"/>
      <c r="CVN128" s="146"/>
      <c r="CVO128" s="146"/>
      <c r="CVP128" s="146"/>
      <c r="CVQ128" s="146"/>
      <c r="CVR128" s="146"/>
      <c r="CVS128" s="146"/>
      <c r="CVT128" s="146"/>
      <c r="CVU128" s="146"/>
      <c r="CVV128" s="146"/>
      <c r="CVW128" s="146"/>
      <c r="CVX128" s="146"/>
      <c r="CVY128" s="146"/>
      <c r="CVZ128" s="146"/>
      <c r="CWA128" s="146"/>
      <c r="CWB128" s="146"/>
      <c r="CWC128" s="146"/>
      <c r="CWD128" s="146"/>
      <c r="CWE128" s="146"/>
      <c r="CWF128" s="146"/>
      <c r="CWG128" s="146"/>
      <c r="CWH128" s="146"/>
      <c r="CWI128" s="146"/>
      <c r="CWJ128" s="146"/>
      <c r="CWK128" s="146"/>
      <c r="CWL128" s="146"/>
      <c r="CWM128" s="146"/>
      <c r="CWN128" s="146"/>
      <c r="CWO128" s="146"/>
      <c r="CWP128" s="146"/>
      <c r="CWQ128" s="146"/>
      <c r="CWR128" s="146"/>
      <c r="CWS128" s="146"/>
      <c r="CWT128" s="146"/>
      <c r="CWU128" s="146"/>
      <c r="CWV128" s="146"/>
      <c r="CWW128" s="146"/>
      <c r="CWX128" s="146"/>
      <c r="CWY128" s="146"/>
      <c r="CWZ128" s="146"/>
      <c r="CXA128" s="146"/>
      <c r="CXB128" s="146"/>
      <c r="CXC128" s="146"/>
      <c r="CXD128" s="146"/>
      <c r="CXE128" s="146"/>
      <c r="CXF128" s="146"/>
      <c r="CXG128" s="146"/>
      <c r="CXH128" s="146"/>
      <c r="CXI128" s="146"/>
      <c r="CXJ128" s="146"/>
      <c r="CXK128" s="146"/>
      <c r="CXL128" s="146"/>
      <c r="CXM128" s="146"/>
      <c r="CXN128" s="146"/>
      <c r="CXO128" s="146"/>
      <c r="CXP128" s="146"/>
      <c r="CXQ128" s="146"/>
      <c r="CXR128" s="146"/>
      <c r="CXS128" s="146"/>
      <c r="CXT128" s="146"/>
      <c r="CXU128" s="146"/>
      <c r="CXV128" s="146"/>
      <c r="CXW128" s="146"/>
      <c r="CXX128" s="146"/>
      <c r="CXY128" s="146"/>
      <c r="CXZ128" s="146"/>
      <c r="CYA128" s="146"/>
      <c r="CYB128" s="146"/>
      <c r="CYC128" s="146"/>
      <c r="CYD128" s="146"/>
      <c r="CYE128" s="146"/>
      <c r="CYF128" s="146"/>
      <c r="CYG128" s="146"/>
      <c r="CYH128" s="146"/>
      <c r="CYI128" s="146"/>
      <c r="CYJ128" s="146"/>
      <c r="CYK128" s="146"/>
      <c r="CYL128" s="146"/>
      <c r="CYM128" s="146"/>
      <c r="CYN128" s="146"/>
      <c r="CYO128" s="146"/>
      <c r="CYP128" s="146"/>
      <c r="CYQ128" s="146"/>
      <c r="CYR128" s="146"/>
      <c r="CYS128" s="146"/>
      <c r="CYT128" s="146"/>
      <c r="CYU128" s="146"/>
      <c r="CYV128" s="146"/>
      <c r="CYW128" s="146"/>
      <c r="CYX128" s="146"/>
      <c r="CYY128" s="146"/>
      <c r="CYZ128" s="146"/>
      <c r="CZA128" s="146"/>
      <c r="CZB128" s="146"/>
      <c r="CZC128" s="146"/>
      <c r="CZD128" s="146"/>
      <c r="CZE128" s="146"/>
      <c r="CZF128" s="146"/>
      <c r="CZG128" s="146"/>
      <c r="CZH128" s="146"/>
      <c r="CZI128" s="146"/>
      <c r="CZJ128" s="146"/>
      <c r="CZK128" s="146"/>
      <c r="CZL128" s="146"/>
      <c r="CZM128" s="146"/>
      <c r="CZN128" s="146"/>
      <c r="CZO128" s="146"/>
      <c r="CZP128" s="146"/>
      <c r="CZQ128" s="146"/>
      <c r="CZR128" s="146"/>
      <c r="CZS128" s="146"/>
      <c r="CZT128" s="146"/>
      <c r="CZU128" s="146"/>
      <c r="CZV128" s="146"/>
      <c r="CZW128" s="146"/>
      <c r="CZX128" s="146"/>
      <c r="CZY128" s="146"/>
      <c r="CZZ128" s="146"/>
      <c r="DAA128" s="146"/>
      <c r="DAB128" s="146"/>
      <c r="DAC128" s="146"/>
      <c r="DAD128" s="146"/>
      <c r="DAE128" s="146"/>
      <c r="DAF128" s="146"/>
      <c r="DAG128" s="146"/>
      <c r="DAH128" s="146"/>
      <c r="DAI128" s="146"/>
      <c r="DAJ128" s="146"/>
      <c r="DAK128" s="146"/>
      <c r="DAL128" s="146"/>
      <c r="DAM128" s="146"/>
      <c r="DAN128" s="146"/>
      <c r="DAO128" s="146"/>
      <c r="DAP128" s="146"/>
      <c r="DAQ128" s="146"/>
      <c r="DAR128" s="146"/>
      <c r="DAS128" s="146"/>
      <c r="DAT128" s="146"/>
      <c r="DAU128" s="146"/>
      <c r="DAV128" s="146"/>
      <c r="DAW128" s="146"/>
      <c r="DAX128" s="146"/>
      <c r="DAY128" s="146"/>
      <c r="DAZ128" s="146"/>
      <c r="DBA128" s="146"/>
      <c r="DBB128" s="146"/>
      <c r="DBC128" s="146"/>
      <c r="DBD128" s="146"/>
      <c r="DBE128" s="146"/>
      <c r="DBF128" s="146"/>
      <c r="DBG128" s="146"/>
      <c r="DBH128" s="146"/>
      <c r="DBI128" s="146"/>
      <c r="DBJ128" s="146"/>
      <c r="DBK128" s="146"/>
      <c r="DBL128" s="146"/>
      <c r="DBM128" s="146"/>
      <c r="DBN128" s="146"/>
      <c r="DBO128" s="146"/>
      <c r="DBP128" s="146"/>
      <c r="DBQ128" s="146"/>
      <c r="DBR128" s="146"/>
      <c r="DBS128" s="146"/>
      <c r="DBT128" s="146"/>
      <c r="DBU128" s="146"/>
      <c r="DBV128" s="146"/>
      <c r="DBW128" s="146"/>
      <c r="DBX128" s="146"/>
      <c r="DBY128" s="146"/>
      <c r="DBZ128" s="146"/>
      <c r="DCA128" s="146"/>
      <c r="DCB128" s="146"/>
      <c r="DCC128" s="146"/>
      <c r="DCD128" s="146"/>
      <c r="DCE128" s="146"/>
      <c r="DCF128" s="146"/>
      <c r="DCG128" s="146"/>
      <c r="DCH128" s="146"/>
      <c r="DCI128" s="146"/>
      <c r="DCJ128" s="146"/>
      <c r="DCK128" s="146"/>
      <c r="DCL128" s="146"/>
      <c r="DCM128" s="146"/>
      <c r="DCN128" s="146"/>
      <c r="DCO128" s="146"/>
      <c r="DCP128" s="146"/>
      <c r="DCQ128" s="146"/>
      <c r="DCR128" s="146"/>
      <c r="DCS128" s="146"/>
      <c r="DCT128" s="146"/>
      <c r="DCU128" s="146"/>
      <c r="DCV128" s="146"/>
      <c r="DCW128" s="146"/>
      <c r="DCX128" s="146"/>
      <c r="DCY128" s="146"/>
      <c r="DCZ128" s="146"/>
      <c r="DDA128" s="146"/>
      <c r="DDB128" s="146"/>
      <c r="DDC128" s="146"/>
      <c r="DDD128" s="146"/>
      <c r="DDE128" s="146"/>
      <c r="DDF128" s="146"/>
      <c r="DDG128" s="146"/>
      <c r="DDH128" s="146"/>
      <c r="DDI128" s="146"/>
      <c r="DDJ128" s="146"/>
      <c r="DDK128" s="146"/>
      <c r="DDL128" s="146"/>
      <c r="DDM128" s="146"/>
      <c r="DDN128" s="146"/>
      <c r="DDO128" s="146"/>
      <c r="DDP128" s="146"/>
      <c r="DDQ128" s="146"/>
      <c r="DDR128" s="146"/>
      <c r="DDS128" s="146"/>
      <c r="DDT128" s="146"/>
      <c r="DDU128" s="146"/>
      <c r="DDV128" s="146"/>
      <c r="DDW128" s="146"/>
      <c r="DDX128" s="146"/>
      <c r="DDY128" s="146"/>
      <c r="DDZ128" s="146"/>
      <c r="DEA128" s="146"/>
      <c r="DEB128" s="146"/>
      <c r="DEC128" s="146"/>
      <c r="DED128" s="146"/>
      <c r="DEE128" s="146"/>
      <c r="DEF128" s="146"/>
      <c r="DEG128" s="146"/>
      <c r="DEH128" s="146"/>
      <c r="DEI128" s="146"/>
      <c r="DEJ128" s="146"/>
      <c r="DEK128" s="146"/>
      <c r="DEL128" s="146"/>
      <c r="DEM128" s="146"/>
      <c r="DEN128" s="146"/>
      <c r="DEO128" s="146"/>
      <c r="DEP128" s="146"/>
      <c r="DEQ128" s="146"/>
      <c r="DER128" s="146"/>
      <c r="DES128" s="146"/>
      <c r="DET128" s="146"/>
      <c r="DEU128" s="146"/>
      <c r="DEV128" s="146"/>
      <c r="DEW128" s="146"/>
      <c r="DEX128" s="146"/>
      <c r="DEY128" s="146"/>
      <c r="DEZ128" s="146"/>
      <c r="DFA128" s="146"/>
      <c r="DFB128" s="146"/>
      <c r="DFC128" s="146"/>
      <c r="DFD128" s="146"/>
      <c r="DFE128" s="146"/>
      <c r="DFF128" s="146"/>
      <c r="DFG128" s="146"/>
      <c r="DFH128" s="146"/>
      <c r="DFI128" s="146"/>
      <c r="DFJ128" s="146"/>
      <c r="DFK128" s="146"/>
      <c r="DFL128" s="146"/>
      <c r="DFM128" s="146"/>
      <c r="DFN128" s="146"/>
      <c r="DFO128" s="146"/>
      <c r="DFP128" s="146"/>
      <c r="DFQ128" s="146"/>
      <c r="DFR128" s="146"/>
      <c r="DFS128" s="146"/>
      <c r="DFT128" s="146"/>
      <c r="DFU128" s="146"/>
      <c r="DFV128" s="146"/>
      <c r="DFW128" s="146"/>
      <c r="DFX128" s="146"/>
      <c r="DFY128" s="146"/>
      <c r="DFZ128" s="146"/>
      <c r="DGA128" s="146"/>
      <c r="DGB128" s="146"/>
      <c r="DGC128" s="146"/>
      <c r="DGD128" s="146"/>
      <c r="DGE128" s="146"/>
      <c r="DGF128" s="146"/>
      <c r="DGG128" s="146"/>
      <c r="DGH128" s="146"/>
      <c r="DGI128" s="146"/>
      <c r="DGJ128" s="146"/>
      <c r="DGK128" s="146"/>
      <c r="DGL128" s="146"/>
      <c r="DGM128" s="146"/>
      <c r="DGN128" s="146"/>
      <c r="DGO128" s="146"/>
      <c r="DGP128" s="146"/>
      <c r="DGQ128" s="146"/>
      <c r="DGR128" s="146"/>
      <c r="DGS128" s="146"/>
      <c r="DGT128" s="146"/>
      <c r="DGU128" s="146"/>
      <c r="DGV128" s="146"/>
      <c r="DGW128" s="146"/>
      <c r="DGX128" s="146"/>
      <c r="DGY128" s="146"/>
      <c r="DGZ128" s="146"/>
      <c r="DHA128" s="146"/>
      <c r="DHB128" s="146"/>
      <c r="DHC128" s="146"/>
      <c r="DHD128" s="146"/>
      <c r="DHE128" s="146"/>
      <c r="DHF128" s="146"/>
      <c r="DHG128" s="146"/>
      <c r="DHH128" s="146"/>
      <c r="DHI128" s="146"/>
      <c r="DHJ128" s="146"/>
      <c r="DHK128" s="146"/>
      <c r="DHL128" s="146"/>
      <c r="DHM128" s="146"/>
      <c r="DHN128" s="146"/>
      <c r="DHO128" s="146"/>
      <c r="DHP128" s="146"/>
      <c r="DHQ128" s="146"/>
      <c r="DHR128" s="146"/>
      <c r="DHS128" s="146"/>
      <c r="DHT128" s="146"/>
      <c r="DHU128" s="146"/>
      <c r="DHV128" s="146"/>
      <c r="DHW128" s="146"/>
      <c r="DHX128" s="146"/>
      <c r="DHY128" s="146"/>
      <c r="DHZ128" s="146"/>
      <c r="DIA128" s="146"/>
      <c r="DIB128" s="146"/>
      <c r="DIC128" s="146"/>
      <c r="DID128" s="146"/>
      <c r="DIE128" s="146"/>
      <c r="DIF128" s="146"/>
      <c r="DIG128" s="146"/>
      <c r="DIH128" s="146"/>
      <c r="DII128" s="146"/>
      <c r="DIJ128" s="146"/>
      <c r="DIK128" s="146"/>
      <c r="DIL128" s="146"/>
      <c r="DIM128" s="146"/>
      <c r="DIN128" s="146"/>
      <c r="DIO128" s="146"/>
      <c r="DIP128" s="146"/>
      <c r="DIQ128" s="146"/>
      <c r="DIR128" s="146"/>
      <c r="DIS128" s="146"/>
      <c r="DIT128" s="146"/>
      <c r="DIU128" s="146"/>
      <c r="DIV128" s="146"/>
      <c r="DIW128" s="146"/>
      <c r="DIX128" s="146"/>
      <c r="DIY128" s="146"/>
      <c r="DIZ128" s="146"/>
      <c r="DJA128" s="146"/>
      <c r="DJB128" s="146"/>
      <c r="DJC128" s="146"/>
      <c r="DJD128" s="146"/>
      <c r="DJE128" s="146"/>
      <c r="DJF128" s="146"/>
      <c r="DJG128" s="146"/>
      <c r="DJH128" s="146"/>
      <c r="DJI128" s="146"/>
      <c r="DJJ128" s="146"/>
      <c r="DJK128" s="146"/>
      <c r="DJL128" s="146"/>
      <c r="DJM128" s="146"/>
      <c r="DJN128" s="146"/>
      <c r="DJO128" s="146"/>
      <c r="DJP128" s="146"/>
      <c r="DJQ128" s="146"/>
      <c r="DJR128" s="146"/>
      <c r="DJS128" s="146"/>
      <c r="DJT128" s="146"/>
      <c r="DJU128" s="146"/>
      <c r="DJV128" s="146"/>
      <c r="DJW128" s="146"/>
      <c r="DJX128" s="146"/>
      <c r="DJY128" s="146"/>
      <c r="DJZ128" s="146"/>
      <c r="DKA128" s="146"/>
      <c r="DKB128" s="146"/>
      <c r="DKC128" s="146"/>
      <c r="DKD128" s="146"/>
      <c r="DKE128" s="146"/>
      <c r="DKF128" s="146"/>
      <c r="DKG128" s="146"/>
      <c r="DKH128" s="146"/>
      <c r="DKI128" s="146"/>
      <c r="DKJ128" s="146"/>
      <c r="DKK128" s="146"/>
      <c r="DKL128" s="146"/>
      <c r="DKM128" s="146"/>
      <c r="DKN128" s="146"/>
      <c r="DKO128" s="146"/>
      <c r="DKP128" s="146"/>
      <c r="DKQ128" s="146"/>
      <c r="DKR128" s="146"/>
      <c r="DKS128" s="146"/>
      <c r="DKT128" s="146"/>
      <c r="DKU128" s="146"/>
      <c r="DKV128" s="146"/>
      <c r="DKW128" s="146"/>
      <c r="DKX128" s="146"/>
      <c r="DKY128" s="146"/>
      <c r="DKZ128" s="146"/>
      <c r="DLA128" s="146"/>
      <c r="DLB128" s="146"/>
      <c r="DLC128" s="146"/>
      <c r="DLD128" s="146"/>
      <c r="DLE128" s="146"/>
      <c r="DLF128" s="146"/>
      <c r="DLG128" s="146"/>
      <c r="DLH128" s="146"/>
      <c r="DLI128" s="146"/>
      <c r="DLJ128" s="146"/>
      <c r="DLK128" s="146"/>
      <c r="DLL128" s="146"/>
      <c r="DLM128" s="146"/>
      <c r="DLN128" s="146"/>
      <c r="DLO128" s="146"/>
      <c r="DLP128" s="146"/>
      <c r="DLQ128" s="146"/>
      <c r="DLR128" s="146"/>
      <c r="DLS128" s="146"/>
      <c r="DLT128" s="146"/>
      <c r="DLU128" s="146"/>
      <c r="DLV128" s="146"/>
      <c r="DLW128" s="146"/>
      <c r="DLX128" s="146"/>
      <c r="DLY128" s="146"/>
      <c r="DLZ128" s="146"/>
      <c r="DMA128" s="146"/>
      <c r="DMB128" s="146"/>
      <c r="DMC128" s="146"/>
      <c r="DMD128" s="146"/>
      <c r="DME128" s="146"/>
      <c r="DMF128" s="146"/>
      <c r="DMG128" s="146"/>
      <c r="DMH128" s="146"/>
      <c r="DMI128" s="146"/>
      <c r="DMJ128" s="146"/>
      <c r="DMK128" s="146"/>
      <c r="DML128" s="146"/>
      <c r="DMM128" s="146"/>
      <c r="DMN128" s="146"/>
      <c r="DMO128" s="146"/>
      <c r="DMP128" s="146"/>
      <c r="DMQ128" s="146"/>
      <c r="DMR128" s="146"/>
      <c r="DMS128" s="146"/>
      <c r="DMT128" s="146"/>
      <c r="DMU128" s="146"/>
      <c r="DMV128" s="146"/>
      <c r="DMW128" s="146"/>
      <c r="DMX128" s="146"/>
      <c r="DMY128" s="146"/>
      <c r="DMZ128" s="146"/>
      <c r="DNA128" s="146"/>
      <c r="DNB128" s="146"/>
      <c r="DNC128" s="146"/>
      <c r="DND128" s="146"/>
      <c r="DNE128" s="146"/>
      <c r="DNF128" s="146"/>
      <c r="DNG128" s="146"/>
      <c r="DNH128" s="146"/>
      <c r="DNI128" s="146"/>
      <c r="DNJ128" s="146"/>
      <c r="DNK128" s="146"/>
      <c r="DNL128" s="146"/>
      <c r="DNM128" s="146"/>
      <c r="DNN128" s="146"/>
      <c r="DNO128" s="146"/>
      <c r="DNP128" s="146"/>
      <c r="DNQ128" s="146"/>
      <c r="DNR128" s="146"/>
      <c r="DNS128" s="146"/>
      <c r="DNT128" s="146"/>
      <c r="DNU128" s="146"/>
      <c r="DNV128" s="146"/>
      <c r="DNW128" s="146"/>
      <c r="DNX128" s="146"/>
      <c r="DNY128" s="146"/>
      <c r="DNZ128" s="146"/>
      <c r="DOA128" s="146"/>
      <c r="DOB128" s="146"/>
      <c r="DOC128" s="146"/>
      <c r="DOD128" s="146"/>
      <c r="DOE128" s="146"/>
      <c r="DOF128" s="146"/>
      <c r="DOG128" s="146"/>
      <c r="DOH128" s="146"/>
      <c r="DOI128" s="146"/>
      <c r="DOJ128" s="146"/>
      <c r="DOK128" s="146"/>
      <c r="DOL128" s="146"/>
      <c r="DOM128" s="146"/>
      <c r="DON128" s="146"/>
      <c r="DOO128" s="146"/>
      <c r="DOP128" s="146"/>
      <c r="DOQ128" s="146"/>
      <c r="DOR128" s="146"/>
      <c r="DOS128" s="146"/>
      <c r="DOT128" s="146"/>
      <c r="DOU128" s="146"/>
      <c r="DOV128" s="146"/>
      <c r="DOW128" s="146"/>
      <c r="DOX128" s="146"/>
      <c r="DOY128" s="146"/>
      <c r="DOZ128" s="146"/>
      <c r="DPA128" s="146"/>
      <c r="DPB128" s="146"/>
      <c r="DPC128" s="146"/>
      <c r="DPD128" s="146"/>
      <c r="DPE128" s="146"/>
      <c r="DPF128" s="146"/>
      <c r="DPG128" s="146"/>
      <c r="DPH128" s="146"/>
      <c r="DPI128" s="146"/>
      <c r="DPJ128" s="146"/>
      <c r="DPK128" s="146"/>
      <c r="DPL128" s="146"/>
      <c r="DPM128" s="146"/>
      <c r="DPN128" s="146"/>
      <c r="DPO128" s="146"/>
      <c r="DPP128" s="146"/>
      <c r="DPQ128" s="146"/>
      <c r="DPR128" s="146"/>
      <c r="DPS128" s="146"/>
      <c r="DPT128" s="146"/>
      <c r="DPU128" s="146"/>
      <c r="DPV128" s="146"/>
      <c r="DPW128" s="146"/>
      <c r="DPX128" s="146"/>
      <c r="DPY128" s="146"/>
      <c r="DPZ128" s="146"/>
      <c r="DQA128" s="146"/>
      <c r="DQB128" s="146"/>
      <c r="DQC128" s="146"/>
      <c r="DQD128" s="146"/>
      <c r="DQE128" s="146"/>
      <c r="DQF128" s="146"/>
      <c r="DQG128" s="146"/>
      <c r="DQH128" s="146"/>
      <c r="DQI128" s="146"/>
      <c r="DQJ128" s="146"/>
      <c r="DQK128" s="146"/>
      <c r="DQL128" s="146"/>
      <c r="DQM128" s="146"/>
      <c r="DQN128" s="146"/>
      <c r="DQO128" s="146"/>
      <c r="DQP128" s="146"/>
      <c r="DQQ128" s="146"/>
      <c r="DQR128" s="146"/>
      <c r="DQS128" s="146"/>
      <c r="DQT128" s="146"/>
      <c r="DQU128" s="146"/>
      <c r="DQV128" s="146"/>
      <c r="DQW128" s="146"/>
      <c r="DQX128" s="146"/>
      <c r="DQY128" s="146"/>
      <c r="DQZ128" s="146"/>
      <c r="DRA128" s="146"/>
      <c r="DRB128" s="146"/>
      <c r="DRC128" s="146"/>
      <c r="DRD128" s="146"/>
      <c r="DRE128" s="146"/>
      <c r="DRF128" s="146"/>
      <c r="DRG128" s="146"/>
      <c r="DRH128" s="146"/>
      <c r="DRI128" s="146"/>
      <c r="DRJ128" s="146"/>
      <c r="DRK128" s="146"/>
      <c r="DRL128" s="146"/>
      <c r="DRM128" s="146"/>
      <c r="DRN128" s="146"/>
      <c r="DRO128" s="146"/>
      <c r="DRP128" s="146"/>
      <c r="DRQ128" s="146"/>
      <c r="DRR128" s="146"/>
      <c r="DRS128" s="146"/>
      <c r="DRT128" s="146"/>
      <c r="DRU128" s="146"/>
      <c r="DRV128" s="146"/>
      <c r="DRW128" s="146"/>
      <c r="DRX128" s="146"/>
      <c r="DRY128" s="146"/>
      <c r="DRZ128" s="146"/>
      <c r="DSA128" s="146"/>
      <c r="DSB128" s="146"/>
      <c r="DSC128" s="146"/>
      <c r="DSD128" s="146"/>
      <c r="DSE128" s="146"/>
      <c r="DSF128" s="146"/>
      <c r="DSG128" s="146"/>
      <c r="DSH128" s="146"/>
      <c r="DSI128" s="146"/>
      <c r="DSJ128" s="146"/>
      <c r="DSK128" s="146"/>
      <c r="DSL128" s="146"/>
      <c r="DSM128" s="146"/>
      <c r="DSN128" s="146"/>
      <c r="DSO128" s="146"/>
      <c r="DSP128" s="146"/>
      <c r="DSQ128" s="146"/>
      <c r="DSR128" s="146"/>
      <c r="DSS128" s="146"/>
      <c r="DST128" s="146"/>
      <c r="DSU128" s="146"/>
      <c r="DSV128" s="146"/>
      <c r="DSW128" s="146"/>
      <c r="DSX128" s="146"/>
      <c r="DSY128" s="146"/>
      <c r="DSZ128" s="146"/>
      <c r="DTA128" s="146"/>
      <c r="DTB128" s="146"/>
      <c r="DTC128" s="146"/>
      <c r="DTD128" s="146"/>
      <c r="DTE128" s="146"/>
      <c r="DTF128" s="146"/>
      <c r="DTG128" s="146"/>
      <c r="DTH128" s="146"/>
      <c r="DTI128" s="146"/>
      <c r="DTJ128" s="146"/>
      <c r="DTK128" s="146"/>
      <c r="DTL128" s="146"/>
      <c r="DTM128" s="146"/>
      <c r="DTN128" s="146"/>
      <c r="DTO128" s="146"/>
      <c r="DTP128" s="146"/>
      <c r="DTQ128" s="146"/>
      <c r="DTR128" s="146"/>
      <c r="DTS128" s="146"/>
      <c r="DTT128" s="146"/>
      <c r="DTU128" s="146"/>
      <c r="DTV128" s="146"/>
      <c r="DTW128" s="146"/>
      <c r="DTX128" s="146"/>
      <c r="DTY128" s="146"/>
      <c r="DTZ128" s="146"/>
      <c r="DUA128" s="146"/>
      <c r="DUB128" s="146"/>
      <c r="DUC128" s="146"/>
      <c r="DUD128" s="146"/>
      <c r="DUE128" s="146"/>
      <c r="DUF128" s="146"/>
      <c r="DUG128" s="146"/>
      <c r="DUH128" s="146"/>
      <c r="DUI128" s="146"/>
      <c r="DUJ128" s="146"/>
      <c r="DUK128" s="146"/>
      <c r="DUL128" s="146"/>
      <c r="DUM128" s="146"/>
      <c r="DUN128" s="146"/>
      <c r="DUO128" s="146"/>
      <c r="DUP128" s="146"/>
      <c r="DUQ128" s="146"/>
      <c r="DUR128" s="146"/>
      <c r="DUS128" s="146"/>
      <c r="DUT128" s="146"/>
      <c r="DUU128" s="146"/>
      <c r="DUV128" s="146"/>
      <c r="DUW128" s="146"/>
      <c r="DUX128" s="146"/>
      <c r="DUY128" s="146"/>
      <c r="DUZ128" s="146"/>
      <c r="DVA128" s="146"/>
      <c r="DVB128" s="146"/>
      <c r="DVC128" s="146"/>
      <c r="DVD128" s="146"/>
      <c r="DVE128" s="146"/>
      <c r="DVF128" s="146"/>
      <c r="DVG128" s="146"/>
      <c r="DVH128" s="146"/>
      <c r="DVI128" s="146"/>
      <c r="DVJ128" s="146"/>
      <c r="DVK128" s="146"/>
      <c r="DVL128" s="146"/>
      <c r="DVM128" s="146"/>
      <c r="DVN128" s="146"/>
      <c r="DVO128" s="146"/>
      <c r="DVP128" s="146"/>
      <c r="DVQ128" s="146"/>
      <c r="DVR128" s="146"/>
      <c r="DVS128" s="146"/>
      <c r="DVT128" s="146"/>
      <c r="DVU128" s="146"/>
      <c r="DVV128" s="146"/>
      <c r="DVW128" s="146"/>
      <c r="DVX128" s="146"/>
      <c r="DVY128" s="146"/>
      <c r="DVZ128" s="146"/>
      <c r="DWA128" s="146"/>
      <c r="DWB128" s="146"/>
      <c r="DWC128" s="146"/>
      <c r="DWD128" s="146"/>
      <c r="DWE128" s="146"/>
      <c r="DWF128" s="146"/>
      <c r="DWG128" s="146"/>
      <c r="DWH128" s="146"/>
      <c r="DWI128" s="146"/>
      <c r="DWJ128" s="146"/>
      <c r="DWK128" s="146"/>
      <c r="DWL128" s="146"/>
      <c r="DWM128" s="146"/>
      <c r="DWN128" s="146"/>
      <c r="DWO128" s="146"/>
      <c r="DWP128" s="146"/>
      <c r="DWQ128" s="146"/>
      <c r="DWR128" s="146"/>
      <c r="DWS128" s="146"/>
      <c r="DWT128" s="146"/>
      <c r="DWU128" s="146"/>
      <c r="DWV128" s="146"/>
      <c r="DWW128" s="146"/>
      <c r="DWX128" s="146"/>
      <c r="DWY128" s="146"/>
      <c r="DWZ128" s="146"/>
      <c r="DXA128" s="146"/>
      <c r="DXB128" s="146"/>
      <c r="DXC128" s="146"/>
      <c r="DXD128" s="146"/>
      <c r="DXE128" s="146"/>
      <c r="DXF128" s="146"/>
      <c r="DXG128" s="146"/>
      <c r="DXH128" s="146"/>
      <c r="DXI128" s="146"/>
      <c r="DXJ128" s="146"/>
      <c r="DXK128" s="146"/>
      <c r="DXL128" s="146"/>
      <c r="DXM128" s="146"/>
      <c r="DXN128" s="146"/>
      <c r="DXO128" s="146"/>
      <c r="DXP128" s="146"/>
      <c r="DXQ128" s="146"/>
      <c r="DXR128" s="146"/>
      <c r="DXS128" s="146"/>
      <c r="DXT128" s="146"/>
      <c r="DXU128" s="146"/>
      <c r="DXV128" s="146"/>
      <c r="DXW128" s="146"/>
      <c r="DXX128" s="146"/>
      <c r="DXY128" s="146"/>
      <c r="DXZ128" s="146"/>
      <c r="DYA128" s="146"/>
      <c r="DYB128" s="146"/>
      <c r="DYC128" s="146"/>
      <c r="DYD128" s="146"/>
      <c r="DYE128" s="146"/>
      <c r="DYF128" s="146"/>
      <c r="DYG128" s="146"/>
      <c r="DYH128" s="146"/>
      <c r="DYI128" s="146"/>
      <c r="DYJ128" s="146"/>
      <c r="DYK128" s="146"/>
      <c r="DYL128" s="146"/>
      <c r="DYM128" s="146"/>
      <c r="DYN128" s="146"/>
      <c r="DYO128" s="146"/>
      <c r="DYP128" s="146"/>
      <c r="DYQ128" s="146"/>
      <c r="DYR128" s="146"/>
      <c r="DYS128" s="146"/>
      <c r="DYT128" s="146"/>
      <c r="DYU128" s="146"/>
      <c r="DYV128" s="146"/>
      <c r="DYW128" s="146"/>
      <c r="DYX128" s="146"/>
      <c r="DYY128" s="146"/>
      <c r="DYZ128" s="146"/>
      <c r="DZA128" s="146"/>
      <c r="DZB128" s="146"/>
      <c r="DZC128" s="146"/>
      <c r="DZD128" s="146"/>
      <c r="DZE128" s="146"/>
      <c r="DZF128" s="146"/>
      <c r="DZG128" s="146"/>
      <c r="DZH128" s="146"/>
      <c r="DZI128" s="146"/>
      <c r="DZJ128" s="146"/>
      <c r="DZK128" s="146"/>
      <c r="DZL128" s="146"/>
      <c r="DZM128" s="146"/>
      <c r="DZN128" s="146"/>
      <c r="DZO128" s="146"/>
      <c r="DZP128" s="146"/>
      <c r="DZQ128" s="146"/>
      <c r="DZR128" s="146"/>
      <c r="DZS128" s="146"/>
      <c r="DZT128" s="146"/>
      <c r="DZU128" s="146"/>
      <c r="DZV128" s="146"/>
      <c r="DZW128" s="146"/>
      <c r="DZX128" s="146"/>
      <c r="DZY128" s="146"/>
      <c r="DZZ128" s="146"/>
      <c r="EAA128" s="146"/>
      <c r="EAB128" s="146"/>
      <c r="EAC128" s="146"/>
      <c r="EAD128" s="146"/>
      <c r="EAE128" s="146"/>
      <c r="EAF128" s="146"/>
      <c r="EAG128" s="146"/>
      <c r="EAH128" s="146"/>
      <c r="EAI128" s="146"/>
      <c r="EAJ128" s="146"/>
      <c r="EAK128" s="146"/>
      <c r="EAL128" s="146"/>
      <c r="EAM128" s="146"/>
      <c r="EAN128" s="146"/>
      <c r="EAO128" s="146"/>
      <c r="EAP128" s="146"/>
      <c r="EAQ128" s="146"/>
      <c r="EAR128" s="146"/>
      <c r="EAS128" s="146"/>
      <c r="EAT128" s="146"/>
      <c r="EAU128" s="146"/>
      <c r="EAV128" s="146"/>
      <c r="EAW128" s="146"/>
      <c r="EAX128" s="146"/>
      <c r="EAY128" s="146"/>
      <c r="EAZ128" s="146"/>
      <c r="EBA128" s="146"/>
      <c r="EBB128" s="146"/>
      <c r="EBC128" s="146"/>
      <c r="EBD128" s="146"/>
      <c r="EBE128" s="146"/>
      <c r="EBF128" s="146"/>
      <c r="EBG128" s="146"/>
      <c r="EBH128" s="146"/>
      <c r="EBI128" s="146"/>
      <c r="EBJ128" s="146"/>
      <c r="EBK128" s="146"/>
      <c r="EBL128" s="146"/>
      <c r="EBM128" s="146"/>
      <c r="EBN128" s="146"/>
      <c r="EBO128" s="146"/>
      <c r="EBP128" s="146"/>
      <c r="EBQ128" s="146"/>
      <c r="EBR128" s="146"/>
      <c r="EBS128" s="146"/>
      <c r="EBT128" s="146"/>
      <c r="EBU128" s="146"/>
      <c r="EBV128" s="146"/>
      <c r="EBW128" s="146"/>
      <c r="EBX128" s="146"/>
      <c r="EBY128" s="146"/>
      <c r="EBZ128" s="146"/>
      <c r="ECA128" s="146"/>
      <c r="ECB128" s="146"/>
      <c r="ECC128" s="146"/>
      <c r="ECD128" s="146"/>
      <c r="ECE128" s="146"/>
      <c r="ECF128" s="146"/>
      <c r="ECG128" s="146"/>
      <c r="ECH128" s="146"/>
      <c r="ECI128" s="146"/>
      <c r="ECJ128" s="146"/>
      <c r="ECK128" s="146"/>
      <c r="ECL128" s="146"/>
      <c r="ECM128" s="146"/>
      <c r="ECN128" s="146"/>
      <c r="ECO128" s="146"/>
      <c r="ECP128" s="146"/>
      <c r="ECQ128" s="146"/>
      <c r="ECR128" s="146"/>
      <c r="ECS128" s="146"/>
      <c r="ECT128" s="146"/>
      <c r="ECU128" s="146"/>
      <c r="ECV128" s="146"/>
      <c r="ECW128" s="146"/>
      <c r="ECX128" s="146"/>
      <c r="ECY128" s="146"/>
      <c r="ECZ128" s="146"/>
      <c r="EDA128" s="146"/>
      <c r="EDB128" s="146"/>
      <c r="EDC128" s="146"/>
      <c r="EDD128" s="146"/>
      <c r="EDE128" s="146"/>
      <c r="EDF128" s="146"/>
      <c r="EDG128" s="146"/>
      <c r="EDH128" s="146"/>
      <c r="EDI128" s="146"/>
      <c r="EDJ128" s="146"/>
      <c r="EDK128" s="146"/>
      <c r="EDL128" s="146"/>
      <c r="EDM128" s="146"/>
      <c r="EDN128" s="146"/>
      <c r="EDO128" s="146"/>
      <c r="EDP128" s="146"/>
      <c r="EDQ128" s="146"/>
      <c r="EDR128" s="146"/>
      <c r="EDS128" s="146"/>
      <c r="EDT128" s="146"/>
      <c r="EDU128" s="146"/>
      <c r="EDV128" s="146"/>
      <c r="EDW128" s="146"/>
      <c r="EDX128" s="146"/>
      <c r="EDY128" s="146"/>
      <c r="EDZ128" s="146"/>
      <c r="EEA128" s="146"/>
      <c r="EEB128" s="146"/>
      <c r="EEC128" s="146"/>
      <c r="EED128" s="146"/>
      <c r="EEE128" s="146"/>
      <c r="EEF128" s="146"/>
      <c r="EEG128" s="146"/>
      <c r="EEH128" s="146"/>
      <c r="EEI128" s="146"/>
      <c r="EEJ128" s="146"/>
      <c r="EEK128" s="146"/>
      <c r="EEL128" s="146"/>
      <c r="EEM128" s="146"/>
      <c r="EEN128" s="146"/>
      <c r="EEO128" s="146"/>
      <c r="EEP128" s="146"/>
      <c r="EEQ128" s="146"/>
      <c r="EER128" s="146"/>
      <c r="EES128" s="146"/>
      <c r="EET128" s="146"/>
      <c r="EEU128" s="146"/>
      <c r="EEV128" s="146"/>
      <c r="EEW128" s="146"/>
      <c r="EEX128" s="146"/>
      <c r="EEY128" s="146"/>
      <c r="EEZ128" s="146"/>
      <c r="EFA128" s="146"/>
      <c r="EFB128" s="146"/>
      <c r="EFC128" s="146"/>
      <c r="EFD128" s="146"/>
      <c r="EFE128" s="146"/>
      <c r="EFF128" s="146"/>
      <c r="EFG128" s="146"/>
      <c r="EFH128" s="146"/>
      <c r="EFI128" s="146"/>
      <c r="EFJ128" s="146"/>
      <c r="EFK128" s="146"/>
      <c r="EFL128" s="146"/>
      <c r="EFM128" s="146"/>
      <c r="EFN128" s="146"/>
      <c r="EFO128" s="146"/>
      <c r="EFP128" s="146"/>
      <c r="EFQ128" s="146"/>
      <c r="EFR128" s="146"/>
      <c r="EFS128" s="146"/>
      <c r="EFT128" s="146"/>
      <c r="EFU128" s="146"/>
      <c r="EFV128" s="146"/>
      <c r="EFW128" s="146"/>
      <c r="EFX128" s="146"/>
      <c r="EFY128" s="146"/>
      <c r="EFZ128" s="146"/>
      <c r="EGA128" s="146"/>
      <c r="EGB128" s="146"/>
      <c r="EGC128" s="146"/>
      <c r="EGD128" s="146"/>
      <c r="EGE128" s="146"/>
      <c r="EGF128" s="146"/>
      <c r="EGG128" s="146"/>
      <c r="EGH128" s="146"/>
      <c r="EGI128" s="146"/>
      <c r="EGJ128" s="146"/>
      <c r="EGK128" s="146"/>
      <c r="EGL128" s="146"/>
      <c r="EGM128" s="146"/>
      <c r="EGN128" s="146"/>
      <c r="EGO128" s="146"/>
      <c r="EGP128" s="146"/>
      <c r="EGQ128" s="146"/>
      <c r="EGR128" s="146"/>
      <c r="EGS128" s="146"/>
      <c r="EGT128" s="146"/>
      <c r="EGU128" s="146"/>
      <c r="EGV128" s="146"/>
      <c r="EGW128" s="146"/>
      <c r="EGX128" s="146"/>
      <c r="EGY128" s="146"/>
      <c r="EGZ128" s="146"/>
      <c r="EHA128" s="146"/>
      <c r="EHB128" s="146"/>
      <c r="EHC128" s="146"/>
      <c r="EHD128" s="146"/>
      <c r="EHE128" s="146"/>
      <c r="EHF128" s="146"/>
      <c r="EHG128" s="146"/>
      <c r="EHH128" s="146"/>
      <c r="EHI128" s="146"/>
      <c r="EHJ128" s="146"/>
      <c r="EHK128" s="146"/>
      <c r="EHL128" s="146"/>
      <c r="EHM128" s="146"/>
      <c r="EHN128" s="146"/>
      <c r="EHO128" s="146"/>
      <c r="EHP128" s="146"/>
      <c r="EHQ128" s="146"/>
      <c r="EHR128" s="146"/>
      <c r="EHS128" s="146"/>
      <c r="EHT128" s="146"/>
      <c r="EHU128" s="146"/>
      <c r="EHV128" s="146"/>
      <c r="EHW128" s="146"/>
      <c r="EHX128" s="146"/>
      <c r="EHY128" s="146"/>
      <c r="EHZ128" s="146"/>
      <c r="EIA128" s="146"/>
      <c r="EIB128" s="146"/>
      <c r="EIC128" s="146"/>
      <c r="EID128" s="146"/>
      <c r="EIE128" s="146"/>
      <c r="EIF128" s="146"/>
      <c r="EIG128" s="146"/>
      <c r="EIH128" s="146"/>
      <c r="EII128" s="146"/>
      <c r="EIJ128" s="146"/>
      <c r="EIK128" s="146"/>
      <c r="EIL128" s="146"/>
      <c r="EIM128" s="146"/>
      <c r="EIN128" s="146"/>
      <c r="EIO128" s="146"/>
      <c r="EIP128" s="146"/>
      <c r="EIQ128" s="146"/>
      <c r="EIR128" s="146"/>
      <c r="EIS128" s="146"/>
      <c r="EIT128" s="146"/>
      <c r="EIU128" s="146"/>
      <c r="EIV128" s="146"/>
      <c r="EIW128" s="146"/>
      <c r="EIX128" s="146"/>
      <c r="EIY128" s="146"/>
      <c r="EIZ128" s="146"/>
      <c r="EJA128" s="146"/>
      <c r="EJB128" s="146"/>
      <c r="EJC128" s="146"/>
      <c r="EJD128" s="146"/>
      <c r="EJE128" s="146"/>
      <c r="EJF128" s="146"/>
      <c r="EJG128" s="146"/>
      <c r="EJH128" s="146"/>
      <c r="EJI128" s="146"/>
      <c r="EJJ128" s="146"/>
      <c r="EJK128" s="146"/>
      <c r="EJL128" s="146"/>
      <c r="EJM128" s="146"/>
      <c r="EJN128" s="146"/>
      <c r="EJO128" s="146"/>
      <c r="EJP128" s="146"/>
      <c r="EJQ128" s="146"/>
      <c r="EJR128" s="146"/>
      <c r="EJS128" s="146"/>
      <c r="EJT128" s="146"/>
      <c r="EJU128" s="146"/>
      <c r="EJV128" s="146"/>
      <c r="EJW128" s="146"/>
      <c r="EJX128" s="146"/>
      <c r="EJY128" s="146"/>
      <c r="EJZ128" s="146"/>
      <c r="EKA128" s="146"/>
      <c r="EKB128" s="146"/>
      <c r="EKC128" s="146"/>
      <c r="EKD128" s="146"/>
      <c r="EKE128" s="146"/>
      <c r="EKF128" s="146"/>
      <c r="EKG128" s="146"/>
      <c r="EKH128" s="146"/>
      <c r="EKI128" s="146"/>
      <c r="EKJ128" s="146"/>
      <c r="EKK128" s="146"/>
      <c r="EKL128" s="146"/>
      <c r="EKM128" s="146"/>
      <c r="EKN128" s="146"/>
      <c r="EKO128" s="146"/>
      <c r="EKP128" s="146"/>
      <c r="EKQ128" s="146"/>
      <c r="EKR128" s="146"/>
      <c r="EKS128" s="146"/>
      <c r="EKT128" s="146"/>
      <c r="EKU128" s="146"/>
      <c r="EKV128" s="146"/>
      <c r="EKW128" s="146"/>
      <c r="EKX128" s="146"/>
      <c r="EKY128" s="146"/>
      <c r="EKZ128" s="146"/>
      <c r="ELA128" s="146"/>
      <c r="ELB128" s="146"/>
      <c r="ELC128" s="146"/>
      <c r="ELD128" s="146"/>
      <c r="ELE128" s="146"/>
      <c r="ELF128" s="146"/>
      <c r="ELG128" s="146"/>
      <c r="ELH128" s="146"/>
      <c r="ELI128" s="146"/>
      <c r="ELJ128" s="146"/>
      <c r="ELK128" s="146"/>
      <c r="ELL128" s="146"/>
      <c r="ELM128" s="146"/>
      <c r="ELN128" s="146"/>
      <c r="ELO128" s="146"/>
      <c r="ELP128" s="146"/>
      <c r="ELQ128" s="146"/>
      <c r="ELR128" s="146"/>
      <c r="ELS128" s="146"/>
      <c r="ELT128" s="146"/>
      <c r="ELU128" s="146"/>
      <c r="ELV128" s="146"/>
      <c r="ELW128" s="146"/>
      <c r="ELX128" s="146"/>
      <c r="ELY128" s="146"/>
      <c r="ELZ128" s="146"/>
      <c r="EMA128" s="146"/>
      <c r="EMB128" s="146"/>
      <c r="EMC128" s="146"/>
      <c r="EMD128" s="146"/>
      <c r="EME128" s="146"/>
      <c r="EMF128" s="146"/>
      <c r="EMG128" s="146"/>
      <c r="EMH128" s="146"/>
      <c r="EMI128" s="146"/>
      <c r="EMJ128" s="146"/>
      <c r="EMK128" s="146"/>
      <c r="EML128" s="146"/>
      <c r="EMM128" s="146"/>
      <c r="EMN128" s="146"/>
      <c r="EMO128" s="146"/>
      <c r="EMP128" s="146"/>
      <c r="EMQ128" s="146"/>
      <c r="EMR128" s="146"/>
      <c r="EMS128" s="146"/>
      <c r="EMT128" s="146"/>
      <c r="EMU128" s="146"/>
      <c r="EMV128" s="146"/>
      <c r="EMW128" s="146"/>
      <c r="EMX128" s="146"/>
      <c r="EMY128" s="146"/>
      <c r="EMZ128" s="146"/>
      <c r="ENA128" s="146"/>
      <c r="ENB128" s="146"/>
      <c r="ENC128" s="146"/>
      <c r="END128" s="146"/>
      <c r="ENE128" s="146"/>
      <c r="ENF128" s="146"/>
      <c r="ENG128" s="146"/>
      <c r="ENH128" s="146"/>
      <c r="ENI128" s="146"/>
      <c r="ENJ128" s="146"/>
      <c r="ENK128" s="146"/>
      <c r="ENL128" s="146"/>
      <c r="ENM128" s="146"/>
      <c r="ENN128" s="146"/>
      <c r="ENO128" s="146"/>
      <c r="ENP128" s="146"/>
      <c r="ENQ128" s="146"/>
      <c r="ENR128" s="146"/>
      <c r="ENS128" s="146"/>
      <c r="ENT128" s="146"/>
      <c r="ENU128" s="146"/>
      <c r="ENV128" s="146"/>
      <c r="ENW128" s="146"/>
      <c r="ENX128" s="146"/>
      <c r="ENY128" s="146"/>
      <c r="ENZ128" s="146"/>
      <c r="EOA128" s="146"/>
      <c r="EOB128" s="146"/>
      <c r="EOC128" s="146"/>
      <c r="EOD128" s="146"/>
      <c r="EOE128" s="146"/>
      <c r="EOF128" s="146"/>
      <c r="EOG128" s="146"/>
      <c r="EOH128" s="146"/>
      <c r="EOI128" s="146"/>
      <c r="EOJ128" s="146"/>
      <c r="EOK128" s="146"/>
      <c r="EOL128" s="146"/>
      <c r="EOM128" s="146"/>
      <c r="EON128" s="146"/>
      <c r="EOO128" s="146"/>
      <c r="EOP128" s="146"/>
      <c r="EOQ128" s="146"/>
      <c r="EOR128" s="146"/>
      <c r="EOS128" s="146"/>
      <c r="EOT128" s="146"/>
      <c r="EOU128" s="146"/>
      <c r="EOV128" s="146"/>
      <c r="EOW128" s="146"/>
      <c r="EOX128" s="146"/>
      <c r="EOY128" s="146"/>
      <c r="EOZ128" s="146"/>
      <c r="EPA128" s="146"/>
      <c r="EPB128" s="146"/>
      <c r="EPC128" s="146"/>
      <c r="EPD128" s="146"/>
      <c r="EPE128" s="146"/>
      <c r="EPF128" s="146"/>
      <c r="EPG128" s="146"/>
      <c r="EPH128" s="146"/>
      <c r="EPI128" s="146"/>
      <c r="EPJ128" s="146"/>
      <c r="EPK128" s="146"/>
      <c r="EPL128" s="146"/>
      <c r="EPM128" s="146"/>
      <c r="EPN128" s="146"/>
      <c r="EPO128" s="146"/>
      <c r="EPP128" s="146"/>
      <c r="EPQ128" s="146"/>
      <c r="EPR128" s="146"/>
      <c r="EPS128" s="146"/>
      <c r="EPT128" s="146"/>
      <c r="EPU128" s="146"/>
      <c r="EPV128" s="146"/>
      <c r="EPW128" s="146"/>
      <c r="EPX128" s="146"/>
      <c r="EPY128" s="146"/>
      <c r="EPZ128" s="146"/>
      <c r="EQA128" s="146"/>
      <c r="EQB128" s="146"/>
      <c r="EQC128" s="146"/>
      <c r="EQD128" s="146"/>
      <c r="EQE128" s="146"/>
      <c r="EQF128" s="146"/>
      <c r="EQG128" s="146"/>
      <c r="EQH128" s="146"/>
      <c r="EQI128" s="146"/>
      <c r="EQJ128" s="146"/>
      <c r="EQK128" s="146"/>
      <c r="EQL128" s="146"/>
      <c r="EQM128" s="146"/>
      <c r="EQN128" s="146"/>
      <c r="EQO128" s="146"/>
      <c r="EQP128" s="146"/>
      <c r="EQQ128" s="146"/>
      <c r="EQR128" s="146"/>
      <c r="EQS128" s="146"/>
      <c r="EQT128" s="146"/>
      <c r="EQU128" s="146"/>
      <c r="EQV128" s="146"/>
      <c r="EQW128" s="146"/>
      <c r="EQX128" s="146"/>
      <c r="EQY128" s="146"/>
      <c r="EQZ128" s="146"/>
      <c r="ERA128" s="146"/>
      <c r="ERB128" s="146"/>
      <c r="ERC128" s="146"/>
      <c r="ERD128" s="146"/>
      <c r="ERE128" s="146"/>
      <c r="ERF128" s="146"/>
      <c r="ERG128" s="146"/>
      <c r="ERH128" s="146"/>
      <c r="ERI128" s="146"/>
      <c r="ERJ128" s="146"/>
      <c r="ERK128" s="146"/>
      <c r="ERL128" s="146"/>
      <c r="ERM128" s="146"/>
      <c r="ERN128" s="146"/>
      <c r="ERO128" s="146"/>
      <c r="ERP128" s="146"/>
      <c r="ERQ128" s="146"/>
      <c r="ERR128" s="146"/>
      <c r="ERS128" s="146"/>
      <c r="ERT128" s="146"/>
      <c r="ERU128" s="146"/>
      <c r="ERV128" s="146"/>
      <c r="ERW128" s="146"/>
      <c r="ERX128" s="146"/>
      <c r="ERY128" s="146"/>
      <c r="ERZ128" s="146"/>
      <c r="ESA128" s="146"/>
      <c r="ESB128" s="146"/>
      <c r="ESC128" s="146"/>
      <c r="ESD128" s="146"/>
      <c r="ESE128" s="146"/>
      <c r="ESF128" s="146"/>
      <c r="ESG128" s="146"/>
      <c r="ESH128" s="146"/>
      <c r="ESI128" s="146"/>
      <c r="ESJ128" s="146"/>
      <c r="ESK128" s="146"/>
      <c r="ESL128" s="146"/>
      <c r="ESM128" s="146"/>
      <c r="ESN128" s="146"/>
      <c r="ESO128" s="146"/>
      <c r="ESP128" s="146"/>
      <c r="ESQ128" s="146"/>
      <c r="ESR128" s="146"/>
      <c r="ESS128" s="146"/>
      <c r="EST128" s="146"/>
      <c r="ESU128" s="146"/>
      <c r="ESV128" s="146"/>
      <c r="ESW128" s="146"/>
      <c r="ESX128" s="146"/>
      <c r="ESY128" s="146"/>
      <c r="ESZ128" s="146"/>
      <c r="ETA128" s="146"/>
      <c r="ETB128" s="146"/>
      <c r="ETC128" s="146"/>
      <c r="ETD128" s="146"/>
      <c r="ETE128" s="146"/>
      <c r="ETF128" s="146"/>
      <c r="ETG128" s="146"/>
      <c r="ETH128" s="146"/>
      <c r="ETI128" s="146"/>
      <c r="ETJ128" s="146"/>
      <c r="ETK128" s="146"/>
      <c r="ETL128" s="146"/>
      <c r="ETM128" s="146"/>
      <c r="ETN128" s="146"/>
      <c r="ETO128" s="146"/>
      <c r="ETP128" s="146"/>
      <c r="ETQ128" s="146"/>
      <c r="ETR128" s="146"/>
      <c r="ETS128" s="146"/>
      <c r="ETT128" s="146"/>
      <c r="ETU128" s="146"/>
      <c r="ETV128" s="146"/>
      <c r="ETW128" s="146"/>
      <c r="ETX128" s="146"/>
      <c r="ETY128" s="146"/>
      <c r="ETZ128" s="146"/>
      <c r="EUA128" s="146"/>
      <c r="EUB128" s="146"/>
      <c r="EUC128" s="146"/>
      <c r="EUD128" s="146"/>
      <c r="EUE128" s="146"/>
      <c r="EUF128" s="146"/>
      <c r="EUG128" s="146"/>
      <c r="EUH128" s="146"/>
      <c r="EUI128" s="146"/>
      <c r="EUJ128" s="146"/>
      <c r="EUK128" s="146"/>
      <c r="EUL128" s="146"/>
      <c r="EUM128" s="146"/>
      <c r="EUN128" s="146"/>
      <c r="EUO128" s="146"/>
      <c r="EUP128" s="146"/>
      <c r="EUQ128" s="146"/>
      <c r="EUR128" s="146"/>
      <c r="EUS128" s="146"/>
      <c r="EUT128" s="146"/>
      <c r="EUU128" s="146"/>
      <c r="EUV128" s="146"/>
      <c r="EUW128" s="146"/>
      <c r="EUX128" s="146"/>
      <c r="EUY128" s="146"/>
      <c r="EUZ128" s="146"/>
      <c r="EVA128" s="146"/>
      <c r="EVB128" s="146"/>
      <c r="EVC128" s="146"/>
      <c r="EVD128" s="146"/>
      <c r="EVE128" s="146"/>
      <c r="EVF128" s="146"/>
      <c r="EVG128" s="146"/>
      <c r="EVH128" s="146"/>
      <c r="EVI128" s="146"/>
      <c r="EVJ128" s="146"/>
      <c r="EVK128" s="146"/>
      <c r="EVL128" s="146"/>
      <c r="EVM128" s="146"/>
      <c r="EVN128" s="146"/>
      <c r="EVO128" s="146"/>
      <c r="EVP128" s="146"/>
      <c r="EVQ128" s="146"/>
      <c r="EVR128" s="146"/>
      <c r="EVS128" s="146"/>
      <c r="EVT128" s="146"/>
      <c r="EVU128" s="146"/>
      <c r="EVV128" s="146"/>
      <c r="EVW128" s="146"/>
      <c r="EVX128" s="146"/>
      <c r="EVY128" s="146"/>
      <c r="EVZ128" s="146"/>
      <c r="EWA128" s="146"/>
      <c r="EWB128" s="146"/>
      <c r="EWC128" s="146"/>
      <c r="EWD128" s="146"/>
      <c r="EWE128" s="146"/>
      <c r="EWF128" s="146"/>
      <c r="EWG128" s="146"/>
      <c r="EWH128" s="146"/>
      <c r="EWI128" s="146"/>
      <c r="EWJ128" s="146"/>
      <c r="EWK128" s="146"/>
      <c r="EWL128" s="146"/>
      <c r="EWM128" s="146"/>
      <c r="EWN128" s="146"/>
      <c r="EWO128" s="146"/>
      <c r="EWP128" s="146"/>
      <c r="EWQ128" s="146"/>
      <c r="EWR128" s="146"/>
      <c r="EWS128" s="146"/>
      <c r="EWT128" s="146"/>
      <c r="EWU128" s="146"/>
      <c r="EWV128" s="146"/>
      <c r="EWW128" s="146"/>
      <c r="EWX128" s="146"/>
      <c r="EWY128" s="146"/>
      <c r="EWZ128" s="146"/>
      <c r="EXA128" s="146"/>
      <c r="EXB128" s="146"/>
      <c r="EXC128" s="146"/>
      <c r="EXD128" s="146"/>
      <c r="EXE128" s="146"/>
      <c r="EXF128" s="146"/>
      <c r="EXG128" s="146"/>
      <c r="EXH128" s="146"/>
      <c r="EXI128" s="146"/>
      <c r="EXJ128" s="146"/>
      <c r="EXK128" s="146"/>
      <c r="EXL128" s="146"/>
      <c r="EXM128" s="146"/>
      <c r="EXN128" s="146"/>
      <c r="EXO128" s="146"/>
      <c r="EXP128" s="146"/>
      <c r="EXQ128" s="146"/>
      <c r="EXR128" s="146"/>
      <c r="EXS128" s="146"/>
      <c r="EXT128" s="146"/>
      <c r="EXU128" s="146"/>
      <c r="EXV128" s="146"/>
      <c r="EXW128" s="146"/>
      <c r="EXX128" s="146"/>
      <c r="EXY128" s="146"/>
      <c r="EXZ128" s="146"/>
      <c r="EYA128" s="146"/>
      <c r="EYB128" s="146"/>
      <c r="EYC128" s="146"/>
      <c r="EYD128" s="146"/>
      <c r="EYE128" s="146"/>
      <c r="EYF128" s="146"/>
      <c r="EYG128" s="146"/>
      <c r="EYH128" s="146"/>
      <c r="EYI128" s="146"/>
      <c r="EYJ128" s="146"/>
      <c r="EYK128" s="146"/>
      <c r="EYL128" s="146"/>
      <c r="EYM128" s="146"/>
      <c r="EYN128" s="146"/>
      <c r="EYO128" s="146"/>
      <c r="EYP128" s="146"/>
      <c r="EYQ128" s="146"/>
      <c r="EYR128" s="146"/>
      <c r="EYS128" s="146"/>
      <c r="EYT128" s="146"/>
      <c r="EYU128" s="146"/>
      <c r="EYV128" s="146"/>
      <c r="EYW128" s="146"/>
      <c r="EYX128" s="146"/>
      <c r="EYY128" s="146"/>
      <c r="EYZ128" s="146"/>
      <c r="EZA128" s="146"/>
      <c r="EZB128" s="146"/>
      <c r="EZC128" s="146"/>
      <c r="EZD128" s="146"/>
      <c r="EZE128" s="146"/>
      <c r="EZF128" s="146"/>
      <c r="EZG128" s="146"/>
      <c r="EZH128" s="146"/>
      <c r="EZI128" s="146"/>
      <c r="EZJ128" s="146"/>
      <c r="EZK128" s="146"/>
      <c r="EZL128" s="146"/>
      <c r="EZM128" s="146"/>
      <c r="EZN128" s="146"/>
      <c r="EZO128" s="146"/>
      <c r="EZP128" s="146"/>
      <c r="EZQ128" s="146"/>
      <c r="EZR128" s="146"/>
      <c r="EZS128" s="146"/>
      <c r="EZT128" s="146"/>
      <c r="EZU128" s="146"/>
      <c r="EZV128" s="146"/>
      <c r="EZW128" s="146"/>
      <c r="EZX128" s="146"/>
      <c r="EZY128" s="146"/>
      <c r="EZZ128" s="146"/>
      <c r="FAA128" s="146"/>
      <c r="FAB128" s="146"/>
      <c r="FAC128" s="146"/>
      <c r="FAD128" s="146"/>
      <c r="FAE128" s="146"/>
      <c r="FAF128" s="146"/>
      <c r="FAG128" s="146"/>
      <c r="FAH128" s="146"/>
      <c r="FAI128" s="146"/>
      <c r="FAJ128" s="146"/>
      <c r="FAK128" s="146"/>
      <c r="FAL128" s="146"/>
      <c r="FAM128" s="146"/>
      <c r="FAN128" s="146"/>
      <c r="FAO128" s="146"/>
      <c r="FAP128" s="146"/>
      <c r="FAQ128" s="146"/>
      <c r="FAR128" s="146"/>
      <c r="FAS128" s="146"/>
      <c r="FAT128" s="146"/>
      <c r="FAU128" s="146"/>
      <c r="FAV128" s="146"/>
      <c r="FAW128" s="146"/>
      <c r="FAX128" s="146"/>
      <c r="FAY128" s="146"/>
      <c r="FAZ128" s="146"/>
      <c r="FBA128" s="146"/>
      <c r="FBB128" s="146"/>
      <c r="FBC128" s="146"/>
      <c r="FBD128" s="146"/>
      <c r="FBE128" s="146"/>
      <c r="FBF128" s="146"/>
      <c r="FBG128" s="146"/>
      <c r="FBH128" s="146"/>
      <c r="FBI128" s="146"/>
      <c r="FBJ128" s="146"/>
      <c r="FBK128" s="146"/>
      <c r="FBL128" s="146"/>
      <c r="FBM128" s="146"/>
      <c r="FBN128" s="146"/>
      <c r="FBO128" s="146"/>
      <c r="FBP128" s="146"/>
      <c r="FBQ128" s="146"/>
      <c r="FBR128" s="146"/>
      <c r="FBS128" s="146"/>
      <c r="FBT128" s="146"/>
      <c r="FBU128" s="146"/>
      <c r="FBV128" s="146"/>
      <c r="FBW128" s="146"/>
      <c r="FBX128" s="146"/>
      <c r="FBY128" s="146"/>
      <c r="FBZ128" s="146"/>
      <c r="FCA128" s="146"/>
      <c r="FCB128" s="146"/>
      <c r="FCC128" s="146"/>
      <c r="FCD128" s="146"/>
      <c r="FCE128" s="146"/>
      <c r="FCF128" s="146"/>
      <c r="FCG128" s="146"/>
      <c r="FCH128" s="146"/>
      <c r="FCI128" s="146"/>
      <c r="FCJ128" s="146"/>
      <c r="FCK128" s="146"/>
      <c r="FCL128" s="146"/>
      <c r="FCM128" s="146"/>
      <c r="FCN128" s="146"/>
      <c r="FCO128" s="146"/>
      <c r="FCP128" s="146"/>
      <c r="FCQ128" s="146"/>
      <c r="FCR128" s="146"/>
      <c r="FCS128" s="146"/>
      <c r="FCT128" s="146"/>
      <c r="FCU128" s="146"/>
      <c r="FCV128" s="146"/>
      <c r="FCW128" s="146"/>
      <c r="FCX128" s="146"/>
      <c r="FCY128" s="146"/>
      <c r="FCZ128" s="146"/>
      <c r="FDA128" s="146"/>
      <c r="FDB128" s="146"/>
      <c r="FDC128" s="146"/>
      <c r="FDD128" s="146"/>
      <c r="FDE128" s="146"/>
      <c r="FDF128" s="146"/>
      <c r="FDG128" s="146"/>
      <c r="FDH128" s="146"/>
      <c r="FDI128" s="146"/>
      <c r="FDJ128" s="146"/>
      <c r="FDK128" s="146"/>
      <c r="FDL128" s="146"/>
      <c r="FDM128" s="146"/>
      <c r="FDN128" s="146"/>
      <c r="FDO128" s="146"/>
      <c r="FDP128" s="146"/>
      <c r="FDQ128" s="146"/>
      <c r="FDR128" s="146"/>
      <c r="FDS128" s="146"/>
      <c r="FDT128" s="146"/>
      <c r="FDU128" s="146"/>
      <c r="FDV128" s="146"/>
      <c r="FDW128" s="146"/>
      <c r="FDX128" s="146"/>
      <c r="FDY128" s="146"/>
      <c r="FDZ128" s="146"/>
      <c r="FEA128" s="146"/>
      <c r="FEB128" s="146"/>
      <c r="FEC128" s="146"/>
      <c r="FED128" s="146"/>
      <c r="FEE128" s="146"/>
      <c r="FEF128" s="146"/>
      <c r="FEG128" s="146"/>
      <c r="FEH128" s="146"/>
      <c r="FEI128" s="146"/>
      <c r="FEJ128" s="146"/>
      <c r="FEK128" s="146"/>
      <c r="FEL128" s="146"/>
      <c r="FEM128" s="146"/>
      <c r="FEN128" s="146"/>
      <c r="FEO128" s="146"/>
      <c r="FEP128" s="146"/>
      <c r="FEQ128" s="146"/>
      <c r="FER128" s="146"/>
      <c r="FES128" s="146"/>
      <c r="FET128" s="146"/>
      <c r="FEU128" s="146"/>
      <c r="FEV128" s="146"/>
      <c r="FEW128" s="146"/>
      <c r="FEX128" s="146"/>
      <c r="FEY128" s="146"/>
      <c r="FEZ128" s="146"/>
      <c r="FFA128" s="146"/>
      <c r="FFB128" s="146"/>
      <c r="FFC128" s="146"/>
      <c r="FFD128" s="146"/>
      <c r="FFE128" s="146"/>
      <c r="FFF128" s="146"/>
      <c r="FFG128" s="146"/>
      <c r="FFH128" s="146"/>
      <c r="FFI128" s="146"/>
      <c r="FFJ128" s="146"/>
      <c r="FFK128" s="146"/>
      <c r="FFL128" s="146"/>
      <c r="FFM128" s="146"/>
      <c r="FFN128" s="146"/>
      <c r="FFO128" s="146"/>
      <c r="FFP128" s="146"/>
      <c r="FFQ128" s="146"/>
      <c r="FFR128" s="146"/>
      <c r="FFS128" s="146"/>
      <c r="FFT128" s="146"/>
      <c r="FFU128" s="146"/>
      <c r="FFV128" s="146"/>
      <c r="FFW128" s="146"/>
      <c r="FFX128" s="146"/>
      <c r="FFY128" s="146"/>
      <c r="FFZ128" s="146"/>
      <c r="FGA128" s="146"/>
      <c r="FGB128" s="146"/>
      <c r="FGC128" s="146"/>
      <c r="FGD128" s="146"/>
      <c r="FGE128" s="146"/>
      <c r="FGF128" s="146"/>
      <c r="FGG128" s="146"/>
      <c r="FGH128" s="146"/>
      <c r="FGI128" s="146"/>
      <c r="FGJ128" s="146"/>
      <c r="FGK128" s="146"/>
      <c r="FGL128" s="146"/>
      <c r="FGM128" s="146"/>
      <c r="FGN128" s="146"/>
      <c r="FGO128" s="146"/>
      <c r="FGP128" s="146"/>
      <c r="FGQ128" s="146"/>
      <c r="FGR128" s="146"/>
      <c r="FGS128" s="146"/>
      <c r="FGT128" s="146"/>
      <c r="FGU128" s="146"/>
      <c r="FGV128" s="146"/>
      <c r="FGW128" s="146"/>
      <c r="FGX128" s="146"/>
      <c r="FGY128" s="146"/>
      <c r="FGZ128" s="146"/>
      <c r="FHA128" s="146"/>
      <c r="FHB128" s="146"/>
      <c r="FHC128" s="146"/>
      <c r="FHD128" s="146"/>
      <c r="FHE128" s="146"/>
      <c r="FHF128" s="146"/>
      <c r="FHG128" s="146"/>
      <c r="FHH128" s="146"/>
      <c r="FHI128" s="146"/>
      <c r="FHJ128" s="146"/>
      <c r="FHK128" s="146"/>
      <c r="FHL128" s="146"/>
      <c r="FHM128" s="146"/>
      <c r="FHN128" s="146"/>
      <c r="FHO128" s="146"/>
      <c r="FHP128" s="146"/>
      <c r="FHQ128" s="146"/>
      <c r="FHR128" s="146"/>
      <c r="FHS128" s="146"/>
      <c r="FHT128" s="146"/>
      <c r="FHU128" s="146"/>
      <c r="FHV128" s="146"/>
      <c r="FHW128" s="146"/>
      <c r="FHX128" s="146"/>
      <c r="FHY128" s="146"/>
      <c r="FHZ128" s="146"/>
      <c r="FIA128" s="146"/>
      <c r="FIB128" s="146"/>
      <c r="FIC128" s="146"/>
      <c r="FID128" s="146"/>
      <c r="FIE128" s="146"/>
      <c r="FIF128" s="146"/>
      <c r="FIG128" s="146"/>
      <c r="FIH128" s="146"/>
      <c r="FII128" s="146"/>
      <c r="FIJ128" s="146"/>
      <c r="FIK128" s="146"/>
      <c r="FIL128" s="146"/>
      <c r="FIM128" s="146"/>
      <c r="FIN128" s="146"/>
      <c r="FIO128" s="146"/>
      <c r="FIP128" s="146"/>
      <c r="FIQ128" s="146"/>
      <c r="FIR128" s="146"/>
      <c r="FIS128" s="146"/>
      <c r="FIT128" s="146"/>
      <c r="FIU128" s="146"/>
      <c r="FIV128" s="146"/>
      <c r="FIW128" s="146"/>
      <c r="FIX128" s="146"/>
      <c r="FIY128" s="146"/>
      <c r="FIZ128" s="146"/>
      <c r="FJA128" s="146"/>
      <c r="FJB128" s="146"/>
      <c r="FJC128" s="146"/>
      <c r="FJD128" s="146"/>
      <c r="FJE128" s="146"/>
      <c r="FJF128" s="146"/>
      <c r="FJG128" s="146"/>
      <c r="FJH128" s="146"/>
      <c r="FJI128" s="146"/>
      <c r="FJJ128" s="146"/>
      <c r="FJK128" s="146"/>
      <c r="FJL128" s="146"/>
      <c r="FJM128" s="146"/>
      <c r="FJN128" s="146"/>
      <c r="FJO128" s="146"/>
      <c r="FJP128" s="146"/>
      <c r="FJQ128" s="146"/>
      <c r="FJR128" s="146"/>
      <c r="FJS128" s="146"/>
      <c r="FJT128" s="146"/>
      <c r="FJU128" s="146"/>
      <c r="FJV128" s="146"/>
      <c r="FJW128" s="146"/>
      <c r="FJX128" s="146"/>
      <c r="FJY128" s="146"/>
      <c r="FJZ128" s="146"/>
      <c r="FKA128" s="146"/>
      <c r="FKB128" s="146"/>
      <c r="FKC128" s="146"/>
      <c r="FKD128" s="146"/>
      <c r="FKE128" s="146"/>
      <c r="FKF128" s="146"/>
      <c r="FKG128" s="146"/>
      <c r="FKH128" s="146"/>
      <c r="FKI128" s="146"/>
      <c r="FKJ128" s="146"/>
      <c r="FKK128" s="146"/>
      <c r="FKL128" s="146"/>
      <c r="FKM128" s="146"/>
      <c r="FKN128" s="146"/>
      <c r="FKO128" s="146"/>
      <c r="FKP128" s="146"/>
      <c r="FKQ128" s="146"/>
      <c r="FKR128" s="146"/>
      <c r="FKS128" s="146"/>
      <c r="FKT128" s="146"/>
      <c r="FKU128" s="146"/>
      <c r="FKV128" s="146"/>
      <c r="FKW128" s="146"/>
      <c r="FKX128" s="146"/>
      <c r="FKY128" s="146"/>
      <c r="FKZ128" s="146"/>
      <c r="FLA128" s="146"/>
      <c r="FLB128" s="146"/>
      <c r="FLC128" s="146"/>
      <c r="FLD128" s="146"/>
      <c r="FLE128" s="146"/>
      <c r="FLF128" s="146"/>
      <c r="FLG128" s="146"/>
      <c r="FLH128" s="146"/>
      <c r="FLI128" s="146"/>
      <c r="FLJ128" s="146"/>
      <c r="FLK128" s="146"/>
      <c r="FLL128" s="146"/>
      <c r="FLM128" s="146"/>
      <c r="FLN128" s="146"/>
      <c r="FLO128" s="146"/>
      <c r="FLP128" s="146"/>
      <c r="FLQ128" s="146"/>
      <c r="FLR128" s="146"/>
      <c r="FLS128" s="146"/>
      <c r="FLT128" s="146"/>
      <c r="FLU128" s="146"/>
      <c r="FLV128" s="146"/>
      <c r="FLW128" s="146"/>
      <c r="FLX128" s="146"/>
      <c r="FLY128" s="146"/>
      <c r="FLZ128" s="146"/>
      <c r="FMA128" s="146"/>
      <c r="FMB128" s="146"/>
      <c r="FMC128" s="146"/>
      <c r="FMD128" s="146"/>
      <c r="FME128" s="146"/>
      <c r="FMF128" s="146"/>
      <c r="FMG128" s="146"/>
      <c r="FMH128" s="146"/>
      <c r="FMI128" s="146"/>
      <c r="FMJ128" s="146"/>
      <c r="FMK128" s="146"/>
      <c r="FML128" s="146"/>
      <c r="FMM128" s="146"/>
      <c r="FMN128" s="146"/>
      <c r="FMO128" s="146"/>
      <c r="FMP128" s="146"/>
      <c r="FMQ128" s="146"/>
      <c r="FMR128" s="146"/>
      <c r="FMS128" s="146"/>
      <c r="FMT128" s="146"/>
      <c r="FMU128" s="146"/>
      <c r="FMV128" s="146"/>
      <c r="FMW128" s="146"/>
      <c r="FMX128" s="146"/>
      <c r="FMY128" s="146"/>
      <c r="FMZ128" s="146"/>
      <c r="FNA128" s="146"/>
      <c r="FNB128" s="146"/>
      <c r="FNC128" s="146"/>
      <c r="FND128" s="146"/>
      <c r="FNE128" s="146"/>
      <c r="FNF128" s="146"/>
      <c r="FNG128" s="146"/>
      <c r="FNH128" s="146"/>
      <c r="FNI128" s="146"/>
      <c r="FNJ128" s="146"/>
      <c r="FNK128" s="146"/>
      <c r="FNL128" s="146"/>
      <c r="FNM128" s="146"/>
      <c r="FNN128" s="146"/>
      <c r="FNO128" s="146"/>
      <c r="FNP128" s="146"/>
      <c r="FNQ128" s="146"/>
      <c r="FNR128" s="146"/>
      <c r="FNS128" s="146"/>
      <c r="FNT128" s="146"/>
      <c r="FNU128" s="146"/>
      <c r="FNV128" s="146"/>
      <c r="FNW128" s="146"/>
      <c r="FNX128" s="146"/>
      <c r="FNY128" s="146"/>
      <c r="FNZ128" s="146"/>
      <c r="FOA128" s="146"/>
      <c r="FOB128" s="146"/>
      <c r="FOC128" s="146"/>
      <c r="FOD128" s="146"/>
      <c r="FOE128" s="146"/>
      <c r="FOF128" s="146"/>
      <c r="FOG128" s="146"/>
      <c r="FOH128" s="146"/>
      <c r="FOI128" s="146"/>
      <c r="FOJ128" s="146"/>
      <c r="FOK128" s="146"/>
      <c r="FOL128" s="146"/>
      <c r="FOM128" s="146"/>
      <c r="FON128" s="146"/>
      <c r="FOO128" s="146"/>
      <c r="FOP128" s="146"/>
      <c r="FOQ128" s="146"/>
      <c r="FOR128" s="146"/>
      <c r="FOS128" s="146"/>
      <c r="FOT128" s="146"/>
      <c r="FOU128" s="146"/>
      <c r="FOV128" s="146"/>
      <c r="FOW128" s="146"/>
      <c r="FOX128" s="146"/>
      <c r="FOY128" s="146"/>
      <c r="FOZ128" s="146"/>
      <c r="FPA128" s="146"/>
      <c r="FPB128" s="146"/>
      <c r="FPC128" s="146"/>
      <c r="FPD128" s="146"/>
      <c r="FPE128" s="146"/>
      <c r="FPF128" s="146"/>
      <c r="FPG128" s="146"/>
      <c r="FPH128" s="146"/>
      <c r="FPI128" s="146"/>
      <c r="FPJ128" s="146"/>
      <c r="FPK128" s="146"/>
      <c r="FPL128" s="146"/>
      <c r="FPM128" s="146"/>
      <c r="FPN128" s="146"/>
      <c r="FPO128" s="146"/>
      <c r="FPP128" s="146"/>
      <c r="FPQ128" s="146"/>
      <c r="FPR128" s="146"/>
      <c r="FPS128" s="146"/>
      <c r="FPT128" s="146"/>
      <c r="FPU128" s="146"/>
      <c r="FPV128" s="146"/>
      <c r="FPW128" s="146"/>
      <c r="FPX128" s="146"/>
      <c r="FPY128" s="146"/>
      <c r="FPZ128" s="146"/>
      <c r="FQA128" s="146"/>
      <c r="FQB128" s="146"/>
      <c r="FQC128" s="146"/>
      <c r="FQD128" s="146"/>
      <c r="FQE128" s="146"/>
      <c r="FQF128" s="146"/>
      <c r="FQG128" s="146"/>
      <c r="FQH128" s="146"/>
      <c r="FQI128" s="146"/>
      <c r="FQJ128" s="146"/>
      <c r="FQK128" s="146"/>
      <c r="FQL128" s="146"/>
      <c r="FQM128" s="146"/>
      <c r="FQN128" s="146"/>
      <c r="FQO128" s="146"/>
      <c r="FQP128" s="146"/>
      <c r="FQQ128" s="146"/>
      <c r="FQR128" s="146"/>
      <c r="FQS128" s="146"/>
      <c r="FQT128" s="146"/>
      <c r="FQU128" s="146"/>
      <c r="FQV128" s="146"/>
      <c r="FQW128" s="146"/>
      <c r="FQX128" s="146"/>
      <c r="FQY128" s="146"/>
      <c r="FQZ128" s="146"/>
      <c r="FRA128" s="146"/>
      <c r="FRB128" s="146"/>
      <c r="FRC128" s="146"/>
      <c r="FRD128" s="146"/>
      <c r="FRE128" s="146"/>
      <c r="FRF128" s="146"/>
      <c r="FRG128" s="146"/>
      <c r="FRH128" s="146"/>
      <c r="FRI128" s="146"/>
      <c r="FRJ128" s="146"/>
      <c r="FRK128" s="146"/>
      <c r="FRL128" s="146"/>
      <c r="FRM128" s="146"/>
      <c r="FRN128" s="146"/>
      <c r="FRO128" s="146"/>
      <c r="FRP128" s="146"/>
      <c r="FRQ128" s="146"/>
      <c r="FRR128" s="146"/>
      <c r="FRS128" s="146"/>
      <c r="FRT128" s="146"/>
      <c r="FRU128" s="146"/>
      <c r="FRV128" s="146"/>
      <c r="FRW128" s="146"/>
      <c r="FRX128" s="146"/>
      <c r="FRY128" s="146"/>
      <c r="FRZ128" s="146"/>
      <c r="FSA128" s="146"/>
      <c r="FSB128" s="146"/>
      <c r="FSC128" s="146"/>
      <c r="FSD128" s="146"/>
      <c r="FSE128" s="146"/>
      <c r="FSF128" s="146"/>
      <c r="FSG128" s="146"/>
      <c r="FSH128" s="146"/>
      <c r="FSI128" s="146"/>
      <c r="FSJ128" s="146"/>
      <c r="FSK128" s="146"/>
      <c r="FSL128" s="146"/>
      <c r="FSM128" s="146"/>
      <c r="FSN128" s="146"/>
      <c r="FSO128" s="146"/>
      <c r="FSP128" s="146"/>
      <c r="FSQ128" s="146"/>
      <c r="FSR128" s="146"/>
      <c r="FSS128" s="146"/>
      <c r="FST128" s="146"/>
      <c r="FSU128" s="146"/>
      <c r="FSV128" s="146"/>
      <c r="FSW128" s="146"/>
      <c r="FSX128" s="146"/>
      <c r="FSY128" s="146"/>
      <c r="FSZ128" s="146"/>
      <c r="FTA128" s="146"/>
      <c r="FTB128" s="146"/>
      <c r="FTC128" s="146"/>
      <c r="FTD128" s="146"/>
      <c r="FTE128" s="146"/>
      <c r="FTF128" s="146"/>
      <c r="FTG128" s="146"/>
      <c r="FTH128" s="146"/>
      <c r="FTI128" s="146"/>
      <c r="FTJ128" s="146"/>
      <c r="FTK128" s="146"/>
      <c r="FTL128" s="146"/>
      <c r="FTM128" s="146"/>
      <c r="FTN128" s="146"/>
      <c r="FTO128" s="146"/>
      <c r="FTP128" s="146"/>
      <c r="FTQ128" s="146"/>
      <c r="FTR128" s="146"/>
      <c r="FTS128" s="146"/>
      <c r="FTT128" s="146"/>
      <c r="FTU128" s="146"/>
      <c r="FTV128" s="146"/>
      <c r="FTW128" s="146"/>
      <c r="FTX128" s="146"/>
      <c r="FTY128" s="146"/>
      <c r="FTZ128" s="146"/>
      <c r="FUA128" s="146"/>
      <c r="FUB128" s="146"/>
      <c r="FUC128" s="146"/>
      <c r="FUD128" s="146"/>
      <c r="FUE128" s="146"/>
      <c r="FUF128" s="146"/>
      <c r="FUG128" s="146"/>
      <c r="FUH128" s="146"/>
      <c r="FUI128" s="146"/>
      <c r="FUJ128" s="146"/>
      <c r="FUK128" s="146"/>
      <c r="FUL128" s="146"/>
      <c r="FUM128" s="146"/>
      <c r="FUN128" s="146"/>
      <c r="FUO128" s="146"/>
      <c r="FUP128" s="146"/>
      <c r="FUQ128" s="146"/>
      <c r="FUR128" s="146"/>
      <c r="FUS128" s="146"/>
      <c r="FUT128" s="146"/>
      <c r="FUU128" s="146"/>
      <c r="FUV128" s="146"/>
      <c r="FUW128" s="146"/>
      <c r="FUX128" s="146"/>
      <c r="FUY128" s="146"/>
      <c r="FUZ128" s="146"/>
      <c r="FVA128" s="146"/>
      <c r="FVB128" s="146"/>
      <c r="FVC128" s="146"/>
      <c r="FVD128" s="146"/>
      <c r="FVE128" s="146"/>
      <c r="FVF128" s="146"/>
      <c r="FVG128" s="146"/>
      <c r="FVH128" s="146"/>
      <c r="FVI128" s="146"/>
      <c r="FVJ128" s="146"/>
      <c r="FVK128" s="146"/>
      <c r="FVL128" s="146"/>
      <c r="FVM128" s="146"/>
      <c r="FVN128" s="146"/>
      <c r="FVO128" s="146"/>
      <c r="FVP128" s="146"/>
      <c r="FVQ128" s="146"/>
      <c r="FVR128" s="146"/>
      <c r="FVS128" s="146"/>
      <c r="FVT128" s="146"/>
      <c r="FVU128" s="146"/>
      <c r="FVV128" s="146"/>
      <c r="FVW128" s="146"/>
      <c r="FVX128" s="146"/>
      <c r="FVY128" s="146"/>
      <c r="FVZ128" s="146"/>
      <c r="FWA128" s="146"/>
      <c r="FWB128" s="146"/>
      <c r="FWC128" s="146"/>
      <c r="FWD128" s="146"/>
      <c r="FWE128" s="146"/>
      <c r="FWF128" s="146"/>
      <c r="FWG128" s="146"/>
      <c r="FWH128" s="146"/>
      <c r="FWI128" s="146"/>
      <c r="FWJ128" s="146"/>
      <c r="FWK128" s="146"/>
      <c r="FWL128" s="146"/>
      <c r="FWM128" s="146"/>
      <c r="FWN128" s="146"/>
      <c r="FWO128" s="146"/>
      <c r="FWP128" s="146"/>
      <c r="FWQ128" s="146"/>
      <c r="FWR128" s="146"/>
      <c r="FWS128" s="146"/>
      <c r="FWT128" s="146"/>
      <c r="FWU128" s="146"/>
      <c r="FWV128" s="146"/>
      <c r="FWW128" s="146"/>
      <c r="FWX128" s="146"/>
      <c r="FWY128" s="146"/>
      <c r="FWZ128" s="146"/>
      <c r="FXA128" s="146"/>
      <c r="FXB128" s="146"/>
      <c r="FXC128" s="146"/>
      <c r="FXD128" s="146"/>
      <c r="FXE128" s="146"/>
      <c r="FXF128" s="146"/>
      <c r="FXG128" s="146"/>
      <c r="FXH128" s="146"/>
      <c r="FXI128" s="146"/>
      <c r="FXJ128" s="146"/>
      <c r="FXK128" s="146"/>
      <c r="FXL128" s="146"/>
      <c r="FXM128" s="146"/>
      <c r="FXN128" s="146"/>
      <c r="FXO128" s="146"/>
      <c r="FXP128" s="146"/>
      <c r="FXQ128" s="146"/>
      <c r="FXR128" s="146"/>
      <c r="FXS128" s="146"/>
      <c r="FXT128" s="146"/>
      <c r="FXU128" s="146"/>
      <c r="FXV128" s="146"/>
      <c r="FXW128" s="146"/>
      <c r="FXX128" s="146"/>
      <c r="FXY128" s="146"/>
      <c r="FXZ128" s="146"/>
      <c r="FYA128" s="146"/>
      <c r="FYB128" s="146"/>
      <c r="FYC128" s="146"/>
      <c r="FYD128" s="146"/>
      <c r="FYE128" s="146"/>
      <c r="FYF128" s="146"/>
      <c r="FYG128" s="146"/>
      <c r="FYH128" s="146"/>
      <c r="FYI128" s="146"/>
      <c r="FYJ128" s="146"/>
      <c r="FYK128" s="146"/>
      <c r="FYL128" s="146"/>
      <c r="FYM128" s="146"/>
      <c r="FYN128" s="146"/>
      <c r="FYO128" s="146"/>
      <c r="FYP128" s="146"/>
      <c r="FYQ128" s="146"/>
      <c r="FYR128" s="146"/>
      <c r="FYS128" s="146"/>
      <c r="FYT128" s="146"/>
      <c r="FYU128" s="146"/>
      <c r="FYV128" s="146"/>
      <c r="FYW128" s="146"/>
      <c r="FYX128" s="146"/>
      <c r="FYY128" s="146"/>
      <c r="FYZ128" s="146"/>
      <c r="FZA128" s="146"/>
      <c r="FZB128" s="146"/>
      <c r="FZC128" s="146"/>
      <c r="FZD128" s="146"/>
      <c r="FZE128" s="146"/>
      <c r="FZF128" s="146"/>
      <c r="FZG128" s="146"/>
      <c r="FZH128" s="146"/>
      <c r="FZI128" s="146"/>
      <c r="FZJ128" s="146"/>
      <c r="FZK128" s="146"/>
      <c r="FZL128" s="146"/>
      <c r="FZM128" s="146"/>
      <c r="FZN128" s="146"/>
      <c r="FZO128" s="146"/>
      <c r="FZP128" s="146"/>
      <c r="FZQ128" s="146"/>
      <c r="FZR128" s="146"/>
      <c r="FZS128" s="146"/>
      <c r="FZT128" s="146"/>
      <c r="FZU128" s="146"/>
      <c r="FZV128" s="146"/>
      <c r="FZW128" s="146"/>
      <c r="FZX128" s="146"/>
      <c r="FZY128" s="146"/>
      <c r="FZZ128" s="146"/>
      <c r="GAA128" s="146"/>
      <c r="GAB128" s="146"/>
      <c r="GAC128" s="146"/>
      <c r="GAD128" s="146"/>
      <c r="GAE128" s="146"/>
      <c r="GAF128" s="146"/>
      <c r="GAG128" s="146"/>
      <c r="GAH128" s="146"/>
      <c r="GAI128" s="146"/>
      <c r="GAJ128" s="146"/>
      <c r="GAK128" s="146"/>
      <c r="GAL128" s="146"/>
      <c r="GAM128" s="146"/>
      <c r="GAN128" s="146"/>
      <c r="GAO128" s="146"/>
      <c r="GAP128" s="146"/>
      <c r="GAQ128" s="146"/>
      <c r="GAR128" s="146"/>
      <c r="GAS128" s="146"/>
      <c r="GAT128" s="146"/>
      <c r="GAU128" s="146"/>
      <c r="GAV128" s="146"/>
      <c r="GAW128" s="146"/>
      <c r="GAX128" s="146"/>
      <c r="GAY128" s="146"/>
      <c r="GAZ128" s="146"/>
      <c r="GBA128" s="146"/>
      <c r="GBB128" s="146"/>
      <c r="GBC128" s="146"/>
      <c r="GBD128" s="146"/>
      <c r="GBE128" s="146"/>
      <c r="GBF128" s="146"/>
      <c r="GBG128" s="146"/>
      <c r="GBH128" s="146"/>
      <c r="GBI128" s="146"/>
      <c r="GBJ128" s="146"/>
      <c r="GBK128" s="146"/>
      <c r="GBL128" s="146"/>
      <c r="GBM128" s="146"/>
      <c r="GBN128" s="146"/>
      <c r="GBO128" s="146"/>
      <c r="GBP128" s="146"/>
      <c r="GBQ128" s="146"/>
      <c r="GBR128" s="146"/>
      <c r="GBS128" s="146"/>
      <c r="GBT128" s="146"/>
      <c r="GBU128" s="146"/>
      <c r="GBV128" s="146"/>
      <c r="GBW128" s="146"/>
      <c r="GBX128" s="146"/>
      <c r="GBY128" s="146"/>
      <c r="GBZ128" s="146"/>
      <c r="GCA128" s="146"/>
      <c r="GCB128" s="146"/>
      <c r="GCC128" s="146"/>
      <c r="GCD128" s="146"/>
      <c r="GCE128" s="146"/>
      <c r="GCF128" s="146"/>
      <c r="GCG128" s="146"/>
      <c r="GCH128" s="146"/>
      <c r="GCI128" s="146"/>
      <c r="GCJ128" s="146"/>
      <c r="GCK128" s="146"/>
      <c r="GCL128" s="146"/>
      <c r="GCM128" s="146"/>
      <c r="GCN128" s="146"/>
      <c r="GCO128" s="146"/>
      <c r="GCP128" s="146"/>
      <c r="GCQ128" s="146"/>
      <c r="GCR128" s="146"/>
      <c r="GCS128" s="146"/>
      <c r="GCT128" s="146"/>
      <c r="GCU128" s="146"/>
      <c r="GCV128" s="146"/>
      <c r="GCW128" s="146"/>
      <c r="GCX128" s="146"/>
      <c r="GCY128" s="146"/>
      <c r="GCZ128" s="146"/>
      <c r="GDA128" s="146"/>
      <c r="GDB128" s="146"/>
      <c r="GDC128" s="146"/>
      <c r="GDD128" s="146"/>
      <c r="GDE128" s="146"/>
      <c r="GDF128" s="146"/>
      <c r="GDG128" s="146"/>
      <c r="GDH128" s="146"/>
      <c r="GDI128" s="146"/>
      <c r="GDJ128" s="146"/>
      <c r="GDK128" s="146"/>
      <c r="GDL128" s="146"/>
      <c r="GDM128" s="146"/>
      <c r="GDN128" s="146"/>
      <c r="GDO128" s="146"/>
      <c r="GDP128" s="146"/>
      <c r="GDQ128" s="146"/>
      <c r="GDR128" s="146"/>
      <c r="GDS128" s="146"/>
      <c r="GDT128" s="146"/>
      <c r="GDU128" s="146"/>
      <c r="GDV128" s="146"/>
      <c r="GDW128" s="146"/>
      <c r="GDX128" s="146"/>
      <c r="GDY128" s="146"/>
      <c r="GDZ128" s="146"/>
      <c r="GEA128" s="146"/>
      <c r="GEB128" s="146"/>
      <c r="GEC128" s="146"/>
      <c r="GED128" s="146"/>
      <c r="GEE128" s="146"/>
      <c r="GEF128" s="146"/>
      <c r="GEG128" s="146"/>
      <c r="GEH128" s="146"/>
      <c r="GEI128" s="146"/>
      <c r="GEJ128" s="146"/>
      <c r="GEK128" s="146"/>
      <c r="GEL128" s="146"/>
      <c r="GEM128" s="146"/>
      <c r="GEN128" s="146"/>
      <c r="GEO128" s="146"/>
      <c r="GEP128" s="146"/>
      <c r="GEQ128" s="146"/>
      <c r="GER128" s="146"/>
      <c r="GES128" s="146"/>
      <c r="GET128" s="146"/>
      <c r="GEU128" s="146"/>
      <c r="GEV128" s="146"/>
      <c r="GEW128" s="146"/>
      <c r="GEX128" s="146"/>
      <c r="GEY128" s="146"/>
      <c r="GEZ128" s="146"/>
      <c r="GFA128" s="146"/>
      <c r="GFB128" s="146"/>
      <c r="GFC128" s="146"/>
      <c r="GFD128" s="146"/>
      <c r="GFE128" s="146"/>
      <c r="GFF128" s="146"/>
      <c r="GFG128" s="146"/>
      <c r="GFH128" s="146"/>
      <c r="GFI128" s="146"/>
      <c r="GFJ128" s="146"/>
      <c r="GFK128" s="146"/>
      <c r="GFL128" s="146"/>
      <c r="GFM128" s="146"/>
      <c r="GFN128" s="146"/>
      <c r="GFO128" s="146"/>
      <c r="GFP128" s="146"/>
      <c r="GFQ128" s="146"/>
      <c r="GFR128" s="146"/>
      <c r="GFS128" s="146"/>
      <c r="GFT128" s="146"/>
      <c r="GFU128" s="146"/>
      <c r="GFV128" s="146"/>
      <c r="GFW128" s="146"/>
      <c r="GFX128" s="146"/>
      <c r="GFY128" s="146"/>
      <c r="GFZ128" s="146"/>
      <c r="GGA128" s="146"/>
      <c r="GGB128" s="146"/>
      <c r="GGC128" s="146"/>
      <c r="GGD128" s="146"/>
      <c r="GGE128" s="146"/>
      <c r="GGF128" s="146"/>
      <c r="GGG128" s="146"/>
      <c r="GGH128" s="146"/>
      <c r="GGI128" s="146"/>
      <c r="GGJ128" s="146"/>
      <c r="GGK128" s="146"/>
      <c r="GGL128" s="146"/>
      <c r="GGM128" s="146"/>
      <c r="GGN128" s="146"/>
      <c r="GGO128" s="146"/>
      <c r="GGP128" s="146"/>
      <c r="GGQ128" s="146"/>
      <c r="GGR128" s="146"/>
      <c r="GGS128" s="146"/>
      <c r="GGT128" s="146"/>
      <c r="GGU128" s="146"/>
      <c r="GGV128" s="146"/>
      <c r="GGW128" s="146"/>
      <c r="GGX128" s="146"/>
      <c r="GGY128" s="146"/>
      <c r="GGZ128" s="146"/>
      <c r="GHA128" s="146"/>
      <c r="GHB128" s="146"/>
      <c r="GHC128" s="146"/>
      <c r="GHD128" s="146"/>
      <c r="GHE128" s="146"/>
      <c r="GHF128" s="146"/>
      <c r="GHG128" s="146"/>
      <c r="GHH128" s="146"/>
      <c r="GHI128" s="146"/>
      <c r="GHJ128" s="146"/>
      <c r="GHK128" s="146"/>
      <c r="GHL128" s="146"/>
      <c r="GHM128" s="146"/>
      <c r="GHN128" s="146"/>
      <c r="GHO128" s="146"/>
      <c r="GHP128" s="146"/>
      <c r="GHQ128" s="146"/>
      <c r="GHR128" s="146"/>
      <c r="GHS128" s="146"/>
      <c r="GHT128" s="146"/>
      <c r="GHU128" s="146"/>
      <c r="GHV128" s="146"/>
      <c r="GHW128" s="146"/>
      <c r="GHX128" s="146"/>
      <c r="GHY128" s="146"/>
      <c r="GHZ128" s="146"/>
      <c r="GIA128" s="146"/>
      <c r="GIB128" s="146"/>
      <c r="GIC128" s="146"/>
      <c r="GID128" s="146"/>
      <c r="GIE128" s="146"/>
      <c r="GIF128" s="146"/>
      <c r="GIG128" s="146"/>
      <c r="GIH128" s="146"/>
      <c r="GII128" s="146"/>
      <c r="GIJ128" s="146"/>
      <c r="GIK128" s="146"/>
      <c r="GIL128" s="146"/>
      <c r="GIM128" s="146"/>
      <c r="GIN128" s="146"/>
      <c r="GIO128" s="146"/>
      <c r="GIP128" s="146"/>
      <c r="GIQ128" s="146"/>
      <c r="GIR128" s="146"/>
      <c r="GIS128" s="146"/>
      <c r="GIT128" s="146"/>
      <c r="GIU128" s="146"/>
      <c r="GIV128" s="146"/>
      <c r="GIW128" s="146"/>
      <c r="GIX128" s="146"/>
      <c r="GIY128" s="146"/>
      <c r="GIZ128" s="146"/>
      <c r="GJA128" s="146"/>
      <c r="GJB128" s="146"/>
      <c r="GJC128" s="146"/>
      <c r="GJD128" s="146"/>
      <c r="GJE128" s="146"/>
      <c r="GJF128" s="146"/>
      <c r="GJG128" s="146"/>
      <c r="GJH128" s="146"/>
      <c r="GJI128" s="146"/>
      <c r="GJJ128" s="146"/>
      <c r="GJK128" s="146"/>
      <c r="GJL128" s="146"/>
      <c r="GJM128" s="146"/>
      <c r="GJN128" s="146"/>
      <c r="GJO128" s="146"/>
      <c r="GJP128" s="146"/>
      <c r="GJQ128" s="146"/>
      <c r="GJR128" s="146"/>
      <c r="GJS128" s="146"/>
      <c r="GJT128" s="146"/>
      <c r="GJU128" s="146"/>
      <c r="GJV128" s="146"/>
      <c r="GJW128" s="146"/>
      <c r="GJX128" s="146"/>
      <c r="GJY128" s="146"/>
      <c r="GJZ128" s="146"/>
      <c r="GKA128" s="146"/>
      <c r="GKB128" s="146"/>
      <c r="GKC128" s="146"/>
      <c r="GKD128" s="146"/>
      <c r="GKE128" s="146"/>
      <c r="GKF128" s="146"/>
      <c r="GKG128" s="146"/>
      <c r="GKH128" s="146"/>
      <c r="GKI128" s="146"/>
      <c r="GKJ128" s="146"/>
      <c r="GKK128" s="146"/>
      <c r="GKL128" s="146"/>
      <c r="GKM128" s="146"/>
      <c r="GKN128" s="146"/>
      <c r="GKO128" s="146"/>
      <c r="GKP128" s="146"/>
      <c r="GKQ128" s="146"/>
      <c r="GKR128" s="146"/>
      <c r="GKS128" s="146"/>
      <c r="GKT128" s="146"/>
      <c r="GKU128" s="146"/>
      <c r="GKV128" s="146"/>
      <c r="GKW128" s="146"/>
      <c r="GKX128" s="146"/>
      <c r="GKY128" s="146"/>
      <c r="GKZ128" s="146"/>
      <c r="GLA128" s="146"/>
      <c r="GLB128" s="146"/>
      <c r="GLC128" s="146"/>
      <c r="GLD128" s="146"/>
      <c r="GLE128" s="146"/>
      <c r="GLF128" s="146"/>
      <c r="GLG128" s="146"/>
      <c r="GLH128" s="146"/>
      <c r="GLI128" s="146"/>
      <c r="GLJ128" s="146"/>
      <c r="GLK128" s="146"/>
      <c r="GLL128" s="146"/>
      <c r="GLM128" s="146"/>
      <c r="GLN128" s="146"/>
      <c r="GLO128" s="146"/>
      <c r="GLP128" s="146"/>
      <c r="GLQ128" s="146"/>
      <c r="GLR128" s="146"/>
      <c r="GLS128" s="146"/>
      <c r="GLT128" s="146"/>
      <c r="GLU128" s="146"/>
      <c r="GLV128" s="146"/>
      <c r="GLW128" s="146"/>
      <c r="GLX128" s="146"/>
      <c r="GLY128" s="146"/>
      <c r="GLZ128" s="146"/>
      <c r="GMA128" s="146"/>
      <c r="GMB128" s="146"/>
      <c r="GMC128" s="146"/>
      <c r="GMD128" s="146"/>
      <c r="GME128" s="146"/>
      <c r="GMF128" s="146"/>
      <c r="GMG128" s="146"/>
      <c r="GMH128" s="146"/>
      <c r="GMI128" s="146"/>
      <c r="GMJ128" s="146"/>
      <c r="GMK128" s="146"/>
      <c r="GML128" s="146"/>
      <c r="GMM128" s="146"/>
      <c r="GMN128" s="146"/>
      <c r="GMO128" s="146"/>
      <c r="GMP128" s="146"/>
      <c r="GMQ128" s="146"/>
      <c r="GMR128" s="146"/>
      <c r="GMS128" s="146"/>
      <c r="GMT128" s="146"/>
      <c r="GMU128" s="146"/>
      <c r="GMV128" s="146"/>
      <c r="GMW128" s="146"/>
      <c r="GMX128" s="146"/>
      <c r="GMY128" s="146"/>
      <c r="GMZ128" s="146"/>
      <c r="GNA128" s="146"/>
      <c r="GNB128" s="146"/>
      <c r="GNC128" s="146"/>
      <c r="GND128" s="146"/>
      <c r="GNE128" s="146"/>
      <c r="GNF128" s="146"/>
      <c r="GNG128" s="146"/>
      <c r="GNH128" s="146"/>
      <c r="GNI128" s="146"/>
      <c r="GNJ128" s="146"/>
      <c r="GNK128" s="146"/>
      <c r="GNL128" s="146"/>
      <c r="GNM128" s="146"/>
      <c r="GNN128" s="146"/>
      <c r="GNO128" s="146"/>
      <c r="GNP128" s="146"/>
      <c r="GNQ128" s="146"/>
      <c r="GNR128" s="146"/>
      <c r="GNS128" s="146"/>
      <c r="GNT128" s="146"/>
      <c r="GNU128" s="146"/>
      <c r="GNV128" s="146"/>
      <c r="GNW128" s="146"/>
      <c r="GNX128" s="146"/>
      <c r="GNY128" s="146"/>
      <c r="GNZ128" s="146"/>
      <c r="GOA128" s="146"/>
      <c r="GOB128" s="146"/>
      <c r="GOC128" s="146"/>
      <c r="GOD128" s="146"/>
      <c r="GOE128" s="146"/>
      <c r="GOF128" s="146"/>
      <c r="GOG128" s="146"/>
      <c r="GOH128" s="146"/>
      <c r="GOI128" s="146"/>
      <c r="GOJ128" s="146"/>
      <c r="GOK128" s="146"/>
      <c r="GOL128" s="146"/>
      <c r="GOM128" s="146"/>
      <c r="GON128" s="146"/>
      <c r="GOO128" s="146"/>
      <c r="GOP128" s="146"/>
      <c r="GOQ128" s="146"/>
      <c r="GOR128" s="146"/>
      <c r="GOS128" s="146"/>
      <c r="GOT128" s="146"/>
      <c r="GOU128" s="146"/>
      <c r="GOV128" s="146"/>
      <c r="GOW128" s="146"/>
      <c r="GOX128" s="146"/>
      <c r="GOY128" s="146"/>
      <c r="GOZ128" s="146"/>
      <c r="GPA128" s="146"/>
      <c r="GPB128" s="146"/>
      <c r="GPC128" s="146"/>
      <c r="GPD128" s="146"/>
      <c r="GPE128" s="146"/>
      <c r="GPF128" s="146"/>
      <c r="GPG128" s="146"/>
      <c r="GPH128" s="146"/>
      <c r="GPI128" s="146"/>
      <c r="GPJ128" s="146"/>
      <c r="GPK128" s="146"/>
      <c r="GPL128" s="146"/>
      <c r="GPM128" s="146"/>
      <c r="GPN128" s="146"/>
      <c r="GPO128" s="146"/>
      <c r="GPP128" s="146"/>
      <c r="GPQ128" s="146"/>
      <c r="GPR128" s="146"/>
      <c r="GPS128" s="146"/>
      <c r="GPT128" s="146"/>
      <c r="GPU128" s="146"/>
      <c r="GPV128" s="146"/>
      <c r="GPW128" s="146"/>
      <c r="GPX128" s="146"/>
      <c r="GPY128" s="146"/>
      <c r="GPZ128" s="146"/>
      <c r="GQA128" s="146"/>
      <c r="GQB128" s="146"/>
      <c r="GQC128" s="146"/>
      <c r="GQD128" s="146"/>
      <c r="GQE128" s="146"/>
      <c r="GQF128" s="146"/>
      <c r="GQG128" s="146"/>
      <c r="GQH128" s="146"/>
      <c r="GQI128" s="146"/>
      <c r="GQJ128" s="146"/>
      <c r="GQK128" s="146"/>
      <c r="GQL128" s="146"/>
      <c r="GQM128" s="146"/>
      <c r="GQN128" s="146"/>
      <c r="GQO128" s="146"/>
      <c r="GQP128" s="146"/>
      <c r="GQQ128" s="146"/>
      <c r="GQR128" s="146"/>
      <c r="GQS128" s="146"/>
      <c r="GQT128" s="146"/>
      <c r="GQU128" s="146"/>
      <c r="GQV128" s="146"/>
      <c r="GQW128" s="146"/>
      <c r="GQX128" s="146"/>
      <c r="GQY128" s="146"/>
      <c r="GQZ128" s="146"/>
      <c r="GRA128" s="146"/>
      <c r="GRB128" s="146"/>
      <c r="GRC128" s="146"/>
      <c r="GRD128" s="146"/>
      <c r="GRE128" s="146"/>
      <c r="GRF128" s="146"/>
      <c r="GRG128" s="146"/>
      <c r="GRH128" s="146"/>
      <c r="GRI128" s="146"/>
      <c r="GRJ128" s="146"/>
      <c r="GRK128" s="146"/>
      <c r="GRL128" s="146"/>
      <c r="GRM128" s="146"/>
      <c r="GRN128" s="146"/>
      <c r="GRO128" s="146"/>
      <c r="GRP128" s="146"/>
      <c r="GRQ128" s="146"/>
      <c r="GRR128" s="146"/>
      <c r="GRS128" s="146"/>
      <c r="GRT128" s="146"/>
      <c r="GRU128" s="146"/>
      <c r="GRV128" s="146"/>
      <c r="GRW128" s="146"/>
      <c r="GRX128" s="146"/>
      <c r="GRY128" s="146"/>
      <c r="GRZ128" s="146"/>
      <c r="GSA128" s="146"/>
      <c r="GSB128" s="146"/>
      <c r="GSC128" s="146"/>
      <c r="GSD128" s="146"/>
      <c r="GSE128" s="146"/>
      <c r="GSF128" s="146"/>
      <c r="GSG128" s="146"/>
      <c r="GSH128" s="146"/>
      <c r="GSI128" s="146"/>
      <c r="GSJ128" s="146"/>
      <c r="GSK128" s="146"/>
      <c r="GSL128" s="146"/>
      <c r="GSM128" s="146"/>
      <c r="GSN128" s="146"/>
      <c r="GSO128" s="146"/>
      <c r="GSP128" s="146"/>
      <c r="GSQ128" s="146"/>
      <c r="GSR128" s="146"/>
      <c r="GSS128" s="146"/>
      <c r="GST128" s="146"/>
      <c r="GSU128" s="146"/>
      <c r="GSV128" s="146"/>
      <c r="GSW128" s="146"/>
      <c r="GSX128" s="146"/>
      <c r="GSY128" s="146"/>
      <c r="GSZ128" s="146"/>
      <c r="GTA128" s="146"/>
      <c r="GTB128" s="146"/>
      <c r="GTC128" s="146"/>
      <c r="GTD128" s="146"/>
      <c r="GTE128" s="146"/>
      <c r="GTF128" s="146"/>
      <c r="GTG128" s="146"/>
      <c r="GTH128" s="146"/>
      <c r="GTI128" s="146"/>
      <c r="GTJ128" s="146"/>
      <c r="GTK128" s="146"/>
      <c r="GTL128" s="146"/>
      <c r="GTM128" s="146"/>
      <c r="GTN128" s="146"/>
      <c r="GTO128" s="146"/>
      <c r="GTP128" s="146"/>
      <c r="GTQ128" s="146"/>
      <c r="GTR128" s="146"/>
      <c r="GTS128" s="146"/>
      <c r="GTT128" s="146"/>
      <c r="GTU128" s="146"/>
      <c r="GTV128" s="146"/>
      <c r="GTW128" s="146"/>
      <c r="GTX128" s="146"/>
      <c r="GTY128" s="146"/>
      <c r="GTZ128" s="146"/>
      <c r="GUA128" s="146"/>
      <c r="GUB128" s="146"/>
      <c r="GUC128" s="146"/>
      <c r="GUD128" s="146"/>
      <c r="GUE128" s="146"/>
      <c r="GUF128" s="146"/>
      <c r="GUG128" s="146"/>
      <c r="GUH128" s="146"/>
      <c r="GUI128" s="146"/>
      <c r="GUJ128" s="146"/>
      <c r="GUK128" s="146"/>
      <c r="GUL128" s="146"/>
      <c r="GUM128" s="146"/>
      <c r="GUN128" s="146"/>
      <c r="GUO128" s="146"/>
      <c r="GUP128" s="146"/>
      <c r="GUQ128" s="146"/>
      <c r="GUR128" s="146"/>
      <c r="GUS128" s="146"/>
      <c r="GUT128" s="146"/>
      <c r="GUU128" s="146"/>
      <c r="GUV128" s="146"/>
      <c r="GUW128" s="146"/>
      <c r="GUX128" s="146"/>
      <c r="GUY128" s="146"/>
      <c r="GUZ128" s="146"/>
      <c r="GVA128" s="146"/>
      <c r="GVB128" s="146"/>
      <c r="GVC128" s="146"/>
      <c r="GVD128" s="146"/>
      <c r="GVE128" s="146"/>
      <c r="GVF128" s="146"/>
      <c r="GVG128" s="146"/>
      <c r="GVH128" s="146"/>
      <c r="GVI128" s="146"/>
      <c r="GVJ128" s="146"/>
      <c r="GVK128" s="146"/>
      <c r="GVL128" s="146"/>
      <c r="GVM128" s="146"/>
      <c r="GVN128" s="146"/>
      <c r="GVO128" s="146"/>
      <c r="GVP128" s="146"/>
      <c r="GVQ128" s="146"/>
      <c r="GVR128" s="146"/>
      <c r="GVS128" s="146"/>
      <c r="GVT128" s="146"/>
      <c r="GVU128" s="146"/>
      <c r="GVV128" s="146"/>
      <c r="GVW128" s="146"/>
      <c r="GVX128" s="146"/>
      <c r="GVY128" s="146"/>
      <c r="GVZ128" s="146"/>
      <c r="GWA128" s="146"/>
      <c r="GWB128" s="146"/>
      <c r="GWC128" s="146"/>
      <c r="GWD128" s="146"/>
      <c r="GWE128" s="146"/>
      <c r="GWF128" s="146"/>
      <c r="GWG128" s="146"/>
      <c r="GWH128" s="146"/>
      <c r="GWI128" s="146"/>
      <c r="GWJ128" s="146"/>
      <c r="GWK128" s="146"/>
      <c r="GWL128" s="146"/>
      <c r="GWM128" s="146"/>
      <c r="GWN128" s="146"/>
      <c r="GWO128" s="146"/>
      <c r="GWP128" s="146"/>
      <c r="GWQ128" s="146"/>
      <c r="GWR128" s="146"/>
      <c r="GWS128" s="146"/>
      <c r="GWT128" s="146"/>
      <c r="GWU128" s="146"/>
      <c r="GWV128" s="146"/>
      <c r="GWW128" s="146"/>
      <c r="GWX128" s="146"/>
      <c r="GWY128" s="146"/>
      <c r="GWZ128" s="146"/>
      <c r="GXA128" s="146"/>
      <c r="GXB128" s="146"/>
      <c r="GXC128" s="146"/>
      <c r="GXD128" s="146"/>
      <c r="GXE128" s="146"/>
      <c r="GXF128" s="146"/>
      <c r="GXG128" s="146"/>
      <c r="GXH128" s="146"/>
      <c r="GXI128" s="146"/>
      <c r="GXJ128" s="146"/>
      <c r="GXK128" s="146"/>
      <c r="GXL128" s="146"/>
      <c r="GXM128" s="146"/>
      <c r="GXN128" s="146"/>
      <c r="GXO128" s="146"/>
      <c r="GXP128" s="146"/>
      <c r="GXQ128" s="146"/>
      <c r="GXR128" s="146"/>
      <c r="GXS128" s="146"/>
      <c r="GXT128" s="146"/>
      <c r="GXU128" s="146"/>
      <c r="GXV128" s="146"/>
      <c r="GXW128" s="146"/>
      <c r="GXX128" s="146"/>
      <c r="GXY128" s="146"/>
      <c r="GXZ128" s="146"/>
      <c r="GYA128" s="146"/>
      <c r="GYB128" s="146"/>
      <c r="GYC128" s="146"/>
      <c r="GYD128" s="146"/>
      <c r="GYE128" s="146"/>
      <c r="GYF128" s="146"/>
      <c r="GYG128" s="146"/>
      <c r="GYH128" s="146"/>
      <c r="GYI128" s="146"/>
      <c r="GYJ128" s="146"/>
      <c r="GYK128" s="146"/>
      <c r="GYL128" s="146"/>
      <c r="GYM128" s="146"/>
      <c r="GYN128" s="146"/>
      <c r="GYO128" s="146"/>
      <c r="GYP128" s="146"/>
      <c r="GYQ128" s="146"/>
      <c r="GYR128" s="146"/>
      <c r="GYS128" s="146"/>
      <c r="GYT128" s="146"/>
      <c r="GYU128" s="146"/>
      <c r="GYV128" s="146"/>
      <c r="GYW128" s="146"/>
      <c r="GYX128" s="146"/>
      <c r="GYY128" s="146"/>
      <c r="GYZ128" s="146"/>
      <c r="GZA128" s="146"/>
      <c r="GZB128" s="146"/>
      <c r="GZC128" s="146"/>
      <c r="GZD128" s="146"/>
      <c r="GZE128" s="146"/>
      <c r="GZF128" s="146"/>
      <c r="GZG128" s="146"/>
      <c r="GZH128" s="146"/>
      <c r="GZI128" s="146"/>
      <c r="GZJ128" s="146"/>
      <c r="GZK128" s="146"/>
      <c r="GZL128" s="146"/>
      <c r="GZM128" s="146"/>
      <c r="GZN128" s="146"/>
      <c r="GZO128" s="146"/>
      <c r="GZP128" s="146"/>
      <c r="GZQ128" s="146"/>
      <c r="GZR128" s="146"/>
      <c r="GZS128" s="146"/>
      <c r="GZT128" s="146"/>
      <c r="GZU128" s="146"/>
      <c r="GZV128" s="146"/>
      <c r="GZW128" s="146"/>
      <c r="GZX128" s="146"/>
      <c r="GZY128" s="146"/>
      <c r="GZZ128" s="146"/>
      <c r="HAA128" s="146"/>
      <c r="HAB128" s="146"/>
      <c r="HAC128" s="146"/>
      <c r="HAD128" s="146"/>
      <c r="HAE128" s="146"/>
      <c r="HAF128" s="146"/>
      <c r="HAG128" s="146"/>
      <c r="HAH128" s="146"/>
      <c r="HAI128" s="146"/>
      <c r="HAJ128" s="146"/>
      <c r="HAK128" s="146"/>
      <c r="HAL128" s="146"/>
      <c r="HAM128" s="146"/>
      <c r="HAN128" s="146"/>
      <c r="HAO128" s="146"/>
      <c r="HAP128" s="146"/>
      <c r="HAQ128" s="146"/>
      <c r="HAR128" s="146"/>
      <c r="HAS128" s="146"/>
      <c r="HAT128" s="146"/>
      <c r="HAU128" s="146"/>
      <c r="HAV128" s="146"/>
      <c r="HAW128" s="146"/>
      <c r="HAX128" s="146"/>
      <c r="HAY128" s="146"/>
      <c r="HAZ128" s="146"/>
      <c r="HBA128" s="146"/>
      <c r="HBB128" s="146"/>
      <c r="HBC128" s="146"/>
      <c r="HBD128" s="146"/>
      <c r="HBE128" s="146"/>
      <c r="HBF128" s="146"/>
      <c r="HBG128" s="146"/>
      <c r="HBH128" s="146"/>
      <c r="HBI128" s="146"/>
      <c r="HBJ128" s="146"/>
      <c r="HBK128" s="146"/>
      <c r="HBL128" s="146"/>
      <c r="HBM128" s="146"/>
      <c r="HBN128" s="146"/>
      <c r="HBO128" s="146"/>
      <c r="HBP128" s="146"/>
      <c r="HBQ128" s="146"/>
      <c r="HBR128" s="146"/>
      <c r="HBS128" s="146"/>
      <c r="HBT128" s="146"/>
      <c r="HBU128" s="146"/>
      <c r="HBV128" s="146"/>
      <c r="HBW128" s="146"/>
      <c r="HBX128" s="146"/>
      <c r="HBY128" s="146"/>
      <c r="HBZ128" s="146"/>
      <c r="HCA128" s="146"/>
      <c r="HCB128" s="146"/>
      <c r="HCC128" s="146"/>
      <c r="HCD128" s="146"/>
      <c r="HCE128" s="146"/>
      <c r="HCF128" s="146"/>
      <c r="HCG128" s="146"/>
      <c r="HCH128" s="146"/>
      <c r="HCI128" s="146"/>
      <c r="HCJ128" s="146"/>
      <c r="HCK128" s="146"/>
      <c r="HCL128" s="146"/>
      <c r="HCM128" s="146"/>
      <c r="HCN128" s="146"/>
      <c r="HCO128" s="146"/>
      <c r="HCP128" s="146"/>
      <c r="HCQ128" s="146"/>
      <c r="HCR128" s="146"/>
      <c r="HCS128" s="146"/>
      <c r="HCT128" s="146"/>
      <c r="HCU128" s="146"/>
      <c r="HCV128" s="146"/>
      <c r="HCW128" s="146"/>
      <c r="HCX128" s="146"/>
      <c r="HCY128" s="146"/>
      <c r="HCZ128" s="146"/>
      <c r="HDA128" s="146"/>
      <c r="HDB128" s="146"/>
      <c r="HDC128" s="146"/>
      <c r="HDD128" s="146"/>
      <c r="HDE128" s="146"/>
      <c r="HDF128" s="146"/>
      <c r="HDG128" s="146"/>
      <c r="HDH128" s="146"/>
      <c r="HDI128" s="146"/>
      <c r="HDJ128" s="146"/>
      <c r="HDK128" s="146"/>
      <c r="HDL128" s="146"/>
      <c r="HDM128" s="146"/>
      <c r="HDN128" s="146"/>
      <c r="HDO128" s="146"/>
      <c r="HDP128" s="146"/>
      <c r="HDQ128" s="146"/>
      <c r="HDR128" s="146"/>
      <c r="HDS128" s="146"/>
      <c r="HDT128" s="146"/>
      <c r="HDU128" s="146"/>
      <c r="HDV128" s="146"/>
      <c r="HDW128" s="146"/>
      <c r="HDX128" s="146"/>
      <c r="HDY128" s="146"/>
      <c r="HDZ128" s="146"/>
      <c r="HEA128" s="146"/>
      <c r="HEB128" s="146"/>
      <c r="HEC128" s="146"/>
      <c r="HED128" s="146"/>
      <c r="HEE128" s="146"/>
      <c r="HEF128" s="146"/>
      <c r="HEG128" s="146"/>
      <c r="HEH128" s="146"/>
      <c r="HEI128" s="146"/>
      <c r="HEJ128" s="146"/>
      <c r="HEK128" s="146"/>
      <c r="HEL128" s="146"/>
      <c r="HEM128" s="146"/>
      <c r="HEN128" s="146"/>
      <c r="HEO128" s="146"/>
      <c r="HEP128" s="146"/>
      <c r="HEQ128" s="146"/>
      <c r="HER128" s="146"/>
      <c r="HES128" s="146"/>
      <c r="HET128" s="146"/>
      <c r="HEU128" s="146"/>
      <c r="HEV128" s="146"/>
      <c r="HEW128" s="146"/>
      <c r="HEX128" s="146"/>
      <c r="HEY128" s="146"/>
      <c r="HEZ128" s="146"/>
      <c r="HFA128" s="146"/>
      <c r="HFB128" s="146"/>
      <c r="HFC128" s="146"/>
      <c r="HFD128" s="146"/>
      <c r="HFE128" s="146"/>
      <c r="HFF128" s="146"/>
      <c r="HFG128" s="146"/>
      <c r="HFH128" s="146"/>
      <c r="HFI128" s="146"/>
      <c r="HFJ128" s="146"/>
      <c r="HFK128" s="146"/>
      <c r="HFL128" s="146"/>
      <c r="HFM128" s="146"/>
      <c r="HFN128" s="146"/>
      <c r="HFO128" s="146"/>
      <c r="HFP128" s="146"/>
      <c r="HFQ128" s="146"/>
      <c r="HFR128" s="146"/>
      <c r="HFS128" s="146"/>
      <c r="HFT128" s="146"/>
      <c r="HFU128" s="146"/>
      <c r="HFV128" s="146"/>
      <c r="HFW128" s="146"/>
      <c r="HFX128" s="146"/>
      <c r="HFY128" s="146"/>
      <c r="HFZ128" s="146"/>
      <c r="HGA128" s="146"/>
      <c r="HGB128" s="146"/>
      <c r="HGC128" s="146"/>
      <c r="HGD128" s="146"/>
      <c r="HGE128" s="146"/>
      <c r="HGF128" s="146"/>
      <c r="HGG128" s="146"/>
      <c r="HGH128" s="146"/>
      <c r="HGI128" s="146"/>
      <c r="HGJ128" s="146"/>
      <c r="HGK128" s="146"/>
      <c r="HGL128" s="146"/>
      <c r="HGM128" s="146"/>
      <c r="HGN128" s="146"/>
      <c r="HGO128" s="146"/>
      <c r="HGP128" s="146"/>
      <c r="HGQ128" s="146"/>
      <c r="HGR128" s="146"/>
      <c r="HGS128" s="146"/>
      <c r="HGT128" s="146"/>
      <c r="HGU128" s="146"/>
      <c r="HGV128" s="146"/>
      <c r="HGW128" s="146"/>
      <c r="HGX128" s="146"/>
      <c r="HGY128" s="146"/>
      <c r="HGZ128" s="146"/>
      <c r="HHA128" s="146"/>
      <c r="HHB128" s="146"/>
      <c r="HHC128" s="146"/>
      <c r="HHD128" s="146"/>
      <c r="HHE128" s="146"/>
      <c r="HHF128" s="146"/>
      <c r="HHG128" s="146"/>
      <c r="HHH128" s="146"/>
      <c r="HHI128" s="146"/>
      <c r="HHJ128" s="146"/>
      <c r="HHK128" s="146"/>
      <c r="HHL128" s="146"/>
      <c r="HHM128" s="146"/>
      <c r="HHN128" s="146"/>
      <c r="HHO128" s="146"/>
      <c r="HHP128" s="146"/>
      <c r="HHQ128" s="146"/>
      <c r="HHR128" s="146"/>
      <c r="HHS128" s="146"/>
      <c r="HHT128" s="146"/>
      <c r="HHU128" s="146"/>
      <c r="HHV128" s="146"/>
      <c r="HHW128" s="146"/>
      <c r="HHX128" s="146"/>
      <c r="HHY128" s="146"/>
      <c r="HHZ128" s="146"/>
      <c r="HIA128" s="146"/>
      <c r="HIB128" s="146"/>
      <c r="HIC128" s="146"/>
      <c r="HID128" s="146"/>
      <c r="HIE128" s="146"/>
      <c r="HIF128" s="146"/>
      <c r="HIG128" s="146"/>
      <c r="HIH128" s="146"/>
      <c r="HII128" s="146"/>
      <c r="HIJ128" s="146"/>
      <c r="HIK128" s="146"/>
      <c r="HIL128" s="146"/>
      <c r="HIM128" s="146"/>
      <c r="HIN128" s="146"/>
      <c r="HIO128" s="146"/>
      <c r="HIP128" s="146"/>
      <c r="HIQ128" s="146"/>
      <c r="HIR128" s="146"/>
      <c r="HIS128" s="146"/>
      <c r="HIT128" s="146"/>
      <c r="HIU128" s="146"/>
      <c r="HIV128" s="146"/>
      <c r="HIW128" s="146"/>
      <c r="HIX128" s="146"/>
      <c r="HIY128" s="146"/>
      <c r="HIZ128" s="146"/>
      <c r="HJA128" s="146"/>
      <c r="HJB128" s="146"/>
      <c r="HJC128" s="146"/>
      <c r="HJD128" s="146"/>
      <c r="HJE128" s="146"/>
      <c r="HJF128" s="146"/>
      <c r="HJG128" s="146"/>
      <c r="HJH128" s="146"/>
      <c r="HJI128" s="146"/>
      <c r="HJJ128" s="146"/>
      <c r="HJK128" s="146"/>
      <c r="HJL128" s="146"/>
      <c r="HJM128" s="146"/>
      <c r="HJN128" s="146"/>
      <c r="HJO128" s="146"/>
      <c r="HJP128" s="146"/>
      <c r="HJQ128" s="146"/>
      <c r="HJR128" s="146"/>
      <c r="HJS128" s="146"/>
      <c r="HJT128" s="146"/>
      <c r="HJU128" s="146"/>
      <c r="HJV128" s="146"/>
      <c r="HJW128" s="146"/>
      <c r="HJX128" s="146"/>
      <c r="HJY128" s="146"/>
      <c r="HJZ128" s="146"/>
      <c r="HKA128" s="146"/>
      <c r="HKB128" s="146"/>
      <c r="HKC128" s="146"/>
      <c r="HKD128" s="146"/>
      <c r="HKE128" s="146"/>
      <c r="HKF128" s="146"/>
      <c r="HKG128" s="146"/>
      <c r="HKH128" s="146"/>
      <c r="HKI128" s="146"/>
      <c r="HKJ128" s="146"/>
      <c r="HKK128" s="146"/>
      <c r="HKL128" s="146"/>
      <c r="HKM128" s="146"/>
      <c r="HKN128" s="146"/>
      <c r="HKO128" s="146"/>
      <c r="HKP128" s="146"/>
      <c r="HKQ128" s="146"/>
      <c r="HKR128" s="146"/>
      <c r="HKS128" s="146"/>
      <c r="HKT128" s="146"/>
      <c r="HKU128" s="146"/>
      <c r="HKV128" s="146"/>
      <c r="HKW128" s="146"/>
      <c r="HKX128" s="146"/>
      <c r="HKY128" s="146"/>
      <c r="HKZ128" s="146"/>
      <c r="HLA128" s="146"/>
      <c r="HLB128" s="146"/>
      <c r="HLC128" s="146"/>
      <c r="HLD128" s="146"/>
      <c r="HLE128" s="146"/>
      <c r="HLF128" s="146"/>
      <c r="HLG128" s="146"/>
      <c r="HLH128" s="146"/>
      <c r="HLI128" s="146"/>
      <c r="HLJ128" s="146"/>
      <c r="HLK128" s="146"/>
      <c r="HLL128" s="146"/>
      <c r="HLM128" s="146"/>
      <c r="HLN128" s="146"/>
      <c r="HLO128" s="146"/>
      <c r="HLP128" s="146"/>
      <c r="HLQ128" s="146"/>
      <c r="HLR128" s="146"/>
      <c r="HLS128" s="146"/>
      <c r="HLT128" s="146"/>
      <c r="HLU128" s="146"/>
      <c r="HLV128" s="146"/>
      <c r="HLW128" s="146"/>
      <c r="HLX128" s="146"/>
      <c r="HLY128" s="146"/>
      <c r="HLZ128" s="146"/>
      <c r="HMA128" s="146"/>
      <c r="HMB128" s="146"/>
      <c r="HMC128" s="146"/>
      <c r="HMD128" s="146"/>
      <c r="HME128" s="146"/>
      <c r="HMF128" s="146"/>
      <c r="HMG128" s="146"/>
      <c r="HMH128" s="146"/>
      <c r="HMI128" s="146"/>
      <c r="HMJ128" s="146"/>
      <c r="HMK128" s="146"/>
      <c r="HML128" s="146"/>
      <c r="HMM128" s="146"/>
      <c r="HMN128" s="146"/>
      <c r="HMO128" s="146"/>
      <c r="HMP128" s="146"/>
      <c r="HMQ128" s="146"/>
      <c r="HMR128" s="146"/>
      <c r="HMS128" s="146"/>
      <c r="HMT128" s="146"/>
      <c r="HMU128" s="146"/>
      <c r="HMV128" s="146"/>
      <c r="HMW128" s="146"/>
      <c r="HMX128" s="146"/>
      <c r="HMY128" s="146"/>
      <c r="HMZ128" s="146"/>
      <c r="HNA128" s="146"/>
      <c r="HNB128" s="146"/>
      <c r="HNC128" s="146"/>
      <c r="HND128" s="146"/>
      <c r="HNE128" s="146"/>
      <c r="HNF128" s="146"/>
      <c r="HNG128" s="146"/>
      <c r="HNH128" s="146"/>
      <c r="HNI128" s="146"/>
      <c r="HNJ128" s="146"/>
      <c r="HNK128" s="146"/>
      <c r="HNL128" s="146"/>
      <c r="HNM128" s="146"/>
      <c r="HNN128" s="146"/>
      <c r="HNO128" s="146"/>
      <c r="HNP128" s="146"/>
      <c r="HNQ128" s="146"/>
      <c r="HNR128" s="146"/>
      <c r="HNS128" s="146"/>
      <c r="HNT128" s="146"/>
      <c r="HNU128" s="146"/>
      <c r="HNV128" s="146"/>
      <c r="HNW128" s="146"/>
      <c r="HNX128" s="146"/>
      <c r="HNY128" s="146"/>
      <c r="HNZ128" s="146"/>
      <c r="HOA128" s="146"/>
      <c r="HOB128" s="146"/>
      <c r="HOC128" s="146"/>
      <c r="HOD128" s="146"/>
      <c r="HOE128" s="146"/>
      <c r="HOF128" s="146"/>
      <c r="HOG128" s="146"/>
      <c r="HOH128" s="146"/>
      <c r="HOI128" s="146"/>
      <c r="HOJ128" s="146"/>
      <c r="HOK128" s="146"/>
      <c r="HOL128" s="146"/>
      <c r="HOM128" s="146"/>
      <c r="HON128" s="146"/>
      <c r="HOO128" s="146"/>
      <c r="HOP128" s="146"/>
      <c r="HOQ128" s="146"/>
      <c r="HOR128" s="146"/>
      <c r="HOS128" s="146"/>
      <c r="HOT128" s="146"/>
      <c r="HOU128" s="146"/>
      <c r="HOV128" s="146"/>
      <c r="HOW128" s="146"/>
      <c r="HOX128" s="146"/>
      <c r="HOY128" s="146"/>
      <c r="HOZ128" s="146"/>
      <c r="HPA128" s="146"/>
      <c r="HPB128" s="146"/>
      <c r="HPC128" s="146"/>
      <c r="HPD128" s="146"/>
      <c r="HPE128" s="146"/>
      <c r="HPF128" s="146"/>
      <c r="HPG128" s="146"/>
      <c r="HPH128" s="146"/>
      <c r="HPI128" s="146"/>
      <c r="HPJ128" s="146"/>
      <c r="HPK128" s="146"/>
      <c r="HPL128" s="146"/>
      <c r="HPM128" s="146"/>
      <c r="HPN128" s="146"/>
      <c r="HPO128" s="146"/>
      <c r="HPP128" s="146"/>
      <c r="HPQ128" s="146"/>
      <c r="HPR128" s="146"/>
      <c r="HPS128" s="146"/>
      <c r="HPT128" s="146"/>
      <c r="HPU128" s="146"/>
      <c r="HPV128" s="146"/>
      <c r="HPW128" s="146"/>
      <c r="HPX128" s="146"/>
      <c r="HPY128" s="146"/>
      <c r="HPZ128" s="146"/>
      <c r="HQA128" s="146"/>
      <c r="HQB128" s="146"/>
      <c r="HQC128" s="146"/>
      <c r="HQD128" s="146"/>
      <c r="HQE128" s="146"/>
      <c r="HQF128" s="146"/>
      <c r="HQG128" s="146"/>
      <c r="HQH128" s="146"/>
      <c r="HQI128" s="146"/>
      <c r="HQJ128" s="146"/>
      <c r="HQK128" s="146"/>
      <c r="HQL128" s="146"/>
      <c r="HQM128" s="146"/>
      <c r="HQN128" s="146"/>
      <c r="HQO128" s="146"/>
      <c r="HQP128" s="146"/>
      <c r="HQQ128" s="146"/>
      <c r="HQR128" s="146"/>
      <c r="HQS128" s="146"/>
      <c r="HQT128" s="146"/>
      <c r="HQU128" s="146"/>
      <c r="HQV128" s="146"/>
      <c r="HQW128" s="146"/>
      <c r="HQX128" s="146"/>
      <c r="HQY128" s="146"/>
      <c r="HQZ128" s="146"/>
      <c r="HRA128" s="146"/>
      <c r="HRB128" s="146"/>
      <c r="HRC128" s="146"/>
      <c r="HRD128" s="146"/>
      <c r="HRE128" s="146"/>
      <c r="HRF128" s="146"/>
      <c r="HRG128" s="146"/>
      <c r="HRH128" s="146"/>
      <c r="HRI128" s="146"/>
      <c r="HRJ128" s="146"/>
      <c r="HRK128" s="146"/>
      <c r="HRL128" s="146"/>
      <c r="HRM128" s="146"/>
      <c r="HRN128" s="146"/>
      <c r="HRO128" s="146"/>
      <c r="HRP128" s="146"/>
      <c r="HRQ128" s="146"/>
      <c r="HRR128" s="146"/>
      <c r="HRS128" s="146"/>
      <c r="HRT128" s="146"/>
      <c r="HRU128" s="146"/>
      <c r="HRV128" s="146"/>
      <c r="HRW128" s="146"/>
      <c r="HRX128" s="146"/>
      <c r="HRY128" s="146"/>
      <c r="HRZ128" s="146"/>
      <c r="HSA128" s="146"/>
      <c r="HSB128" s="146"/>
      <c r="HSC128" s="146"/>
      <c r="HSD128" s="146"/>
      <c r="HSE128" s="146"/>
      <c r="HSF128" s="146"/>
      <c r="HSG128" s="146"/>
      <c r="HSH128" s="146"/>
      <c r="HSI128" s="146"/>
      <c r="HSJ128" s="146"/>
      <c r="HSK128" s="146"/>
      <c r="HSL128" s="146"/>
      <c r="HSM128" s="146"/>
      <c r="HSN128" s="146"/>
      <c r="HSO128" s="146"/>
      <c r="HSP128" s="146"/>
      <c r="HSQ128" s="146"/>
      <c r="HSR128" s="146"/>
      <c r="HSS128" s="146"/>
      <c r="HST128" s="146"/>
      <c r="HSU128" s="146"/>
      <c r="HSV128" s="146"/>
      <c r="HSW128" s="146"/>
      <c r="HSX128" s="146"/>
      <c r="HSY128" s="146"/>
      <c r="HSZ128" s="146"/>
      <c r="HTA128" s="146"/>
      <c r="HTB128" s="146"/>
      <c r="HTC128" s="146"/>
      <c r="HTD128" s="146"/>
      <c r="HTE128" s="146"/>
      <c r="HTF128" s="146"/>
      <c r="HTG128" s="146"/>
      <c r="HTH128" s="146"/>
      <c r="HTI128" s="146"/>
      <c r="HTJ128" s="146"/>
      <c r="HTK128" s="146"/>
      <c r="HTL128" s="146"/>
      <c r="HTM128" s="146"/>
      <c r="HTN128" s="146"/>
      <c r="HTO128" s="146"/>
      <c r="HTP128" s="146"/>
      <c r="HTQ128" s="146"/>
      <c r="HTR128" s="146"/>
      <c r="HTS128" s="146"/>
      <c r="HTT128" s="146"/>
      <c r="HTU128" s="146"/>
      <c r="HTV128" s="146"/>
      <c r="HTW128" s="146"/>
      <c r="HTX128" s="146"/>
      <c r="HTY128" s="146"/>
      <c r="HTZ128" s="146"/>
      <c r="HUA128" s="146"/>
      <c r="HUB128" s="146"/>
      <c r="HUC128" s="146"/>
      <c r="HUD128" s="146"/>
      <c r="HUE128" s="146"/>
      <c r="HUF128" s="146"/>
      <c r="HUG128" s="146"/>
      <c r="HUH128" s="146"/>
      <c r="HUI128" s="146"/>
      <c r="HUJ128" s="146"/>
      <c r="HUK128" s="146"/>
      <c r="HUL128" s="146"/>
      <c r="HUM128" s="146"/>
      <c r="HUN128" s="146"/>
      <c r="HUO128" s="146"/>
      <c r="HUP128" s="146"/>
      <c r="HUQ128" s="146"/>
      <c r="HUR128" s="146"/>
      <c r="HUS128" s="146"/>
      <c r="HUT128" s="146"/>
      <c r="HUU128" s="146"/>
      <c r="HUV128" s="146"/>
      <c r="HUW128" s="146"/>
      <c r="HUX128" s="146"/>
      <c r="HUY128" s="146"/>
      <c r="HUZ128" s="146"/>
      <c r="HVA128" s="146"/>
      <c r="HVB128" s="146"/>
      <c r="HVC128" s="146"/>
      <c r="HVD128" s="146"/>
      <c r="HVE128" s="146"/>
      <c r="HVF128" s="146"/>
      <c r="HVG128" s="146"/>
      <c r="HVH128" s="146"/>
      <c r="HVI128" s="146"/>
      <c r="HVJ128" s="146"/>
      <c r="HVK128" s="146"/>
      <c r="HVL128" s="146"/>
      <c r="HVM128" s="146"/>
      <c r="HVN128" s="146"/>
      <c r="HVO128" s="146"/>
      <c r="HVP128" s="146"/>
      <c r="HVQ128" s="146"/>
      <c r="HVR128" s="146"/>
      <c r="HVS128" s="146"/>
      <c r="HVT128" s="146"/>
      <c r="HVU128" s="146"/>
      <c r="HVV128" s="146"/>
      <c r="HVW128" s="146"/>
      <c r="HVX128" s="146"/>
      <c r="HVY128" s="146"/>
      <c r="HVZ128" s="146"/>
      <c r="HWA128" s="146"/>
      <c r="HWB128" s="146"/>
      <c r="HWC128" s="146"/>
      <c r="HWD128" s="146"/>
      <c r="HWE128" s="146"/>
      <c r="HWF128" s="146"/>
      <c r="HWG128" s="146"/>
      <c r="HWH128" s="146"/>
      <c r="HWI128" s="146"/>
      <c r="HWJ128" s="146"/>
      <c r="HWK128" s="146"/>
      <c r="HWL128" s="146"/>
      <c r="HWM128" s="146"/>
      <c r="HWN128" s="146"/>
      <c r="HWO128" s="146"/>
      <c r="HWP128" s="146"/>
      <c r="HWQ128" s="146"/>
      <c r="HWR128" s="146"/>
      <c r="HWS128" s="146"/>
      <c r="HWT128" s="146"/>
      <c r="HWU128" s="146"/>
      <c r="HWV128" s="146"/>
      <c r="HWW128" s="146"/>
      <c r="HWX128" s="146"/>
      <c r="HWY128" s="146"/>
      <c r="HWZ128" s="146"/>
      <c r="HXA128" s="146"/>
      <c r="HXB128" s="146"/>
      <c r="HXC128" s="146"/>
      <c r="HXD128" s="146"/>
      <c r="HXE128" s="146"/>
      <c r="HXF128" s="146"/>
      <c r="HXG128" s="146"/>
      <c r="HXH128" s="146"/>
      <c r="HXI128" s="146"/>
      <c r="HXJ128" s="146"/>
      <c r="HXK128" s="146"/>
      <c r="HXL128" s="146"/>
      <c r="HXM128" s="146"/>
      <c r="HXN128" s="146"/>
      <c r="HXO128" s="146"/>
      <c r="HXP128" s="146"/>
      <c r="HXQ128" s="146"/>
      <c r="HXR128" s="146"/>
      <c r="HXS128" s="146"/>
      <c r="HXT128" s="146"/>
      <c r="HXU128" s="146"/>
      <c r="HXV128" s="146"/>
      <c r="HXW128" s="146"/>
      <c r="HXX128" s="146"/>
      <c r="HXY128" s="146"/>
      <c r="HXZ128" s="146"/>
      <c r="HYA128" s="146"/>
      <c r="HYB128" s="146"/>
      <c r="HYC128" s="146"/>
      <c r="HYD128" s="146"/>
      <c r="HYE128" s="146"/>
      <c r="HYF128" s="146"/>
      <c r="HYG128" s="146"/>
      <c r="HYH128" s="146"/>
      <c r="HYI128" s="146"/>
      <c r="HYJ128" s="146"/>
      <c r="HYK128" s="146"/>
      <c r="HYL128" s="146"/>
      <c r="HYM128" s="146"/>
      <c r="HYN128" s="146"/>
      <c r="HYO128" s="146"/>
      <c r="HYP128" s="146"/>
      <c r="HYQ128" s="146"/>
      <c r="HYR128" s="146"/>
      <c r="HYS128" s="146"/>
      <c r="HYT128" s="146"/>
      <c r="HYU128" s="146"/>
      <c r="HYV128" s="146"/>
      <c r="HYW128" s="146"/>
      <c r="HYX128" s="146"/>
      <c r="HYY128" s="146"/>
      <c r="HYZ128" s="146"/>
      <c r="HZA128" s="146"/>
      <c r="HZB128" s="146"/>
      <c r="HZC128" s="146"/>
      <c r="HZD128" s="146"/>
      <c r="HZE128" s="146"/>
      <c r="HZF128" s="146"/>
      <c r="HZG128" s="146"/>
      <c r="HZH128" s="146"/>
      <c r="HZI128" s="146"/>
      <c r="HZJ128" s="146"/>
      <c r="HZK128" s="146"/>
      <c r="HZL128" s="146"/>
      <c r="HZM128" s="146"/>
      <c r="HZN128" s="146"/>
      <c r="HZO128" s="146"/>
      <c r="HZP128" s="146"/>
      <c r="HZQ128" s="146"/>
      <c r="HZR128" s="146"/>
      <c r="HZS128" s="146"/>
      <c r="HZT128" s="146"/>
      <c r="HZU128" s="146"/>
      <c r="HZV128" s="146"/>
      <c r="HZW128" s="146"/>
      <c r="HZX128" s="146"/>
      <c r="HZY128" s="146"/>
      <c r="HZZ128" s="146"/>
      <c r="IAA128" s="146"/>
      <c r="IAB128" s="146"/>
      <c r="IAC128" s="146"/>
      <c r="IAD128" s="146"/>
      <c r="IAE128" s="146"/>
      <c r="IAF128" s="146"/>
      <c r="IAG128" s="146"/>
      <c r="IAH128" s="146"/>
      <c r="IAI128" s="146"/>
      <c r="IAJ128" s="146"/>
      <c r="IAK128" s="146"/>
      <c r="IAL128" s="146"/>
      <c r="IAM128" s="146"/>
      <c r="IAN128" s="146"/>
      <c r="IAO128" s="146"/>
      <c r="IAP128" s="146"/>
      <c r="IAQ128" s="146"/>
      <c r="IAR128" s="146"/>
      <c r="IAS128" s="146"/>
      <c r="IAT128" s="146"/>
      <c r="IAU128" s="146"/>
      <c r="IAV128" s="146"/>
      <c r="IAW128" s="146"/>
      <c r="IAX128" s="146"/>
      <c r="IAY128" s="146"/>
      <c r="IAZ128" s="146"/>
      <c r="IBA128" s="146"/>
      <c r="IBB128" s="146"/>
      <c r="IBC128" s="146"/>
      <c r="IBD128" s="146"/>
      <c r="IBE128" s="146"/>
      <c r="IBF128" s="146"/>
      <c r="IBG128" s="146"/>
      <c r="IBH128" s="146"/>
      <c r="IBI128" s="146"/>
      <c r="IBJ128" s="146"/>
      <c r="IBK128" s="146"/>
      <c r="IBL128" s="146"/>
      <c r="IBM128" s="146"/>
      <c r="IBN128" s="146"/>
      <c r="IBO128" s="146"/>
      <c r="IBP128" s="146"/>
      <c r="IBQ128" s="146"/>
      <c r="IBR128" s="146"/>
      <c r="IBS128" s="146"/>
      <c r="IBT128" s="146"/>
      <c r="IBU128" s="146"/>
      <c r="IBV128" s="146"/>
      <c r="IBW128" s="146"/>
      <c r="IBX128" s="146"/>
      <c r="IBY128" s="146"/>
      <c r="IBZ128" s="146"/>
      <c r="ICA128" s="146"/>
      <c r="ICB128" s="146"/>
      <c r="ICC128" s="146"/>
      <c r="ICD128" s="146"/>
      <c r="ICE128" s="146"/>
      <c r="ICF128" s="146"/>
      <c r="ICG128" s="146"/>
      <c r="ICH128" s="146"/>
      <c r="ICI128" s="146"/>
      <c r="ICJ128" s="146"/>
      <c r="ICK128" s="146"/>
      <c r="ICL128" s="146"/>
      <c r="ICM128" s="146"/>
      <c r="ICN128" s="146"/>
      <c r="ICO128" s="146"/>
      <c r="ICP128" s="146"/>
      <c r="ICQ128" s="146"/>
      <c r="ICR128" s="146"/>
      <c r="ICS128" s="146"/>
      <c r="ICT128" s="146"/>
      <c r="ICU128" s="146"/>
      <c r="ICV128" s="146"/>
      <c r="ICW128" s="146"/>
      <c r="ICX128" s="146"/>
      <c r="ICY128" s="146"/>
      <c r="ICZ128" s="146"/>
      <c r="IDA128" s="146"/>
      <c r="IDB128" s="146"/>
      <c r="IDC128" s="146"/>
      <c r="IDD128" s="146"/>
      <c r="IDE128" s="146"/>
      <c r="IDF128" s="146"/>
      <c r="IDG128" s="146"/>
      <c r="IDH128" s="146"/>
      <c r="IDI128" s="146"/>
      <c r="IDJ128" s="146"/>
      <c r="IDK128" s="146"/>
      <c r="IDL128" s="146"/>
      <c r="IDM128" s="146"/>
      <c r="IDN128" s="146"/>
      <c r="IDO128" s="146"/>
      <c r="IDP128" s="146"/>
      <c r="IDQ128" s="146"/>
      <c r="IDR128" s="146"/>
      <c r="IDS128" s="146"/>
      <c r="IDT128" s="146"/>
      <c r="IDU128" s="146"/>
      <c r="IDV128" s="146"/>
      <c r="IDW128" s="146"/>
      <c r="IDX128" s="146"/>
      <c r="IDY128" s="146"/>
      <c r="IDZ128" s="146"/>
      <c r="IEA128" s="146"/>
      <c r="IEB128" s="146"/>
      <c r="IEC128" s="146"/>
      <c r="IED128" s="146"/>
      <c r="IEE128" s="146"/>
      <c r="IEF128" s="146"/>
      <c r="IEG128" s="146"/>
      <c r="IEH128" s="146"/>
      <c r="IEI128" s="146"/>
      <c r="IEJ128" s="146"/>
      <c r="IEK128" s="146"/>
      <c r="IEL128" s="146"/>
      <c r="IEM128" s="146"/>
      <c r="IEN128" s="146"/>
      <c r="IEO128" s="146"/>
      <c r="IEP128" s="146"/>
      <c r="IEQ128" s="146"/>
      <c r="IER128" s="146"/>
      <c r="IES128" s="146"/>
      <c r="IET128" s="146"/>
      <c r="IEU128" s="146"/>
      <c r="IEV128" s="146"/>
      <c r="IEW128" s="146"/>
      <c r="IEX128" s="146"/>
      <c r="IEY128" s="146"/>
      <c r="IEZ128" s="146"/>
      <c r="IFA128" s="146"/>
      <c r="IFB128" s="146"/>
      <c r="IFC128" s="146"/>
      <c r="IFD128" s="146"/>
      <c r="IFE128" s="146"/>
      <c r="IFF128" s="146"/>
      <c r="IFG128" s="146"/>
      <c r="IFH128" s="146"/>
      <c r="IFI128" s="146"/>
      <c r="IFJ128" s="146"/>
      <c r="IFK128" s="146"/>
      <c r="IFL128" s="146"/>
      <c r="IFM128" s="146"/>
      <c r="IFN128" s="146"/>
      <c r="IFO128" s="146"/>
      <c r="IFP128" s="146"/>
      <c r="IFQ128" s="146"/>
      <c r="IFR128" s="146"/>
      <c r="IFS128" s="146"/>
      <c r="IFT128" s="146"/>
      <c r="IFU128" s="146"/>
      <c r="IFV128" s="146"/>
      <c r="IFW128" s="146"/>
      <c r="IFX128" s="146"/>
      <c r="IFY128" s="146"/>
      <c r="IFZ128" s="146"/>
      <c r="IGA128" s="146"/>
      <c r="IGB128" s="146"/>
      <c r="IGC128" s="146"/>
      <c r="IGD128" s="146"/>
      <c r="IGE128" s="146"/>
      <c r="IGF128" s="146"/>
      <c r="IGG128" s="146"/>
      <c r="IGH128" s="146"/>
      <c r="IGI128" s="146"/>
      <c r="IGJ128" s="146"/>
      <c r="IGK128" s="146"/>
      <c r="IGL128" s="146"/>
      <c r="IGM128" s="146"/>
      <c r="IGN128" s="146"/>
      <c r="IGO128" s="146"/>
      <c r="IGP128" s="146"/>
      <c r="IGQ128" s="146"/>
      <c r="IGR128" s="146"/>
      <c r="IGS128" s="146"/>
      <c r="IGT128" s="146"/>
      <c r="IGU128" s="146"/>
      <c r="IGV128" s="146"/>
      <c r="IGW128" s="146"/>
      <c r="IGX128" s="146"/>
      <c r="IGY128" s="146"/>
      <c r="IGZ128" s="146"/>
      <c r="IHA128" s="146"/>
      <c r="IHB128" s="146"/>
      <c r="IHC128" s="146"/>
      <c r="IHD128" s="146"/>
      <c r="IHE128" s="146"/>
      <c r="IHF128" s="146"/>
      <c r="IHG128" s="146"/>
      <c r="IHH128" s="146"/>
      <c r="IHI128" s="146"/>
      <c r="IHJ128" s="146"/>
      <c r="IHK128" s="146"/>
      <c r="IHL128" s="146"/>
      <c r="IHM128" s="146"/>
      <c r="IHN128" s="146"/>
      <c r="IHO128" s="146"/>
      <c r="IHP128" s="146"/>
      <c r="IHQ128" s="146"/>
      <c r="IHR128" s="146"/>
      <c r="IHS128" s="146"/>
      <c r="IHT128" s="146"/>
      <c r="IHU128" s="146"/>
      <c r="IHV128" s="146"/>
      <c r="IHW128" s="146"/>
      <c r="IHX128" s="146"/>
      <c r="IHY128" s="146"/>
      <c r="IHZ128" s="146"/>
      <c r="IIA128" s="146"/>
      <c r="IIB128" s="146"/>
      <c r="IIC128" s="146"/>
      <c r="IID128" s="146"/>
      <c r="IIE128" s="146"/>
      <c r="IIF128" s="146"/>
      <c r="IIG128" s="146"/>
      <c r="IIH128" s="146"/>
      <c r="III128" s="146"/>
      <c r="IIJ128" s="146"/>
      <c r="IIK128" s="146"/>
      <c r="IIL128" s="146"/>
      <c r="IIM128" s="146"/>
      <c r="IIN128" s="146"/>
      <c r="IIO128" s="146"/>
      <c r="IIP128" s="146"/>
      <c r="IIQ128" s="146"/>
      <c r="IIR128" s="146"/>
      <c r="IIS128" s="146"/>
      <c r="IIT128" s="146"/>
      <c r="IIU128" s="146"/>
      <c r="IIV128" s="146"/>
      <c r="IIW128" s="146"/>
      <c r="IIX128" s="146"/>
      <c r="IIY128" s="146"/>
      <c r="IIZ128" s="146"/>
      <c r="IJA128" s="146"/>
      <c r="IJB128" s="146"/>
      <c r="IJC128" s="146"/>
      <c r="IJD128" s="146"/>
      <c r="IJE128" s="146"/>
      <c r="IJF128" s="146"/>
      <c r="IJG128" s="146"/>
      <c r="IJH128" s="146"/>
      <c r="IJI128" s="146"/>
      <c r="IJJ128" s="146"/>
      <c r="IJK128" s="146"/>
      <c r="IJL128" s="146"/>
      <c r="IJM128" s="146"/>
      <c r="IJN128" s="146"/>
      <c r="IJO128" s="146"/>
      <c r="IJP128" s="146"/>
      <c r="IJQ128" s="146"/>
      <c r="IJR128" s="146"/>
      <c r="IJS128" s="146"/>
      <c r="IJT128" s="146"/>
      <c r="IJU128" s="146"/>
      <c r="IJV128" s="146"/>
      <c r="IJW128" s="146"/>
      <c r="IJX128" s="146"/>
      <c r="IJY128" s="146"/>
      <c r="IJZ128" s="146"/>
      <c r="IKA128" s="146"/>
      <c r="IKB128" s="146"/>
      <c r="IKC128" s="146"/>
      <c r="IKD128" s="146"/>
      <c r="IKE128" s="146"/>
      <c r="IKF128" s="146"/>
      <c r="IKG128" s="146"/>
      <c r="IKH128" s="146"/>
      <c r="IKI128" s="146"/>
      <c r="IKJ128" s="146"/>
      <c r="IKK128" s="146"/>
      <c r="IKL128" s="146"/>
      <c r="IKM128" s="146"/>
      <c r="IKN128" s="146"/>
      <c r="IKO128" s="146"/>
      <c r="IKP128" s="146"/>
      <c r="IKQ128" s="146"/>
      <c r="IKR128" s="146"/>
      <c r="IKS128" s="146"/>
      <c r="IKT128" s="146"/>
      <c r="IKU128" s="146"/>
      <c r="IKV128" s="146"/>
      <c r="IKW128" s="146"/>
      <c r="IKX128" s="146"/>
      <c r="IKY128" s="146"/>
      <c r="IKZ128" s="146"/>
      <c r="ILA128" s="146"/>
      <c r="ILB128" s="146"/>
      <c r="ILC128" s="146"/>
      <c r="ILD128" s="146"/>
      <c r="ILE128" s="146"/>
      <c r="ILF128" s="146"/>
      <c r="ILG128" s="146"/>
      <c r="ILH128" s="146"/>
      <c r="ILI128" s="146"/>
      <c r="ILJ128" s="146"/>
      <c r="ILK128" s="146"/>
      <c r="ILL128" s="146"/>
      <c r="ILM128" s="146"/>
      <c r="ILN128" s="146"/>
      <c r="ILO128" s="146"/>
      <c r="ILP128" s="146"/>
      <c r="ILQ128" s="146"/>
      <c r="ILR128" s="146"/>
      <c r="ILS128" s="146"/>
      <c r="ILT128" s="146"/>
      <c r="ILU128" s="146"/>
      <c r="ILV128" s="146"/>
      <c r="ILW128" s="146"/>
      <c r="ILX128" s="146"/>
      <c r="ILY128" s="146"/>
      <c r="ILZ128" s="146"/>
      <c r="IMA128" s="146"/>
      <c r="IMB128" s="146"/>
      <c r="IMC128" s="146"/>
      <c r="IMD128" s="146"/>
      <c r="IME128" s="146"/>
      <c r="IMF128" s="146"/>
      <c r="IMG128" s="146"/>
      <c r="IMH128" s="146"/>
      <c r="IMI128" s="146"/>
      <c r="IMJ128" s="146"/>
      <c r="IMK128" s="146"/>
      <c r="IML128" s="146"/>
      <c r="IMM128" s="146"/>
      <c r="IMN128" s="146"/>
      <c r="IMO128" s="146"/>
      <c r="IMP128" s="146"/>
      <c r="IMQ128" s="146"/>
      <c r="IMR128" s="146"/>
      <c r="IMS128" s="146"/>
      <c r="IMT128" s="146"/>
      <c r="IMU128" s="146"/>
      <c r="IMV128" s="146"/>
      <c r="IMW128" s="146"/>
      <c r="IMX128" s="146"/>
      <c r="IMY128" s="146"/>
      <c r="IMZ128" s="146"/>
      <c r="INA128" s="146"/>
      <c r="INB128" s="146"/>
      <c r="INC128" s="146"/>
      <c r="IND128" s="146"/>
      <c r="INE128" s="146"/>
      <c r="INF128" s="146"/>
      <c r="ING128" s="146"/>
      <c r="INH128" s="146"/>
      <c r="INI128" s="146"/>
      <c r="INJ128" s="146"/>
      <c r="INK128" s="146"/>
      <c r="INL128" s="146"/>
      <c r="INM128" s="146"/>
      <c r="INN128" s="146"/>
      <c r="INO128" s="146"/>
      <c r="INP128" s="146"/>
      <c r="INQ128" s="146"/>
      <c r="INR128" s="146"/>
      <c r="INS128" s="146"/>
      <c r="INT128" s="146"/>
      <c r="INU128" s="146"/>
      <c r="INV128" s="146"/>
      <c r="INW128" s="146"/>
      <c r="INX128" s="146"/>
      <c r="INY128" s="146"/>
      <c r="INZ128" s="146"/>
      <c r="IOA128" s="146"/>
      <c r="IOB128" s="146"/>
      <c r="IOC128" s="146"/>
      <c r="IOD128" s="146"/>
      <c r="IOE128" s="146"/>
      <c r="IOF128" s="146"/>
      <c r="IOG128" s="146"/>
      <c r="IOH128" s="146"/>
      <c r="IOI128" s="146"/>
      <c r="IOJ128" s="146"/>
      <c r="IOK128" s="146"/>
      <c r="IOL128" s="146"/>
      <c r="IOM128" s="146"/>
      <c r="ION128" s="146"/>
      <c r="IOO128" s="146"/>
      <c r="IOP128" s="146"/>
      <c r="IOQ128" s="146"/>
      <c r="IOR128" s="146"/>
      <c r="IOS128" s="146"/>
      <c r="IOT128" s="146"/>
      <c r="IOU128" s="146"/>
      <c r="IOV128" s="146"/>
      <c r="IOW128" s="146"/>
      <c r="IOX128" s="146"/>
      <c r="IOY128" s="146"/>
      <c r="IOZ128" s="146"/>
      <c r="IPA128" s="146"/>
      <c r="IPB128" s="146"/>
      <c r="IPC128" s="146"/>
      <c r="IPD128" s="146"/>
      <c r="IPE128" s="146"/>
      <c r="IPF128" s="146"/>
      <c r="IPG128" s="146"/>
      <c r="IPH128" s="146"/>
      <c r="IPI128" s="146"/>
      <c r="IPJ128" s="146"/>
      <c r="IPK128" s="146"/>
      <c r="IPL128" s="146"/>
      <c r="IPM128" s="146"/>
      <c r="IPN128" s="146"/>
      <c r="IPO128" s="146"/>
      <c r="IPP128" s="146"/>
      <c r="IPQ128" s="146"/>
      <c r="IPR128" s="146"/>
      <c r="IPS128" s="146"/>
      <c r="IPT128" s="146"/>
      <c r="IPU128" s="146"/>
      <c r="IPV128" s="146"/>
      <c r="IPW128" s="146"/>
      <c r="IPX128" s="146"/>
      <c r="IPY128" s="146"/>
      <c r="IPZ128" s="146"/>
      <c r="IQA128" s="146"/>
      <c r="IQB128" s="146"/>
      <c r="IQC128" s="146"/>
      <c r="IQD128" s="146"/>
      <c r="IQE128" s="146"/>
      <c r="IQF128" s="146"/>
      <c r="IQG128" s="146"/>
      <c r="IQH128" s="146"/>
      <c r="IQI128" s="146"/>
      <c r="IQJ128" s="146"/>
      <c r="IQK128" s="146"/>
      <c r="IQL128" s="146"/>
      <c r="IQM128" s="146"/>
      <c r="IQN128" s="146"/>
      <c r="IQO128" s="146"/>
      <c r="IQP128" s="146"/>
      <c r="IQQ128" s="146"/>
      <c r="IQR128" s="146"/>
      <c r="IQS128" s="146"/>
      <c r="IQT128" s="146"/>
      <c r="IQU128" s="146"/>
      <c r="IQV128" s="146"/>
      <c r="IQW128" s="146"/>
      <c r="IQX128" s="146"/>
      <c r="IQY128" s="146"/>
      <c r="IQZ128" s="146"/>
      <c r="IRA128" s="146"/>
      <c r="IRB128" s="146"/>
      <c r="IRC128" s="146"/>
      <c r="IRD128" s="146"/>
      <c r="IRE128" s="146"/>
      <c r="IRF128" s="146"/>
      <c r="IRG128" s="146"/>
      <c r="IRH128" s="146"/>
      <c r="IRI128" s="146"/>
      <c r="IRJ128" s="146"/>
      <c r="IRK128" s="146"/>
      <c r="IRL128" s="146"/>
      <c r="IRM128" s="146"/>
      <c r="IRN128" s="146"/>
      <c r="IRO128" s="146"/>
      <c r="IRP128" s="146"/>
      <c r="IRQ128" s="146"/>
      <c r="IRR128" s="146"/>
      <c r="IRS128" s="146"/>
      <c r="IRT128" s="146"/>
      <c r="IRU128" s="146"/>
      <c r="IRV128" s="146"/>
      <c r="IRW128" s="146"/>
      <c r="IRX128" s="146"/>
      <c r="IRY128" s="146"/>
      <c r="IRZ128" s="146"/>
      <c r="ISA128" s="146"/>
      <c r="ISB128" s="146"/>
      <c r="ISC128" s="146"/>
      <c r="ISD128" s="146"/>
      <c r="ISE128" s="146"/>
      <c r="ISF128" s="146"/>
      <c r="ISG128" s="146"/>
      <c r="ISH128" s="146"/>
      <c r="ISI128" s="146"/>
      <c r="ISJ128" s="146"/>
      <c r="ISK128" s="146"/>
      <c r="ISL128" s="146"/>
      <c r="ISM128" s="146"/>
      <c r="ISN128" s="146"/>
      <c r="ISO128" s="146"/>
      <c r="ISP128" s="146"/>
      <c r="ISQ128" s="146"/>
      <c r="ISR128" s="146"/>
      <c r="ISS128" s="146"/>
      <c r="IST128" s="146"/>
      <c r="ISU128" s="146"/>
      <c r="ISV128" s="146"/>
      <c r="ISW128" s="146"/>
      <c r="ISX128" s="146"/>
      <c r="ISY128" s="146"/>
      <c r="ISZ128" s="146"/>
      <c r="ITA128" s="146"/>
      <c r="ITB128" s="146"/>
      <c r="ITC128" s="146"/>
      <c r="ITD128" s="146"/>
      <c r="ITE128" s="146"/>
      <c r="ITF128" s="146"/>
      <c r="ITG128" s="146"/>
      <c r="ITH128" s="146"/>
      <c r="ITI128" s="146"/>
      <c r="ITJ128" s="146"/>
      <c r="ITK128" s="146"/>
      <c r="ITL128" s="146"/>
      <c r="ITM128" s="146"/>
      <c r="ITN128" s="146"/>
      <c r="ITO128" s="146"/>
      <c r="ITP128" s="146"/>
      <c r="ITQ128" s="146"/>
      <c r="ITR128" s="146"/>
      <c r="ITS128" s="146"/>
      <c r="ITT128" s="146"/>
      <c r="ITU128" s="146"/>
      <c r="ITV128" s="146"/>
      <c r="ITW128" s="146"/>
      <c r="ITX128" s="146"/>
      <c r="ITY128" s="146"/>
      <c r="ITZ128" s="146"/>
      <c r="IUA128" s="146"/>
      <c r="IUB128" s="146"/>
      <c r="IUC128" s="146"/>
      <c r="IUD128" s="146"/>
      <c r="IUE128" s="146"/>
      <c r="IUF128" s="146"/>
      <c r="IUG128" s="146"/>
      <c r="IUH128" s="146"/>
      <c r="IUI128" s="146"/>
      <c r="IUJ128" s="146"/>
      <c r="IUK128" s="146"/>
      <c r="IUL128" s="146"/>
      <c r="IUM128" s="146"/>
      <c r="IUN128" s="146"/>
      <c r="IUO128" s="146"/>
      <c r="IUP128" s="146"/>
      <c r="IUQ128" s="146"/>
      <c r="IUR128" s="146"/>
      <c r="IUS128" s="146"/>
      <c r="IUT128" s="146"/>
      <c r="IUU128" s="146"/>
      <c r="IUV128" s="146"/>
      <c r="IUW128" s="146"/>
      <c r="IUX128" s="146"/>
      <c r="IUY128" s="146"/>
      <c r="IUZ128" s="146"/>
      <c r="IVA128" s="146"/>
      <c r="IVB128" s="146"/>
      <c r="IVC128" s="146"/>
      <c r="IVD128" s="146"/>
      <c r="IVE128" s="146"/>
      <c r="IVF128" s="146"/>
      <c r="IVG128" s="146"/>
      <c r="IVH128" s="146"/>
      <c r="IVI128" s="146"/>
      <c r="IVJ128" s="146"/>
      <c r="IVK128" s="146"/>
      <c r="IVL128" s="146"/>
      <c r="IVM128" s="146"/>
      <c r="IVN128" s="146"/>
      <c r="IVO128" s="146"/>
      <c r="IVP128" s="146"/>
      <c r="IVQ128" s="146"/>
      <c r="IVR128" s="146"/>
      <c r="IVS128" s="146"/>
      <c r="IVT128" s="146"/>
      <c r="IVU128" s="146"/>
      <c r="IVV128" s="146"/>
      <c r="IVW128" s="146"/>
      <c r="IVX128" s="146"/>
      <c r="IVY128" s="146"/>
      <c r="IVZ128" s="146"/>
      <c r="IWA128" s="146"/>
      <c r="IWB128" s="146"/>
      <c r="IWC128" s="146"/>
      <c r="IWD128" s="146"/>
      <c r="IWE128" s="146"/>
      <c r="IWF128" s="146"/>
      <c r="IWG128" s="146"/>
      <c r="IWH128" s="146"/>
      <c r="IWI128" s="146"/>
      <c r="IWJ128" s="146"/>
      <c r="IWK128" s="146"/>
      <c r="IWL128" s="146"/>
      <c r="IWM128" s="146"/>
      <c r="IWN128" s="146"/>
      <c r="IWO128" s="146"/>
      <c r="IWP128" s="146"/>
      <c r="IWQ128" s="146"/>
      <c r="IWR128" s="146"/>
      <c r="IWS128" s="146"/>
      <c r="IWT128" s="146"/>
      <c r="IWU128" s="146"/>
      <c r="IWV128" s="146"/>
      <c r="IWW128" s="146"/>
      <c r="IWX128" s="146"/>
      <c r="IWY128" s="146"/>
      <c r="IWZ128" s="146"/>
      <c r="IXA128" s="146"/>
      <c r="IXB128" s="146"/>
      <c r="IXC128" s="146"/>
      <c r="IXD128" s="146"/>
      <c r="IXE128" s="146"/>
      <c r="IXF128" s="146"/>
      <c r="IXG128" s="146"/>
      <c r="IXH128" s="146"/>
      <c r="IXI128" s="146"/>
      <c r="IXJ128" s="146"/>
      <c r="IXK128" s="146"/>
      <c r="IXL128" s="146"/>
      <c r="IXM128" s="146"/>
      <c r="IXN128" s="146"/>
      <c r="IXO128" s="146"/>
      <c r="IXP128" s="146"/>
      <c r="IXQ128" s="146"/>
      <c r="IXR128" s="146"/>
      <c r="IXS128" s="146"/>
      <c r="IXT128" s="146"/>
      <c r="IXU128" s="146"/>
      <c r="IXV128" s="146"/>
      <c r="IXW128" s="146"/>
      <c r="IXX128" s="146"/>
      <c r="IXY128" s="146"/>
      <c r="IXZ128" s="146"/>
      <c r="IYA128" s="146"/>
      <c r="IYB128" s="146"/>
      <c r="IYC128" s="146"/>
      <c r="IYD128" s="146"/>
      <c r="IYE128" s="146"/>
      <c r="IYF128" s="146"/>
      <c r="IYG128" s="146"/>
      <c r="IYH128" s="146"/>
      <c r="IYI128" s="146"/>
      <c r="IYJ128" s="146"/>
      <c r="IYK128" s="146"/>
      <c r="IYL128" s="146"/>
      <c r="IYM128" s="146"/>
      <c r="IYN128" s="146"/>
      <c r="IYO128" s="146"/>
      <c r="IYP128" s="146"/>
      <c r="IYQ128" s="146"/>
      <c r="IYR128" s="146"/>
      <c r="IYS128" s="146"/>
      <c r="IYT128" s="146"/>
      <c r="IYU128" s="146"/>
      <c r="IYV128" s="146"/>
      <c r="IYW128" s="146"/>
      <c r="IYX128" s="146"/>
      <c r="IYY128" s="146"/>
      <c r="IYZ128" s="146"/>
      <c r="IZA128" s="146"/>
      <c r="IZB128" s="146"/>
      <c r="IZC128" s="146"/>
      <c r="IZD128" s="146"/>
      <c r="IZE128" s="146"/>
      <c r="IZF128" s="146"/>
      <c r="IZG128" s="146"/>
      <c r="IZH128" s="146"/>
      <c r="IZI128" s="146"/>
      <c r="IZJ128" s="146"/>
      <c r="IZK128" s="146"/>
      <c r="IZL128" s="146"/>
      <c r="IZM128" s="146"/>
      <c r="IZN128" s="146"/>
      <c r="IZO128" s="146"/>
      <c r="IZP128" s="146"/>
      <c r="IZQ128" s="146"/>
      <c r="IZR128" s="146"/>
      <c r="IZS128" s="146"/>
      <c r="IZT128" s="146"/>
      <c r="IZU128" s="146"/>
      <c r="IZV128" s="146"/>
      <c r="IZW128" s="146"/>
      <c r="IZX128" s="146"/>
      <c r="IZY128" s="146"/>
      <c r="IZZ128" s="146"/>
      <c r="JAA128" s="146"/>
      <c r="JAB128" s="146"/>
      <c r="JAC128" s="146"/>
      <c r="JAD128" s="146"/>
      <c r="JAE128" s="146"/>
      <c r="JAF128" s="146"/>
      <c r="JAG128" s="146"/>
      <c r="JAH128" s="146"/>
      <c r="JAI128" s="146"/>
      <c r="JAJ128" s="146"/>
      <c r="JAK128" s="146"/>
      <c r="JAL128" s="146"/>
      <c r="JAM128" s="146"/>
      <c r="JAN128" s="146"/>
      <c r="JAO128" s="146"/>
      <c r="JAP128" s="146"/>
      <c r="JAQ128" s="146"/>
      <c r="JAR128" s="146"/>
      <c r="JAS128" s="146"/>
      <c r="JAT128" s="146"/>
      <c r="JAU128" s="146"/>
      <c r="JAV128" s="146"/>
      <c r="JAW128" s="146"/>
      <c r="JAX128" s="146"/>
      <c r="JAY128" s="146"/>
      <c r="JAZ128" s="146"/>
      <c r="JBA128" s="146"/>
      <c r="JBB128" s="146"/>
      <c r="JBC128" s="146"/>
      <c r="JBD128" s="146"/>
      <c r="JBE128" s="146"/>
      <c r="JBF128" s="146"/>
      <c r="JBG128" s="146"/>
      <c r="JBH128" s="146"/>
      <c r="JBI128" s="146"/>
      <c r="JBJ128" s="146"/>
      <c r="JBK128" s="146"/>
      <c r="JBL128" s="146"/>
      <c r="JBM128" s="146"/>
      <c r="JBN128" s="146"/>
      <c r="JBO128" s="146"/>
      <c r="JBP128" s="146"/>
      <c r="JBQ128" s="146"/>
      <c r="JBR128" s="146"/>
      <c r="JBS128" s="146"/>
      <c r="JBT128" s="146"/>
      <c r="JBU128" s="146"/>
      <c r="JBV128" s="146"/>
      <c r="JBW128" s="146"/>
      <c r="JBX128" s="146"/>
      <c r="JBY128" s="146"/>
      <c r="JBZ128" s="146"/>
      <c r="JCA128" s="146"/>
      <c r="JCB128" s="146"/>
      <c r="JCC128" s="146"/>
      <c r="JCD128" s="146"/>
      <c r="JCE128" s="146"/>
      <c r="JCF128" s="146"/>
      <c r="JCG128" s="146"/>
      <c r="JCH128" s="146"/>
      <c r="JCI128" s="146"/>
      <c r="JCJ128" s="146"/>
      <c r="JCK128" s="146"/>
      <c r="JCL128" s="146"/>
      <c r="JCM128" s="146"/>
      <c r="JCN128" s="146"/>
      <c r="JCO128" s="146"/>
      <c r="JCP128" s="146"/>
      <c r="JCQ128" s="146"/>
      <c r="JCR128" s="146"/>
      <c r="JCS128" s="146"/>
      <c r="JCT128" s="146"/>
      <c r="JCU128" s="146"/>
      <c r="JCV128" s="146"/>
      <c r="JCW128" s="146"/>
      <c r="JCX128" s="146"/>
      <c r="JCY128" s="146"/>
      <c r="JCZ128" s="146"/>
      <c r="JDA128" s="146"/>
      <c r="JDB128" s="146"/>
      <c r="JDC128" s="146"/>
      <c r="JDD128" s="146"/>
      <c r="JDE128" s="146"/>
      <c r="JDF128" s="146"/>
      <c r="JDG128" s="146"/>
      <c r="JDH128" s="146"/>
      <c r="JDI128" s="146"/>
      <c r="JDJ128" s="146"/>
      <c r="JDK128" s="146"/>
      <c r="JDL128" s="146"/>
      <c r="JDM128" s="146"/>
      <c r="JDN128" s="146"/>
      <c r="JDO128" s="146"/>
      <c r="JDP128" s="146"/>
      <c r="JDQ128" s="146"/>
      <c r="JDR128" s="146"/>
      <c r="JDS128" s="146"/>
      <c r="JDT128" s="146"/>
      <c r="JDU128" s="146"/>
      <c r="JDV128" s="146"/>
      <c r="JDW128" s="146"/>
      <c r="JDX128" s="146"/>
      <c r="JDY128" s="146"/>
      <c r="JDZ128" s="146"/>
      <c r="JEA128" s="146"/>
      <c r="JEB128" s="146"/>
      <c r="JEC128" s="146"/>
      <c r="JED128" s="146"/>
      <c r="JEE128" s="146"/>
      <c r="JEF128" s="146"/>
      <c r="JEG128" s="146"/>
      <c r="JEH128" s="146"/>
      <c r="JEI128" s="146"/>
      <c r="JEJ128" s="146"/>
      <c r="JEK128" s="146"/>
      <c r="JEL128" s="146"/>
      <c r="JEM128" s="146"/>
      <c r="JEN128" s="146"/>
      <c r="JEO128" s="146"/>
      <c r="JEP128" s="146"/>
      <c r="JEQ128" s="146"/>
      <c r="JER128" s="146"/>
      <c r="JES128" s="146"/>
      <c r="JET128" s="146"/>
      <c r="JEU128" s="146"/>
      <c r="JEV128" s="146"/>
      <c r="JEW128" s="146"/>
      <c r="JEX128" s="146"/>
      <c r="JEY128" s="146"/>
      <c r="JEZ128" s="146"/>
      <c r="JFA128" s="146"/>
      <c r="JFB128" s="146"/>
      <c r="JFC128" s="146"/>
      <c r="JFD128" s="146"/>
      <c r="JFE128" s="146"/>
      <c r="JFF128" s="146"/>
      <c r="JFG128" s="146"/>
      <c r="JFH128" s="146"/>
      <c r="JFI128" s="146"/>
      <c r="JFJ128" s="146"/>
      <c r="JFK128" s="146"/>
      <c r="JFL128" s="146"/>
      <c r="JFM128" s="146"/>
      <c r="JFN128" s="146"/>
      <c r="JFO128" s="146"/>
      <c r="JFP128" s="146"/>
      <c r="JFQ128" s="146"/>
      <c r="JFR128" s="146"/>
      <c r="JFS128" s="146"/>
      <c r="JFT128" s="146"/>
      <c r="JFU128" s="146"/>
      <c r="JFV128" s="146"/>
      <c r="JFW128" s="146"/>
      <c r="JFX128" s="146"/>
      <c r="JFY128" s="146"/>
      <c r="JFZ128" s="146"/>
      <c r="JGA128" s="146"/>
      <c r="JGB128" s="146"/>
      <c r="JGC128" s="146"/>
      <c r="JGD128" s="146"/>
      <c r="JGE128" s="146"/>
      <c r="JGF128" s="146"/>
      <c r="JGG128" s="146"/>
      <c r="JGH128" s="146"/>
      <c r="JGI128" s="146"/>
      <c r="JGJ128" s="146"/>
      <c r="JGK128" s="146"/>
      <c r="JGL128" s="146"/>
      <c r="JGM128" s="146"/>
      <c r="JGN128" s="146"/>
      <c r="JGO128" s="146"/>
      <c r="JGP128" s="146"/>
      <c r="JGQ128" s="146"/>
      <c r="JGR128" s="146"/>
      <c r="JGS128" s="146"/>
      <c r="JGT128" s="146"/>
      <c r="JGU128" s="146"/>
      <c r="JGV128" s="146"/>
      <c r="JGW128" s="146"/>
      <c r="JGX128" s="146"/>
      <c r="JGY128" s="146"/>
      <c r="JGZ128" s="146"/>
      <c r="JHA128" s="146"/>
      <c r="JHB128" s="146"/>
      <c r="JHC128" s="146"/>
      <c r="JHD128" s="146"/>
      <c r="JHE128" s="146"/>
      <c r="JHF128" s="146"/>
      <c r="JHG128" s="146"/>
      <c r="JHH128" s="146"/>
      <c r="JHI128" s="146"/>
      <c r="JHJ128" s="146"/>
      <c r="JHK128" s="146"/>
      <c r="JHL128" s="146"/>
      <c r="JHM128" s="146"/>
      <c r="JHN128" s="146"/>
      <c r="JHO128" s="146"/>
      <c r="JHP128" s="146"/>
      <c r="JHQ128" s="146"/>
      <c r="JHR128" s="146"/>
      <c r="JHS128" s="146"/>
      <c r="JHT128" s="146"/>
      <c r="JHU128" s="146"/>
      <c r="JHV128" s="146"/>
      <c r="JHW128" s="146"/>
      <c r="JHX128" s="146"/>
      <c r="JHY128" s="146"/>
      <c r="JHZ128" s="146"/>
      <c r="JIA128" s="146"/>
      <c r="JIB128" s="146"/>
      <c r="JIC128" s="146"/>
      <c r="JID128" s="146"/>
      <c r="JIE128" s="146"/>
      <c r="JIF128" s="146"/>
      <c r="JIG128" s="146"/>
      <c r="JIH128" s="146"/>
      <c r="JII128" s="146"/>
      <c r="JIJ128" s="146"/>
      <c r="JIK128" s="146"/>
      <c r="JIL128" s="146"/>
      <c r="JIM128" s="146"/>
      <c r="JIN128" s="146"/>
      <c r="JIO128" s="146"/>
      <c r="JIP128" s="146"/>
      <c r="JIQ128" s="146"/>
      <c r="JIR128" s="146"/>
      <c r="JIS128" s="146"/>
      <c r="JIT128" s="146"/>
      <c r="JIU128" s="146"/>
      <c r="JIV128" s="146"/>
      <c r="JIW128" s="146"/>
      <c r="JIX128" s="146"/>
      <c r="JIY128" s="146"/>
      <c r="JIZ128" s="146"/>
      <c r="JJA128" s="146"/>
      <c r="JJB128" s="146"/>
      <c r="JJC128" s="146"/>
      <c r="JJD128" s="146"/>
      <c r="JJE128" s="146"/>
      <c r="JJF128" s="146"/>
      <c r="JJG128" s="146"/>
      <c r="JJH128" s="146"/>
      <c r="JJI128" s="146"/>
      <c r="JJJ128" s="146"/>
      <c r="JJK128" s="146"/>
      <c r="JJL128" s="146"/>
      <c r="JJM128" s="146"/>
      <c r="JJN128" s="146"/>
      <c r="JJO128" s="146"/>
      <c r="JJP128" s="146"/>
      <c r="JJQ128" s="146"/>
      <c r="JJR128" s="146"/>
      <c r="JJS128" s="146"/>
      <c r="JJT128" s="146"/>
      <c r="JJU128" s="146"/>
      <c r="JJV128" s="146"/>
      <c r="JJW128" s="146"/>
      <c r="JJX128" s="146"/>
      <c r="JJY128" s="146"/>
      <c r="JJZ128" s="146"/>
      <c r="JKA128" s="146"/>
      <c r="JKB128" s="146"/>
      <c r="JKC128" s="146"/>
      <c r="JKD128" s="146"/>
      <c r="JKE128" s="146"/>
      <c r="JKF128" s="146"/>
      <c r="JKG128" s="146"/>
      <c r="JKH128" s="146"/>
      <c r="JKI128" s="146"/>
      <c r="JKJ128" s="146"/>
      <c r="JKK128" s="146"/>
      <c r="JKL128" s="146"/>
      <c r="JKM128" s="146"/>
      <c r="JKN128" s="146"/>
      <c r="JKO128" s="146"/>
      <c r="JKP128" s="146"/>
      <c r="JKQ128" s="146"/>
      <c r="JKR128" s="146"/>
      <c r="JKS128" s="146"/>
      <c r="JKT128" s="146"/>
      <c r="JKU128" s="146"/>
      <c r="JKV128" s="146"/>
      <c r="JKW128" s="146"/>
      <c r="JKX128" s="146"/>
      <c r="JKY128" s="146"/>
      <c r="JKZ128" s="146"/>
      <c r="JLA128" s="146"/>
      <c r="JLB128" s="146"/>
      <c r="JLC128" s="146"/>
      <c r="JLD128" s="146"/>
      <c r="JLE128" s="146"/>
      <c r="JLF128" s="146"/>
      <c r="JLG128" s="146"/>
      <c r="JLH128" s="146"/>
      <c r="JLI128" s="146"/>
      <c r="JLJ128" s="146"/>
      <c r="JLK128" s="146"/>
      <c r="JLL128" s="146"/>
      <c r="JLM128" s="146"/>
      <c r="JLN128" s="146"/>
      <c r="JLO128" s="146"/>
      <c r="JLP128" s="146"/>
      <c r="JLQ128" s="146"/>
      <c r="JLR128" s="146"/>
      <c r="JLS128" s="146"/>
      <c r="JLT128" s="146"/>
      <c r="JLU128" s="146"/>
      <c r="JLV128" s="146"/>
      <c r="JLW128" s="146"/>
      <c r="JLX128" s="146"/>
      <c r="JLY128" s="146"/>
      <c r="JLZ128" s="146"/>
      <c r="JMA128" s="146"/>
      <c r="JMB128" s="146"/>
      <c r="JMC128" s="146"/>
      <c r="JMD128" s="146"/>
      <c r="JME128" s="146"/>
      <c r="JMF128" s="146"/>
      <c r="JMG128" s="146"/>
      <c r="JMH128" s="146"/>
      <c r="JMI128" s="146"/>
      <c r="JMJ128" s="146"/>
      <c r="JMK128" s="146"/>
      <c r="JML128" s="146"/>
      <c r="JMM128" s="146"/>
      <c r="JMN128" s="146"/>
      <c r="JMO128" s="146"/>
      <c r="JMP128" s="146"/>
      <c r="JMQ128" s="146"/>
      <c r="JMR128" s="146"/>
      <c r="JMS128" s="146"/>
      <c r="JMT128" s="146"/>
      <c r="JMU128" s="146"/>
      <c r="JMV128" s="146"/>
      <c r="JMW128" s="146"/>
      <c r="JMX128" s="146"/>
      <c r="JMY128" s="146"/>
      <c r="JMZ128" s="146"/>
      <c r="JNA128" s="146"/>
      <c r="JNB128" s="146"/>
      <c r="JNC128" s="146"/>
      <c r="JND128" s="146"/>
      <c r="JNE128" s="146"/>
      <c r="JNF128" s="146"/>
      <c r="JNG128" s="146"/>
      <c r="JNH128" s="146"/>
      <c r="JNI128" s="146"/>
      <c r="JNJ128" s="146"/>
      <c r="JNK128" s="146"/>
      <c r="JNL128" s="146"/>
      <c r="JNM128" s="146"/>
      <c r="JNN128" s="146"/>
      <c r="JNO128" s="146"/>
      <c r="JNP128" s="146"/>
      <c r="JNQ128" s="146"/>
      <c r="JNR128" s="146"/>
      <c r="JNS128" s="146"/>
      <c r="JNT128" s="146"/>
      <c r="JNU128" s="146"/>
      <c r="JNV128" s="146"/>
      <c r="JNW128" s="146"/>
      <c r="JNX128" s="146"/>
      <c r="JNY128" s="146"/>
      <c r="JNZ128" s="146"/>
      <c r="JOA128" s="146"/>
      <c r="JOB128" s="146"/>
      <c r="JOC128" s="146"/>
      <c r="JOD128" s="146"/>
      <c r="JOE128" s="146"/>
      <c r="JOF128" s="146"/>
      <c r="JOG128" s="146"/>
      <c r="JOH128" s="146"/>
      <c r="JOI128" s="146"/>
      <c r="JOJ128" s="146"/>
      <c r="JOK128" s="146"/>
      <c r="JOL128" s="146"/>
      <c r="JOM128" s="146"/>
      <c r="JON128" s="146"/>
      <c r="JOO128" s="146"/>
      <c r="JOP128" s="146"/>
      <c r="JOQ128" s="146"/>
      <c r="JOR128" s="146"/>
      <c r="JOS128" s="146"/>
      <c r="JOT128" s="146"/>
      <c r="JOU128" s="146"/>
      <c r="JOV128" s="146"/>
      <c r="JOW128" s="146"/>
      <c r="JOX128" s="146"/>
      <c r="JOY128" s="146"/>
      <c r="JOZ128" s="146"/>
      <c r="JPA128" s="146"/>
      <c r="JPB128" s="146"/>
      <c r="JPC128" s="146"/>
      <c r="JPD128" s="146"/>
      <c r="JPE128" s="146"/>
      <c r="JPF128" s="146"/>
      <c r="JPG128" s="146"/>
      <c r="JPH128" s="146"/>
      <c r="JPI128" s="146"/>
      <c r="JPJ128" s="146"/>
      <c r="JPK128" s="146"/>
      <c r="JPL128" s="146"/>
      <c r="JPM128" s="146"/>
      <c r="JPN128" s="146"/>
      <c r="JPO128" s="146"/>
      <c r="JPP128" s="146"/>
      <c r="JPQ128" s="146"/>
      <c r="JPR128" s="146"/>
      <c r="JPS128" s="146"/>
      <c r="JPT128" s="146"/>
      <c r="JPU128" s="146"/>
      <c r="JPV128" s="146"/>
      <c r="JPW128" s="146"/>
      <c r="JPX128" s="146"/>
      <c r="JPY128" s="146"/>
      <c r="JPZ128" s="146"/>
      <c r="JQA128" s="146"/>
      <c r="JQB128" s="146"/>
      <c r="JQC128" s="146"/>
      <c r="JQD128" s="146"/>
      <c r="JQE128" s="146"/>
      <c r="JQF128" s="146"/>
      <c r="JQG128" s="146"/>
      <c r="JQH128" s="146"/>
      <c r="JQI128" s="146"/>
      <c r="JQJ128" s="146"/>
      <c r="JQK128" s="146"/>
      <c r="JQL128" s="146"/>
      <c r="JQM128" s="146"/>
      <c r="JQN128" s="146"/>
      <c r="JQO128" s="146"/>
      <c r="JQP128" s="146"/>
      <c r="JQQ128" s="146"/>
      <c r="JQR128" s="146"/>
      <c r="JQS128" s="146"/>
      <c r="JQT128" s="146"/>
      <c r="JQU128" s="146"/>
      <c r="JQV128" s="146"/>
      <c r="JQW128" s="146"/>
      <c r="JQX128" s="146"/>
      <c r="JQY128" s="146"/>
      <c r="JQZ128" s="146"/>
      <c r="JRA128" s="146"/>
      <c r="JRB128" s="146"/>
      <c r="JRC128" s="146"/>
      <c r="JRD128" s="146"/>
      <c r="JRE128" s="146"/>
      <c r="JRF128" s="146"/>
      <c r="JRG128" s="146"/>
      <c r="JRH128" s="146"/>
      <c r="JRI128" s="146"/>
      <c r="JRJ128" s="146"/>
      <c r="JRK128" s="146"/>
      <c r="JRL128" s="146"/>
      <c r="JRM128" s="146"/>
      <c r="JRN128" s="146"/>
      <c r="JRO128" s="146"/>
      <c r="JRP128" s="146"/>
      <c r="JRQ128" s="146"/>
      <c r="JRR128" s="146"/>
      <c r="JRS128" s="146"/>
      <c r="JRT128" s="146"/>
      <c r="JRU128" s="146"/>
      <c r="JRV128" s="146"/>
      <c r="JRW128" s="146"/>
      <c r="JRX128" s="146"/>
      <c r="JRY128" s="146"/>
      <c r="JRZ128" s="146"/>
      <c r="JSA128" s="146"/>
      <c r="JSB128" s="146"/>
      <c r="JSC128" s="146"/>
      <c r="JSD128" s="146"/>
      <c r="JSE128" s="146"/>
      <c r="JSF128" s="146"/>
      <c r="JSG128" s="146"/>
      <c r="JSH128" s="146"/>
      <c r="JSI128" s="146"/>
      <c r="JSJ128" s="146"/>
      <c r="JSK128" s="146"/>
      <c r="JSL128" s="146"/>
      <c r="JSM128" s="146"/>
      <c r="JSN128" s="146"/>
      <c r="JSO128" s="146"/>
      <c r="JSP128" s="146"/>
      <c r="JSQ128" s="146"/>
      <c r="JSR128" s="146"/>
      <c r="JSS128" s="146"/>
      <c r="JST128" s="146"/>
      <c r="JSU128" s="146"/>
      <c r="JSV128" s="146"/>
      <c r="JSW128" s="146"/>
      <c r="JSX128" s="146"/>
      <c r="JSY128" s="146"/>
      <c r="JSZ128" s="146"/>
      <c r="JTA128" s="146"/>
      <c r="JTB128" s="146"/>
      <c r="JTC128" s="146"/>
      <c r="JTD128" s="146"/>
      <c r="JTE128" s="146"/>
      <c r="JTF128" s="146"/>
      <c r="JTG128" s="146"/>
      <c r="JTH128" s="146"/>
      <c r="JTI128" s="146"/>
      <c r="JTJ128" s="146"/>
      <c r="JTK128" s="146"/>
      <c r="JTL128" s="146"/>
      <c r="JTM128" s="146"/>
      <c r="JTN128" s="146"/>
      <c r="JTO128" s="146"/>
      <c r="JTP128" s="146"/>
      <c r="JTQ128" s="146"/>
      <c r="JTR128" s="146"/>
      <c r="JTS128" s="146"/>
      <c r="JTT128" s="146"/>
      <c r="JTU128" s="146"/>
      <c r="JTV128" s="146"/>
      <c r="JTW128" s="146"/>
      <c r="JTX128" s="146"/>
      <c r="JTY128" s="146"/>
      <c r="JTZ128" s="146"/>
      <c r="JUA128" s="146"/>
      <c r="JUB128" s="146"/>
      <c r="JUC128" s="146"/>
      <c r="JUD128" s="146"/>
      <c r="JUE128" s="146"/>
      <c r="JUF128" s="146"/>
      <c r="JUG128" s="146"/>
      <c r="JUH128" s="146"/>
      <c r="JUI128" s="146"/>
      <c r="JUJ128" s="146"/>
      <c r="JUK128" s="146"/>
      <c r="JUL128" s="146"/>
      <c r="JUM128" s="146"/>
      <c r="JUN128" s="146"/>
      <c r="JUO128" s="146"/>
      <c r="JUP128" s="146"/>
      <c r="JUQ128" s="146"/>
      <c r="JUR128" s="146"/>
      <c r="JUS128" s="146"/>
      <c r="JUT128" s="146"/>
      <c r="JUU128" s="146"/>
      <c r="JUV128" s="146"/>
      <c r="JUW128" s="146"/>
      <c r="JUX128" s="146"/>
      <c r="JUY128" s="146"/>
      <c r="JUZ128" s="146"/>
      <c r="JVA128" s="146"/>
      <c r="JVB128" s="146"/>
      <c r="JVC128" s="146"/>
      <c r="JVD128" s="146"/>
      <c r="JVE128" s="146"/>
      <c r="JVF128" s="146"/>
      <c r="JVG128" s="146"/>
      <c r="JVH128" s="146"/>
      <c r="JVI128" s="146"/>
      <c r="JVJ128" s="146"/>
      <c r="JVK128" s="146"/>
      <c r="JVL128" s="146"/>
      <c r="JVM128" s="146"/>
      <c r="JVN128" s="146"/>
      <c r="JVO128" s="146"/>
      <c r="JVP128" s="146"/>
      <c r="JVQ128" s="146"/>
      <c r="JVR128" s="146"/>
      <c r="JVS128" s="146"/>
      <c r="JVT128" s="146"/>
      <c r="JVU128" s="146"/>
      <c r="JVV128" s="146"/>
      <c r="JVW128" s="146"/>
      <c r="JVX128" s="146"/>
      <c r="JVY128" s="146"/>
      <c r="JVZ128" s="146"/>
      <c r="JWA128" s="146"/>
      <c r="JWB128" s="146"/>
      <c r="JWC128" s="146"/>
      <c r="JWD128" s="146"/>
      <c r="JWE128" s="146"/>
      <c r="JWF128" s="146"/>
      <c r="JWG128" s="146"/>
      <c r="JWH128" s="146"/>
      <c r="JWI128" s="146"/>
      <c r="JWJ128" s="146"/>
      <c r="JWK128" s="146"/>
      <c r="JWL128" s="146"/>
      <c r="JWM128" s="146"/>
      <c r="JWN128" s="146"/>
      <c r="JWO128" s="146"/>
      <c r="JWP128" s="146"/>
      <c r="JWQ128" s="146"/>
      <c r="JWR128" s="146"/>
      <c r="JWS128" s="146"/>
      <c r="JWT128" s="146"/>
      <c r="JWU128" s="146"/>
      <c r="JWV128" s="146"/>
      <c r="JWW128" s="146"/>
      <c r="JWX128" s="146"/>
      <c r="JWY128" s="146"/>
      <c r="JWZ128" s="146"/>
      <c r="JXA128" s="146"/>
      <c r="JXB128" s="146"/>
      <c r="JXC128" s="146"/>
      <c r="JXD128" s="146"/>
      <c r="JXE128" s="146"/>
      <c r="JXF128" s="146"/>
      <c r="JXG128" s="146"/>
      <c r="JXH128" s="146"/>
      <c r="JXI128" s="146"/>
      <c r="JXJ128" s="146"/>
      <c r="JXK128" s="146"/>
      <c r="JXL128" s="146"/>
      <c r="JXM128" s="146"/>
      <c r="JXN128" s="146"/>
      <c r="JXO128" s="146"/>
      <c r="JXP128" s="146"/>
      <c r="JXQ128" s="146"/>
      <c r="JXR128" s="146"/>
      <c r="JXS128" s="146"/>
      <c r="JXT128" s="146"/>
      <c r="JXU128" s="146"/>
      <c r="JXV128" s="146"/>
      <c r="JXW128" s="146"/>
      <c r="JXX128" s="146"/>
      <c r="JXY128" s="146"/>
      <c r="JXZ128" s="146"/>
      <c r="JYA128" s="146"/>
      <c r="JYB128" s="146"/>
      <c r="JYC128" s="146"/>
      <c r="JYD128" s="146"/>
      <c r="JYE128" s="146"/>
      <c r="JYF128" s="146"/>
      <c r="JYG128" s="146"/>
      <c r="JYH128" s="146"/>
      <c r="JYI128" s="146"/>
      <c r="JYJ128" s="146"/>
      <c r="JYK128" s="146"/>
      <c r="JYL128" s="146"/>
      <c r="JYM128" s="146"/>
      <c r="JYN128" s="146"/>
      <c r="JYO128" s="146"/>
      <c r="JYP128" s="146"/>
      <c r="JYQ128" s="146"/>
      <c r="JYR128" s="146"/>
      <c r="JYS128" s="146"/>
      <c r="JYT128" s="146"/>
      <c r="JYU128" s="146"/>
      <c r="JYV128" s="146"/>
      <c r="JYW128" s="146"/>
      <c r="JYX128" s="146"/>
      <c r="JYY128" s="146"/>
      <c r="JYZ128" s="146"/>
      <c r="JZA128" s="146"/>
      <c r="JZB128" s="146"/>
      <c r="JZC128" s="146"/>
      <c r="JZD128" s="146"/>
      <c r="JZE128" s="146"/>
      <c r="JZF128" s="146"/>
      <c r="JZG128" s="146"/>
      <c r="JZH128" s="146"/>
      <c r="JZI128" s="146"/>
      <c r="JZJ128" s="146"/>
      <c r="JZK128" s="146"/>
      <c r="JZL128" s="146"/>
      <c r="JZM128" s="146"/>
      <c r="JZN128" s="146"/>
      <c r="JZO128" s="146"/>
      <c r="JZP128" s="146"/>
      <c r="JZQ128" s="146"/>
      <c r="JZR128" s="146"/>
      <c r="JZS128" s="146"/>
      <c r="JZT128" s="146"/>
      <c r="JZU128" s="146"/>
      <c r="JZV128" s="146"/>
      <c r="JZW128" s="146"/>
      <c r="JZX128" s="146"/>
      <c r="JZY128" s="146"/>
      <c r="JZZ128" s="146"/>
      <c r="KAA128" s="146"/>
      <c r="KAB128" s="146"/>
      <c r="KAC128" s="146"/>
      <c r="KAD128" s="146"/>
      <c r="KAE128" s="146"/>
      <c r="KAF128" s="146"/>
      <c r="KAG128" s="146"/>
      <c r="KAH128" s="146"/>
      <c r="KAI128" s="146"/>
      <c r="KAJ128" s="146"/>
      <c r="KAK128" s="146"/>
      <c r="KAL128" s="146"/>
      <c r="KAM128" s="146"/>
      <c r="KAN128" s="146"/>
      <c r="KAO128" s="146"/>
      <c r="KAP128" s="146"/>
      <c r="KAQ128" s="146"/>
      <c r="KAR128" s="146"/>
      <c r="KAS128" s="146"/>
      <c r="KAT128" s="146"/>
      <c r="KAU128" s="146"/>
      <c r="KAV128" s="146"/>
      <c r="KAW128" s="146"/>
      <c r="KAX128" s="146"/>
      <c r="KAY128" s="146"/>
      <c r="KAZ128" s="146"/>
      <c r="KBA128" s="146"/>
      <c r="KBB128" s="146"/>
      <c r="KBC128" s="146"/>
      <c r="KBD128" s="146"/>
      <c r="KBE128" s="146"/>
      <c r="KBF128" s="146"/>
      <c r="KBG128" s="146"/>
      <c r="KBH128" s="146"/>
      <c r="KBI128" s="146"/>
      <c r="KBJ128" s="146"/>
      <c r="KBK128" s="146"/>
      <c r="KBL128" s="146"/>
      <c r="KBM128" s="146"/>
      <c r="KBN128" s="146"/>
      <c r="KBO128" s="146"/>
      <c r="KBP128" s="146"/>
      <c r="KBQ128" s="146"/>
      <c r="KBR128" s="146"/>
      <c r="KBS128" s="146"/>
      <c r="KBT128" s="146"/>
      <c r="KBU128" s="146"/>
      <c r="KBV128" s="146"/>
      <c r="KBW128" s="146"/>
      <c r="KBX128" s="146"/>
      <c r="KBY128" s="146"/>
      <c r="KBZ128" s="146"/>
      <c r="KCA128" s="146"/>
      <c r="KCB128" s="146"/>
      <c r="KCC128" s="146"/>
      <c r="KCD128" s="146"/>
      <c r="KCE128" s="146"/>
      <c r="KCF128" s="146"/>
      <c r="KCG128" s="146"/>
      <c r="KCH128" s="146"/>
      <c r="KCI128" s="146"/>
      <c r="KCJ128" s="146"/>
      <c r="KCK128" s="146"/>
      <c r="KCL128" s="146"/>
      <c r="KCM128" s="146"/>
      <c r="KCN128" s="146"/>
      <c r="KCO128" s="146"/>
      <c r="KCP128" s="146"/>
      <c r="KCQ128" s="146"/>
      <c r="KCR128" s="146"/>
      <c r="KCS128" s="146"/>
      <c r="KCT128" s="146"/>
      <c r="KCU128" s="146"/>
      <c r="KCV128" s="146"/>
      <c r="KCW128" s="146"/>
      <c r="KCX128" s="146"/>
      <c r="KCY128" s="146"/>
      <c r="KCZ128" s="146"/>
      <c r="KDA128" s="146"/>
      <c r="KDB128" s="146"/>
      <c r="KDC128" s="146"/>
      <c r="KDD128" s="146"/>
      <c r="KDE128" s="146"/>
      <c r="KDF128" s="146"/>
      <c r="KDG128" s="146"/>
      <c r="KDH128" s="146"/>
      <c r="KDI128" s="146"/>
      <c r="KDJ128" s="146"/>
      <c r="KDK128" s="146"/>
      <c r="KDL128" s="146"/>
      <c r="KDM128" s="146"/>
      <c r="KDN128" s="146"/>
      <c r="KDO128" s="146"/>
      <c r="KDP128" s="146"/>
      <c r="KDQ128" s="146"/>
      <c r="KDR128" s="146"/>
      <c r="KDS128" s="146"/>
      <c r="KDT128" s="146"/>
      <c r="KDU128" s="146"/>
      <c r="KDV128" s="146"/>
      <c r="KDW128" s="146"/>
      <c r="KDX128" s="146"/>
      <c r="KDY128" s="146"/>
      <c r="KDZ128" s="146"/>
      <c r="KEA128" s="146"/>
      <c r="KEB128" s="146"/>
      <c r="KEC128" s="146"/>
      <c r="KED128" s="146"/>
      <c r="KEE128" s="146"/>
      <c r="KEF128" s="146"/>
      <c r="KEG128" s="146"/>
      <c r="KEH128" s="146"/>
      <c r="KEI128" s="146"/>
      <c r="KEJ128" s="146"/>
      <c r="KEK128" s="146"/>
      <c r="KEL128" s="146"/>
      <c r="KEM128" s="146"/>
      <c r="KEN128" s="146"/>
      <c r="KEO128" s="146"/>
      <c r="KEP128" s="146"/>
      <c r="KEQ128" s="146"/>
      <c r="KER128" s="146"/>
      <c r="KES128" s="146"/>
      <c r="KET128" s="146"/>
      <c r="KEU128" s="146"/>
      <c r="KEV128" s="146"/>
      <c r="KEW128" s="146"/>
      <c r="KEX128" s="146"/>
      <c r="KEY128" s="146"/>
      <c r="KEZ128" s="146"/>
      <c r="KFA128" s="146"/>
      <c r="KFB128" s="146"/>
      <c r="KFC128" s="146"/>
      <c r="KFD128" s="146"/>
      <c r="KFE128" s="146"/>
      <c r="KFF128" s="146"/>
      <c r="KFG128" s="146"/>
      <c r="KFH128" s="146"/>
      <c r="KFI128" s="146"/>
      <c r="KFJ128" s="146"/>
      <c r="KFK128" s="146"/>
      <c r="KFL128" s="146"/>
      <c r="KFM128" s="146"/>
      <c r="KFN128" s="146"/>
      <c r="KFO128" s="146"/>
      <c r="KFP128" s="146"/>
      <c r="KFQ128" s="146"/>
      <c r="KFR128" s="146"/>
      <c r="KFS128" s="146"/>
      <c r="KFT128" s="146"/>
      <c r="KFU128" s="146"/>
      <c r="KFV128" s="146"/>
      <c r="KFW128" s="146"/>
      <c r="KFX128" s="146"/>
      <c r="KFY128" s="146"/>
      <c r="KFZ128" s="146"/>
      <c r="KGA128" s="146"/>
      <c r="KGB128" s="146"/>
      <c r="KGC128" s="146"/>
      <c r="KGD128" s="146"/>
      <c r="KGE128" s="146"/>
      <c r="KGF128" s="146"/>
      <c r="KGG128" s="146"/>
      <c r="KGH128" s="146"/>
      <c r="KGI128" s="146"/>
      <c r="KGJ128" s="146"/>
      <c r="KGK128" s="146"/>
      <c r="KGL128" s="146"/>
      <c r="KGM128" s="146"/>
      <c r="KGN128" s="146"/>
      <c r="KGO128" s="146"/>
      <c r="KGP128" s="146"/>
      <c r="KGQ128" s="146"/>
      <c r="KGR128" s="146"/>
      <c r="KGS128" s="146"/>
      <c r="KGT128" s="146"/>
      <c r="KGU128" s="146"/>
      <c r="KGV128" s="146"/>
      <c r="KGW128" s="146"/>
      <c r="KGX128" s="146"/>
      <c r="KGY128" s="146"/>
      <c r="KGZ128" s="146"/>
      <c r="KHA128" s="146"/>
      <c r="KHB128" s="146"/>
      <c r="KHC128" s="146"/>
      <c r="KHD128" s="146"/>
      <c r="KHE128" s="146"/>
      <c r="KHF128" s="146"/>
      <c r="KHG128" s="146"/>
      <c r="KHH128" s="146"/>
      <c r="KHI128" s="146"/>
      <c r="KHJ128" s="146"/>
      <c r="KHK128" s="146"/>
      <c r="KHL128" s="146"/>
      <c r="KHM128" s="146"/>
      <c r="KHN128" s="146"/>
      <c r="KHO128" s="146"/>
      <c r="KHP128" s="146"/>
      <c r="KHQ128" s="146"/>
      <c r="KHR128" s="146"/>
      <c r="KHS128" s="146"/>
      <c r="KHT128" s="146"/>
      <c r="KHU128" s="146"/>
      <c r="KHV128" s="146"/>
      <c r="KHW128" s="146"/>
      <c r="KHX128" s="146"/>
      <c r="KHY128" s="146"/>
      <c r="KHZ128" s="146"/>
      <c r="KIA128" s="146"/>
      <c r="KIB128" s="146"/>
      <c r="KIC128" s="146"/>
      <c r="KID128" s="146"/>
      <c r="KIE128" s="146"/>
      <c r="KIF128" s="146"/>
      <c r="KIG128" s="146"/>
      <c r="KIH128" s="146"/>
      <c r="KII128" s="146"/>
      <c r="KIJ128" s="146"/>
      <c r="KIK128" s="146"/>
      <c r="KIL128" s="146"/>
      <c r="KIM128" s="146"/>
      <c r="KIN128" s="146"/>
      <c r="KIO128" s="146"/>
      <c r="KIP128" s="146"/>
      <c r="KIQ128" s="146"/>
      <c r="KIR128" s="146"/>
      <c r="KIS128" s="146"/>
      <c r="KIT128" s="146"/>
      <c r="KIU128" s="146"/>
      <c r="KIV128" s="146"/>
      <c r="KIW128" s="146"/>
      <c r="KIX128" s="146"/>
      <c r="KIY128" s="146"/>
      <c r="KIZ128" s="146"/>
      <c r="KJA128" s="146"/>
      <c r="KJB128" s="146"/>
      <c r="KJC128" s="146"/>
      <c r="KJD128" s="146"/>
      <c r="KJE128" s="146"/>
      <c r="KJF128" s="146"/>
      <c r="KJG128" s="146"/>
      <c r="KJH128" s="146"/>
      <c r="KJI128" s="146"/>
      <c r="KJJ128" s="146"/>
      <c r="KJK128" s="146"/>
      <c r="KJL128" s="146"/>
      <c r="KJM128" s="146"/>
      <c r="KJN128" s="146"/>
      <c r="KJO128" s="146"/>
      <c r="KJP128" s="146"/>
      <c r="KJQ128" s="146"/>
      <c r="KJR128" s="146"/>
      <c r="KJS128" s="146"/>
      <c r="KJT128" s="146"/>
      <c r="KJU128" s="146"/>
      <c r="KJV128" s="146"/>
      <c r="KJW128" s="146"/>
      <c r="KJX128" s="146"/>
      <c r="KJY128" s="146"/>
      <c r="KJZ128" s="146"/>
      <c r="KKA128" s="146"/>
      <c r="KKB128" s="146"/>
      <c r="KKC128" s="146"/>
      <c r="KKD128" s="146"/>
      <c r="KKE128" s="146"/>
      <c r="KKF128" s="146"/>
      <c r="KKG128" s="146"/>
      <c r="KKH128" s="146"/>
      <c r="KKI128" s="146"/>
      <c r="KKJ128" s="146"/>
      <c r="KKK128" s="146"/>
      <c r="KKL128" s="146"/>
      <c r="KKM128" s="146"/>
      <c r="KKN128" s="146"/>
      <c r="KKO128" s="146"/>
      <c r="KKP128" s="146"/>
      <c r="KKQ128" s="146"/>
      <c r="KKR128" s="146"/>
      <c r="KKS128" s="146"/>
      <c r="KKT128" s="146"/>
      <c r="KKU128" s="146"/>
      <c r="KKV128" s="146"/>
      <c r="KKW128" s="146"/>
      <c r="KKX128" s="146"/>
      <c r="KKY128" s="146"/>
      <c r="KKZ128" s="146"/>
      <c r="KLA128" s="146"/>
      <c r="KLB128" s="146"/>
      <c r="KLC128" s="146"/>
      <c r="KLD128" s="146"/>
      <c r="KLE128" s="146"/>
      <c r="KLF128" s="146"/>
      <c r="KLG128" s="146"/>
      <c r="KLH128" s="146"/>
      <c r="KLI128" s="146"/>
      <c r="KLJ128" s="146"/>
      <c r="KLK128" s="146"/>
      <c r="KLL128" s="146"/>
      <c r="KLM128" s="146"/>
      <c r="KLN128" s="146"/>
      <c r="KLO128" s="146"/>
      <c r="KLP128" s="146"/>
      <c r="KLQ128" s="146"/>
      <c r="KLR128" s="146"/>
      <c r="KLS128" s="146"/>
      <c r="KLT128" s="146"/>
      <c r="KLU128" s="146"/>
      <c r="KLV128" s="146"/>
      <c r="KLW128" s="146"/>
      <c r="KLX128" s="146"/>
      <c r="KLY128" s="146"/>
      <c r="KLZ128" s="146"/>
      <c r="KMA128" s="146"/>
      <c r="KMB128" s="146"/>
      <c r="KMC128" s="146"/>
      <c r="KMD128" s="146"/>
      <c r="KME128" s="146"/>
      <c r="KMF128" s="146"/>
      <c r="KMG128" s="146"/>
      <c r="KMH128" s="146"/>
      <c r="KMI128" s="146"/>
      <c r="KMJ128" s="146"/>
      <c r="KMK128" s="146"/>
      <c r="KML128" s="146"/>
      <c r="KMM128" s="146"/>
      <c r="KMN128" s="146"/>
      <c r="KMO128" s="146"/>
      <c r="KMP128" s="146"/>
      <c r="KMQ128" s="146"/>
      <c r="KMR128" s="146"/>
      <c r="KMS128" s="146"/>
      <c r="KMT128" s="146"/>
      <c r="KMU128" s="146"/>
      <c r="KMV128" s="146"/>
      <c r="KMW128" s="146"/>
      <c r="KMX128" s="146"/>
      <c r="KMY128" s="146"/>
      <c r="KMZ128" s="146"/>
      <c r="KNA128" s="146"/>
      <c r="KNB128" s="146"/>
      <c r="KNC128" s="146"/>
      <c r="KND128" s="146"/>
      <c r="KNE128" s="146"/>
      <c r="KNF128" s="146"/>
      <c r="KNG128" s="146"/>
      <c r="KNH128" s="146"/>
      <c r="KNI128" s="146"/>
      <c r="KNJ128" s="146"/>
      <c r="KNK128" s="146"/>
      <c r="KNL128" s="146"/>
      <c r="KNM128" s="146"/>
      <c r="KNN128" s="146"/>
      <c r="KNO128" s="146"/>
      <c r="KNP128" s="146"/>
      <c r="KNQ128" s="146"/>
      <c r="KNR128" s="146"/>
      <c r="KNS128" s="146"/>
      <c r="KNT128" s="146"/>
      <c r="KNU128" s="146"/>
      <c r="KNV128" s="146"/>
      <c r="KNW128" s="146"/>
      <c r="KNX128" s="146"/>
      <c r="KNY128" s="146"/>
      <c r="KNZ128" s="146"/>
      <c r="KOA128" s="146"/>
      <c r="KOB128" s="146"/>
      <c r="KOC128" s="146"/>
      <c r="KOD128" s="146"/>
      <c r="KOE128" s="146"/>
      <c r="KOF128" s="146"/>
      <c r="KOG128" s="146"/>
      <c r="KOH128" s="146"/>
      <c r="KOI128" s="146"/>
      <c r="KOJ128" s="146"/>
      <c r="KOK128" s="146"/>
      <c r="KOL128" s="146"/>
      <c r="KOM128" s="146"/>
      <c r="KON128" s="146"/>
      <c r="KOO128" s="146"/>
      <c r="KOP128" s="146"/>
      <c r="KOQ128" s="146"/>
      <c r="KOR128" s="146"/>
      <c r="KOS128" s="146"/>
      <c r="KOT128" s="146"/>
      <c r="KOU128" s="146"/>
      <c r="KOV128" s="146"/>
      <c r="KOW128" s="146"/>
      <c r="KOX128" s="146"/>
      <c r="KOY128" s="146"/>
      <c r="KOZ128" s="146"/>
      <c r="KPA128" s="146"/>
      <c r="KPB128" s="146"/>
      <c r="KPC128" s="146"/>
      <c r="KPD128" s="146"/>
      <c r="KPE128" s="146"/>
      <c r="KPF128" s="146"/>
      <c r="KPG128" s="146"/>
      <c r="KPH128" s="146"/>
      <c r="KPI128" s="146"/>
      <c r="KPJ128" s="146"/>
      <c r="KPK128" s="146"/>
      <c r="KPL128" s="146"/>
      <c r="KPM128" s="146"/>
      <c r="KPN128" s="146"/>
      <c r="KPO128" s="146"/>
      <c r="KPP128" s="146"/>
      <c r="KPQ128" s="146"/>
      <c r="KPR128" s="146"/>
      <c r="KPS128" s="146"/>
      <c r="KPT128" s="146"/>
      <c r="KPU128" s="146"/>
      <c r="KPV128" s="146"/>
      <c r="KPW128" s="146"/>
      <c r="KPX128" s="146"/>
      <c r="KPY128" s="146"/>
      <c r="KPZ128" s="146"/>
      <c r="KQA128" s="146"/>
      <c r="KQB128" s="146"/>
      <c r="KQC128" s="146"/>
      <c r="KQD128" s="146"/>
      <c r="KQE128" s="146"/>
      <c r="KQF128" s="146"/>
      <c r="KQG128" s="146"/>
      <c r="KQH128" s="146"/>
      <c r="KQI128" s="146"/>
      <c r="KQJ128" s="146"/>
      <c r="KQK128" s="146"/>
      <c r="KQL128" s="146"/>
      <c r="KQM128" s="146"/>
      <c r="KQN128" s="146"/>
      <c r="KQO128" s="146"/>
      <c r="KQP128" s="146"/>
      <c r="KQQ128" s="146"/>
      <c r="KQR128" s="146"/>
      <c r="KQS128" s="146"/>
      <c r="KQT128" s="146"/>
      <c r="KQU128" s="146"/>
      <c r="KQV128" s="146"/>
      <c r="KQW128" s="146"/>
      <c r="KQX128" s="146"/>
      <c r="KQY128" s="146"/>
      <c r="KQZ128" s="146"/>
      <c r="KRA128" s="146"/>
      <c r="KRB128" s="146"/>
      <c r="KRC128" s="146"/>
      <c r="KRD128" s="146"/>
      <c r="KRE128" s="146"/>
      <c r="KRF128" s="146"/>
      <c r="KRG128" s="146"/>
      <c r="KRH128" s="146"/>
      <c r="KRI128" s="146"/>
      <c r="KRJ128" s="146"/>
      <c r="KRK128" s="146"/>
      <c r="KRL128" s="146"/>
      <c r="KRM128" s="146"/>
      <c r="KRN128" s="146"/>
      <c r="KRO128" s="146"/>
      <c r="KRP128" s="146"/>
      <c r="KRQ128" s="146"/>
      <c r="KRR128" s="146"/>
      <c r="KRS128" s="146"/>
      <c r="KRT128" s="146"/>
      <c r="KRU128" s="146"/>
      <c r="KRV128" s="146"/>
      <c r="KRW128" s="146"/>
      <c r="KRX128" s="146"/>
      <c r="KRY128" s="146"/>
      <c r="KRZ128" s="146"/>
      <c r="KSA128" s="146"/>
      <c r="KSB128" s="146"/>
      <c r="KSC128" s="146"/>
      <c r="KSD128" s="146"/>
      <c r="KSE128" s="146"/>
      <c r="KSF128" s="146"/>
      <c r="KSG128" s="146"/>
      <c r="KSH128" s="146"/>
      <c r="KSI128" s="146"/>
      <c r="KSJ128" s="146"/>
      <c r="KSK128" s="146"/>
      <c r="KSL128" s="146"/>
      <c r="KSM128" s="146"/>
      <c r="KSN128" s="146"/>
      <c r="KSO128" s="146"/>
      <c r="KSP128" s="146"/>
      <c r="KSQ128" s="146"/>
      <c r="KSR128" s="146"/>
      <c r="KSS128" s="146"/>
      <c r="KST128" s="146"/>
      <c r="KSU128" s="146"/>
      <c r="KSV128" s="146"/>
      <c r="KSW128" s="146"/>
      <c r="KSX128" s="146"/>
      <c r="KSY128" s="146"/>
      <c r="KSZ128" s="146"/>
      <c r="KTA128" s="146"/>
      <c r="KTB128" s="146"/>
      <c r="KTC128" s="146"/>
      <c r="KTD128" s="146"/>
      <c r="KTE128" s="146"/>
      <c r="KTF128" s="146"/>
      <c r="KTG128" s="146"/>
      <c r="KTH128" s="146"/>
      <c r="KTI128" s="146"/>
      <c r="KTJ128" s="146"/>
      <c r="KTK128" s="146"/>
      <c r="KTL128" s="146"/>
      <c r="KTM128" s="146"/>
      <c r="KTN128" s="146"/>
      <c r="KTO128" s="146"/>
      <c r="KTP128" s="146"/>
      <c r="KTQ128" s="146"/>
      <c r="KTR128" s="146"/>
      <c r="KTS128" s="146"/>
      <c r="KTT128" s="146"/>
      <c r="KTU128" s="146"/>
      <c r="KTV128" s="146"/>
      <c r="KTW128" s="146"/>
      <c r="KTX128" s="146"/>
      <c r="KTY128" s="146"/>
      <c r="KTZ128" s="146"/>
      <c r="KUA128" s="146"/>
      <c r="KUB128" s="146"/>
      <c r="KUC128" s="146"/>
      <c r="KUD128" s="146"/>
      <c r="KUE128" s="146"/>
      <c r="KUF128" s="146"/>
      <c r="KUG128" s="146"/>
      <c r="KUH128" s="146"/>
      <c r="KUI128" s="146"/>
      <c r="KUJ128" s="146"/>
      <c r="KUK128" s="146"/>
      <c r="KUL128" s="146"/>
      <c r="KUM128" s="146"/>
      <c r="KUN128" s="146"/>
      <c r="KUO128" s="146"/>
      <c r="KUP128" s="146"/>
      <c r="KUQ128" s="146"/>
      <c r="KUR128" s="146"/>
      <c r="KUS128" s="146"/>
      <c r="KUT128" s="146"/>
      <c r="KUU128" s="146"/>
      <c r="KUV128" s="146"/>
      <c r="KUW128" s="146"/>
      <c r="KUX128" s="146"/>
      <c r="KUY128" s="146"/>
      <c r="KUZ128" s="146"/>
      <c r="KVA128" s="146"/>
      <c r="KVB128" s="146"/>
      <c r="KVC128" s="146"/>
      <c r="KVD128" s="146"/>
      <c r="KVE128" s="146"/>
      <c r="KVF128" s="146"/>
      <c r="KVG128" s="146"/>
      <c r="KVH128" s="146"/>
      <c r="KVI128" s="146"/>
      <c r="KVJ128" s="146"/>
      <c r="KVK128" s="146"/>
      <c r="KVL128" s="146"/>
      <c r="KVM128" s="146"/>
      <c r="KVN128" s="146"/>
      <c r="KVO128" s="146"/>
      <c r="KVP128" s="146"/>
      <c r="KVQ128" s="146"/>
      <c r="KVR128" s="146"/>
      <c r="KVS128" s="146"/>
      <c r="KVT128" s="146"/>
      <c r="KVU128" s="146"/>
      <c r="KVV128" s="146"/>
      <c r="KVW128" s="146"/>
      <c r="KVX128" s="146"/>
      <c r="KVY128" s="146"/>
      <c r="KVZ128" s="146"/>
      <c r="KWA128" s="146"/>
      <c r="KWB128" s="146"/>
      <c r="KWC128" s="146"/>
      <c r="KWD128" s="146"/>
      <c r="KWE128" s="146"/>
      <c r="KWF128" s="146"/>
      <c r="KWG128" s="146"/>
      <c r="KWH128" s="146"/>
      <c r="KWI128" s="146"/>
      <c r="KWJ128" s="146"/>
      <c r="KWK128" s="146"/>
      <c r="KWL128" s="146"/>
      <c r="KWM128" s="146"/>
      <c r="KWN128" s="146"/>
      <c r="KWO128" s="146"/>
      <c r="KWP128" s="146"/>
      <c r="KWQ128" s="146"/>
      <c r="KWR128" s="146"/>
      <c r="KWS128" s="146"/>
      <c r="KWT128" s="146"/>
      <c r="KWU128" s="146"/>
      <c r="KWV128" s="146"/>
      <c r="KWW128" s="146"/>
      <c r="KWX128" s="146"/>
      <c r="KWY128" s="146"/>
      <c r="KWZ128" s="146"/>
      <c r="KXA128" s="146"/>
      <c r="KXB128" s="146"/>
      <c r="KXC128" s="146"/>
      <c r="KXD128" s="146"/>
      <c r="KXE128" s="146"/>
      <c r="KXF128" s="146"/>
      <c r="KXG128" s="146"/>
      <c r="KXH128" s="146"/>
      <c r="KXI128" s="146"/>
      <c r="KXJ128" s="146"/>
      <c r="KXK128" s="146"/>
      <c r="KXL128" s="146"/>
      <c r="KXM128" s="146"/>
      <c r="KXN128" s="146"/>
      <c r="KXO128" s="146"/>
      <c r="KXP128" s="146"/>
      <c r="KXQ128" s="146"/>
      <c r="KXR128" s="146"/>
      <c r="KXS128" s="146"/>
      <c r="KXT128" s="146"/>
      <c r="KXU128" s="146"/>
      <c r="KXV128" s="146"/>
      <c r="KXW128" s="146"/>
      <c r="KXX128" s="146"/>
      <c r="KXY128" s="146"/>
      <c r="KXZ128" s="146"/>
      <c r="KYA128" s="146"/>
      <c r="KYB128" s="146"/>
      <c r="KYC128" s="146"/>
      <c r="KYD128" s="146"/>
      <c r="KYE128" s="146"/>
      <c r="KYF128" s="146"/>
      <c r="KYG128" s="146"/>
      <c r="KYH128" s="146"/>
      <c r="KYI128" s="146"/>
      <c r="KYJ128" s="146"/>
      <c r="KYK128" s="146"/>
      <c r="KYL128" s="146"/>
      <c r="KYM128" s="146"/>
      <c r="KYN128" s="146"/>
      <c r="KYO128" s="146"/>
      <c r="KYP128" s="146"/>
      <c r="KYQ128" s="146"/>
      <c r="KYR128" s="146"/>
      <c r="KYS128" s="146"/>
      <c r="KYT128" s="146"/>
      <c r="KYU128" s="146"/>
      <c r="KYV128" s="146"/>
      <c r="KYW128" s="146"/>
      <c r="KYX128" s="146"/>
      <c r="KYY128" s="146"/>
      <c r="KYZ128" s="146"/>
      <c r="KZA128" s="146"/>
      <c r="KZB128" s="146"/>
      <c r="KZC128" s="146"/>
      <c r="KZD128" s="146"/>
      <c r="KZE128" s="146"/>
      <c r="KZF128" s="146"/>
      <c r="KZG128" s="146"/>
      <c r="KZH128" s="146"/>
      <c r="KZI128" s="146"/>
      <c r="KZJ128" s="146"/>
      <c r="KZK128" s="146"/>
      <c r="KZL128" s="146"/>
      <c r="KZM128" s="146"/>
      <c r="KZN128" s="146"/>
      <c r="KZO128" s="146"/>
      <c r="KZP128" s="146"/>
      <c r="KZQ128" s="146"/>
      <c r="KZR128" s="146"/>
      <c r="KZS128" s="146"/>
      <c r="KZT128" s="146"/>
      <c r="KZU128" s="146"/>
      <c r="KZV128" s="146"/>
      <c r="KZW128" s="146"/>
      <c r="KZX128" s="146"/>
      <c r="KZY128" s="146"/>
      <c r="KZZ128" s="146"/>
      <c r="LAA128" s="146"/>
      <c r="LAB128" s="146"/>
      <c r="LAC128" s="146"/>
      <c r="LAD128" s="146"/>
      <c r="LAE128" s="146"/>
      <c r="LAF128" s="146"/>
      <c r="LAG128" s="146"/>
      <c r="LAH128" s="146"/>
      <c r="LAI128" s="146"/>
      <c r="LAJ128" s="146"/>
      <c r="LAK128" s="146"/>
      <c r="LAL128" s="146"/>
      <c r="LAM128" s="146"/>
      <c r="LAN128" s="146"/>
      <c r="LAO128" s="146"/>
      <c r="LAP128" s="146"/>
      <c r="LAQ128" s="146"/>
      <c r="LAR128" s="146"/>
      <c r="LAS128" s="146"/>
      <c r="LAT128" s="146"/>
      <c r="LAU128" s="146"/>
      <c r="LAV128" s="146"/>
      <c r="LAW128" s="146"/>
      <c r="LAX128" s="146"/>
      <c r="LAY128" s="146"/>
      <c r="LAZ128" s="146"/>
      <c r="LBA128" s="146"/>
      <c r="LBB128" s="146"/>
      <c r="LBC128" s="146"/>
      <c r="LBD128" s="146"/>
      <c r="LBE128" s="146"/>
      <c r="LBF128" s="146"/>
      <c r="LBG128" s="146"/>
      <c r="LBH128" s="146"/>
      <c r="LBI128" s="146"/>
      <c r="LBJ128" s="146"/>
      <c r="LBK128" s="146"/>
      <c r="LBL128" s="146"/>
      <c r="LBM128" s="146"/>
      <c r="LBN128" s="146"/>
      <c r="LBO128" s="146"/>
      <c r="LBP128" s="146"/>
      <c r="LBQ128" s="146"/>
      <c r="LBR128" s="146"/>
      <c r="LBS128" s="146"/>
      <c r="LBT128" s="146"/>
      <c r="LBU128" s="146"/>
      <c r="LBV128" s="146"/>
      <c r="LBW128" s="146"/>
      <c r="LBX128" s="146"/>
      <c r="LBY128" s="146"/>
      <c r="LBZ128" s="146"/>
      <c r="LCA128" s="146"/>
      <c r="LCB128" s="146"/>
      <c r="LCC128" s="146"/>
      <c r="LCD128" s="146"/>
      <c r="LCE128" s="146"/>
      <c r="LCF128" s="146"/>
      <c r="LCG128" s="146"/>
      <c r="LCH128" s="146"/>
      <c r="LCI128" s="146"/>
      <c r="LCJ128" s="146"/>
      <c r="LCK128" s="146"/>
      <c r="LCL128" s="146"/>
      <c r="LCM128" s="146"/>
      <c r="LCN128" s="146"/>
      <c r="LCO128" s="146"/>
      <c r="LCP128" s="146"/>
      <c r="LCQ128" s="146"/>
      <c r="LCR128" s="146"/>
      <c r="LCS128" s="146"/>
      <c r="LCT128" s="146"/>
      <c r="LCU128" s="146"/>
      <c r="LCV128" s="146"/>
      <c r="LCW128" s="146"/>
      <c r="LCX128" s="146"/>
      <c r="LCY128" s="146"/>
      <c r="LCZ128" s="146"/>
      <c r="LDA128" s="146"/>
      <c r="LDB128" s="146"/>
      <c r="LDC128" s="146"/>
      <c r="LDD128" s="146"/>
      <c r="LDE128" s="146"/>
      <c r="LDF128" s="146"/>
      <c r="LDG128" s="146"/>
      <c r="LDH128" s="146"/>
      <c r="LDI128" s="146"/>
      <c r="LDJ128" s="146"/>
      <c r="LDK128" s="146"/>
      <c r="LDL128" s="146"/>
      <c r="LDM128" s="146"/>
      <c r="LDN128" s="146"/>
      <c r="LDO128" s="146"/>
      <c r="LDP128" s="146"/>
      <c r="LDQ128" s="146"/>
      <c r="LDR128" s="146"/>
      <c r="LDS128" s="146"/>
      <c r="LDT128" s="146"/>
      <c r="LDU128" s="146"/>
      <c r="LDV128" s="146"/>
      <c r="LDW128" s="146"/>
      <c r="LDX128" s="146"/>
      <c r="LDY128" s="146"/>
      <c r="LDZ128" s="146"/>
      <c r="LEA128" s="146"/>
      <c r="LEB128" s="146"/>
      <c r="LEC128" s="146"/>
      <c r="LED128" s="146"/>
      <c r="LEE128" s="146"/>
      <c r="LEF128" s="146"/>
      <c r="LEG128" s="146"/>
      <c r="LEH128" s="146"/>
      <c r="LEI128" s="146"/>
      <c r="LEJ128" s="146"/>
      <c r="LEK128" s="146"/>
      <c r="LEL128" s="146"/>
      <c r="LEM128" s="146"/>
      <c r="LEN128" s="146"/>
      <c r="LEO128" s="146"/>
      <c r="LEP128" s="146"/>
      <c r="LEQ128" s="146"/>
      <c r="LER128" s="146"/>
      <c r="LES128" s="146"/>
      <c r="LET128" s="146"/>
      <c r="LEU128" s="146"/>
      <c r="LEV128" s="146"/>
      <c r="LEW128" s="146"/>
      <c r="LEX128" s="146"/>
      <c r="LEY128" s="146"/>
      <c r="LEZ128" s="146"/>
      <c r="LFA128" s="146"/>
      <c r="LFB128" s="146"/>
      <c r="LFC128" s="146"/>
      <c r="LFD128" s="146"/>
      <c r="LFE128" s="146"/>
      <c r="LFF128" s="146"/>
      <c r="LFG128" s="146"/>
      <c r="LFH128" s="146"/>
      <c r="LFI128" s="146"/>
      <c r="LFJ128" s="146"/>
      <c r="LFK128" s="146"/>
      <c r="LFL128" s="146"/>
      <c r="LFM128" s="146"/>
      <c r="LFN128" s="146"/>
      <c r="LFO128" s="146"/>
      <c r="LFP128" s="146"/>
      <c r="LFQ128" s="146"/>
      <c r="LFR128" s="146"/>
      <c r="LFS128" s="146"/>
      <c r="LFT128" s="146"/>
      <c r="LFU128" s="146"/>
      <c r="LFV128" s="146"/>
      <c r="LFW128" s="146"/>
      <c r="LFX128" s="146"/>
      <c r="LFY128" s="146"/>
      <c r="LFZ128" s="146"/>
      <c r="LGA128" s="146"/>
      <c r="LGB128" s="146"/>
      <c r="LGC128" s="146"/>
      <c r="LGD128" s="146"/>
      <c r="LGE128" s="146"/>
      <c r="LGF128" s="146"/>
      <c r="LGG128" s="146"/>
      <c r="LGH128" s="146"/>
      <c r="LGI128" s="146"/>
      <c r="LGJ128" s="146"/>
      <c r="LGK128" s="146"/>
      <c r="LGL128" s="146"/>
      <c r="LGM128" s="146"/>
      <c r="LGN128" s="146"/>
      <c r="LGO128" s="146"/>
      <c r="LGP128" s="146"/>
      <c r="LGQ128" s="146"/>
      <c r="LGR128" s="146"/>
      <c r="LGS128" s="146"/>
      <c r="LGT128" s="146"/>
      <c r="LGU128" s="146"/>
      <c r="LGV128" s="146"/>
      <c r="LGW128" s="146"/>
      <c r="LGX128" s="146"/>
      <c r="LGY128" s="146"/>
      <c r="LGZ128" s="146"/>
      <c r="LHA128" s="146"/>
      <c r="LHB128" s="146"/>
      <c r="LHC128" s="146"/>
      <c r="LHD128" s="146"/>
      <c r="LHE128" s="146"/>
      <c r="LHF128" s="146"/>
      <c r="LHG128" s="146"/>
      <c r="LHH128" s="146"/>
      <c r="LHI128" s="146"/>
      <c r="LHJ128" s="146"/>
      <c r="LHK128" s="146"/>
      <c r="LHL128" s="146"/>
      <c r="LHM128" s="146"/>
      <c r="LHN128" s="146"/>
      <c r="LHO128" s="146"/>
      <c r="LHP128" s="146"/>
      <c r="LHQ128" s="146"/>
      <c r="LHR128" s="146"/>
      <c r="LHS128" s="146"/>
      <c r="LHT128" s="146"/>
      <c r="LHU128" s="146"/>
      <c r="LHV128" s="146"/>
      <c r="LHW128" s="146"/>
      <c r="LHX128" s="146"/>
      <c r="LHY128" s="146"/>
      <c r="LHZ128" s="146"/>
      <c r="LIA128" s="146"/>
      <c r="LIB128" s="146"/>
      <c r="LIC128" s="146"/>
      <c r="LID128" s="146"/>
      <c r="LIE128" s="146"/>
      <c r="LIF128" s="146"/>
      <c r="LIG128" s="146"/>
      <c r="LIH128" s="146"/>
      <c r="LII128" s="146"/>
      <c r="LIJ128" s="146"/>
      <c r="LIK128" s="146"/>
      <c r="LIL128" s="146"/>
      <c r="LIM128" s="146"/>
      <c r="LIN128" s="146"/>
      <c r="LIO128" s="146"/>
      <c r="LIP128" s="146"/>
      <c r="LIQ128" s="146"/>
      <c r="LIR128" s="146"/>
      <c r="LIS128" s="146"/>
      <c r="LIT128" s="146"/>
      <c r="LIU128" s="146"/>
      <c r="LIV128" s="146"/>
      <c r="LIW128" s="146"/>
      <c r="LIX128" s="146"/>
      <c r="LIY128" s="146"/>
      <c r="LIZ128" s="146"/>
      <c r="LJA128" s="146"/>
      <c r="LJB128" s="146"/>
      <c r="LJC128" s="146"/>
      <c r="LJD128" s="146"/>
      <c r="LJE128" s="146"/>
      <c r="LJF128" s="146"/>
      <c r="LJG128" s="146"/>
      <c r="LJH128" s="146"/>
      <c r="LJI128" s="146"/>
      <c r="LJJ128" s="146"/>
      <c r="LJK128" s="146"/>
      <c r="LJL128" s="146"/>
      <c r="LJM128" s="146"/>
      <c r="LJN128" s="146"/>
      <c r="LJO128" s="146"/>
      <c r="LJP128" s="146"/>
      <c r="LJQ128" s="146"/>
      <c r="LJR128" s="146"/>
      <c r="LJS128" s="146"/>
      <c r="LJT128" s="146"/>
      <c r="LJU128" s="146"/>
      <c r="LJV128" s="146"/>
      <c r="LJW128" s="146"/>
      <c r="LJX128" s="146"/>
      <c r="LJY128" s="146"/>
      <c r="LJZ128" s="146"/>
      <c r="LKA128" s="146"/>
      <c r="LKB128" s="146"/>
      <c r="LKC128" s="146"/>
      <c r="LKD128" s="146"/>
      <c r="LKE128" s="146"/>
      <c r="LKF128" s="146"/>
      <c r="LKG128" s="146"/>
      <c r="LKH128" s="146"/>
      <c r="LKI128" s="146"/>
      <c r="LKJ128" s="146"/>
      <c r="LKK128" s="146"/>
      <c r="LKL128" s="146"/>
      <c r="LKM128" s="146"/>
      <c r="LKN128" s="146"/>
      <c r="LKO128" s="146"/>
      <c r="LKP128" s="146"/>
      <c r="LKQ128" s="146"/>
      <c r="LKR128" s="146"/>
      <c r="LKS128" s="146"/>
      <c r="LKT128" s="146"/>
      <c r="LKU128" s="146"/>
      <c r="LKV128" s="146"/>
      <c r="LKW128" s="146"/>
      <c r="LKX128" s="146"/>
      <c r="LKY128" s="146"/>
      <c r="LKZ128" s="146"/>
      <c r="LLA128" s="146"/>
      <c r="LLB128" s="146"/>
      <c r="LLC128" s="146"/>
      <c r="LLD128" s="146"/>
      <c r="LLE128" s="146"/>
      <c r="LLF128" s="146"/>
      <c r="LLG128" s="146"/>
      <c r="LLH128" s="146"/>
      <c r="LLI128" s="146"/>
      <c r="LLJ128" s="146"/>
      <c r="LLK128" s="146"/>
      <c r="LLL128" s="146"/>
      <c r="LLM128" s="146"/>
      <c r="LLN128" s="146"/>
      <c r="LLO128" s="146"/>
      <c r="LLP128" s="146"/>
      <c r="LLQ128" s="146"/>
      <c r="LLR128" s="146"/>
      <c r="LLS128" s="146"/>
      <c r="LLT128" s="146"/>
      <c r="LLU128" s="146"/>
      <c r="LLV128" s="146"/>
      <c r="LLW128" s="146"/>
      <c r="LLX128" s="146"/>
      <c r="LLY128" s="146"/>
      <c r="LLZ128" s="146"/>
      <c r="LMA128" s="146"/>
      <c r="LMB128" s="146"/>
      <c r="LMC128" s="146"/>
      <c r="LMD128" s="146"/>
      <c r="LME128" s="146"/>
      <c r="LMF128" s="146"/>
      <c r="LMG128" s="146"/>
      <c r="LMH128" s="146"/>
      <c r="LMI128" s="146"/>
      <c r="LMJ128" s="146"/>
      <c r="LMK128" s="146"/>
      <c r="LML128" s="146"/>
      <c r="LMM128" s="146"/>
      <c r="LMN128" s="146"/>
      <c r="LMO128" s="146"/>
      <c r="LMP128" s="146"/>
      <c r="LMQ128" s="146"/>
      <c r="LMR128" s="146"/>
      <c r="LMS128" s="146"/>
      <c r="LMT128" s="146"/>
      <c r="LMU128" s="146"/>
      <c r="LMV128" s="146"/>
      <c r="LMW128" s="146"/>
      <c r="LMX128" s="146"/>
      <c r="LMY128" s="146"/>
      <c r="LMZ128" s="146"/>
      <c r="LNA128" s="146"/>
      <c r="LNB128" s="146"/>
      <c r="LNC128" s="146"/>
      <c r="LND128" s="146"/>
      <c r="LNE128" s="146"/>
      <c r="LNF128" s="146"/>
      <c r="LNG128" s="146"/>
      <c r="LNH128" s="146"/>
      <c r="LNI128" s="146"/>
      <c r="LNJ128" s="146"/>
      <c r="LNK128" s="146"/>
      <c r="LNL128" s="146"/>
      <c r="LNM128" s="146"/>
      <c r="LNN128" s="146"/>
      <c r="LNO128" s="146"/>
      <c r="LNP128" s="146"/>
      <c r="LNQ128" s="146"/>
      <c r="LNR128" s="146"/>
      <c r="LNS128" s="146"/>
      <c r="LNT128" s="146"/>
      <c r="LNU128" s="146"/>
      <c r="LNV128" s="146"/>
      <c r="LNW128" s="146"/>
      <c r="LNX128" s="146"/>
      <c r="LNY128" s="146"/>
      <c r="LNZ128" s="146"/>
      <c r="LOA128" s="146"/>
      <c r="LOB128" s="146"/>
      <c r="LOC128" s="146"/>
      <c r="LOD128" s="146"/>
      <c r="LOE128" s="146"/>
      <c r="LOF128" s="146"/>
      <c r="LOG128" s="146"/>
      <c r="LOH128" s="146"/>
      <c r="LOI128" s="146"/>
      <c r="LOJ128" s="146"/>
      <c r="LOK128" s="146"/>
      <c r="LOL128" s="146"/>
      <c r="LOM128" s="146"/>
      <c r="LON128" s="146"/>
      <c r="LOO128" s="146"/>
      <c r="LOP128" s="146"/>
      <c r="LOQ128" s="146"/>
      <c r="LOR128" s="146"/>
      <c r="LOS128" s="146"/>
      <c r="LOT128" s="146"/>
      <c r="LOU128" s="146"/>
      <c r="LOV128" s="146"/>
      <c r="LOW128" s="146"/>
      <c r="LOX128" s="146"/>
      <c r="LOY128" s="146"/>
      <c r="LOZ128" s="146"/>
      <c r="LPA128" s="146"/>
      <c r="LPB128" s="146"/>
      <c r="LPC128" s="146"/>
      <c r="LPD128" s="146"/>
      <c r="LPE128" s="146"/>
      <c r="LPF128" s="146"/>
      <c r="LPG128" s="146"/>
      <c r="LPH128" s="146"/>
      <c r="LPI128" s="146"/>
      <c r="LPJ128" s="146"/>
      <c r="LPK128" s="146"/>
      <c r="LPL128" s="146"/>
      <c r="LPM128" s="146"/>
      <c r="LPN128" s="146"/>
      <c r="LPO128" s="146"/>
      <c r="LPP128" s="146"/>
      <c r="LPQ128" s="146"/>
      <c r="LPR128" s="146"/>
      <c r="LPS128" s="146"/>
      <c r="LPT128" s="146"/>
      <c r="LPU128" s="146"/>
      <c r="LPV128" s="146"/>
      <c r="LPW128" s="146"/>
      <c r="LPX128" s="146"/>
      <c r="LPY128" s="146"/>
      <c r="LPZ128" s="146"/>
      <c r="LQA128" s="146"/>
      <c r="LQB128" s="146"/>
      <c r="LQC128" s="146"/>
      <c r="LQD128" s="146"/>
      <c r="LQE128" s="146"/>
      <c r="LQF128" s="146"/>
      <c r="LQG128" s="146"/>
      <c r="LQH128" s="146"/>
      <c r="LQI128" s="146"/>
      <c r="LQJ128" s="146"/>
      <c r="LQK128" s="146"/>
      <c r="LQL128" s="146"/>
      <c r="LQM128" s="146"/>
      <c r="LQN128" s="146"/>
      <c r="LQO128" s="146"/>
      <c r="LQP128" s="146"/>
      <c r="LQQ128" s="146"/>
      <c r="LQR128" s="146"/>
      <c r="LQS128" s="146"/>
      <c r="LQT128" s="146"/>
      <c r="LQU128" s="146"/>
      <c r="LQV128" s="146"/>
      <c r="LQW128" s="146"/>
      <c r="LQX128" s="146"/>
      <c r="LQY128" s="146"/>
      <c r="LQZ128" s="146"/>
      <c r="LRA128" s="146"/>
      <c r="LRB128" s="146"/>
      <c r="LRC128" s="146"/>
      <c r="LRD128" s="146"/>
      <c r="LRE128" s="146"/>
      <c r="LRF128" s="146"/>
      <c r="LRG128" s="146"/>
      <c r="LRH128" s="146"/>
      <c r="LRI128" s="146"/>
      <c r="LRJ128" s="146"/>
      <c r="LRK128" s="146"/>
      <c r="LRL128" s="146"/>
      <c r="LRM128" s="146"/>
      <c r="LRN128" s="146"/>
      <c r="LRO128" s="146"/>
      <c r="LRP128" s="146"/>
      <c r="LRQ128" s="146"/>
      <c r="LRR128" s="146"/>
      <c r="LRS128" s="146"/>
      <c r="LRT128" s="146"/>
      <c r="LRU128" s="146"/>
      <c r="LRV128" s="146"/>
      <c r="LRW128" s="146"/>
      <c r="LRX128" s="146"/>
      <c r="LRY128" s="146"/>
      <c r="LRZ128" s="146"/>
      <c r="LSA128" s="146"/>
      <c r="LSB128" s="146"/>
      <c r="LSC128" s="146"/>
      <c r="LSD128" s="146"/>
      <c r="LSE128" s="146"/>
      <c r="LSF128" s="146"/>
      <c r="LSG128" s="146"/>
      <c r="LSH128" s="146"/>
      <c r="LSI128" s="146"/>
      <c r="LSJ128" s="146"/>
      <c r="LSK128" s="146"/>
      <c r="LSL128" s="146"/>
      <c r="LSM128" s="146"/>
      <c r="LSN128" s="146"/>
      <c r="LSO128" s="146"/>
      <c r="LSP128" s="146"/>
      <c r="LSQ128" s="146"/>
      <c r="LSR128" s="146"/>
      <c r="LSS128" s="146"/>
      <c r="LST128" s="146"/>
      <c r="LSU128" s="146"/>
      <c r="LSV128" s="146"/>
      <c r="LSW128" s="146"/>
      <c r="LSX128" s="146"/>
      <c r="LSY128" s="146"/>
      <c r="LSZ128" s="146"/>
      <c r="LTA128" s="146"/>
      <c r="LTB128" s="146"/>
      <c r="LTC128" s="146"/>
      <c r="LTD128" s="146"/>
      <c r="LTE128" s="146"/>
      <c r="LTF128" s="146"/>
      <c r="LTG128" s="146"/>
      <c r="LTH128" s="146"/>
      <c r="LTI128" s="146"/>
      <c r="LTJ128" s="146"/>
      <c r="LTK128" s="146"/>
      <c r="LTL128" s="146"/>
      <c r="LTM128" s="146"/>
      <c r="LTN128" s="146"/>
      <c r="LTO128" s="146"/>
      <c r="LTP128" s="146"/>
      <c r="LTQ128" s="146"/>
      <c r="LTR128" s="146"/>
      <c r="LTS128" s="146"/>
      <c r="LTT128" s="146"/>
      <c r="LTU128" s="146"/>
      <c r="LTV128" s="146"/>
      <c r="LTW128" s="146"/>
      <c r="LTX128" s="146"/>
      <c r="LTY128" s="146"/>
      <c r="LTZ128" s="146"/>
      <c r="LUA128" s="146"/>
      <c r="LUB128" s="146"/>
      <c r="LUC128" s="146"/>
      <c r="LUD128" s="146"/>
      <c r="LUE128" s="146"/>
      <c r="LUF128" s="146"/>
      <c r="LUG128" s="146"/>
      <c r="LUH128" s="146"/>
      <c r="LUI128" s="146"/>
      <c r="LUJ128" s="146"/>
      <c r="LUK128" s="146"/>
      <c r="LUL128" s="146"/>
      <c r="LUM128" s="146"/>
      <c r="LUN128" s="146"/>
      <c r="LUO128" s="146"/>
      <c r="LUP128" s="146"/>
      <c r="LUQ128" s="146"/>
      <c r="LUR128" s="146"/>
      <c r="LUS128" s="146"/>
      <c r="LUT128" s="146"/>
      <c r="LUU128" s="146"/>
      <c r="LUV128" s="146"/>
      <c r="LUW128" s="146"/>
      <c r="LUX128" s="146"/>
      <c r="LUY128" s="146"/>
      <c r="LUZ128" s="146"/>
      <c r="LVA128" s="146"/>
      <c r="LVB128" s="146"/>
      <c r="LVC128" s="146"/>
      <c r="LVD128" s="146"/>
      <c r="LVE128" s="146"/>
      <c r="LVF128" s="146"/>
      <c r="LVG128" s="146"/>
      <c r="LVH128" s="146"/>
      <c r="LVI128" s="146"/>
      <c r="LVJ128" s="146"/>
      <c r="LVK128" s="146"/>
      <c r="LVL128" s="146"/>
      <c r="LVM128" s="146"/>
      <c r="LVN128" s="146"/>
      <c r="LVO128" s="146"/>
      <c r="LVP128" s="146"/>
      <c r="LVQ128" s="146"/>
      <c r="LVR128" s="146"/>
      <c r="LVS128" s="146"/>
      <c r="LVT128" s="146"/>
      <c r="LVU128" s="146"/>
      <c r="LVV128" s="146"/>
      <c r="LVW128" s="146"/>
      <c r="LVX128" s="146"/>
      <c r="LVY128" s="146"/>
      <c r="LVZ128" s="146"/>
      <c r="LWA128" s="146"/>
      <c r="LWB128" s="146"/>
      <c r="LWC128" s="146"/>
      <c r="LWD128" s="146"/>
      <c r="LWE128" s="146"/>
      <c r="LWF128" s="146"/>
      <c r="LWG128" s="146"/>
      <c r="LWH128" s="146"/>
      <c r="LWI128" s="146"/>
      <c r="LWJ128" s="146"/>
      <c r="LWK128" s="146"/>
      <c r="LWL128" s="146"/>
      <c r="LWM128" s="146"/>
      <c r="LWN128" s="146"/>
      <c r="LWO128" s="146"/>
      <c r="LWP128" s="146"/>
      <c r="LWQ128" s="146"/>
      <c r="LWR128" s="146"/>
      <c r="LWS128" s="146"/>
      <c r="LWT128" s="146"/>
      <c r="LWU128" s="146"/>
      <c r="LWV128" s="146"/>
      <c r="LWW128" s="146"/>
      <c r="LWX128" s="146"/>
      <c r="LWY128" s="146"/>
      <c r="LWZ128" s="146"/>
      <c r="LXA128" s="146"/>
      <c r="LXB128" s="146"/>
      <c r="LXC128" s="146"/>
      <c r="LXD128" s="146"/>
      <c r="LXE128" s="146"/>
      <c r="LXF128" s="146"/>
      <c r="LXG128" s="146"/>
      <c r="LXH128" s="146"/>
      <c r="LXI128" s="146"/>
      <c r="LXJ128" s="146"/>
      <c r="LXK128" s="146"/>
      <c r="LXL128" s="146"/>
      <c r="LXM128" s="146"/>
      <c r="LXN128" s="146"/>
      <c r="LXO128" s="146"/>
      <c r="LXP128" s="146"/>
      <c r="LXQ128" s="146"/>
      <c r="LXR128" s="146"/>
      <c r="LXS128" s="146"/>
      <c r="LXT128" s="146"/>
      <c r="LXU128" s="146"/>
      <c r="LXV128" s="146"/>
      <c r="LXW128" s="146"/>
      <c r="LXX128" s="146"/>
      <c r="LXY128" s="146"/>
      <c r="LXZ128" s="146"/>
      <c r="LYA128" s="146"/>
      <c r="LYB128" s="146"/>
      <c r="LYC128" s="146"/>
      <c r="LYD128" s="146"/>
      <c r="LYE128" s="146"/>
      <c r="LYF128" s="146"/>
      <c r="LYG128" s="146"/>
      <c r="LYH128" s="146"/>
      <c r="LYI128" s="146"/>
      <c r="LYJ128" s="146"/>
      <c r="LYK128" s="146"/>
      <c r="LYL128" s="146"/>
      <c r="LYM128" s="146"/>
      <c r="LYN128" s="146"/>
      <c r="LYO128" s="146"/>
      <c r="LYP128" s="146"/>
      <c r="LYQ128" s="146"/>
      <c r="LYR128" s="146"/>
      <c r="LYS128" s="146"/>
      <c r="LYT128" s="146"/>
      <c r="LYU128" s="146"/>
      <c r="LYV128" s="146"/>
      <c r="LYW128" s="146"/>
      <c r="LYX128" s="146"/>
      <c r="LYY128" s="146"/>
      <c r="LYZ128" s="146"/>
      <c r="LZA128" s="146"/>
      <c r="LZB128" s="146"/>
      <c r="LZC128" s="146"/>
      <c r="LZD128" s="146"/>
      <c r="LZE128" s="146"/>
      <c r="LZF128" s="146"/>
      <c r="LZG128" s="146"/>
      <c r="LZH128" s="146"/>
      <c r="LZI128" s="146"/>
      <c r="LZJ128" s="146"/>
      <c r="LZK128" s="146"/>
      <c r="LZL128" s="146"/>
      <c r="LZM128" s="146"/>
      <c r="LZN128" s="146"/>
      <c r="LZO128" s="146"/>
      <c r="LZP128" s="146"/>
      <c r="LZQ128" s="146"/>
      <c r="LZR128" s="146"/>
      <c r="LZS128" s="146"/>
      <c r="LZT128" s="146"/>
      <c r="LZU128" s="146"/>
      <c r="LZV128" s="146"/>
      <c r="LZW128" s="146"/>
      <c r="LZX128" s="146"/>
      <c r="LZY128" s="146"/>
      <c r="LZZ128" s="146"/>
      <c r="MAA128" s="146"/>
      <c r="MAB128" s="146"/>
      <c r="MAC128" s="146"/>
      <c r="MAD128" s="146"/>
      <c r="MAE128" s="146"/>
      <c r="MAF128" s="146"/>
      <c r="MAG128" s="146"/>
      <c r="MAH128" s="146"/>
      <c r="MAI128" s="146"/>
      <c r="MAJ128" s="146"/>
      <c r="MAK128" s="146"/>
      <c r="MAL128" s="146"/>
      <c r="MAM128" s="146"/>
      <c r="MAN128" s="146"/>
      <c r="MAO128" s="146"/>
      <c r="MAP128" s="146"/>
      <c r="MAQ128" s="146"/>
      <c r="MAR128" s="146"/>
      <c r="MAS128" s="146"/>
      <c r="MAT128" s="146"/>
      <c r="MAU128" s="146"/>
      <c r="MAV128" s="146"/>
      <c r="MAW128" s="146"/>
      <c r="MAX128" s="146"/>
      <c r="MAY128" s="146"/>
      <c r="MAZ128" s="146"/>
      <c r="MBA128" s="146"/>
      <c r="MBB128" s="146"/>
      <c r="MBC128" s="146"/>
      <c r="MBD128" s="146"/>
      <c r="MBE128" s="146"/>
      <c r="MBF128" s="146"/>
      <c r="MBG128" s="146"/>
      <c r="MBH128" s="146"/>
      <c r="MBI128" s="146"/>
      <c r="MBJ128" s="146"/>
      <c r="MBK128" s="146"/>
      <c r="MBL128" s="146"/>
      <c r="MBM128" s="146"/>
      <c r="MBN128" s="146"/>
      <c r="MBO128" s="146"/>
      <c r="MBP128" s="146"/>
      <c r="MBQ128" s="146"/>
      <c r="MBR128" s="146"/>
      <c r="MBS128" s="146"/>
      <c r="MBT128" s="146"/>
      <c r="MBU128" s="146"/>
      <c r="MBV128" s="146"/>
      <c r="MBW128" s="146"/>
      <c r="MBX128" s="146"/>
      <c r="MBY128" s="146"/>
      <c r="MBZ128" s="146"/>
      <c r="MCA128" s="146"/>
      <c r="MCB128" s="146"/>
      <c r="MCC128" s="146"/>
      <c r="MCD128" s="146"/>
      <c r="MCE128" s="146"/>
      <c r="MCF128" s="146"/>
      <c r="MCG128" s="146"/>
      <c r="MCH128" s="146"/>
      <c r="MCI128" s="146"/>
      <c r="MCJ128" s="146"/>
      <c r="MCK128" s="146"/>
      <c r="MCL128" s="146"/>
      <c r="MCM128" s="146"/>
      <c r="MCN128" s="146"/>
      <c r="MCO128" s="146"/>
      <c r="MCP128" s="146"/>
      <c r="MCQ128" s="146"/>
      <c r="MCR128" s="146"/>
      <c r="MCS128" s="146"/>
      <c r="MCT128" s="146"/>
      <c r="MCU128" s="146"/>
      <c r="MCV128" s="146"/>
      <c r="MCW128" s="146"/>
      <c r="MCX128" s="146"/>
      <c r="MCY128" s="146"/>
      <c r="MCZ128" s="146"/>
      <c r="MDA128" s="146"/>
      <c r="MDB128" s="146"/>
      <c r="MDC128" s="146"/>
      <c r="MDD128" s="146"/>
      <c r="MDE128" s="146"/>
      <c r="MDF128" s="146"/>
      <c r="MDG128" s="146"/>
      <c r="MDH128" s="146"/>
      <c r="MDI128" s="146"/>
      <c r="MDJ128" s="146"/>
      <c r="MDK128" s="146"/>
      <c r="MDL128" s="146"/>
      <c r="MDM128" s="146"/>
      <c r="MDN128" s="146"/>
      <c r="MDO128" s="146"/>
      <c r="MDP128" s="146"/>
      <c r="MDQ128" s="146"/>
      <c r="MDR128" s="146"/>
      <c r="MDS128" s="146"/>
      <c r="MDT128" s="146"/>
      <c r="MDU128" s="146"/>
      <c r="MDV128" s="146"/>
      <c r="MDW128" s="146"/>
      <c r="MDX128" s="146"/>
      <c r="MDY128" s="146"/>
      <c r="MDZ128" s="146"/>
      <c r="MEA128" s="146"/>
      <c r="MEB128" s="146"/>
      <c r="MEC128" s="146"/>
      <c r="MED128" s="146"/>
      <c r="MEE128" s="146"/>
      <c r="MEF128" s="146"/>
      <c r="MEG128" s="146"/>
      <c r="MEH128" s="146"/>
      <c r="MEI128" s="146"/>
      <c r="MEJ128" s="146"/>
      <c r="MEK128" s="146"/>
      <c r="MEL128" s="146"/>
      <c r="MEM128" s="146"/>
      <c r="MEN128" s="146"/>
      <c r="MEO128" s="146"/>
      <c r="MEP128" s="146"/>
      <c r="MEQ128" s="146"/>
      <c r="MER128" s="146"/>
      <c r="MES128" s="146"/>
      <c r="MET128" s="146"/>
      <c r="MEU128" s="146"/>
      <c r="MEV128" s="146"/>
      <c r="MEW128" s="146"/>
      <c r="MEX128" s="146"/>
      <c r="MEY128" s="146"/>
      <c r="MEZ128" s="146"/>
      <c r="MFA128" s="146"/>
      <c r="MFB128" s="146"/>
      <c r="MFC128" s="146"/>
      <c r="MFD128" s="146"/>
      <c r="MFE128" s="146"/>
      <c r="MFF128" s="146"/>
      <c r="MFG128" s="146"/>
      <c r="MFH128" s="146"/>
      <c r="MFI128" s="146"/>
      <c r="MFJ128" s="146"/>
      <c r="MFK128" s="146"/>
      <c r="MFL128" s="146"/>
      <c r="MFM128" s="146"/>
      <c r="MFN128" s="146"/>
      <c r="MFO128" s="146"/>
      <c r="MFP128" s="146"/>
      <c r="MFQ128" s="146"/>
      <c r="MFR128" s="146"/>
      <c r="MFS128" s="146"/>
      <c r="MFT128" s="146"/>
      <c r="MFU128" s="146"/>
      <c r="MFV128" s="146"/>
      <c r="MFW128" s="146"/>
      <c r="MFX128" s="146"/>
      <c r="MFY128" s="146"/>
      <c r="MFZ128" s="146"/>
      <c r="MGA128" s="146"/>
      <c r="MGB128" s="146"/>
      <c r="MGC128" s="146"/>
      <c r="MGD128" s="146"/>
      <c r="MGE128" s="146"/>
      <c r="MGF128" s="146"/>
      <c r="MGG128" s="146"/>
      <c r="MGH128" s="146"/>
      <c r="MGI128" s="146"/>
      <c r="MGJ128" s="146"/>
      <c r="MGK128" s="146"/>
      <c r="MGL128" s="146"/>
      <c r="MGM128" s="146"/>
      <c r="MGN128" s="146"/>
      <c r="MGO128" s="146"/>
      <c r="MGP128" s="146"/>
      <c r="MGQ128" s="146"/>
      <c r="MGR128" s="146"/>
      <c r="MGS128" s="146"/>
      <c r="MGT128" s="146"/>
      <c r="MGU128" s="146"/>
      <c r="MGV128" s="146"/>
      <c r="MGW128" s="146"/>
      <c r="MGX128" s="146"/>
      <c r="MGY128" s="146"/>
      <c r="MGZ128" s="146"/>
      <c r="MHA128" s="146"/>
      <c r="MHB128" s="146"/>
      <c r="MHC128" s="146"/>
      <c r="MHD128" s="146"/>
      <c r="MHE128" s="146"/>
      <c r="MHF128" s="146"/>
      <c r="MHG128" s="146"/>
      <c r="MHH128" s="146"/>
      <c r="MHI128" s="146"/>
      <c r="MHJ128" s="146"/>
      <c r="MHK128" s="146"/>
      <c r="MHL128" s="146"/>
      <c r="MHM128" s="146"/>
      <c r="MHN128" s="146"/>
      <c r="MHO128" s="146"/>
      <c r="MHP128" s="146"/>
      <c r="MHQ128" s="146"/>
      <c r="MHR128" s="146"/>
      <c r="MHS128" s="146"/>
      <c r="MHT128" s="146"/>
      <c r="MHU128" s="146"/>
      <c r="MHV128" s="146"/>
      <c r="MHW128" s="146"/>
      <c r="MHX128" s="146"/>
      <c r="MHY128" s="146"/>
      <c r="MHZ128" s="146"/>
      <c r="MIA128" s="146"/>
      <c r="MIB128" s="146"/>
      <c r="MIC128" s="146"/>
      <c r="MID128" s="146"/>
      <c r="MIE128" s="146"/>
      <c r="MIF128" s="146"/>
      <c r="MIG128" s="146"/>
      <c r="MIH128" s="146"/>
      <c r="MII128" s="146"/>
      <c r="MIJ128" s="146"/>
      <c r="MIK128" s="146"/>
      <c r="MIL128" s="146"/>
      <c r="MIM128" s="146"/>
      <c r="MIN128" s="146"/>
      <c r="MIO128" s="146"/>
      <c r="MIP128" s="146"/>
      <c r="MIQ128" s="146"/>
      <c r="MIR128" s="146"/>
      <c r="MIS128" s="146"/>
      <c r="MIT128" s="146"/>
      <c r="MIU128" s="146"/>
      <c r="MIV128" s="146"/>
      <c r="MIW128" s="146"/>
      <c r="MIX128" s="146"/>
      <c r="MIY128" s="146"/>
      <c r="MIZ128" s="146"/>
      <c r="MJA128" s="146"/>
      <c r="MJB128" s="146"/>
      <c r="MJC128" s="146"/>
      <c r="MJD128" s="146"/>
      <c r="MJE128" s="146"/>
      <c r="MJF128" s="146"/>
      <c r="MJG128" s="146"/>
      <c r="MJH128" s="146"/>
      <c r="MJI128" s="146"/>
      <c r="MJJ128" s="146"/>
      <c r="MJK128" s="146"/>
      <c r="MJL128" s="146"/>
      <c r="MJM128" s="146"/>
      <c r="MJN128" s="146"/>
      <c r="MJO128" s="146"/>
      <c r="MJP128" s="146"/>
      <c r="MJQ128" s="146"/>
      <c r="MJR128" s="146"/>
      <c r="MJS128" s="146"/>
      <c r="MJT128" s="146"/>
      <c r="MJU128" s="146"/>
      <c r="MJV128" s="146"/>
      <c r="MJW128" s="146"/>
      <c r="MJX128" s="146"/>
      <c r="MJY128" s="146"/>
      <c r="MJZ128" s="146"/>
      <c r="MKA128" s="146"/>
      <c r="MKB128" s="146"/>
      <c r="MKC128" s="146"/>
      <c r="MKD128" s="146"/>
      <c r="MKE128" s="146"/>
      <c r="MKF128" s="146"/>
      <c r="MKG128" s="146"/>
      <c r="MKH128" s="146"/>
      <c r="MKI128" s="146"/>
      <c r="MKJ128" s="146"/>
      <c r="MKK128" s="146"/>
      <c r="MKL128" s="146"/>
      <c r="MKM128" s="146"/>
      <c r="MKN128" s="146"/>
      <c r="MKO128" s="146"/>
      <c r="MKP128" s="146"/>
      <c r="MKQ128" s="146"/>
      <c r="MKR128" s="146"/>
      <c r="MKS128" s="146"/>
      <c r="MKT128" s="146"/>
      <c r="MKU128" s="146"/>
      <c r="MKV128" s="146"/>
      <c r="MKW128" s="146"/>
      <c r="MKX128" s="146"/>
      <c r="MKY128" s="146"/>
      <c r="MKZ128" s="146"/>
      <c r="MLA128" s="146"/>
      <c r="MLB128" s="146"/>
      <c r="MLC128" s="146"/>
      <c r="MLD128" s="146"/>
      <c r="MLE128" s="146"/>
      <c r="MLF128" s="146"/>
      <c r="MLG128" s="146"/>
      <c r="MLH128" s="146"/>
      <c r="MLI128" s="146"/>
      <c r="MLJ128" s="146"/>
      <c r="MLK128" s="146"/>
      <c r="MLL128" s="146"/>
      <c r="MLM128" s="146"/>
      <c r="MLN128" s="146"/>
      <c r="MLO128" s="146"/>
      <c r="MLP128" s="146"/>
      <c r="MLQ128" s="146"/>
      <c r="MLR128" s="146"/>
      <c r="MLS128" s="146"/>
      <c r="MLT128" s="146"/>
      <c r="MLU128" s="146"/>
      <c r="MLV128" s="146"/>
      <c r="MLW128" s="146"/>
      <c r="MLX128" s="146"/>
      <c r="MLY128" s="146"/>
      <c r="MLZ128" s="146"/>
      <c r="MMA128" s="146"/>
      <c r="MMB128" s="146"/>
      <c r="MMC128" s="146"/>
      <c r="MMD128" s="146"/>
      <c r="MME128" s="146"/>
      <c r="MMF128" s="146"/>
      <c r="MMG128" s="146"/>
      <c r="MMH128" s="146"/>
      <c r="MMI128" s="146"/>
      <c r="MMJ128" s="146"/>
      <c r="MMK128" s="146"/>
      <c r="MML128" s="146"/>
      <c r="MMM128" s="146"/>
      <c r="MMN128" s="146"/>
      <c r="MMO128" s="146"/>
      <c r="MMP128" s="146"/>
      <c r="MMQ128" s="146"/>
      <c r="MMR128" s="146"/>
      <c r="MMS128" s="146"/>
      <c r="MMT128" s="146"/>
      <c r="MMU128" s="146"/>
      <c r="MMV128" s="146"/>
      <c r="MMW128" s="146"/>
      <c r="MMX128" s="146"/>
      <c r="MMY128" s="146"/>
      <c r="MMZ128" s="146"/>
      <c r="MNA128" s="146"/>
      <c r="MNB128" s="146"/>
      <c r="MNC128" s="146"/>
      <c r="MND128" s="146"/>
      <c r="MNE128" s="146"/>
      <c r="MNF128" s="146"/>
      <c r="MNG128" s="146"/>
      <c r="MNH128" s="146"/>
      <c r="MNI128" s="146"/>
      <c r="MNJ128" s="146"/>
      <c r="MNK128" s="146"/>
      <c r="MNL128" s="146"/>
      <c r="MNM128" s="146"/>
      <c r="MNN128" s="146"/>
      <c r="MNO128" s="146"/>
      <c r="MNP128" s="146"/>
      <c r="MNQ128" s="146"/>
      <c r="MNR128" s="146"/>
      <c r="MNS128" s="146"/>
      <c r="MNT128" s="146"/>
      <c r="MNU128" s="146"/>
      <c r="MNV128" s="146"/>
      <c r="MNW128" s="146"/>
      <c r="MNX128" s="146"/>
      <c r="MNY128" s="146"/>
      <c r="MNZ128" s="146"/>
      <c r="MOA128" s="146"/>
      <c r="MOB128" s="146"/>
      <c r="MOC128" s="146"/>
      <c r="MOD128" s="146"/>
      <c r="MOE128" s="146"/>
      <c r="MOF128" s="146"/>
      <c r="MOG128" s="146"/>
      <c r="MOH128" s="146"/>
      <c r="MOI128" s="146"/>
      <c r="MOJ128" s="146"/>
      <c r="MOK128" s="146"/>
      <c r="MOL128" s="146"/>
      <c r="MOM128" s="146"/>
      <c r="MON128" s="146"/>
      <c r="MOO128" s="146"/>
      <c r="MOP128" s="146"/>
      <c r="MOQ128" s="146"/>
      <c r="MOR128" s="146"/>
      <c r="MOS128" s="146"/>
      <c r="MOT128" s="146"/>
      <c r="MOU128" s="146"/>
      <c r="MOV128" s="146"/>
      <c r="MOW128" s="146"/>
      <c r="MOX128" s="146"/>
      <c r="MOY128" s="146"/>
      <c r="MOZ128" s="146"/>
      <c r="MPA128" s="146"/>
      <c r="MPB128" s="146"/>
      <c r="MPC128" s="146"/>
      <c r="MPD128" s="146"/>
      <c r="MPE128" s="146"/>
      <c r="MPF128" s="146"/>
      <c r="MPG128" s="146"/>
      <c r="MPH128" s="146"/>
      <c r="MPI128" s="146"/>
      <c r="MPJ128" s="146"/>
      <c r="MPK128" s="146"/>
      <c r="MPL128" s="146"/>
      <c r="MPM128" s="146"/>
      <c r="MPN128" s="146"/>
      <c r="MPO128" s="146"/>
      <c r="MPP128" s="146"/>
      <c r="MPQ128" s="146"/>
      <c r="MPR128" s="146"/>
      <c r="MPS128" s="146"/>
      <c r="MPT128" s="146"/>
      <c r="MPU128" s="146"/>
      <c r="MPV128" s="146"/>
      <c r="MPW128" s="146"/>
      <c r="MPX128" s="146"/>
      <c r="MPY128" s="146"/>
      <c r="MPZ128" s="146"/>
      <c r="MQA128" s="146"/>
      <c r="MQB128" s="146"/>
      <c r="MQC128" s="146"/>
      <c r="MQD128" s="146"/>
      <c r="MQE128" s="146"/>
      <c r="MQF128" s="146"/>
      <c r="MQG128" s="146"/>
      <c r="MQH128" s="146"/>
      <c r="MQI128" s="146"/>
      <c r="MQJ128" s="146"/>
      <c r="MQK128" s="146"/>
      <c r="MQL128" s="146"/>
      <c r="MQM128" s="146"/>
      <c r="MQN128" s="146"/>
      <c r="MQO128" s="146"/>
      <c r="MQP128" s="146"/>
      <c r="MQQ128" s="146"/>
      <c r="MQR128" s="146"/>
      <c r="MQS128" s="146"/>
      <c r="MQT128" s="146"/>
      <c r="MQU128" s="146"/>
      <c r="MQV128" s="146"/>
      <c r="MQW128" s="146"/>
      <c r="MQX128" s="146"/>
      <c r="MQY128" s="146"/>
      <c r="MQZ128" s="146"/>
      <c r="MRA128" s="146"/>
      <c r="MRB128" s="146"/>
      <c r="MRC128" s="146"/>
      <c r="MRD128" s="146"/>
      <c r="MRE128" s="146"/>
      <c r="MRF128" s="146"/>
      <c r="MRG128" s="146"/>
      <c r="MRH128" s="146"/>
      <c r="MRI128" s="146"/>
      <c r="MRJ128" s="146"/>
      <c r="MRK128" s="146"/>
      <c r="MRL128" s="146"/>
      <c r="MRM128" s="146"/>
      <c r="MRN128" s="146"/>
      <c r="MRO128" s="146"/>
      <c r="MRP128" s="146"/>
      <c r="MRQ128" s="146"/>
      <c r="MRR128" s="146"/>
      <c r="MRS128" s="146"/>
      <c r="MRT128" s="146"/>
      <c r="MRU128" s="146"/>
      <c r="MRV128" s="146"/>
      <c r="MRW128" s="146"/>
      <c r="MRX128" s="146"/>
      <c r="MRY128" s="146"/>
      <c r="MRZ128" s="146"/>
      <c r="MSA128" s="146"/>
      <c r="MSB128" s="146"/>
      <c r="MSC128" s="146"/>
      <c r="MSD128" s="146"/>
      <c r="MSE128" s="146"/>
      <c r="MSF128" s="146"/>
      <c r="MSG128" s="146"/>
      <c r="MSH128" s="146"/>
      <c r="MSI128" s="146"/>
      <c r="MSJ128" s="146"/>
      <c r="MSK128" s="146"/>
      <c r="MSL128" s="146"/>
      <c r="MSM128" s="146"/>
      <c r="MSN128" s="146"/>
      <c r="MSO128" s="146"/>
      <c r="MSP128" s="146"/>
      <c r="MSQ128" s="146"/>
      <c r="MSR128" s="146"/>
      <c r="MSS128" s="146"/>
      <c r="MST128" s="146"/>
      <c r="MSU128" s="146"/>
      <c r="MSV128" s="146"/>
      <c r="MSW128" s="146"/>
      <c r="MSX128" s="146"/>
      <c r="MSY128" s="146"/>
      <c r="MSZ128" s="146"/>
      <c r="MTA128" s="146"/>
      <c r="MTB128" s="146"/>
      <c r="MTC128" s="146"/>
      <c r="MTD128" s="146"/>
      <c r="MTE128" s="146"/>
      <c r="MTF128" s="146"/>
      <c r="MTG128" s="146"/>
      <c r="MTH128" s="146"/>
      <c r="MTI128" s="146"/>
      <c r="MTJ128" s="146"/>
      <c r="MTK128" s="146"/>
      <c r="MTL128" s="146"/>
      <c r="MTM128" s="146"/>
      <c r="MTN128" s="146"/>
      <c r="MTO128" s="146"/>
      <c r="MTP128" s="146"/>
      <c r="MTQ128" s="146"/>
      <c r="MTR128" s="146"/>
      <c r="MTS128" s="146"/>
      <c r="MTT128" s="146"/>
      <c r="MTU128" s="146"/>
      <c r="MTV128" s="146"/>
      <c r="MTW128" s="146"/>
      <c r="MTX128" s="146"/>
      <c r="MTY128" s="146"/>
      <c r="MTZ128" s="146"/>
      <c r="MUA128" s="146"/>
      <c r="MUB128" s="146"/>
      <c r="MUC128" s="146"/>
      <c r="MUD128" s="146"/>
      <c r="MUE128" s="146"/>
      <c r="MUF128" s="146"/>
      <c r="MUG128" s="146"/>
      <c r="MUH128" s="146"/>
      <c r="MUI128" s="146"/>
      <c r="MUJ128" s="146"/>
      <c r="MUK128" s="146"/>
      <c r="MUL128" s="146"/>
      <c r="MUM128" s="146"/>
      <c r="MUN128" s="146"/>
      <c r="MUO128" s="146"/>
      <c r="MUP128" s="146"/>
      <c r="MUQ128" s="146"/>
      <c r="MUR128" s="146"/>
      <c r="MUS128" s="146"/>
      <c r="MUT128" s="146"/>
      <c r="MUU128" s="146"/>
      <c r="MUV128" s="146"/>
      <c r="MUW128" s="146"/>
      <c r="MUX128" s="146"/>
      <c r="MUY128" s="146"/>
      <c r="MUZ128" s="146"/>
      <c r="MVA128" s="146"/>
      <c r="MVB128" s="146"/>
      <c r="MVC128" s="146"/>
      <c r="MVD128" s="146"/>
      <c r="MVE128" s="146"/>
      <c r="MVF128" s="146"/>
      <c r="MVG128" s="146"/>
      <c r="MVH128" s="146"/>
      <c r="MVI128" s="146"/>
      <c r="MVJ128" s="146"/>
      <c r="MVK128" s="146"/>
      <c r="MVL128" s="146"/>
      <c r="MVM128" s="146"/>
      <c r="MVN128" s="146"/>
      <c r="MVO128" s="146"/>
      <c r="MVP128" s="146"/>
      <c r="MVQ128" s="146"/>
      <c r="MVR128" s="146"/>
      <c r="MVS128" s="146"/>
      <c r="MVT128" s="146"/>
      <c r="MVU128" s="146"/>
      <c r="MVV128" s="146"/>
      <c r="MVW128" s="146"/>
      <c r="MVX128" s="146"/>
      <c r="MVY128" s="146"/>
      <c r="MVZ128" s="146"/>
      <c r="MWA128" s="146"/>
      <c r="MWB128" s="146"/>
      <c r="MWC128" s="146"/>
      <c r="MWD128" s="146"/>
      <c r="MWE128" s="146"/>
      <c r="MWF128" s="146"/>
      <c r="MWG128" s="146"/>
      <c r="MWH128" s="146"/>
      <c r="MWI128" s="146"/>
      <c r="MWJ128" s="146"/>
      <c r="MWK128" s="146"/>
      <c r="MWL128" s="146"/>
      <c r="MWM128" s="146"/>
      <c r="MWN128" s="146"/>
      <c r="MWO128" s="146"/>
      <c r="MWP128" s="146"/>
      <c r="MWQ128" s="146"/>
      <c r="MWR128" s="146"/>
      <c r="MWS128" s="146"/>
      <c r="MWT128" s="146"/>
      <c r="MWU128" s="146"/>
      <c r="MWV128" s="146"/>
      <c r="MWW128" s="146"/>
      <c r="MWX128" s="146"/>
      <c r="MWY128" s="146"/>
      <c r="MWZ128" s="146"/>
      <c r="MXA128" s="146"/>
      <c r="MXB128" s="146"/>
      <c r="MXC128" s="146"/>
      <c r="MXD128" s="146"/>
      <c r="MXE128" s="146"/>
      <c r="MXF128" s="146"/>
      <c r="MXG128" s="146"/>
      <c r="MXH128" s="146"/>
      <c r="MXI128" s="146"/>
      <c r="MXJ128" s="146"/>
      <c r="MXK128" s="146"/>
      <c r="MXL128" s="146"/>
      <c r="MXM128" s="146"/>
      <c r="MXN128" s="146"/>
      <c r="MXO128" s="146"/>
      <c r="MXP128" s="146"/>
      <c r="MXQ128" s="146"/>
      <c r="MXR128" s="146"/>
      <c r="MXS128" s="146"/>
      <c r="MXT128" s="146"/>
      <c r="MXU128" s="146"/>
      <c r="MXV128" s="146"/>
      <c r="MXW128" s="146"/>
      <c r="MXX128" s="146"/>
      <c r="MXY128" s="146"/>
      <c r="MXZ128" s="146"/>
      <c r="MYA128" s="146"/>
      <c r="MYB128" s="146"/>
      <c r="MYC128" s="146"/>
      <c r="MYD128" s="146"/>
      <c r="MYE128" s="146"/>
      <c r="MYF128" s="146"/>
      <c r="MYG128" s="146"/>
      <c r="MYH128" s="146"/>
      <c r="MYI128" s="146"/>
      <c r="MYJ128" s="146"/>
      <c r="MYK128" s="146"/>
      <c r="MYL128" s="146"/>
      <c r="MYM128" s="146"/>
      <c r="MYN128" s="146"/>
      <c r="MYO128" s="146"/>
      <c r="MYP128" s="146"/>
      <c r="MYQ128" s="146"/>
      <c r="MYR128" s="146"/>
      <c r="MYS128" s="146"/>
      <c r="MYT128" s="146"/>
      <c r="MYU128" s="146"/>
      <c r="MYV128" s="146"/>
      <c r="MYW128" s="146"/>
      <c r="MYX128" s="146"/>
      <c r="MYY128" s="146"/>
      <c r="MYZ128" s="146"/>
      <c r="MZA128" s="146"/>
      <c r="MZB128" s="146"/>
      <c r="MZC128" s="146"/>
      <c r="MZD128" s="146"/>
      <c r="MZE128" s="146"/>
      <c r="MZF128" s="146"/>
      <c r="MZG128" s="146"/>
      <c r="MZH128" s="146"/>
      <c r="MZI128" s="146"/>
      <c r="MZJ128" s="146"/>
      <c r="MZK128" s="146"/>
      <c r="MZL128" s="146"/>
      <c r="MZM128" s="146"/>
      <c r="MZN128" s="146"/>
      <c r="MZO128" s="146"/>
      <c r="MZP128" s="146"/>
      <c r="MZQ128" s="146"/>
      <c r="MZR128" s="146"/>
      <c r="MZS128" s="146"/>
      <c r="MZT128" s="146"/>
      <c r="MZU128" s="146"/>
      <c r="MZV128" s="146"/>
      <c r="MZW128" s="146"/>
      <c r="MZX128" s="146"/>
      <c r="MZY128" s="146"/>
      <c r="MZZ128" s="146"/>
      <c r="NAA128" s="146"/>
      <c r="NAB128" s="146"/>
      <c r="NAC128" s="146"/>
      <c r="NAD128" s="146"/>
      <c r="NAE128" s="146"/>
      <c r="NAF128" s="146"/>
      <c r="NAG128" s="146"/>
      <c r="NAH128" s="146"/>
      <c r="NAI128" s="146"/>
      <c r="NAJ128" s="146"/>
      <c r="NAK128" s="146"/>
      <c r="NAL128" s="146"/>
      <c r="NAM128" s="146"/>
      <c r="NAN128" s="146"/>
      <c r="NAO128" s="146"/>
      <c r="NAP128" s="146"/>
      <c r="NAQ128" s="146"/>
      <c r="NAR128" s="146"/>
      <c r="NAS128" s="146"/>
      <c r="NAT128" s="146"/>
      <c r="NAU128" s="146"/>
      <c r="NAV128" s="146"/>
      <c r="NAW128" s="146"/>
      <c r="NAX128" s="146"/>
      <c r="NAY128" s="146"/>
      <c r="NAZ128" s="146"/>
      <c r="NBA128" s="146"/>
      <c r="NBB128" s="146"/>
      <c r="NBC128" s="146"/>
      <c r="NBD128" s="146"/>
      <c r="NBE128" s="146"/>
      <c r="NBF128" s="146"/>
      <c r="NBG128" s="146"/>
      <c r="NBH128" s="146"/>
      <c r="NBI128" s="146"/>
      <c r="NBJ128" s="146"/>
      <c r="NBK128" s="146"/>
      <c r="NBL128" s="146"/>
      <c r="NBM128" s="146"/>
      <c r="NBN128" s="146"/>
      <c r="NBO128" s="146"/>
      <c r="NBP128" s="146"/>
      <c r="NBQ128" s="146"/>
      <c r="NBR128" s="146"/>
      <c r="NBS128" s="146"/>
      <c r="NBT128" s="146"/>
      <c r="NBU128" s="146"/>
      <c r="NBV128" s="146"/>
      <c r="NBW128" s="146"/>
      <c r="NBX128" s="146"/>
      <c r="NBY128" s="146"/>
      <c r="NBZ128" s="146"/>
      <c r="NCA128" s="146"/>
      <c r="NCB128" s="146"/>
      <c r="NCC128" s="146"/>
      <c r="NCD128" s="146"/>
      <c r="NCE128" s="146"/>
      <c r="NCF128" s="146"/>
      <c r="NCG128" s="146"/>
      <c r="NCH128" s="146"/>
      <c r="NCI128" s="146"/>
      <c r="NCJ128" s="146"/>
      <c r="NCK128" s="146"/>
      <c r="NCL128" s="146"/>
      <c r="NCM128" s="146"/>
      <c r="NCN128" s="146"/>
      <c r="NCO128" s="146"/>
      <c r="NCP128" s="146"/>
      <c r="NCQ128" s="146"/>
      <c r="NCR128" s="146"/>
      <c r="NCS128" s="146"/>
      <c r="NCT128" s="146"/>
      <c r="NCU128" s="146"/>
      <c r="NCV128" s="146"/>
      <c r="NCW128" s="146"/>
      <c r="NCX128" s="146"/>
      <c r="NCY128" s="146"/>
      <c r="NCZ128" s="146"/>
      <c r="NDA128" s="146"/>
      <c r="NDB128" s="146"/>
      <c r="NDC128" s="146"/>
      <c r="NDD128" s="146"/>
      <c r="NDE128" s="146"/>
      <c r="NDF128" s="146"/>
      <c r="NDG128" s="146"/>
      <c r="NDH128" s="146"/>
      <c r="NDI128" s="146"/>
      <c r="NDJ128" s="146"/>
      <c r="NDK128" s="146"/>
      <c r="NDL128" s="146"/>
      <c r="NDM128" s="146"/>
      <c r="NDN128" s="146"/>
      <c r="NDO128" s="146"/>
      <c r="NDP128" s="146"/>
      <c r="NDQ128" s="146"/>
      <c r="NDR128" s="146"/>
      <c r="NDS128" s="146"/>
      <c r="NDT128" s="146"/>
      <c r="NDU128" s="146"/>
      <c r="NDV128" s="146"/>
      <c r="NDW128" s="146"/>
      <c r="NDX128" s="146"/>
      <c r="NDY128" s="146"/>
      <c r="NDZ128" s="146"/>
      <c r="NEA128" s="146"/>
      <c r="NEB128" s="146"/>
      <c r="NEC128" s="146"/>
      <c r="NED128" s="146"/>
      <c r="NEE128" s="146"/>
      <c r="NEF128" s="146"/>
      <c r="NEG128" s="146"/>
      <c r="NEH128" s="146"/>
      <c r="NEI128" s="146"/>
      <c r="NEJ128" s="146"/>
      <c r="NEK128" s="146"/>
      <c r="NEL128" s="146"/>
      <c r="NEM128" s="146"/>
      <c r="NEN128" s="146"/>
      <c r="NEO128" s="146"/>
      <c r="NEP128" s="146"/>
      <c r="NEQ128" s="146"/>
      <c r="NER128" s="146"/>
      <c r="NES128" s="146"/>
      <c r="NET128" s="146"/>
      <c r="NEU128" s="146"/>
      <c r="NEV128" s="146"/>
      <c r="NEW128" s="146"/>
      <c r="NEX128" s="146"/>
      <c r="NEY128" s="146"/>
      <c r="NEZ128" s="146"/>
      <c r="NFA128" s="146"/>
      <c r="NFB128" s="146"/>
      <c r="NFC128" s="146"/>
      <c r="NFD128" s="146"/>
      <c r="NFE128" s="146"/>
      <c r="NFF128" s="146"/>
      <c r="NFG128" s="146"/>
      <c r="NFH128" s="146"/>
      <c r="NFI128" s="146"/>
      <c r="NFJ128" s="146"/>
      <c r="NFK128" s="146"/>
      <c r="NFL128" s="146"/>
      <c r="NFM128" s="146"/>
      <c r="NFN128" s="146"/>
      <c r="NFO128" s="146"/>
      <c r="NFP128" s="146"/>
      <c r="NFQ128" s="146"/>
      <c r="NFR128" s="146"/>
      <c r="NFS128" s="146"/>
      <c r="NFT128" s="146"/>
      <c r="NFU128" s="146"/>
      <c r="NFV128" s="146"/>
      <c r="NFW128" s="146"/>
      <c r="NFX128" s="146"/>
      <c r="NFY128" s="146"/>
      <c r="NFZ128" s="146"/>
      <c r="NGA128" s="146"/>
      <c r="NGB128" s="146"/>
      <c r="NGC128" s="146"/>
      <c r="NGD128" s="146"/>
      <c r="NGE128" s="146"/>
      <c r="NGF128" s="146"/>
      <c r="NGG128" s="146"/>
      <c r="NGH128" s="146"/>
      <c r="NGI128" s="146"/>
      <c r="NGJ128" s="146"/>
      <c r="NGK128" s="146"/>
      <c r="NGL128" s="146"/>
      <c r="NGM128" s="146"/>
      <c r="NGN128" s="146"/>
      <c r="NGO128" s="146"/>
      <c r="NGP128" s="146"/>
      <c r="NGQ128" s="146"/>
      <c r="NGR128" s="146"/>
      <c r="NGS128" s="146"/>
      <c r="NGT128" s="146"/>
      <c r="NGU128" s="146"/>
      <c r="NGV128" s="146"/>
      <c r="NGW128" s="146"/>
      <c r="NGX128" s="146"/>
      <c r="NGY128" s="146"/>
      <c r="NGZ128" s="146"/>
      <c r="NHA128" s="146"/>
      <c r="NHB128" s="146"/>
      <c r="NHC128" s="146"/>
      <c r="NHD128" s="146"/>
      <c r="NHE128" s="146"/>
      <c r="NHF128" s="146"/>
      <c r="NHG128" s="146"/>
      <c r="NHH128" s="146"/>
      <c r="NHI128" s="146"/>
      <c r="NHJ128" s="146"/>
      <c r="NHK128" s="146"/>
      <c r="NHL128" s="146"/>
      <c r="NHM128" s="146"/>
      <c r="NHN128" s="146"/>
      <c r="NHO128" s="146"/>
      <c r="NHP128" s="146"/>
      <c r="NHQ128" s="146"/>
      <c r="NHR128" s="146"/>
      <c r="NHS128" s="146"/>
      <c r="NHT128" s="146"/>
      <c r="NHU128" s="146"/>
      <c r="NHV128" s="146"/>
      <c r="NHW128" s="146"/>
      <c r="NHX128" s="146"/>
      <c r="NHY128" s="146"/>
      <c r="NHZ128" s="146"/>
      <c r="NIA128" s="146"/>
      <c r="NIB128" s="146"/>
      <c r="NIC128" s="146"/>
      <c r="NID128" s="146"/>
      <c r="NIE128" s="146"/>
      <c r="NIF128" s="146"/>
      <c r="NIG128" s="146"/>
      <c r="NIH128" s="146"/>
      <c r="NII128" s="146"/>
      <c r="NIJ128" s="146"/>
      <c r="NIK128" s="146"/>
      <c r="NIL128" s="146"/>
      <c r="NIM128" s="146"/>
      <c r="NIN128" s="146"/>
      <c r="NIO128" s="146"/>
      <c r="NIP128" s="146"/>
      <c r="NIQ128" s="146"/>
      <c r="NIR128" s="146"/>
      <c r="NIS128" s="146"/>
      <c r="NIT128" s="146"/>
      <c r="NIU128" s="146"/>
      <c r="NIV128" s="146"/>
      <c r="NIW128" s="146"/>
      <c r="NIX128" s="146"/>
      <c r="NIY128" s="146"/>
      <c r="NIZ128" s="146"/>
      <c r="NJA128" s="146"/>
      <c r="NJB128" s="146"/>
      <c r="NJC128" s="146"/>
      <c r="NJD128" s="146"/>
      <c r="NJE128" s="146"/>
      <c r="NJF128" s="146"/>
      <c r="NJG128" s="146"/>
      <c r="NJH128" s="146"/>
      <c r="NJI128" s="146"/>
      <c r="NJJ128" s="146"/>
      <c r="NJK128" s="146"/>
      <c r="NJL128" s="146"/>
      <c r="NJM128" s="146"/>
      <c r="NJN128" s="146"/>
      <c r="NJO128" s="146"/>
      <c r="NJP128" s="146"/>
      <c r="NJQ128" s="146"/>
      <c r="NJR128" s="146"/>
      <c r="NJS128" s="146"/>
      <c r="NJT128" s="146"/>
      <c r="NJU128" s="146"/>
      <c r="NJV128" s="146"/>
      <c r="NJW128" s="146"/>
      <c r="NJX128" s="146"/>
      <c r="NJY128" s="146"/>
      <c r="NJZ128" s="146"/>
      <c r="NKA128" s="146"/>
      <c r="NKB128" s="146"/>
      <c r="NKC128" s="146"/>
      <c r="NKD128" s="146"/>
      <c r="NKE128" s="146"/>
      <c r="NKF128" s="146"/>
      <c r="NKG128" s="146"/>
      <c r="NKH128" s="146"/>
      <c r="NKI128" s="146"/>
      <c r="NKJ128" s="146"/>
      <c r="NKK128" s="146"/>
      <c r="NKL128" s="146"/>
      <c r="NKM128" s="146"/>
      <c r="NKN128" s="146"/>
      <c r="NKO128" s="146"/>
      <c r="NKP128" s="146"/>
      <c r="NKQ128" s="146"/>
      <c r="NKR128" s="146"/>
      <c r="NKS128" s="146"/>
      <c r="NKT128" s="146"/>
      <c r="NKU128" s="146"/>
      <c r="NKV128" s="146"/>
      <c r="NKW128" s="146"/>
      <c r="NKX128" s="146"/>
      <c r="NKY128" s="146"/>
      <c r="NKZ128" s="146"/>
      <c r="NLA128" s="146"/>
      <c r="NLB128" s="146"/>
      <c r="NLC128" s="146"/>
      <c r="NLD128" s="146"/>
      <c r="NLE128" s="146"/>
      <c r="NLF128" s="146"/>
      <c r="NLG128" s="146"/>
      <c r="NLH128" s="146"/>
      <c r="NLI128" s="146"/>
      <c r="NLJ128" s="146"/>
      <c r="NLK128" s="146"/>
      <c r="NLL128" s="146"/>
      <c r="NLM128" s="146"/>
      <c r="NLN128" s="146"/>
      <c r="NLO128" s="146"/>
      <c r="NLP128" s="146"/>
      <c r="NLQ128" s="146"/>
      <c r="NLR128" s="146"/>
      <c r="NLS128" s="146"/>
      <c r="NLT128" s="146"/>
      <c r="NLU128" s="146"/>
      <c r="NLV128" s="146"/>
      <c r="NLW128" s="146"/>
      <c r="NLX128" s="146"/>
      <c r="NLY128" s="146"/>
      <c r="NLZ128" s="146"/>
      <c r="NMA128" s="146"/>
      <c r="NMB128" s="146"/>
      <c r="NMC128" s="146"/>
      <c r="NMD128" s="146"/>
      <c r="NME128" s="146"/>
      <c r="NMF128" s="146"/>
      <c r="NMG128" s="146"/>
      <c r="NMH128" s="146"/>
      <c r="NMI128" s="146"/>
      <c r="NMJ128" s="146"/>
      <c r="NMK128" s="146"/>
      <c r="NML128" s="146"/>
      <c r="NMM128" s="146"/>
      <c r="NMN128" s="146"/>
      <c r="NMO128" s="146"/>
      <c r="NMP128" s="146"/>
      <c r="NMQ128" s="146"/>
      <c r="NMR128" s="146"/>
      <c r="NMS128" s="146"/>
      <c r="NMT128" s="146"/>
      <c r="NMU128" s="146"/>
      <c r="NMV128" s="146"/>
      <c r="NMW128" s="146"/>
      <c r="NMX128" s="146"/>
      <c r="NMY128" s="146"/>
      <c r="NMZ128" s="146"/>
      <c r="NNA128" s="146"/>
      <c r="NNB128" s="146"/>
      <c r="NNC128" s="146"/>
      <c r="NND128" s="146"/>
      <c r="NNE128" s="146"/>
      <c r="NNF128" s="146"/>
      <c r="NNG128" s="146"/>
      <c r="NNH128" s="146"/>
      <c r="NNI128" s="146"/>
      <c r="NNJ128" s="146"/>
      <c r="NNK128" s="146"/>
      <c r="NNL128" s="146"/>
      <c r="NNM128" s="146"/>
      <c r="NNN128" s="146"/>
      <c r="NNO128" s="146"/>
      <c r="NNP128" s="146"/>
      <c r="NNQ128" s="146"/>
      <c r="NNR128" s="146"/>
      <c r="NNS128" s="146"/>
      <c r="NNT128" s="146"/>
      <c r="NNU128" s="146"/>
      <c r="NNV128" s="146"/>
      <c r="NNW128" s="146"/>
      <c r="NNX128" s="146"/>
      <c r="NNY128" s="146"/>
      <c r="NNZ128" s="146"/>
      <c r="NOA128" s="146"/>
      <c r="NOB128" s="146"/>
      <c r="NOC128" s="146"/>
      <c r="NOD128" s="146"/>
      <c r="NOE128" s="146"/>
      <c r="NOF128" s="146"/>
      <c r="NOG128" s="146"/>
      <c r="NOH128" s="146"/>
      <c r="NOI128" s="146"/>
      <c r="NOJ128" s="146"/>
      <c r="NOK128" s="146"/>
      <c r="NOL128" s="146"/>
      <c r="NOM128" s="146"/>
      <c r="NON128" s="146"/>
      <c r="NOO128" s="146"/>
      <c r="NOP128" s="146"/>
      <c r="NOQ128" s="146"/>
      <c r="NOR128" s="146"/>
      <c r="NOS128" s="146"/>
      <c r="NOT128" s="146"/>
      <c r="NOU128" s="146"/>
      <c r="NOV128" s="146"/>
      <c r="NOW128" s="146"/>
      <c r="NOX128" s="146"/>
      <c r="NOY128" s="146"/>
      <c r="NOZ128" s="146"/>
      <c r="NPA128" s="146"/>
      <c r="NPB128" s="146"/>
      <c r="NPC128" s="146"/>
      <c r="NPD128" s="146"/>
      <c r="NPE128" s="146"/>
      <c r="NPF128" s="146"/>
      <c r="NPG128" s="146"/>
      <c r="NPH128" s="146"/>
      <c r="NPI128" s="146"/>
      <c r="NPJ128" s="146"/>
      <c r="NPK128" s="146"/>
      <c r="NPL128" s="146"/>
      <c r="NPM128" s="146"/>
      <c r="NPN128" s="146"/>
      <c r="NPO128" s="146"/>
      <c r="NPP128" s="146"/>
      <c r="NPQ128" s="146"/>
      <c r="NPR128" s="146"/>
      <c r="NPS128" s="146"/>
      <c r="NPT128" s="146"/>
      <c r="NPU128" s="146"/>
      <c r="NPV128" s="146"/>
      <c r="NPW128" s="146"/>
      <c r="NPX128" s="146"/>
      <c r="NPY128" s="146"/>
      <c r="NPZ128" s="146"/>
      <c r="NQA128" s="146"/>
      <c r="NQB128" s="146"/>
      <c r="NQC128" s="146"/>
      <c r="NQD128" s="146"/>
      <c r="NQE128" s="146"/>
      <c r="NQF128" s="146"/>
      <c r="NQG128" s="146"/>
      <c r="NQH128" s="146"/>
      <c r="NQI128" s="146"/>
      <c r="NQJ128" s="146"/>
      <c r="NQK128" s="146"/>
      <c r="NQL128" s="146"/>
      <c r="NQM128" s="146"/>
      <c r="NQN128" s="146"/>
      <c r="NQO128" s="146"/>
      <c r="NQP128" s="146"/>
      <c r="NQQ128" s="146"/>
      <c r="NQR128" s="146"/>
      <c r="NQS128" s="146"/>
      <c r="NQT128" s="146"/>
      <c r="NQU128" s="146"/>
      <c r="NQV128" s="146"/>
      <c r="NQW128" s="146"/>
      <c r="NQX128" s="146"/>
      <c r="NQY128" s="146"/>
      <c r="NQZ128" s="146"/>
      <c r="NRA128" s="146"/>
      <c r="NRB128" s="146"/>
      <c r="NRC128" s="146"/>
      <c r="NRD128" s="146"/>
      <c r="NRE128" s="146"/>
      <c r="NRF128" s="146"/>
      <c r="NRG128" s="146"/>
      <c r="NRH128" s="146"/>
      <c r="NRI128" s="146"/>
      <c r="NRJ128" s="146"/>
      <c r="NRK128" s="146"/>
      <c r="NRL128" s="146"/>
      <c r="NRM128" s="146"/>
      <c r="NRN128" s="146"/>
      <c r="NRO128" s="146"/>
      <c r="NRP128" s="146"/>
      <c r="NRQ128" s="146"/>
      <c r="NRR128" s="146"/>
      <c r="NRS128" s="146"/>
      <c r="NRT128" s="146"/>
      <c r="NRU128" s="146"/>
      <c r="NRV128" s="146"/>
      <c r="NRW128" s="146"/>
      <c r="NRX128" s="146"/>
      <c r="NRY128" s="146"/>
      <c r="NRZ128" s="146"/>
      <c r="NSA128" s="146"/>
      <c r="NSB128" s="146"/>
      <c r="NSC128" s="146"/>
      <c r="NSD128" s="146"/>
      <c r="NSE128" s="146"/>
      <c r="NSF128" s="146"/>
      <c r="NSG128" s="146"/>
      <c r="NSH128" s="146"/>
      <c r="NSI128" s="146"/>
      <c r="NSJ128" s="146"/>
      <c r="NSK128" s="146"/>
      <c r="NSL128" s="146"/>
      <c r="NSM128" s="146"/>
      <c r="NSN128" s="146"/>
      <c r="NSO128" s="146"/>
      <c r="NSP128" s="146"/>
      <c r="NSQ128" s="146"/>
      <c r="NSR128" s="146"/>
      <c r="NSS128" s="146"/>
      <c r="NST128" s="146"/>
      <c r="NSU128" s="146"/>
      <c r="NSV128" s="146"/>
      <c r="NSW128" s="146"/>
      <c r="NSX128" s="146"/>
      <c r="NSY128" s="146"/>
      <c r="NSZ128" s="146"/>
      <c r="NTA128" s="146"/>
      <c r="NTB128" s="146"/>
      <c r="NTC128" s="146"/>
      <c r="NTD128" s="146"/>
      <c r="NTE128" s="146"/>
      <c r="NTF128" s="146"/>
      <c r="NTG128" s="146"/>
      <c r="NTH128" s="146"/>
      <c r="NTI128" s="146"/>
      <c r="NTJ128" s="146"/>
      <c r="NTK128" s="146"/>
      <c r="NTL128" s="146"/>
      <c r="NTM128" s="146"/>
      <c r="NTN128" s="146"/>
      <c r="NTO128" s="146"/>
      <c r="NTP128" s="146"/>
      <c r="NTQ128" s="146"/>
      <c r="NTR128" s="146"/>
      <c r="NTS128" s="146"/>
      <c r="NTT128" s="146"/>
      <c r="NTU128" s="146"/>
      <c r="NTV128" s="146"/>
      <c r="NTW128" s="146"/>
      <c r="NTX128" s="146"/>
      <c r="NTY128" s="146"/>
      <c r="NTZ128" s="146"/>
      <c r="NUA128" s="146"/>
      <c r="NUB128" s="146"/>
      <c r="NUC128" s="146"/>
      <c r="NUD128" s="146"/>
      <c r="NUE128" s="146"/>
      <c r="NUF128" s="146"/>
      <c r="NUG128" s="146"/>
      <c r="NUH128" s="146"/>
      <c r="NUI128" s="146"/>
      <c r="NUJ128" s="146"/>
      <c r="NUK128" s="146"/>
      <c r="NUL128" s="146"/>
      <c r="NUM128" s="146"/>
      <c r="NUN128" s="146"/>
      <c r="NUO128" s="146"/>
      <c r="NUP128" s="146"/>
      <c r="NUQ128" s="146"/>
      <c r="NUR128" s="146"/>
      <c r="NUS128" s="146"/>
      <c r="NUT128" s="146"/>
      <c r="NUU128" s="146"/>
      <c r="NUV128" s="146"/>
      <c r="NUW128" s="146"/>
      <c r="NUX128" s="146"/>
      <c r="NUY128" s="146"/>
      <c r="NUZ128" s="146"/>
      <c r="NVA128" s="146"/>
      <c r="NVB128" s="146"/>
      <c r="NVC128" s="146"/>
      <c r="NVD128" s="146"/>
      <c r="NVE128" s="146"/>
      <c r="NVF128" s="146"/>
      <c r="NVG128" s="146"/>
      <c r="NVH128" s="146"/>
      <c r="NVI128" s="146"/>
      <c r="NVJ128" s="146"/>
      <c r="NVK128" s="146"/>
      <c r="NVL128" s="146"/>
      <c r="NVM128" s="146"/>
      <c r="NVN128" s="146"/>
      <c r="NVO128" s="146"/>
      <c r="NVP128" s="146"/>
      <c r="NVQ128" s="146"/>
      <c r="NVR128" s="146"/>
      <c r="NVS128" s="146"/>
      <c r="NVT128" s="146"/>
      <c r="NVU128" s="146"/>
      <c r="NVV128" s="146"/>
      <c r="NVW128" s="146"/>
      <c r="NVX128" s="146"/>
      <c r="NVY128" s="146"/>
      <c r="NVZ128" s="146"/>
      <c r="NWA128" s="146"/>
      <c r="NWB128" s="146"/>
      <c r="NWC128" s="146"/>
      <c r="NWD128" s="146"/>
      <c r="NWE128" s="146"/>
      <c r="NWF128" s="146"/>
      <c r="NWG128" s="146"/>
      <c r="NWH128" s="146"/>
      <c r="NWI128" s="146"/>
      <c r="NWJ128" s="146"/>
      <c r="NWK128" s="146"/>
      <c r="NWL128" s="146"/>
      <c r="NWM128" s="146"/>
      <c r="NWN128" s="146"/>
      <c r="NWO128" s="146"/>
      <c r="NWP128" s="146"/>
      <c r="NWQ128" s="146"/>
      <c r="NWR128" s="146"/>
      <c r="NWS128" s="146"/>
      <c r="NWT128" s="146"/>
      <c r="NWU128" s="146"/>
      <c r="NWV128" s="146"/>
      <c r="NWW128" s="146"/>
      <c r="NWX128" s="146"/>
      <c r="NWY128" s="146"/>
      <c r="NWZ128" s="146"/>
      <c r="NXA128" s="146"/>
      <c r="NXB128" s="146"/>
      <c r="NXC128" s="146"/>
      <c r="NXD128" s="146"/>
      <c r="NXE128" s="146"/>
      <c r="NXF128" s="146"/>
      <c r="NXG128" s="146"/>
      <c r="NXH128" s="146"/>
      <c r="NXI128" s="146"/>
      <c r="NXJ128" s="146"/>
      <c r="NXK128" s="146"/>
      <c r="NXL128" s="146"/>
      <c r="NXM128" s="146"/>
      <c r="NXN128" s="146"/>
      <c r="NXO128" s="146"/>
      <c r="NXP128" s="146"/>
      <c r="NXQ128" s="146"/>
      <c r="NXR128" s="146"/>
      <c r="NXS128" s="146"/>
      <c r="NXT128" s="146"/>
      <c r="NXU128" s="146"/>
      <c r="NXV128" s="146"/>
      <c r="NXW128" s="146"/>
      <c r="NXX128" s="146"/>
      <c r="NXY128" s="146"/>
      <c r="NXZ128" s="146"/>
      <c r="NYA128" s="146"/>
      <c r="NYB128" s="146"/>
      <c r="NYC128" s="146"/>
      <c r="NYD128" s="146"/>
      <c r="NYE128" s="146"/>
      <c r="NYF128" s="146"/>
      <c r="NYG128" s="146"/>
      <c r="NYH128" s="146"/>
      <c r="NYI128" s="146"/>
      <c r="NYJ128" s="146"/>
      <c r="NYK128" s="146"/>
      <c r="NYL128" s="146"/>
      <c r="NYM128" s="146"/>
      <c r="NYN128" s="146"/>
      <c r="NYO128" s="146"/>
      <c r="NYP128" s="146"/>
      <c r="NYQ128" s="146"/>
      <c r="NYR128" s="146"/>
      <c r="NYS128" s="146"/>
      <c r="NYT128" s="146"/>
      <c r="NYU128" s="146"/>
      <c r="NYV128" s="146"/>
      <c r="NYW128" s="146"/>
      <c r="NYX128" s="146"/>
      <c r="NYY128" s="146"/>
      <c r="NYZ128" s="146"/>
      <c r="NZA128" s="146"/>
      <c r="NZB128" s="146"/>
      <c r="NZC128" s="146"/>
      <c r="NZD128" s="146"/>
      <c r="NZE128" s="146"/>
      <c r="NZF128" s="146"/>
      <c r="NZG128" s="146"/>
      <c r="NZH128" s="146"/>
      <c r="NZI128" s="146"/>
      <c r="NZJ128" s="146"/>
      <c r="NZK128" s="146"/>
      <c r="NZL128" s="146"/>
      <c r="NZM128" s="146"/>
      <c r="NZN128" s="146"/>
      <c r="NZO128" s="146"/>
      <c r="NZP128" s="146"/>
      <c r="NZQ128" s="146"/>
      <c r="NZR128" s="146"/>
      <c r="NZS128" s="146"/>
      <c r="NZT128" s="146"/>
      <c r="NZU128" s="146"/>
      <c r="NZV128" s="146"/>
      <c r="NZW128" s="146"/>
      <c r="NZX128" s="146"/>
      <c r="NZY128" s="146"/>
      <c r="NZZ128" s="146"/>
      <c r="OAA128" s="146"/>
      <c r="OAB128" s="146"/>
      <c r="OAC128" s="146"/>
      <c r="OAD128" s="146"/>
      <c r="OAE128" s="146"/>
      <c r="OAF128" s="146"/>
      <c r="OAG128" s="146"/>
      <c r="OAH128" s="146"/>
      <c r="OAI128" s="146"/>
      <c r="OAJ128" s="146"/>
      <c r="OAK128" s="146"/>
      <c r="OAL128" s="146"/>
      <c r="OAM128" s="146"/>
      <c r="OAN128" s="146"/>
      <c r="OAO128" s="146"/>
      <c r="OAP128" s="146"/>
      <c r="OAQ128" s="146"/>
      <c r="OAR128" s="146"/>
      <c r="OAS128" s="146"/>
      <c r="OAT128" s="146"/>
      <c r="OAU128" s="146"/>
      <c r="OAV128" s="146"/>
      <c r="OAW128" s="146"/>
      <c r="OAX128" s="146"/>
      <c r="OAY128" s="146"/>
      <c r="OAZ128" s="146"/>
      <c r="OBA128" s="146"/>
      <c r="OBB128" s="146"/>
      <c r="OBC128" s="146"/>
      <c r="OBD128" s="146"/>
      <c r="OBE128" s="146"/>
      <c r="OBF128" s="146"/>
      <c r="OBG128" s="146"/>
      <c r="OBH128" s="146"/>
      <c r="OBI128" s="146"/>
      <c r="OBJ128" s="146"/>
      <c r="OBK128" s="146"/>
      <c r="OBL128" s="146"/>
      <c r="OBM128" s="146"/>
      <c r="OBN128" s="146"/>
      <c r="OBO128" s="146"/>
      <c r="OBP128" s="146"/>
      <c r="OBQ128" s="146"/>
      <c r="OBR128" s="146"/>
      <c r="OBS128" s="146"/>
      <c r="OBT128" s="146"/>
      <c r="OBU128" s="146"/>
      <c r="OBV128" s="146"/>
      <c r="OBW128" s="146"/>
      <c r="OBX128" s="146"/>
      <c r="OBY128" s="146"/>
      <c r="OBZ128" s="146"/>
      <c r="OCA128" s="146"/>
      <c r="OCB128" s="146"/>
      <c r="OCC128" s="146"/>
      <c r="OCD128" s="146"/>
      <c r="OCE128" s="146"/>
      <c r="OCF128" s="146"/>
      <c r="OCG128" s="146"/>
      <c r="OCH128" s="146"/>
      <c r="OCI128" s="146"/>
      <c r="OCJ128" s="146"/>
      <c r="OCK128" s="146"/>
      <c r="OCL128" s="146"/>
      <c r="OCM128" s="146"/>
      <c r="OCN128" s="146"/>
      <c r="OCO128" s="146"/>
      <c r="OCP128" s="146"/>
      <c r="OCQ128" s="146"/>
      <c r="OCR128" s="146"/>
      <c r="OCS128" s="146"/>
      <c r="OCT128" s="146"/>
      <c r="OCU128" s="146"/>
      <c r="OCV128" s="146"/>
      <c r="OCW128" s="146"/>
      <c r="OCX128" s="146"/>
      <c r="OCY128" s="146"/>
      <c r="OCZ128" s="146"/>
      <c r="ODA128" s="146"/>
      <c r="ODB128" s="146"/>
      <c r="ODC128" s="146"/>
      <c r="ODD128" s="146"/>
      <c r="ODE128" s="146"/>
      <c r="ODF128" s="146"/>
      <c r="ODG128" s="146"/>
      <c r="ODH128" s="146"/>
      <c r="ODI128" s="146"/>
      <c r="ODJ128" s="146"/>
      <c r="ODK128" s="146"/>
      <c r="ODL128" s="146"/>
      <c r="ODM128" s="146"/>
      <c r="ODN128" s="146"/>
      <c r="ODO128" s="146"/>
      <c r="ODP128" s="146"/>
      <c r="ODQ128" s="146"/>
      <c r="ODR128" s="146"/>
      <c r="ODS128" s="146"/>
      <c r="ODT128" s="146"/>
      <c r="ODU128" s="146"/>
      <c r="ODV128" s="146"/>
      <c r="ODW128" s="146"/>
      <c r="ODX128" s="146"/>
      <c r="ODY128" s="146"/>
      <c r="ODZ128" s="146"/>
      <c r="OEA128" s="146"/>
      <c r="OEB128" s="146"/>
      <c r="OEC128" s="146"/>
      <c r="OED128" s="146"/>
      <c r="OEE128" s="146"/>
      <c r="OEF128" s="146"/>
      <c r="OEG128" s="146"/>
      <c r="OEH128" s="146"/>
      <c r="OEI128" s="146"/>
      <c r="OEJ128" s="146"/>
      <c r="OEK128" s="146"/>
      <c r="OEL128" s="146"/>
      <c r="OEM128" s="146"/>
      <c r="OEN128" s="146"/>
      <c r="OEO128" s="146"/>
      <c r="OEP128" s="146"/>
      <c r="OEQ128" s="146"/>
      <c r="OER128" s="146"/>
      <c r="OES128" s="146"/>
      <c r="OET128" s="146"/>
      <c r="OEU128" s="146"/>
      <c r="OEV128" s="146"/>
      <c r="OEW128" s="146"/>
      <c r="OEX128" s="146"/>
      <c r="OEY128" s="146"/>
      <c r="OEZ128" s="146"/>
      <c r="OFA128" s="146"/>
      <c r="OFB128" s="146"/>
      <c r="OFC128" s="146"/>
      <c r="OFD128" s="146"/>
      <c r="OFE128" s="146"/>
      <c r="OFF128" s="146"/>
      <c r="OFG128" s="146"/>
      <c r="OFH128" s="146"/>
      <c r="OFI128" s="146"/>
      <c r="OFJ128" s="146"/>
      <c r="OFK128" s="146"/>
      <c r="OFL128" s="146"/>
      <c r="OFM128" s="146"/>
      <c r="OFN128" s="146"/>
      <c r="OFO128" s="146"/>
      <c r="OFP128" s="146"/>
      <c r="OFQ128" s="146"/>
      <c r="OFR128" s="146"/>
      <c r="OFS128" s="146"/>
      <c r="OFT128" s="146"/>
      <c r="OFU128" s="146"/>
      <c r="OFV128" s="146"/>
      <c r="OFW128" s="146"/>
      <c r="OFX128" s="146"/>
      <c r="OFY128" s="146"/>
      <c r="OFZ128" s="146"/>
      <c r="OGA128" s="146"/>
      <c r="OGB128" s="146"/>
      <c r="OGC128" s="146"/>
      <c r="OGD128" s="146"/>
      <c r="OGE128" s="146"/>
      <c r="OGF128" s="146"/>
      <c r="OGG128" s="146"/>
      <c r="OGH128" s="146"/>
      <c r="OGI128" s="146"/>
      <c r="OGJ128" s="146"/>
      <c r="OGK128" s="146"/>
      <c r="OGL128" s="146"/>
      <c r="OGM128" s="146"/>
      <c r="OGN128" s="146"/>
      <c r="OGO128" s="146"/>
      <c r="OGP128" s="146"/>
      <c r="OGQ128" s="146"/>
      <c r="OGR128" s="146"/>
      <c r="OGS128" s="146"/>
      <c r="OGT128" s="146"/>
      <c r="OGU128" s="146"/>
      <c r="OGV128" s="146"/>
      <c r="OGW128" s="146"/>
      <c r="OGX128" s="146"/>
      <c r="OGY128" s="146"/>
      <c r="OGZ128" s="146"/>
      <c r="OHA128" s="146"/>
      <c r="OHB128" s="146"/>
      <c r="OHC128" s="146"/>
      <c r="OHD128" s="146"/>
      <c r="OHE128" s="146"/>
      <c r="OHF128" s="146"/>
      <c r="OHG128" s="146"/>
      <c r="OHH128" s="146"/>
      <c r="OHI128" s="146"/>
      <c r="OHJ128" s="146"/>
      <c r="OHK128" s="146"/>
      <c r="OHL128" s="146"/>
      <c r="OHM128" s="146"/>
      <c r="OHN128" s="146"/>
      <c r="OHO128" s="146"/>
      <c r="OHP128" s="146"/>
      <c r="OHQ128" s="146"/>
      <c r="OHR128" s="146"/>
      <c r="OHS128" s="146"/>
      <c r="OHT128" s="146"/>
      <c r="OHU128" s="146"/>
      <c r="OHV128" s="146"/>
      <c r="OHW128" s="146"/>
      <c r="OHX128" s="146"/>
      <c r="OHY128" s="146"/>
      <c r="OHZ128" s="146"/>
      <c r="OIA128" s="146"/>
      <c r="OIB128" s="146"/>
      <c r="OIC128" s="146"/>
      <c r="OID128" s="146"/>
      <c r="OIE128" s="146"/>
      <c r="OIF128" s="146"/>
      <c r="OIG128" s="146"/>
      <c r="OIH128" s="146"/>
      <c r="OII128" s="146"/>
      <c r="OIJ128" s="146"/>
      <c r="OIK128" s="146"/>
      <c r="OIL128" s="146"/>
      <c r="OIM128" s="146"/>
      <c r="OIN128" s="146"/>
      <c r="OIO128" s="146"/>
      <c r="OIP128" s="146"/>
      <c r="OIQ128" s="146"/>
      <c r="OIR128" s="146"/>
      <c r="OIS128" s="146"/>
      <c r="OIT128" s="146"/>
      <c r="OIU128" s="146"/>
      <c r="OIV128" s="146"/>
      <c r="OIW128" s="146"/>
      <c r="OIX128" s="146"/>
      <c r="OIY128" s="146"/>
      <c r="OIZ128" s="146"/>
      <c r="OJA128" s="146"/>
      <c r="OJB128" s="146"/>
      <c r="OJC128" s="146"/>
      <c r="OJD128" s="146"/>
      <c r="OJE128" s="146"/>
      <c r="OJF128" s="146"/>
      <c r="OJG128" s="146"/>
      <c r="OJH128" s="146"/>
      <c r="OJI128" s="146"/>
      <c r="OJJ128" s="146"/>
      <c r="OJK128" s="146"/>
      <c r="OJL128" s="146"/>
      <c r="OJM128" s="146"/>
      <c r="OJN128" s="146"/>
      <c r="OJO128" s="146"/>
      <c r="OJP128" s="146"/>
      <c r="OJQ128" s="146"/>
      <c r="OJR128" s="146"/>
      <c r="OJS128" s="146"/>
      <c r="OJT128" s="146"/>
      <c r="OJU128" s="146"/>
      <c r="OJV128" s="146"/>
      <c r="OJW128" s="146"/>
      <c r="OJX128" s="146"/>
      <c r="OJY128" s="146"/>
      <c r="OJZ128" s="146"/>
      <c r="OKA128" s="146"/>
      <c r="OKB128" s="146"/>
      <c r="OKC128" s="146"/>
      <c r="OKD128" s="146"/>
      <c r="OKE128" s="146"/>
      <c r="OKF128" s="146"/>
      <c r="OKG128" s="146"/>
      <c r="OKH128" s="146"/>
      <c r="OKI128" s="146"/>
      <c r="OKJ128" s="146"/>
      <c r="OKK128" s="146"/>
      <c r="OKL128" s="146"/>
      <c r="OKM128" s="146"/>
      <c r="OKN128" s="146"/>
      <c r="OKO128" s="146"/>
      <c r="OKP128" s="146"/>
      <c r="OKQ128" s="146"/>
      <c r="OKR128" s="146"/>
      <c r="OKS128" s="146"/>
      <c r="OKT128" s="146"/>
      <c r="OKU128" s="146"/>
      <c r="OKV128" s="146"/>
      <c r="OKW128" s="146"/>
      <c r="OKX128" s="146"/>
      <c r="OKY128" s="146"/>
      <c r="OKZ128" s="146"/>
      <c r="OLA128" s="146"/>
      <c r="OLB128" s="146"/>
      <c r="OLC128" s="146"/>
      <c r="OLD128" s="146"/>
      <c r="OLE128" s="146"/>
      <c r="OLF128" s="146"/>
      <c r="OLG128" s="146"/>
      <c r="OLH128" s="146"/>
      <c r="OLI128" s="146"/>
      <c r="OLJ128" s="146"/>
      <c r="OLK128" s="146"/>
      <c r="OLL128" s="146"/>
      <c r="OLM128" s="146"/>
      <c r="OLN128" s="146"/>
      <c r="OLO128" s="146"/>
      <c r="OLP128" s="146"/>
      <c r="OLQ128" s="146"/>
      <c r="OLR128" s="146"/>
      <c r="OLS128" s="146"/>
      <c r="OLT128" s="146"/>
      <c r="OLU128" s="146"/>
      <c r="OLV128" s="146"/>
      <c r="OLW128" s="146"/>
      <c r="OLX128" s="146"/>
      <c r="OLY128" s="146"/>
      <c r="OLZ128" s="146"/>
      <c r="OMA128" s="146"/>
      <c r="OMB128" s="146"/>
      <c r="OMC128" s="146"/>
      <c r="OMD128" s="146"/>
      <c r="OME128" s="146"/>
      <c r="OMF128" s="146"/>
      <c r="OMG128" s="146"/>
      <c r="OMH128" s="146"/>
      <c r="OMI128" s="146"/>
      <c r="OMJ128" s="146"/>
      <c r="OMK128" s="146"/>
      <c r="OML128" s="146"/>
      <c r="OMM128" s="146"/>
      <c r="OMN128" s="146"/>
      <c r="OMO128" s="146"/>
      <c r="OMP128" s="146"/>
      <c r="OMQ128" s="146"/>
      <c r="OMR128" s="146"/>
      <c r="OMS128" s="146"/>
      <c r="OMT128" s="146"/>
      <c r="OMU128" s="146"/>
      <c r="OMV128" s="146"/>
      <c r="OMW128" s="146"/>
      <c r="OMX128" s="146"/>
      <c r="OMY128" s="146"/>
      <c r="OMZ128" s="146"/>
      <c r="ONA128" s="146"/>
      <c r="ONB128" s="146"/>
      <c r="ONC128" s="146"/>
      <c r="OND128" s="146"/>
      <c r="ONE128" s="146"/>
      <c r="ONF128" s="146"/>
      <c r="ONG128" s="146"/>
      <c r="ONH128" s="146"/>
      <c r="ONI128" s="146"/>
      <c r="ONJ128" s="146"/>
      <c r="ONK128" s="146"/>
      <c r="ONL128" s="146"/>
      <c r="ONM128" s="146"/>
      <c r="ONN128" s="146"/>
      <c r="ONO128" s="146"/>
      <c r="ONP128" s="146"/>
      <c r="ONQ128" s="146"/>
      <c r="ONR128" s="146"/>
      <c r="ONS128" s="146"/>
      <c r="ONT128" s="146"/>
      <c r="ONU128" s="146"/>
      <c r="ONV128" s="146"/>
      <c r="ONW128" s="146"/>
      <c r="ONX128" s="146"/>
      <c r="ONY128" s="146"/>
      <c r="ONZ128" s="146"/>
      <c r="OOA128" s="146"/>
      <c r="OOB128" s="146"/>
      <c r="OOC128" s="146"/>
      <c r="OOD128" s="146"/>
      <c r="OOE128" s="146"/>
      <c r="OOF128" s="146"/>
      <c r="OOG128" s="146"/>
      <c r="OOH128" s="146"/>
      <c r="OOI128" s="146"/>
      <c r="OOJ128" s="146"/>
      <c r="OOK128" s="146"/>
      <c r="OOL128" s="146"/>
      <c r="OOM128" s="146"/>
      <c r="OON128" s="146"/>
      <c r="OOO128" s="146"/>
      <c r="OOP128" s="146"/>
      <c r="OOQ128" s="146"/>
      <c r="OOR128" s="146"/>
      <c r="OOS128" s="146"/>
      <c r="OOT128" s="146"/>
      <c r="OOU128" s="146"/>
      <c r="OOV128" s="146"/>
      <c r="OOW128" s="146"/>
      <c r="OOX128" s="146"/>
      <c r="OOY128" s="146"/>
      <c r="OOZ128" s="146"/>
      <c r="OPA128" s="146"/>
      <c r="OPB128" s="146"/>
      <c r="OPC128" s="146"/>
      <c r="OPD128" s="146"/>
      <c r="OPE128" s="146"/>
      <c r="OPF128" s="146"/>
      <c r="OPG128" s="146"/>
      <c r="OPH128" s="146"/>
      <c r="OPI128" s="146"/>
      <c r="OPJ128" s="146"/>
      <c r="OPK128" s="146"/>
      <c r="OPL128" s="146"/>
      <c r="OPM128" s="146"/>
      <c r="OPN128" s="146"/>
      <c r="OPO128" s="146"/>
      <c r="OPP128" s="146"/>
      <c r="OPQ128" s="146"/>
      <c r="OPR128" s="146"/>
      <c r="OPS128" s="146"/>
      <c r="OPT128" s="146"/>
      <c r="OPU128" s="146"/>
      <c r="OPV128" s="146"/>
      <c r="OPW128" s="146"/>
      <c r="OPX128" s="146"/>
      <c r="OPY128" s="146"/>
      <c r="OPZ128" s="146"/>
      <c r="OQA128" s="146"/>
      <c r="OQB128" s="146"/>
      <c r="OQC128" s="146"/>
      <c r="OQD128" s="146"/>
      <c r="OQE128" s="146"/>
      <c r="OQF128" s="146"/>
      <c r="OQG128" s="146"/>
      <c r="OQH128" s="146"/>
      <c r="OQI128" s="146"/>
      <c r="OQJ128" s="146"/>
      <c r="OQK128" s="146"/>
      <c r="OQL128" s="146"/>
      <c r="OQM128" s="146"/>
      <c r="OQN128" s="146"/>
      <c r="OQO128" s="146"/>
      <c r="OQP128" s="146"/>
      <c r="OQQ128" s="146"/>
      <c r="OQR128" s="146"/>
      <c r="OQS128" s="146"/>
      <c r="OQT128" s="146"/>
      <c r="OQU128" s="146"/>
      <c r="OQV128" s="146"/>
      <c r="OQW128" s="146"/>
      <c r="OQX128" s="146"/>
      <c r="OQY128" s="146"/>
      <c r="OQZ128" s="146"/>
      <c r="ORA128" s="146"/>
      <c r="ORB128" s="146"/>
      <c r="ORC128" s="146"/>
      <c r="ORD128" s="146"/>
      <c r="ORE128" s="146"/>
      <c r="ORF128" s="146"/>
      <c r="ORG128" s="146"/>
      <c r="ORH128" s="146"/>
      <c r="ORI128" s="146"/>
      <c r="ORJ128" s="146"/>
      <c r="ORK128" s="146"/>
      <c r="ORL128" s="146"/>
      <c r="ORM128" s="146"/>
      <c r="ORN128" s="146"/>
      <c r="ORO128" s="146"/>
      <c r="ORP128" s="146"/>
      <c r="ORQ128" s="146"/>
      <c r="ORR128" s="146"/>
      <c r="ORS128" s="146"/>
      <c r="ORT128" s="146"/>
      <c r="ORU128" s="146"/>
      <c r="ORV128" s="146"/>
      <c r="ORW128" s="146"/>
      <c r="ORX128" s="146"/>
      <c r="ORY128" s="146"/>
      <c r="ORZ128" s="146"/>
      <c r="OSA128" s="146"/>
      <c r="OSB128" s="146"/>
      <c r="OSC128" s="146"/>
      <c r="OSD128" s="146"/>
      <c r="OSE128" s="146"/>
      <c r="OSF128" s="146"/>
      <c r="OSG128" s="146"/>
      <c r="OSH128" s="146"/>
      <c r="OSI128" s="146"/>
      <c r="OSJ128" s="146"/>
      <c r="OSK128" s="146"/>
      <c r="OSL128" s="146"/>
      <c r="OSM128" s="146"/>
      <c r="OSN128" s="146"/>
      <c r="OSO128" s="146"/>
      <c r="OSP128" s="146"/>
      <c r="OSQ128" s="146"/>
      <c r="OSR128" s="146"/>
      <c r="OSS128" s="146"/>
      <c r="OST128" s="146"/>
      <c r="OSU128" s="146"/>
      <c r="OSV128" s="146"/>
      <c r="OSW128" s="146"/>
      <c r="OSX128" s="146"/>
      <c r="OSY128" s="146"/>
      <c r="OSZ128" s="146"/>
      <c r="OTA128" s="146"/>
      <c r="OTB128" s="146"/>
      <c r="OTC128" s="146"/>
      <c r="OTD128" s="146"/>
      <c r="OTE128" s="146"/>
      <c r="OTF128" s="146"/>
      <c r="OTG128" s="146"/>
      <c r="OTH128" s="146"/>
      <c r="OTI128" s="146"/>
      <c r="OTJ128" s="146"/>
      <c r="OTK128" s="146"/>
      <c r="OTL128" s="146"/>
      <c r="OTM128" s="146"/>
      <c r="OTN128" s="146"/>
      <c r="OTO128" s="146"/>
      <c r="OTP128" s="146"/>
      <c r="OTQ128" s="146"/>
      <c r="OTR128" s="146"/>
      <c r="OTS128" s="146"/>
      <c r="OTT128" s="146"/>
      <c r="OTU128" s="146"/>
      <c r="OTV128" s="146"/>
      <c r="OTW128" s="146"/>
      <c r="OTX128" s="146"/>
      <c r="OTY128" s="146"/>
      <c r="OTZ128" s="146"/>
      <c r="OUA128" s="146"/>
      <c r="OUB128" s="146"/>
      <c r="OUC128" s="146"/>
      <c r="OUD128" s="146"/>
      <c r="OUE128" s="146"/>
      <c r="OUF128" s="146"/>
      <c r="OUG128" s="146"/>
      <c r="OUH128" s="146"/>
      <c r="OUI128" s="146"/>
      <c r="OUJ128" s="146"/>
      <c r="OUK128" s="146"/>
      <c r="OUL128" s="146"/>
      <c r="OUM128" s="146"/>
      <c r="OUN128" s="146"/>
      <c r="OUO128" s="146"/>
      <c r="OUP128" s="146"/>
      <c r="OUQ128" s="146"/>
      <c r="OUR128" s="146"/>
      <c r="OUS128" s="146"/>
      <c r="OUT128" s="146"/>
      <c r="OUU128" s="146"/>
      <c r="OUV128" s="146"/>
      <c r="OUW128" s="146"/>
      <c r="OUX128" s="146"/>
      <c r="OUY128" s="146"/>
      <c r="OUZ128" s="146"/>
      <c r="OVA128" s="146"/>
      <c r="OVB128" s="146"/>
      <c r="OVC128" s="146"/>
      <c r="OVD128" s="146"/>
      <c r="OVE128" s="146"/>
      <c r="OVF128" s="146"/>
      <c r="OVG128" s="146"/>
      <c r="OVH128" s="146"/>
      <c r="OVI128" s="146"/>
      <c r="OVJ128" s="146"/>
      <c r="OVK128" s="146"/>
      <c r="OVL128" s="146"/>
      <c r="OVM128" s="146"/>
      <c r="OVN128" s="146"/>
      <c r="OVO128" s="146"/>
      <c r="OVP128" s="146"/>
      <c r="OVQ128" s="146"/>
      <c r="OVR128" s="146"/>
      <c r="OVS128" s="146"/>
      <c r="OVT128" s="146"/>
      <c r="OVU128" s="146"/>
      <c r="OVV128" s="146"/>
      <c r="OVW128" s="146"/>
      <c r="OVX128" s="146"/>
      <c r="OVY128" s="146"/>
      <c r="OVZ128" s="146"/>
      <c r="OWA128" s="146"/>
      <c r="OWB128" s="146"/>
      <c r="OWC128" s="146"/>
      <c r="OWD128" s="146"/>
      <c r="OWE128" s="146"/>
      <c r="OWF128" s="146"/>
      <c r="OWG128" s="146"/>
      <c r="OWH128" s="146"/>
      <c r="OWI128" s="146"/>
      <c r="OWJ128" s="146"/>
      <c r="OWK128" s="146"/>
      <c r="OWL128" s="146"/>
      <c r="OWM128" s="146"/>
      <c r="OWN128" s="146"/>
      <c r="OWO128" s="146"/>
      <c r="OWP128" s="146"/>
      <c r="OWQ128" s="146"/>
      <c r="OWR128" s="146"/>
      <c r="OWS128" s="146"/>
      <c r="OWT128" s="146"/>
      <c r="OWU128" s="146"/>
      <c r="OWV128" s="146"/>
      <c r="OWW128" s="146"/>
      <c r="OWX128" s="146"/>
      <c r="OWY128" s="146"/>
      <c r="OWZ128" s="146"/>
      <c r="OXA128" s="146"/>
      <c r="OXB128" s="146"/>
      <c r="OXC128" s="146"/>
      <c r="OXD128" s="146"/>
      <c r="OXE128" s="146"/>
      <c r="OXF128" s="146"/>
      <c r="OXG128" s="146"/>
      <c r="OXH128" s="146"/>
      <c r="OXI128" s="146"/>
      <c r="OXJ128" s="146"/>
      <c r="OXK128" s="146"/>
      <c r="OXL128" s="146"/>
      <c r="OXM128" s="146"/>
      <c r="OXN128" s="146"/>
      <c r="OXO128" s="146"/>
      <c r="OXP128" s="146"/>
      <c r="OXQ128" s="146"/>
      <c r="OXR128" s="146"/>
      <c r="OXS128" s="146"/>
      <c r="OXT128" s="146"/>
      <c r="OXU128" s="146"/>
      <c r="OXV128" s="146"/>
      <c r="OXW128" s="146"/>
      <c r="OXX128" s="146"/>
      <c r="OXY128" s="146"/>
      <c r="OXZ128" s="146"/>
      <c r="OYA128" s="146"/>
      <c r="OYB128" s="146"/>
      <c r="OYC128" s="146"/>
      <c r="OYD128" s="146"/>
      <c r="OYE128" s="146"/>
      <c r="OYF128" s="146"/>
      <c r="OYG128" s="146"/>
      <c r="OYH128" s="146"/>
      <c r="OYI128" s="146"/>
      <c r="OYJ128" s="146"/>
      <c r="OYK128" s="146"/>
      <c r="OYL128" s="146"/>
      <c r="OYM128" s="146"/>
      <c r="OYN128" s="146"/>
      <c r="OYO128" s="146"/>
      <c r="OYP128" s="146"/>
      <c r="OYQ128" s="146"/>
      <c r="OYR128" s="146"/>
      <c r="OYS128" s="146"/>
      <c r="OYT128" s="146"/>
      <c r="OYU128" s="146"/>
      <c r="OYV128" s="146"/>
      <c r="OYW128" s="146"/>
      <c r="OYX128" s="146"/>
      <c r="OYY128" s="146"/>
      <c r="OYZ128" s="146"/>
      <c r="OZA128" s="146"/>
      <c r="OZB128" s="146"/>
      <c r="OZC128" s="146"/>
      <c r="OZD128" s="146"/>
      <c r="OZE128" s="146"/>
      <c r="OZF128" s="146"/>
      <c r="OZG128" s="146"/>
      <c r="OZH128" s="146"/>
      <c r="OZI128" s="146"/>
      <c r="OZJ128" s="146"/>
      <c r="OZK128" s="146"/>
      <c r="OZL128" s="146"/>
      <c r="OZM128" s="146"/>
      <c r="OZN128" s="146"/>
      <c r="OZO128" s="146"/>
      <c r="OZP128" s="146"/>
      <c r="OZQ128" s="146"/>
      <c r="OZR128" s="146"/>
      <c r="OZS128" s="146"/>
      <c r="OZT128" s="146"/>
      <c r="OZU128" s="146"/>
      <c r="OZV128" s="146"/>
      <c r="OZW128" s="146"/>
      <c r="OZX128" s="146"/>
      <c r="OZY128" s="146"/>
      <c r="OZZ128" s="146"/>
      <c r="PAA128" s="146"/>
      <c r="PAB128" s="146"/>
      <c r="PAC128" s="146"/>
      <c r="PAD128" s="146"/>
      <c r="PAE128" s="146"/>
      <c r="PAF128" s="146"/>
      <c r="PAG128" s="146"/>
      <c r="PAH128" s="146"/>
      <c r="PAI128" s="146"/>
      <c r="PAJ128" s="146"/>
      <c r="PAK128" s="146"/>
      <c r="PAL128" s="146"/>
      <c r="PAM128" s="146"/>
      <c r="PAN128" s="146"/>
      <c r="PAO128" s="146"/>
      <c r="PAP128" s="146"/>
      <c r="PAQ128" s="146"/>
      <c r="PAR128" s="146"/>
      <c r="PAS128" s="146"/>
      <c r="PAT128" s="146"/>
      <c r="PAU128" s="146"/>
      <c r="PAV128" s="146"/>
      <c r="PAW128" s="146"/>
      <c r="PAX128" s="146"/>
      <c r="PAY128" s="146"/>
      <c r="PAZ128" s="146"/>
      <c r="PBA128" s="146"/>
      <c r="PBB128" s="146"/>
      <c r="PBC128" s="146"/>
      <c r="PBD128" s="146"/>
      <c r="PBE128" s="146"/>
      <c r="PBF128" s="146"/>
      <c r="PBG128" s="146"/>
      <c r="PBH128" s="146"/>
      <c r="PBI128" s="146"/>
      <c r="PBJ128" s="146"/>
      <c r="PBK128" s="146"/>
      <c r="PBL128" s="146"/>
      <c r="PBM128" s="146"/>
      <c r="PBN128" s="146"/>
      <c r="PBO128" s="146"/>
      <c r="PBP128" s="146"/>
      <c r="PBQ128" s="146"/>
      <c r="PBR128" s="146"/>
      <c r="PBS128" s="146"/>
      <c r="PBT128" s="146"/>
      <c r="PBU128" s="146"/>
      <c r="PBV128" s="146"/>
      <c r="PBW128" s="146"/>
      <c r="PBX128" s="146"/>
      <c r="PBY128" s="146"/>
      <c r="PBZ128" s="146"/>
      <c r="PCA128" s="146"/>
      <c r="PCB128" s="146"/>
      <c r="PCC128" s="146"/>
      <c r="PCD128" s="146"/>
      <c r="PCE128" s="146"/>
      <c r="PCF128" s="146"/>
      <c r="PCG128" s="146"/>
      <c r="PCH128" s="146"/>
      <c r="PCI128" s="146"/>
      <c r="PCJ128" s="146"/>
      <c r="PCK128" s="146"/>
      <c r="PCL128" s="146"/>
      <c r="PCM128" s="146"/>
      <c r="PCN128" s="146"/>
      <c r="PCO128" s="146"/>
      <c r="PCP128" s="146"/>
      <c r="PCQ128" s="146"/>
      <c r="PCR128" s="146"/>
      <c r="PCS128" s="146"/>
      <c r="PCT128" s="146"/>
      <c r="PCU128" s="146"/>
      <c r="PCV128" s="146"/>
      <c r="PCW128" s="146"/>
      <c r="PCX128" s="146"/>
      <c r="PCY128" s="146"/>
      <c r="PCZ128" s="146"/>
      <c r="PDA128" s="146"/>
      <c r="PDB128" s="146"/>
      <c r="PDC128" s="146"/>
      <c r="PDD128" s="146"/>
      <c r="PDE128" s="146"/>
      <c r="PDF128" s="146"/>
      <c r="PDG128" s="146"/>
      <c r="PDH128" s="146"/>
      <c r="PDI128" s="146"/>
      <c r="PDJ128" s="146"/>
      <c r="PDK128" s="146"/>
      <c r="PDL128" s="146"/>
      <c r="PDM128" s="146"/>
      <c r="PDN128" s="146"/>
      <c r="PDO128" s="146"/>
      <c r="PDP128" s="146"/>
      <c r="PDQ128" s="146"/>
      <c r="PDR128" s="146"/>
      <c r="PDS128" s="146"/>
      <c r="PDT128" s="146"/>
      <c r="PDU128" s="146"/>
      <c r="PDV128" s="146"/>
      <c r="PDW128" s="146"/>
      <c r="PDX128" s="146"/>
      <c r="PDY128" s="146"/>
      <c r="PDZ128" s="146"/>
      <c r="PEA128" s="146"/>
      <c r="PEB128" s="146"/>
      <c r="PEC128" s="146"/>
      <c r="PED128" s="146"/>
      <c r="PEE128" s="146"/>
      <c r="PEF128" s="146"/>
      <c r="PEG128" s="146"/>
      <c r="PEH128" s="146"/>
      <c r="PEI128" s="146"/>
      <c r="PEJ128" s="146"/>
      <c r="PEK128" s="146"/>
      <c r="PEL128" s="146"/>
      <c r="PEM128" s="146"/>
      <c r="PEN128" s="146"/>
      <c r="PEO128" s="146"/>
      <c r="PEP128" s="146"/>
      <c r="PEQ128" s="146"/>
      <c r="PER128" s="146"/>
      <c r="PES128" s="146"/>
      <c r="PET128" s="146"/>
      <c r="PEU128" s="146"/>
      <c r="PEV128" s="146"/>
      <c r="PEW128" s="146"/>
      <c r="PEX128" s="146"/>
      <c r="PEY128" s="146"/>
      <c r="PEZ128" s="146"/>
      <c r="PFA128" s="146"/>
      <c r="PFB128" s="146"/>
      <c r="PFC128" s="146"/>
      <c r="PFD128" s="146"/>
      <c r="PFE128" s="146"/>
      <c r="PFF128" s="146"/>
      <c r="PFG128" s="146"/>
      <c r="PFH128" s="146"/>
      <c r="PFI128" s="146"/>
      <c r="PFJ128" s="146"/>
      <c r="PFK128" s="146"/>
      <c r="PFL128" s="146"/>
      <c r="PFM128" s="146"/>
      <c r="PFN128" s="146"/>
      <c r="PFO128" s="146"/>
      <c r="PFP128" s="146"/>
      <c r="PFQ128" s="146"/>
      <c r="PFR128" s="146"/>
      <c r="PFS128" s="146"/>
      <c r="PFT128" s="146"/>
      <c r="PFU128" s="146"/>
      <c r="PFV128" s="146"/>
      <c r="PFW128" s="146"/>
      <c r="PFX128" s="146"/>
      <c r="PFY128" s="146"/>
      <c r="PFZ128" s="146"/>
      <c r="PGA128" s="146"/>
      <c r="PGB128" s="146"/>
      <c r="PGC128" s="146"/>
      <c r="PGD128" s="146"/>
      <c r="PGE128" s="146"/>
      <c r="PGF128" s="146"/>
      <c r="PGG128" s="146"/>
      <c r="PGH128" s="146"/>
      <c r="PGI128" s="146"/>
      <c r="PGJ128" s="146"/>
      <c r="PGK128" s="146"/>
      <c r="PGL128" s="146"/>
      <c r="PGM128" s="146"/>
      <c r="PGN128" s="146"/>
      <c r="PGO128" s="146"/>
      <c r="PGP128" s="146"/>
      <c r="PGQ128" s="146"/>
      <c r="PGR128" s="146"/>
      <c r="PGS128" s="146"/>
      <c r="PGT128" s="146"/>
      <c r="PGU128" s="146"/>
      <c r="PGV128" s="146"/>
      <c r="PGW128" s="146"/>
      <c r="PGX128" s="146"/>
      <c r="PGY128" s="146"/>
      <c r="PGZ128" s="146"/>
      <c r="PHA128" s="146"/>
      <c r="PHB128" s="146"/>
      <c r="PHC128" s="146"/>
      <c r="PHD128" s="146"/>
      <c r="PHE128" s="146"/>
      <c r="PHF128" s="146"/>
      <c r="PHG128" s="146"/>
      <c r="PHH128" s="146"/>
      <c r="PHI128" s="146"/>
      <c r="PHJ128" s="146"/>
      <c r="PHK128" s="146"/>
      <c r="PHL128" s="146"/>
      <c r="PHM128" s="146"/>
      <c r="PHN128" s="146"/>
      <c r="PHO128" s="146"/>
      <c r="PHP128" s="146"/>
      <c r="PHQ128" s="146"/>
      <c r="PHR128" s="146"/>
      <c r="PHS128" s="146"/>
      <c r="PHT128" s="146"/>
      <c r="PHU128" s="146"/>
      <c r="PHV128" s="146"/>
      <c r="PHW128" s="146"/>
      <c r="PHX128" s="146"/>
      <c r="PHY128" s="146"/>
      <c r="PHZ128" s="146"/>
      <c r="PIA128" s="146"/>
      <c r="PIB128" s="146"/>
      <c r="PIC128" s="146"/>
      <c r="PID128" s="146"/>
      <c r="PIE128" s="146"/>
      <c r="PIF128" s="146"/>
      <c r="PIG128" s="146"/>
      <c r="PIH128" s="146"/>
      <c r="PII128" s="146"/>
      <c r="PIJ128" s="146"/>
      <c r="PIK128" s="146"/>
      <c r="PIL128" s="146"/>
      <c r="PIM128" s="146"/>
      <c r="PIN128" s="146"/>
      <c r="PIO128" s="146"/>
      <c r="PIP128" s="146"/>
      <c r="PIQ128" s="146"/>
      <c r="PIR128" s="146"/>
      <c r="PIS128" s="146"/>
      <c r="PIT128" s="146"/>
      <c r="PIU128" s="146"/>
      <c r="PIV128" s="146"/>
      <c r="PIW128" s="146"/>
      <c r="PIX128" s="146"/>
      <c r="PIY128" s="146"/>
      <c r="PIZ128" s="146"/>
      <c r="PJA128" s="146"/>
      <c r="PJB128" s="146"/>
      <c r="PJC128" s="146"/>
      <c r="PJD128" s="146"/>
      <c r="PJE128" s="146"/>
      <c r="PJF128" s="146"/>
      <c r="PJG128" s="146"/>
      <c r="PJH128" s="146"/>
      <c r="PJI128" s="146"/>
      <c r="PJJ128" s="146"/>
      <c r="PJK128" s="146"/>
      <c r="PJL128" s="146"/>
      <c r="PJM128" s="146"/>
      <c r="PJN128" s="146"/>
      <c r="PJO128" s="146"/>
      <c r="PJP128" s="146"/>
      <c r="PJQ128" s="146"/>
      <c r="PJR128" s="146"/>
      <c r="PJS128" s="146"/>
      <c r="PJT128" s="146"/>
      <c r="PJU128" s="146"/>
      <c r="PJV128" s="146"/>
      <c r="PJW128" s="146"/>
      <c r="PJX128" s="146"/>
      <c r="PJY128" s="146"/>
      <c r="PJZ128" s="146"/>
      <c r="PKA128" s="146"/>
      <c r="PKB128" s="146"/>
      <c r="PKC128" s="146"/>
      <c r="PKD128" s="146"/>
      <c r="PKE128" s="146"/>
      <c r="PKF128" s="146"/>
      <c r="PKG128" s="146"/>
      <c r="PKH128" s="146"/>
      <c r="PKI128" s="146"/>
      <c r="PKJ128" s="146"/>
      <c r="PKK128" s="146"/>
      <c r="PKL128" s="146"/>
      <c r="PKM128" s="146"/>
      <c r="PKN128" s="146"/>
      <c r="PKO128" s="146"/>
      <c r="PKP128" s="146"/>
      <c r="PKQ128" s="146"/>
      <c r="PKR128" s="146"/>
      <c r="PKS128" s="146"/>
      <c r="PKT128" s="146"/>
      <c r="PKU128" s="146"/>
      <c r="PKV128" s="146"/>
      <c r="PKW128" s="146"/>
      <c r="PKX128" s="146"/>
      <c r="PKY128" s="146"/>
      <c r="PKZ128" s="146"/>
      <c r="PLA128" s="146"/>
      <c r="PLB128" s="146"/>
      <c r="PLC128" s="146"/>
      <c r="PLD128" s="146"/>
      <c r="PLE128" s="146"/>
      <c r="PLF128" s="146"/>
      <c r="PLG128" s="146"/>
      <c r="PLH128" s="146"/>
      <c r="PLI128" s="146"/>
      <c r="PLJ128" s="146"/>
      <c r="PLK128" s="146"/>
      <c r="PLL128" s="146"/>
      <c r="PLM128" s="146"/>
      <c r="PLN128" s="146"/>
      <c r="PLO128" s="146"/>
      <c r="PLP128" s="146"/>
      <c r="PLQ128" s="146"/>
      <c r="PLR128" s="146"/>
      <c r="PLS128" s="146"/>
      <c r="PLT128" s="146"/>
      <c r="PLU128" s="146"/>
      <c r="PLV128" s="146"/>
      <c r="PLW128" s="146"/>
      <c r="PLX128" s="146"/>
      <c r="PLY128" s="146"/>
      <c r="PLZ128" s="146"/>
      <c r="PMA128" s="146"/>
      <c r="PMB128" s="146"/>
      <c r="PMC128" s="146"/>
      <c r="PMD128" s="146"/>
      <c r="PME128" s="146"/>
      <c r="PMF128" s="146"/>
      <c r="PMG128" s="146"/>
      <c r="PMH128" s="146"/>
      <c r="PMI128" s="146"/>
      <c r="PMJ128" s="146"/>
      <c r="PMK128" s="146"/>
      <c r="PML128" s="146"/>
      <c r="PMM128" s="146"/>
      <c r="PMN128" s="146"/>
      <c r="PMO128" s="146"/>
      <c r="PMP128" s="146"/>
      <c r="PMQ128" s="146"/>
      <c r="PMR128" s="146"/>
      <c r="PMS128" s="146"/>
      <c r="PMT128" s="146"/>
      <c r="PMU128" s="146"/>
      <c r="PMV128" s="146"/>
      <c r="PMW128" s="146"/>
      <c r="PMX128" s="146"/>
      <c r="PMY128" s="146"/>
      <c r="PMZ128" s="146"/>
      <c r="PNA128" s="146"/>
      <c r="PNB128" s="146"/>
      <c r="PNC128" s="146"/>
      <c r="PND128" s="146"/>
      <c r="PNE128" s="146"/>
      <c r="PNF128" s="146"/>
      <c r="PNG128" s="146"/>
      <c r="PNH128" s="146"/>
      <c r="PNI128" s="146"/>
      <c r="PNJ128" s="146"/>
      <c r="PNK128" s="146"/>
      <c r="PNL128" s="146"/>
      <c r="PNM128" s="146"/>
      <c r="PNN128" s="146"/>
      <c r="PNO128" s="146"/>
      <c r="PNP128" s="146"/>
      <c r="PNQ128" s="146"/>
      <c r="PNR128" s="146"/>
      <c r="PNS128" s="146"/>
      <c r="PNT128" s="146"/>
      <c r="PNU128" s="146"/>
      <c r="PNV128" s="146"/>
      <c r="PNW128" s="146"/>
      <c r="PNX128" s="146"/>
      <c r="PNY128" s="146"/>
      <c r="PNZ128" s="146"/>
      <c r="POA128" s="146"/>
      <c r="POB128" s="146"/>
      <c r="POC128" s="146"/>
      <c r="POD128" s="146"/>
      <c r="POE128" s="146"/>
      <c r="POF128" s="146"/>
      <c r="POG128" s="146"/>
      <c r="POH128" s="146"/>
      <c r="POI128" s="146"/>
      <c r="POJ128" s="146"/>
      <c r="POK128" s="146"/>
      <c r="POL128" s="146"/>
      <c r="POM128" s="146"/>
      <c r="PON128" s="146"/>
      <c r="POO128" s="146"/>
      <c r="POP128" s="146"/>
      <c r="POQ128" s="146"/>
      <c r="POR128" s="146"/>
      <c r="POS128" s="146"/>
      <c r="POT128" s="146"/>
      <c r="POU128" s="146"/>
      <c r="POV128" s="146"/>
      <c r="POW128" s="146"/>
      <c r="POX128" s="146"/>
      <c r="POY128" s="146"/>
      <c r="POZ128" s="146"/>
      <c r="PPA128" s="146"/>
      <c r="PPB128" s="146"/>
      <c r="PPC128" s="146"/>
      <c r="PPD128" s="146"/>
      <c r="PPE128" s="146"/>
      <c r="PPF128" s="146"/>
      <c r="PPG128" s="146"/>
      <c r="PPH128" s="146"/>
      <c r="PPI128" s="146"/>
      <c r="PPJ128" s="146"/>
      <c r="PPK128" s="146"/>
      <c r="PPL128" s="146"/>
      <c r="PPM128" s="146"/>
      <c r="PPN128" s="146"/>
      <c r="PPO128" s="146"/>
      <c r="PPP128" s="146"/>
      <c r="PPQ128" s="146"/>
      <c r="PPR128" s="146"/>
      <c r="PPS128" s="146"/>
      <c r="PPT128" s="146"/>
      <c r="PPU128" s="146"/>
      <c r="PPV128" s="146"/>
      <c r="PPW128" s="146"/>
      <c r="PPX128" s="146"/>
      <c r="PPY128" s="146"/>
      <c r="PPZ128" s="146"/>
      <c r="PQA128" s="146"/>
      <c r="PQB128" s="146"/>
      <c r="PQC128" s="146"/>
      <c r="PQD128" s="146"/>
      <c r="PQE128" s="146"/>
      <c r="PQF128" s="146"/>
      <c r="PQG128" s="146"/>
      <c r="PQH128" s="146"/>
      <c r="PQI128" s="146"/>
      <c r="PQJ128" s="146"/>
      <c r="PQK128" s="146"/>
      <c r="PQL128" s="146"/>
      <c r="PQM128" s="146"/>
      <c r="PQN128" s="146"/>
      <c r="PQO128" s="146"/>
      <c r="PQP128" s="146"/>
      <c r="PQQ128" s="146"/>
      <c r="PQR128" s="146"/>
      <c r="PQS128" s="146"/>
      <c r="PQT128" s="146"/>
      <c r="PQU128" s="146"/>
      <c r="PQV128" s="146"/>
      <c r="PQW128" s="146"/>
      <c r="PQX128" s="146"/>
      <c r="PQY128" s="146"/>
      <c r="PQZ128" s="146"/>
      <c r="PRA128" s="146"/>
      <c r="PRB128" s="146"/>
      <c r="PRC128" s="146"/>
      <c r="PRD128" s="146"/>
      <c r="PRE128" s="146"/>
      <c r="PRF128" s="146"/>
      <c r="PRG128" s="146"/>
      <c r="PRH128" s="146"/>
      <c r="PRI128" s="146"/>
      <c r="PRJ128" s="146"/>
      <c r="PRK128" s="146"/>
      <c r="PRL128" s="146"/>
      <c r="PRM128" s="146"/>
      <c r="PRN128" s="146"/>
      <c r="PRO128" s="146"/>
      <c r="PRP128" s="146"/>
      <c r="PRQ128" s="146"/>
      <c r="PRR128" s="146"/>
      <c r="PRS128" s="146"/>
      <c r="PRT128" s="146"/>
      <c r="PRU128" s="146"/>
      <c r="PRV128" s="146"/>
      <c r="PRW128" s="146"/>
      <c r="PRX128" s="146"/>
      <c r="PRY128" s="146"/>
      <c r="PRZ128" s="146"/>
      <c r="PSA128" s="146"/>
      <c r="PSB128" s="146"/>
      <c r="PSC128" s="146"/>
      <c r="PSD128" s="146"/>
      <c r="PSE128" s="146"/>
      <c r="PSF128" s="146"/>
      <c r="PSG128" s="146"/>
      <c r="PSH128" s="146"/>
      <c r="PSI128" s="146"/>
      <c r="PSJ128" s="146"/>
      <c r="PSK128" s="146"/>
      <c r="PSL128" s="146"/>
      <c r="PSM128" s="146"/>
      <c r="PSN128" s="146"/>
      <c r="PSO128" s="146"/>
      <c r="PSP128" s="146"/>
      <c r="PSQ128" s="146"/>
      <c r="PSR128" s="146"/>
      <c r="PSS128" s="146"/>
      <c r="PST128" s="146"/>
      <c r="PSU128" s="146"/>
      <c r="PSV128" s="146"/>
      <c r="PSW128" s="146"/>
      <c r="PSX128" s="146"/>
      <c r="PSY128" s="146"/>
      <c r="PSZ128" s="146"/>
      <c r="PTA128" s="146"/>
      <c r="PTB128" s="146"/>
      <c r="PTC128" s="146"/>
      <c r="PTD128" s="146"/>
      <c r="PTE128" s="146"/>
      <c r="PTF128" s="146"/>
      <c r="PTG128" s="146"/>
      <c r="PTH128" s="146"/>
      <c r="PTI128" s="146"/>
      <c r="PTJ128" s="146"/>
      <c r="PTK128" s="146"/>
      <c r="PTL128" s="146"/>
      <c r="PTM128" s="146"/>
      <c r="PTN128" s="146"/>
      <c r="PTO128" s="146"/>
      <c r="PTP128" s="146"/>
      <c r="PTQ128" s="146"/>
      <c r="PTR128" s="146"/>
      <c r="PTS128" s="146"/>
      <c r="PTT128" s="146"/>
      <c r="PTU128" s="146"/>
      <c r="PTV128" s="146"/>
      <c r="PTW128" s="146"/>
      <c r="PTX128" s="146"/>
      <c r="PTY128" s="146"/>
      <c r="PTZ128" s="146"/>
      <c r="PUA128" s="146"/>
      <c r="PUB128" s="146"/>
      <c r="PUC128" s="146"/>
      <c r="PUD128" s="146"/>
      <c r="PUE128" s="146"/>
      <c r="PUF128" s="146"/>
      <c r="PUG128" s="146"/>
      <c r="PUH128" s="146"/>
      <c r="PUI128" s="146"/>
      <c r="PUJ128" s="146"/>
      <c r="PUK128" s="146"/>
      <c r="PUL128" s="146"/>
      <c r="PUM128" s="146"/>
      <c r="PUN128" s="146"/>
      <c r="PUO128" s="146"/>
      <c r="PUP128" s="146"/>
      <c r="PUQ128" s="146"/>
      <c r="PUR128" s="146"/>
      <c r="PUS128" s="146"/>
      <c r="PUT128" s="146"/>
      <c r="PUU128" s="146"/>
      <c r="PUV128" s="146"/>
      <c r="PUW128" s="146"/>
      <c r="PUX128" s="146"/>
      <c r="PUY128" s="146"/>
      <c r="PUZ128" s="146"/>
      <c r="PVA128" s="146"/>
      <c r="PVB128" s="146"/>
      <c r="PVC128" s="146"/>
      <c r="PVD128" s="146"/>
      <c r="PVE128" s="146"/>
      <c r="PVF128" s="146"/>
      <c r="PVG128" s="146"/>
      <c r="PVH128" s="146"/>
      <c r="PVI128" s="146"/>
      <c r="PVJ128" s="146"/>
      <c r="PVK128" s="146"/>
      <c r="PVL128" s="146"/>
      <c r="PVM128" s="146"/>
      <c r="PVN128" s="146"/>
      <c r="PVO128" s="146"/>
      <c r="PVP128" s="146"/>
      <c r="PVQ128" s="146"/>
      <c r="PVR128" s="146"/>
      <c r="PVS128" s="146"/>
      <c r="PVT128" s="146"/>
      <c r="PVU128" s="146"/>
      <c r="PVV128" s="146"/>
      <c r="PVW128" s="146"/>
      <c r="PVX128" s="146"/>
      <c r="PVY128" s="146"/>
      <c r="PVZ128" s="146"/>
      <c r="PWA128" s="146"/>
      <c r="PWB128" s="146"/>
      <c r="PWC128" s="146"/>
      <c r="PWD128" s="146"/>
      <c r="PWE128" s="146"/>
      <c r="PWF128" s="146"/>
      <c r="PWG128" s="146"/>
      <c r="PWH128" s="146"/>
      <c r="PWI128" s="146"/>
      <c r="PWJ128" s="146"/>
      <c r="PWK128" s="146"/>
      <c r="PWL128" s="146"/>
      <c r="PWM128" s="146"/>
      <c r="PWN128" s="146"/>
      <c r="PWO128" s="146"/>
      <c r="PWP128" s="146"/>
      <c r="PWQ128" s="146"/>
      <c r="PWR128" s="146"/>
      <c r="PWS128" s="146"/>
      <c r="PWT128" s="146"/>
      <c r="PWU128" s="146"/>
      <c r="PWV128" s="146"/>
      <c r="PWW128" s="146"/>
      <c r="PWX128" s="146"/>
      <c r="PWY128" s="146"/>
      <c r="PWZ128" s="146"/>
      <c r="PXA128" s="146"/>
      <c r="PXB128" s="146"/>
      <c r="PXC128" s="146"/>
      <c r="PXD128" s="146"/>
      <c r="PXE128" s="146"/>
      <c r="PXF128" s="146"/>
      <c r="PXG128" s="146"/>
      <c r="PXH128" s="146"/>
      <c r="PXI128" s="146"/>
      <c r="PXJ128" s="146"/>
      <c r="PXK128" s="146"/>
      <c r="PXL128" s="146"/>
      <c r="PXM128" s="146"/>
      <c r="PXN128" s="146"/>
      <c r="PXO128" s="146"/>
      <c r="PXP128" s="146"/>
      <c r="PXQ128" s="146"/>
      <c r="PXR128" s="146"/>
      <c r="PXS128" s="146"/>
      <c r="PXT128" s="146"/>
      <c r="PXU128" s="146"/>
      <c r="PXV128" s="146"/>
      <c r="PXW128" s="146"/>
      <c r="PXX128" s="146"/>
      <c r="PXY128" s="146"/>
      <c r="PXZ128" s="146"/>
      <c r="PYA128" s="146"/>
      <c r="PYB128" s="146"/>
      <c r="PYC128" s="146"/>
      <c r="PYD128" s="146"/>
      <c r="PYE128" s="146"/>
      <c r="PYF128" s="146"/>
      <c r="PYG128" s="146"/>
      <c r="PYH128" s="146"/>
      <c r="PYI128" s="146"/>
      <c r="PYJ128" s="146"/>
      <c r="PYK128" s="146"/>
      <c r="PYL128" s="146"/>
      <c r="PYM128" s="146"/>
      <c r="PYN128" s="146"/>
      <c r="PYO128" s="146"/>
      <c r="PYP128" s="146"/>
      <c r="PYQ128" s="146"/>
      <c r="PYR128" s="146"/>
      <c r="PYS128" s="146"/>
      <c r="PYT128" s="146"/>
      <c r="PYU128" s="146"/>
      <c r="PYV128" s="146"/>
      <c r="PYW128" s="146"/>
      <c r="PYX128" s="146"/>
      <c r="PYY128" s="146"/>
      <c r="PYZ128" s="146"/>
      <c r="PZA128" s="146"/>
      <c r="PZB128" s="146"/>
      <c r="PZC128" s="146"/>
      <c r="PZD128" s="146"/>
      <c r="PZE128" s="146"/>
      <c r="PZF128" s="146"/>
      <c r="PZG128" s="146"/>
      <c r="PZH128" s="146"/>
      <c r="PZI128" s="146"/>
      <c r="PZJ128" s="146"/>
      <c r="PZK128" s="146"/>
      <c r="PZL128" s="146"/>
      <c r="PZM128" s="146"/>
      <c r="PZN128" s="146"/>
      <c r="PZO128" s="146"/>
      <c r="PZP128" s="146"/>
      <c r="PZQ128" s="146"/>
      <c r="PZR128" s="146"/>
      <c r="PZS128" s="146"/>
      <c r="PZT128" s="146"/>
      <c r="PZU128" s="146"/>
      <c r="PZV128" s="146"/>
      <c r="PZW128" s="146"/>
      <c r="PZX128" s="146"/>
      <c r="PZY128" s="146"/>
      <c r="PZZ128" s="146"/>
      <c r="QAA128" s="146"/>
      <c r="QAB128" s="146"/>
      <c r="QAC128" s="146"/>
      <c r="QAD128" s="146"/>
      <c r="QAE128" s="146"/>
      <c r="QAF128" s="146"/>
      <c r="QAG128" s="146"/>
      <c r="QAH128" s="146"/>
      <c r="QAI128" s="146"/>
      <c r="QAJ128" s="146"/>
      <c r="QAK128" s="146"/>
      <c r="QAL128" s="146"/>
      <c r="QAM128" s="146"/>
      <c r="QAN128" s="146"/>
      <c r="QAO128" s="146"/>
      <c r="QAP128" s="146"/>
      <c r="QAQ128" s="146"/>
      <c r="QAR128" s="146"/>
      <c r="QAS128" s="146"/>
      <c r="QAT128" s="146"/>
      <c r="QAU128" s="146"/>
      <c r="QAV128" s="146"/>
      <c r="QAW128" s="146"/>
      <c r="QAX128" s="146"/>
      <c r="QAY128" s="146"/>
      <c r="QAZ128" s="146"/>
      <c r="QBA128" s="146"/>
      <c r="QBB128" s="146"/>
      <c r="QBC128" s="146"/>
      <c r="QBD128" s="146"/>
      <c r="QBE128" s="146"/>
      <c r="QBF128" s="146"/>
      <c r="QBG128" s="146"/>
      <c r="QBH128" s="146"/>
      <c r="QBI128" s="146"/>
      <c r="QBJ128" s="146"/>
      <c r="QBK128" s="146"/>
      <c r="QBL128" s="146"/>
      <c r="QBM128" s="146"/>
      <c r="QBN128" s="146"/>
      <c r="QBO128" s="146"/>
      <c r="QBP128" s="146"/>
      <c r="QBQ128" s="146"/>
      <c r="QBR128" s="146"/>
      <c r="QBS128" s="146"/>
      <c r="QBT128" s="146"/>
      <c r="QBU128" s="146"/>
      <c r="QBV128" s="146"/>
      <c r="QBW128" s="146"/>
      <c r="QBX128" s="146"/>
      <c r="QBY128" s="146"/>
      <c r="QBZ128" s="146"/>
      <c r="QCA128" s="146"/>
      <c r="QCB128" s="146"/>
      <c r="QCC128" s="146"/>
      <c r="QCD128" s="146"/>
      <c r="QCE128" s="146"/>
      <c r="QCF128" s="146"/>
      <c r="QCG128" s="146"/>
      <c r="QCH128" s="146"/>
      <c r="QCI128" s="146"/>
      <c r="QCJ128" s="146"/>
      <c r="QCK128" s="146"/>
      <c r="QCL128" s="146"/>
      <c r="QCM128" s="146"/>
      <c r="QCN128" s="146"/>
      <c r="QCO128" s="146"/>
      <c r="QCP128" s="146"/>
      <c r="QCQ128" s="146"/>
      <c r="QCR128" s="146"/>
      <c r="QCS128" s="146"/>
      <c r="QCT128" s="146"/>
      <c r="QCU128" s="146"/>
      <c r="QCV128" s="146"/>
      <c r="QCW128" s="146"/>
      <c r="QCX128" s="146"/>
      <c r="QCY128" s="146"/>
      <c r="QCZ128" s="146"/>
      <c r="QDA128" s="146"/>
      <c r="QDB128" s="146"/>
      <c r="QDC128" s="146"/>
      <c r="QDD128" s="146"/>
      <c r="QDE128" s="146"/>
      <c r="QDF128" s="146"/>
      <c r="QDG128" s="146"/>
      <c r="QDH128" s="146"/>
      <c r="QDI128" s="146"/>
      <c r="QDJ128" s="146"/>
      <c r="QDK128" s="146"/>
      <c r="QDL128" s="146"/>
      <c r="QDM128" s="146"/>
      <c r="QDN128" s="146"/>
      <c r="QDO128" s="146"/>
      <c r="QDP128" s="146"/>
      <c r="QDQ128" s="146"/>
      <c r="QDR128" s="146"/>
      <c r="QDS128" s="146"/>
      <c r="QDT128" s="146"/>
      <c r="QDU128" s="146"/>
      <c r="QDV128" s="146"/>
      <c r="QDW128" s="146"/>
      <c r="QDX128" s="146"/>
      <c r="QDY128" s="146"/>
      <c r="QDZ128" s="146"/>
      <c r="QEA128" s="146"/>
      <c r="QEB128" s="146"/>
      <c r="QEC128" s="146"/>
      <c r="QED128" s="146"/>
      <c r="QEE128" s="146"/>
      <c r="QEF128" s="146"/>
      <c r="QEG128" s="146"/>
      <c r="QEH128" s="146"/>
      <c r="QEI128" s="146"/>
      <c r="QEJ128" s="146"/>
      <c r="QEK128" s="146"/>
      <c r="QEL128" s="146"/>
      <c r="QEM128" s="146"/>
      <c r="QEN128" s="146"/>
      <c r="QEO128" s="146"/>
      <c r="QEP128" s="146"/>
      <c r="QEQ128" s="146"/>
      <c r="QER128" s="146"/>
      <c r="QES128" s="146"/>
      <c r="QET128" s="146"/>
      <c r="QEU128" s="146"/>
      <c r="QEV128" s="146"/>
      <c r="QEW128" s="146"/>
      <c r="QEX128" s="146"/>
      <c r="QEY128" s="146"/>
      <c r="QEZ128" s="146"/>
      <c r="QFA128" s="146"/>
      <c r="QFB128" s="146"/>
      <c r="QFC128" s="146"/>
      <c r="QFD128" s="146"/>
      <c r="QFE128" s="146"/>
      <c r="QFF128" s="146"/>
      <c r="QFG128" s="146"/>
      <c r="QFH128" s="146"/>
      <c r="QFI128" s="146"/>
      <c r="QFJ128" s="146"/>
      <c r="QFK128" s="146"/>
      <c r="QFL128" s="146"/>
      <c r="QFM128" s="146"/>
      <c r="QFN128" s="146"/>
      <c r="QFO128" s="146"/>
      <c r="QFP128" s="146"/>
      <c r="QFQ128" s="146"/>
      <c r="QFR128" s="146"/>
      <c r="QFS128" s="146"/>
      <c r="QFT128" s="146"/>
      <c r="QFU128" s="146"/>
      <c r="QFV128" s="146"/>
      <c r="QFW128" s="146"/>
      <c r="QFX128" s="146"/>
      <c r="QFY128" s="146"/>
      <c r="QFZ128" s="146"/>
      <c r="QGA128" s="146"/>
      <c r="QGB128" s="146"/>
      <c r="QGC128" s="146"/>
      <c r="QGD128" s="146"/>
      <c r="QGE128" s="146"/>
      <c r="QGF128" s="146"/>
      <c r="QGG128" s="146"/>
      <c r="QGH128" s="146"/>
      <c r="QGI128" s="146"/>
      <c r="QGJ128" s="146"/>
      <c r="QGK128" s="146"/>
      <c r="QGL128" s="146"/>
      <c r="QGM128" s="146"/>
      <c r="QGN128" s="146"/>
      <c r="QGO128" s="146"/>
      <c r="QGP128" s="146"/>
      <c r="QGQ128" s="146"/>
      <c r="QGR128" s="146"/>
      <c r="QGS128" s="146"/>
      <c r="QGT128" s="146"/>
      <c r="QGU128" s="146"/>
      <c r="QGV128" s="146"/>
      <c r="QGW128" s="146"/>
      <c r="QGX128" s="146"/>
      <c r="QGY128" s="146"/>
      <c r="QGZ128" s="146"/>
      <c r="QHA128" s="146"/>
      <c r="QHB128" s="146"/>
      <c r="QHC128" s="146"/>
      <c r="QHD128" s="146"/>
      <c r="QHE128" s="146"/>
      <c r="QHF128" s="146"/>
      <c r="QHG128" s="146"/>
      <c r="QHH128" s="146"/>
      <c r="QHI128" s="146"/>
      <c r="QHJ128" s="146"/>
      <c r="QHK128" s="146"/>
      <c r="QHL128" s="146"/>
      <c r="QHM128" s="146"/>
      <c r="QHN128" s="146"/>
      <c r="QHO128" s="146"/>
      <c r="QHP128" s="146"/>
      <c r="QHQ128" s="146"/>
      <c r="QHR128" s="146"/>
      <c r="QHS128" s="146"/>
      <c r="QHT128" s="146"/>
      <c r="QHU128" s="146"/>
      <c r="QHV128" s="146"/>
      <c r="QHW128" s="146"/>
      <c r="QHX128" s="146"/>
      <c r="QHY128" s="146"/>
      <c r="QHZ128" s="146"/>
      <c r="QIA128" s="146"/>
      <c r="QIB128" s="146"/>
      <c r="QIC128" s="146"/>
      <c r="QID128" s="146"/>
      <c r="QIE128" s="146"/>
      <c r="QIF128" s="146"/>
      <c r="QIG128" s="146"/>
      <c r="QIH128" s="146"/>
      <c r="QII128" s="146"/>
      <c r="QIJ128" s="146"/>
      <c r="QIK128" s="146"/>
      <c r="QIL128" s="146"/>
      <c r="QIM128" s="146"/>
      <c r="QIN128" s="146"/>
      <c r="QIO128" s="146"/>
      <c r="QIP128" s="146"/>
      <c r="QIQ128" s="146"/>
      <c r="QIR128" s="146"/>
      <c r="QIS128" s="146"/>
      <c r="QIT128" s="146"/>
      <c r="QIU128" s="146"/>
      <c r="QIV128" s="146"/>
      <c r="QIW128" s="146"/>
      <c r="QIX128" s="146"/>
      <c r="QIY128" s="146"/>
      <c r="QIZ128" s="146"/>
      <c r="QJA128" s="146"/>
      <c r="QJB128" s="146"/>
      <c r="QJC128" s="146"/>
      <c r="QJD128" s="146"/>
      <c r="QJE128" s="146"/>
      <c r="QJF128" s="146"/>
      <c r="QJG128" s="146"/>
      <c r="QJH128" s="146"/>
      <c r="QJI128" s="146"/>
      <c r="QJJ128" s="146"/>
      <c r="QJK128" s="146"/>
      <c r="QJL128" s="146"/>
      <c r="QJM128" s="146"/>
      <c r="QJN128" s="146"/>
      <c r="QJO128" s="146"/>
      <c r="QJP128" s="146"/>
      <c r="QJQ128" s="146"/>
      <c r="QJR128" s="146"/>
      <c r="QJS128" s="146"/>
      <c r="QJT128" s="146"/>
      <c r="QJU128" s="146"/>
      <c r="QJV128" s="146"/>
      <c r="QJW128" s="146"/>
      <c r="QJX128" s="146"/>
      <c r="QJY128" s="146"/>
      <c r="QJZ128" s="146"/>
      <c r="QKA128" s="146"/>
      <c r="QKB128" s="146"/>
      <c r="QKC128" s="146"/>
      <c r="QKD128" s="146"/>
      <c r="QKE128" s="146"/>
      <c r="QKF128" s="146"/>
      <c r="QKG128" s="146"/>
      <c r="QKH128" s="146"/>
      <c r="QKI128" s="146"/>
      <c r="QKJ128" s="146"/>
      <c r="QKK128" s="146"/>
      <c r="QKL128" s="146"/>
      <c r="QKM128" s="146"/>
      <c r="QKN128" s="146"/>
      <c r="QKO128" s="146"/>
      <c r="QKP128" s="146"/>
      <c r="QKQ128" s="146"/>
      <c r="QKR128" s="146"/>
      <c r="QKS128" s="146"/>
      <c r="QKT128" s="146"/>
      <c r="QKU128" s="146"/>
      <c r="QKV128" s="146"/>
      <c r="QKW128" s="146"/>
      <c r="QKX128" s="146"/>
      <c r="QKY128" s="146"/>
      <c r="QKZ128" s="146"/>
      <c r="QLA128" s="146"/>
      <c r="QLB128" s="146"/>
      <c r="QLC128" s="146"/>
      <c r="QLD128" s="146"/>
      <c r="QLE128" s="146"/>
      <c r="QLF128" s="146"/>
      <c r="QLG128" s="146"/>
      <c r="QLH128" s="146"/>
      <c r="QLI128" s="146"/>
      <c r="QLJ128" s="146"/>
      <c r="QLK128" s="146"/>
      <c r="QLL128" s="146"/>
      <c r="QLM128" s="146"/>
      <c r="QLN128" s="146"/>
      <c r="QLO128" s="146"/>
      <c r="QLP128" s="146"/>
      <c r="QLQ128" s="146"/>
      <c r="QLR128" s="146"/>
      <c r="QLS128" s="146"/>
      <c r="QLT128" s="146"/>
      <c r="QLU128" s="146"/>
      <c r="QLV128" s="146"/>
      <c r="QLW128" s="146"/>
      <c r="QLX128" s="146"/>
      <c r="QLY128" s="146"/>
      <c r="QLZ128" s="146"/>
      <c r="QMA128" s="146"/>
      <c r="QMB128" s="146"/>
      <c r="QMC128" s="146"/>
      <c r="QMD128" s="146"/>
      <c r="QME128" s="146"/>
      <c r="QMF128" s="146"/>
      <c r="QMG128" s="146"/>
      <c r="QMH128" s="146"/>
      <c r="QMI128" s="146"/>
      <c r="QMJ128" s="146"/>
      <c r="QMK128" s="146"/>
      <c r="QML128" s="146"/>
      <c r="QMM128" s="146"/>
      <c r="QMN128" s="146"/>
      <c r="QMO128" s="146"/>
      <c r="QMP128" s="146"/>
      <c r="QMQ128" s="146"/>
      <c r="QMR128" s="146"/>
      <c r="QMS128" s="146"/>
      <c r="QMT128" s="146"/>
      <c r="QMU128" s="146"/>
      <c r="QMV128" s="146"/>
      <c r="QMW128" s="146"/>
      <c r="QMX128" s="146"/>
      <c r="QMY128" s="146"/>
      <c r="QMZ128" s="146"/>
      <c r="QNA128" s="146"/>
      <c r="QNB128" s="146"/>
      <c r="QNC128" s="146"/>
      <c r="QND128" s="146"/>
      <c r="QNE128" s="146"/>
      <c r="QNF128" s="146"/>
      <c r="QNG128" s="146"/>
      <c r="QNH128" s="146"/>
      <c r="QNI128" s="146"/>
      <c r="QNJ128" s="146"/>
      <c r="QNK128" s="146"/>
      <c r="QNL128" s="146"/>
      <c r="QNM128" s="146"/>
      <c r="QNN128" s="146"/>
      <c r="QNO128" s="146"/>
      <c r="QNP128" s="146"/>
      <c r="QNQ128" s="146"/>
      <c r="QNR128" s="146"/>
      <c r="QNS128" s="146"/>
      <c r="QNT128" s="146"/>
      <c r="QNU128" s="146"/>
      <c r="QNV128" s="146"/>
      <c r="QNW128" s="146"/>
      <c r="QNX128" s="146"/>
      <c r="QNY128" s="146"/>
      <c r="QNZ128" s="146"/>
      <c r="QOA128" s="146"/>
      <c r="QOB128" s="146"/>
      <c r="QOC128" s="146"/>
      <c r="QOD128" s="146"/>
      <c r="QOE128" s="146"/>
      <c r="QOF128" s="146"/>
      <c r="QOG128" s="146"/>
      <c r="QOH128" s="146"/>
      <c r="QOI128" s="146"/>
      <c r="QOJ128" s="146"/>
      <c r="QOK128" s="146"/>
      <c r="QOL128" s="146"/>
      <c r="QOM128" s="146"/>
      <c r="QON128" s="146"/>
      <c r="QOO128" s="146"/>
      <c r="QOP128" s="146"/>
      <c r="QOQ128" s="146"/>
      <c r="QOR128" s="146"/>
      <c r="QOS128" s="146"/>
      <c r="QOT128" s="146"/>
      <c r="QOU128" s="146"/>
      <c r="QOV128" s="146"/>
      <c r="QOW128" s="146"/>
      <c r="QOX128" s="146"/>
      <c r="QOY128" s="146"/>
      <c r="QOZ128" s="146"/>
      <c r="QPA128" s="146"/>
      <c r="QPB128" s="146"/>
      <c r="QPC128" s="146"/>
      <c r="QPD128" s="146"/>
      <c r="QPE128" s="146"/>
      <c r="QPF128" s="146"/>
      <c r="QPG128" s="146"/>
      <c r="QPH128" s="146"/>
      <c r="QPI128" s="146"/>
      <c r="QPJ128" s="146"/>
      <c r="QPK128" s="146"/>
      <c r="QPL128" s="146"/>
      <c r="QPM128" s="146"/>
      <c r="QPN128" s="146"/>
      <c r="QPO128" s="146"/>
      <c r="QPP128" s="146"/>
      <c r="QPQ128" s="146"/>
      <c r="QPR128" s="146"/>
      <c r="QPS128" s="146"/>
      <c r="QPT128" s="146"/>
      <c r="QPU128" s="146"/>
      <c r="QPV128" s="146"/>
      <c r="QPW128" s="146"/>
      <c r="QPX128" s="146"/>
      <c r="QPY128" s="146"/>
      <c r="QPZ128" s="146"/>
      <c r="QQA128" s="146"/>
      <c r="QQB128" s="146"/>
      <c r="QQC128" s="146"/>
      <c r="QQD128" s="146"/>
      <c r="QQE128" s="146"/>
      <c r="QQF128" s="146"/>
      <c r="QQG128" s="146"/>
      <c r="QQH128" s="146"/>
      <c r="QQI128" s="146"/>
      <c r="QQJ128" s="146"/>
      <c r="QQK128" s="146"/>
      <c r="QQL128" s="146"/>
      <c r="QQM128" s="146"/>
      <c r="QQN128" s="146"/>
      <c r="QQO128" s="146"/>
      <c r="QQP128" s="146"/>
      <c r="QQQ128" s="146"/>
      <c r="QQR128" s="146"/>
      <c r="QQS128" s="146"/>
      <c r="QQT128" s="146"/>
      <c r="QQU128" s="146"/>
      <c r="QQV128" s="146"/>
      <c r="QQW128" s="146"/>
      <c r="QQX128" s="146"/>
      <c r="QQY128" s="146"/>
      <c r="QQZ128" s="146"/>
      <c r="QRA128" s="146"/>
      <c r="QRB128" s="146"/>
      <c r="QRC128" s="146"/>
      <c r="QRD128" s="146"/>
      <c r="QRE128" s="146"/>
      <c r="QRF128" s="146"/>
      <c r="QRG128" s="146"/>
      <c r="QRH128" s="146"/>
      <c r="QRI128" s="146"/>
      <c r="QRJ128" s="146"/>
      <c r="QRK128" s="146"/>
      <c r="QRL128" s="146"/>
      <c r="QRM128" s="146"/>
      <c r="QRN128" s="146"/>
      <c r="QRO128" s="146"/>
      <c r="QRP128" s="146"/>
      <c r="QRQ128" s="146"/>
      <c r="QRR128" s="146"/>
      <c r="QRS128" s="146"/>
      <c r="QRT128" s="146"/>
      <c r="QRU128" s="146"/>
      <c r="QRV128" s="146"/>
      <c r="QRW128" s="146"/>
      <c r="QRX128" s="146"/>
      <c r="QRY128" s="146"/>
      <c r="QRZ128" s="146"/>
      <c r="QSA128" s="146"/>
      <c r="QSB128" s="146"/>
      <c r="QSC128" s="146"/>
      <c r="QSD128" s="146"/>
      <c r="QSE128" s="146"/>
      <c r="QSF128" s="146"/>
      <c r="QSG128" s="146"/>
      <c r="QSH128" s="146"/>
      <c r="QSI128" s="146"/>
      <c r="QSJ128" s="146"/>
      <c r="QSK128" s="146"/>
      <c r="QSL128" s="146"/>
      <c r="QSM128" s="146"/>
      <c r="QSN128" s="146"/>
      <c r="QSO128" s="146"/>
      <c r="QSP128" s="146"/>
      <c r="QSQ128" s="146"/>
      <c r="QSR128" s="146"/>
      <c r="QSS128" s="146"/>
      <c r="QST128" s="146"/>
      <c r="QSU128" s="146"/>
      <c r="QSV128" s="146"/>
      <c r="QSW128" s="146"/>
      <c r="QSX128" s="146"/>
      <c r="QSY128" s="146"/>
      <c r="QSZ128" s="146"/>
      <c r="QTA128" s="146"/>
      <c r="QTB128" s="146"/>
      <c r="QTC128" s="146"/>
      <c r="QTD128" s="146"/>
      <c r="QTE128" s="146"/>
      <c r="QTF128" s="146"/>
      <c r="QTG128" s="146"/>
      <c r="QTH128" s="146"/>
      <c r="QTI128" s="146"/>
      <c r="QTJ128" s="146"/>
      <c r="QTK128" s="146"/>
      <c r="QTL128" s="146"/>
      <c r="QTM128" s="146"/>
      <c r="QTN128" s="146"/>
      <c r="QTO128" s="146"/>
      <c r="QTP128" s="146"/>
      <c r="QTQ128" s="146"/>
      <c r="QTR128" s="146"/>
      <c r="QTS128" s="146"/>
      <c r="QTT128" s="146"/>
      <c r="QTU128" s="146"/>
      <c r="QTV128" s="146"/>
      <c r="QTW128" s="146"/>
      <c r="QTX128" s="146"/>
      <c r="QTY128" s="146"/>
      <c r="QTZ128" s="146"/>
      <c r="QUA128" s="146"/>
      <c r="QUB128" s="146"/>
      <c r="QUC128" s="146"/>
      <c r="QUD128" s="146"/>
      <c r="QUE128" s="146"/>
      <c r="QUF128" s="146"/>
      <c r="QUG128" s="146"/>
      <c r="QUH128" s="146"/>
      <c r="QUI128" s="146"/>
      <c r="QUJ128" s="146"/>
      <c r="QUK128" s="146"/>
      <c r="QUL128" s="146"/>
      <c r="QUM128" s="146"/>
      <c r="QUN128" s="146"/>
      <c r="QUO128" s="146"/>
      <c r="QUP128" s="146"/>
      <c r="QUQ128" s="146"/>
      <c r="QUR128" s="146"/>
      <c r="QUS128" s="146"/>
      <c r="QUT128" s="146"/>
      <c r="QUU128" s="146"/>
      <c r="QUV128" s="146"/>
      <c r="QUW128" s="146"/>
      <c r="QUX128" s="146"/>
      <c r="QUY128" s="146"/>
      <c r="QUZ128" s="146"/>
      <c r="QVA128" s="146"/>
      <c r="QVB128" s="146"/>
      <c r="QVC128" s="146"/>
      <c r="QVD128" s="146"/>
      <c r="QVE128" s="146"/>
      <c r="QVF128" s="146"/>
      <c r="QVG128" s="146"/>
      <c r="QVH128" s="146"/>
      <c r="QVI128" s="146"/>
      <c r="QVJ128" s="146"/>
      <c r="QVK128" s="146"/>
      <c r="QVL128" s="146"/>
      <c r="QVM128" s="146"/>
      <c r="QVN128" s="146"/>
      <c r="QVO128" s="146"/>
      <c r="QVP128" s="146"/>
      <c r="QVQ128" s="146"/>
      <c r="QVR128" s="146"/>
      <c r="QVS128" s="146"/>
      <c r="QVT128" s="146"/>
      <c r="QVU128" s="146"/>
      <c r="QVV128" s="146"/>
      <c r="QVW128" s="146"/>
      <c r="QVX128" s="146"/>
      <c r="QVY128" s="146"/>
      <c r="QVZ128" s="146"/>
      <c r="QWA128" s="146"/>
      <c r="QWB128" s="146"/>
      <c r="QWC128" s="146"/>
      <c r="QWD128" s="146"/>
      <c r="QWE128" s="146"/>
      <c r="QWF128" s="146"/>
      <c r="QWG128" s="146"/>
      <c r="QWH128" s="146"/>
      <c r="QWI128" s="146"/>
      <c r="QWJ128" s="146"/>
      <c r="QWK128" s="146"/>
      <c r="QWL128" s="146"/>
      <c r="QWM128" s="146"/>
      <c r="QWN128" s="146"/>
      <c r="QWO128" s="146"/>
      <c r="QWP128" s="146"/>
      <c r="QWQ128" s="146"/>
      <c r="QWR128" s="146"/>
      <c r="QWS128" s="146"/>
      <c r="QWT128" s="146"/>
      <c r="QWU128" s="146"/>
      <c r="QWV128" s="146"/>
      <c r="QWW128" s="146"/>
      <c r="QWX128" s="146"/>
      <c r="QWY128" s="146"/>
      <c r="QWZ128" s="146"/>
      <c r="QXA128" s="146"/>
      <c r="QXB128" s="146"/>
      <c r="QXC128" s="146"/>
      <c r="QXD128" s="146"/>
      <c r="QXE128" s="146"/>
      <c r="QXF128" s="146"/>
      <c r="QXG128" s="146"/>
      <c r="QXH128" s="146"/>
      <c r="QXI128" s="146"/>
      <c r="QXJ128" s="146"/>
      <c r="QXK128" s="146"/>
      <c r="QXL128" s="146"/>
      <c r="QXM128" s="146"/>
      <c r="QXN128" s="146"/>
      <c r="QXO128" s="146"/>
      <c r="QXP128" s="146"/>
      <c r="QXQ128" s="146"/>
      <c r="QXR128" s="146"/>
      <c r="QXS128" s="146"/>
      <c r="QXT128" s="146"/>
      <c r="QXU128" s="146"/>
      <c r="QXV128" s="146"/>
      <c r="QXW128" s="146"/>
      <c r="QXX128" s="146"/>
      <c r="QXY128" s="146"/>
      <c r="QXZ128" s="146"/>
      <c r="QYA128" s="146"/>
      <c r="QYB128" s="146"/>
      <c r="QYC128" s="146"/>
      <c r="QYD128" s="146"/>
      <c r="QYE128" s="146"/>
      <c r="QYF128" s="146"/>
      <c r="QYG128" s="146"/>
      <c r="QYH128" s="146"/>
      <c r="QYI128" s="146"/>
      <c r="QYJ128" s="146"/>
      <c r="QYK128" s="146"/>
      <c r="QYL128" s="146"/>
      <c r="QYM128" s="146"/>
      <c r="QYN128" s="146"/>
      <c r="QYO128" s="146"/>
      <c r="QYP128" s="146"/>
      <c r="QYQ128" s="146"/>
      <c r="QYR128" s="146"/>
      <c r="QYS128" s="146"/>
      <c r="QYT128" s="146"/>
      <c r="QYU128" s="146"/>
      <c r="QYV128" s="146"/>
      <c r="QYW128" s="146"/>
      <c r="QYX128" s="146"/>
      <c r="QYY128" s="146"/>
      <c r="QYZ128" s="146"/>
      <c r="QZA128" s="146"/>
      <c r="QZB128" s="146"/>
      <c r="QZC128" s="146"/>
      <c r="QZD128" s="146"/>
      <c r="QZE128" s="146"/>
      <c r="QZF128" s="146"/>
      <c r="QZG128" s="146"/>
      <c r="QZH128" s="146"/>
      <c r="QZI128" s="146"/>
      <c r="QZJ128" s="146"/>
      <c r="QZK128" s="146"/>
      <c r="QZL128" s="146"/>
      <c r="QZM128" s="146"/>
      <c r="QZN128" s="146"/>
      <c r="QZO128" s="146"/>
      <c r="QZP128" s="146"/>
      <c r="QZQ128" s="146"/>
      <c r="QZR128" s="146"/>
      <c r="QZS128" s="146"/>
      <c r="QZT128" s="146"/>
      <c r="QZU128" s="146"/>
      <c r="QZV128" s="146"/>
      <c r="QZW128" s="146"/>
      <c r="QZX128" s="146"/>
      <c r="QZY128" s="146"/>
      <c r="QZZ128" s="146"/>
      <c r="RAA128" s="146"/>
      <c r="RAB128" s="146"/>
      <c r="RAC128" s="146"/>
      <c r="RAD128" s="146"/>
      <c r="RAE128" s="146"/>
      <c r="RAF128" s="146"/>
      <c r="RAG128" s="146"/>
      <c r="RAH128" s="146"/>
      <c r="RAI128" s="146"/>
      <c r="RAJ128" s="146"/>
      <c r="RAK128" s="146"/>
      <c r="RAL128" s="146"/>
      <c r="RAM128" s="146"/>
      <c r="RAN128" s="146"/>
      <c r="RAO128" s="146"/>
      <c r="RAP128" s="146"/>
      <c r="RAQ128" s="146"/>
      <c r="RAR128" s="146"/>
      <c r="RAS128" s="146"/>
      <c r="RAT128" s="146"/>
      <c r="RAU128" s="146"/>
      <c r="RAV128" s="146"/>
      <c r="RAW128" s="146"/>
      <c r="RAX128" s="146"/>
      <c r="RAY128" s="146"/>
      <c r="RAZ128" s="146"/>
      <c r="RBA128" s="146"/>
      <c r="RBB128" s="146"/>
      <c r="RBC128" s="146"/>
      <c r="RBD128" s="146"/>
      <c r="RBE128" s="146"/>
      <c r="RBF128" s="146"/>
      <c r="RBG128" s="146"/>
      <c r="RBH128" s="146"/>
      <c r="RBI128" s="146"/>
      <c r="RBJ128" s="146"/>
      <c r="RBK128" s="146"/>
      <c r="RBL128" s="146"/>
      <c r="RBM128" s="146"/>
      <c r="RBN128" s="146"/>
      <c r="RBO128" s="146"/>
      <c r="RBP128" s="146"/>
      <c r="RBQ128" s="146"/>
      <c r="RBR128" s="146"/>
      <c r="RBS128" s="146"/>
      <c r="RBT128" s="146"/>
      <c r="RBU128" s="146"/>
      <c r="RBV128" s="146"/>
      <c r="RBW128" s="146"/>
      <c r="RBX128" s="146"/>
      <c r="RBY128" s="146"/>
      <c r="RBZ128" s="146"/>
      <c r="RCA128" s="146"/>
      <c r="RCB128" s="146"/>
      <c r="RCC128" s="146"/>
      <c r="RCD128" s="146"/>
      <c r="RCE128" s="146"/>
      <c r="RCF128" s="146"/>
      <c r="RCG128" s="146"/>
      <c r="RCH128" s="146"/>
      <c r="RCI128" s="146"/>
      <c r="RCJ128" s="146"/>
      <c r="RCK128" s="146"/>
      <c r="RCL128" s="146"/>
      <c r="RCM128" s="146"/>
      <c r="RCN128" s="146"/>
      <c r="RCO128" s="146"/>
      <c r="RCP128" s="146"/>
      <c r="RCQ128" s="146"/>
      <c r="RCR128" s="146"/>
      <c r="RCS128" s="146"/>
      <c r="RCT128" s="146"/>
      <c r="RCU128" s="146"/>
      <c r="RCV128" s="146"/>
      <c r="RCW128" s="146"/>
      <c r="RCX128" s="146"/>
      <c r="RCY128" s="146"/>
      <c r="RCZ128" s="146"/>
      <c r="RDA128" s="146"/>
      <c r="RDB128" s="146"/>
      <c r="RDC128" s="146"/>
      <c r="RDD128" s="146"/>
      <c r="RDE128" s="146"/>
      <c r="RDF128" s="146"/>
      <c r="RDG128" s="146"/>
      <c r="RDH128" s="146"/>
      <c r="RDI128" s="146"/>
      <c r="RDJ128" s="146"/>
      <c r="RDK128" s="146"/>
      <c r="RDL128" s="146"/>
      <c r="RDM128" s="146"/>
      <c r="RDN128" s="146"/>
      <c r="RDO128" s="146"/>
      <c r="RDP128" s="146"/>
      <c r="RDQ128" s="146"/>
      <c r="RDR128" s="146"/>
      <c r="RDS128" s="146"/>
      <c r="RDT128" s="146"/>
      <c r="RDU128" s="146"/>
      <c r="RDV128" s="146"/>
      <c r="RDW128" s="146"/>
      <c r="RDX128" s="146"/>
      <c r="RDY128" s="146"/>
      <c r="RDZ128" s="146"/>
      <c r="REA128" s="146"/>
      <c r="REB128" s="146"/>
      <c r="REC128" s="146"/>
      <c r="RED128" s="146"/>
      <c r="REE128" s="146"/>
      <c r="REF128" s="146"/>
      <c r="REG128" s="146"/>
      <c r="REH128" s="146"/>
      <c r="REI128" s="146"/>
      <c r="REJ128" s="146"/>
      <c r="REK128" s="146"/>
      <c r="REL128" s="146"/>
      <c r="REM128" s="146"/>
      <c r="REN128" s="146"/>
      <c r="REO128" s="146"/>
      <c r="REP128" s="146"/>
      <c r="REQ128" s="146"/>
      <c r="RER128" s="146"/>
      <c r="RES128" s="146"/>
      <c r="RET128" s="146"/>
      <c r="REU128" s="146"/>
      <c r="REV128" s="146"/>
      <c r="REW128" s="146"/>
      <c r="REX128" s="146"/>
      <c r="REY128" s="146"/>
      <c r="REZ128" s="146"/>
      <c r="RFA128" s="146"/>
      <c r="RFB128" s="146"/>
      <c r="RFC128" s="146"/>
      <c r="RFD128" s="146"/>
      <c r="RFE128" s="146"/>
      <c r="RFF128" s="146"/>
      <c r="RFG128" s="146"/>
      <c r="RFH128" s="146"/>
      <c r="RFI128" s="146"/>
      <c r="RFJ128" s="146"/>
      <c r="RFK128" s="146"/>
      <c r="RFL128" s="146"/>
      <c r="RFM128" s="146"/>
      <c r="RFN128" s="146"/>
      <c r="RFO128" s="146"/>
      <c r="RFP128" s="146"/>
      <c r="RFQ128" s="146"/>
      <c r="RFR128" s="146"/>
      <c r="RFS128" s="146"/>
      <c r="RFT128" s="146"/>
      <c r="RFU128" s="146"/>
      <c r="RFV128" s="146"/>
      <c r="RFW128" s="146"/>
      <c r="RFX128" s="146"/>
      <c r="RFY128" s="146"/>
      <c r="RFZ128" s="146"/>
      <c r="RGA128" s="146"/>
      <c r="RGB128" s="146"/>
      <c r="RGC128" s="146"/>
      <c r="RGD128" s="146"/>
      <c r="RGE128" s="146"/>
      <c r="RGF128" s="146"/>
      <c r="RGG128" s="146"/>
      <c r="RGH128" s="146"/>
      <c r="RGI128" s="146"/>
      <c r="RGJ128" s="146"/>
      <c r="RGK128" s="146"/>
      <c r="RGL128" s="146"/>
      <c r="RGM128" s="146"/>
      <c r="RGN128" s="146"/>
      <c r="RGO128" s="146"/>
      <c r="RGP128" s="146"/>
      <c r="RGQ128" s="146"/>
      <c r="RGR128" s="146"/>
      <c r="RGS128" s="146"/>
      <c r="RGT128" s="146"/>
      <c r="RGU128" s="146"/>
      <c r="RGV128" s="146"/>
      <c r="RGW128" s="146"/>
      <c r="RGX128" s="146"/>
      <c r="RGY128" s="146"/>
      <c r="RGZ128" s="146"/>
      <c r="RHA128" s="146"/>
      <c r="RHB128" s="146"/>
      <c r="RHC128" s="146"/>
      <c r="RHD128" s="146"/>
      <c r="RHE128" s="146"/>
      <c r="RHF128" s="146"/>
      <c r="RHG128" s="146"/>
      <c r="RHH128" s="146"/>
      <c r="RHI128" s="146"/>
      <c r="RHJ128" s="146"/>
      <c r="RHK128" s="146"/>
      <c r="RHL128" s="146"/>
      <c r="RHM128" s="146"/>
      <c r="RHN128" s="146"/>
      <c r="RHO128" s="146"/>
      <c r="RHP128" s="146"/>
      <c r="RHQ128" s="146"/>
      <c r="RHR128" s="146"/>
      <c r="RHS128" s="146"/>
      <c r="RHT128" s="146"/>
      <c r="RHU128" s="146"/>
      <c r="RHV128" s="146"/>
      <c r="RHW128" s="146"/>
      <c r="RHX128" s="146"/>
      <c r="RHY128" s="146"/>
      <c r="RHZ128" s="146"/>
      <c r="RIA128" s="146"/>
      <c r="RIB128" s="146"/>
      <c r="RIC128" s="146"/>
      <c r="RID128" s="146"/>
      <c r="RIE128" s="146"/>
      <c r="RIF128" s="146"/>
      <c r="RIG128" s="146"/>
      <c r="RIH128" s="146"/>
      <c r="RII128" s="146"/>
      <c r="RIJ128" s="146"/>
      <c r="RIK128" s="146"/>
      <c r="RIL128" s="146"/>
      <c r="RIM128" s="146"/>
      <c r="RIN128" s="146"/>
      <c r="RIO128" s="146"/>
      <c r="RIP128" s="146"/>
      <c r="RIQ128" s="146"/>
      <c r="RIR128" s="146"/>
      <c r="RIS128" s="146"/>
      <c r="RIT128" s="146"/>
      <c r="RIU128" s="146"/>
      <c r="RIV128" s="146"/>
      <c r="RIW128" s="146"/>
      <c r="RIX128" s="146"/>
      <c r="RIY128" s="146"/>
      <c r="RIZ128" s="146"/>
      <c r="RJA128" s="146"/>
      <c r="RJB128" s="146"/>
      <c r="RJC128" s="146"/>
      <c r="RJD128" s="146"/>
      <c r="RJE128" s="146"/>
      <c r="RJF128" s="146"/>
      <c r="RJG128" s="146"/>
      <c r="RJH128" s="146"/>
      <c r="RJI128" s="146"/>
      <c r="RJJ128" s="146"/>
      <c r="RJK128" s="146"/>
      <c r="RJL128" s="146"/>
      <c r="RJM128" s="146"/>
      <c r="RJN128" s="146"/>
      <c r="RJO128" s="146"/>
      <c r="RJP128" s="146"/>
      <c r="RJQ128" s="146"/>
      <c r="RJR128" s="146"/>
      <c r="RJS128" s="146"/>
      <c r="RJT128" s="146"/>
      <c r="RJU128" s="146"/>
      <c r="RJV128" s="146"/>
      <c r="RJW128" s="146"/>
      <c r="RJX128" s="146"/>
      <c r="RJY128" s="146"/>
      <c r="RJZ128" s="146"/>
      <c r="RKA128" s="146"/>
      <c r="RKB128" s="146"/>
      <c r="RKC128" s="146"/>
      <c r="RKD128" s="146"/>
      <c r="RKE128" s="146"/>
      <c r="RKF128" s="146"/>
      <c r="RKG128" s="146"/>
      <c r="RKH128" s="146"/>
      <c r="RKI128" s="146"/>
      <c r="RKJ128" s="146"/>
      <c r="RKK128" s="146"/>
      <c r="RKL128" s="146"/>
      <c r="RKM128" s="146"/>
      <c r="RKN128" s="146"/>
      <c r="RKO128" s="146"/>
      <c r="RKP128" s="146"/>
      <c r="RKQ128" s="146"/>
      <c r="RKR128" s="146"/>
      <c r="RKS128" s="146"/>
      <c r="RKT128" s="146"/>
      <c r="RKU128" s="146"/>
      <c r="RKV128" s="146"/>
      <c r="RKW128" s="146"/>
      <c r="RKX128" s="146"/>
      <c r="RKY128" s="146"/>
      <c r="RKZ128" s="146"/>
      <c r="RLA128" s="146"/>
      <c r="RLB128" s="146"/>
      <c r="RLC128" s="146"/>
      <c r="RLD128" s="146"/>
      <c r="RLE128" s="146"/>
      <c r="RLF128" s="146"/>
      <c r="RLG128" s="146"/>
      <c r="RLH128" s="146"/>
      <c r="RLI128" s="146"/>
      <c r="RLJ128" s="146"/>
      <c r="RLK128" s="146"/>
      <c r="RLL128" s="146"/>
      <c r="RLM128" s="146"/>
      <c r="RLN128" s="146"/>
      <c r="RLO128" s="146"/>
      <c r="RLP128" s="146"/>
      <c r="RLQ128" s="146"/>
      <c r="RLR128" s="146"/>
      <c r="RLS128" s="146"/>
      <c r="RLT128" s="146"/>
      <c r="RLU128" s="146"/>
      <c r="RLV128" s="146"/>
      <c r="RLW128" s="146"/>
      <c r="RLX128" s="146"/>
      <c r="RLY128" s="146"/>
      <c r="RLZ128" s="146"/>
      <c r="RMA128" s="146"/>
      <c r="RMB128" s="146"/>
      <c r="RMC128" s="146"/>
      <c r="RMD128" s="146"/>
      <c r="RME128" s="146"/>
      <c r="RMF128" s="146"/>
      <c r="RMG128" s="146"/>
      <c r="RMH128" s="146"/>
      <c r="RMI128" s="146"/>
      <c r="RMJ128" s="146"/>
      <c r="RMK128" s="146"/>
      <c r="RML128" s="146"/>
      <c r="RMM128" s="146"/>
      <c r="RMN128" s="146"/>
      <c r="RMO128" s="146"/>
      <c r="RMP128" s="146"/>
      <c r="RMQ128" s="146"/>
      <c r="RMR128" s="146"/>
      <c r="RMS128" s="146"/>
      <c r="RMT128" s="146"/>
      <c r="RMU128" s="146"/>
      <c r="RMV128" s="146"/>
      <c r="RMW128" s="146"/>
      <c r="RMX128" s="146"/>
      <c r="RMY128" s="146"/>
      <c r="RMZ128" s="146"/>
      <c r="RNA128" s="146"/>
      <c r="RNB128" s="146"/>
      <c r="RNC128" s="146"/>
      <c r="RND128" s="146"/>
      <c r="RNE128" s="146"/>
      <c r="RNF128" s="146"/>
      <c r="RNG128" s="146"/>
      <c r="RNH128" s="146"/>
      <c r="RNI128" s="146"/>
      <c r="RNJ128" s="146"/>
      <c r="RNK128" s="146"/>
      <c r="RNL128" s="146"/>
      <c r="RNM128" s="146"/>
      <c r="RNN128" s="146"/>
      <c r="RNO128" s="146"/>
      <c r="RNP128" s="146"/>
      <c r="RNQ128" s="146"/>
      <c r="RNR128" s="146"/>
      <c r="RNS128" s="146"/>
      <c r="RNT128" s="146"/>
      <c r="RNU128" s="146"/>
      <c r="RNV128" s="146"/>
      <c r="RNW128" s="146"/>
      <c r="RNX128" s="146"/>
      <c r="RNY128" s="146"/>
      <c r="RNZ128" s="146"/>
      <c r="ROA128" s="146"/>
      <c r="ROB128" s="146"/>
      <c r="ROC128" s="146"/>
      <c r="ROD128" s="146"/>
      <c r="ROE128" s="146"/>
      <c r="ROF128" s="146"/>
      <c r="ROG128" s="146"/>
      <c r="ROH128" s="146"/>
      <c r="ROI128" s="146"/>
      <c r="ROJ128" s="146"/>
      <c r="ROK128" s="146"/>
      <c r="ROL128" s="146"/>
      <c r="ROM128" s="146"/>
      <c r="RON128" s="146"/>
      <c r="ROO128" s="146"/>
      <c r="ROP128" s="146"/>
      <c r="ROQ128" s="146"/>
      <c r="ROR128" s="146"/>
      <c r="ROS128" s="146"/>
      <c r="ROT128" s="146"/>
      <c r="ROU128" s="146"/>
      <c r="ROV128" s="146"/>
      <c r="ROW128" s="146"/>
      <c r="ROX128" s="146"/>
      <c r="ROY128" s="146"/>
      <c r="ROZ128" s="146"/>
      <c r="RPA128" s="146"/>
      <c r="RPB128" s="146"/>
      <c r="RPC128" s="146"/>
      <c r="RPD128" s="146"/>
      <c r="RPE128" s="146"/>
      <c r="RPF128" s="146"/>
      <c r="RPG128" s="146"/>
      <c r="RPH128" s="146"/>
      <c r="RPI128" s="146"/>
      <c r="RPJ128" s="146"/>
      <c r="RPK128" s="146"/>
      <c r="RPL128" s="146"/>
      <c r="RPM128" s="146"/>
      <c r="RPN128" s="146"/>
      <c r="RPO128" s="146"/>
      <c r="RPP128" s="146"/>
      <c r="RPQ128" s="146"/>
      <c r="RPR128" s="146"/>
      <c r="RPS128" s="146"/>
      <c r="RPT128" s="146"/>
      <c r="RPU128" s="146"/>
      <c r="RPV128" s="146"/>
      <c r="RPW128" s="146"/>
      <c r="RPX128" s="146"/>
      <c r="RPY128" s="146"/>
      <c r="RPZ128" s="146"/>
      <c r="RQA128" s="146"/>
      <c r="RQB128" s="146"/>
      <c r="RQC128" s="146"/>
      <c r="RQD128" s="146"/>
      <c r="RQE128" s="146"/>
      <c r="RQF128" s="146"/>
      <c r="RQG128" s="146"/>
      <c r="RQH128" s="146"/>
      <c r="RQI128" s="146"/>
      <c r="RQJ128" s="146"/>
      <c r="RQK128" s="146"/>
      <c r="RQL128" s="146"/>
      <c r="RQM128" s="146"/>
      <c r="RQN128" s="146"/>
      <c r="RQO128" s="146"/>
      <c r="RQP128" s="146"/>
      <c r="RQQ128" s="146"/>
      <c r="RQR128" s="146"/>
      <c r="RQS128" s="146"/>
      <c r="RQT128" s="146"/>
      <c r="RQU128" s="146"/>
      <c r="RQV128" s="146"/>
      <c r="RQW128" s="146"/>
      <c r="RQX128" s="146"/>
      <c r="RQY128" s="146"/>
      <c r="RQZ128" s="146"/>
      <c r="RRA128" s="146"/>
      <c r="RRB128" s="146"/>
      <c r="RRC128" s="146"/>
      <c r="RRD128" s="146"/>
      <c r="RRE128" s="146"/>
      <c r="RRF128" s="146"/>
      <c r="RRG128" s="146"/>
      <c r="RRH128" s="146"/>
      <c r="RRI128" s="146"/>
      <c r="RRJ128" s="146"/>
      <c r="RRK128" s="146"/>
      <c r="RRL128" s="146"/>
      <c r="RRM128" s="146"/>
      <c r="RRN128" s="146"/>
      <c r="RRO128" s="146"/>
      <c r="RRP128" s="146"/>
      <c r="RRQ128" s="146"/>
      <c r="RRR128" s="146"/>
      <c r="RRS128" s="146"/>
      <c r="RRT128" s="146"/>
      <c r="RRU128" s="146"/>
      <c r="RRV128" s="146"/>
      <c r="RRW128" s="146"/>
      <c r="RRX128" s="146"/>
      <c r="RRY128" s="146"/>
      <c r="RRZ128" s="146"/>
      <c r="RSA128" s="146"/>
      <c r="RSB128" s="146"/>
      <c r="RSC128" s="146"/>
      <c r="RSD128" s="146"/>
      <c r="RSE128" s="146"/>
      <c r="RSF128" s="146"/>
      <c r="RSG128" s="146"/>
      <c r="RSH128" s="146"/>
      <c r="RSI128" s="146"/>
      <c r="RSJ128" s="146"/>
      <c r="RSK128" s="146"/>
      <c r="RSL128" s="146"/>
      <c r="RSM128" s="146"/>
      <c r="RSN128" s="146"/>
      <c r="RSO128" s="146"/>
      <c r="RSP128" s="146"/>
      <c r="RSQ128" s="146"/>
      <c r="RSR128" s="146"/>
      <c r="RSS128" s="146"/>
      <c r="RST128" s="146"/>
      <c r="RSU128" s="146"/>
      <c r="RSV128" s="146"/>
      <c r="RSW128" s="146"/>
      <c r="RSX128" s="146"/>
      <c r="RSY128" s="146"/>
      <c r="RSZ128" s="146"/>
      <c r="RTA128" s="146"/>
      <c r="RTB128" s="146"/>
      <c r="RTC128" s="146"/>
      <c r="RTD128" s="146"/>
      <c r="RTE128" s="146"/>
      <c r="RTF128" s="146"/>
      <c r="RTG128" s="146"/>
      <c r="RTH128" s="146"/>
      <c r="RTI128" s="146"/>
      <c r="RTJ128" s="146"/>
      <c r="RTK128" s="146"/>
      <c r="RTL128" s="146"/>
      <c r="RTM128" s="146"/>
      <c r="RTN128" s="146"/>
      <c r="RTO128" s="146"/>
      <c r="RTP128" s="146"/>
      <c r="RTQ128" s="146"/>
      <c r="RTR128" s="146"/>
      <c r="RTS128" s="146"/>
      <c r="RTT128" s="146"/>
      <c r="RTU128" s="146"/>
      <c r="RTV128" s="146"/>
      <c r="RTW128" s="146"/>
      <c r="RTX128" s="146"/>
      <c r="RTY128" s="146"/>
      <c r="RTZ128" s="146"/>
      <c r="RUA128" s="146"/>
      <c r="RUB128" s="146"/>
      <c r="RUC128" s="146"/>
      <c r="RUD128" s="146"/>
      <c r="RUE128" s="146"/>
      <c r="RUF128" s="146"/>
      <c r="RUG128" s="146"/>
      <c r="RUH128" s="146"/>
      <c r="RUI128" s="146"/>
      <c r="RUJ128" s="146"/>
      <c r="RUK128" s="146"/>
      <c r="RUL128" s="146"/>
      <c r="RUM128" s="146"/>
      <c r="RUN128" s="146"/>
      <c r="RUO128" s="146"/>
      <c r="RUP128" s="146"/>
      <c r="RUQ128" s="146"/>
      <c r="RUR128" s="146"/>
      <c r="RUS128" s="146"/>
      <c r="RUT128" s="146"/>
      <c r="RUU128" s="146"/>
      <c r="RUV128" s="146"/>
      <c r="RUW128" s="146"/>
      <c r="RUX128" s="146"/>
      <c r="RUY128" s="146"/>
      <c r="RUZ128" s="146"/>
      <c r="RVA128" s="146"/>
      <c r="RVB128" s="146"/>
      <c r="RVC128" s="146"/>
      <c r="RVD128" s="146"/>
      <c r="RVE128" s="146"/>
      <c r="RVF128" s="146"/>
      <c r="RVG128" s="146"/>
      <c r="RVH128" s="146"/>
      <c r="RVI128" s="146"/>
      <c r="RVJ128" s="146"/>
      <c r="RVK128" s="146"/>
      <c r="RVL128" s="146"/>
      <c r="RVM128" s="146"/>
      <c r="RVN128" s="146"/>
      <c r="RVO128" s="146"/>
      <c r="RVP128" s="146"/>
      <c r="RVQ128" s="146"/>
      <c r="RVR128" s="146"/>
      <c r="RVS128" s="146"/>
      <c r="RVT128" s="146"/>
      <c r="RVU128" s="146"/>
      <c r="RVV128" s="146"/>
      <c r="RVW128" s="146"/>
      <c r="RVX128" s="146"/>
      <c r="RVY128" s="146"/>
      <c r="RVZ128" s="146"/>
      <c r="RWA128" s="146"/>
      <c r="RWB128" s="146"/>
      <c r="RWC128" s="146"/>
      <c r="RWD128" s="146"/>
      <c r="RWE128" s="146"/>
      <c r="RWF128" s="146"/>
      <c r="RWG128" s="146"/>
      <c r="RWH128" s="146"/>
      <c r="RWI128" s="146"/>
      <c r="RWJ128" s="146"/>
      <c r="RWK128" s="146"/>
      <c r="RWL128" s="146"/>
      <c r="RWM128" s="146"/>
      <c r="RWN128" s="146"/>
      <c r="RWO128" s="146"/>
      <c r="RWP128" s="146"/>
      <c r="RWQ128" s="146"/>
      <c r="RWR128" s="146"/>
      <c r="RWS128" s="146"/>
      <c r="RWT128" s="146"/>
      <c r="RWU128" s="146"/>
      <c r="RWV128" s="146"/>
      <c r="RWW128" s="146"/>
      <c r="RWX128" s="146"/>
      <c r="RWY128" s="146"/>
      <c r="RWZ128" s="146"/>
      <c r="RXA128" s="146"/>
      <c r="RXB128" s="146"/>
      <c r="RXC128" s="146"/>
      <c r="RXD128" s="146"/>
      <c r="RXE128" s="146"/>
      <c r="RXF128" s="146"/>
      <c r="RXG128" s="146"/>
      <c r="RXH128" s="146"/>
      <c r="RXI128" s="146"/>
      <c r="RXJ128" s="146"/>
      <c r="RXK128" s="146"/>
      <c r="RXL128" s="146"/>
      <c r="RXM128" s="146"/>
      <c r="RXN128" s="146"/>
      <c r="RXO128" s="146"/>
      <c r="RXP128" s="146"/>
      <c r="RXQ128" s="146"/>
      <c r="RXR128" s="146"/>
      <c r="RXS128" s="146"/>
      <c r="RXT128" s="146"/>
      <c r="RXU128" s="146"/>
      <c r="RXV128" s="146"/>
      <c r="RXW128" s="146"/>
      <c r="RXX128" s="146"/>
      <c r="RXY128" s="146"/>
      <c r="RXZ128" s="146"/>
      <c r="RYA128" s="146"/>
      <c r="RYB128" s="146"/>
      <c r="RYC128" s="146"/>
      <c r="RYD128" s="146"/>
      <c r="RYE128" s="146"/>
      <c r="RYF128" s="146"/>
      <c r="RYG128" s="146"/>
      <c r="RYH128" s="146"/>
      <c r="RYI128" s="146"/>
      <c r="RYJ128" s="146"/>
      <c r="RYK128" s="146"/>
      <c r="RYL128" s="146"/>
      <c r="RYM128" s="146"/>
      <c r="RYN128" s="146"/>
      <c r="RYO128" s="146"/>
      <c r="RYP128" s="146"/>
      <c r="RYQ128" s="146"/>
      <c r="RYR128" s="146"/>
      <c r="RYS128" s="146"/>
      <c r="RYT128" s="146"/>
      <c r="RYU128" s="146"/>
      <c r="RYV128" s="146"/>
      <c r="RYW128" s="146"/>
      <c r="RYX128" s="146"/>
      <c r="RYY128" s="146"/>
      <c r="RYZ128" s="146"/>
      <c r="RZA128" s="146"/>
      <c r="RZB128" s="146"/>
      <c r="RZC128" s="146"/>
      <c r="RZD128" s="146"/>
      <c r="RZE128" s="146"/>
      <c r="RZF128" s="146"/>
      <c r="RZG128" s="146"/>
      <c r="RZH128" s="146"/>
      <c r="RZI128" s="146"/>
      <c r="RZJ128" s="146"/>
      <c r="RZK128" s="146"/>
      <c r="RZL128" s="146"/>
      <c r="RZM128" s="146"/>
      <c r="RZN128" s="146"/>
      <c r="RZO128" s="146"/>
      <c r="RZP128" s="146"/>
      <c r="RZQ128" s="146"/>
      <c r="RZR128" s="146"/>
      <c r="RZS128" s="146"/>
      <c r="RZT128" s="146"/>
      <c r="RZU128" s="146"/>
      <c r="RZV128" s="146"/>
      <c r="RZW128" s="146"/>
      <c r="RZX128" s="146"/>
      <c r="RZY128" s="146"/>
      <c r="RZZ128" s="146"/>
      <c r="SAA128" s="146"/>
      <c r="SAB128" s="146"/>
      <c r="SAC128" s="146"/>
      <c r="SAD128" s="146"/>
      <c r="SAE128" s="146"/>
      <c r="SAF128" s="146"/>
      <c r="SAG128" s="146"/>
      <c r="SAH128" s="146"/>
      <c r="SAI128" s="146"/>
      <c r="SAJ128" s="146"/>
      <c r="SAK128" s="146"/>
      <c r="SAL128" s="146"/>
      <c r="SAM128" s="146"/>
      <c r="SAN128" s="146"/>
      <c r="SAO128" s="146"/>
      <c r="SAP128" s="146"/>
      <c r="SAQ128" s="146"/>
      <c r="SAR128" s="146"/>
      <c r="SAS128" s="146"/>
      <c r="SAT128" s="146"/>
      <c r="SAU128" s="146"/>
      <c r="SAV128" s="146"/>
      <c r="SAW128" s="146"/>
      <c r="SAX128" s="146"/>
      <c r="SAY128" s="146"/>
      <c r="SAZ128" s="146"/>
      <c r="SBA128" s="146"/>
      <c r="SBB128" s="146"/>
      <c r="SBC128" s="146"/>
      <c r="SBD128" s="146"/>
      <c r="SBE128" s="146"/>
      <c r="SBF128" s="146"/>
      <c r="SBG128" s="146"/>
      <c r="SBH128" s="146"/>
      <c r="SBI128" s="146"/>
      <c r="SBJ128" s="146"/>
      <c r="SBK128" s="146"/>
      <c r="SBL128" s="146"/>
      <c r="SBM128" s="146"/>
      <c r="SBN128" s="146"/>
      <c r="SBO128" s="146"/>
      <c r="SBP128" s="146"/>
      <c r="SBQ128" s="146"/>
      <c r="SBR128" s="146"/>
      <c r="SBS128" s="146"/>
      <c r="SBT128" s="146"/>
      <c r="SBU128" s="146"/>
      <c r="SBV128" s="146"/>
      <c r="SBW128" s="146"/>
      <c r="SBX128" s="146"/>
      <c r="SBY128" s="146"/>
      <c r="SBZ128" s="146"/>
      <c r="SCA128" s="146"/>
      <c r="SCB128" s="146"/>
      <c r="SCC128" s="146"/>
      <c r="SCD128" s="146"/>
      <c r="SCE128" s="146"/>
      <c r="SCF128" s="146"/>
      <c r="SCG128" s="146"/>
      <c r="SCH128" s="146"/>
      <c r="SCI128" s="146"/>
      <c r="SCJ128" s="146"/>
      <c r="SCK128" s="146"/>
      <c r="SCL128" s="146"/>
      <c r="SCM128" s="146"/>
      <c r="SCN128" s="146"/>
      <c r="SCO128" s="146"/>
      <c r="SCP128" s="146"/>
      <c r="SCQ128" s="146"/>
      <c r="SCR128" s="146"/>
      <c r="SCS128" s="146"/>
      <c r="SCT128" s="146"/>
      <c r="SCU128" s="146"/>
      <c r="SCV128" s="146"/>
      <c r="SCW128" s="146"/>
      <c r="SCX128" s="146"/>
      <c r="SCY128" s="146"/>
      <c r="SCZ128" s="146"/>
      <c r="SDA128" s="146"/>
      <c r="SDB128" s="146"/>
      <c r="SDC128" s="146"/>
      <c r="SDD128" s="146"/>
      <c r="SDE128" s="146"/>
      <c r="SDF128" s="146"/>
      <c r="SDG128" s="146"/>
      <c r="SDH128" s="146"/>
      <c r="SDI128" s="146"/>
      <c r="SDJ128" s="146"/>
      <c r="SDK128" s="146"/>
      <c r="SDL128" s="146"/>
      <c r="SDM128" s="146"/>
      <c r="SDN128" s="146"/>
      <c r="SDO128" s="146"/>
      <c r="SDP128" s="146"/>
      <c r="SDQ128" s="146"/>
      <c r="SDR128" s="146"/>
      <c r="SDS128" s="146"/>
      <c r="SDT128" s="146"/>
      <c r="SDU128" s="146"/>
      <c r="SDV128" s="146"/>
      <c r="SDW128" s="146"/>
      <c r="SDX128" s="146"/>
      <c r="SDY128" s="146"/>
      <c r="SDZ128" s="146"/>
      <c r="SEA128" s="146"/>
      <c r="SEB128" s="146"/>
      <c r="SEC128" s="146"/>
      <c r="SED128" s="146"/>
      <c r="SEE128" s="146"/>
      <c r="SEF128" s="146"/>
      <c r="SEG128" s="146"/>
      <c r="SEH128" s="146"/>
      <c r="SEI128" s="146"/>
      <c r="SEJ128" s="146"/>
      <c r="SEK128" s="146"/>
      <c r="SEL128" s="146"/>
      <c r="SEM128" s="146"/>
      <c r="SEN128" s="146"/>
      <c r="SEO128" s="146"/>
      <c r="SEP128" s="146"/>
      <c r="SEQ128" s="146"/>
      <c r="SER128" s="146"/>
      <c r="SES128" s="146"/>
      <c r="SET128" s="146"/>
      <c r="SEU128" s="146"/>
      <c r="SEV128" s="146"/>
      <c r="SEW128" s="146"/>
      <c r="SEX128" s="146"/>
      <c r="SEY128" s="146"/>
      <c r="SEZ128" s="146"/>
      <c r="SFA128" s="146"/>
      <c r="SFB128" s="146"/>
      <c r="SFC128" s="146"/>
      <c r="SFD128" s="146"/>
      <c r="SFE128" s="146"/>
      <c r="SFF128" s="146"/>
      <c r="SFG128" s="146"/>
      <c r="SFH128" s="146"/>
      <c r="SFI128" s="146"/>
      <c r="SFJ128" s="146"/>
      <c r="SFK128" s="146"/>
      <c r="SFL128" s="146"/>
      <c r="SFM128" s="146"/>
      <c r="SFN128" s="146"/>
      <c r="SFO128" s="146"/>
      <c r="SFP128" s="146"/>
      <c r="SFQ128" s="146"/>
      <c r="SFR128" s="146"/>
      <c r="SFS128" s="146"/>
      <c r="SFT128" s="146"/>
      <c r="SFU128" s="146"/>
      <c r="SFV128" s="146"/>
      <c r="SFW128" s="146"/>
      <c r="SFX128" s="146"/>
      <c r="SFY128" s="146"/>
      <c r="SFZ128" s="146"/>
      <c r="SGA128" s="146"/>
      <c r="SGB128" s="146"/>
      <c r="SGC128" s="146"/>
      <c r="SGD128" s="146"/>
      <c r="SGE128" s="146"/>
      <c r="SGF128" s="146"/>
      <c r="SGG128" s="146"/>
      <c r="SGH128" s="146"/>
      <c r="SGI128" s="146"/>
      <c r="SGJ128" s="146"/>
      <c r="SGK128" s="146"/>
      <c r="SGL128" s="146"/>
      <c r="SGM128" s="146"/>
      <c r="SGN128" s="146"/>
      <c r="SGO128" s="146"/>
      <c r="SGP128" s="146"/>
      <c r="SGQ128" s="146"/>
      <c r="SGR128" s="146"/>
      <c r="SGS128" s="146"/>
      <c r="SGT128" s="146"/>
      <c r="SGU128" s="146"/>
      <c r="SGV128" s="146"/>
      <c r="SGW128" s="146"/>
      <c r="SGX128" s="146"/>
      <c r="SGY128" s="146"/>
      <c r="SGZ128" s="146"/>
      <c r="SHA128" s="146"/>
      <c r="SHB128" s="146"/>
      <c r="SHC128" s="146"/>
      <c r="SHD128" s="146"/>
      <c r="SHE128" s="146"/>
      <c r="SHF128" s="146"/>
      <c r="SHG128" s="146"/>
      <c r="SHH128" s="146"/>
      <c r="SHI128" s="146"/>
      <c r="SHJ128" s="146"/>
      <c r="SHK128" s="146"/>
      <c r="SHL128" s="146"/>
      <c r="SHM128" s="146"/>
      <c r="SHN128" s="146"/>
      <c r="SHO128" s="146"/>
      <c r="SHP128" s="146"/>
      <c r="SHQ128" s="146"/>
      <c r="SHR128" s="146"/>
      <c r="SHS128" s="146"/>
      <c r="SHT128" s="146"/>
      <c r="SHU128" s="146"/>
      <c r="SHV128" s="146"/>
      <c r="SHW128" s="146"/>
      <c r="SHX128" s="146"/>
      <c r="SHY128" s="146"/>
      <c r="SHZ128" s="146"/>
      <c r="SIA128" s="146"/>
      <c r="SIB128" s="146"/>
      <c r="SIC128" s="146"/>
      <c r="SID128" s="146"/>
      <c r="SIE128" s="146"/>
      <c r="SIF128" s="146"/>
      <c r="SIG128" s="146"/>
      <c r="SIH128" s="146"/>
      <c r="SII128" s="146"/>
      <c r="SIJ128" s="146"/>
      <c r="SIK128" s="146"/>
      <c r="SIL128" s="146"/>
      <c r="SIM128" s="146"/>
      <c r="SIN128" s="146"/>
      <c r="SIO128" s="146"/>
      <c r="SIP128" s="146"/>
      <c r="SIQ128" s="146"/>
      <c r="SIR128" s="146"/>
      <c r="SIS128" s="146"/>
      <c r="SIT128" s="146"/>
      <c r="SIU128" s="146"/>
      <c r="SIV128" s="146"/>
      <c r="SIW128" s="146"/>
      <c r="SIX128" s="146"/>
      <c r="SIY128" s="146"/>
      <c r="SIZ128" s="146"/>
      <c r="SJA128" s="146"/>
      <c r="SJB128" s="146"/>
      <c r="SJC128" s="146"/>
      <c r="SJD128" s="146"/>
      <c r="SJE128" s="146"/>
      <c r="SJF128" s="146"/>
      <c r="SJG128" s="146"/>
      <c r="SJH128" s="146"/>
      <c r="SJI128" s="146"/>
      <c r="SJJ128" s="146"/>
      <c r="SJK128" s="146"/>
      <c r="SJL128" s="146"/>
      <c r="SJM128" s="146"/>
      <c r="SJN128" s="146"/>
      <c r="SJO128" s="146"/>
      <c r="SJP128" s="146"/>
      <c r="SJQ128" s="146"/>
      <c r="SJR128" s="146"/>
      <c r="SJS128" s="146"/>
      <c r="SJT128" s="146"/>
      <c r="SJU128" s="146"/>
      <c r="SJV128" s="146"/>
      <c r="SJW128" s="146"/>
      <c r="SJX128" s="146"/>
      <c r="SJY128" s="146"/>
      <c r="SJZ128" s="146"/>
      <c r="SKA128" s="146"/>
      <c r="SKB128" s="146"/>
      <c r="SKC128" s="146"/>
      <c r="SKD128" s="146"/>
      <c r="SKE128" s="146"/>
      <c r="SKF128" s="146"/>
      <c r="SKG128" s="146"/>
      <c r="SKH128" s="146"/>
      <c r="SKI128" s="146"/>
      <c r="SKJ128" s="146"/>
      <c r="SKK128" s="146"/>
      <c r="SKL128" s="146"/>
      <c r="SKM128" s="146"/>
      <c r="SKN128" s="146"/>
      <c r="SKO128" s="146"/>
      <c r="SKP128" s="146"/>
      <c r="SKQ128" s="146"/>
      <c r="SKR128" s="146"/>
      <c r="SKS128" s="146"/>
      <c r="SKT128" s="146"/>
      <c r="SKU128" s="146"/>
      <c r="SKV128" s="146"/>
      <c r="SKW128" s="146"/>
      <c r="SKX128" s="146"/>
      <c r="SKY128" s="146"/>
      <c r="SKZ128" s="146"/>
      <c r="SLA128" s="146"/>
      <c r="SLB128" s="146"/>
      <c r="SLC128" s="146"/>
      <c r="SLD128" s="146"/>
      <c r="SLE128" s="146"/>
      <c r="SLF128" s="146"/>
      <c r="SLG128" s="146"/>
      <c r="SLH128" s="146"/>
      <c r="SLI128" s="146"/>
      <c r="SLJ128" s="146"/>
      <c r="SLK128" s="146"/>
      <c r="SLL128" s="146"/>
      <c r="SLM128" s="146"/>
      <c r="SLN128" s="146"/>
      <c r="SLO128" s="146"/>
      <c r="SLP128" s="146"/>
      <c r="SLQ128" s="146"/>
      <c r="SLR128" s="146"/>
      <c r="SLS128" s="146"/>
      <c r="SLT128" s="146"/>
      <c r="SLU128" s="146"/>
      <c r="SLV128" s="146"/>
      <c r="SLW128" s="146"/>
      <c r="SLX128" s="146"/>
      <c r="SLY128" s="146"/>
      <c r="SLZ128" s="146"/>
      <c r="SMA128" s="146"/>
      <c r="SMB128" s="146"/>
      <c r="SMC128" s="146"/>
      <c r="SMD128" s="146"/>
      <c r="SME128" s="146"/>
      <c r="SMF128" s="146"/>
      <c r="SMG128" s="146"/>
      <c r="SMH128" s="146"/>
      <c r="SMI128" s="146"/>
      <c r="SMJ128" s="146"/>
      <c r="SMK128" s="146"/>
      <c r="SML128" s="146"/>
      <c r="SMM128" s="146"/>
      <c r="SMN128" s="146"/>
      <c r="SMO128" s="146"/>
      <c r="SMP128" s="146"/>
      <c r="SMQ128" s="146"/>
      <c r="SMR128" s="146"/>
      <c r="SMS128" s="146"/>
      <c r="SMT128" s="146"/>
      <c r="SMU128" s="146"/>
      <c r="SMV128" s="146"/>
      <c r="SMW128" s="146"/>
      <c r="SMX128" s="146"/>
      <c r="SMY128" s="146"/>
      <c r="SMZ128" s="146"/>
      <c r="SNA128" s="146"/>
      <c r="SNB128" s="146"/>
      <c r="SNC128" s="146"/>
      <c r="SND128" s="146"/>
      <c r="SNE128" s="146"/>
      <c r="SNF128" s="146"/>
      <c r="SNG128" s="146"/>
      <c r="SNH128" s="146"/>
      <c r="SNI128" s="146"/>
      <c r="SNJ128" s="146"/>
      <c r="SNK128" s="146"/>
      <c r="SNL128" s="146"/>
      <c r="SNM128" s="146"/>
      <c r="SNN128" s="146"/>
      <c r="SNO128" s="146"/>
      <c r="SNP128" s="146"/>
      <c r="SNQ128" s="146"/>
      <c r="SNR128" s="146"/>
      <c r="SNS128" s="146"/>
      <c r="SNT128" s="146"/>
      <c r="SNU128" s="146"/>
      <c r="SNV128" s="146"/>
      <c r="SNW128" s="146"/>
      <c r="SNX128" s="146"/>
      <c r="SNY128" s="146"/>
      <c r="SNZ128" s="146"/>
      <c r="SOA128" s="146"/>
      <c r="SOB128" s="146"/>
      <c r="SOC128" s="146"/>
      <c r="SOD128" s="146"/>
      <c r="SOE128" s="146"/>
      <c r="SOF128" s="146"/>
      <c r="SOG128" s="146"/>
      <c r="SOH128" s="146"/>
      <c r="SOI128" s="146"/>
      <c r="SOJ128" s="146"/>
      <c r="SOK128" s="146"/>
      <c r="SOL128" s="146"/>
      <c r="SOM128" s="146"/>
      <c r="SON128" s="146"/>
      <c r="SOO128" s="146"/>
      <c r="SOP128" s="146"/>
      <c r="SOQ128" s="146"/>
      <c r="SOR128" s="146"/>
      <c r="SOS128" s="146"/>
      <c r="SOT128" s="146"/>
      <c r="SOU128" s="146"/>
      <c r="SOV128" s="146"/>
      <c r="SOW128" s="146"/>
      <c r="SOX128" s="146"/>
      <c r="SOY128" s="146"/>
      <c r="SOZ128" s="146"/>
      <c r="SPA128" s="146"/>
      <c r="SPB128" s="146"/>
      <c r="SPC128" s="146"/>
      <c r="SPD128" s="146"/>
      <c r="SPE128" s="146"/>
      <c r="SPF128" s="146"/>
      <c r="SPG128" s="146"/>
      <c r="SPH128" s="146"/>
      <c r="SPI128" s="146"/>
      <c r="SPJ128" s="146"/>
      <c r="SPK128" s="146"/>
      <c r="SPL128" s="146"/>
      <c r="SPM128" s="146"/>
      <c r="SPN128" s="146"/>
      <c r="SPO128" s="146"/>
      <c r="SPP128" s="146"/>
      <c r="SPQ128" s="146"/>
      <c r="SPR128" s="146"/>
      <c r="SPS128" s="146"/>
      <c r="SPT128" s="146"/>
      <c r="SPU128" s="146"/>
      <c r="SPV128" s="146"/>
      <c r="SPW128" s="146"/>
      <c r="SPX128" s="146"/>
      <c r="SPY128" s="146"/>
      <c r="SPZ128" s="146"/>
      <c r="SQA128" s="146"/>
      <c r="SQB128" s="146"/>
      <c r="SQC128" s="146"/>
      <c r="SQD128" s="146"/>
      <c r="SQE128" s="146"/>
      <c r="SQF128" s="146"/>
      <c r="SQG128" s="146"/>
      <c r="SQH128" s="146"/>
      <c r="SQI128" s="146"/>
      <c r="SQJ128" s="146"/>
      <c r="SQK128" s="146"/>
      <c r="SQL128" s="146"/>
      <c r="SQM128" s="146"/>
      <c r="SQN128" s="146"/>
      <c r="SQO128" s="146"/>
      <c r="SQP128" s="146"/>
      <c r="SQQ128" s="146"/>
      <c r="SQR128" s="146"/>
      <c r="SQS128" s="146"/>
      <c r="SQT128" s="146"/>
      <c r="SQU128" s="146"/>
      <c r="SQV128" s="146"/>
      <c r="SQW128" s="146"/>
      <c r="SQX128" s="146"/>
      <c r="SQY128" s="146"/>
      <c r="SQZ128" s="146"/>
      <c r="SRA128" s="146"/>
      <c r="SRB128" s="146"/>
      <c r="SRC128" s="146"/>
      <c r="SRD128" s="146"/>
      <c r="SRE128" s="146"/>
      <c r="SRF128" s="146"/>
      <c r="SRG128" s="146"/>
      <c r="SRH128" s="146"/>
      <c r="SRI128" s="146"/>
      <c r="SRJ128" s="146"/>
      <c r="SRK128" s="146"/>
      <c r="SRL128" s="146"/>
      <c r="SRM128" s="146"/>
      <c r="SRN128" s="146"/>
      <c r="SRO128" s="146"/>
      <c r="SRP128" s="146"/>
      <c r="SRQ128" s="146"/>
      <c r="SRR128" s="146"/>
      <c r="SRS128" s="146"/>
      <c r="SRT128" s="146"/>
      <c r="SRU128" s="146"/>
      <c r="SRV128" s="146"/>
      <c r="SRW128" s="146"/>
      <c r="SRX128" s="146"/>
      <c r="SRY128" s="146"/>
      <c r="SRZ128" s="146"/>
      <c r="SSA128" s="146"/>
      <c r="SSB128" s="146"/>
      <c r="SSC128" s="146"/>
      <c r="SSD128" s="146"/>
      <c r="SSE128" s="146"/>
      <c r="SSF128" s="146"/>
      <c r="SSG128" s="146"/>
      <c r="SSH128" s="146"/>
      <c r="SSI128" s="146"/>
      <c r="SSJ128" s="146"/>
      <c r="SSK128" s="146"/>
      <c r="SSL128" s="146"/>
      <c r="SSM128" s="146"/>
      <c r="SSN128" s="146"/>
      <c r="SSO128" s="146"/>
      <c r="SSP128" s="146"/>
      <c r="SSQ128" s="146"/>
      <c r="SSR128" s="146"/>
      <c r="SSS128" s="146"/>
      <c r="SST128" s="146"/>
      <c r="SSU128" s="146"/>
      <c r="SSV128" s="146"/>
      <c r="SSW128" s="146"/>
      <c r="SSX128" s="146"/>
      <c r="SSY128" s="146"/>
      <c r="SSZ128" s="146"/>
      <c r="STA128" s="146"/>
      <c r="STB128" s="146"/>
      <c r="STC128" s="146"/>
      <c r="STD128" s="146"/>
      <c r="STE128" s="146"/>
      <c r="STF128" s="146"/>
      <c r="STG128" s="146"/>
      <c r="STH128" s="146"/>
      <c r="STI128" s="146"/>
      <c r="STJ128" s="146"/>
      <c r="STK128" s="146"/>
      <c r="STL128" s="146"/>
      <c r="STM128" s="146"/>
      <c r="STN128" s="146"/>
      <c r="STO128" s="146"/>
      <c r="STP128" s="146"/>
      <c r="STQ128" s="146"/>
      <c r="STR128" s="146"/>
      <c r="STS128" s="146"/>
      <c r="STT128" s="146"/>
      <c r="STU128" s="146"/>
      <c r="STV128" s="146"/>
      <c r="STW128" s="146"/>
      <c r="STX128" s="146"/>
      <c r="STY128" s="146"/>
      <c r="STZ128" s="146"/>
      <c r="SUA128" s="146"/>
      <c r="SUB128" s="146"/>
      <c r="SUC128" s="146"/>
      <c r="SUD128" s="146"/>
      <c r="SUE128" s="146"/>
      <c r="SUF128" s="146"/>
      <c r="SUG128" s="146"/>
      <c r="SUH128" s="146"/>
      <c r="SUI128" s="146"/>
      <c r="SUJ128" s="146"/>
      <c r="SUK128" s="146"/>
      <c r="SUL128" s="146"/>
      <c r="SUM128" s="146"/>
      <c r="SUN128" s="146"/>
      <c r="SUO128" s="146"/>
      <c r="SUP128" s="146"/>
      <c r="SUQ128" s="146"/>
      <c r="SUR128" s="146"/>
      <c r="SUS128" s="146"/>
      <c r="SUT128" s="146"/>
      <c r="SUU128" s="146"/>
      <c r="SUV128" s="146"/>
      <c r="SUW128" s="146"/>
      <c r="SUX128" s="146"/>
      <c r="SUY128" s="146"/>
      <c r="SUZ128" s="146"/>
      <c r="SVA128" s="146"/>
      <c r="SVB128" s="146"/>
      <c r="SVC128" s="146"/>
      <c r="SVD128" s="146"/>
      <c r="SVE128" s="146"/>
      <c r="SVF128" s="146"/>
      <c r="SVG128" s="146"/>
      <c r="SVH128" s="146"/>
      <c r="SVI128" s="146"/>
      <c r="SVJ128" s="146"/>
      <c r="SVK128" s="146"/>
      <c r="SVL128" s="146"/>
      <c r="SVM128" s="146"/>
      <c r="SVN128" s="146"/>
      <c r="SVO128" s="146"/>
      <c r="SVP128" s="146"/>
      <c r="SVQ128" s="146"/>
      <c r="SVR128" s="146"/>
      <c r="SVS128" s="146"/>
      <c r="SVT128" s="146"/>
      <c r="SVU128" s="146"/>
      <c r="SVV128" s="146"/>
      <c r="SVW128" s="146"/>
      <c r="SVX128" s="146"/>
      <c r="SVY128" s="146"/>
      <c r="SVZ128" s="146"/>
      <c r="SWA128" s="146"/>
      <c r="SWB128" s="146"/>
      <c r="SWC128" s="146"/>
      <c r="SWD128" s="146"/>
      <c r="SWE128" s="146"/>
      <c r="SWF128" s="146"/>
      <c r="SWG128" s="146"/>
      <c r="SWH128" s="146"/>
      <c r="SWI128" s="146"/>
      <c r="SWJ128" s="146"/>
      <c r="SWK128" s="146"/>
      <c r="SWL128" s="146"/>
      <c r="SWM128" s="146"/>
      <c r="SWN128" s="146"/>
      <c r="SWO128" s="146"/>
      <c r="SWP128" s="146"/>
      <c r="SWQ128" s="146"/>
      <c r="SWR128" s="146"/>
      <c r="SWS128" s="146"/>
      <c r="SWT128" s="146"/>
      <c r="SWU128" s="146"/>
      <c r="SWV128" s="146"/>
      <c r="SWW128" s="146"/>
      <c r="SWX128" s="146"/>
      <c r="SWY128" s="146"/>
      <c r="SWZ128" s="146"/>
      <c r="SXA128" s="146"/>
      <c r="SXB128" s="146"/>
      <c r="SXC128" s="146"/>
      <c r="SXD128" s="146"/>
      <c r="SXE128" s="146"/>
      <c r="SXF128" s="146"/>
      <c r="SXG128" s="146"/>
      <c r="SXH128" s="146"/>
      <c r="SXI128" s="146"/>
      <c r="SXJ128" s="146"/>
      <c r="SXK128" s="146"/>
      <c r="SXL128" s="146"/>
      <c r="SXM128" s="146"/>
      <c r="SXN128" s="146"/>
      <c r="SXO128" s="146"/>
      <c r="SXP128" s="146"/>
      <c r="SXQ128" s="146"/>
      <c r="SXR128" s="146"/>
      <c r="SXS128" s="146"/>
      <c r="SXT128" s="146"/>
      <c r="SXU128" s="146"/>
      <c r="SXV128" s="146"/>
      <c r="SXW128" s="146"/>
      <c r="SXX128" s="146"/>
      <c r="SXY128" s="146"/>
      <c r="SXZ128" s="146"/>
      <c r="SYA128" s="146"/>
      <c r="SYB128" s="146"/>
      <c r="SYC128" s="146"/>
      <c r="SYD128" s="146"/>
      <c r="SYE128" s="146"/>
      <c r="SYF128" s="146"/>
      <c r="SYG128" s="146"/>
      <c r="SYH128" s="146"/>
      <c r="SYI128" s="146"/>
      <c r="SYJ128" s="146"/>
      <c r="SYK128" s="146"/>
      <c r="SYL128" s="146"/>
      <c r="SYM128" s="146"/>
      <c r="SYN128" s="146"/>
      <c r="SYO128" s="146"/>
      <c r="SYP128" s="146"/>
      <c r="SYQ128" s="146"/>
      <c r="SYR128" s="146"/>
      <c r="SYS128" s="146"/>
      <c r="SYT128" s="146"/>
      <c r="SYU128" s="146"/>
      <c r="SYV128" s="146"/>
      <c r="SYW128" s="146"/>
      <c r="SYX128" s="146"/>
      <c r="SYY128" s="146"/>
      <c r="SYZ128" s="146"/>
      <c r="SZA128" s="146"/>
      <c r="SZB128" s="146"/>
      <c r="SZC128" s="146"/>
      <c r="SZD128" s="146"/>
      <c r="SZE128" s="146"/>
      <c r="SZF128" s="146"/>
      <c r="SZG128" s="146"/>
      <c r="SZH128" s="146"/>
      <c r="SZI128" s="146"/>
      <c r="SZJ128" s="146"/>
      <c r="SZK128" s="146"/>
      <c r="SZL128" s="146"/>
      <c r="SZM128" s="146"/>
      <c r="SZN128" s="146"/>
      <c r="SZO128" s="146"/>
      <c r="SZP128" s="146"/>
      <c r="SZQ128" s="146"/>
      <c r="SZR128" s="146"/>
      <c r="SZS128" s="146"/>
      <c r="SZT128" s="146"/>
      <c r="SZU128" s="146"/>
      <c r="SZV128" s="146"/>
      <c r="SZW128" s="146"/>
      <c r="SZX128" s="146"/>
      <c r="SZY128" s="146"/>
      <c r="SZZ128" s="146"/>
      <c r="TAA128" s="146"/>
      <c r="TAB128" s="146"/>
      <c r="TAC128" s="146"/>
      <c r="TAD128" s="146"/>
      <c r="TAE128" s="146"/>
      <c r="TAF128" s="146"/>
      <c r="TAG128" s="146"/>
      <c r="TAH128" s="146"/>
      <c r="TAI128" s="146"/>
      <c r="TAJ128" s="146"/>
      <c r="TAK128" s="146"/>
      <c r="TAL128" s="146"/>
      <c r="TAM128" s="146"/>
      <c r="TAN128" s="146"/>
      <c r="TAO128" s="146"/>
      <c r="TAP128" s="146"/>
      <c r="TAQ128" s="146"/>
      <c r="TAR128" s="146"/>
      <c r="TAS128" s="146"/>
      <c r="TAT128" s="146"/>
      <c r="TAU128" s="146"/>
      <c r="TAV128" s="146"/>
      <c r="TAW128" s="146"/>
      <c r="TAX128" s="146"/>
      <c r="TAY128" s="146"/>
      <c r="TAZ128" s="146"/>
      <c r="TBA128" s="146"/>
      <c r="TBB128" s="146"/>
      <c r="TBC128" s="146"/>
      <c r="TBD128" s="146"/>
      <c r="TBE128" s="146"/>
      <c r="TBF128" s="146"/>
      <c r="TBG128" s="146"/>
      <c r="TBH128" s="146"/>
      <c r="TBI128" s="146"/>
      <c r="TBJ128" s="146"/>
      <c r="TBK128" s="146"/>
      <c r="TBL128" s="146"/>
      <c r="TBM128" s="146"/>
      <c r="TBN128" s="146"/>
      <c r="TBO128" s="146"/>
      <c r="TBP128" s="146"/>
      <c r="TBQ128" s="146"/>
      <c r="TBR128" s="146"/>
      <c r="TBS128" s="146"/>
      <c r="TBT128" s="146"/>
      <c r="TBU128" s="146"/>
      <c r="TBV128" s="146"/>
      <c r="TBW128" s="146"/>
      <c r="TBX128" s="146"/>
      <c r="TBY128" s="146"/>
      <c r="TBZ128" s="146"/>
      <c r="TCA128" s="146"/>
      <c r="TCB128" s="146"/>
      <c r="TCC128" s="146"/>
      <c r="TCD128" s="146"/>
      <c r="TCE128" s="146"/>
      <c r="TCF128" s="146"/>
      <c r="TCG128" s="146"/>
      <c r="TCH128" s="146"/>
      <c r="TCI128" s="146"/>
      <c r="TCJ128" s="146"/>
      <c r="TCK128" s="146"/>
      <c r="TCL128" s="146"/>
      <c r="TCM128" s="146"/>
      <c r="TCN128" s="146"/>
      <c r="TCO128" s="146"/>
      <c r="TCP128" s="146"/>
      <c r="TCQ128" s="146"/>
      <c r="TCR128" s="146"/>
      <c r="TCS128" s="146"/>
      <c r="TCT128" s="146"/>
      <c r="TCU128" s="146"/>
      <c r="TCV128" s="146"/>
      <c r="TCW128" s="146"/>
      <c r="TCX128" s="146"/>
      <c r="TCY128" s="146"/>
      <c r="TCZ128" s="146"/>
      <c r="TDA128" s="146"/>
      <c r="TDB128" s="146"/>
      <c r="TDC128" s="146"/>
      <c r="TDD128" s="146"/>
      <c r="TDE128" s="146"/>
      <c r="TDF128" s="146"/>
      <c r="TDG128" s="146"/>
      <c r="TDH128" s="146"/>
      <c r="TDI128" s="146"/>
      <c r="TDJ128" s="146"/>
      <c r="TDK128" s="146"/>
      <c r="TDL128" s="146"/>
      <c r="TDM128" s="146"/>
      <c r="TDN128" s="146"/>
      <c r="TDO128" s="146"/>
      <c r="TDP128" s="146"/>
      <c r="TDQ128" s="146"/>
      <c r="TDR128" s="146"/>
      <c r="TDS128" s="146"/>
      <c r="TDT128" s="146"/>
      <c r="TDU128" s="146"/>
      <c r="TDV128" s="146"/>
      <c r="TDW128" s="146"/>
      <c r="TDX128" s="146"/>
      <c r="TDY128" s="146"/>
      <c r="TDZ128" s="146"/>
      <c r="TEA128" s="146"/>
      <c r="TEB128" s="146"/>
      <c r="TEC128" s="146"/>
      <c r="TED128" s="146"/>
      <c r="TEE128" s="146"/>
      <c r="TEF128" s="146"/>
      <c r="TEG128" s="146"/>
      <c r="TEH128" s="146"/>
      <c r="TEI128" s="146"/>
      <c r="TEJ128" s="146"/>
      <c r="TEK128" s="146"/>
      <c r="TEL128" s="146"/>
      <c r="TEM128" s="146"/>
      <c r="TEN128" s="146"/>
      <c r="TEO128" s="146"/>
      <c r="TEP128" s="146"/>
      <c r="TEQ128" s="146"/>
      <c r="TER128" s="146"/>
      <c r="TES128" s="146"/>
      <c r="TET128" s="146"/>
      <c r="TEU128" s="146"/>
      <c r="TEV128" s="146"/>
      <c r="TEW128" s="146"/>
      <c r="TEX128" s="146"/>
      <c r="TEY128" s="146"/>
      <c r="TEZ128" s="146"/>
      <c r="TFA128" s="146"/>
      <c r="TFB128" s="146"/>
      <c r="TFC128" s="146"/>
      <c r="TFD128" s="146"/>
      <c r="TFE128" s="146"/>
      <c r="TFF128" s="146"/>
      <c r="TFG128" s="146"/>
      <c r="TFH128" s="146"/>
      <c r="TFI128" s="146"/>
      <c r="TFJ128" s="146"/>
      <c r="TFK128" s="146"/>
      <c r="TFL128" s="146"/>
      <c r="TFM128" s="146"/>
      <c r="TFN128" s="146"/>
      <c r="TFO128" s="146"/>
      <c r="TFP128" s="146"/>
      <c r="TFQ128" s="146"/>
      <c r="TFR128" s="146"/>
      <c r="TFS128" s="146"/>
      <c r="TFT128" s="146"/>
      <c r="TFU128" s="146"/>
      <c r="TFV128" s="146"/>
      <c r="TFW128" s="146"/>
      <c r="TFX128" s="146"/>
      <c r="TFY128" s="146"/>
      <c r="TFZ128" s="146"/>
      <c r="TGA128" s="146"/>
      <c r="TGB128" s="146"/>
      <c r="TGC128" s="146"/>
      <c r="TGD128" s="146"/>
      <c r="TGE128" s="146"/>
      <c r="TGF128" s="146"/>
      <c r="TGG128" s="146"/>
      <c r="TGH128" s="146"/>
      <c r="TGI128" s="146"/>
      <c r="TGJ128" s="146"/>
      <c r="TGK128" s="146"/>
      <c r="TGL128" s="146"/>
      <c r="TGM128" s="146"/>
      <c r="TGN128" s="146"/>
      <c r="TGO128" s="146"/>
      <c r="TGP128" s="146"/>
      <c r="TGQ128" s="146"/>
      <c r="TGR128" s="146"/>
      <c r="TGS128" s="146"/>
      <c r="TGT128" s="146"/>
      <c r="TGU128" s="146"/>
      <c r="TGV128" s="146"/>
      <c r="TGW128" s="146"/>
      <c r="TGX128" s="146"/>
      <c r="TGY128" s="146"/>
      <c r="TGZ128" s="146"/>
      <c r="THA128" s="146"/>
      <c r="THB128" s="146"/>
      <c r="THC128" s="146"/>
      <c r="THD128" s="146"/>
      <c r="THE128" s="146"/>
      <c r="THF128" s="146"/>
      <c r="THG128" s="146"/>
      <c r="THH128" s="146"/>
      <c r="THI128" s="146"/>
      <c r="THJ128" s="146"/>
      <c r="THK128" s="146"/>
      <c r="THL128" s="146"/>
      <c r="THM128" s="146"/>
      <c r="THN128" s="146"/>
      <c r="THO128" s="146"/>
      <c r="THP128" s="146"/>
      <c r="THQ128" s="146"/>
      <c r="THR128" s="146"/>
      <c r="THS128" s="146"/>
      <c r="THT128" s="146"/>
      <c r="THU128" s="146"/>
      <c r="THV128" s="146"/>
      <c r="THW128" s="146"/>
      <c r="THX128" s="146"/>
      <c r="THY128" s="146"/>
      <c r="THZ128" s="146"/>
      <c r="TIA128" s="146"/>
      <c r="TIB128" s="146"/>
      <c r="TIC128" s="146"/>
      <c r="TID128" s="146"/>
      <c r="TIE128" s="146"/>
      <c r="TIF128" s="146"/>
      <c r="TIG128" s="146"/>
      <c r="TIH128" s="146"/>
      <c r="TII128" s="146"/>
      <c r="TIJ128" s="146"/>
      <c r="TIK128" s="146"/>
      <c r="TIL128" s="146"/>
      <c r="TIM128" s="146"/>
      <c r="TIN128" s="146"/>
      <c r="TIO128" s="146"/>
      <c r="TIP128" s="146"/>
      <c r="TIQ128" s="146"/>
      <c r="TIR128" s="146"/>
      <c r="TIS128" s="146"/>
      <c r="TIT128" s="146"/>
      <c r="TIU128" s="146"/>
      <c r="TIV128" s="146"/>
      <c r="TIW128" s="146"/>
      <c r="TIX128" s="146"/>
      <c r="TIY128" s="146"/>
      <c r="TIZ128" s="146"/>
      <c r="TJA128" s="146"/>
      <c r="TJB128" s="146"/>
      <c r="TJC128" s="146"/>
      <c r="TJD128" s="146"/>
      <c r="TJE128" s="146"/>
      <c r="TJF128" s="146"/>
      <c r="TJG128" s="146"/>
      <c r="TJH128" s="146"/>
      <c r="TJI128" s="146"/>
      <c r="TJJ128" s="146"/>
      <c r="TJK128" s="146"/>
      <c r="TJL128" s="146"/>
      <c r="TJM128" s="146"/>
      <c r="TJN128" s="146"/>
      <c r="TJO128" s="146"/>
      <c r="TJP128" s="146"/>
      <c r="TJQ128" s="146"/>
      <c r="TJR128" s="146"/>
      <c r="TJS128" s="146"/>
      <c r="TJT128" s="146"/>
      <c r="TJU128" s="146"/>
      <c r="TJV128" s="146"/>
      <c r="TJW128" s="146"/>
      <c r="TJX128" s="146"/>
      <c r="TJY128" s="146"/>
      <c r="TJZ128" s="146"/>
      <c r="TKA128" s="146"/>
      <c r="TKB128" s="146"/>
      <c r="TKC128" s="146"/>
      <c r="TKD128" s="146"/>
      <c r="TKE128" s="146"/>
      <c r="TKF128" s="146"/>
      <c r="TKG128" s="146"/>
      <c r="TKH128" s="146"/>
      <c r="TKI128" s="146"/>
      <c r="TKJ128" s="146"/>
      <c r="TKK128" s="146"/>
      <c r="TKL128" s="146"/>
      <c r="TKM128" s="146"/>
      <c r="TKN128" s="146"/>
      <c r="TKO128" s="146"/>
      <c r="TKP128" s="146"/>
      <c r="TKQ128" s="146"/>
      <c r="TKR128" s="146"/>
      <c r="TKS128" s="146"/>
      <c r="TKT128" s="146"/>
      <c r="TKU128" s="146"/>
      <c r="TKV128" s="146"/>
      <c r="TKW128" s="146"/>
      <c r="TKX128" s="146"/>
      <c r="TKY128" s="146"/>
      <c r="TKZ128" s="146"/>
      <c r="TLA128" s="146"/>
      <c r="TLB128" s="146"/>
      <c r="TLC128" s="146"/>
      <c r="TLD128" s="146"/>
      <c r="TLE128" s="146"/>
      <c r="TLF128" s="146"/>
      <c r="TLG128" s="146"/>
      <c r="TLH128" s="146"/>
      <c r="TLI128" s="146"/>
      <c r="TLJ128" s="146"/>
      <c r="TLK128" s="146"/>
      <c r="TLL128" s="146"/>
      <c r="TLM128" s="146"/>
      <c r="TLN128" s="146"/>
      <c r="TLO128" s="146"/>
      <c r="TLP128" s="146"/>
      <c r="TLQ128" s="146"/>
      <c r="TLR128" s="146"/>
      <c r="TLS128" s="146"/>
      <c r="TLT128" s="146"/>
      <c r="TLU128" s="146"/>
      <c r="TLV128" s="146"/>
      <c r="TLW128" s="146"/>
      <c r="TLX128" s="146"/>
      <c r="TLY128" s="146"/>
      <c r="TLZ128" s="146"/>
      <c r="TMA128" s="146"/>
      <c r="TMB128" s="146"/>
      <c r="TMC128" s="146"/>
      <c r="TMD128" s="146"/>
      <c r="TME128" s="146"/>
      <c r="TMF128" s="146"/>
      <c r="TMG128" s="146"/>
      <c r="TMH128" s="146"/>
      <c r="TMI128" s="146"/>
      <c r="TMJ128" s="146"/>
      <c r="TMK128" s="146"/>
      <c r="TML128" s="146"/>
      <c r="TMM128" s="146"/>
      <c r="TMN128" s="146"/>
      <c r="TMO128" s="146"/>
      <c r="TMP128" s="146"/>
      <c r="TMQ128" s="146"/>
      <c r="TMR128" s="146"/>
      <c r="TMS128" s="146"/>
      <c r="TMT128" s="146"/>
      <c r="TMU128" s="146"/>
      <c r="TMV128" s="146"/>
      <c r="TMW128" s="146"/>
      <c r="TMX128" s="146"/>
      <c r="TMY128" s="146"/>
      <c r="TMZ128" s="146"/>
      <c r="TNA128" s="146"/>
      <c r="TNB128" s="146"/>
      <c r="TNC128" s="146"/>
      <c r="TND128" s="146"/>
      <c r="TNE128" s="146"/>
      <c r="TNF128" s="146"/>
      <c r="TNG128" s="146"/>
      <c r="TNH128" s="146"/>
      <c r="TNI128" s="146"/>
      <c r="TNJ128" s="146"/>
      <c r="TNK128" s="146"/>
      <c r="TNL128" s="146"/>
      <c r="TNM128" s="146"/>
      <c r="TNN128" s="146"/>
      <c r="TNO128" s="146"/>
      <c r="TNP128" s="146"/>
      <c r="TNQ128" s="146"/>
      <c r="TNR128" s="146"/>
      <c r="TNS128" s="146"/>
      <c r="TNT128" s="146"/>
      <c r="TNU128" s="146"/>
      <c r="TNV128" s="146"/>
      <c r="TNW128" s="146"/>
      <c r="TNX128" s="146"/>
      <c r="TNY128" s="146"/>
      <c r="TNZ128" s="146"/>
      <c r="TOA128" s="146"/>
      <c r="TOB128" s="146"/>
      <c r="TOC128" s="146"/>
      <c r="TOD128" s="146"/>
      <c r="TOE128" s="146"/>
      <c r="TOF128" s="146"/>
      <c r="TOG128" s="146"/>
      <c r="TOH128" s="146"/>
      <c r="TOI128" s="146"/>
      <c r="TOJ128" s="146"/>
      <c r="TOK128" s="146"/>
      <c r="TOL128" s="146"/>
      <c r="TOM128" s="146"/>
      <c r="TON128" s="146"/>
      <c r="TOO128" s="146"/>
      <c r="TOP128" s="146"/>
      <c r="TOQ128" s="146"/>
      <c r="TOR128" s="146"/>
      <c r="TOS128" s="146"/>
      <c r="TOT128" s="146"/>
      <c r="TOU128" s="146"/>
      <c r="TOV128" s="146"/>
      <c r="TOW128" s="146"/>
      <c r="TOX128" s="146"/>
      <c r="TOY128" s="146"/>
      <c r="TOZ128" s="146"/>
      <c r="TPA128" s="146"/>
      <c r="TPB128" s="146"/>
      <c r="TPC128" s="146"/>
      <c r="TPD128" s="146"/>
      <c r="TPE128" s="146"/>
      <c r="TPF128" s="146"/>
      <c r="TPG128" s="146"/>
      <c r="TPH128" s="146"/>
      <c r="TPI128" s="146"/>
      <c r="TPJ128" s="146"/>
      <c r="TPK128" s="146"/>
      <c r="TPL128" s="146"/>
      <c r="TPM128" s="146"/>
      <c r="TPN128" s="146"/>
      <c r="TPO128" s="146"/>
      <c r="TPP128" s="146"/>
      <c r="TPQ128" s="146"/>
      <c r="TPR128" s="146"/>
      <c r="TPS128" s="146"/>
      <c r="TPT128" s="146"/>
      <c r="TPU128" s="146"/>
      <c r="TPV128" s="146"/>
      <c r="TPW128" s="146"/>
      <c r="TPX128" s="146"/>
      <c r="TPY128" s="146"/>
      <c r="TPZ128" s="146"/>
      <c r="TQA128" s="146"/>
      <c r="TQB128" s="146"/>
      <c r="TQC128" s="146"/>
      <c r="TQD128" s="146"/>
      <c r="TQE128" s="146"/>
      <c r="TQF128" s="146"/>
      <c r="TQG128" s="146"/>
      <c r="TQH128" s="146"/>
      <c r="TQI128" s="146"/>
      <c r="TQJ128" s="146"/>
      <c r="TQK128" s="146"/>
      <c r="TQL128" s="146"/>
      <c r="TQM128" s="146"/>
      <c r="TQN128" s="146"/>
      <c r="TQO128" s="146"/>
      <c r="TQP128" s="146"/>
      <c r="TQQ128" s="146"/>
      <c r="TQR128" s="146"/>
      <c r="TQS128" s="146"/>
      <c r="TQT128" s="146"/>
      <c r="TQU128" s="146"/>
      <c r="TQV128" s="146"/>
      <c r="TQW128" s="146"/>
      <c r="TQX128" s="146"/>
      <c r="TQY128" s="146"/>
      <c r="TQZ128" s="146"/>
      <c r="TRA128" s="146"/>
      <c r="TRB128" s="146"/>
      <c r="TRC128" s="146"/>
      <c r="TRD128" s="146"/>
      <c r="TRE128" s="146"/>
      <c r="TRF128" s="146"/>
      <c r="TRG128" s="146"/>
      <c r="TRH128" s="146"/>
      <c r="TRI128" s="146"/>
      <c r="TRJ128" s="146"/>
      <c r="TRK128" s="146"/>
      <c r="TRL128" s="146"/>
      <c r="TRM128" s="146"/>
      <c r="TRN128" s="146"/>
      <c r="TRO128" s="146"/>
      <c r="TRP128" s="146"/>
      <c r="TRQ128" s="146"/>
      <c r="TRR128" s="146"/>
      <c r="TRS128" s="146"/>
      <c r="TRT128" s="146"/>
      <c r="TRU128" s="146"/>
      <c r="TRV128" s="146"/>
      <c r="TRW128" s="146"/>
      <c r="TRX128" s="146"/>
      <c r="TRY128" s="146"/>
      <c r="TRZ128" s="146"/>
      <c r="TSA128" s="146"/>
      <c r="TSB128" s="146"/>
      <c r="TSC128" s="146"/>
      <c r="TSD128" s="146"/>
      <c r="TSE128" s="146"/>
      <c r="TSF128" s="146"/>
      <c r="TSG128" s="146"/>
      <c r="TSH128" s="146"/>
      <c r="TSI128" s="146"/>
      <c r="TSJ128" s="146"/>
      <c r="TSK128" s="146"/>
      <c r="TSL128" s="146"/>
      <c r="TSM128" s="146"/>
      <c r="TSN128" s="146"/>
      <c r="TSO128" s="146"/>
      <c r="TSP128" s="146"/>
      <c r="TSQ128" s="146"/>
      <c r="TSR128" s="146"/>
      <c r="TSS128" s="146"/>
      <c r="TST128" s="146"/>
      <c r="TSU128" s="146"/>
      <c r="TSV128" s="146"/>
      <c r="TSW128" s="146"/>
      <c r="TSX128" s="146"/>
      <c r="TSY128" s="146"/>
      <c r="TSZ128" s="146"/>
      <c r="TTA128" s="146"/>
      <c r="TTB128" s="146"/>
      <c r="TTC128" s="146"/>
      <c r="TTD128" s="146"/>
      <c r="TTE128" s="146"/>
      <c r="TTF128" s="146"/>
      <c r="TTG128" s="146"/>
      <c r="TTH128" s="146"/>
      <c r="TTI128" s="146"/>
      <c r="TTJ128" s="146"/>
      <c r="TTK128" s="146"/>
      <c r="TTL128" s="146"/>
      <c r="TTM128" s="146"/>
      <c r="TTN128" s="146"/>
      <c r="TTO128" s="146"/>
      <c r="TTP128" s="146"/>
      <c r="TTQ128" s="146"/>
      <c r="TTR128" s="146"/>
      <c r="TTS128" s="146"/>
      <c r="TTT128" s="146"/>
      <c r="TTU128" s="146"/>
      <c r="TTV128" s="146"/>
      <c r="TTW128" s="146"/>
      <c r="TTX128" s="146"/>
      <c r="TTY128" s="146"/>
      <c r="TTZ128" s="146"/>
      <c r="TUA128" s="146"/>
      <c r="TUB128" s="146"/>
      <c r="TUC128" s="146"/>
      <c r="TUD128" s="146"/>
      <c r="TUE128" s="146"/>
      <c r="TUF128" s="146"/>
      <c r="TUG128" s="146"/>
      <c r="TUH128" s="146"/>
      <c r="TUI128" s="146"/>
      <c r="TUJ128" s="146"/>
      <c r="TUK128" s="146"/>
      <c r="TUL128" s="146"/>
      <c r="TUM128" s="146"/>
      <c r="TUN128" s="146"/>
      <c r="TUO128" s="146"/>
      <c r="TUP128" s="146"/>
      <c r="TUQ128" s="146"/>
      <c r="TUR128" s="146"/>
      <c r="TUS128" s="146"/>
      <c r="TUT128" s="146"/>
      <c r="TUU128" s="146"/>
      <c r="TUV128" s="146"/>
      <c r="TUW128" s="146"/>
      <c r="TUX128" s="146"/>
      <c r="TUY128" s="146"/>
      <c r="TUZ128" s="146"/>
      <c r="TVA128" s="146"/>
      <c r="TVB128" s="146"/>
      <c r="TVC128" s="146"/>
      <c r="TVD128" s="146"/>
      <c r="TVE128" s="146"/>
      <c r="TVF128" s="146"/>
      <c r="TVG128" s="146"/>
      <c r="TVH128" s="146"/>
      <c r="TVI128" s="146"/>
      <c r="TVJ128" s="146"/>
      <c r="TVK128" s="146"/>
      <c r="TVL128" s="146"/>
      <c r="TVM128" s="146"/>
      <c r="TVN128" s="146"/>
      <c r="TVO128" s="146"/>
      <c r="TVP128" s="146"/>
      <c r="TVQ128" s="146"/>
      <c r="TVR128" s="146"/>
      <c r="TVS128" s="146"/>
      <c r="TVT128" s="146"/>
      <c r="TVU128" s="146"/>
      <c r="TVV128" s="146"/>
      <c r="TVW128" s="146"/>
      <c r="TVX128" s="146"/>
      <c r="TVY128" s="146"/>
      <c r="TVZ128" s="146"/>
      <c r="TWA128" s="146"/>
      <c r="TWB128" s="146"/>
      <c r="TWC128" s="146"/>
      <c r="TWD128" s="146"/>
      <c r="TWE128" s="146"/>
      <c r="TWF128" s="146"/>
      <c r="TWG128" s="146"/>
      <c r="TWH128" s="146"/>
      <c r="TWI128" s="146"/>
      <c r="TWJ128" s="146"/>
      <c r="TWK128" s="146"/>
      <c r="TWL128" s="146"/>
      <c r="TWM128" s="146"/>
      <c r="TWN128" s="146"/>
      <c r="TWO128" s="146"/>
      <c r="TWP128" s="146"/>
      <c r="TWQ128" s="146"/>
      <c r="TWR128" s="146"/>
      <c r="TWS128" s="146"/>
      <c r="TWT128" s="146"/>
      <c r="TWU128" s="146"/>
      <c r="TWV128" s="146"/>
      <c r="TWW128" s="146"/>
      <c r="TWX128" s="146"/>
      <c r="TWY128" s="146"/>
      <c r="TWZ128" s="146"/>
      <c r="TXA128" s="146"/>
      <c r="TXB128" s="146"/>
      <c r="TXC128" s="146"/>
      <c r="TXD128" s="146"/>
      <c r="TXE128" s="146"/>
      <c r="TXF128" s="146"/>
      <c r="TXG128" s="146"/>
      <c r="TXH128" s="146"/>
      <c r="TXI128" s="146"/>
      <c r="TXJ128" s="146"/>
      <c r="TXK128" s="146"/>
      <c r="TXL128" s="146"/>
      <c r="TXM128" s="146"/>
      <c r="TXN128" s="146"/>
      <c r="TXO128" s="146"/>
      <c r="TXP128" s="146"/>
      <c r="TXQ128" s="146"/>
      <c r="TXR128" s="146"/>
      <c r="TXS128" s="146"/>
      <c r="TXT128" s="146"/>
      <c r="TXU128" s="146"/>
      <c r="TXV128" s="146"/>
      <c r="TXW128" s="146"/>
      <c r="TXX128" s="146"/>
      <c r="TXY128" s="146"/>
      <c r="TXZ128" s="146"/>
      <c r="TYA128" s="146"/>
      <c r="TYB128" s="146"/>
      <c r="TYC128" s="146"/>
      <c r="TYD128" s="146"/>
      <c r="TYE128" s="146"/>
      <c r="TYF128" s="146"/>
      <c r="TYG128" s="146"/>
      <c r="TYH128" s="146"/>
      <c r="TYI128" s="146"/>
      <c r="TYJ128" s="146"/>
      <c r="TYK128" s="146"/>
      <c r="TYL128" s="146"/>
      <c r="TYM128" s="146"/>
      <c r="TYN128" s="146"/>
      <c r="TYO128" s="146"/>
      <c r="TYP128" s="146"/>
      <c r="TYQ128" s="146"/>
      <c r="TYR128" s="146"/>
      <c r="TYS128" s="146"/>
      <c r="TYT128" s="146"/>
      <c r="TYU128" s="146"/>
      <c r="TYV128" s="146"/>
      <c r="TYW128" s="146"/>
      <c r="TYX128" s="146"/>
      <c r="TYY128" s="146"/>
      <c r="TYZ128" s="146"/>
      <c r="TZA128" s="146"/>
      <c r="TZB128" s="146"/>
      <c r="TZC128" s="146"/>
      <c r="TZD128" s="146"/>
      <c r="TZE128" s="146"/>
      <c r="TZF128" s="146"/>
      <c r="TZG128" s="146"/>
      <c r="TZH128" s="146"/>
      <c r="TZI128" s="146"/>
      <c r="TZJ128" s="146"/>
      <c r="TZK128" s="146"/>
      <c r="TZL128" s="146"/>
      <c r="TZM128" s="146"/>
      <c r="TZN128" s="146"/>
      <c r="TZO128" s="146"/>
      <c r="TZP128" s="146"/>
      <c r="TZQ128" s="146"/>
      <c r="TZR128" s="146"/>
      <c r="TZS128" s="146"/>
      <c r="TZT128" s="146"/>
      <c r="TZU128" s="146"/>
      <c r="TZV128" s="146"/>
      <c r="TZW128" s="146"/>
      <c r="TZX128" s="146"/>
      <c r="TZY128" s="146"/>
      <c r="TZZ128" s="146"/>
      <c r="UAA128" s="146"/>
      <c r="UAB128" s="146"/>
      <c r="UAC128" s="146"/>
      <c r="UAD128" s="146"/>
      <c r="UAE128" s="146"/>
      <c r="UAF128" s="146"/>
      <c r="UAG128" s="146"/>
      <c r="UAH128" s="146"/>
      <c r="UAI128" s="146"/>
      <c r="UAJ128" s="146"/>
      <c r="UAK128" s="146"/>
      <c r="UAL128" s="146"/>
      <c r="UAM128" s="146"/>
      <c r="UAN128" s="146"/>
      <c r="UAO128" s="146"/>
      <c r="UAP128" s="146"/>
      <c r="UAQ128" s="146"/>
      <c r="UAR128" s="146"/>
      <c r="UAS128" s="146"/>
      <c r="UAT128" s="146"/>
      <c r="UAU128" s="146"/>
      <c r="UAV128" s="146"/>
      <c r="UAW128" s="146"/>
      <c r="UAX128" s="146"/>
      <c r="UAY128" s="146"/>
      <c r="UAZ128" s="146"/>
      <c r="UBA128" s="146"/>
      <c r="UBB128" s="146"/>
      <c r="UBC128" s="146"/>
      <c r="UBD128" s="146"/>
      <c r="UBE128" s="146"/>
      <c r="UBF128" s="146"/>
      <c r="UBG128" s="146"/>
      <c r="UBH128" s="146"/>
      <c r="UBI128" s="146"/>
      <c r="UBJ128" s="146"/>
      <c r="UBK128" s="146"/>
      <c r="UBL128" s="146"/>
      <c r="UBM128" s="146"/>
      <c r="UBN128" s="146"/>
      <c r="UBO128" s="146"/>
      <c r="UBP128" s="146"/>
      <c r="UBQ128" s="146"/>
      <c r="UBR128" s="146"/>
      <c r="UBS128" s="146"/>
      <c r="UBT128" s="146"/>
      <c r="UBU128" s="146"/>
      <c r="UBV128" s="146"/>
      <c r="UBW128" s="146"/>
      <c r="UBX128" s="146"/>
      <c r="UBY128" s="146"/>
      <c r="UBZ128" s="146"/>
      <c r="UCA128" s="146"/>
      <c r="UCB128" s="146"/>
      <c r="UCC128" s="146"/>
      <c r="UCD128" s="146"/>
      <c r="UCE128" s="146"/>
      <c r="UCF128" s="146"/>
      <c r="UCG128" s="146"/>
      <c r="UCH128" s="146"/>
      <c r="UCI128" s="146"/>
      <c r="UCJ128" s="146"/>
      <c r="UCK128" s="146"/>
      <c r="UCL128" s="146"/>
      <c r="UCM128" s="146"/>
      <c r="UCN128" s="146"/>
      <c r="UCO128" s="146"/>
      <c r="UCP128" s="146"/>
      <c r="UCQ128" s="146"/>
      <c r="UCR128" s="146"/>
      <c r="UCS128" s="146"/>
      <c r="UCT128" s="146"/>
      <c r="UCU128" s="146"/>
      <c r="UCV128" s="146"/>
      <c r="UCW128" s="146"/>
      <c r="UCX128" s="146"/>
      <c r="UCY128" s="146"/>
      <c r="UCZ128" s="146"/>
      <c r="UDA128" s="146"/>
      <c r="UDB128" s="146"/>
      <c r="UDC128" s="146"/>
      <c r="UDD128" s="146"/>
      <c r="UDE128" s="146"/>
      <c r="UDF128" s="146"/>
      <c r="UDG128" s="146"/>
      <c r="UDH128" s="146"/>
      <c r="UDI128" s="146"/>
      <c r="UDJ128" s="146"/>
      <c r="UDK128" s="146"/>
      <c r="UDL128" s="146"/>
      <c r="UDM128" s="146"/>
      <c r="UDN128" s="146"/>
      <c r="UDO128" s="146"/>
      <c r="UDP128" s="146"/>
      <c r="UDQ128" s="146"/>
      <c r="UDR128" s="146"/>
      <c r="UDS128" s="146"/>
      <c r="UDT128" s="146"/>
      <c r="UDU128" s="146"/>
      <c r="UDV128" s="146"/>
      <c r="UDW128" s="146"/>
      <c r="UDX128" s="146"/>
      <c r="UDY128" s="146"/>
      <c r="UDZ128" s="146"/>
      <c r="UEA128" s="146"/>
      <c r="UEB128" s="146"/>
      <c r="UEC128" s="146"/>
      <c r="UED128" s="146"/>
      <c r="UEE128" s="146"/>
      <c r="UEF128" s="146"/>
      <c r="UEG128" s="146"/>
      <c r="UEH128" s="146"/>
      <c r="UEI128" s="146"/>
      <c r="UEJ128" s="146"/>
      <c r="UEK128" s="146"/>
      <c r="UEL128" s="146"/>
      <c r="UEM128" s="146"/>
      <c r="UEN128" s="146"/>
      <c r="UEO128" s="146"/>
      <c r="UEP128" s="146"/>
      <c r="UEQ128" s="146"/>
      <c r="UER128" s="146"/>
      <c r="UES128" s="146"/>
      <c r="UET128" s="146"/>
      <c r="UEU128" s="146"/>
      <c r="UEV128" s="146"/>
      <c r="UEW128" s="146"/>
      <c r="UEX128" s="146"/>
      <c r="UEY128" s="146"/>
      <c r="UEZ128" s="146"/>
      <c r="UFA128" s="146"/>
      <c r="UFB128" s="146"/>
      <c r="UFC128" s="146"/>
      <c r="UFD128" s="146"/>
      <c r="UFE128" s="146"/>
      <c r="UFF128" s="146"/>
      <c r="UFG128" s="146"/>
      <c r="UFH128" s="146"/>
      <c r="UFI128" s="146"/>
      <c r="UFJ128" s="146"/>
      <c r="UFK128" s="146"/>
      <c r="UFL128" s="146"/>
      <c r="UFM128" s="146"/>
      <c r="UFN128" s="146"/>
      <c r="UFO128" s="146"/>
      <c r="UFP128" s="146"/>
      <c r="UFQ128" s="146"/>
      <c r="UFR128" s="146"/>
      <c r="UFS128" s="146"/>
      <c r="UFT128" s="146"/>
      <c r="UFU128" s="146"/>
      <c r="UFV128" s="146"/>
      <c r="UFW128" s="146"/>
      <c r="UFX128" s="146"/>
      <c r="UFY128" s="146"/>
      <c r="UFZ128" s="146"/>
      <c r="UGA128" s="146"/>
      <c r="UGB128" s="146"/>
      <c r="UGC128" s="146"/>
      <c r="UGD128" s="146"/>
      <c r="UGE128" s="146"/>
      <c r="UGF128" s="146"/>
      <c r="UGG128" s="146"/>
      <c r="UGH128" s="146"/>
      <c r="UGI128" s="146"/>
      <c r="UGJ128" s="146"/>
      <c r="UGK128" s="146"/>
      <c r="UGL128" s="146"/>
      <c r="UGM128" s="146"/>
      <c r="UGN128" s="146"/>
      <c r="UGO128" s="146"/>
      <c r="UGP128" s="146"/>
      <c r="UGQ128" s="146"/>
      <c r="UGR128" s="146"/>
      <c r="UGS128" s="146"/>
      <c r="UGT128" s="146"/>
      <c r="UGU128" s="146"/>
      <c r="UGV128" s="146"/>
      <c r="UGW128" s="146"/>
      <c r="UGX128" s="146"/>
      <c r="UGY128" s="146"/>
      <c r="UGZ128" s="146"/>
      <c r="UHA128" s="146"/>
      <c r="UHB128" s="146"/>
      <c r="UHC128" s="146"/>
      <c r="UHD128" s="146"/>
      <c r="UHE128" s="146"/>
      <c r="UHF128" s="146"/>
      <c r="UHG128" s="146"/>
      <c r="UHH128" s="146"/>
      <c r="UHI128" s="146"/>
      <c r="UHJ128" s="146"/>
      <c r="UHK128" s="146"/>
      <c r="UHL128" s="146"/>
      <c r="UHM128" s="146"/>
      <c r="UHN128" s="146"/>
      <c r="UHO128" s="146"/>
      <c r="UHP128" s="146"/>
      <c r="UHQ128" s="146"/>
      <c r="UHR128" s="146"/>
      <c r="UHS128" s="146"/>
      <c r="UHT128" s="146"/>
      <c r="UHU128" s="146"/>
      <c r="UHV128" s="146"/>
      <c r="UHW128" s="146"/>
      <c r="UHX128" s="146"/>
      <c r="UHY128" s="146"/>
      <c r="UHZ128" s="146"/>
      <c r="UIA128" s="146"/>
      <c r="UIB128" s="146"/>
      <c r="UIC128" s="146"/>
      <c r="UID128" s="146"/>
      <c r="UIE128" s="146"/>
      <c r="UIF128" s="146"/>
      <c r="UIG128" s="146"/>
      <c r="UIH128" s="146"/>
      <c r="UII128" s="146"/>
      <c r="UIJ128" s="146"/>
      <c r="UIK128" s="146"/>
      <c r="UIL128" s="146"/>
      <c r="UIM128" s="146"/>
      <c r="UIN128" s="146"/>
      <c r="UIO128" s="146"/>
      <c r="UIP128" s="146"/>
      <c r="UIQ128" s="146"/>
      <c r="UIR128" s="146"/>
      <c r="UIS128" s="146"/>
      <c r="UIT128" s="146"/>
      <c r="UIU128" s="146"/>
      <c r="UIV128" s="146"/>
      <c r="UIW128" s="146"/>
      <c r="UIX128" s="146"/>
      <c r="UIY128" s="146"/>
      <c r="UIZ128" s="146"/>
      <c r="UJA128" s="146"/>
      <c r="UJB128" s="146"/>
      <c r="UJC128" s="146"/>
      <c r="UJD128" s="146"/>
      <c r="UJE128" s="146"/>
      <c r="UJF128" s="146"/>
      <c r="UJG128" s="146"/>
      <c r="UJH128" s="146"/>
      <c r="UJI128" s="146"/>
      <c r="UJJ128" s="146"/>
      <c r="UJK128" s="146"/>
      <c r="UJL128" s="146"/>
      <c r="UJM128" s="146"/>
      <c r="UJN128" s="146"/>
      <c r="UJO128" s="146"/>
      <c r="UJP128" s="146"/>
      <c r="UJQ128" s="146"/>
      <c r="UJR128" s="146"/>
      <c r="UJS128" s="146"/>
      <c r="UJT128" s="146"/>
      <c r="UJU128" s="146"/>
      <c r="UJV128" s="146"/>
      <c r="UJW128" s="146"/>
      <c r="UJX128" s="146"/>
      <c r="UJY128" s="146"/>
      <c r="UJZ128" s="146"/>
      <c r="UKA128" s="146"/>
      <c r="UKB128" s="146"/>
      <c r="UKC128" s="146"/>
      <c r="UKD128" s="146"/>
      <c r="UKE128" s="146"/>
      <c r="UKF128" s="146"/>
      <c r="UKG128" s="146"/>
      <c r="UKH128" s="146"/>
      <c r="UKI128" s="146"/>
      <c r="UKJ128" s="146"/>
      <c r="UKK128" s="146"/>
      <c r="UKL128" s="146"/>
      <c r="UKM128" s="146"/>
      <c r="UKN128" s="146"/>
      <c r="UKO128" s="146"/>
      <c r="UKP128" s="146"/>
      <c r="UKQ128" s="146"/>
      <c r="UKR128" s="146"/>
      <c r="UKS128" s="146"/>
      <c r="UKT128" s="146"/>
      <c r="UKU128" s="146"/>
      <c r="UKV128" s="146"/>
      <c r="UKW128" s="146"/>
      <c r="UKX128" s="146"/>
      <c r="UKY128" s="146"/>
      <c r="UKZ128" s="146"/>
      <c r="ULA128" s="146"/>
      <c r="ULB128" s="146"/>
      <c r="ULC128" s="146"/>
      <c r="ULD128" s="146"/>
      <c r="ULE128" s="146"/>
      <c r="ULF128" s="146"/>
      <c r="ULG128" s="146"/>
      <c r="ULH128" s="146"/>
      <c r="ULI128" s="146"/>
      <c r="ULJ128" s="146"/>
      <c r="ULK128" s="146"/>
      <c r="ULL128" s="146"/>
      <c r="ULM128" s="146"/>
      <c r="ULN128" s="146"/>
      <c r="ULO128" s="146"/>
      <c r="ULP128" s="146"/>
      <c r="ULQ128" s="146"/>
      <c r="ULR128" s="146"/>
      <c r="ULS128" s="146"/>
      <c r="ULT128" s="146"/>
      <c r="ULU128" s="146"/>
      <c r="ULV128" s="146"/>
      <c r="ULW128" s="146"/>
      <c r="ULX128" s="146"/>
      <c r="ULY128" s="146"/>
      <c r="ULZ128" s="146"/>
      <c r="UMA128" s="146"/>
      <c r="UMB128" s="146"/>
      <c r="UMC128" s="146"/>
      <c r="UMD128" s="146"/>
      <c r="UME128" s="146"/>
      <c r="UMF128" s="146"/>
      <c r="UMG128" s="146"/>
      <c r="UMH128" s="146"/>
      <c r="UMI128" s="146"/>
      <c r="UMJ128" s="146"/>
      <c r="UMK128" s="146"/>
      <c r="UML128" s="146"/>
      <c r="UMM128" s="146"/>
      <c r="UMN128" s="146"/>
      <c r="UMO128" s="146"/>
      <c r="UMP128" s="146"/>
      <c r="UMQ128" s="146"/>
      <c r="UMR128" s="146"/>
      <c r="UMS128" s="146"/>
      <c r="UMT128" s="146"/>
      <c r="UMU128" s="146"/>
      <c r="UMV128" s="146"/>
      <c r="UMW128" s="146"/>
      <c r="UMX128" s="146"/>
      <c r="UMY128" s="146"/>
      <c r="UMZ128" s="146"/>
      <c r="UNA128" s="146"/>
      <c r="UNB128" s="146"/>
      <c r="UNC128" s="146"/>
      <c r="UND128" s="146"/>
      <c r="UNE128" s="146"/>
      <c r="UNF128" s="146"/>
      <c r="UNG128" s="146"/>
      <c r="UNH128" s="146"/>
      <c r="UNI128" s="146"/>
      <c r="UNJ128" s="146"/>
      <c r="UNK128" s="146"/>
      <c r="UNL128" s="146"/>
      <c r="UNM128" s="146"/>
      <c r="UNN128" s="146"/>
      <c r="UNO128" s="146"/>
      <c r="UNP128" s="146"/>
      <c r="UNQ128" s="146"/>
      <c r="UNR128" s="146"/>
      <c r="UNS128" s="146"/>
      <c r="UNT128" s="146"/>
      <c r="UNU128" s="146"/>
      <c r="UNV128" s="146"/>
      <c r="UNW128" s="146"/>
      <c r="UNX128" s="146"/>
      <c r="UNY128" s="146"/>
      <c r="UNZ128" s="146"/>
      <c r="UOA128" s="146"/>
      <c r="UOB128" s="146"/>
      <c r="UOC128" s="146"/>
      <c r="UOD128" s="146"/>
      <c r="UOE128" s="146"/>
      <c r="UOF128" s="146"/>
      <c r="UOG128" s="146"/>
      <c r="UOH128" s="146"/>
      <c r="UOI128" s="146"/>
      <c r="UOJ128" s="146"/>
      <c r="UOK128" s="146"/>
      <c r="UOL128" s="146"/>
      <c r="UOM128" s="146"/>
      <c r="UON128" s="146"/>
      <c r="UOO128" s="146"/>
      <c r="UOP128" s="146"/>
      <c r="UOQ128" s="146"/>
      <c r="UOR128" s="146"/>
      <c r="UOS128" s="146"/>
      <c r="UOT128" s="146"/>
      <c r="UOU128" s="146"/>
      <c r="UOV128" s="146"/>
      <c r="UOW128" s="146"/>
      <c r="UOX128" s="146"/>
      <c r="UOY128" s="146"/>
      <c r="UOZ128" s="146"/>
      <c r="UPA128" s="146"/>
      <c r="UPB128" s="146"/>
      <c r="UPC128" s="146"/>
      <c r="UPD128" s="146"/>
      <c r="UPE128" s="146"/>
      <c r="UPF128" s="146"/>
      <c r="UPG128" s="146"/>
      <c r="UPH128" s="146"/>
      <c r="UPI128" s="146"/>
      <c r="UPJ128" s="146"/>
      <c r="UPK128" s="146"/>
      <c r="UPL128" s="146"/>
      <c r="UPM128" s="146"/>
      <c r="UPN128" s="146"/>
      <c r="UPO128" s="146"/>
      <c r="UPP128" s="146"/>
      <c r="UPQ128" s="146"/>
      <c r="UPR128" s="146"/>
      <c r="UPS128" s="146"/>
      <c r="UPT128" s="146"/>
      <c r="UPU128" s="146"/>
      <c r="UPV128" s="146"/>
      <c r="UPW128" s="146"/>
      <c r="UPX128" s="146"/>
      <c r="UPY128" s="146"/>
      <c r="UPZ128" s="146"/>
      <c r="UQA128" s="146"/>
      <c r="UQB128" s="146"/>
      <c r="UQC128" s="146"/>
      <c r="UQD128" s="146"/>
      <c r="UQE128" s="146"/>
      <c r="UQF128" s="146"/>
      <c r="UQG128" s="146"/>
      <c r="UQH128" s="146"/>
      <c r="UQI128" s="146"/>
      <c r="UQJ128" s="146"/>
      <c r="UQK128" s="146"/>
      <c r="UQL128" s="146"/>
      <c r="UQM128" s="146"/>
      <c r="UQN128" s="146"/>
      <c r="UQO128" s="146"/>
      <c r="UQP128" s="146"/>
      <c r="UQQ128" s="146"/>
      <c r="UQR128" s="146"/>
      <c r="UQS128" s="146"/>
      <c r="UQT128" s="146"/>
      <c r="UQU128" s="146"/>
      <c r="UQV128" s="146"/>
      <c r="UQW128" s="146"/>
      <c r="UQX128" s="146"/>
      <c r="UQY128" s="146"/>
      <c r="UQZ128" s="146"/>
      <c r="URA128" s="146"/>
      <c r="URB128" s="146"/>
      <c r="URC128" s="146"/>
      <c r="URD128" s="146"/>
      <c r="URE128" s="146"/>
      <c r="URF128" s="146"/>
      <c r="URG128" s="146"/>
      <c r="URH128" s="146"/>
      <c r="URI128" s="146"/>
      <c r="URJ128" s="146"/>
      <c r="URK128" s="146"/>
      <c r="URL128" s="146"/>
      <c r="URM128" s="146"/>
      <c r="URN128" s="146"/>
      <c r="URO128" s="146"/>
      <c r="URP128" s="146"/>
      <c r="URQ128" s="146"/>
      <c r="URR128" s="146"/>
      <c r="URS128" s="146"/>
      <c r="URT128" s="146"/>
      <c r="URU128" s="146"/>
      <c r="URV128" s="146"/>
      <c r="URW128" s="146"/>
      <c r="URX128" s="146"/>
      <c r="URY128" s="146"/>
      <c r="URZ128" s="146"/>
      <c r="USA128" s="146"/>
      <c r="USB128" s="146"/>
      <c r="USC128" s="146"/>
      <c r="USD128" s="146"/>
      <c r="USE128" s="146"/>
      <c r="USF128" s="146"/>
      <c r="USG128" s="146"/>
      <c r="USH128" s="146"/>
      <c r="USI128" s="146"/>
      <c r="USJ128" s="146"/>
      <c r="USK128" s="146"/>
      <c r="USL128" s="146"/>
      <c r="USM128" s="146"/>
      <c r="USN128" s="146"/>
      <c r="USO128" s="146"/>
      <c r="USP128" s="146"/>
      <c r="USQ128" s="146"/>
      <c r="USR128" s="146"/>
      <c r="USS128" s="146"/>
      <c r="UST128" s="146"/>
      <c r="USU128" s="146"/>
      <c r="USV128" s="146"/>
      <c r="USW128" s="146"/>
      <c r="USX128" s="146"/>
      <c r="USY128" s="146"/>
      <c r="USZ128" s="146"/>
      <c r="UTA128" s="146"/>
      <c r="UTB128" s="146"/>
      <c r="UTC128" s="146"/>
      <c r="UTD128" s="146"/>
      <c r="UTE128" s="146"/>
      <c r="UTF128" s="146"/>
      <c r="UTG128" s="146"/>
      <c r="UTH128" s="146"/>
      <c r="UTI128" s="146"/>
      <c r="UTJ128" s="146"/>
      <c r="UTK128" s="146"/>
      <c r="UTL128" s="146"/>
      <c r="UTM128" s="146"/>
      <c r="UTN128" s="146"/>
      <c r="UTO128" s="146"/>
      <c r="UTP128" s="146"/>
      <c r="UTQ128" s="146"/>
      <c r="UTR128" s="146"/>
      <c r="UTS128" s="146"/>
      <c r="UTT128" s="146"/>
      <c r="UTU128" s="146"/>
      <c r="UTV128" s="146"/>
      <c r="UTW128" s="146"/>
      <c r="UTX128" s="146"/>
      <c r="UTY128" s="146"/>
      <c r="UTZ128" s="146"/>
      <c r="UUA128" s="146"/>
      <c r="UUB128" s="146"/>
      <c r="UUC128" s="146"/>
      <c r="UUD128" s="146"/>
      <c r="UUE128" s="146"/>
      <c r="UUF128" s="146"/>
      <c r="UUG128" s="146"/>
      <c r="UUH128" s="146"/>
      <c r="UUI128" s="146"/>
      <c r="UUJ128" s="146"/>
      <c r="UUK128" s="146"/>
      <c r="UUL128" s="146"/>
      <c r="UUM128" s="146"/>
      <c r="UUN128" s="146"/>
      <c r="UUO128" s="146"/>
      <c r="UUP128" s="146"/>
      <c r="UUQ128" s="146"/>
      <c r="UUR128" s="146"/>
      <c r="UUS128" s="146"/>
      <c r="UUT128" s="146"/>
      <c r="UUU128" s="146"/>
      <c r="UUV128" s="146"/>
      <c r="UUW128" s="146"/>
      <c r="UUX128" s="146"/>
      <c r="UUY128" s="146"/>
      <c r="UUZ128" s="146"/>
      <c r="UVA128" s="146"/>
      <c r="UVB128" s="146"/>
      <c r="UVC128" s="146"/>
      <c r="UVD128" s="146"/>
      <c r="UVE128" s="146"/>
      <c r="UVF128" s="146"/>
      <c r="UVG128" s="146"/>
      <c r="UVH128" s="146"/>
      <c r="UVI128" s="146"/>
      <c r="UVJ128" s="146"/>
      <c r="UVK128" s="146"/>
      <c r="UVL128" s="146"/>
      <c r="UVM128" s="146"/>
      <c r="UVN128" s="146"/>
      <c r="UVO128" s="146"/>
      <c r="UVP128" s="146"/>
      <c r="UVQ128" s="146"/>
      <c r="UVR128" s="146"/>
      <c r="UVS128" s="146"/>
      <c r="UVT128" s="146"/>
      <c r="UVU128" s="146"/>
      <c r="UVV128" s="146"/>
      <c r="UVW128" s="146"/>
      <c r="UVX128" s="146"/>
      <c r="UVY128" s="146"/>
      <c r="UVZ128" s="146"/>
      <c r="UWA128" s="146"/>
      <c r="UWB128" s="146"/>
      <c r="UWC128" s="146"/>
      <c r="UWD128" s="146"/>
      <c r="UWE128" s="146"/>
      <c r="UWF128" s="146"/>
      <c r="UWG128" s="146"/>
      <c r="UWH128" s="146"/>
      <c r="UWI128" s="146"/>
      <c r="UWJ128" s="146"/>
      <c r="UWK128" s="146"/>
      <c r="UWL128" s="146"/>
      <c r="UWM128" s="146"/>
      <c r="UWN128" s="146"/>
      <c r="UWO128" s="146"/>
      <c r="UWP128" s="146"/>
      <c r="UWQ128" s="146"/>
      <c r="UWR128" s="146"/>
      <c r="UWS128" s="146"/>
      <c r="UWT128" s="146"/>
      <c r="UWU128" s="146"/>
      <c r="UWV128" s="146"/>
      <c r="UWW128" s="146"/>
      <c r="UWX128" s="146"/>
      <c r="UWY128" s="146"/>
      <c r="UWZ128" s="146"/>
      <c r="UXA128" s="146"/>
      <c r="UXB128" s="146"/>
      <c r="UXC128" s="146"/>
      <c r="UXD128" s="146"/>
      <c r="UXE128" s="146"/>
      <c r="UXF128" s="146"/>
      <c r="UXG128" s="146"/>
      <c r="UXH128" s="146"/>
      <c r="UXI128" s="146"/>
      <c r="UXJ128" s="146"/>
      <c r="UXK128" s="146"/>
      <c r="UXL128" s="146"/>
      <c r="UXM128" s="146"/>
      <c r="UXN128" s="146"/>
      <c r="UXO128" s="146"/>
      <c r="UXP128" s="146"/>
      <c r="UXQ128" s="146"/>
      <c r="UXR128" s="146"/>
      <c r="UXS128" s="146"/>
      <c r="UXT128" s="146"/>
      <c r="UXU128" s="146"/>
      <c r="UXV128" s="146"/>
      <c r="UXW128" s="146"/>
      <c r="UXX128" s="146"/>
      <c r="UXY128" s="146"/>
      <c r="UXZ128" s="146"/>
      <c r="UYA128" s="146"/>
      <c r="UYB128" s="146"/>
      <c r="UYC128" s="146"/>
      <c r="UYD128" s="146"/>
      <c r="UYE128" s="146"/>
      <c r="UYF128" s="146"/>
      <c r="UYG128" s="146"/>
      <c r="UYH128" s="146"/>
      <c r="UYI128" s="146"/>
      <c r="UYJ128" s="146"/>
      <c r="UYK128" s="146"/>
      <c r="UYL128" s="146"/>
      <c r="UYM128" s="146"/>
      <c r="UYN128" s="146"/>
      <c r="UYO128" s="146"/>
      <c r="UYP128" s="146"/>
      <c r="UYQ128" s="146"/>
      <c r="UYR128" s="146"/>
      <c r="UYS128" s="146"/>
      <c r="UYT128" s="146"/>
      <c r="UYU128" s="146"/>
      <c r="UYV128" s="146"/>
      <c r="UYW128" s="146"/>
      <c r="UYX128" s="146"/>
      <c r="UYY128" s="146"/>
      <c r="UYZ128" s="146"/>
      <c r="UZA128" s="146"/>
      <c r="UZB128" s="146"/>
      <c r="UZC128" s="146"/>
      <c r="UZD128" s="146"/>
      <c r="UZE128" s="146"/>
      <c r="UZF128" s="146"/>
      <c r="UZG128" s="146"/>
      <c r="UZH128" s="146"/>
      <c r="UZI128" s="146"/>
      <c r="UZJ128" s="146"/>
      <c r="UZK128" s="146"/>
      <c r="UZL128" s="146"/>
      <c r="UZM128" s="146"/>
      <c r="UZN128" s="146"/>
      <c r="UZO128" s="146"/>
      <c r="UZP128" s="146"/>
      <c r="UZQ128" s="146"/>
      <c r="UZR128" s="146"/>
      <c r="UZS128" s="146"/>
      <c r="UZT128" s="146"/>
      <c r="UZU128" s="146"/>
      <c r="UZV128" s="146"/>
      <c r="UZW128" s="146"/>
      <c r="UZX128" s="146"/>
      <c r="UZY128" s="146"/>
      <c r="UZZ128" s="146"/>
      <c r="VAA128" s="146"/>
      <c r="VAB128" s="146"/>
      <c r="VAC128" s="146"/>
      <c r="VAD128" s="146"/>
      <c r="VAE128" s="146"/>
      <c r="VAF128" s="146"/>
      <c r="VAG128" s="146"/>
      <c r="VAH128" s="146"/>
      <c r="VAI128" s="146"/>
      <c r="VAJ128" s="146"/>
      <c r="VAK128" s="146"/>
      <c r="VAL128" s="146"/>
      <c r="VAM128" s="146"/>
      <c r="VAN128" s="146"/>
      <c r="VAO128" s="146"/>
      <c r="VAP128" s="146"/>
      <c r="VAQ128" s="146"/>
      <c r="VAR128" s="146"/>
      <c r="VAS128" s="146"/>
      <c r="VAT128" s="146"/>
      <c r="VAU128" s="146"/>
      <c r="VAV128" s="146"/>
      <c r="VAW128" s="146"/>
      <c r="VAX128" s="146"/>
      <c r="VAY128" s="146"/>
      <c r="VAZ128" s="146"/>
      <c r="VBA128" s="146"/>
      <c r="VBB128" s="146"/>
      <c r="VBC128" s="146"/>
      <c r="VBD128" s="146"/>
      <c r="VBE128" s="146"/>
      <c r="VBF128" s="146"/>
      <c r="VBG128" s="146"/>
      <c r="VBH128" s="146"/>
      <c r="VBI128" s="146"/>
      <c r="VBJ128" s="146"/>
      <c r="VBK128" s="146"/>
      <c r="VBL128" s="146"/>
      <c r="VBM128" s="146"/>
      <c r="VBN128" s="146"/>
      <c r="VBO128" s="146"/>
      <c r="VBP128" s="146"/>
      <c r="VBQ128" s="146"/>
      <c r="VBR128" s="146"/>
      <c r="VBS128" s="146"/>
      <c r="VBT128" s="146"/>
      <c r="VBU128" s="146"/>
      <c r="VBV128" s="146"/>
      <c r="VBW128" s="146"/>
      <c r="VBX128" s="146"/>
      <c r="VBY128" s="146"/>
      <c r="VBZ128" s="146"/>
      <c r="VCA128" s="146"/>
      <c r="VCB128" s="146"/>
      <c r="VCC128" s="146"/>
      <c r="VCD128" s="146"/>
      <c r="VCE128" s="146"/>
      <c r="VCF128" s="146"/>
      <c r="VCG128" s="146"/>
      <c r="VCH128" s="146"/>
      <c r="VCI128" s="146"/>
      <c r="VCJ128" s="146"/>
      <c r="VCK128" s="146"/>
      <c r="VCL128" s="146"/>
      <c r="VCM128" s="146"/>
      <c r="VCN128" s="146"/>
      <c r="VCO128" s="146"/>
      <c r="VCP128" s="146"/>
      <c r="VCQ128" s="146"/>
      <c r="VCR128" s="146"/>
      <c r="VCS128" s="146"/>
      <c r="VCT128" s="146"/>
      <c r="VCU128" s="146"/>
      <c r="VCV128" s="146"/>
      <c r="VCW128" s="146"/>
      <c r="VCX128" s="146"/>
      <c r="VCY128" s="146"/>
      <c r="VCZ128" s="146"/>
      <c r="VDA128" s="146"/>
      <c r="VDB128" s="146"/>
      <c r="VDC128" s="146"/>
      <c r="VDD128" s="146"/>
      <c r="VDE128" s="146"/>
      <c r="VDF128" s="146"/>
      <c r="VDG128" s="146"/>
      <c r="VDH128" s="146"/>
      <c r="VDI128" s="146"/>
      <c r="VDJ128" s="146"/>
      <c r="VDK128" s="146"/>
      <c r="VDL128" s="146"/>
      <c r="VDM128" s="146"/>
      <c r="VDN128" s="146"/>
      <c r="VDO128" s="146"/>
      <c r="VDP128" s="146"/>
      <c r="VDQ128" s="146"/>
      <c r="VDR128" s="146"/>
      <c r="VDS128" s="146"/>
      <c r="VDT128" s="146"/>
      <c r="VDU128" s="146"/>
      <c r="VDV128" s="146"/>
      <c r="VDW128" s="146"/>
      <c r="VDX128" s="146"/>
      <c r="VDY128" s="146"/>
      <c r="VDZ128" s="146"/>
      <c r="VEA128" s="146"/>
      <c r="VEB128" s="146"/>
      <c r="VEC128" s="146"/>
      <c r="VED128" s="146"/>
      <c r="VEE128" s="146"/>
      <c r="VEF128" s="146"/>
      <c r="VEG128" s="146"/>
      <c r="VEH128" s="146"/>
      <c r="VEI128" s="146"/>
      <c r="VEJ128" s="146"/>
      <c r="VEK128" s="146"/>
      <c r="VEL128" s="146"/>
      <c r="VEM128" s="146"/>
      <c r="VEN128" s="146"/>
      <c r="VEO128" s="146"/>
      <c r="VEP128" s="146"/>
      <c r="VEQ128" s="146"/>
      <c r="VER128" s="146"/>
      <c r="VES128" s="146"/>
      <c r="VET128" s="146"/>
      <c r="VEU128" s="146"/>
      <c r="VEV128" s="146"/>
      <c r="VEW128" s="146"/>
      <c r="VEX128" s="146"/>
      <c r="VEY128" s="146"/>
      <c r="VEZ128" s="146"/>
      <c r="VFA128" s="146"/>
      <c r="VFB128" s="146"/>
      <c r="VFC128" s="146"/>
      <c r="VFD128" s="146"/>
      <c r="VFE128" s="146"/>
      <c r="VFF128" s="146"/>
      <c r="VFG128" s="146"/>
      <c r="VFH128" s="146"/>
      <c r="VFI128" s="146"/>
      <c r="VFJ128" s="146"/>
      <c r="VFK128" s="146"/>
      <c r="VFL128" s="146"/>
      <c r="VFM128" s="146"/>
      <c r="VFN128" s="146"/>
      <c r="VFO128" s="146"/>
      <c r="VFP128" s="146"/>
      <c r="VFQ128" s="146"/>
      <c r="VFR128" s="146"/>
      <c r="VFS128" s="146"/>
      <c r="VFT128" s="146"/>
      <c r="VFU128" s="146"/>
      <c r="VFV128" s="146"/>
      <c r="VFW128" s="146"/>
      <c r="VFX128" s="146"/>
      <c r="VFY128" s="146"/>
      <c r="VFZ128" s="146"/>
      <c r="VGA128" s="146"/>
      <c r="VGB128" s="146"/>
      <c r="VGC128" s="146"/>
      <c r="VGD128" s="146"/>
      <c r="VGE128" s="146"/>
      <c r="VGF128" s="146"/>
      <c r="VGG128" s="146"/>
      <c r="VGH128" s="146"/>
      <c r="VGI128" s="146"/>
      <c r="VGJ128" s="146"/>
      <c r="VGK128" s="146"/>
      <c r="VGL128" s="146"/>
      <c r="VGM128" s="146"/>
      <c r="VGN128" s="146"/>
      <c r="VGO128" s="146"/>
      <c r="VGP128" s="146"/>
      <c r="VGQ128" s="146"/>
      <c r="VGR128" s="146"/>
      <c r="VGS128" s="146"/>
      <c r="VGT128" s="146"/>
      <c r="VGU128" s="146"/>
      <c r="VGV128" s="146"/>
      <c r="VGW128" s="146"/>
      <c r="VGX128" s="146"/>
      <c r="VGY128" s="146"/>
      <c r="VGZ128" s="146"/>
      <c r="VHA128" s="146"/>
      <c r="VHB128" s="146"/>
      <c r="VHC128" s="146"/>
      <c r="VHD128" s="146"/>
      <c r="VHE128" s="146"/>
      <c r="VHF128" s="146"/>
      <c r="VHG128" s="146"/>
      <c r="VHH128" s="146"/>
      <c r="VHI128" s="146"/>
      <c r="VHJ128" s="146"/>
      <c r="VHK128" s="146"/>
      <c r="VHL128" s="146"/>
      <c r="VHM128" s="146"/>
      <c r="VHN128" s="146"/>
      <c r="VHO128" s="146"/>
      <c r="VHP128" s="146"/>
      <c r="VHQ128" s="146"/>
      <c r="VHR128" s="146"/>
      <c r="VHS128" s="146"/>
      <c r="VHT128" s="146"/>
      <c r="VHU128" s="146"/>
      <c r="VHV128" s="146"/>
      <c r="VHW128" s="146"/>
      <c r="VHX128" s="146"/>
      <c r="VHY128" s="146"/>
      <c r="VHZ128" s="146"/>
      <c r="VIA128" s="146"/>
      <c r="VIB128" s="146"/>
      <c r="VIC128" s="146"/>
      <c r="VID128" s="146"/>
      <c r="VIE128" s="146"/>
      <c r="VIF128" s="146"/>
      <c r="VIG128" s="146"/>
      <c r="VIH128" s="146"/>
      <c r="VII128" s="146"/>
      <c r="VIJ128" s="146"/>
      <c r="VIK128" s="146"/>
      <c r="VIL128" s="146"/>
      <c r="VIM128" s="146"/>
      <c r="VIN128" s="146"/>
      <c r="VIO128" s="146"/>
      <c r="VIP128" s="146"/>
      <c r="VIQ128" s="146"/>
      <c r="VIR128" s="146"/>
      <c r="VIS128" s="146"/>
      <c r="VIT128" s="146"/>
      <c r="VIU128" s="146"/>
      <c r="VIV128" s="146"/>
      <c r="VIW128" s="146"/>
      <c r="VIX128" s="146"/>
      <c r="VIY128" s="146"/>
      <c r="VIZ128" s="146"/>
      <c r="VJA128" s="146"/>
      <c r="VJB128" s="146"/>
      <c r="VJC128" s="146"/>
      <c r="VJD128" s="146"/>
      <c r="VJE128" s="146"/>
      <c r="VJF128" s="146"/>
      <c r="VJG128" s="146"/>
      <c r="VJH128" s="146"/>
      <c r="VJI128" s="146"/>
      <c r="VJJ128" s="146"/>
      <c r="VJK128" s="146"/>
      <c r="VJL128" s="146"/>
      <c r="VJM128" s="146"/>
      <c r="VJN128" s="146"/>
      <c r="VJO128" s="146"/>
      <c r="VJP128" s="146"/>
      <c r="VJQ128" s="146"/>
      <c r="VJR128" s="146"/>
      <c r="VJS128" s="146"/>
      <c r="VJT128" s="146"/>
      <c r="VJU128" s="146"/>
      <c r="VJV128" s="146"/>
      <c r="VJW128" s="146"/>
      <c r="VJX128" s="146"/>
      <c r="VJY128" s="146"/>
      <c r="VJZ128" s="146"/>
      <c r="VKA128" s="146"/>
      <c r="VKB128" s="146"/>
      <c r="VKC128" s="146"/>
      <c r="VKD128" s="146"/>
      <c r="VKE128" s="146"/>
      <c r="VKF128" s="146"/>
      <c r="VKG128" s="146"/>
      <c r="VKH128" s="146"/>
      <c r="VKI128" s="146"/>
      <c r="VKJ128" s="146"/>
      <c r="VKK128" s="146"/>
      <c r="VKL128" s="146"/>
      <c r="VKM128" s="146"/>
      <c r="VKN128" s="146"/>
      <c r="VKO128" s="146"/>
      <c r="VKP128" s="146"/>
      <c r="VKQ128" s="146"/>
      <c r="VKR128" s="146"/>
      <c r="VKS128" s="146"/>
      <c r="VKT128" s="146"/>
      <c r="VKU128" s="146"/>
      <c r="VKV128" s="146"/>
      <c r="VKW128" s="146"/>
      <c r="VKX128" s="146"/>
      <c r="VKY128" s="146"/>
      <c r="VKZ128" s="146"/>
      <c r="VLA128" s="146"/>
      <c r="VLB128" s="146"/>
      <c r="VLC128" s="146"/>
      <c r="VLD128" s="146"/>
      <c r="VLE128" s="146"/>
      <c r="VLF128" s="146"/>
      <c r="VLG128" s="146"/>
      <c r="VLH128" s="146"/>
      <c r="VLI128" s="146"/>
      <c r="VLJ128" s="146"/>
      <c r="VLK128" s="146"/>
      <c r="VLL128" s="146"/>
      <c r="VLM128" s="146"/>
      <c r="VLN128" s="146"/>
      <c r="VLO128" s="146"/>
      <c r="VLP128" s="146"/>
      <c r="VLQ128" s="146"/>
      <c r="VLR128" s="146"/>
      <c r="VLS128" s="146"/>
      <c r="VLT128" s="146"/>
      <c r="VLU128" s="146"/>
      <c r="VLV128" s="146"/>
      <c r="VLW128" s="146"/>
      <c r="VLX128" s="146"/>
      <c r="VLY128" s="146"/>
      <c r="VLZ128" s="146"/>
      <c r="VMA128" s="146"/>
      <c r="VMB128" s="146"/>
      <c r="VMC128" s="146"/>
      <c r="VMD128" s="146"/>
      <c r="VME128" s="146"/>
      <c r="VMF128" s="146"/>
      <c r="VMG128" s="146"/>
      <c r="VMH128" s="146"/>
      <c r="VMI128" s="146"/>
      <c r="VMJ128" s="146"/>
      <c r="VMK128" s="146"/>
      <c r="VML128" s="146"/>
      <c r="VMM128" s="146"/>
      <c r="VMN128" s="146"/>
      <c r="VMO128" s="146"/>
      <c r="VMP128" s="146"/>
      <c r="VMQ128" s="146"/>
      <c r="VMR128" s="146"/>
      <c r="VMS128" s="146"/>
      <c r="VMT128" s="146"/>
      <c r="VMU128" s="146"/>
      <c r="VMV128" s="146"/>
      <c r="VMW128" s="146"/>
      <c r="VMX128" s="146"/>
      <c r="VMY128" s="146"/>
      <c r="VMZ128" s="146"/>
      <c r="VNA128" s="146"/>
      <c r="VNB128" s="146"/>
      <c r="VNC128" s="146"/>
      <c r="VND128" s="146"/>
      <c r="VNE128" s="146"/>
      <c r="VNF128" s="146"/>
      <c r="VNG128" s="146"/>
      <c r="VNH128" s="146"/>
      <c r="VNI128" s="146"/>
      <c r="VNJ128" s="146"/>
      <c r="VNK128" s="146"/>
      <c r="VNL128" s="146"/>
      <c r="VNM128" s="146"/>
      <c r="VNN128" s="146"/>
      <c r="VNO128" s="146"/>
      <c r="VNP128" s="146"/>
      <c r="VNQ128" s="146"/>
      <c r="VNR128" s="146"/>
      <c r="VNS128" s="146"/>
      <c r="VNT128" s="146"/>
      <c r="VNU128" s="146"/>
      <c r="VNV128" s="146"/>
      <c r="VNW128" s="146"/>
      <c r="VNX128" s="146"/>
      <c r="VNY128" s="146"/>
      <c r="VNZ128" s="146"/>
      <c r="VOA128" s="146"/>
      <c r="VOB128" s="146"/>
      <c r="VOC128" s="146"/>
      <c r="VOD128" s="146"/>
      <c r="VOE128" s="146"/>
      <c r="VOF128" s="146"/>
      <c r="VOG128" s="146"/>
      <c r="VOH128" s="146"/>
      <c r="VOI128" s="146"/>
      <c r="VOJ128" s="146"/>
      <c r="VOK128" s="146"/>
      <c r="VOL128" s="146"/>
      <c r="VOM128" s="146"/>
      <c r="VON128" s="146"/>
      <c r="VOO128" s="146"/>
      <c r="VOP128" s="146"/>
      <c r="VOQ128" s="146"/>
      <c r="VOR128" s="146"/>
      <c r="VOS128" s="146"/>
      <c r="VOT128" s="146"/>
      <c r="VOU128" s="146"/>
      <c r="VOV128" s="146"/>
      <c r="VOW128" s="146"/>
      <c r="VOX128" s="146"/>
      <c r="VOY128" s="146"/>
      <c r="VOZ128" s="146"/>
      <c r="VPA128" s="146"/>
      <c r="VPB128" s="146"/>
      <c r="VPC128" s="146"/>
      <c r="VPD128" s="146"/>
      <c r="VPE128" s="146"/>
      <c r="VPF128" s="146"/>
      <c r="VPG128" s="146"/>
      <c r="VPH128" s="146"/>
      <c r="VPI128" s="146"/>
      <c r="VPJ128" s="146"/>
      <c r="VPK128" s="146"/>
      <c r="VPL128" s="146"/>
      <c r="VPM128" s="146"/>
      <c r="VPN128" s="146"/>
      <c r="VPO128" s="146"/>
      <c r="VPP128" s="146"/>
      <c r="VPQ128" s="146"/>
      <c r="VPR128" s="146"/>
      <c r="VPS128" s="146"/>
      <c r="VPT128" s="146"/>
      <c r="VPU128" s="146"/>
      <c r="VPV128" s="146"/>
      <c r="VPW128" s="146"/>
      <c r="VPX128" s="146"/>
      <c r="VPY128" s="146"/>
      <c r="VPZ128" s="146"/>
      <c r="VQA128" s="146"/>
      <c r="VQB128" s="146"/>
      <c r="VQC128" s="146"/>
      <c r="VQD128" s="146"/>
      <c r="VQE128" s="146"/>
      <c r="VQF128" s="146"/>
      <c r="VQG128" s="146"/>
      <c r="VQH128" s="146"/>
      <c r="VQI128" s="146"/>
      <c r="VQJ128" s="146"/>
      <c r="VQK128" s="146"/>
      <c r="VQL128" s="146"/>
      <c r="VQM128" s="146"/>
      <c r="VQN128" s="146"/>
      <c r="VQO128" s="146"/>
      <c r="VQP128" s="146"/>
      <c r="VQQ128" s="146"/>
      <c r="VQR128" s="146"/>
      <c r="VQS128" s="146"/>
      <c r="VQT128" s="146"/>
      <c r="VQU128" s="146"/>
      <c r="VQV128" s="146"/>
      <c r="VQW128" s="146"/>
      <c r="VQX128" s="146"/>
      <c r="VQY128" s="146"/>
      <c r="VQZ128" s="146"/>
      <c r="VRA128" s="146"/>
      <c r="VRB128" s="146"/>
      <c r="VRC128" s="146"/>
      <c r="VRD128" s="146"/>
      <c r="VRE128" s="146"/>
      <c r="VRF128" s="146"/>
      <c r="VRG128" s="146"/>
      <c r="VRH128" s="146"/>
      <c r="VRI128" s="146"/>
      <c r="VRJ128" s="146"/>
      <c r="VRK128" s="146"/>
      <c r="VRL128" s="146"/>
      <c r="VRM128" s="146"/>
      <c r="VRN128" s="146"/>
      <c r="VRO128" s="146"/>
      <c r="VRP128" s="146"/>
      <c r="VRQ128" s="146"/>
      <c r="VRR128" s="146"/>
      <c r="VRS128" s="146"/>
      <c r="VRT128" s="146"/>
      <c r="VRU128" s="146"/>
      <c r="VRV128" s="146"/>
      <c r="VRW128" s="146"/>
      <c r="VRX128" s="146"/>
      <c r="VRY128" s="146"/>
      <c r="VRZ128" s="146"/>
      <c r="VSA128" s="146"/>
      <c r="VSB128" s="146"/>
      <c r="VSC128" s="146"/>
      <c r="VSD128" s="146"/>
      <c r="VSE128" s="146"/>
      <c r="VSF128" s="146"/>
      <c r="VSG128" s="146"/>
      <c r="VSH128" s="146"/>
      <c r="VSI128" s="146"/>
      <c r="VSJ128" s="146"/>
      <c r="VSK128" s="146"/>
      <c r="VSL128" s="146"/>
      <c r="VSM128" s="146"/>
      <c r="VSN128" s="146"/>
      <c r="VSO128" s="146"/>
      <c r="VSP128" s="146"/>
      <c r="VSQ128" s="146"/>
      <c r="VSR128" s="146"/>
      <c r="VSS128" s="146"/>
      <c r="VST128" s="146"/>
      <c r="VSU128" s="146"/>
      <c r="VSV128" s="146"/>
      <c r="VSW128" s="146"/>
      <c r="VSX128" s="146"/>
      <c r="VSY128" s="146"/>
      <c r="VSZ128" s="146"/>
      <c r="VTA128" s="146"/>
      <c r="VTB128" s="146"/>
      <c r="VTC128" s="146"/>
      <c r="VTD128" s="146"/>
      <c r="VTE128" s="146"/>
      <c r="VTF128" s="146"/>
      <c r="VTG128" s="146"/>
      <c r="VTH128" s="146"/>
      <c r="VTI128" s="146"/>
      <c r="VTJ128" s="146"/>
      <c r="VTK128" s="146"/>
      <c r="VTL128" s="146"/>
      <c r="VTM128" s="146"/>
      <c r="VTN128" s="146"/>
      <c r="VTO128" s="146"/>
      <c r="VTP128" s="146"/>
      <c r="VTQ128" s="146"/>
      <c r="VTR128" s="146"/>
      <c r="VTS128" s="146"/>
      <c r="VTT128" s="146"/>
      <c r="VTU128" s="146"/>
      <c r="VTV128" s="146"/>
      <c r="VTW128" s="146"/>
      <c r="VTX128" s="146"/>
      <c r="VTY128" s="146"/>
      <c r="VTZ128" s="146"/>
      <c r="VUA128" s="146"/>
      <c r="VUB128" s="146"/>
      <c r="VUC128" s="146"/>
      <c r="VUD128" s="146"/>
      <c r="VUE128" s="146"/>
      <c r="VUF128" s="146"/>
      <c r="VUG128" s="146"/>
      <c r="VUH128" s="146"/>
      <c r="VUI128" s="146"/>
      <c r="VUJ128" s="146"/>
      <c r="VUK128" s="146"/>
      <c r="VUL128" s="146"/>
      <c r="VUM128" s="146"/>
      <c r="VUN128" s="146"/>
      <c r="VUO128" s="146"/>
      <c r="VUP128" s="146"/>
      <c r="VUQ128" s="146"/>
      <c r="VUR128" s="146"/>
      <c r="VUS128" s="146"/>
      <c r="VUT128" s="146"/>
      <c r="VUU128" s="146"/>
      <c r="VUV128" s="146"/>
      <c r="VUW128" s="146"/>
      <c r="VUX128" s="146"/>
      <c r="VUY128" s="146"/>
      <c r="VUZ128" s="146"/>
      <c r="VVA128" s="146"/>
      <c r="VVB128" s="146"/>
      <c r="VVC128" s="146"/>
      <c r="VVD128" s="146"/>
      <c r="VVE128" s="146"/>
      <c r="VVF128" s="146"/>
      <c r="VVG128" s="146"/>
      <c r="VVH128" s="146"/>
      <c r="VVI128" s="146"/>
      <c r="VVJ128" s="146"/>
      <c r="VVK128" s="146"/>
      <c r="VVL128" s="146"/>
      <c r="VVM128" s="146"/>
      <c r="VVN128" s="146"/>
      <c r="VVO128" s="146"/>
      <c r="VVP128" s="146"/>
      <c r="VVQ128" s="146"/>
      <c r="VVR128" s="146"/>
      <c r="VVS128" s="146"/>
      <c r="VVT128" s="146"/>
      <c r="VVU128" s="146"/>
      <c r="VVV128" s="146"/>
      <c r="VVW128" s="146"/>
      <c r="VVX128" s="146"/>
      <c r="VVY128" s="146"/>
      <c r="VVZ128" s="146"/>
      <c r="VWA128" s="146"/>
      <c r="VWB128" s="146"/>
      <c r="VWC128" s="146"/>
      <c r="VWD128" s="146"/>
      <c r="VWE128" s="146"/>
      <c r="VWF128" s="146"/>
      <c r="VWG128" s="146"/>
      <c r="VWH128" s="146"/>
      <c r="VWI128" s="146"/>
      <c r="VWJ128" s="146"/>
      <c r="VWK128" s="146"/>
      <c r="VWL128" s="146"/>
      <c r="VWM128" s="146"/>
      <c r="VWN128" s="146"/>
      <c r="VWO128" s="146"/>
      <c r="VWP128" s="146"/>
      <c r="VWQ128" s="146"/>
      <c r="VWR128" s="146"/>
      <c r="VWS128" s="146"/>
      <c r="VWT128" s="146"/>
      <c r="VWU128" s="146"/>
      <c r="VWV128" s="146"/>
      <c r="VWW128" s="146"/>
      <c r="VWX128" s="146"/>
      <c r="VWY128" s="146"/>
      <c r="VWZ128" s="146"/>
      <c r="VXA128" s="146"/>
      <c r="VXB128" s="146"/>
      <c r="VXC128" s="146"/>
      <c r="VXD128" s="146"/>
      <c r="VXE128" s="146"/>
      <c r="VXF128" s="146"/>
      <c r="VXG128" s="146"/>
      <c r="VXH128" s="146"/>
      <c r="VXI128" s="146"/>
      <c r="VXJ128" s="146"/>
      <c r="VXK128" s="146"/>
      <c r="VXL128" s="146"/>
      <c r="VXM128" s="146"/>
      <c r="VXN128" s="146"/>
      <c r="VXO128" s="146"/>
      <c r="VXP128" s="146"/>
      <c r="VXQ128" s="146"/>
      <c r="VXR128" s="146"/>
      <c r="VXS128" s="146"/>
      <c r="VXT128" s="146"/>
      <c r="VXU128" s="146"/>
      <c r="VXV128" s="146"/>
      <c r="VXW128" s="146"/>
      <c r="VXX128" s="146"/>
      <c r="VXY128" s="146"/>
      <c r="VXZ128" s="146"/>
      <c r="VYA128" s="146"/>
      <c r="VYB128" s="146"/>
      <c r="VYC128" s="146"/>
      <c r="VYD128" s="146"/>
      <c r="VYE128" s="146"/>
      <c r="VYF128" s="146"/>
      <c r="VYG128" s="146"/>
      <c r="VYH128" s="146"/>
      <c r="VYI128" s="146"/>
      <c r="VYJ128" s="146"/>
      <c r="VYK128" s="146"/>
      <c r="VYL128" s="146"/>
      <c r="VYM128" s="146"/>
      <c r="VYN128" s="146"/>
      <c r="VYO128" s="146"/>
      <c r="VYP128" s="146"/>
      <c r="VYQ128" s="146"/>
      <c r="VYR128" s="146"/>
      <c r="VYS128" s="146"/>
      <c r="VYT128" s="146"/>
      <c r="VYU128" s="146"/>
      <c r="VYV128" s="146"/>
      <c r="VYW128" s="146"/>
      <c r="VYX128" s="146"/>
      <c r="VYY128" s="146"/>
      <c r="VYZ128" s="146"/>
      <c r="VZA128" s="146"/>
      <c r="VZB128" s="146"/>
      <c r="VZC128" s="146"/>
      <c r="VZD128" s="146"/>
      <c r="VZE128" s="146"/>
      <c r="VZF128" s="146"/>
      <c r="VZG128" s="146"/>
      <c r="VZH128" s="146"/>
      <c r="VZI128" s="146"/>
      <c r="VZJ128" s="146"/>
      <c r="VZK128" s="146"/>
      <c r="VZL128" s="146"/>
      <c r="VZM128" s="146"/>
      <c r="VZN128" s="146"/>
      <c r="VZO128" s="146"/>
      <c r="VZP128" s="146"/>
      <c r="VZQ128" s="146"/>
      <c r="VZR128" s="146"/>
      <c r="VZS128" s="146"/>
      <c r="VZT128" s="146"/>
      <c r="VZU128" s="146"/>
      <c r="VZV128" s="146"/>
      <c r="VZW128" s="146"/>
      <c r="VZX128" s="146"/>
      <c r="VZY128" s="146"/>
      <c r="VZZ128" s="146"/>
      <c r="WAA128" s="146"/>
      <c r="WAB128" s="146"/>
      <c r="WAC128" s="146"/>
      <c r="WAD128" s="146"/>
      <c r="WAE128" s="146"/>
      <c r="WAF128" s="146"/>
      <c r="WAG128" s="146"/>
      <c r="WAH128" s="146"/>
      <c r="WAI128" s="146"/>
      <c r="WAJ128" s="146"/>
      <c r="WAK128" s="146"/>
      <c r="WAL128" s="146"/>
      <c r="WAM128" s="146"/>
      <c r="WAN128" s="146"/>
      <c r="WAO128" s="146"/>
      <c r="WAP128" s="146"/>
      <c r="WAQ128" s="146"/>
      <c r="WAR128" s="146"/>
      <c r="WAS128" s="146"/>
      <c r="WAT128" s="146"/>
      <c r="WAU128" s="146"/>
      <c r="WAV128" s="146"/>
      <c r="WAW128" s="146"/>
      <c r="WAX128" s="146"/>
      <c r="WAY128" s="146"/>
      <c r="WAZ128" s="146"/>
      <c r="WBA128" s="146"/>
      <c r="WBB128" s="146"/>
      <c r="WBC128" s="146"/>
      <c r="WBD128" s="146"/>
      <c r="WBE128" s="146"/>
      <c r="WBF128" s="146"/>
      <c r="WBG128" s="146"/>
      <c r="WBH128" s="146"/>
      <c r="WBI128" s="146"/>
      <c r="WBJ128" s="146"/>
      <c r="WBK128" s="146"/>
      <c r="WBL128" s="146"/>
      <c r="WBM128" s="146"/>
      <c r="WBN128" s="146"/>
      <c r="WBO128" s="146"/>
      <c r="WBP128" s="146"/>
      <c r="WBQ128" s="146"/>
      <c r="WBR128" s="146"/>
      <c r="WBS128" s="146"/>
      <c r="WBT128" s="146"/>
      <c r="WBU128" s="146"/>
      <c r="WBV128" s="146"/>
      <c r="WBW128" s="146"/>
      <c r="WBX128" s="146"/>
      <c r="WBY128" s="146"/>
      <c r="WBZ128" s="146"/>
      <c r="WCA128" s="146"/>
      <c r="WCB128" s="146"/>
      <c r="WCC128" s="146"/>
      <c r="WCD128" s="146"/>
      <c r="WCE128" s="146"/>
      <c r="WCF128" s="146"/>
      <c r="WCG128" s="146"/>
      <c r="WCH128" s="146"/>
      <c r="WCI128" s="146"/>
      <c r="WCJ128" s="146"/>
      <c r="WCK128" s="146"/>
      <c r="WCL128" s="146"/>
      <c r="WCM128" s="146"/>
      <c r="WCN128" s="146"/>
      <c r="WCO128" s="146"/>
      <c r="WCP128" s="146"/>
      <c r="WCQ128" s="146"/>
      <c r="WCR128" s="146"/>
      <c r="WCS128" s="146"/>
      <c r="WCT128" s="146"/>
      <c r="WCU128" s="146"/>
      <c r="WCV128" s="146"/>
      <c r="WCW128" s="146"/>
      <c r="WCX128" s="146"/>
      <c r="WCY128" s="146"/>
      <c r="WCZ128" s="146"/>
      <c r="WDA128" s="146"/>
      <c r="WDB128" s="146"/>
      <c r="WDC128" s="146"/>
      <c r="WDD128" s="146"/>
      <c r="WDE128" s="146"/>
      <c r="WDF128" s="146"/>
      <c r="WDG128" s="146"/>
      <c r="WDH128" s="146"/>
      <c r="WDI128" s="146"/>
      <c r="WDJ128" s="146"/>
      <c r="WDK128" s="146"/>
      <c r="WDL128" s="146"/>
      <c r="WDM128" s="146"/>
      <c r="WDN128" s="146"/>
      <c r="WDO128" s="146"/>
      <c r="WDP128" s="146"/>
      <c r="WDQ128" s="146"/>
      <c r="WDR128" s="146"/>
      <c r="WDS128" s="146"/>
      <c r="WDT128" s="146"/>
      <c r="WDU128" s="146"/>
      <c r="WDV128" s="146"/>
      <c r="WDW128" s="146"/>
      <c r="WDX128" s="146"/>
      <c r="WDY128" s="146"/>
      <c r="WDZ128" s="146"/>
      <c r="WEA128" s="146"/>
      <c r="WEB128" s="146"/>
      <c r="WEC128" s="146"/>
      <c r="WED128" s="146"/>
      <c r="WEE128" s="146"/>
      <c r="WEF128" s="146"/>
      <c r="WEG128" s="146"/>
      <c r="WEH128" s="146"/>
      <c r="WEI128" s="146"/>
      <c r="WEJ128" s="146"/>
      <c r="WEK128" s="146"/>
      <c r="WEL128" s="146"/>
      <c r="WEM128" s="146"/>
      <c r="WEN128" s="146"/>
      <c r="WEO128" s="146"/>
      <c r="WEP128" s="146"/>
      <c r="WEQ128" s="146"/>
      <c r="WER128" s="146"/>
      <c r="WES128" s="146"/>
      <c r="WET128" s="146"/>
      <c r="WEU128" s="146"/>
      <c r="WEV128" s="146"/>
      <c r="WEW128" s="146"/>
      <c r="WEX128" s="146"/>
      <c r="WEY128" s="146"/>
      <c r="WEZ128" s="146"/>
      <c r="WFA128" s="146"/>
      <c r="WFB128" s="146"/>
      <c r="WFC128" s="146"/>
      <c r="WFD128" s="146"/>
      <c r="WFE128" s="146"/>
      <c r="WFF128" s="146"/>
      <c r="WFG128" s="146"/>
      <c r="WFH128" s="146"/>
      <c r="WFI128" s="146"/>
      <c r="WFJ128" s="146"/>
      <c r="WFK128" s="146"/>
      <c r="WFL128" s="146"/>
      <c r="WFM128" s="146"/>
      <c r="WFN128" s="146"/>
      <c r="WFO128" s="146"/>
      <c r="WFP128" s="146"/>
      <c r="WFQ128" s="146"/>
      <c r="WFR128" s="146"/>
      <c r="WFS128" s="146"/>
      <c r="WFT128" s="146"/>
      <c r="WFU128" s="146"/>
      <c r="WFV128" s="146"/>
      <c r="WFW128" s="146"/>
      <c r="WFX128" s="146"/>
      <c r="WFY128" s="146"/>
      <c r="WFZ128" s="146"/>
      <c r="WGA128" s="146"/>
      <c r="WGB128" s="146"/>
      <c r="WGC128" s="146"/>
      <c r="WGD128" s="146"/>
      <c r="WGE128" s="146"/>
      <c r="WGF128" s="146"/>
      <c r="WGG128" s="146"/>
      <c r="WGH128" s="146"/>
      <c r="WGI128" s="146"/>
      <c r="WGJ128" s="146"/>
      <c r="WGK128" s="146"/>
      <c r="WGL128" s="146"/>
      <c r="WGM128" s="146"/>
      <c r="WGN128" s="146"/>
      <c r="WGO128" s="146"/>
      <c r="WGP128" s="146"/>
      <c r="WGQ128" s="146"/>
      <c r="WGR128" s="146"/>
      <c r="WGS128" s="146"/>
      <c r="WGT128" s="146"/>
      <c r="WGU128" s="146"/>
      <c r="WGV128" s="146"/>
      <c r="WGW128" s="146"/>
      <c r="WGX128" s="146"/>
      <c r="WGY128" s="146"/>
      <c r="WGZ128" s="146"/>
      <c r="WHA128" s="146"/>
      <c r="WHB128" s="146"/>
      <c r="WHC128" s="146"/>
      <c r="WHD128" s="146"/>
      <c r="WHE128" s="146"/>
      <c r="WHF128" s="146"/>
      <c r="WHG128" s="146"/>
      <c r="WHH128" s="146"/>
      <c r="WHI128" s="146"/>
      <c r="WHJ128" s="146"/>
      <c r="WHK128" s="146"/>
      <c r="WHL128" s="146"/>
      <c r="WHM128" s="146"/>
      <c r="WHN128" s="146"/>
      <c r="WHO128" s="146"/>
      <c r="WHP128" s="146"/>
      <c r="WHQ128" s="146"/>
      <c r="WHR128" s="146"/>
      <c r="WHS128" s="146"/>
      <c r="WHT128" s="146"/>
      <c r="WHU128" s="146"/>
      <c r="WHV128" s="146"/>
      <c r="WHW128" s="146"/>
      <c r="WHX128" s="146"/>
      <c r="WHY128" s="146"/>
      <c r="WHZ128" s="146"/>
      <c r="WIA128" s="146"/>
      <c r="WIB128" s="146"/>
      <c r="WIC128" s="146"/>
      <c r="WID128" s="146"/>
      <c r="WIE128" s="146"/>
      <c r="WIF128" s="146"/>
      <c r="WIG128" s="146"/>
      <c r="WIH128" s="146"/>
      <c r="WII128" s="146"/>
      <c r="WIJ128" s="146"/>
      <c r="WIK128" s="146"/>
      <c r="WIL128" s="146"/>
      <c r="WIM128" s="146"/>
      <c r="WIN128" s="146"/>
      <c r="WIO128" s="146"/>
      <c r="WIP128" s="146"/>
      <c r="WIQ128" s="146"/>
      <c r="WIR128" s="146"/>
      <c r="WIS128" s="146"/>
      <c r="WIT128" s="146"/>
      <c r="WIU128" s="146"/>
      <c r="WIV128" s="146"/>
      <c r="WIW128" s="146"/>
      <c r="WIX128" s="146"/>
      <c r="WIY128" s="146"/>
      <c r="WIZ128" s="146"/>
      <c r="WJA128" s="146"/>
      <c r="WJB128" s="146"/>
      <c r="WJC128" s="146"/>
      <c r="WJD128" s="146"/>
      <c r="WJE128" s="146"/>
      <c r="WJF128" s="146"/>
      <c r="WJG128" s="146"/>
      <c r="WJH128" s="146"/>
      <c r="WJI128" s="146"/>
      <c r="WJJ128" s="146"/>
      <c r="WJK128" s="146"/>
      <c r="WJL128" s="146"/>
      <c r="WJM128" s="146"/>
      <c r="WJN128" s="146"/>
      <c r="WJO128" s="146"/>
      <c r="WJP128" s="146"/>
      <c r="WJQ128" s="146"/>
      <c r="WJR128" s="146"/>
      <c r="WJS128" s="146"/>
      <c r="WJT128" s="146"/>
      <c r="WJU128" s="146"/>
      <c r="WJV128" s="146"/>
      <c r="WJW128" s="146"/>
      <c r="WJX128" s="146"/>
      <c r="WJY128" s="146"/>
      <c r="WJZ128" s="146"/>
      <c r="WKA128" s="146"/>
      <c r="WKB128" s="146"/>
      <c r="WKC128" s="146"/>
      <c r="WKD128" s="146"/>
      <c r="WKE128" s="146"/>
      <c r="WKF128" s="146"/>
      <c r="WKG128" s="146"/>
      <c r="WKH128" s="146"/>
      <c r="WKI128" s="146"/>
      <c r="WKJ128" s="146"/>
      <c r="WKK128" s="146"/>
      <c r="WKL128" s="146"/>
      <c r="WKM128" s="146"/>
      <c r="WKN128" s="146"/>
      <c r="WKO128" s="146"/>
      <c r="WKP128" s="146"/>
      <c r="WKQ128" s="146"/>
      <c r="WKR128" s="146"/>
      <c r="WKS128" s="146"/>
      <c r="WKT128" s="146"/>
      <c r="WKU128" s="146"/>
      <c r="WKV128" s="146"/>
      <c r="WKW128" s="146"/>
      <c r="WKX128" s="146"/>
      <c r="WKY128" s="146"/>
      <c r="WKZ128" s="146"/>
      <c r="WLA128" s="146"/>
      <c r="WLB128" s="146"/>
      <c r="WLC128" s="146"/>
      <c r="WLD128" s="146"/>
      <c r="WLE128" s="146"/>
      <c r="WLF128" s="146"/>
      <c r="WLG128" s="146"/>
      <c r="WLH128" s="146"/>
      <c r="WLI128" s="146"/>
      <c r="WLJ128" s="146"/>
      <c r="WLK128" s="146"/>
      <c r="WLL128" s="146"/>
      <c r="WLM128" s="146"/>
      <c r="WLN128" s="146"/>
      <c r="WLO128" s="146"/>
      <c r="WLP128" s="146"/>
      <c r="WLQ128" s="146"/>
      <c r="WLR128" s="146"/>
      <c r="WLS128" s="146"/>
      <c r="WLT128" s="146"/>
      <c r="WLU128" s="146"/>
      <c r="WLV128" s="146"/>
      <c r="WLW128" s="146"/>
      <c r="WLX128" s="146"/>
      <c r="WLY128" s="146"/>
      <c r="WLZ128" s="146"/>
      <c r="WMA128" s="146"/>
      <c r="WMB128" s="146"/>
      <c r="WMC128" s="146"/>
      <c r="WMD128" s="146"/>
      <c r="WME128" s="146"/>
      <c r="WMF128" s="146"/>
      <c r="WMG128" s="146"/>
      <c r="WMH128" s="146"/>
      <c r="WMI128" s="146"/>
      <c r="WMJ128" s="146"/>
      <c r="WMK128" s="146"/>
      <c r="WML128" s="146"/>
      <c r="WMM128" s="146"/>
      <c r="WMN128" s="146"/>
      <c r="WMO128" s="146"/>
      <c r="WMP128" s="146"/>
      <c r="WMQ128" s="146"/>
      <c r="WMR128" s="146"/>
      <c r="WMS128" s="146"/>
      <c r="WMT128" s="146"/>
      <c r="WMU128" s="146"/>
      <c r="WMV128" s="146"/>
      <c r="WMW128" s="146"/>
      <c r="WMX128" s="146"/>
      <c r="WMY128" s="146"/>
      <c r="WMZ128" s="146"/>
      <c r="WNA128" s="146"/>
      <c r="WNB128" s="146"/>
      <c r="WNC128" s="146"/>
      <c r="WND128" s="146"/>
      <c r="WNE128" s="146"/>
      <c r="WNF128" s="146"/>
      <c r="WNG128" s="146"/>
      <c r="WNH128" s="146"/>
      <c r="WNI128" s="146"/>
      <c r="WNJ128" s="146"/>
      <c r="WNK128" s="146"/>
      <c r="WNL128" s="146"/>
      <c r="WNM128" s="146"/>
      <c r="WNN128" s="146"/>
      <c r="WNO128" s="146"/>
      <c r="WNP128" s="146"/>
      <c r="WNQ128" s="146"/>
      <c r="WNR128" s="146"/>
      <c r="WNS128" s="146"/>
      <c r="WNT128" s="146"/>
      <c r="WNU128" s="146"/>
      <c r="WNV128" s="146"/>
      <c r="WNW128" s="146"/>
      <c r="WNX128" s="146"/>
      <c r="WNY128" s="146"/>
      <c r="WNZ128" s="146"/>
      <c r="WOA128" s="146"/>
      <c r="WOB128" s="146"/>
      <c r="WOC128" s="146"/>
      <c r="WOD128" s="146"/>
      <c r="WOE128" s="146"/>
      <c r="WOF128" s="146"/>
      <c r="WOG128" s="146"/>
      <c r="WOH128" s="146"/>
      <c r="WOI128" s="146"/>
      <c r="WOJ128" s="146"/>
      <c r="WOK128" s="146"/>
      <c r="WOL128" s="146"/>
      <c r="WOM128" s="146"/>
      <c r="WON128" s="146"/>
      <c r="WOO128" s="146"/>
      <c r="WOP128" s="146"/>
      <c r="WOQ128" s="146"/>
      <c r="WOR128" s="146"/>
      <c r="WOS128" s="146"/>
      <c r="WOT128" s="146"/>
      <c r="WOU128" s="146"/>
      <c r="WOV128" s="146"/>
      <c r="WOW128" s="146"/>
      <c r="WOX128" s="146"/>
      <c r="WOY128" s="146"/>
      <c r="WOZ128" s="146"/>
      <c r="WPA128" s="146"/>
      <c r="WPB128" s="146"/>
      <c r="WPC128" s="146"/>
      <c r="WPD128" s="146"/>
      <c r="WPE128" s="146"/>
      <c r="WPF128" s="146"/>
      <c r="WPG128" s="146"/>
      <c r="WPH128" s="146"/>
      <c r="WPI128" s="146"/>
      <c r="WPJ128" s="146"/>
      <c r="WPK128" s="146"/>
      <c r="WPL128" s="146"/>
      <c r="WPM128" s="146"/>
      <c r="WPN128" s="146"/>
      <c r="WPO128" s="146"/>
      <c r="WPP128" s="146"/>
      <c r="WPQ128" s="146"/>
      <c r="WPR128" s="146"/>
      <c r="WPS128" s="146"/>
      <c r="WPT128" s="146"/>
      <c r="WPU128" s="146"/>
      <c r="WPV128" s="146"/>
      <c r="WPW128" s="146"/>
      <c r="WPX128" s="146"/>
      <c r="WPY128" s="146"/>
      <c r="WPZ128" s="146"/>
      <c r="WQA128" s="146"/>
      <c r="WQB128" s="146"/>
      <c r="WQC128" s="146"/>
      <c r="WQD128" s="146"/>
      <c r="WQE128" s="146"/>
      <c r="WQF128" s="146"/>
      <c r="WQG128" s="146"/>
      <c r="WQH128" s="146"/>
      <c r="WQI128" s="146"/>
      <c r="WQJ128" s="146"/>
      <c r="WQK128" s="146"/>
      <c r="WQL128" s="146"/>
      <c r="WQM128" s="146"/>
      <c r="WQN128" s="146"/>
      <c r="WQO128" s="146"/>
      <c r="WQP128" s="146"/>
      <c r="WQQ128" s="146"/>
      <c r="WQR128" s="146"/>
      <c r="WQS128" s="146"/>
      <c r="WQT128" s="146"/>
      <c r="WQU128" s="146"/>
      <c r="WQV128" s="146"/>
      <c r="WQW128" s="146"/>
      <c r="WQX128" s="146"/>
      <c r="WQY128" s="146"/>
      <c r="WQZ128" s="146"/>
      <c r="WRA128" s="146"/>
      <c r="WRB128" s="146"/>
      <c r="WRC128" s="146"/>
      <c r="WRD128" s="146"/>
      <c r="WRE128" s="146"/>
      <c r="WRF128" s="146"/>
      <c r="WRG128" s="146"/>
      <c r="WRH128" s="146"/>
      <c r="WRI128" s="146"/>
      <c r="WRJ128" s="146"/>
      <c r="WRK128" s="146"/>
      <c r="WRL128" s="146"/>
      <c r="WRM128" s="146"/>
      <c r="WRN128" s="146"/>
      <c r="WRO128" s="146"/>
      <c r="WRP128" s="146"/>
      <c r="WRQ128" s="146"/>
      <c r="WRR128" s="146"/>
      <c r="WRS128" s="146"/>
      <c r="WRT128" s="146"/>
      <c r="WRU128" s="146"/>
      <c r="WRV128" s="146"/>
      <c r="WRW128" s="146"/>
      <c r="WRX128" s="146"/>
      <c r="WRY128" s="146"/>
      <c r="WRZ128" s="146"/>
      <c r="WSA128" s="146"/>
      <c r="WSB128" s="146"/>
      <c r="WSC128" s="146"/>
      <c r="WSD128" s="146"/>
      <c r="WSE128" s="146"/>
      <c r="WSF128" s="146"/>
      <c r="WSG128" s="146"/>
      <c r="WSH128" s="146"/>
      <c r="WSI128" s="146"/>
      <c r="WSJ128" s="146"/>
      <c r="WSK128" s="146"/>
      <c r="WSL128" s="146"/>
      <c r="WSM128" s="146"/>
      <c r="WSN128" s="146"/>
      <c r="WSO128" s="146"/>
      <c r="WSP128" s="146"/>
      <c r="WSQ128" s="146"/>
      <c r="WSR128" s="146"/>
      <c r="WSS128" s="146"/>
      <c r="WST128" s="146"/>
      <c r="WSU128" s="146"/>
      <c r="WSV128" s="146"/>
      <c r="WSW128" s="146"/>
      <c r="WSX128" s="146"/>
      <c r="WSY128" s="146"/>
      <c r="WSZ128" s="146"/>
      <c r="WTA128" s="146"/>
      <c r="WTB128" s="146"/>
      <c r="WTC128" s="146"/>
      <c r="WTD128" s="146"/>
      <c r="WTE128" s="146"/>
      <c r="WTF128" s="146"/>
      <c r="WTG128" s="146"/>
      <c r="WTH128" s="146"/>
      <c r="WTI128" s="146"/>
      <c r="WTJ128" s="146"/>
      <c r="WTK128" s="146"/>
      <c r="WTL128" s="146"/>
      <c r="WTM128" s="146"/>
      <c r="WTN128" s="146"/>
      <c r="WTO128" s="146"/>
      <c r="WTP128" s="146"/>
      <c r="WTQ128" s="146"/>
      <c r="WTR128" s="146"/>
      <c r="WTS128" s="146"/>
      <c r="WTT128" s="146"/>
      <c r="WTU128" s="146"/>
      <c r="WTV128" s="146"/>
      <c r="WTW128" s="146"/>
      <c r="WTX128" s="146"/>
      <c r="WTY128" s="146"/>
      <c r="WTZ128" s="146"/>
      <c r="WUA128" s="146"/>
      <c r="WUB128" s="146"/>
      <c r="WUC128" s="146"/>
      <c r="WUD128" s="146"/>
      <c r="WUE128" s="146"/>
      <c r="WUF128" s="146"/>
      <c r="WUG128" s="146"/>
      <c r="WUH128" s="146"/>
      <c r="WUI128" s="146"/>
      <c r="WUJ128" s="146"/>
      <c r="WUK128" s="146"/>
      <c r="WUL128" s="146"/>
      <c r="WUM128" s="146"/>
      <c r="WUN128" s="146"/>
      <c r="WUO128" s="146"/>
      <c r="WUP128" s="146"/>
      <c r="WUQ128" s="146"/>
      <c r="WUR128" s="146"/>
      <c r="WUS128" s="146"/>
      <c r="WUT128" s="146"/>
      <c r="WUU128" s="146"/>
      <c r="WUV128" s="146"/>
      <c r="WUW128" s="146"/>
      <c r="WUX128" s="146"/>
      <c r="WUY128" s="146"/>
      <c r="WUZ128" s="146"/>
      <c r="WVA128" s="146"/>
      <c r="WVB128" s="146"/>
      <c r="WVC128" s="146"/>
      <c r="WVD128" s="146"/>
      <c r="WVE128" s="146"/>
      <c r="WVF128" s="146"/>
      <c r="WVG128" s="146"/>
      <c r="WVH128" s="146"/>
      <c r="WVI128" s="146"/>
      <c r="WVJ128" s="146"/>
      <c r="WVK128" s="146"/>
      <c r="WVL128" s="146"/>
      <c r="WVM128" s="146"/>
      <c r="WVN128" s="146"/>
      <c r="WVO128" s="146"/>
      <c r="WVP128" s="146"/>
      <c r="WVQ128" s="146"/>
      <c r="WVR128" s="146"/>
      <c r="WVS128" s="146"/>
      <c r="WVT128" s="146"/>
      <c r="WVU128" s="146"/>
      <c r="WVV128" s="146"/>
      <c r="WVW128" s="146"/>
      <c r="WVX128" s="146"/>
      <c r="WVY128" s="146"/>
      <c r="WVZ128" s="146"/>
      <c r="WWA128" s="146"/>
      <c r="WWB128" s="146"/>
      <c r="WWC128" s="146"/>
      <c r="WWD128" s="146"/>
      <c r="WWE128" s="146"/>
      <c r="WWF128" s="146"/>
      <c r="WWG128" s="146"/>
      <c r="WWH128" s="146"/>
      <c r="WWI128" s="146"/>
      <c r="WWJ128" s="146"/>
      <c r="WWK128" s="146"/>
      <c r="WWL128" s="146"/>
      <c r="WWM128" s="146"/>
      <c r="WWN128" s="146"/>
      <c r="WWO128" s="146"/>
      <c r="WWP128" s="146"/>
      <c r="WWQ128" s="146"/>
      <c r="WWR128" s="146"/>
      <c r="WWS128" s="146"/>
      <c r="WWT128" s="146"/>
      <c r="WWU128" s="146"/>
      <c r="WWV128" s="146"/>
      <c r="WWW128" s="146"/>
      <c r="WWX128" s="146"/>
      <c r="WWY128" s="146"/>
      <c r="WWZ128" s="146"/>
      <c r="WXA128" s="146"/>
      <c r="WXB128" s="146"/>
      <c r="WXC128" s="146"/>
      <c r="WXD128" s="146"/>
      <c r="WXE128" s="146"/>
      <c r="WXF128" s="146"/>
      <c r="WXG128" s="146"/>
      <c r="WXH128" s="146"/>
      <c r="WXI128" s="146"/>
      <c r="WXJ128" s="146"/>
      <c r="WXK128" s="146"/>
      <c r="WXL128" s="146"/>
      <c r="WXM128" s="146"/>
      <c r="WXN128" s="146"/>
      <c r="WXO128" s="146"/>
      <c r="WXP128" s="146"/>
      <c r="WXQ128" s="146"/>
      <c r="WXR128" s="146"/>
      <c r="WXS128" s="146"/>
      <c r="WXT128" s="146"/>
      <c r="WXU128" s="146"/>
      <c r="WXV128" s="146"/>
      <c r="WXW128" s="146"/>
      <c r="WXX128" s="146"/>
      <c r="WXY128" s="146"/>
      <c r="WXZ128" s="146"/>
      <c r="WYA128" s="146"/>
      <c r="WYB128" s="146"/>
      <c r="WYC128" s="146"/>
      <c r="WYD128" s="146"/>
      <c r="WYE128" s="146"/>
      <c r="WYF128" s="146"/>
      <c r="WYG128" s="146"/>
      <c r="WYH128" s="146"/>
      <c r="WYI128" s="146"/>
      <c r="WYJ128" s="146"/>
      <c r="WYK128" s="146"/>
      <c r="WYL128" s="146"/>
      <c r="WYM128" s="146"/>
      <c r="WYN128" s="146"/>
      <c r="WYO128" s="146"/>
      <c r="WYP128" s="146"/>
      <c r="WYQ128" s="146"/>
      <c r="WYR128" s="146"/>
      <c r="WYS128" s="146"/>
      <c r="WYT128" s="146"/>
      <c r="WYU128" s="146"/>
      <c r="WYV128" s="146"/>
      <c r="WYW128" s="146"/>
      <c r="WYX128" s="146"/>
      <c r="WYY128" s="146"/>
      <c r="WYZ128" s="146"/>
      <c r="WZA128" s="146"/>
      <c r="WZB128" s="146"/>
      <c r="WZC128" s="146"/>
      <c r="WZD128" s="146"/>
      <c r="WZE128" s="146"/>
      <c r="WZF128" s="146"/>
      <c r="WZG128" s="146"/>
      <c r="WZH128" s="146"/>
      <c r="WZI128" s="146"/>
      <c r="WZJ128" s="146"/>
      <c r="WZK128" s="146"/>
      <c r="WZL128" s="146"/>
      <c r="WZM128" s="146"/>
      <c r="WZN128" s="146"/>
      <c r="WZO128" s="146"/>
      <c r="WZP128" s="146"/>
      <c r="WZQ128" s="146"/>
      <c r="WZR128" s="146"/>
      <c r="WZS128" s="146"/>
      <c r="WZT128" s="146"/>
      <c r="WZU128" s="146"/>
      <c r="WZV128" s="146"/>
      <c r="WZW128" s="146"/>
      <c r="WZX128" s="146"/>
      <c r="WZY128" s="146"/>
      <c r="WZZ128" s="146"/>
      <c r="XAA128" s="146"/>
      <c r="XAB128" s="146"/>
      <c r="XAC128" s="146"/>
      <c r="XAD128" s="146"/>
      <c r="XAE128" s="146"/>
      <c r="XAF128" s="146"/>
      <c r="XAG128" s="146"/>
      <c r="XAH128" s="146"/>
      <c r="XAI128" s="146"/>
      <c r="XAJ128" s="146"/>
      <c r="XAK128" s="146"/>
      <c r="XAL128" s="146"/>
      <c r="XAM128" s="146"/>
      <c r="XAN128" s="146"/>
      <c r="XAO128" s="146"/>
      <c r="XAP128" s="146"/>
      <c r="XAQ128" s="146"/>
      <c r="XAR128" s="146"/>
      <c r="XAS128" s="146"/>
      <c r="XAT128" s="146"/>
      <c r="XAU128" s="146"/>
      <c r="XAV128" s="146"/>
      <c r="XAW128" s="146"/>
      <c r="XAX128" s="146"/>
      <c r="XAY128" s="146"/>
      <c r="XAZ128" s="146"/>
      <c r="XBA128" s="146"/>
      <c r="XBB128" s="146"/>
      <c r="XBC128" s="146"/>
      <c r="XBD128" s="146"/>
      <c r="XBE128" s="146"/>
      <c r="XBF128" s="146"/>
      <c r="XBG128" s="146"/>
      <c r="XBH128" s="146"/>
      <c r="XBI128" s="146"/>
      <c r="XBJ128" s="146"/>
      <c r="XBK128" s="146"/>
      <c r="XBL128" s="146"/>
      <c r="XBM128" s="146"/>
      <c r="XBN128" s="146"/>
      <c r="XBO128" s="146"/>
      <c r="XBP128" s="146"/>
      <c r="XBQ128" s="146"/>
      <c r="XBR128" s="146"/>
      <c r="XBS128" s="146"/>
      <c r="XBT128" s="146"/>
      <c r="XBU128" s="146"/>
      <c r="XBV128" s="146"/>
      <c r="XBW128" s="146"/>
      <c r="XBX128" s="146"/>
      <c r="XBY128" s="146"/>
      <c r="XBZ128" s="146"/>
      <c r="XCA128" s="146"/>
      <c r="XCB128" s="146"/>
      <c r="XCC128" s="146"/>
      <c r="XCD128" s="146"/>
      <c r="XCE128" s="146"/>
      <c r="XCF128" s="146"/>
      <c r="XCG128" s="146"/>
      <c r="XCH128" s="146"/>
      <c r="XCI128" s="146"/>
      <c r="XCJ128" s="146"/>
      <c r="XCK128" s="146"/>
      <c r="XCL128" s="146"/>
      <c r="XCM128" s="146"/>
      <c r="XCN128" s="146"/>
      <c r="XCO128" s="146"/>
      <c r="XCP128" s="146"/>
      <c r="XCQ128" s="146"/>
      <c r="XCR128" s="146"/>
      <c r="XCS128" s="146"/>
      <c r="XCT128" s="146"/>
      <c r="XCU128" s="146"/>
      <c r="XCV128" s="146"/>
      <c r="XCW128" s="146"/>
      <c r="XCX128" s="146"/>
      <c r="XCY128" s="146"/>
      <c r="XCZ128" s="146"/>
      <c r="XDA128" s="146"/>
      <c r="XDB128" s="146"/>
      <c r="XDC128" s="146"/>
      <c r="XDD128" s="146"/>
      <c r="XDE128" s="146"/>
      <c r="XDF128" s="146"/>
      <c r="XDG128" s="146"/>
      <c r="XDH128" s="146"/>
      <c r="XDI128" s="146"/>
      <c r="XDJ128" s="146"/>
      <c r="XDK128" s="146"/>
      <c r="XDL128" s="146"/>
      <c r="XDM128" s="146"/>
      <c r="XDN128" s="146"/>
      <c r="XDO128" s="146"/>
      <c r="XDP128" s="146"/>
      <c r="XDQ128" s="146"/>
      <c r="XDR128" s="146"/>
      <c r="XDS128" s="146"/>
      <c r="XDT128" s="146"/>
      <c r="XDU128" s="146"/>
      <c r="XDV128" s="146"/>
      <c r="XDW128" s="146"/>
      <c r="XDX128" s="146"/>
      <c r="XDY128" s="146"/>
      <c r="XDZ128" s="146"/>
      <c r="XEA128" s="146"/>
      <c r="XEB128" s="146"/>
      <c r="XEC128" s="146"/>
      <c r="XED128" s="146"/>
      <c r="XEE128" s="146"/>
      <c r="XEF128" s="146"/>
      <c r="XEG128" s="146"/>
      <c r="XEH128" s="146"/>
      <c r="XEI128" s="146"/>
      <c r="XEJ128" s="146"/>
      <c r="XEK128" s="146"/>
      <c r="XEL128" s="146"/>
      <c r="XEM128" s="146"/>
      <c r="XEN128" s="146"/>
      <c r="XEO128" s="146"/>
      <c r="XEP128" s="146"/>
      <c r="XEQ128" s="146"/>
      <c r="XER128" s="146"/>
      <c r="XES128" s="146"/>
      <c r="XET128" s="146"/>
      <c r="XEU128" s="146"/>
      <c r="XEV128" s="146"/>
      <c r="XEW128" s="146"/>
      <c r="XEX128" s="146"/>
      <c r="XEY128" s="146"/>
      <c r="XEZ128" s="146"/>
      <c r="XFA128" s="146"/>
      <c r="XFB128" s="146"/>
    </row>
    <row r="129" spans="2:59" x14ac:dyDescent="0.25">
      <c r="B129" s="154" t="s">
        <v>131</v>
      </c>
      <c r="C129" s="160"/>
      <c r="D129" s="161"/>
      <c r="E129" s="161"/>
      <c r="F129" s="161"/>
      <c r="G129" s="161"/>
      <c r="H129" s="161"/>
      <c r="I129" s="161"/>
      <c r="J129" s="161"/>
      <c r="K129" s="161"/>
      <c r="L129" s="161"/>
      <c r="M129" s="161"/>
      <c r="N129" s="161"/>
      <c r="O129" s="161"/>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BA129" s="181" t="s">
        <v>114</v>
      </c>
      <c r="BB129" s="181" t="s">
        <v>114</v>
      </c>
      <c r="BC129" s="181" t="s">
        <v>114</v>
      </c>
      <c r="BD129" s="181" t="s">
        <v>114</v>
      </c>
      <c r="BF129" s="77" t="s">
        <v>246</v>
      </c>
      <c r="BG129" s="77" t="str">
        <f t="shared" si="72"/>
        <v>Demand &amp; CapacityBase Case Scenario</v>
      </c>
    </row>
    <row r="130" spans="2:59" x14ac:dyDescent="0.25">
      <c r="B130" s="91" t="s">
        <v>132</v>
      </c>
      <c r="C130" s="91" t="s">
        <v>113</v>
      </c>
      <c r="D130" s="98">
        <f t="shared" ref="D130:AY130" si="126">D12/D74</f>
        <v>89.765232124703488</v>
      </c>
      <c r="E130" s="98">
        <f t="shared" si="126"/>
        <v>89.273561701361814</v>
      </c>
      <c r="F130" s="98">
        <f t="shared" si="126"/>
        <v>94.70148014939825</v>
      </c>
      <c r="G130" s="98">
        <f t="shared" si="126"/>
        <v>95.997263572679515</v>
      </c>
      <c r="H130" s="98">
        <f t="shared" si="126"/>
        <v>100.6811526913672</v>
      </c>
      <c r="I130" s="98">
        <f t="shared" si="126"/>
        <v>112.74226337696808</v>
      </c>
      <c r="J130" s="98">
        <f t="shared" si="126"/>
        <v>113.86222902051796</v>
      </c>
      <c r="K130" s="98">
        <f t="shared" si="126"/>
        <v>109.85135956910781</v>
      </c>
      <c r="L130" s="98">
        <f t="shared" si="126"/>
        <v>118.00785530527681</v>
      </c>
      <c r="M130" s="98">
        <f t="shared" si="126"/>
        <v>127.54997083231403</v>
      </c>
      <c r="N130" s="98">
        <f t="shared" si="126"/>
        <v>133.14323227056019</v>
      </c>
      <c r="O130" s="98">
        <f t="shared" si="126"/>
        <v>140.65583478855061</v>
      </c>
      <c r="P130" s="98">
        <f t="shared" si="126"/>
        <v>135.58165452076099</v>
      </c>
      <c r="Q130" s="98">
        <f t="shared" si="126"/>
        <v>135.21536881909137</v>
      </c>
      <c r="R130" s="98">
        <f t="shared" si="126"/>
        <v>73.78641429273371</v>
      </c>
      <c r="S130" s="98">
        <f t="shared" si="126"/>
        <v>125.16709340425265</v>
      </c>
      <c r="T130" s="98">
        <f t="shared" si="126"/>
        <v>82.206623145984793</v>
      </c>
      <c r="U130" s="98">
        <f t="shared" si="126"/>
        <v>130.89475775875675</v>
      </c>
      <c r="V130" s="98">
        <f t="shared" si="126"/>
        <v>89.085581594651345</v>
      </c>
      <c r="W130" s="98">
        <f t="shared" si="126"/>
        <v>134.60744911026742</v>
      </c>
      <c r="X130" s="98">
        <f t="shared" si="126"/>
        <v>153.07235029635925</v>
      </c>
      <c r="Y130" s="98">
        <f t="shared" si="126"/>
        <v>137.51487208870086</v>
      </c>
      <c r="Z130" s="98">
        <f t="shared" si="126"/>
        <v>154.44229092818199</v>
      </c>
      <c r="AA130" s="98">
        <f t="shared" si="126"/>
        <v>139.83858297832063</v>
      </c>
      <c r="AB130" s="98">
        <f t="shared" si="126"/>
        <v>201.64458210654581</v>
      </c>
      <c r="AC130" s="98">
        <f t="shared" si="126"/>
        <v>199.09395430270015</v>
      </c>
      <c r="AD130" s="98">
        <f t="shared" si="126"/>
        <v>137.75715103920899</v>
      </c>
      <c r="AE130" s="98">
        <f t="shared" si="126"/>
        <v>186.99662859345338</v>
      </c>
      <c r="AF130" s="98">
        <f t="shared" si="126"/>
        <v>142.47894608956099</v>
      </c>
      <c r="AG130" s="98">
        <f t="shared" si="126"/>
        <v>189.44137523656826</v>
      </c>
      <c r="AH130" s="98">
        <f t="shared" si="126"/>
        <v>146.42271786822431</v>
      </c>
      <c r="AI130" s="98">
        <f t="shared" si="126"/>
        <v>191.26433464441988</v>
      </c>
      <c r="AJ130" s="98">
        <f t="shared" si="126"/>
        <v>207.56775050763594</v>
      </c>
      <c r="AK130" s="98">
        <f t="shared" si="126"/>
        <v>192.84651420073092</v>
      </c>
      <c r="AL130" s="98">
        <f t="shared" si="126"/>
        <v>208.30240022505271</v>
      </c>
      <c r="AM130" s="98">
        <f t="shared" si="126"/>
        <v>194.233946719318</v>
      </c>
      <c r="AN130" s="98">
        <f t="shared" si="126"/>
        <v>225.01352673062124</v>
      </c>
      <c r="AO130" s="98">
        <f t="shared" si="126"/>
        <v>223.10915728722654</v>
      </c>
      <c r="AP130" s="98">
        <f t="shared" si="126"/>
        <v>61.511636710615392</v>
      </c>
      <c r="AQ130" s="98">
        <f t="shared" si="126"/>
        <v>116.66778209311119</v>
      </c>
      <c r="AR130" s="98">
        <f t="shared" si="126"/>
        <v>65.944342696712752</v>
      </c>
      <c r="AS130" s="98">
        <f t="shared" si="126"/>
        <v>120.48987411032292</v>
      </c>
      <c r="AT130" s="98">
        <f t="shared" si="126"/>
        <v>70.139980877727226</v>
      </c>
      <c r="AU130" s="98">
        <f t="shared" si="126"/>
        <v>124.06016012081598</v>
      </c>
      <c r="AV130" s="98">
        <f t="shared" si="126"/>
        <v>178.28507932505246</v>
      </c>
      <c r="AW130" s="98">
        <f t="shared" si="126"/>
        <v>127.42985792965304</v>
      </c>
      <c r="AX130" s="98">
        <f t="shared" si="126"/>
        <v>180.43311807995829</v>
      </c>
      <c r="AY130" s="98">
        <f t="shared" si="126"/>
        <v>130.62173489893075</v>
      </c>
      <c r="BA130" s="181" t="s">
        <v>114</v>
      </c>
      <c r="BB130" s="181" t="s">
        <v>114</v>
      </c>
      <c r="BC130" s="181" t="s">
        <v>114</v>
      </c>
      <c r="BD130" s="181" t="s">
        <v>114</v>
      </c>
      <c r="BF130" s="77" t="s">
        <v>246</v>
      </c>
      <c r="BG130" s="77" t="str">
        <f t="shared" si="72"/>
        <v>Rides per active driverBase Case Scenario</v>
      </c>
    </row>
    <row r="131" spans="2:59" x14ac:dyDescent="0.25">
      <c r="B131" s="91" t="s">
        <v>133</v>
      </c>
      <c r="C131" s="91" t="s">
        <v>113</v>
      </c>
      <c r="D131" s="98">
        <f t="shared" ref="D131:AY131" si="127">D12/D75</f>
        <v>4.1669372294372291</v>
      </c>
      <c r="E131" s="98">
        <f t="shared" si="127"/>
        <v>3.9951165163230242</v>
      </c>
      <c r="F131" s="98">
        <f t="shared" si="127"/>
        <v>4.210296390748705</v>
      </c>
      <c r="G131" s="98">
        <f t="shared" si="127"/>
        <v>4.4344737387646269</v>
      </c>
      <c r="H131" s="98">
        <f t="shared" si="127"/>
        <v>4.8002060157788016</v>
      </c>
      <c r="I131" s="98">
        <f t="shared" si="127"/>
        <v>4.825687635154762</v>
      </c>
      <c r="J131" s="98">
        <f t="shared" si="127"/>
        <v>4.7413575169478213</v>
      </c>
      <c r="K131" s="98">
        <f t="shared" si="127"/>
        <v>5.0414901612121916</v>
      </c>
      <c r="L131" s="98">
        <f t="shared" si="127"/>
        <v>5.2037822839882502</v>
      </c>
      <c r="M131" s="98">
        <f t="shared" si="127"/>
        <v>5.2526117242998653</v>
      </c>
      <c r="N131" s="98">
        <f t="shared" si="127"/>
        <v>5.0834692620881787</v>
      </c>
      <c r="O131" s="98">
        <f t="shared" si="127"/>
        <v>4.7655536362665867</v>
      </c>
      <c r="P131" s="98">
        <f t="shared" si="127"/>
        <v>5.185551923958398</v>
      </c>
      <c r="Q131" s="98">
        <f t="shared" si="127"/>
        <v>4.8732209416051191</v>
      </c>
      <c r="R131" s="98">
        <f t="shared" si="127"/>
        <v>4.9741724502946694</v>
      </c>
      <c r="S131" s="98">
        <f t="shared" si="127"/>
        <v>5.0449249274133177</v>
      </c>
      <c r="T131" s="98">
        <f t="shared" si="127"/>
        <v>5.0951390645954113</v>
      </c>
      <c r="U131" s="98">
        <f t="shared" si="127"/>
        <v>5.1226560646313084</v>
      </c>
      <c r="V131" s="98">
        <f t="shared" si="127"/>
        <v>5.1597411067444119</v>
      </c>
      <c r="W131" s="98">
        <f t="shared" si="127"/>
        <v>5.1421322686684539</v>
      </c>
      <c r="X131" s="98">
        <f t="shared" si="127"/>
        <v>5.1505426714251312</v>
      </c>
      <c r="Y131" s="98">
        <f t="shared" si="127"/>
        <v>5.1481320784960376</v>
      </c>
      <c r="Z131" s="98">
        <f t="shared" si="127"/>
        <v>5.1471249206739511</v>
      </c>
      <c r="AA131" s="98">
        <f t="shared" si="127"/>
        <v>5.1461614451302777</v>
      </c>
      <c r="AB131" s="98">
        <f t="shared" si="127"/>
        <v>6.6656220216863282</v>
      </c>
      <c r="AC131" s="98">
        <f t="shared" si="127"/>
        <v>6.6562071827902232</v>
      </c>
      <c r="AD131" s="98">
        <f t="shared" si="127"/>
        <v>6.680031262961645</v>
      </c>
      <c r="AE131" s="98">
        <f t="shared" si="127"/>
        <v>6.6948436231788415</v>
      </c>
      <c r="AF131" s="98">
        <f t="shared" si="127"/>
        <v>6.7031829905732616</v>
      </c>
      <c r="AG131" s="98">
        <f t="shared" si="127"/>
        <v>6.7067472742918568</v>
      </c>
      <c r="AH131" s="98">
        <f t="shared" si="127"/>
        <v>6.7076110425036699</v>
      </c>
      <c r="AI131" s="98">
        <f t="shared" si="127"/>
        <v>6.7045069663655203</v>
      </c>
      <c r="AJ131" s="98">
        <f t="shared" si="127"/>
        <v>6.7030624198342341</v>
      </c>
      <c r="AK131" s="98">
        <f t="shared" si="127"/>
        <v>6.7005813149182156</v>
      </c>
      <c r="AL131" s="98">
        <f t="shared" si="127"/>
        <v>6.6981560469880277</v>
      </c>
      <c r="AM131" s="98">
        <f t="shared" si="127"/>
        <v>6.6956383872101961</v>
      </c>
      <c r="AN131" s="98">
        <f t="shared" si="127"/>
        <v>7.2078632529886439</v>
      </c>
      <c r="AO131" s="98">
        <f t="shared" si="127"/>
        <v>7.2103216759709756</v>
      </c>
      <c r="AP131" s="98">
        <f t="shared" si="127"/>
        <v>7.213829888974562</v>
      </c>
      <c r="AQ131" s="98">
        <f t="shared" si="127"/>
        <v>7.2154923945848584</v>
      </c>
      <c r="AR131" s="98">
        <f t="shared" si="127"/>
        <v>7.2159641279508797</v>
      </c>
      <c r="AS131" s="98">
        <f t="shared" si="127"/>
        <v>7.2157267676645711</v>
      </c>
      <c r="AT131" s="98">
        <f t="shared" si="127"/>
        <v>7.2151497557386328</v>
      </c>
      <c r="AU131" s="98">
        <f t="shared" si="127"/>
        <v>7.2144471418254952</v>
      </c>
      <c r="AV131" s="98">
        <f t="shared" si="127"/>
        <v>7.2139645476884056</v>
      </c>
      <c r="AW131" s="98">
        <f t="shared" si="127"/>
        <v>7.2135713761644968</v>
      </c>
      <c r="AX131" s="98">
        <f t="shared" si="127"/>
        <v>7.2133681036086221</v>
      </c>
      <c r="AY131" s="98">
        <f t="shared" si="127"/>
        <v>7.2133655439232323</v>
      </c>
      <c r="BA131" s="181" t="s">
        <v>114</v>
      </c>
      <c r="BB131" s="181" t="s">
        <v>114</v>
      </c>
      <c r="BC131" s="181" t="s">
        <v>114</v>
      </c>
      <c r="BD131" s="181" t="s">
        <v>114</v>
      </c>
      <c r="BF131" s="77" t="s">
        <v>246</v>
      </c>
      <c r="BG131" s="77" t="str">
        <f t="shared" si="72"/>
        <v>Rides per active riderBase Case Scenario</v>
      </c>
    </row>
    <row r="132" spans="2:59" x14ac:dyDescent="0.25">
      <c r="B132" s="91" t="s">
        <v>134</v>
      </c>
      <c r="C132" s="94" t="s">
        <v>119</v>
      </c>
      <c r="D132" s="96">
        <f t="shared" ref="D132:O132" si="128">D68/D12</f>
        <v>0.30933962306887353</v>
      </c>
      <c r="E132" s="96">
        <f t="shared" si="128"/>
        <v>0.44926251645553628</v>
      </c>
      <c r="F132" s="96">
        <f t="shared" si="128"/>
        <v>0.30283802003222332</v>
      </c>
      <c r="G132" s="96">
        <f t="shared" si="128"/>
        <v>0.32912519625874115</v>
      </c>
      <c r="H132" s="96">
        <f t="shared" si="128"/>
        <v>0.26121696827195573</v>
      </c>
      <c r="I132" s="96">
        <f t="shared" si="128"/>
        <v>0.24652441225012087</v>
      </c>
      <c r="J132" s="96">
        <f t="shared" si="128"/>
        <v>0.44838987471244451</v>
      </c>
      <c r="K132" s="96">
        <f t="shared" si="128"/>
        <v>0.26307672050353537</v>
      </c>
      <c r="L132" s="96">
        <f t="shared" si="128"/>
        <v>0.21571312604030102</v>
      </c>
      <c r="M132" s="96">
        <f t="shared" si="128"/>
        <v>0.24519303471914758</v>
      </c>
      <c r="N132" s="96">
        <f t="shared" si="128"/>
        <v>0.33255880084915096</v>
      </c>
      <c r="O132" s="96">
        <f t="shared" si="128"/>
        <v>0.50469980211359522</v>
      </c>
      <c r="P132" s="139">
        <f>AVERAGE(D132:O132)</f>
        <v>0.3256615079396355</v>
      </c>
      <c r="Q132" s="139">
        <f>AVERAGE(E132:P132)</f>
        <v>0.32702166501219893</v>
      </c>
      <c r="R132" s="139">
        <f t="shared" ref="R132:AY132" si="129">AVERAGE(F132:Q132)</f>
        <v>0.31683492739192082</v>
      </c>
      <c r="S132" s="139">
        <f t="shared" si="129"/>
        <v>0.31800133633856226</v>
      </c>
      <c r="T132" s="139">
        <f t="shared" si="129"/>
        <v>0.31707434801188067</v>
      </c>
      <c r="U132" s="139">
        <f t="shared" si="129"/>
        <v>0.32172912965687445</v>
      </c>
      <c r="V132" s="139">
        <f t="shared" si="129"/>
        <v>0.32799618944077052</v>
      </c>
      <c r="W132" s="139">
        <f t="shared" si="129"/>
        <v>0.31796338233479771</v>
      </c>
      <c r="X132" s="139">
        <f t="shared" si="129"/>
        <v>0.32253727082073624</v>
      </c>
      <c r="Y132" s="139">
        <f t="shared" si="129"/>
        <v>0.33143928288577251</v>
      </c>
      <c r="Z132" s="139">
        <f t="shared" si="129"/>
        <v>0.33862647023299131</v>
      </c>
      <c r="AA132" s="139">
        <f t="shared" si="129"/>
        <v>0.33913210934831134</v>
      </c>
      <c r="AB132" s="139">
        <f t="shared" si="129"/>
        <v>0.32533480161787104</v>
      </c>
      <c r="AC132" s="139">
        <f t="shared" si="129"/>
        <v>0.32530757609105737</v>
      </c>
      <c r="AD132" s="139">
        <f t="shared" si="129"/>
        <v>0.32516473534762885</v>
      </c>
      <c r="AE132" s="139">
        <f t="shared" si="129"/>
        <v>0.32585888601060459</v>
      </c>
      <c r="AF132" s="139">
        <f t="shared" si="129"/>
        <v>0.32651368181660806</v>
      </c>
      <c r="AG132" s="139">
        <f t="shared" si="129"/>
        <v>0.32730029296700203</v>
      </c>
      <c r="AH132" s="139">
        <f t="shared" si="129"/>
        <v>0.32776455657617931</v>
      </c>
      <c r="AI132" s="139">
        <f t="shared" si="129"/>
        <v>0.32774525383746339</v>
      </c>
      <c r="AJ132" s="139">
        <f t="shared" si="129"/>
        <v>0.3285604097960188</v>
      </c>
      <c r="AK132" s="139">
        <f t="shared" si="129"/>
        <v>0.32906233804395901</v>
      </c>
      <c r="AL132" s="139">
        <f t="shared" si="129"/>
        <v>0.32886425930714125</v>
      </c>
      <c r="AM132" s="139">
        <f t="shared" si="129"/>
        <v>0.32805074172998711</v>
      </c>
      <c r="AN132" s="139">
        <f t="shared" si="129"/>
        <v>0.32712729442846006</v>
      </c>
      <c r="AO132" s="139">
        <f t="shared" si="129"/>
        <v>0.32727666882934253</v>
      </c>
      <c r="AP132" s="139">
        <f t="shared" si="129"/>
        <v>0.32744075989086624</v>
      </c>
      <c r="AQ132" s="139">
        <f t="shared" si="129"/>
        <v>0.32763042860280273</v>
      </c>
      <c r="AR132" s="139">
        <f t="shared" si="129"/>
        <v>0.32777805715215252</v>
      </c>
      <c r="AS132" s="139">
        <f t="shared" si="129"/>
        <v>0.32788342176344792</v>
      </c>
      <c r="AT132" s="139">
        <f t="shared" si="129"/>
        <v>0.32793201582981846</v>
      </c>
      <c r="AU132" s="139">
        <f t="shared" si="129"/>
        <v>0.32794597076762172</v>
      </c>
      <c r="AV132" s="139">
        <f t="shared" si="129"/>
        <v>0.32796269717846821</v>
      </c>
      <c r="AW132" s="139">
        <f t="shared" si="129"/>
        <v>0.32791288779367228</v>
      </c>
      <c r="AX132" s="139">
        <f t="shared" si="129"/>
        <v>0.32781710027281508</v>
      </c>
      <c r="AY132" s="139">
        <f t="shared" si="129"/>
        <v>0.32772983701995456</v>
      </c>
      <c r="BA132" s="181" t="s">
        <v>114</v>
      </c>
      <c r="BB132" s="181" t="s">
        <v>114</v>
      </c>
      <c r="BC132" s="181" t="s">
        <v>114</v>
      </c>
      <c r="BD132" s="181" t="s">
        <v>114</v>
      </c>
      <c r="BF132" s="77" t="s">
        <v>246</v>
      </c>
      <c r="BG132" s="77" t="str">
        <f t="shared" si="72"/>
        <v>Surged trips rateBase Case Scenario</v>
      </c>
    </row>
    <row r="133" spans="2:59" x14ac:dyDescent="0.25">
      <c r="B133" s="91" t="s">
        <v>158</v>
      </c>
      <c r="C133" s="94" t="s">
        <v>159</v>
      </c>
      <c r="D133" s="98">
        <f t="shared" ref="D133:AY133" si="130">D73/D59</f>
        <v>2.237482214777093</v>
      </c>
      <c r="E133" s="98">
        <f t="shared" si="130"/>
        <v>2.4183349055851657</v>
      </c>
      <c r="F133" s="98">
        <f t="shared" si="130"/>
        <v>2.2009995283380084</v>
      </c>
      <c r="G133" s="98">
        <f t="shared" si="130"/>
        <v>2.0987697937104786</v>
      </c>
      <c r="H133" s="98">
        <f t="shared" si="130"/>
        <v>2.2300295745707879</v>
      </c>
      <c r="I133" s="98">
        <f t="shared" si="130"/>
        <v>2.4582862933506147</v>
      </c>
      <c r="J133" s="98">
        <f t="shared" si="130"/>
        <v>2.6271687285923164</v>
      </c>
      <c r="K133" s="98">
        <f t="shared" si="130"/>
        <v>2.3149298814009986</v>
      </c>
      <c r="L133" s="98">
        <f t="shared" si="130"/>
        <v>2.3164769911345169</v>
      </c>
      <c r="M133" s="98">
        <f t="shared" si="130"/>
        <v>2.4805153050156097</v>
      </c>
      <c r="N133" s="98">
        <f t="shared" si="130"/>
        <v>2.750095671845544</v>
      </c>
      <c r="O133" s="98">
        <f t="shared" si="130"/>
        <v>2.6993519053331423</v>
      </c>
      <c r="P133" s="98">
        <f t="shared" si="130"/>
        <v>2.7669616853149122</v>
      </c>
      <c r="Q133" s="98">
        <f t="shared" si="130"/>
        <v>2.7594864962417227</v>
      </c>
      <c r="R133" s="98">
        <f t="shared" si="130"/>
        <v>1.5058392816227513</v>
      </c>
      <c r="S133" s="98">
        <f t="shared" si="130"/>
        <v>2.5544204555990841</v>
      </c>
      <c r="T133" s="98">
        <f t="shared" si="130"/>
        <v>1.677679604427837</v>
      </c>
      <c r="U133" s="98">
        <f t="shared" si="130"/>
        <v>2.6713111062647323</v>
      </c>
      <c r="V133" s="98">
        <f t="shared" si="130"/>
        <v>1.8180659607502487</v>
      </c>
      <c r="W133" s="98">
        <f t="shared" si="130"/>
        <v>2.7470800202475383</v>
      </c>
      <c r="X133" s="98">
        <f t="shared" si="130"/>
        <v>3.1239132598597492</v>
      </c>
      <c r="Y133" s="98">
        <f t="shared" si="130"/>
        <v>2.8064149502774534</v>
      </c>
      <c r="Z133" s="98">
        <f t="shared" si="130"/>
        <v>3.1518711222476075</v>
      </c>
      <c r="AA133" s="98">
        <f t="shared" si="130"/>
        <v>2.8538374354363314</v>
      </c>
      <c r="AB133" s="98">
        <f t="shared" si="130"/>
        <v>4.1151794076588288</v>
      </c>
      <c r="AC133" s="98">
        <f t="shared" si="130"/>
        <v>4.0631259832358433</v>
      </c>
      <c r="AD133" s="98">
        <f t="shared" si="130"/>
        <v>2.8113593992560699</v>
      </c>
      <c r="AE133" s="98">
        <f t="shared" si="130"/>
        <v>3.8162427537120771</v>
      </c>
      <c r="AF133" s="98">
        <f t="shared" si="130"/>
        <v>2.9077221854782498</v>
      </c>
      <c r="AG133" s="98">
        <f t="shared" si="130"/>
        <v>3.8661353465979773</v>
      </c>
      <c r="AH133" s="98">
        <f t="shared" si="130"/>
        <v>2.9882070080433607</v>
      </c>
      <c r="AI133" s="98">
        <f t="shared" si="130"/>
        <v>3.9033384538563967</v>
      </c>
      <c r="AJ133" s="98">
        <f t="shared" si="130"/>
        <v>4.2360599211723642</v>
      </c>
      <c r="AK133" s="98">
        <f t="shared" si="130"/>
        <v>3.9356277058726485</v>
      </c>
      <c r="AL133" s="98">
        <f t="shared" si="130"/>
        <v>4.2510527137253451</v>
      </c>
      <c r="AM133" s="98">
        <f t="shared" si="130"/>
        <v>3.9639425441408496</v>
      </c>
      <c r="AN133" s="98">
        <f t="shared" si="130"/>
        <v>4.5920947737503477</v>
      </c>
      <c r="AO133" s="98">
        <f t="shared" si="130"/>
        <v>4.5532302437135739</v>
      </c>
      <c r="AP133" s="98">
        <f t="shared" si="130"/>
        <v>1.2553345995141325</v>
      </c>
      <c r="AQ133" s="98">
        <f t="shared" si="130"/>
        <v>2.3809658032523617</v>
      </c>
      <c r="AR133" s="98">
        <f t="shared" si="130"/>
        <v>1.345797632061942</v>
      </c>
      <c r="AS133" s="98">
        <f t="shared" si="130"/>
        <v>2.4589673751224956</v>
      </c>
      <c r="AT133" s="98">
        <f t="shared" si="130"/>
        <v>1.4314225651205199</v>
      </c>
      <c r="AU133" s="98">
        <f t="shared" si="130"/>
        <v>2.5318300690582554</v>
      </c>
      <c r="AV133" s="98">
        <f t="shared" si="130"/>
        <v>3.638456731476249</v>
      </c>
      <c r="AW133" s="98">
        <f t="shared" si="130"/>
        <v>2.600599142286478</v>
      </c>
      <c r="AX133" s="98">
        <f t="shared" si="130"/>
        <v>3.6822940850946604</v>
      </c>
      <c r="AY133" s="98">
        <f t="shared" si="130"/>
        <v>2.6657392330269851</v>
      </c>
      <c r="BA133" s="181" t="s">
        <v>114</v>
      </c>
      <c r="BB133" s="181" t="s">
        <v>114</v>
      </c>
      <c r="BC133" s="181" t="s">
        <v>114</v>
      </c>
      <c r="BD133" s="181" t="s">
        <v>114</v>
      </c>
      <c r="BF133" s="77" t="s">
        <v>246</v>
      </c>
      <c r="BG133" s="77" t="str">
        <f t="shared" si="72"/>
        <v>Request to supply ratioBase Case Scenario</v>
      </c>
    </row>
    <row r="134" spans="2:59" x14ac:dyDescent="0.25">
      <c r="B134" s="91" t="s">
        <v>156</v>
      </c>
      <c r="C134" s="91" t="s">
        <v>121</v>
      </c>
      <c r="D134" s="127">
        <f t="shared" ref="D134:AY134" si="131">D73/D74</f>
        <v>113.67549983056591</v>
      </c>
      <c r="E134" s="127">
        <f t="shared" si="131"/>
        <v>118.61029455876178</v>
      </c>
      <c r="F134" s="127">
        <f t="shared" si="131"/>
        <v>119.38889657398441</v>
      </c>
      <c r="G134" s="127">
        <f t="shared" si="131"/>
        <v>116.7756494454174</v>
      </c>
      <c r="H134" s="127">
        <f t="shared" si="131"/>
        <v>124.65199492370074</v>
      </c>
      <c r="I134" s="127">
        <f t="shared" si="131"/>
        <v>144.41657115280208</v>
      </c>
      <c r="J134" s="127">
        <f t="shared" si="131"/>
        <v>148.79674560894563</v>
      </c>
      <c r="K134" s="127">
        <f t="shared" si="131"/>
        <v>135.30751020762747</v>
      </c>
      <c r="L134" s="127">
        <f t="shared" si="131"/>
        <v>144.7296007541093</v>
      </c>
      <c r="M134" s="127">
        <f t="shared" si="131"/>
        <v>164.21533279388797</v>
      </c>
      <c r="N134" s="127">
        <f t="shared" si="131"/>
        <v>180.69396230631705</v>
      </c>
      <c r="O134" s="127">
        <f t="shared" si="131"/>
        <v>185.56814213043808</v>
      </c>
      <c r="P134" s="127">
        <f t="shared" si="131"/>
        <v>174.41916585710695</v>
      </c>
      <c r="Q134" s="127">
        <f t="shared" si="131"/>
        <v>173.94795722068469</v>
      </c>
      <c r="R134" s="127">
        <f t="shared" si="131"/>
        <v>94.922612340262006</v>
      </c>
      <c r="S134" s="127">
        <f t="shared" si="131"/>
        <v>161.02134246330041</v>
      </c>
      <c r="T134" s="127">
        <f t="shared" si="131"/>
        <v>105.75479911153197</v>
      </c>
      <c r="U134" s="127">
        <f t="shared" si="131"/>
        <v>168.38970245679141</v>
      </c>
      <c r="V134" s="127">
        <f t="shared" si="131"/>
        <v>114.60424263560695</v>
      </c>
      <c r="W134" s="127">
        <f t="shared" si="131"/>
        <v>173.16589825484627</v>
      </c>
      <c r="X134" s="127">
        <f t="shared" si="131"/>
        <v>196.92009032379528</v>
      </c>
      <c r="Y134" s="127">
        <f t="shared" si="131"/>
        <v>176.9061556848402</v>
      </c>
      <c r="Z134" s="127">
        <f t="shared" si="131"/>
        <v>198.68245192884331</v>
      </c>
      <c r="AA134" s="127">
        <f t="shared" si="131"/>
        <v>179.89549606789691</v>
      </c>
      <c r="AB134" s="127">
        <f t="shared" si="131"/>
        <v>259.40589038351874</v>
      </c>
      <c r="AC134" s="127">
        <f t="shared" si="131"/>
        <v>256.12463249113495</v>
      </c>
      <c r="AD134" s="127">
        <f t="shared" si="131"/>
        <v>177.21783570233026</v>
      </c>
      <c r="AE134" s="127">
        <f t="shared" si="131"/>
        <v>240.56201476997808</v>
      </c>
      <c r="AF134" s="127">
        <f t="shared" si="131"/>
        <v>183.29219404337337</v>
      </c>
      <c r="AG134" s="127">
        <f t="shared" si="131"/>
        <v>243.70706172881103</v>
      </c>
      <c r="AH134" s="127">
        <f t="shared" si="131"/>
        <v>188.36566350645566</v>
      </c>
      <c r="AI134" s="127">
        <f t="shared" si="131"/>
        <v>246.05220982744379</v>
      </c>
      <c r="AJ134" s="127">
        <f t="shared" si="131"/>
        <v>267.02575676884237</v>
      </c>
      <c r="AK134" s="127">
        <f t="shared" si="131"/>
        <v>248.08760642607197</v>
      </c>
      <c r="AL134" s="127">
        <f t="shared" si="131"/>
        <v>267.97084769107607</v>
      </c>
      <c r="AM134" s="127">
        <f t="shared" si="131"/>
        <v>249.87247048773548</v>
      </c>
      <c r="AN134" s="127">
        <f t="shared" si="131"/>
        <v>289.46889442856838</v>
      </c>
      <c r="AO134" s="127">
        <f t="shared" si="131"/>
        <v>287.01901630180595</v>
      </c>
      <c r="AP134" s="127">
        <f t="shared" si="131"/>
        <v>79.131711465639924</v>
      </c>
      <c r="AQ134" s="127">
        <f t="shared" si="131"/>
        <v>150.08739424966382</v>
      </c>
      <c r="AR134" s="127">
        <f t="shared" si="131"/>
        <v>84.834170867818983</v>
      </c>
      <c r="AS134" s="127">
        <f t="shared" si="131"/>
        <v>155.00432865223891</v>
      </c>
      <c r="AT134" s="127">
        <f t="shared" si="131"/>
        <v>90.23165413616718</v>
      </c>
      <c r="AU134" s="127">
        <f t="shared" si="131"/>
        <v>159.59732694557471</v>
      </c>
      <c r="AV134" s="127">
        <f t="shared" si="131"/>
        <v>229.35503280705399</v>
      </c>
      <c r="AW134" s="127">
        <f t="shared" si="131"/>
        <v>163.93227833029823</v>
      </c>
      <c r="AX134" s="127">
        <f t="shared" si="131"/>
        <v>232.11837958272</v>
      </c>
      <c r="AY134" s="127">
        <f t="shared" si="131"/>
        <v>168.03847190396257</v>
      </c>
      <c r="BA134" s="181" t="s">
        <v>114</v>
      </c>
      <c r="BB134" s="181" t="s">
        <v>114</v>
      </c>
      <c r="BC134" s="181" t="s">
        <v>114</v>
      </c>
      <c r="BD134" s="181" t="s">
        <v>114</v>
      </c>
      <c r="BF134" s="77" t="s">
        <v>246</v>
      </c>
      <c r="BG134" s="77" t="str">
        <f t="shared" si="72"/>
        <v>Requests per active driverBase Case Scenario</v>
      </c>
    </row>
    <row r="135" spans="2:59" x14ac:dyDescent="0.25">
      <c r="B135" s="91" t="s">
        <v>136</v>
      </c>
      <c r="C135" s="91" t="s">
        <v>137</v>
      </c>
      <c r="D135" s="97">
        <f t="shared" ref="D135:AY135" si="132">D63/D64</f>
        <v>0.28616198406293369</v>
      </c>
      <c r="E135" s="97">
        <f t="shared" si="132"/>
        <v>0.28012656860517532</v>
      </c>
      <c r="F135" s="97">
        <f t="shared" si="132"/>
        <v>0.26417186402044796</v>
      </c>
      <c r="G135" s="97">
        <f t="shared" si="132"/>
        <v>0.25663555332654575</v>
      </c>
      <c r="H135" s="97">
        <f t="shared" si="132"/>
        <v>0.25264236562896009</v>
      </c>
      <c r="I135" s="97">
        <f t="shared" si="132"/>
        <v>0.2583442577621663</v>
      </c>
      <c r="J135" s="97">
        <f t="shared" si="132"/>
        <v>0.25873797372293528</v>
      </c>
      <c r="K135" s="97">
        <f t="shared" si="132"/>
        <v>0.25359393083142523</v>
      </c>
      <c r="L135" s="97">
        <f t="shared" si="132"/>
        <v>0.25921382888175948</v>
      </c>
      <c r="M135" s="97">
        <f t="shared" si="132"/>
        <v>0.25710994769291945</v>
      </c>
      <c r="N135" s="97">
        <f t="shared" si="132"/>
        <v>0.25877823520816534</v>
      </c>
      <c r="O135" s="97">
        <f t="shared" si="132"/>
        <v>0.25993356275930207</v>
      </c>
      <c r="P135" s="97">
        <f t="shared" si="132"/>
        <v>0.26163803311333578</v>
      </c>
      <c r="Q135" s="97">
        <f t="shared" si="132"/>
        <v>0.25988122958655741</v>
      </c>
      <c r="R135" s="97">
        <f t="shared" si="132"/>
        <v>0.25843796888171677</v>
      </c>
      <c r="S135" s="97">
        <f t="shared" si="132"/>
        <v>0.25800873324740753</v>
      </c>
      <c r="T135" s="97">
        <f t="shared" si="132"/>
        <v>0.25810817789197243</v>
      </c>
      <c r="U135" s="97">
        <f t="shared" si="132"/>
        <v>0.25850813386675647</v>
      </c>
      <c r="V135" s="97">
        <f t="shared" si="132"/>
        <v>0.25852108151337755</v>
      </c>
      <c r="W135" s="97">
        <f t="shared" si="132"/>
        <v>0.25850416074473165</v>
      </c>
      <c r="X135" s="97">
        <f t="shared" si="132"/>
        <v>0.25887788448210047</v>
      </c>
      <c r="Y135" s="97">
        <f t="shared" si="132"/>
        <v>0.25885100004284317</v>
      </c>
      <c r="Z135" s="97">
        <f t="shared" si="132"/>
        <v>0.25900400376083837</v>
      </c>
      <c r="AA135" s="97">
        <f t="shared" si="132"/>
        <v>0.25902465877209152</v>
      </c>
      <c r="AB135" s="97">
        <f t="shared" si="132"/>
        <v>0.25893597468001817</v>
      </c>
      <c r="AC135" s="97">
        <f t="shared" si="132"/>
        <v>0.25872111757434252</v>
      </c>
      <c r="AD135" s="97">
        <f t="shared" si="132"/>
        <v>0.25862813733982465</v>
      </c>
      <c r="AE135" s="97">
        <f t="shared" si="132"/>
        <v>0.25864351512529377</v>
      </c>
      <c r="AF135" s="97">
        <f t="shared" si="132"/>
        <v>0.25869515622587336</v>
      </c>
      <c r="AG135" s="97">
        <f t="shared" si="132"/>
        <v>0.25874333881631278</v>
      </c>
      <c r="AH135" s="97">
        <f t="shared" si="132"/>
        <v>0.25876281940954654</v>
      </c>
      <c r="AI135" s="97">
        <f t="shared" si="132"/>
        <v>0.25878291776531276</v>
      </c>
      <c r="AJ135" s="97">
        <f t="shared" si="132"/>
        <v>0.25880621335590087</v>
      </c>
      <c r="AK135" s="97">
        <f t="shared" si="132"/>
        <v>0.25880017882709178</v>
      </c>
      <c r="AL135" s="97">
        <f t="shared" si="132"/>
        <v>0.25879588188568625</v>
      </c>
      <c r="AM135" s="97">
        <f t="shared" si="132"/>
        <v>0.25877834355036955</v>
      </c>
      <c r="AN135" s="97">
        <f t="shared" si="132"/>
        <v>0.25875773542871006</v>
      </c>
      <c r="AO135" s="97">
        <f t="shared" si="132"/>
        <v>0.25874302746936539</v>
      </c>
      <c r="AP135" s="97">
        <f t="shared" si="132"/>
        <v>0.25874484087547983</v>
      </c>
      <c r="AQ135" s="97">
        <f t="shared" si="132"/>
        <v>0.25875452538563087</v>
      </c>
      <c r="AR135" s="97">
        <f t="shared" si="132"/>
        <v>0.25876375701543258</v>
      </c>
      <c r="AS135" s="97">
        <f t="shared" si="132"/>
        <v>0.25876947219829538</v>
      </c>
      <c r="AT135" s="97">
        <f t="shared" si="132"/>
        <v>0.25877165206000291</v>
      </c>
      <c r="AU135" s="97">
        <f t="shared" si="132"/>
        <v>0.25877238925138552</v>
      </c>
      <c r="AV135" s="97">
        <f t="shared" si="132"/>
        <v>0.25877151023756756</v>
      </c>
      <c r="AW135" s="97">
        <f t="shared" si="132"/>
        <v>0.25876861314677269</v>
      </c>
      <c r="AX135" s="97">
        <f t="shared" si="132"/>
        <v>0.25876597985973787</v>
      </c>
      <c r="AY135" s="97">
        <f t="shared" si="132"/>
        <v>0.25876348816868922</v>
      </c>
      <c r="BA135" s="181" t="s">
        <v>114</v>
      </c>
      <c r="BB135" s="181" t="s">
        <v>114</v>
      </c>
      <c r="BC135" s="181" t="s">
        <v>114</v>
      </c>
      <c r="BD135" s="181" t="s">
        <v>114</v>
      </c>
      <c r="BF135" s="77" t="s">
        <v>246</v>
      </c>
      <c r="BG135" s="77" t="str">
        <f t="shared" si="72"/>
        <v>Vehicle utiilization rateBase Case Scenario</v>
      </c>
    </row>
    <row r="136" spans="2:59" x14ac:dyDescent="0.25">
      <c r="B136" s="91" t="s">
        <v>138</v>
      </c>
      <c r="C136" s="91" t="s">
        <v>114</v>
      </c>
      <c r="D136" s="98">
        <f t="shared" ref="D136:AY136" si="133">D75/D74</f>
        <v>21.542256862080652</v>
      </c>
      <c r="E136" s="98">
        <f t="shared" si="133"/>
        <v>22.345671605975163</v>
      </c>
      <c r="F136" s="98">
        <f t="shared" si="133"/>
        <v>22.492829805874486</v>
      </c>
      <c r="G136" s="98">
        <f t="shared" si="133"/>
        <v>21.647949503794514</v>
      </c>
      <c r="H136" s="98">
        <f t="shared" si="133"/>
        <v>20.974339926331755</v>
      </c>
      <c r="I136" s="98">
        <f t="shared" si="133"/>
        <v>23.362942631356699</v>
      </c>
      <c r="J136" s="98">
        <f t="shared" si="133"/>
        <v>24.014689593332982</v>
      </c>
      <c r="K136" s="98">
        <f t="shared" si="133"/>
        <v>21.789462253496655</v>
      </c>
      <c r="L136" s="98">
        <f t="shared" si="133"/>
        <v>22.677323697492195</v>
      </c>
      <c r="M136" s="98">
        <f t="shared" si="133"/>
        <v>24.28315236822792</v>
      </c>
      <c r="N136" s="98">
        <f t="shared" si="133"/>
        <v>26.191410905840286</v>
      </c>
      <c r="O136" s="98">
        <f t="shared" si="133"/>
        <v>29.515108951484322</v>
      </c>
      <c r="P136" s="98">
        <f t="shared" si="133"/>
        <v>26.146041252493053</v>
      </c>
      <c r="Q136" s="98">
        <f t="shared" si="133"/>
        <v>27.746611622857131</v>
      </c>
      <c r="R136" s="98">
        <f t="shared" si="133"/>
        <v>14.833907555489478</v>
      </c>
      <c r="S136" s="98">
        <f t="shared" si="133"/>
        <v>24.810496727932389</v>
      </c>
      <c r="T136" s="98">
        <f t="shared" si="133"/>
        <v>16.134323735580427</v>
      </c>
      <c r="U136" s="98">
        <f t="shared" si="133"/>
        <v>25.552126886382645</v>
      </c>
      <c r="V136" s="98">
        <f t="shared" si="133"/>
        <v>17.26551386041552</v>
      </c>
      <c r="W136" s="98">
        <f t="shared" si="133"/>
        <v>26.177360300598373</v>
      </c>
      <c r="X136" s="98">
        <f t="shared" si="133"/>
        <v>29.719654813383936</v>
      </c>
      <c r="Y136" s="98">
        <f t="shared" si="133"/>
        <v>26.711605295269365</v>
      </c>
      <c r="Z136" s="98">
        <f t="shared" si="133"/>
        <v>30.00554548576212</v>
      </c>
      <c r="AA136" s="98">
        <f t="shared" si="133"/>
        <v>27.173376597162029</v>
      </c>
      <c r="AB136" s="98">
        <f t="shared" si="133"/>
        <v>30.251427616282985</v>
      </c>
      <c r="AC136" s="98">
        <f t="shared" si="133"/>
        <v>29.911021222035</v>
      </c>
      <c r="AD136" s="98">
        <f t="shared" si="133"/>
        <v>20.62223148610434</v>
      </c>
      <c r="AE136" s="98">
        <f t="shared" si="133"/>
        <v>27.931440839937611</v>
      </c>
      <c r="AF136" s="98">
        <f t="shared" si="133"/>
        <v>21.255416462586538</v>
      </c>
      <c r="AG136" s="98">
        <f t="shared" si="133"/>
        <v>28.246386435751116</v>
      </c>
      <c r="AH136" s="98">
        <f t="shared" si="133"/>
        <v>21.829339378863391</v>
      </c>
      <c r="AI136" s="98">
        <f t="shared" si="133"/>
        <v>28.52772554401615</v>
      </c>
      <c r="AJ136" s="98">
        <f t="shared" si="133"/>
        <v>30.966107356161103</v>
      </c>
      <c r="AK136" s="98">
        <f t="shared" si="133"/>
        <v>28.780564720761802</v>
      </c>
      <c r="AL136" s="98">
        <f t="shared" si="133"/>
        <v>31.098469304655936</v>
      </c>
      <c r="AM136" s="98">
        <f t="shared" si="133"/>
        <v>29.009025799591825</v>
      </c>
      <c r="AN136" s="98">
        <f t="shared" si="133"/>
        <v>31.217785192764637</v>
      </c>
      <c r="AO136" s="98">
        <f t="shared" si="133"/>
        <v>30.943024085979026</v>
      </c>
      <c r="AP136" s="98">
        <f t="shared" si="133"/>
        <v>8.5269042460549631</v>
      </c>
      <c r="AQ136" s="98">
        <f t="shared" si="133"/>
        <v>16.169067294793212</v>
      </c>
      <c r="AR136" s="98">
        <f t="shared" si="133"/>
        <v>9.1386738525041675</v>
      </c>
      <c r="AS136" s="98">
        <f t="shared" si="133"/>
        <v>16.698231237117707</v>
      </c>
      <c r="AT136" s="98">
        <f t="shared" si="133"/>
        <v>9.7212092960289258</v>
      </c>
      <c r="AU136" s="98">
        <f t="shared" si="133"/>
        <v>17.196073057571066</v>
      </c>
      <c r="AV136" s="98">
        <f t="shared" si="133"/>
        <v>24.713883488959056</v>
      </c>
      <c r="AW136" s="98">
        <f t="shared" si="133"/>
        <v>17.665293830835889</v>
      </c>
      <c r="AX136" s="98">
        <f t="shared" si="133"/>
        <v>25.013712802164253</v>
      </c>
      <c r="AY136" s="98">
        <f t="shared" si="133"/>
        <v>18.10829273846667</v>
      </c>
      <c r="BA136" s="181" t="s">
        <v>114</v>
      </c>
      <c r="BB136" s="181" t="s">
        <v>114</v>
      </c>
      <c r="BC136" s="181" t="s">
        <v>114</v>
      </c>
      <c r="BD136" s="181" t="s">
        <v>114</v>
      </c>
      <c r="BF136" s="77" t="s">
        <v>246</v>
      </c>
      <c r="BG136" s="77" t="str">
        <f t="shared" si="72"/>
        <v>Act. Riders to act drivers ratioBase Case Scenario</v>
      </c>
    </row>
    <row r="137" spans="2:59" x14ac:dyDescent="0.25">
      <c r="B137" s="91" t="s">
        <v>251</v>
      </c>
      <c r="C137" s="91" t="s">
        <v>116</v>
      </c>
      <c r="D137" s="98">
        <f t="shared" ref="D137:O137" si="134">D62/D12</f>
        <v>5.3038689392564429</v>
      </c>
      <c r="E137" s="98">
        <f t="shared" si="134"/>
        <v>5.2536773463964748</v>
      </c>
      <c r="F137" s="98">
        <f t="shared" si="134"/>
        <v>4.9430852469686828</v>
      </c>
      <c r="G137" s="98">
        <f t="shared" si="134"/>
        <v>4.6294746687803334</v>
      </c>
      <c r="H137" s="98">
        <f t="shared" si="134"/>
        <v>4.4322793389163113</v>
      </c>
      <c r="I137" s="98">
        <f t="shared" si="134"/>
        <v>4.3876946233194873</v>
      </c>
      <c r="J137" s="98">
        <f t="shared" si="134"/>
        <v>4.317606909712234</v>
      </c>
      <c r="K137" s="98">
        <f t="shared" si="134"/>
        <v>4.3079777477417167</v>
      </c>
      <c r="L137" s="98">
        <f t="shared" si="134"/>
        <v>4.323146167100159</v>
      </c>
      <c r="M137" s="98">
        <f t="shared" si="134"/>
        <v>4.3383922963881725</v>
      </c>
      <c r="N137" s="98">
        <f t="shared" si="134"/>
        <v>4.3223072534202593</v>
      </c>
      <c r="O137" s="98">
        <f t="shared" si="134"/>
        <v>4.3265183460336818</v>
      </c>
      <c r="P137" s="144">
        <f>AVERAGE(D137:O137)</f>
        <v>4.573835740336162</v>
      </c>
      <c r="Q137" s="144">
        <f>P137</f>
        <v>4.573835740336162</v>
      </c>
      <c r="R137" s="144">
        <f t="shared" ref="R137:AY138" si="135">Q137</f>
        <v>4.573835740336162</v>
      </c>
      <c r="S137" s="144">
        <f t="shared" si="135"/>
        <v>4.573835740336162</v>
      </c>
      <c r="T137" s="144">
        <f t="shared" si="135"/>
        <v>4.573835740336162</v>
      </c>
      <c r="U137" s="144">
        <f t="shared" si="135"/>
        <v>4.573835740336162</v>
      </c>
      <c r="V137" s="144">
        <f t="shared" si="135"/>
        <v>4.573835740336162</v>
      </c>
      <c r="W137" s="144">
        <f t="shared" si="135"/>
        <v>4.573835740336162</v>
      </c>
      <c r="X137" s="144">
        <f t="shared" si="135"/>
        <v>4.573835740336162</v>
      </c>
      <c r="Y137" s="144">
        <f t="shared" si="135"/>
        <v>4.573835740336162</v>
      </c>
      <c r="Z137" s="144">
        <f t="shared" si="135"/>
        <v>4.573835740336162</v>
      </c>
      <c r="AA137" s="144">
        <f t="shared" si="135"/>
        <v>4.573835740336162</v>
      </c>
      <c r="AB137" s="144">
        <f t="shared" si="135"/>
        <v>4.573835740336162</v>
      </c>
      <c r="AC137" s="144">
        <f t="shared" si="135"/>
        <v>4.573835740336162</v>
      </c>
      <c r="AD137" s="144">
        <f t="shared" si="135"/>
        <v>4.573835740336162</v>
      </c>
      <c r="AE137" s="144">
        <f t="shared" si="135"/>
        <v>4.573835740336162</v>
      </c>
      <c r="AF137" s="144">
        <f t="shared" si="135"/>
        <v>4.573835740336162</v>
      </c>
      <c r="AG137" s="144">
        <f t="shared" si="135"/>
        <v>4.573835740336162</v>
      </c>
      <c r="AH137" s="144">
        <f t="shared" si="135"/>
        <v>4.573835740336162</v>
      </c>
      <c r="AI137" s="144">
        <f t="shared" si="135"/>
        <v>4.573835740336162</v>
      </c>
      <c r="AJ137" s="144">
        <f t="shared" si="135"/>
        <v>4.573835740336162</v>
      </c>
      <c r="AK137" s="144">
        <f t="shared" si="135"/>
        <v>4.573835740336162</v>
      </c>
      <c r="AL137" s="144">
        <f t="shared" si="135"/>
        <v>4.573835740336162</v>
      </c>
      <c r="AM137" s="144">
        <f t="shared" si="135"/>
        <v>4.573835740336162</v>
      </c>
      <c r="AN137" s="144">
        <f t="shared" si="135"/>
        <v>4.573835740336162</v>
      </c>
      <c r="AO137" s="144">
        <f t="shared" si="135"/>
        <v>4.573835740336162</v>
      </c>
      <c r="AP137" s="144">
        <f t="shared" si="135"/>
        <v>4.573835740336162</v>
      </c>
      <c r="AQ137" s="144">
        <f t="shared" si="135"/>
        <v>4.573835740336162</v>
      </c>
      <c r="AR137" s="144">
        <f t="shared" si="135"/>
        <v>4.573835740336162</v>
      </c>
      <c r="AS137" s="144">
        <f t="shared" si="135"/>
        <v>4.573835740336162</v>
      </c>
      <c r="AT137" s="144">
        <f t="shared" si="135"/>
        <v>4.573835740336162</v>
      </c>
      <c r="AU137" s="144">
        <f t="shared" si="135"/>
        <v>4.573835740336162</v>
      </c>
      <c r="AV137" s="144">
        <f t="shared" si="135"/>
        <v>4.573835740336162</v>
      </c>
      <c r="AW137" s="144">
        <f t="shared" si="135"/>
        <v>4.573835740336162</v>
      </c>
      <c r="AX137" s="144">
        <f t="shared" si="135"/>
        <v>4.573835740336162</v>
      </c>
      <c r="AY137" s="144">
        <f t="shared" si="135"/>
        <v>4.573835740336162</v>
      </c>
      <c r="BA137" s="181" t="s">
        <v>114</v>
      </c>
      <c r="BB137" s="181" t="s">
        <v>114</v>
      </c>
      <c r="BC137" s="181" t="s">
        <v>114</v>
      </c>
      <c r="BD137" s="181" t="s">
        <v>114</v>
      </c>
      <c r="BF137" s="77" t="s">
        <v>246</v>
      </c>
      <c r="BG137" s="77" t="str">
        <f t="shared" si="72"/>
        <v>Rider Miles/TripBase Case Scenario</v>
      </c>
    </row>
    <row r="138" spans="2:59" x14ac:dyDescent="0.25">
      <c r="B138" s="91" t="s">
        <v>285</v>
      </c>
      <c r="C138" s="91" t="s">
        <v>115</v>
      </c>
      <c r="D138" s="98">
        <f t="shared" ref="D138:O138" si="136">D59/D74</f>
        <v>50.80509649632711</v>
      </c>
      <c r="E138" s="98">
        <f t="shared" si="136"/>
        <v>49.046264967201296</v>
      </c>
      <c r="F138" s="98">
        <f t="shared" si="136"/>
        <v>54.243035964726396</v>
      </c>
      <c r="G138" s="98">
        <f t="shared" si="136"/>
        <v>55.640046752800934</v>
      </c>
      <c r="H138" s="98">
        <f t="shared" si="136"/>
        <v>55.897014257172991</v>
      </c>
      <c r="I138" s="98">
        <f t="shared" si="136"/>
        <v>58.746847974311414</v>
      </c>
      <c r="J138" s="98">
        <f t="shared" si="136"/>
        <v>56.637681466570122</v>
      </c>
      <c r="K138" s="98">
        <f t="shared" si="136"/>
        <v>58.449938935402741</v>
      </c>
      <c r="L138" s="98">
        <f t="shared" si="136"/>
        <v>62.478324329578854</v>
      </c>
      <c r="M138" s="98">
        <f t="shared" si="136"/>
        <v>66.202104240938993</v>
      </c>
      <c r="N138" s="98">
        <f t="shared" si="136"/>
        <v>65.704609536386158</v>
      </c>
      <c r="O138" s="98">
        <f t="shared" si="136"/>
        <v>68.745442846413937</v>
      </c>
      <c r="P138" s="144">
        <f>AVERAGE(J138:O138)</f>
        <v>63.036350225881797</v>
      </c>
      <c r="Q138" s="144">
        <f>P138</f>
        <v>63.036350225881797</v>
      </c>
      <c r="R138" s="144">
        <f t="shared" si="135"/>
        <v>63.036350225881797</v>
      </c>
      <c r="S138" s="144">
        <f t="shared" si="135"/>
        <v>63.036350225881797</v>
      </c>
      <c r="T138" s="144">
        <f t="shared" si="135"/>
        <v>63.036350225881797</v>
      </c>
      <c r="U138" s="144">
        <f t="shared" si="135"/>
        <v>63.036350225881797</v>
      </c>
      <c r="V138" s="144">
        <f t="shared" si="135"/>
        <v>63.036350225881797</v>
      </c>
      <c r="W138" s="144">
        <f t="shared" si="135"/>
        <v>63.036350225881797</v>
      </c>
      <c r="X138" s="144">
        <f t="shared" si="135"/>
        <v>63.036350225881797</v>
      </c>
      <c r="Y138" s="144">
        <f t="shared" si="135"/>
        <v>63.036350225881797</v>
      </c>
      <c r="Z138" s="144">
        <f t="shared" si="135"/>
        <v>63.036350225881797</v>
      </c>
      <c r="AA138" s="144">
        <f t="shared" si="135"/>
        <v>63.036350225881797</v>
      </c>
      <c r="AB138" s="144">
        <f t="shared" si="135"/>
        <v>63.036350225881797</v>
      </c>
      <c r="AC138" s="144">
        <f t="shared" si="135"/>
        <v>63.036350225881797</v>
      </c>
      <c r="AD138" s="144">
        <f t="shared" si="135"/>
        <v>63.036350225881797</v>
      </c>
      <c r="AE138" s="144">
        <f t="shared" si="135"/>
        <v>63.036350225881797</v>
      </c>
      <c r="AF138" s="144">
        <f t="shared" si="135"/>
        <v>63.036350225881797</v>
      </c>
      <c r="AG138" s="144">
        <f t="shared" si="135"/>
        <v>63.036350225881797</v>
      </c>
      <c r="AH138" s="144">
        <f t="shared" si="135"/>
        <v>63.036350225881797</v>
      </c>
      <c r="AI138" s="144">
        <f t="shared" si="135"/>
        <v>63.036350225881797</v>
      </c>
      <c r="AJ138" s="144">
        <f t="shared" si="135"/>
        <v>63.036350225881797</v>
      </c>
      <c r="AK138" s="144">
        <f t="shared" si="135"/>
        <v>63.036350225881797</v>
      </c>
      <c r="AL138" s="144">
        <f t="shared" si="135"/>
        <v>63.036350225881797</v>
      </c>
      <c r="AM138" s="144">
        <f t="shared" si="135"/>
        <v>63.036350225881797</v>
      </c>
      <c r="AN138" s="144">
        <f t="shared" si="135"/>
        <v>63.036350225881797</v>
      </c>
      <c r="AO138" s="144">
        <f t="shared" si="135"/>
        <v>63.036350225881797</v>
      </c>
      <c r="AP138" s="144">
        <f t="shared" si="135"/>
        <v>63.036350225881797</v>
      </c>
      <c r="AQ138" s="144">
        <f t="shared" si="135"/>
        <v>63.036350225881797</v>
      </c>
      <c r="AR138" s="144">
        <f t="shared" si="135"/>
        <v>63.036350225881797</v>
      </c>
      <c r="AS138" s="144">
        <f t="shared" si="135"/>
        <v>63.036350225881797</v>
      </c>
      <c r="AT138" s="144">
        <f t="shared" si="135"/>
        <v>63.036350225881797</v>
      </c>
      <c r="AU138" s="144">
        <f t="shared" si="135"/>
        <v>63.036350225881797</v>
      </c>
      <c r="AV138" s="144">
        <f t="shared" si="135"/>
        <v>63.036350225881797</v>
      </c>
      <c r="AW138" s="144">
        <f t="shared" si="135"/>
        <v>63.036350225881797</v>
      </c>
      <c r="AX138" s="144">
        <f t="shared" si="135"/>
        <v>63.036350225881797</v>
      </c>
      <c r="AY138" s="144">
        <f t="shared" si="135"/>
        <v>63.036350225881797</v>
      </c>
      <c r="BA138" s="181" t="s">
        <v>114</v>
      </c>
      <c r="BB138" s="181" t="s">
        <v>114</v>
      </c>
      <c r="BC138" s="181" t="s">
        <v>114</v>
      </c>
      <c r="BD138" s="181" t="s">
        <v>114</v>
      </c>
      <c r="BF138" s="77" t="s">
        <v>246</v>
      </c>
      <c r="BG138" s="77" t="str">
        <f t="shared" si="72"/>
        <v>Supply hours/active driverBase Case Scenario</v>
      </c>
    </row>
    <row r="139" spans="2:59" x14ac:dyDescent="0.25">
      <c r="B139" s="91"/>
      <c r="C139" s="94"/>
      <c r="D139" s="96"/>
      <c r="E139" s="96"/>
      <c r="F139" s="96"/>
      <c r="G139" s="96"/>
      <c r="H139" s="96"/>
      <c r="I139" s="96"/>
      <c r="J139" s="96"/>
      <c r="K139" s="96"/>
      <c r="L139" s="96"/>
      <c r="M139" s="96"/>
      <c r="N139" s="96"/>
      <c r="O139" s="96"/>
      <c r="BA139" s="181" t="s">
        <v>114</v>
      </c>
      <c r="BB139" s="181" t="s">
        <v>114</v>
      </c>
      <c r="BC139" s="181" t="s">
        <v>114</v>
      </c>
      <c r="BD139" s="181" t="s">
        <v>114</v>
      </c>
      <c r="BF139" s="77" t="s">
        <v>246</v>
      </c>
      <c r="BG139" s="77" t="str">
        <f t="shared" si="72"/>
        <v>Base Case Scenario</v>
      </c>
    </row>
    <row r="140" spans="2:59" x14ac:dyDescent="0.25">
      <c r="B140" s="163" t="s">
        <v>139</v>
      </c>
      <c r="C140" s="164"/>
      <c r="D140" s="165"/>
      <c r="E140" s="165"/>
      <c r="F140" s="165"/>
      <c r="G140" s="165"/>
      <c r="H140" s="165"/>
      <c r="I140" s="165"/>
      <c r="J140" s="165"/>
      <c r="K140" s="165"/>
      <c r="L140" s="165"/>
      <c r="M140" s="165"/>
      <c r="N140" s="165"/>
      <c r="O140" s="165"/>
      <c r="BA140" s="181" t="s">
        <v>114</v>
      </c>
      <c r="BB140" s="181" t="s">
        <v>114</v>
      </c>
      <c r="BC140" s="181" t="s">
        <v>114</v>
      </c>
      <c r="BD140" s="181" t="s">
        <v>114</v>
      </c>
      <c r="BF140" s="77" t="s">
        <v>246</v>
      </c>
      <c r="BG140" s="77" t="str">
        <f t="shared" si="72"/>
        <v>Profitability performanceBase Case Scenario</v>
      </c>
    </row>
    <row r="141" spans="2:59" x14ac:dyDescent="0.25">
      <c r="B141" s="166" t="s">
        <v>140</v>
      </c>
      <c r="C141" s="166" t="s">
        <v>119</v>
      </c>
      <c r="D141" s="168">
        <f t="shared" ref="D141:AY141" si="137">D29/D18</f>
        <v>0.10420545480669006</v>
      </c>
      <c r="E141" s="168">
        <f t="shared" si="137"/>
        <v>8.6172122948137433E-2</v>
      </c>
      <c r="F141" s="168">
        <f t="shared" si="137"/>
        <v>9.3754356731611865E-2</v>
      </c>
      <c r="G141" s="168">
        <f t="shared" si="137"/>
        <v>8.0857478660015816E-2</v>
      </c>
      <c r="H141" s="168">
        <f t="shared" si="137"/>
        <v>5.8051623828239036E-2</v>
      </c>
      <c r="I141" s="168">
        <f t="shared" si="137"/>
        <v>4.8674729130723411E-2</v>
      </c>
      <c r="J141" s="168">
        <f t="shared" si="137"/>
        <v>3.9327935011007113E-2</v>
      </c>
      <c r="K141" s="168">
        <f t="shared" si="137"/>
        <v>8.5894913917750018E-2</v>
      </c>
      <c r="L141" s="168">
        <f t="shared" si="137"/>
        <v>-1.2532368421607459E-2</v>
      </c>
      <c r="M141" s="168">
        <f t="shared" si="137"/>
        <v>2.2367241913624596E-2</v>
      </c>
      <c r="N141" s="168">
        <f t="shared" si="137"/>
        <v>3.6309009873249122E-2</v>
      </c>
      <c r="O141" s="168">
        <f t="shared" si="137"/>
        <v>7.5376993849236504E-2</v>
      </c>
      <c r="P141" s="168">
        <f t="shared" si="137"/>
        <v>3.990057118873299E-2</v>
      </c>
      <c r="Q141" s="168">
        <f t="shared" si="137"/>
        <v>3.9900571188732983E-2</v>
      </c>
      <c r="R141" s="168">
        <f t="shared" si="137"/>
        <v>3.990057118873299E-2</v>
      </c>
      <c r="S141" s="168">
        <f t="shared" si="137"/>
        <v>3.9900571188732976E-2</v>
      </c>
      <c r="T141" s="168">
        <f t="shared" si="137"/>
        <v>3.9900571188732949E-2</v>
      </c>
      <c r="U141" s="168">
        <f t="shared" si="137"/>
        <v>3.9900571188732983E-2</v>
      </c>
      <c r="V141" s="168">
        <f t="shared" si="137"/>
        <v>3.9900571188732997E-2</v>
      </c>
      <c r="W141" s="168">
        <f t="shared" si="137"/>
        <v>3.9900571188732963E-2</v>
      </c>
      <c r="X141" s="168">
        <f t="shared" si="137"/>
        <v>3.9900571188732963E-2</v>
      </c>
      <c r="Y141" s="168">
        <f t="shared" si="137"/>
        <v>3.9900571188732983E-2</v>
      </c>
      <c r="Z141" s="168">
        <f t="shared" si="137"/>
        <v>3.9900571188732942E-2</v>
      </c>
      <c r="AA141" s="168">
        <f t="shared" si="137"/>
        <v>3.9900571188732963E-2</v>
      </c>
      <c r="AB141" s="168">
        <f t="shared" si="137"/>
        <v>3.9900571188732956E-2</v>
      </c>
      <c r="AC141" s="168">
        <f t="shared" si="137"/>
        <v>3.9900571188732969E-2</v>
      </c>
      <c r="AD141" s="168">
        <f t="shared" si="137"/>
        <v>3.990057118873299E-2</v>
      </c>
      <c r="AE141" s="168">
        <f t="shared" si="137"/>
        <v>3.9900571188732997E-2</v>
      </c>
      <c r="AF141" s="168">
        <f t="shared" si="137"/>
        <v>3.9900571188732969E-2</v>
      </c>
      <c r="AG141" s="168">
        <f t="shared" si="137"/>
        <v>3.9900571188732949E-2</v>
      </c>
      <c r="AH141" s="168">
        <f t="shared" si="137"/>
        <v>3.9900571188732942E-2</v>
      </c>
      <c r="AI141" s="168">
        <f t="shared" si="137"/>
        <v>3.9900571188732956E-2</v>
      </c>
      <c r="AJ141" s="168">
        <f t="shared" si="137"/>
        <v>3.9900571188732949E-2</v>
      </c>
      <c r="AK141" s="168">
        <f t="shared" si="137"/>
        <v>3.9900571188732963E-2</v>
      </c>
      <c r="AL141" s="168">
        <f t="shared" si="137"/>
        <v>3.9900571188732997E-2</v>
      </c>
      <c r="AM141" s="168">
        <f t="shared" si="137"/>
        <v>3.9900571188732949E-2</v>
      </c>
      <c r="AN141" s="168">
        <f t="shared" si="137"/>
        <v>3.9900571188732963E-2</v>
      </c>
      <c r="AO141" s="168">
        <f t="shared" si="137"/>
        <v>3.9900571188732997E-2</v>
      </c>
      <c r="AP141" s="168">
        <f t="shared" si="137"/>
        <v>3.9900571188732969E-2</v>
      </c>
      <c r="AQ141" s="168">
        <f t="shared" si="137"/>
        <v>3.9900571188732969E-2</v>
      </c>
      <c r="AR141" s="168">
        <f t="shared" si="137"/>
        <v>3.9900571188732969E-2</v>
      </c>
      <c r="AS141" s="168">
        <f t="shared" si="137"/>
        <v>3.9900571188732976E-2</v>
      </c>
      <c r="AT141" s="168">
        <f t="shared" si="137"/>
        <v>3.9900571188732983E-2</v>
      </c>
      <c r="AU141" s="168">
        <f t="shared" si="137"/>
        <v>3.9900571188732976E-2</v>
      </c>
      <c r="AV141" s="168">
        <f t="shared" si="137"/>
        <v>3.9900571188733018E-2</v>
      </c>
      <c r="AW141" s="168">
        <f t="shared" si="137"/>
        <v>3.990057118873299E-2</v>
      </c>
      <c r="AX141" s="168">
        <f t="shared" si="137"/>
        <v>3.9900571188732949E-2</v>
      </c>
      <c r="AY141" s="168">
        <f t="shared" si="137"/>
        <v>3.9900571188733011E-2</v>
      </c>
      <c r="BA141" s="181" t="s">
        <v>114</v>
      </c>
      <c r="BB141" s="181" t="s">
        <v>114</v>
      </c>
      <c r="BC141" s="181" t="s">
        <v>114</v>
      </c>
      <c r="BD141" s="181" t="s">
        <v>114</v>
      </c>
      <c r="BF141" s="77" t="s">
        <v>246</v>
      </c>
      <c r="BG141" s="77" t="str">
        <f t="shared" si="72"/>
        <v>Gross MarginBase Case Scenario</v>
      </c>
    </row>
    <row r="142" spans="2:59" x14ac:dyDescent="0.25">
      <c r="B142" s="91" t="s">
        <v>141</v>
      </c>
      <c r="C142" s="91" t="s">
        <v>119</v>
      </c>
      <c r="D142" s="169">
        <f t="shared" ref="D142:AY142" si="138">D49/D18</f>
        <v>-2.1738315547299349E-2</v>
      </c>
      <c r="E142" s="169">
        <f t="shared" si="138"/>
        <v>-2.2708536332848535E-2</v>
      </c>
      <c r="F142" s="169">
        <f t="shared" si="138"/>
        <v>3.1853010147177695E-2</v>
      </c>
      <c r="G142" s="169">
        <f t="shared" si="138"/>
        <v>-3.1997054671669606E-2</v>
      </c>
      <c r="H142" s="169">
        <f t="shared" si="138"/>
        <v>-2.3294125480483752E-2</v>
      </c>
      <c r="I142" s="169">
        <f t="shared" si="138"/>
        <v>-2.8205765087650814E-2</v>
      </c>
      <c r="J142" s="169">
        <f t="shared" si="138"/>
        <v>-3.9111083052315573E-2</v>
      </c>
      <c r="K142" s="169">
        <f t="shared" si="138"/>
        <v>1.549428402412097E-2</v>
      </c>
      <c r="L142" s="169">
        <f t="shared" si="138"/>
        <v>-8.6282058697963349E-2</v>
      </c>
      <c r="M142" s="169">
        <f t="shared" si="138"/>
        <v>-8.1016860203265179E-2</v>
      </c>
      <c r="N142" s="169">
        <f t="shared" si="138"/>
        <v>-6.076845858275217E-2</v>
      </c>
      <c r="O142" s="169">
        <f t="shared" si="138"/>
        <v>4.6953809227014968E-2</v>
      </c>
      <c r="P142" s="169">
        <f t="shared" si="138"/>
        <v>-7.1886607770990359E-4</v>
      </c>
      <c r="Q142" s="169">
        <f t="shared" si="138"/>
        <v>-7.6205398648260486E-4</v>
      </c>
      <c r="R142" s="169">
        <f t="shared" si="138"/>
        <v>-1.4546333881035596E-3</v>
      </c>
      <c r="S142" s="169">
        <f t="shared" si="138"/>
        <v>-8.1729445473749298E-4</v>
      </c>
      <c r="T142" s="169">
        <f t="shared" si="138"/>
        <v>-1.2101833422651937E-3</v>
      </c>
      <c r="U142" s="169">
        <f t="shared" si="138"/>
        <v>-6.7902901564866297E-4</v>
      </c>
      <c r="V142" s="169">
        <f t="shared" si="138"/>
        <v>-9.2795042839075264E-4</v>
      </c>
      <c r="W142" s="169">
        <f t="shared" si="138"/>
        <v>-4.0360410033566345E-4</v>
      </c>
      <c r="X142" s="169">
        <f t="shared" si="138"/>
        <v>-1.7683583093208949E-4</v>
      </c>
      <c r="Y142" s="169">
        <f t="shared" si="138"/>
        <v>-1.0779633061397181E-5</v>
      </c>
      <c r="Z142" s="169">
        <f t="shared" si="138"/>
        <v>2.5051656411327221E-4</v>
      </c>
      <c r="AA142" s="169">
        <f t="shared" si="138"/>
        <v>5.2482969399367295E-4</v>
      </c>
      <c r="AB142" s="169">
        <f t="shared" si="138"/>
        <v>4.3781687439483838E-4</v>
      </c>
      <c r="AC142" s="169">
        <f t="shared" si="138"/>
        <v>4.617582701749351E-4</v>
      </c>
      <c r="AD142" s="169">
        <f t="shared" si="138"/>
        <v>3.5671468209013069E-4</v>
      </c>
      <c r="AE142" s="169">
        <f t="shared" si="138"/>
        <v>5.0157212104894868E-4</v>
      </c>
      <c r="AF142" s="169">
        <f t="shared" si="138"/>
        <v>4.4168239741045198E-4</v>
      </c>
      <c r="AG142" s="169">
        <f t="shared" si="138"/>
        <v>5.7049094995747205E-4</v>
      </c>
      <c r="AH142" s="169">
        <f t="shared" si="138"/>
        <v>5.25329311369236E-4</v>
      </c>
      <c r="AI142" s="169">
        <f t="shared" si="138"/>
        <v>6.3812144781018689E-4</v>
      </c>
      <c r="AJ142" s="169">
        <f t="shared" si="138"/>
        <v>6.8500943020102757E-4</v>
      </c>
      <c r="AK142" s="169">
        <f t="shared" si="138"/>
        <v>6.9292858259776516E-4</v>
      </c>
      <c r="AL142" s="169">
        <f t="shared" si="138"/>
        <v>7.2658919526032639E-4</v>
      </c>
      <c r="AM142" s="169">
        <f t="shared" si="138"/>
        <v>7.2213385525949779E-4</v>
      </c>
      <c r="AN142" s="169">
        <f t="shared" si="138"/>
        <v>7.7791870122518312E-4</v>
      </c>
      <c r="AO142" s="169">
        <f t="shared" si="138"/>
        <v>7.9237954499449231E-4</v>
      </c>
      <c r="AP142" s="169">
        <f t="shared" si="138"/>
        <v>3.0728308367315021E-4</v>
      </c>
      <c r="AQ142" s="169">
        <f t="shared" si="138"/>
        <v>6.5552978657319988E-4</v>
      </c>
      <c r="AR142" s="169">
        <f t="shared" si="138"/>
        <v>4.0490491322523533E-4</v>
      </c>
      <c r="AS142" s="169">
        <f t="shared" si="138"/>
        <v>7.0052566320884257E-4</v>
      </c>
      <c r="AT142" s="169">
        <f t="shared" si="138"/>
        <v>4.8523542801815302E-4</v>
      </c>
      <c r="AU142" s="169">
        <f t="shared" si="138"/>
        <v>7.3873212504924817E-4</v>
      </c>
      <c r="AV142" s="169">
        <f t="shared" si="138"/>
        <v>8.3977117340795077E-4</v>
      </c>
      <c r="AW142" s="169">
        <f t="shared" si="138"/>
        <v>7.7034605658848313E-4</v>
      </c>
      <c r="AX142" s="169">
        <f t="shared" si="138"/>
        <v>8.6072568430579574E-4</v>
      </c>
      <c r="AY142" s="169">
        <f t="shared" si="138"/>
        <v>7.9716036290205551E-4</v>
      </c>
      <c r="BA142" s="181" t="s">
        <v>114</v>
      </c>
      <c r="BB142" s="181" t="s">
        <v>114</v>
      </c>
      <c r="BC142" s="181" t="s">
        <v>114</v>
      </c>
      <c r="BD142" s="181" t="s">
        <v>114</v>
      </c>
      <c r="BF142" s="77" t="s">
        <v>246</v>
      </c>
      <c r="BG142" s="77" t="str">
        <f t="shared" ref="BG142:BG168" si="139">B142&amp;BF142</f>
        <v>EBITDA MarginBase Case Scenario</v>
      </c>
    </row>
    <row r="143" spans="2:59" x14ac:dyDescent="0.25">
      <c r="B143" s="91" t="s">
        <v>142</v>
      </c>
      <c r="C143" s="91" t="s">
        <v>119</v>
      </c>
      <c r="D143" s="169">
        <f t="shared" ref="D143:AY143" si="140">D53/D18</f>
        <v>-2.1760679127726484E-2</v>
      </c>
      <c r="E143" s="169">
        <f t="shared" si="140"/>
        <v>-2.2841030022163769E-2</v>
      </c>
      <c r="F143" s="169">
        <f t="shared" si="140"/>
        <v>3.1820873825649708E-2</v>
      </c>
      <c r="G143" s="169">
        <f t="shared" si="140"/>
        <v>-3.201756931188604E-2</v>
      </c>
      <c r="H143" s="169">
        <f t="shared" si="140"/>
        <v>-2.3315934579961266E-2</v>
      </c>
      <c r="I143" s="169">
        <f t="shared" si="140"/>
        <v>-2.8222574333232775E-2</v>
      </c>
      <c r="J143" s="169">
        <f t="shared" si="140"/>
        <v>-3.9125452842257116E-2</v>
      </c>
      <c r="K143" s="169">
        <f t="shared" si="140"/>
        <v>1.5481130172623545E-2</v>
      </c>
      <c r="L143" s="169">
        <f t="shared" si="140"/>
        <v>-8.6293198534544299E-2</v>
      </c>
      <c r="M143" s="169">
        <f t="shared" si="140"/>
        <v>-8.1025262250050092E-2</v>
      </c>
      <c r="N143" s="169">
        <f t="shared" si="140"/>
        <v>-6.0775642555897617E-2</v>
      </c>
      <c r="O143" s="169">
        <f t="shared" si="140"/>
        <v>4.6953809227014968E-2</v>
      </c>
      <c r="P143" s="169">
        <f t="shared" si="140"/>
        <v>-7.2515760832586509E-4</v>
      </c>
      <c r="Q143" s="169">
        <f t="shared" si="140"/>
        <v>-7.6811303384018929E-4</v>
      </c>
      <c r="R143" s="169">
        <f t="shared" si="140"/>
        <v>-1.4622435691238999E-3</v>
      </c>
      <c r="S143" s="169">
        <f t="shared" si="140"/>
        <v>-8.2287720566987855E-4</v>
      </c>
      <c r="T143" s="169">
        <f t="shared" si="140"/>
        <v>-1.2165386549721183E-3</v>
      </c>
      <c r="U143" s="169">
        <f t="shared" si="140"/>
        <v>-6.8391287526901184E-4</v>
      </c>
      <c r="V143" s="169">
        <f t="shared" si="140"/>
        <v>-9.334334153663623E-4</v>
      </c>
      <c r="W143" s="169">
        <f t="shared" si="140"/>
        <v>-4.0798057202646125E-4</v>
      </c>
      <c r="X143" s="169">
        <f t="shared" si="140"/>
        <v>-1.8082579303278456E-4</v>
      </c>
      <c r="Y143" s="169">
        <f t="shared" si="140"/>
        <v>-1.4751859877436053E-5</v>
      </c>
      <c r="Z143" s="169">
        <f t="shared" si="140"/>
        <v>2.4685952060454736E-4</v>
      </c>
      <c r="AA143" s="169">
        <f t="shared" si="140"/>
        <v>5.211884256927854E-4</v>
      </c>
      <c r="AB143" s="169">
        <f t="shared" si="140"/>
        <v>4.3531261779131602E-4</v>
      </c>
      <c r="AC143" s="169">
        <f t="shared" si="140"/>
        <v>4.5933848338469799E-4</v>
      </c>
      <c r="AD143" s="169">
        <f t="shared" si="140"/>
        <v>3.5400996605452714E-4</v>
      </c>
      <c r="AE143" s="169">
        <f t="shared" si="140"/>
        <v>4.9926711594638657E-4</v>
      </c>
      <c r="AF143" s="169">
        <f t="shared" si="140"/>
        <v>4.391957019210145E-4</v>
      </c>
      <c r="AG143" s="169">
        <f t="shared" si="140"/>
        <v>5.6834392415767141E-4</v>
      </c>
      <c r="AH143" s="169">
        <f t="shared" si="140"/>
        <v>5.2302282799291592E-4</v>
      </c>
      <c r="AI143" s="169">
        <f t="shared" si="140"/>
        <v>6.361083436765471E-4</v>
      </c>
      <c r="AJ143" s="169">
        <f t="shared" si="140"/>
        <v>6.8310864134228785E-4</v>
      </c>
      <c r="AK143" s="169">
        <f t="shared" si="140"/>
        <v>6.9103312283948259E-4</v>
      </c>
      <c r="AL143" s="169">
        <f t="shared" si="140"/>
        <v>7.2479329264093627E-4</v>
      </c>
      <c r="AM143" s="169">
        <f t="shared" si="140"/>
        <v>7.2034265989642896E-4</v>
      </c>
      <c r="AN143" s="169">
        <f t="shared" si="140"/>
        <v>7.7633810749001603E-4</v>
      </c>
      <c r="AO143" s="169">
        <f t="shared" si="140"/>
        <v>7.9083776336790596E-4</v>
      </c>
      <c r="AP143" s="169">
        <f t="shared" si="140"/>
        <v>3.0433917945954937E-4</v>
      </c>
      <c r="AQ143" s="169">
        <f t="shared" si="140"/>
        <v>6.535838821444674E-4</v>
      </c>
      <c r="AR143" s="169">
        <f t="shared" si="140"/>
        <v>4.0222611195704145E-4</v>
      </c>
      <c r="AS143" s="169">
        <f t="shared" si="140"/>
        <v>6.9869894991698447E-4</v>
      </c>
      <c r="AT143" s="169">
        <f t="shared" si="140"/>
        <v>4.8277704372419618E-4</v>
      </c>
      <c r="AU143" s="169">
        <f t="shared" si="140"/>
        <v>7.3701048941254377E-4</v>
      </c>
      <c r="AV143" s="169">
        <f t="shared" si="140"/>
        <v>8.3834430513814401E-4</v>
      </c>
      <c r="AW143" s="169">
        <f t="shared" si="140"/>
        <v>7.6871812708032559E-4</v>
      </c>
      <c r="AX143" s="169">
        <f t="shared" si="140"/>
        <v>8.5936380856490148E-4</v>
      </c>
      <c r="AY143" s="169">
        <f t="shared" si="140"/>
        <v>7.9561658948681762E-4</v>
      </c>
      <c r="BA143" s="181" t="s">
        <v>114</v>
      </c>
      <c r="BB143" s="181" t="s">
        <v>114</v>
      </c>
      <c r="BC143" s="181" t="s">
        <v>114</v>
      </c>
      <c r="BD143" s="181" t="s">
        <v>114</v>
      </c>
      <c r="BF143" s="77" t="s">
        <v>246</v>
      </c>
      <c r="BG143" s="77" t="str">
        <f t="shared" si="139"/>
        <v>EBIT MarginBase Case Scenario</v>
      </c>
    </row>
    <row r="144" spans="2:59" x14ac:dyDescent="0.25">
      <c r="B144" s="92"/>
      <c r="C144" s="92"/>
      <c r="D144" s="92"/>
      <c r="E144" s="92"/>
      <c r="F144" s="92"/>
      <c r="G144" s="92"/>
      <c r="H144" s="92"/>
      <c r="I144" s="92"/>
      <c r="J144" s="92"/>
      <c r="K144" s="92"/>
      <c r="L144" s="92"/>
      <c r="M144" s="92"/>
      <c r="N144" s="92"/>
      <c r="O144" s="92"/>
      <c r="BA144" s="181" t="s">
        <v>114</v>
      </c>
      <c r="BB144" s="181" t="s">
        <v>114</v>
      </c>
      <c r="BC144" s="181" t="s">
        <v>114</v>
      </c>
      <c r="BD144" s="181" t="s">
        <v>114</v>
      </c>
      <c r="BF144" s="77" t="s">
        <v>246</v>
      </c>
      <c r="BG144" s="77" t="str">
        <f t="shared" si="139"/>
        <v>Base Case Scenario</v>
      </c>
    </row>
    <row r="145" spans="2:59" x14ac:dyDescent="0.25">
      <c r="B145" s="88" t="s">
        <v>143</v>
      </c>
      <c r="C145" s="89"/>
      <c r="D145" s="90"/>
      <c r="E145" s="90"/>
      <c r="F145" s="90"/>
      <c r="G145" s="90"/>
      <c r="H145" s="90"/>
      <c r="I145" s="90"/>
      <c r="J145" s="90"/>
      <c r="K145" s="90"/>
      <c r="L145" s="90"/>
      <c r="M145" s="90"/>
      <c r="N145" s="90"/>
      <c r="O145" s="90"/>
      <c r="BA145" s="181" t="s">
        <v>114</v>
      </c>
      <c r="BB145" s="181" t="s">
        <v>114</v>
      </c>
      <c r="BC145" s="181" t="s">
        <v>114</v>
      </c>
      <c r="BD145" s="181" t="s">
        <v>114</v>
      </c>
      <c r="BF145" s="77" t="s">
        <v>246</v>
      </c>
      <c r="BG145" s="77" t="str">
        <f t="shared" si="139"/>
        <v>Customer EngagementBase Case Scenario</v>
      </c>
    </row>
    <row r="146" spans="2:59" x14ac:dyDescent="0.25">
      <c r="B146" s="91" t="s">
        <v>144</v>
      </c>
      <c r="C146" s="91" t="s">
        <v>26</v>
      </c>
      <c r="D146" s="97">
        <f t="shared" ref="D146:AY146" si="141">D18/D75</f>
        <v>17.129348460926661</v>
      </c>
      <c r="E146" s="97">
        <f t="shared" si="141"/>
        <v>17.068069199452136</v>
      </c>
      <c r="F146" s="97">
        <f t="shared" si="141"/>
        <v>19.161662317010794</v>
      </c>
      <c r="G146" s="97">
        <f t="shared" si="141"/>
        <v>19.560149297499045</v>
      </c>
      <c r="H146" s="97">
        <f t="shared" si="141"/>
        <v>20.019111820857411</v>
      </c>
      <c r="I146" s="97">
        <f t="shared" si="141"/>
        <v>19.84158005619793</v>
      </c>
      <c r="J146" s="97">
        <f t="shared" si="141"/>
        <v>21.147188644369397</v>
      </c>
      <c r="K146" s="97">
        <f t="shared" si="141"/>
        <v>20.490040835194463</v>
      </c>
      <c r="L146" s="97">
        <f t="shared" si="141"/>
        <v>20.505483505635688</v>
      </c>
      <c r="M146" s="97">
        <f t="shared" si="141"/>
        <v>20.99480521270215</v>
      </c>
      <c r="N146" s="97">
        <f t="shared" si="141"/>
        <v>21.232183906794955</v>
      </c>
      <c r="O146" s="97">
        <f t="shared" si="141"/>
        <v>25.30821045287858</v>
      </c>
      <c r="P146" s="162">
        <f t="shared" si="141"/>
        <v>26.740241571695648</v>
      </c>
      <c r="Q146" s="162">
        <f t="shared" si="141"/>
        <v>25.129650058791395</v>
      </c>
      <c r="R146" s="162">
        <f t="shared" si="141"/>
        <v>25.65022487300039</v>
      </c>
      <c r="S146" s="162">
        <f t="shared" si="141"/>
        <v>26.015072888735666</v>
      </c>
      <c r="T146" s="162">
        <f t="shared" si="141"/>
        <v>26.274011219361519</v>
      </c>
      <c r="U146" s="162">
        <f t="shared" si="141"/>
        <v>26.415907634454506</v>
      </c>
      <c r="V146" s="162">
        <f t="shared" si="141"/>
        <v>26.607143398620551</v>
      </c>
      <c r="W146" s="162">
        <f t="shared" si="141"/>
        <v>26.516340222632191</v>
      </c>
      <c r="X146" s="162">
        <f t="shared" si="141"/>
        <v>26.559709994013659</v>
      </c>
      <c r="Y146" s="162">
        <f t="shared" si="141"/>
        <v>26.547279333169801</v>
      </c>
      <c r="Z146" s="162">
        <f t="shared" si="141"/>
        <v>26.542085740692396</v>
      </c>
      <c r="AA146" s="162">
        <f t="shared" si="141"/>
        <v>26.53711740382796</v>
      </c>
      <c r="AB146" s="162">
        <f t="shared" si="141"/>
        <v>35.755111736642938</v>
      </c>
      <c r="AC146" s="162">
        <f t="shared" si="141"/>
        <v>35.704609530604614</v>
      </c>
      <c r="AD146" s="162">
        <f t="shared" si="141"/>
        <v>35.832404452936032</v>
      </c>
      <c r="AE146" s="162">
        <f t="shared" si="141"/>
        <v>35.911859542487491</v>
      </c>
      <c r="AF146" s="162">
        <f t="shared" si="141"/>
        <v>35.956592803994106</v>
      </c>
      <c r="AG146" s="162">
        <f t="shared" si="141"/>
        <v>35.975712004303531</v>
      </c>
      <c r="AH146" s="162">
        <f t="shared" si="141"/>
        <v>35.980345349672866</v>
      </c>
      <c r="AI146" s="162">
        <f t="shared" si="141"/>
        <v>35.963694752204631</v>
      </c>
      <c r="AJ146" s="162">
        <f t="shared" si="141"/>
        <v>35.955946049612891</v>
      </c>
      <c r="AK146" s="162">
        <f t="shared" si="141"/>
        <v>35.942637136624128</v>
      </c>
      <c r="AL146" s="162">
        <f t="shared" si="141"/>
        <v>35.929627739218603</v>
      </c>
      <c r="AM146" s="162">
        <f t="shared" si="141"/>
        <v>35.916122742028797</v>
      </c>
      <c r="AN146" s="162">
        <f t="shared" si="141"/>
        <v>38.663751883106599</v>
      </c>
      <c r="AO146" s="162">
        <f t="shared" si="141"/>
        <v>38.676939127769316</v>
      </c>
      <c r="AP146" s="162">
        <f t="shared" si="141"/>
        <v>38.695757558747111</v>
      </c>
      <c r="AQ146" s="162">
        <f t="shared" si="141"/>
        <v>38.704675417225367</v>
      </c>
      <c r="AR146" s="162">
        <f t="shared" si="141"/>
        <v>38.707205845617068</v>
      </c>
      <c r="AS146" s="162">
        <f t="shared" si="141"/>
        <v>38.705932619572863</v>
      </c>
      <c r="AT146" s="162">
        <f t="shared" si="141"/>
        <v>38.702837465689527</v>
      </c>
      <c r="AU146" s="162">
        <f t="shared" si="141"/>
        <v>38.699068569269926</v>
      </c>
      <c r="AV146" s="162">
        <f t="shared" si="141"/>
        <v>38.69647988253687</v>
      </c>
      <c r="AW146" s="162">
        <f t="shared" si="141"/>
        <v>38.694370868295849</v>
      </c>
      <c r="AX146" s="162">
        <f t="shared" si="141"/>
        <v>38.693280492495255</v>
      </c>
      <c r="AY146" s="162">
        <f t="shared" si="141"/>
        <v>38.693266762068177</v>
      </c>
      <c r="BA146" s="181" t="s">
        <v>114</v>
      </c>
      <c r="BB146" s="181" t="s">
        <v>114</v>
      </c>
      <c r="BC146" s="181" t="s">
        <v>114</v>
      </c>
      <c r="BD146" s="181" t="s">
        <v>114</v>
      </c>
      <c r="BF146" s="77" t="s">
        <v>246</v>
      </c>
      <c r="BG146" s="77" t="str">
        <f t="shared" si="139"/>
        <v>ARPU - Average Revenue Per Active UserBase Case Scenario</v>
      </c>
    </row>
    <row r="147" spans="2:59" x14ac:dyDescent="0.25">
      <c r="B147" s="91" t="s">
        <v>145</v>
      </c>
      <c r="C147" s="91" t="s">
        <v>116</v>
      </c>
      <c r="D147" s="98">
        <f t="shared" ref="D147:AY147" si="142">D62/D12</f>
        <v>5.3038689392564429</v>
      </c>
      <c r="E147" s="98">
        <f t="shared" si="142"/>
        <v>5.2536773463964748</v>
      </c>
      <c r="F147" s="98">
        <f t="shared" si="142"/>
        <v>4.9430852469686828</v>
      </c>
      <c r="G147" s="98">
        <f t="shared" si="142"/>
        <v>4.6294746687803334</v>
      </c>
      <c r="H147" s="98">
        <f t="shared" si="142"/>
        <v>4.4322793389163113</v>
      </c>
      <c r="I147" s="98">
        <f t="shared" si="142"/>
        <v>4.3876946233194873</v>
      </c>
      <c r="J147" s="98">
        <f t="shared" si="142"/>
        <v>4.317606909712234</v>
      </c>
      <c r="K147" s="98">
        <f t="shared" si="142"/>
        <v>4.3079777477417167</v>
      </c>
      <c r="L147" s="98">
        <f t="shared" si="142"/>
        <v>4.323146167100159</v>
      </c>
      <c r="M147" s="98">
        <f t="shared" si="142"/>
        <v>4.3383922963881725</v>
      </c>
      <c r="N147" s="98">
        <f t="shared" si="142"/>
        <v>4.3223072534202593</v>
      </c>
      <c r="O147" s="98">
        <f t="shared" si="142"/>
        <v>4.3265183460336818</v>
      </c>
      <c r="P147" s="98">
        <f t="shared" si="142"/>
        <v>4.573835740336162</v>
      </c>
      <c r="Q147" s="98">
        <f t="shared" si="142"/>
        <v>4.573835740336162</v>
      </c>
      <c r="R147" s="98">
        <f t="shared" si="142"/>
        <v>4.573835740336162</v>
      </c>
      <c r="S147" s="98">
        <f t="shared" si="142"/>
        <v>4.573835740336162</v>
      </c>
      <c r="T147" s="98">
        <f t="shared" si="142"/>
        <v>4.573835740336162</v>
      </c>
      <c r="U147" s="98">
        <f t="shared" si="142"/>
        <v>4.573835740336162</v>
      </c>
      <c r="V147" s="98">
        <f t="shared" si="142"/>
        <v>4.573835740336162</v>
      </c>
      <c r="W147" s="98">
        <f t="shared" si="142"/>
        <v>4.573835740336162</v>
      </c>
      <c r="X147" s="98">
        <f t="shared" si="142"/>
        <v>4.573835740336162</v>
      </c>
      <c r="Y147" s="98">
        <f t="shared" si="142"/>
        <v>4.573835740336162</v>
      </c>
      <c r="Z147" s="98">
        <f t="shared" si="142"/>
        <v>4.573835740336162</v>
      </c>
      <c r="AA147" s="98">
        <f t="shared" si="142"/>
        <v>4.573835740336162</v>
      </c>
      <c r="AB147" s="98">
        <f t="shared" si="142"/>
        <v>4.573835740336162</v>
      </c>
      <c r="AC147" s="98">
        <f t="shared" si="142"/>
        <v>4.573835740336162</v>
      </c>
      <c r="AD147" s="98">
        <f t="shared" si="142"/>
        <v>4.573835740336162</v>
      </c>
      <c r="AE147" s="98">
        <f t="shared" si="142"/>
        <v>4.573835740336162</v>
      </c>
      <c r="AF147" s="98">
        <f t="shared" si="142"/>
        <v>4.573835740336162</v>
      </c>
      <c r="AG147" s="98">
        <f t="shared" si="142"/>
        <v>4.573835740336162</v>
      </c>
      <c r="AH147" s="98">
        <f t="shared" si="142"/>
        <v>4.573835740336162</v>
      </c>
      <c r="AI147" s="98">
        <f t="shared" si="142"/>
        <v>4.573835740336162</v>
      </c>
      <c r="AJ147" s="98">
        <f t="shared" si="142"/>
        <v>4.573835740336162</v>
      </c>
      <c r="AK147" s="98">
        <f t="shared" si="142"/>
        <v>4.573835740336162</v>
      </c>
      <c r="AL147" s="98">
        <f t="shared" si="142"/>
        <v>4.573835740336162</v>
      </c>
      <c r="AM147" s="98">
        <f t="shared" si="142"/>
        <v>4.573835740336162</v>
      </c>
      <c r="AN147" s="98">
        <f t="shared" si="142"/>
        <v>4.573835740336162</v>
      </c>
      <c r="AO147" s="98">
        <f t="shared" si="142"/>
        <v>4.573835740336162</v>
      </c>
      <c r="AP147" s="98">
        <f t="shared" si="142"/>
        <v>4.573835740336162</v>
      </c>
      <c r="AQ147" s="98">
        <f t="shared" si="142"/>
        <v>4.573835740336162</v>
      </c>
      <c r="AR147" s="98">
        <f t="shared" si="142"/>
        <v>4.573835740336162</v>
      </c>
      <c r="AS147" s="98">
        <f t="shared" si="142"/>
        <v>4.573835740336162</v>
      </c>
      <c r="AT147" s="98">
        <f t="shared" si="142"/>
        <v>4.573835740336162</v>
      </c>
      <c r="AU147" s="98">
        <f t="shared" si="142"/>
        <v>4.573835740336162</v>
      </c>
      <c r="AV147" s="98">
        <f t="shared" si="142"/>
        <v>4.573835740336162</v>
      </c>
      <c r="AW147" s="98">
        <f t="shared" si="142"/>
        <v>4.573835740336162</v>
      </c>
      <c r="AX147" s="98">
        <f t="shared" si="142"/>
        <v>4.573835740336162</v>
      </c>
      <c r="AY147" s="98">
        <f t="shared" si="142"/>
        <v>4.573835740336162</v>
      </c>
      <c r="BA147" s="181" t="s">
        <v>114</v>
      </c>
      <c r="BB147" s="181" t="s">
        <v>114</v>
      </c>
      <c r="BC147" s="181" t="s">
        <v>114</v>
      </c>
      <c r="BD147" s="181" t="s">
        <v>114</v>
      </c>
      <c r="BF147" s="77" t="s">
        <v>246</v>
      </c>
      <c r="BG147" s="77" t="str">
        <f t="shared" si="139"/>
        <v>Average trip lengthBase Case Scenario</v>
      </c>
    </row>
    <row r="148" spans="2:59" x14ac:dyDescent="0.25">
      <c r="B148" s="91" t="s">
        <v>146</v>
      </c>
      <c r="C148" s="91" t="s">
        <v>117</v>
      </c>
      <c r="D148" s="98">
        <f t="shared" ref="D148:AY148" si="143">D64/D12</f>
        <v>18.53449536902113</v>
      </c>
      <c r="E148" s="98">
        <f t="shared" si="143"/>
        <v>18.75463803644157</v>
      </c>
      <c r="F148" s="98">
        <f t="shared" si="143"/>
        <v>18.71162651571327</v>
      </c>
      <c r="G148" s="98">
        <f t="shared" si="143"/>
        <v>18.039101253104079</v>
      </c>
      <c r="H148" s="98">
        <f t="shared" si="143"/>
        <v>17.543692672091044</v>
      </c>
      <c r="I148" s="98">
        <f t="shared" si="143"/>
        <v>16.983895411194176</v>
      </c>
      <c r="J148" s="98">
        <f t="shared" si="143"/>
        <v>16.687172246995203</v>
      </c>
      <c r="K148" s="98">
        <f t="shared" si="143"/>
        <v>16.987702616477687</v>
      </c>
      <c r="L148" s="98">
        <f t="shared" si="143"/>
        <v>16.677909112401935</v>
      </c>
      <c r="M148" s="98">
        <f t="shared" si="143"/>
        <v>16.873681191659671</v>
      </c>
      <c r="N148" s="98">
        <f t="shared" si="143"/>
        <v>16.702683828690599</v>
      </c>
      <c r="O148" s="98">
        <f t="shared" si="143"/>
        <v>16.643405564060302</v>
      </c>
      <c r="P148" s="98">
        <f t="shared" si="143"/>
        <v>14.120799192142217</v>
      </c>
      <c r="Q148" s="98">
        <f t="shared" si="143"/>
        <v>14.31359963790919</v>
      </c>
      <c r="R148" s="98">
        <f t="shared" si="143"/>
        <v>26.524924894578497</v>
      </c>
      <c r="S148" s="98">
        <f t="shared" si="143"/>
        <v>15.759806148438644</v>
      </c>
      <c r="T148" s="98">
        <f t="shared" si="143"/>
        <v>24.239951107423245</v>
      </c>
      <c r="U148" s="98">
        <f t="shared" si="143"/>
        <v>15.367676576949242</v>
      </c>
      <c r="V148" s="98">
        <f t="shared" si="143"/>
        <v>22.670452290256215</v>
      </c>
      <c r="W148" s="98">
        <f t="shared" si="143"/>
        <v>15.077729778748061</v>
      </c>
      <c r="X148" s="98">
        <f t="shared" si="143"/>
        <v>13.347908899909331</v>
      </c>
      <c r="Y148" s="98">
        <f t="shared" si="143"/>
        <v>14.903491630991404</v>
      </c>
      <c r="Z148" s="98">
        <f t="shared" si="143"/>
        <v>13.214555740110848</v>
      </c>
      <c r="AA148" s="98">
        <f t="shared" si="143"/>
        <v>14.485553972930093</v>
      </c>
      <c r="AB148" s="98">
        <f t="shared" si="143"/>
        <v>9.9152673654869865</v>
      </c>
      <c r="AC148" s="98">
        <f t="shared" si="143"/>
        <v>10.077803904086716</v>
      </c>
      <c r="AD148" s="98">
        <f t="shared" si="143"/>
        <v>14.607934417582266</v>
      </c>
      <c r="AE148" s="98">
        <f t="shared" si="143"/>
        <v>10.785995469470789</v>
      </c>
      <c r="AF148" s="98">
        <f t="shared" si="143"/>
        <v>14.182021152293908</v>
      </c>
      <c r="AG148" s="98">
        <f t="shared" si="143"/>
        <v>10.678601756305612</v>
      </c>
      <c r="AH148" s="98">
        <f t="shared" si="143"/>
        <v>13.82245020950179</v>
      </c>
      <c r="AI148" s="98">
        <f t="shared" si="143"/>
        <v>10.583676892516241</v>
      </c>
      <c r="AJ148" s="98">
        <f t="shared" si="143"/>
        <v>9.7502558975387448</v>
      </c>
      <c r="AK148" s="98">
        <f t="shared" si="143"/>
        <v>10.486192088892439</v>
      </c>
      <c r="AL148" s="98">
        <f t="shared" si="143"/>
        <v>9.6972322126665276</v>
      </c>
      <c r="AM148" s="98">
        <f t="shared" si="143"/>
        <v>10.390627658748224</v>
      </c>
      <c r="AN148" s="98">
        <f t="shared" si="143"/>
        <v>8.9665441666975507</v>
      </c>
      <c r="AO148" s="98">
        <f t="shared" si="143"/>
        <v>9.0498894435664496</v>
      </c>
      <c r="AP148" s="98">
        <f t="shared" si="143"/>
        <v>32.842081001888197</v>
      </c>
      <c r="AQ148" s="98">
        <f t="shared" si="143"/>
        <v>17.321166247526733</v>
      </c>
      <c r="AR148" s="98">
        <f t="shared" si="143"/>
        <v>30.649257718836303</v>
      </c>
      <c r="AS148" s="98">
        <f t="shared" si="143"/>
        <v>16.774748195807003</v>
      </c>
      <c r="AT148" s="98">
        <f t="shared" si="143"/>
        <v>28.814362332622814</v>
      </c>
      <c r="AU148" s="98">
        <f t="shared" si="143"/>
        <v>16.288860681445442</v>
      </c>
      <c r="AV148" s="98">
        <f t="shared" si="143"/>
        <v>11.333021066170586</v>
      </c>
      <c r="AW148" s="98">
        <f t="shared" si="143"/>
        <v>15.853671049192963</v>
      </c>
      <c r="AX148" s="98">
        <f t="shared" si="143"/>
        <v>11.195643344829794</v>
      </c>
      <c r="AY148" s="98">
        <f t="shared" si="143"/>
        <v>15.465066720048815</v>
      </c>
      <c r="BA148" s="181" t="s">
        <v>114</v>
      </c>
      <c r="BB148" s="181" t="s">
        <v>114</v>
      </c>
      <c r="BC148" s="181" t="s">
        <v>114</v>
      </c>
      <c r="BD148" s="181" t="s">
        <v>114</v>
      </c>
      <c r="BF148" s="77" t="s">
        <v>246</v>
      </c>
      <c r="BG148" s="77" t="str">
        <f t="shared" si="139"/>
        <v>Average trip durationBase Case Scenario</v>
      </c>
    </row>
    <row r="149" spans="2:59" x14ac:dyDescent="0.25">
      <c r="B149" s="91" t="s">
        <v>160</v>
      </c>
      <c r="C149" s="91" t="s">
        <v>119</v>
      </c>
      <c r="D149" s="96" t="str">
        <f t="shared" ref="D149:AY149" si="144">IFERROR((D75-D71)/C75,"n.a")</f>
        <v>n.a</v>
      </c>
      <c r="E149" s="96">
        <f t="shared" si="144"/>
        <v>0.87973484848484851</v>
      </c>
      <c r="F149" s="96">
        <f t="shared" si="144"/>
        <v>0.97746993127147763</v>
      </c>
      <c r="G149" s="96">
        <f t="shared" si="144"/>
        <v>0.89757729570604472</v>
      </c>
      <c r="H149" s="96">
        <f t="shared" si="144"/>
        <v>0.87528799464713392</v>
      </c>
      <c r="I149" s="96">
        <f t="shared" si="144"/>
        <v>0.87150134736680551</v>
      </c>
      <c r="J149" s="96">
        <f t="shared" si="144"/>
        <v>0.90855243197882707</v>
      </c>
      <c r="K149" s="96">
        <f t="shared" si="144"/>
        <v>0.88620442373013508</v>
      </c>
      <c r="L149" s="96">
        <f t="shared" si="144"/>
        <v>0.92410846887291009</v>
      </c>
      <c r="M149" s="96">
        <f t="shared" si="144"/>
        <v>0.90783475586099871</v>
      </c>
      <c r="N149" s="96">
        <f t="shared" si="144"/>
        <v>0.90791681228984733</v>
      </c>
      <c r="O149" s="96">
        <f t="shared" si="144"/>
        <v>0.92684805037635798</v>
      </c>
      <c r="P149" s="96">
        <f t="shared" si="144"/>
        <v>0.91673556461715722</v>
      </c>
      <c r="Q149" s="96">
        <f t="shared" si="144"/>
        <v>0.97442186211727888</v>
      </c>
      <c r="R149" s="96">
        <f t="shared" si="144"/>
        <v>0.66191154835717836</v>
      </c>
      <c r="S149" s="96">
        <f t="shared" si="144"/>
        <v>1.1926270432805974</v>
      </c>
      <c r="T149" s="96">
        <f t="shared" si="144"/>
        <v>0.75712468907969299</v>
      </c>
      <c r="U149" s="96">
        <f t="shared" si="144"/>
        <v>1.1647761683956241</v>
      </c>
      <c r="V149" s="96">
        <f t="shared" si="144"/>
        <v>0.78425597371646183</v>
      </c>
      <c r="W149" s="96">
        <f t="shared" si="144"/>
        <v>1.1439615648784804</v>
      </c>
      <c r="X149" s="96">
        <f t="shared" si="144"/>
        <v>1.0050632238392947</v>
      </c>
      <c r="Y149" s="96">
        <f t="shared" si="144"/>
        <v>0.92273457013304783</v>
      </c>
      <c r="Z149" s="96">
        <f t="shared" si="144"/>
        <v>1.0046009072654669</v>
      </c>
      <c r="AA149" s="96">
        <f t="shared" si="144"/>
        <v>0.92922851621310998</v>
      </c>
      <c r="AB149" s="96">
        <f t="shared" si="144"/>
        <v>1.0042159538449713</v>
      </c>
      <c r="AC149" s="96">
        <f t="shared" si="144"/>
        <v>0.96691737254929822</v>
      </c>
      <c r="AD149" s="96">
        <f t="shared" si="144"/>
        <v>0.82444702054646779</v>
      </c>
      <c r="AE149" s="96">
        <f t="shared" si="144"/>
        <v>1.0956376115875139</v>
      </c>
      <c r="AF149" s="96">
        <f t="shared" si="144"/>
        <v>0.8615733035201194</v>
      </c>
      <c r="AG149" s="96">
        <f t="shared" si="144"/>
        <v>1.0882332411429776</v>
      </c>
      <c r="AH149" s="96">
        <f t="shared" si="144"/>
        <v>0.87083146591031391</v>
      </c>
      <c r="AI149" s="96">
        <f t="shared" si="144"/>
        <v>1.0818929942862709</v>
      </c>
      <c r="AJ149" s="96">
        <f t="shared" si="144"/>
        <v>1.0031587842585126</v>
      </c>
      <c r="AK149" s="96">
        <f t="shared" si="144"/>
        <v>0.95016921556761624</v>
      </c>
      <c r="AL149" s="96">
        <f t="shared" si="144"/>
        <v>1.0029724456880973</v>
      </c>
      <c r="AM149" s="96">
        <f t="shared" si="144"/>
        <v>0.95295335834552308</v>
      </c>
      <c r="AN149" s="96">
        <f t="shared" si="144"/>
        <v>1.0028068669372434</v>
      </c>
      <c r="AO149" s="96">
        <f t="shared" si="144"/>
        <v>0.97742086613219492</v>
      </c>
      <c r="AP149" s="96">
        <f t="shared" si="144"/>
        <v>0.47721043904962362</v>
      </c>
      <c r="AQ149" s="96">
        <f t="shared" si="144"/>
        <v>1.4241604867047388</v>
      </c>
      <c r="AR149" s="96">
        <f t="shared" si="144"/>
        <v>0.66794033256026608</v>
      </c>
      <c r="AS149" s="96">
        <f t="shared" si="144"/>
        <v>1.3860783940777104</v>
      </c>
      <c r="AT149" s="96">
        <f t="shared" si="144"/>
        <v>0.68826962822155047</v>
      </c>
      <c r="AU149" s="96">
        <f t="shared" si="144"/>
        <v>1.3542711270221335</v>
      </c>
      <c r="AV149" s="96">
        <f t="shared" si="144"/>
        <v>1.1549839177087784</v>
      </c>
      <c r="AW149" s="96">
        <f t="shared" si="144"/>
        <v>0.83371141273711991</v>
      </c>
      <c r="AX149" s="96">
        <f t="shared" si="144"/>
        <v>1.1465305784588533</v>
      </c>
      <c r="AY149" s="96">
        <f t="shared" si="144"/>
        <v>0.84129882631624997</v>
      </c>
      <c r="BA149" s="181" t="s">
        <v>114</v>
      </c>
      <c r="BB149" s="181" t="s">
        <v>114</v>
      </c>
      <c r="BC149" s="181" t="s">
        <v>114</v>
      </c>
      <c r="BD149" s="181" t="s">
        <v>114</v>
      </c>
      <c r="BF149" s="77" t="s">
        <v>246</v>
      </c>
      <c r="BG149" s="77" t="str">
        <f t="shared" si="139"/>
        <v>Customer Retention rateBase Case Scenario</v>
      </c>
    </row>
    <row r="150" spans="2:59" x14ac:dyDescent="0.25">
      <c r="B150" s="91" t="s">
        <v>147</v>
      </c>
      <c r="C150" s="91" t="s">
        <v>119</v>
      </c>
      <c r="D150" s="96" t="str">
        <f>IFERROR(1-D149,"n.a")</f>
        <v>n.a</v>
      </c>
      <c r="E150" s="96">
        <f>IFERROR(1-E149,"n.a")</f>
        <v>0.12026515151515149</v>
      </c>
      <c r="F150" s="96">
        <f t="shared" ref="F150:AY150" si="145">IFERROR(1-F149,"n.a")</f>
        <v>2.2530068728522368E-2</v>
      </c>
      <c r="G150" s="96">
        <f t="shared" si="145"/>
        <v>0.10242270429395528</v>
      </c>
      <c r="H150" s="96">
        <f t="shared" si="145"/>
        <v>0.12471200535286608</v>
      </c>
      <c r="I150" s="96">
        <f t="shared" si="145"/>
        <v>0.12849865263319449</v>
      </c>
      <c r="J150" s="96">
        <f t="shared" si="145"/>
        <v>9.1447568021172931E-2</v>
      </c>
      <c r="K150" s="96">
        <f t="shared" si="145"/>
        <v>0.11379557626986492</v>
      </c>
      <c r="L150" s="96">
        <f t="shared" si="145"/>
        <v>7.5891531127089906E-2</v>
      </c>
      <c r="M150" s="96">
        <f t="shared" si="145"/>
        <v>9.216524413900129E-2</v>
      </c>
      <c r="N150" s="96">
        <f t="shared" si="145"/>
        <v>9.208318771015267E-2</v>
      </c>
      <c r="O150" s="96">
        <f t="shared" si="145"/>
        <v>7.3151949623642021E-2</v>
      </c>
      <c r="P150" s="96">
        <f t="shared" si="145"/>
        <v>8.3264435382842783E-2</v>
      </c>
      <c r="Q150" s="96">
        <f t="shared" si="145"/>
        <v>2.5578137882721119E-2</v>
      </c>
      <c r="R150" s="96">
        <f t="shared" si="145"/>
        <v>0.33808845164282164</v>
      </c>
      <c r="S150" s="96">
        <f t="shared" si="145"/>
        <v>-0.19262704328059743</v>
      </c>
      <c r="T150" s="96">
        <f t="shared" si="145"/>
        <v>0.24287531092030701</v>
      </c>
      <c r="U150" s="96">
        <f t="shared" si="145"/>
        <v>-0.16477616839562415</v>
      </c>
      <c r="V150" s="96">
        <f t="shared" si="145"/>
        <v>0.21574402628353817</v>
      </c>
      <c r="W150" s="96">
        <f t="shared" si="145"/>
        <v>-0.14396156487848044</v>
      </c>
      <c r="X150" s="96">
        <f t="shared" si="145"/>
        <v>-5.0632238392946949E-3</v>
      </c>
      <c r="Y150" s="96">
        <f t="shared" si="145"/>
        <v>7.7265429866952173E-2</v>
      </c>
      <c r="Z150" s="96">
        <f t="shared" si="145"/>
        <v>-4.6009072654669136E-3</v>
      </c>
      <c r="AA150" s="96">
        <f t="shared" si="145"/>
        <v>7.0771483786890022E-2</v>
      </c>
      <c r="AB150" s="96">
        <f t="shared" si="145"/>
        <v>-4.2159538449713096E-3</v>
      </c>
      <c r="AC150" s="96">
        <f t="shared" si="145"/>
        <v>3.3082627450701785E-2</v>
      </c>
      <c r="AD150" s="96">
        <f t="shared" si="145"/>
        <v>0.17555297945353221</v>
      </c>
      <c r="AE150" s="96">
        <f t="shared" si="145"/>
        <v>-9.5637611587513938E-2</v>
      </c>
      <c r="AF150" s="96">
        <f t="shared" si="145"/>
        <v>0.1384266964798806</v>
      </c>
      <c r="AG150" s="96">
        <f t="shared" si="145"/>
        <v>-8.8233241142977592E-2</v>
      </c>
      <c r="AH150" s="96">
        <f t="shared" si="145"/>
        <v>0.12916853408968609</v>
      </c>
      <c r="AI150" s="96">
        <f t="shared" si="145"/>
        <v>-8.1892994286270948E-2</v>
      </c>
      <c r="AJ150" s="96">
        <f t="shared" si="145"/>
        <v>-3.1587842585125703E-3</v>
      </c>
      <c r="AK150" s="96">
        <f t="shared" si="145"/>
        <v>4.9830784432383757E-2</v>
      </c>
      <c r="AL150" s="96">
        <f t="shared" si="145"/>
        <v>-2.9724456880972916E-3</v>
      </c>
      <c r="AM150" s="96">
        <f t="shared" si="145"/>
        <v>4.7046641654476917E-2</v>
      </c>
      <c r="AN150" s="96">
        <f t="shared" si="145"/>
        <v>-2.806866937243413E-3</v>
      </c>
      <c r="AO150" s="96">
        <f t="shared" si="145"/>
        <v>2.2579133867805079E-2</v>
      </c>
      <c r="AP150" s="96">
        <f t="shared" si="145"/>
        <v>0.52278956095037632</v>
      </c>
      <c r="AQ150" s="96">
        <f t="shared" si="145"/>
        <v>-0.42416048670473883</v>
      </c>
      <c r="AR150" s="96">
        <f t="shared" si="145"/>
        <v>0.33205966743973392</v>
      </c>
      <c r="AS150" s="96">
        <f t="shared" si="145"/>
        <v>-0.38607839407771039</v>
      </c>
      <c r="AT150" s="96">
        <f t="shared" si="145"/>
        <v>0.31173037177844953</v>
      </c>
      <c r="AU150" s="96">
        <f t="shared" si="145"/>
        <v>-0.35427112702213348</v>
      </c>
      <c r="AV150" s="96">
        <f t="shared" si="145"/>
        <v>-0.1549839177087784</v>
      </c>
      <c r="AW150" s="96">
        <f t="shared" si="145"/>
        <v>0.16628858726288009</v>
      </c>
      <c r="AX150" s="96">
        <f t="shared" si="145"/>
        <v>-0.14653057845885331</v>
      </c>
      <c r="AY150" s="96">
        <f t="shared" si="145"/>
        <v>0.15870117368375003</v>
      </c>
      <c r="BA150" s="181" t="s">
        <v>114</v>
      </c>
      <c r="BB150" s="181" t="s">
        <v>114</v>
      </c>
      <c r="BC150" s="181" t="s">
        <v>114</v>
      </c>
      <c r="BD150" s="181" t="s">
        <v>114</v>
      </c>
      <c r="BF150" s="77" t="s">
        <v>246</v>
      </c>
      <c r="BG150" s="77" t="str">
        <f t="shared" si="139"/>
        <v>Churn rateBase Case Scenario</v>
      </c>
    </row>
    <row r="151" spans="2:59" x14ac:dyDescent="0.25">
      <c r="B151" s="91" t="s">
        <v>281</v>
      </c>
      <c r="C151" s="91" t="s">
        <v>121</v>
      </c>
      <c r="D151" s="98">
        <f t="shared" ref="D151:AY151" si="146">D73/D75</f>
        <v>5.2768612201751735</v>
      </c>
      <c r="E151" s="98">
        <f t="shared" si="146"/>
        <v>5.3079762671821307</v>
      </c>
      <c r="F151" s="98">
        <f t="shared" si="146"/>
        <v>5.3078646664015317</v>
      </c>
      <c r="G151" s="98">
        <f t="shared" si="146"/>
        <v>5.3943053324726504</v>
      </c>
      <c r="H151" s="98">
        <f t="shared" si="146"/>
        <v>5.943071169892181</v>
      </c>
      <c r="I151" s="98">
        <f t="shared" si="146"/>
        <v>6.1814375625342928</v>
      </c>
      <c r="J151" s="98">
        <f t="shared" si="146"/>
        <v>6.1960719929627963</v>
      </c>
      <c r="K151" s="98">
        <f t="shared" si="146"/>
        <v>6.2097682188514804</v>
      </c>
      <c r="L151" s="98">
        <f t="shared" si="146"/>
        <v>6.3821288034140666</v>
      </c>
      <c r="M151" s="98">
        <f t="shared" si="146"/>
        <v>6.7625212041558207</v>
      </c>
      <c r="N151" s="98">
        <f t="shared" si="146"/>
        <v>6.8989777968022734</v>
      </c>
      <c r="O151" s="98">
        <f t="shared" si="146"/>
        <v>6.2872253812603942</v>
      </c>
      <c r="P151" s="98">
        <f t="shared" si="146"/>
        <v>6.6709588718512363</v>
      </c>
      <c r="Q151" s="98">
        <f t="shared" si="146"/>
        <v>6.2691603423529259</v>
      </c>
      <c r="R151" s="98">
        <f t="shared" si="146"/>
        <v>6.3990295197124016</v>
      </c>
      <c r="S151" s="98">
        <f t="shared" si="146"/>
        <v>6.4900491202990649</v>
      </c>
      <c r="T151" s="98">
        <f t="shared" si="146"/>
        <v>6.5546471512973818</v>
      </c>
      <c r="U151" s="98">
        <f t="shared" si="146"/>
        <v>6.5900464257059719</v>
      </c>
      <c r="V151" s="98">
        <f t="shared" si="146"/>
        <v>6.6377545181762017</v>
      </c>
      <c r="W151" s="98">
        <f t="shared" si="146"/>
        <v>6.6151016094196473</v>
      </c>
      <c r="X151" s="98">
        <f t="shared" si="146"/>
        <v>6.6259211811273921</v>
      </c>
      <c r="Y151" s="98">
        <f t="shared" si="146"/>
        <v>6.6228200712508407</v>
      </c>
      <c r="Z151" s="98">
        <f t="shared" si="146"/>
        <v>6.6215244119831045</v>
      </c>
      <c r="AA151" s="98">
        <f t="shared" si="146"/>
        <v>6.6202849478296004</v>
      </c>
      <c r="AB151" s="98">
        <f t="shared" si="146"/>
        <v>8.5749966472290442</v>
      </c>
      <c r="AC151" s="98">
        <f t="shared" si="146"/>
        <v>8.5628849175651602</v>
      </c>
      <c r="AD151" s="98">
        <f t="shared" si="146"/>
        <v>8.5935334312265415</v>
      </c>
      <c r="AE151" s="98">
        <f t="shared" si="146"/>
        <v>8.6125888080221014</v>
      </c>
      <c r="AF151" s="98">
        <f t="shared" si="146"/>
        <v>8.6233169962113667</v>
      </c>
      <c r="AG151" s="98">
        <f t="shared" si="146"/>
        <v>8.6279022728498074</v>
      </c>
      <c r="AH151" s="98">
        <f t="shared" si="146"/>
        <v>8.6290134683985773</v>
      </c>
      <c r="AI151" s="98">
        <f t="shared" si="146"/>
        <v>8.6250202262989255</v>
      </c>
      <c r="AJ151" s="98">
        <f t="shared" si="146"/>
        <v>8.6231618878539535</v>
      </c>
      <c r="AK151" s="98">
        <f t="shared" si="146"/>
        <v>8.6199700677556859</v>
      </c>
      <c r="AL151" s="98">
        <f t="shared" si="146"/>
        <v>8.6168500792081293</v>
      </c>
      <c r="AM151" s="98">
        <f t="shared" si="146"/>
        <v>8.6136112330684114</v>
      </c>
      <c r="AN151" s="98">
        <f t="shared" si="146"/>
        <v>9.2725634647412054</v>
      </c>
      <c r="AO151" s="98">
        <f t="shared" si="146"/>
        <v>9.2757261056413896</v>
      </c>
      <c r="AP151" s="98">
        <f t="shared" si="146"/>
        <v>9.2802392500479662</v>
      </c>
      <c r="AQ151" s="98">
        <f t="shared" si="146"/>
        <v>9.2823779821854782</v>
      </c>
      <c r="AR151" s="98">
        <f t="shared" si="146"/>
        <v>9.2829848440835683</v>
      </c>
      <c r="AS151" s="98">
        <f t="shared" si="146"/>
        <v>9.2826794916869471</v>
      </c>
      <c r="AT151" s="98">
        <f t="shared" si="146"/>
        <v>9.2819371940717765</v>
      </c>
      <c r="AU151" s="98">
        <f t="shared" si="146"/>
        <v>9.2810333156445495</v>
      </c>
      <c r="AV151" s="98">
        <f t="shared" si="146"/>
        <v>9.2804124818957945</v>
      </c>
      <c r="AW151" s="98">
        <f t="shared" si="146"/>
        <v>9.2799066859643204</v>
      </c>
      <c r="AX151" s="98">
        <f t="shared" si="146"/>
        <v>9.2796451857653235</v>
      </c>
      <c r="AY151" s="98">
        <f t="shared" si="146"/>
        <v>9.2796418928552917</v>
      </c>
      <c r="BA151" s="181" t="s">
        <v>114</v>
      </c>
      <c r="BB151" s="181" t="s">
        <v>114</v>
      </c>
      <c r="BC151" s="181" t="s">
        <v>114</v>
      </c>
      <c r="BD151" s="181" t="s">
        <v>114</v>
      </c>
      <c r="BF151" s="77" t="s">
        <v>246</v>
      </c>
      <c r="BG151" s="77" t="str">
        <f t="shared" si="139"/>
        <v>Requests per active riderBase Case Scenario</v>
      </c>
    </row>
    <row r="152" spans="2:59" x14ac:dyDescent="0.25">
      <c r="B152" s="91" t="s">
        <v>157</v>
      </c>
      <c r="C152" s="91" t="s">
        <v>119</v>
      </c>
      <c r="D152" s="96">
        <f t="shared" ref="D152:AY152" si="147">D68/D73</f>
        <v>0.24427377149459661</v>
      </c>
      <c r="E152" s="96">
        <f t="shared" si="147"/>
        <v>0.33814320360727623</v>
      </c>
      <c r="F152" s="96">
        <f t="shared" si="147"/>
        <v>0.24021671667592956</v>
      </c>
      <c r="G152" s="96">
        <f t="shared" si="147"/>
        <v>0.27056255618110053</v>
      </c>
      <c r="H152" s="96">
        <f t="shared" si="147"/>
        <v>0.21098439286320886</v>
      </c>
      <c r="I152" s="96">
        <f t="shared" si="147"/>
        <v>0.19245520090175683</v>
      </c>
      <c r="J152" s="96">
        <f t="shared" si="147"/>
        <v>0.34311684974056533</v>
      </c>
      <c r="K152" s="96">
        <f t="shared" si="147"/>
        <v>0.21358264130313179</v>
      </c>
      <c r="L152" s="96">
        <f t="shared" si="147"/>
        <v>0.1758855357340576</v>
      </c>
      <c r="M152" s="96">
        <f t="shared" si="147"/>
        <v>0.19044728585708445</v>
      </c>
      <c r="N152" s="96">
        <f t="shared" si="147"/>
        <v>0.24504390240785329</v>
      </c>
      <c r="O152" s="96">
        <f t="shared" si="147"/>
        <v>0.38254934909034671</v>
      </c>
      <c r="P152" s="96">
        <f t="shared" si="147"/>
        <v>0.25314721489010389</v>
      </c>
      <c r="Q152" s="96">
        <f t="shared" si="147"/>
        <v>0.25420450894033086</v>
      </c>
      <c r="R152" s="96">
        <f t="shared" si="147"/>
        <v>0.2462860285718507</v>
      </c>
      <c r="S152" s="96">
        <f t="shared" si="147"/>
        <v>0.24719271594222272</v>
      </c>
      <c r="T152" s="96">
        <f t="shared" si="147"/>
        <v>0.24647213795737047</v>
      </c>
      <c r="U152" s="96">
        <f t="shared" si="147"/>
        <v>0.25009045016382925</v>
      </c>
      <c r="V152" s="96">
        <f t="shared" si="147"/>
        <v>0.2549620382734597</v>
      </c>
      <c r="W152" s="96">
        <f t="shared" si="147"/>
        <v>0.24716321306849437</v>
      </c>
      <c r="X152" s="96">
        <f t="shared" si="147"/>
        <v>0.25071864440810443</v>
      </c>
      <c r="Y152" s="96">
        <f t="shared" si="147"/>
        <v>0.25763846608257673</v>
      </c>
      <c r="Z152" s="96">
        <f t="shared" si="147"/>
        <v>0.26322529908397369</v>
      </c>
      <c r="AA152" s="96">
        <f t="shared" si="147"/>
        <v>0.26361834870961898</v>
      </c>
      <c r="AB152" s="96">
        <f t="shared" si="147"/>
        <v>0.25289325550766134</v>
      </c>
      <c r="AC152" s="96">
        <f t="shared" si="147"/>
        <v>0.25287209222579116</v>
      </c>
      <c r="AD152" s="96">
        <f t="shared" si="147"/>
        <v>0.25276105749957944</v>
      </c>
      <c r="AE152" s="96">
        <f t="shared" si="147"/>
        <v>0.25330064324355689</v>
      </c>
      <c r="AF152" s="96">
        <f t="shared" si="147"/>
        <v>0.25380963718533467</v>
      </c>
      <c r="AG152" s="96">
        <f t="shared" si="147"/>
        <v>0.25442109545433178</v>
      </c>
      <c r="AH152" s="96">
        <f t="shared" si="147"/>
        <v>0.25478198256187362</v>
      </c>
      <c r="AI152" s="96">
        <f t="shared" si="147"/>
        <v>0.25476697791924147</v>
      </c>
      <c r="AJ152" s="96">
        <f t="shared" si="147"/>
        <v>0.25540062499013705</v>
      </c>
      <c r="AK152" s="96">
        <f t="shared" si="147"/>
        <v>0.25579079003863969</v>
      </c>
      <c r="AL152" s="96">
        <f t="shared" si="147"/>
        <v>0.25563681703497831</v>
      </c>
      <c r="AM152" s="96">
        <f t="shared" si="147"/>
        <v>0.25500444353089535</v>
      </c>
      <c r="AN152" s="96">
        <f t="shared" si="147"/>
        <v>0.25428661809933506</v>
      </c>
      <c r="AO152" s="96">
        <f t="shared" si="147"/>
        <v>0.25440273164864124</v>
      </c>
      <c r="AP152" s="96">
        <f t="shared" si="147"/>
        <v>0.25453028493387869</v>
      </c>
      <c r="AQ152" s="96">
        <f t="shared" si="147"/>
        <v>0.25467772055340365</v>
      </c>
      <c r="AR152" s="96">
        <f t="shared" si="147"/>
        <v>0.25479247699589086</v>
      </c>
      <c r="AS152" s="96">
        <f t="shared" si="147"/>
        <v>0.25487438031343723</v>
      </c>
      <c r="AT152" s="96">
        <f t="shared" si="147"/>
        <v>0.25491215405169609</v>
      </c>
      <c r="AU152" s="96">
        <f t="shared" si="147"/>
        <v>0.25492300167584792</v>
      </c>
      <c r="AV152" s="96">
        <f t="shared" si="147"/>
        <v>0.25493600365556507</v>
      </c>
      <c r="AW152" s="96">
        <f t="shared" si="147"/>
        <v>0.25489728521101745</v>
      </c>
      <c r="AX152" s="96">
        <f t="shared" si="147"/>
        <v>0.25482282647538224</v>
      </c>
      <c r="AY152" s="96">
        <f t="shared" si="147"/>
        <v>0.25475499392874923</v>
      </c>
      <c r="BA152" s="181" t="s">
        <v>114</v>
      </c>
      <c r="BB152" s="181" t="s">
        <v>114</v>
      </c>
      <c r="BC152" s="181" t="s">
        <v>114</v>
      </c>
      <c r="BD152" s="181" t="s">
        <v>114</v>
      </c>
      <c r="BF152" s="77" t="s">
        <v>246</v>
      </c>
      <c r="BG152" s="77" t="str">
        <f t="shared" si="139"/>
        <v>Surge request rateBase Case Scenario</v>
      </c>
    </row>
    <row r="153" spans="2:59" x14ac:dyDescent="0.25">
      <c r="B153" s="91" t="s">
        <v>282</v>
      </c>
      <c r="C153" s="91" t="s">
        <v>118</v>
      </c>
      <c r="D153" s="98">
        <f t="shared" ref="D153:O153" si="148">D57/D75</f>
        <v>8.7982986006241823</v>
      </c>
      <c r="E153" s="98">
        <f t="shared" si="148"/>
        <v>9.4737059707903786</v>
      </c>
      <c r="F153" s="98">
        <f t="shared" si="148"/>
        <v>10.672444967425308</v>
      </c>
      <c r="G153" s="98">
        <f t="shared" si="148"/>
        <v>11.493127735633133</v>
      </c>
      <c r="H153" s="98">
        <f t="shared" si="148"/>
        <v>12.32769643073236</v>
      </c>
      <c r="I153" s="98">
        <f t="shared" si="148"/>
        <v>12.10183778200949</v>
      </c>
      <c r="J153" s="98">
        <f t="shared" si="148"/>
        <v>13.895811392406454</v>
      </c>
      <c r="K153" s="98">
        <f t="shared" si="148"/>
        <v>13.042459986005817</v>
      </c>
      <c r="L153" s="98">
        <f t="shared" si="148"/>
        <v>13.400168174638363</v>
      </c>
      <c r="M153" s="98">
        <f t="shared" si="148"/>
        <v>13.350360460962268</v>
      </c>
      <c r="N153" s="98">
        <f t="shared" si="148"/>
        <v>13.346398610895822</v>
      </c>
      <c r="O153" s="98">
        <f t="shared" si="148"/>
        <v>14.774289473650363</v>
      </c>
      <c r="P153" s="144">
        <f>AVERAGE(I153:O153)</f>
        <v>13.415903697224081</v>
      </c>
      <c r="Q153" s="144">
        <f t="shared" ref="Q153:AY153" si="149">AVERAGE(E153:P153)</f>
        <v>12.607850390197818</v>
      </c>
      <c r="R153" s="144">
        <f t="shared" si="149"/>
        <v>12.869029091815106</v>
      </c>
      <c r="S153" s="144">
        <f t="shared" si="149"/>
        <v>13.052077768847589</v>
      </c>
      <c r="T153" s="144">
        <f t="shared" si="149"/>
        <v>13.18199027161546</v>
      </c>
      <c r="U153" s="144">
        <f t="shared" si="149"/>
        <v>13.253181425022385</v>
      </c>
      <c r="V153" s="144">
        <f t="shared" si="149"/>
        <v>13.349126728606793</v>
      </c>
      <c r="W153" s="144">
        <f t="shared" si="149"/>
        <v>13.303569673290156</v>
      </c>
      <c r="X153" s="144">
        <f t="shared" si="149"/>
        <v>13.325328813897181</v>
      </c>
      <c r="Y153" s="144">
        <f t="shared" si="149"/>
        <v>13.319092200502086</v>
      </c>
      <c r="Z153" s="144">
        <f t="shared" si="149"/>
        <v>13.316486512130403</v>
      </c>
      <c r="AA153" s="144">
        <f t="shared" si="149"/>
        <v>13.313993837233285</v>
      </c>
      <c r="AB153" s="144">
        <f t="shared" si="149"/>
        <v>13.19230253419853</v>
      </c>
      <c r="AC153" s="144">
        <f t="shared" si="149"/>
        <v>13.1736691039464</v>
      </c>
      <c r="AD153" s="144">
        <f t="shared" si="149"/>
        <v>13.220820663425448</v>
      </c>
      <c r="AE153" s="144">
        <f t="shared" si="149"/>
        <v>13.250136627726308</v>
      </c>
      <c r="AF153" s="144">
        <f t="shared" si="149"/>
        <v>13.266641532632869</v>
      </c>
      <c r="AG153" s="144">
        <f t="shared" si="149"/>
        <v>13.273695804384319</v>
      </c>
      <c r="AH153" s="144">
        <f t="shared" si="149"/>
        <v>13.275405335997812</v>
      </c>
      <c r="AI153" s="144">
        <f t="shared" si="149"/>
        <v>13.269261886613732</v>
      </c>
      <c r="AJ153" s="144">
        <f t="shared" si="149"/>
        <v>13.266402904390697</v>
      </c>
      <c r="AK153" s="144">
        <f t="shared" si="149"/>
        <v>13.261492411931824</v>
      </c>
      <c r="AL153" s="144">
        <f t="shared" si="149"/>
        <v>13.256692429550968</v>
      </c>
      <c r="AM153" s="144">
        <f t="shared" si="149"/>
        <v>13.251709589336016</v>
      </c>
      <c r="AN153" s="144">
        <f t="shared" si="149"/>
        <v>13.246519235344579</v>
      </c>
      <c r="AO153" s="144">
        <f t="shared" si="149"/>
        <v>13.251037293773416</v>
      </c>
      <c r="AP153" s="144">
        <f t="shared" si="149"/>
        <v>13.257484642925666</v>
      </c>
      <c r="AQ153" s="144">
        <f t="shared" si="149"/>
        <v>13.260539974550683</v>
      </c>
      <c r="AR153" s="144">
        <f t="shared" si="149"/>
        <v>13.261406920119382</v>
      </c>
      <c r="AS153" s="144">
        <f t="shared" si="149"/>
        <v>13.260970702409926</v>
      </c>
      <c r="AT153" s="144">
        <f t="shared" si="149"/>
        <v>13.259910277245394</v>
      </c>
      <c r="AU153" s="144">
        <f t="shared" si="149"/>
        <v>13.258619022349357</v>
      </c>
      <c r="AV153" s="144">
        <f t="shared" si="149"/>
        <v>13.257732116993992</v>
      </c>
      <c r="AW153" s="144">
        <f t="shared" si="149"/>
        <v>13.2570095513776</v>
      </c>
      <c r="AX153" s="144">
        <f t="shared" si="149"/>
        <v>13.256635979664749</v>
      </c>
      <c r="AY153" s="144">
        <f t="shared" si="149"/>
        <v>13.25663127550756</v>
      </c>
      <c r="BA153" s="181" t="s">
        <v>114</v>
      </c>
      <c r="BB153" s="181" t="s">
        <v>114</v>
      </c>
      <c r="BC153" s="181" t="s">
        <v>114</v>
      </c>
      <c r="BD153" s="181" t="s">
        <v>114</v>
      </c>
      <c r="BF153" s="77" t="s">
        <v>246</v>
      </c>
      <c r="BG153" s="77" t="str">
        <f t="shared" si="139"/>
        <v>Shopping Sessions per active userBase Case Scenario</v>
      </c>
    </row>
    <row r="154" spans="2:59" x14ac:dyDescent="0.25">
      <c r="BA154" s="181" t="s">
        <v>114</v>
      </c>
      <c r="BB154" s="181" t="s">
        <v>114</v>
      </c>
      <c r="BC154" s="181" t="s">
        <v>114</v>
      </c>
      <c r="BD154" s="181" t="s">
        <v>114</v>
      </c>
      <c r="BF154" s="77" t="s">
        <v>246</v>
      </c>
      <c r="BG154" s="77" t="str">
        <f t="shared" si="139"/>
        <v>Base Case Scenario</v>
      </c>
    </row>
    <row r="155" spans="2:59" x14ac:dyDescent="0.25">
      <c r="B155" s="154" t="s">
        <v>278</v>
      </c>
      <c r="C155" s="135"/>
      <c r="D155" s="135"/>
      <c r="E155" s="135"/>
      <c r="F155" s="135"/>
      <c r="G155" s="135"/>
      <c r="H155" s="135"/>
      <c r="I155" s="135"/>
      <c r="J155" s="135"/>
      <c r="K155" s="135"/>
      <c r="L155" s="135"/>
      <c r="M155" s="135"/>
      <c r="N155" s="135"/>
      <c r="O155" s="135"/>
      <c r="BA155" s="181" t="s">
        <v>114</v>
      </c>
      <c r="BB155" s="181" t="s">
        <v>114</v>
      </c>
      <c r="BC155" s="181" t="s">
        <v>114</v>
      </c>
      <c r="BD155" s="181" t="s">
        <v>114</v>
      </c>
      <c r="BF155" s="77" t="s">
        <v>246</v>
      </c>
      <c r="BG155" s="77" t="str">
        <f t="shared" si="139"/>
        <v>OtherBase Case Scenario</v>
      </c>
    </row>
    <row r="156" spans="2:59" x14ac:dyDescent="0.25">
      <c r="B156" s="91" t="s">
        <v>245</v>
      </c>
      <c r="C156" s="32" t="s">
        <v>114</v>
      </c>
      <c r="D156" s="140" t="s">
        <v>114</v>
      </c>
      <c r="E156" s="140" t="s">
        <v>114</v>
      </c>
      <c r="F156" s="140" t="s">
        <v>114</v>
      </c>
      <c r="G156" s="140" t="s">
        <v>114</v>
      </c>
      <c r="H156" s="140" t="s">
        <v>114</v>
      </c>
      <c r="I156" s="140" t="s">
        <v>114</v>
      </c>
      <c r="J156" s="140" t="s">
        <v>114</v>
      </c>
      <c r="K156" s="140" t="s">
        <v>114</v>
      </c>
      <c r="L156" s="140" t="s">
        <v>114</v>
      </c>
      <c r="M156" s="140" t="s">
        <v>114</v>
      </c>
      <c r="N156" s="140" t="s">
        <v>114</v>
      </c>
      <c r="O156" s="140" t="s">
        <v>114</v>
      </c>
      <c r="P156" s="171">
        <v>4.1000000000000002E-2</v>
      </c>
      <c r="Q156" s="171">
        <v>4.1000000000000002E-2</v>
      </c>
      <c r="R156" s="171">
        <v>4.1000000000000002E-2</v>
      </c>
      <c r="S156" s="171">
        <v>4.1000000000000002E-2</v>
      </c>
      <c r="T156" s="171">
        <v>4.1000000000000002E-2</v>
      </c>
      <c r="U156" s="171">
        <v>4.1000000000000002E-2</v>
      </c>
      <c r="V156" s="171">
        <v>4.1000000000000002E-2</v>
      </c>
      <c r="W156" s="171">
        <v>4.1000000000000002E-2</v>
      </c>
      <c r="X156" s="171">
        <v>4.1000000000000002E-2</v>
      </c>
      <c r="Y156" s="171">
        <v>4.1000000000000002E-2</v>
      </c>
      <c r="Z156" s="171">
        <v>4.1000000000000002E-2</v>
      </c>
      <c r="AA156" s="171">
        <v>4.1000000000000002E-2</v>
      </c>
      <c r="AB156" s="171">
        <v>4.1000000000000002E-2</v>
      </c>
      <c r="AC156" s="171">
        <v>4.1000000000000002E-2</v>
      </c>
      <c r="AD156" s="171">
        <v>4.1000000000000002E-2</v>
      </c>
      <c r="AE156" s="171">
        <v>4.1000000000000002E-2</v>
      </c>
      <c r="AF156" s="171">
        <v>4.1000000000000002E-2</v>
      </c>
      <c r="AG156" s="171">
        <v>4.1000000000000002E-2</v>
      </c>
      <c r="AH156" s="171">
        <v>4.1000000000000002E-2</v>
      </c>
      <c r="AI156" s="171">
        <v>4.1000000000000002E-2</v>
      </c>
      <c r="AJ156" s="171">
        <v>4.1000000000000002E-2</v>
      </c>
      <c r="AK156" s="171">
        <v>4.1000000000000002E-2</v>
      </c>
      <c r="AL156" s="171">
        <v>4.1000000000000002E-2</v>
      </c>
      <c r="AM156" s="171">
        <v>4.1000000000000002E-2</v>
      </c>
      <c r="AN156" s="171">
        <v>4.1000000000000002E-2</v>
      </c>
      <c r="AO156" s="171">
        <v>4.1000000000000002E-2</v>
      </c>
      <c r="AP156" s="171">
        <v>4.1000000000000002E-2</v>
      </c>
      <c r="AQ156" s="171">
        <v>4.1000000000000002E-2</v>
      </c>
      <c r="AR156" s="171">
        <v>4.1000000000000002E-2</v>
      </c>
      <c r="AS156" s="171">
        <v>4.1000000000000002E-2</v>
      </c>
      <c r="AT156" s="171">
        <v>4.1000000000000002E-2</v>
      </c>
      <c r="AU156" s="171">
        <v>4.1000000000000002E-2</v>
      </c>
      <c r="AV156" s="171">
        <v>4.1000000000000002E-2</v>
      </c>
      <c r="AW156" s="171">
        <v>4.1000000000000002E-2</v>
      </c>
      <c r="AX156" s="171">
        <v>4.1000000000000002E-2</v>
      </c>
      <c r="AY156" s="171">
        <v>4.1000000000000002E-2</v>
      </c>
      <c r="BA156" s="181" t="s">
        <v>114</v>
      </c>
      <c r="BB156" s="181" t="s">
        <v>114</v>
      </c>
      <c r="BC156" s="181" t="s">
        <v>114</v>
      </c>
      <c r="BD156" s="181" t="s">
        <v>114</v>
      </c>
      <c r="BF156" s="77" t="s">
        <v>246</v>
      </c>
      <c r="BG156" s="77" t="str">
        <f t="shared" si="139"/>
        <v>US Price Index - ChangeBase Case Scenario</v>
      </c>
    </row>
    <row r="157" spans="2:59" x14ac:dyDescent="0.25">
      <c r="B157" s="91" t="s">
        <v>279</v>
      </c>
      <c r="C157" s="32" t="s">
        <v>119</v>
      </c>
      <c r="D157" s="155">
        <f t="shared" ref="D157:O157" si="150">D58/D$16</f>
        <v>0.34140141561556397</v>
      </c>
      <c r="E157" s="155">
        <f t="shared" si="150"/>
        <v>0.36379258489575683</v>
      </c>
      <c r="F157" s="155">
        <f t="shared" si="150"/>
        <v>0.33598762910212332</v>
      </c>
      <c r="G157" s="155">
        <f t="shared" si="150"/>
        <v>0.32404103366660214</v>
      </c>
      <c r="H157" s="155">
        <f t="shared" si="150"/>
        <v>0.31581405259254158</v>
      </c>
      <c r="I157" s="155">
        <f t="shared" si="150"/>
        <v>1.1833414942287304</v>
      </c>
      <c r="J157" s="155">
        <f t="shared" si="150"/>
        <v>1.0992614648043189</v>
      </c>
      <c r="K157" s="155">
        <f t="shared" si="150"/>
        <v>1.0959736088849978</v>
      </c>
      <c r="L157" s="155">
        <f t="shared" si="150"/>
        <v>0.94992929557105721</v>
      </c>
      <c r="M157" s="155">
        <f t="shared" si="150"/>
        <v>0.77547344813789232</v>
      </c>
      <c r="N157" s="155">
        <f t="shared" si="150"/>
        <v>0.81587136659885451</v>
      </c>
      <c r="O157" s="155">
        <f t="shared" si="150"/>
        <v>0.77221354229326766</v>
      </c>
      <c r="P157" s="172">
        <f>AVERAGE(C157:O157)</f>
        <v>0.69775841136597549</v>
      </c>
      <c r="Q157" s="139">
        <f>P157</f>
        <v>0.69775841136597549</v>
      </c>
      <c r="R157" s="139">
        <f t="shared" ref="R157:AY157" si="151">Q157</f>
        <v>0.69775841136597549</v>
      </c>
      <c r="S157" s="139">
        <f t="shared" si="151"/>
        <v>0.69775841136597549</v>
      </c>
      <c r="T157" s="139">
        <f t="shared" si="151"/>
        <v>0.69775841136597549</v>
      </c>
      <c r="U157" s="139">
        <f t="shared" si="151"/>
        <v>0.69775841136597549</v>
      </c>
      <c r="V157" s="139">
        <f t="shared" si="151"/>
        <v>0.69775841136597549</v>
      </c>
      <c r="W157" s="139">
        <f t="shared" si="151"/>
        <v>0.69775841136597549</v>
      </c>
      <c r="X157" s="139">
        <f t="shared" si="151"/>
        <v>0.69775841136597549</v>
      </c>
      <c r="Y157" s="139">
        <f t="shared" si="151"/>
        <v>0.69775841136597549</v>
      </c>
      <c r="Z157" s="139">
        <f t="shared" si="151"/>
        <v>0.69775841136597549</v>
      </c>
      <c r="AA157" s="139">
        <f t="shared" si="151"/>
        <v>0.69775841136597549</v>
      </c>
      <c r="AB157" s="139">
        <f t="shared" si="151"/>
        <v>0.69775841136597549</v>
      </c>
      <c r="AC157" s="139">
        <f t="shared" si="151"/>
        <v>0.69775841136597549</v>
      </c>
      <c r="AD157" s="139">
        <f t="shared" si="151"/>
        <v>0.69775841136597549</v>
      </c>
      <c r="AE157" s="139">
        <f t="shared" si="151"/>
        <v>0.69775841136597549</v>
      </c>
      <c r="AF157" s="139">
        <f t="shared" si="151"/>
        <v>0.69775841136597549</v>
      </c>
      <c r="AG157" s="139">
        <f t="shared" si="151"/>
        <v>0.69775841136597549</v>
      </c>
      <c r="AH157" s="139">
        <f t="shared" si="151"/>
        <v>0.69775841136597549</v>
      </c>
      <c r="AI157" s="139">
        <f t="shared" si="151"/>
        <v>0.69775841136597549</v>
      </c>
      <c r="AJ157" s="139">
        <f t="shared" si="151"/>
        <v>0.69775841136597549</v>
      </c>
      <c r="AK157" s="139">
        <f t="shared" si="151"/>
        <v>0.69775841136597549</v>
      </c>
      <c r="AL157" s="139">
        <f t="shared" si="151"/>
        <v>0.69775841136597549</v>
      </c>
      <c r="AM157" s="139">
        <f t="shared" si="151"/>
        <v>0.69775841136597549</v>
      </c>
      <c r="AN157" s="139">
        <f t="shared" si="151"/>
        <v>0.69775841136597549</v>
      </c>
      <c r="AO157" s="139">
        <f t="shared" si="151"/>
        <v>0.69775841136597549</v>
      </c>
      <c r="AP157" s="139">
        <f t="shared" si="151"/>
        <v>0.69775841136597549</v>
      </c>
      <c r="AQ157" s="139">
        <f t="shared" si="151"/>
        <v>0.69775841136597549</v>
      </c>
      <c r="AR157" s="139">
        <f t="shared" si="151"/>
        <v>0.69775841136597549</v>
      </c>
      <c r="AS157" s="139">
        <f t="shared" si="151"/>
        <v>0.69775841136597549</v>
      </c>
      <c r="AT157" s="139">
        <f t="shared" si="151"/>
        <v>0.69775841136597549</v>
      </c>
      <c r="AU157" s="139">
        <f t="shared" si="151"/>
        <v>0.69775841136597549</v>
      </c>
      <c r="AV157" s="139">
        <f t="shared" si="151"/>
        <v>0.69775841136597549</v>
      </c>
      <c r="AW157" s="139">
        <f t="shared" si="151"/>
        <v>0.69775841136597549</v>
      </c>
      <c r="AX157" s="139">
        <f t="shared" si="151"/>
        <v>0.69775841136597549</v>
      </c>
      <c r="AY157" s="139">
        <f t="shared" si="151"/>
        <v>0.69775841136597549</v>
      </c>
      <c r="BA157" s="181" t="s">
        <v>114</v>
      </c>
      <c r="BB157" s="181" t="s">
        <v>114</v>
      </c>
      <c r="BC157" s="181" t="s">
        <v>114</v>
      </c>
      <c r="BD157" s="181" t="s">
        <v>114</v>
      </c>
      <c r="BF157" s="77" t="s">
        <v>246</v>
      </c>
      <c r="BG157" s="77" t="str">
        <f t="shared" si="139"/>
        <v>Cash Gross Bookings (% Gross Bookings)Base Case Scenario</v>
      </c>
    </row>
    <row r="158" spans="2:59" x14ac:dyDescent="0.25">
      <c r="B158" s="91" t="s">
        <v>280</v>
      </c>
      <c r="BA158" s="181" t="s">
        <v>114</v>
      </c>
      <c r="BB158" s="181" t="s">
        <v>114</v>
      </c>
      <c r="BC158" s="181" t="s">
        <v>114</v>
      </c>
      <c r="BD158" s="181" t="s">
        <v>114</v>
      </c>
      <c r="BF158" s="77" t="s">
        <v>246</v>
      </c>
      <c r="BG158" s="77" t="str">
        <f t="shared" si="139"/>
        <v>New Riders - Regression coefficientsBase Case Scenario</v>
      </c>
    </row>
    <row r="159" spans="2:59" x14ac:dyDescent="0.25">
      <c r="B159" s="156" t="s">
        <v>188</v>
      </c>
      <c r="C159" s="150">
        <f>Data_Analysis_B!Q23</f>
        <v>213944.52945906756</v>
      </c>
      <c r="BA159" s="181" t="s">
        <v>114</v>
      </c>
      <c r="BB159" s="181" t="s">
        <v>114</v>
      </c>
      <c r="BC159" s="181" t="s">
        <v>114</v>
      </c>
      <c r="BD159" s="181" t="s">
        <v>114</v>
      </c>
      <c r="BF159" s="77" t="s">
        <v>246</v>
      </c>
      <c r="BG159" s="77" t="str">
        <f t="shared" si="139"/>
        <v>InterceptBase Case Scenario</v>
      </c>
    </row>
    <row r="160" spans="2:59" x14ac:dyDescent="0.25">
      <c r="B160" s="156" t="s">
        <v>92</v>
      </c>
      <c r="C160" s="157">
        <v>0</v>
      </c>
      <c r="BA160" s="181" t="s">
        <v>114</v>
      </c>
      <c r="BB160" s="181" t="s">
        <v>114</v>
      </c>
      <c r="BC160" s="181" t="s">
        <v>114</v>
      </c>
      <c r="BD160" s="181" t="s">
        <v>114</v>
      </c>
      <c r="BF160" s="77" t="s">
        <v>246</v>
      </c>
      <c r="BG160" s="77" t="str">
        <f t="shared" si="139"/>
        <v>Rider Paid Acquisition SpendBase Case Scenario</v>
      </c>
    </row>
    <row r="161" spans="2:59" x14ac:dyDescent="0.25">
      <c r="B161" s="91" t="s">
        <v>283</v>
      </c>
      <c r="BA161" s="181" t="s">
        <v>114</v>
      </c>
      <c r="BB161" s="181" t="s">
        <v>114</v>
      </c>
      <c r="BC161" s="181" t="s">
        <v>114</v>
      </c>
      <c r="BD161" s="181" t="s">
        <v>114</v>
      </c>
      <c r="BF161" s="77" t="s">
        <v>246</v>
      </c>
      <c r="BG161" s="77" t="str">
        <f t="shared" si="139"/>
        <v>New drivers - Regression coefficientsBase Case Scenario</v>
      </c>
    </row>
    <row r="162" spans="2:59" x14ac:dyDescent="0.25">
      <c r="B162" s="156" t="s">
        <v>188</v>
      </c>
      <c r="C162" s="118">
        <f>Data_Analysis_B!Q53</f>
        <v>591.41611326488339</v>
      </c>
      <c r="BA162" s="181" t="s">
        <v>114</v>
      </c>
      <c r="BB162" s="181" t="s">
        <v>114</v>
      </c>
      <c r="BC162" s="181" t="s">
        <v>114</v>
      </c>
      <c r="BD162" s="181" t="s">
        <v>114</v>
      </c>
      <c r="BF162" s="77" t="s">
        <v>246</v>
      </c>
      <c r="BG162" s="77" t="str">
        <f t="shared" si="139"/>
        <v>InterceptBase Case Scenario</v>
      </c>
    </row>
    <row r="163" spans="2:59" x14ac:dyDescent="0.25">
      <c r="B163" s="156" t="s">
        <v>93</v>
      </c>
      <c r="C163" s="118">
        <f>Data_Analysis_B!Q54</f>
        <v>1.6340002208771234E-4</v>
      </c>
      <c r="BA163" s="181" t="s">
        <v>114</v>
      </c>
      <c r="BB163" s="181" t="s">
        <v>114</v>
      </c>
      <c r="BC163" s="181" t="s">
        <v>114</v>
      </c>
      <c r="BD163" s="181" t="s">
        <v>114</v>
      </c>
      <c r="BF163" s="77" t="s">
        <v>246</v>
      </c>
      <c r="BG163" s="77" t="str">
        <f t="shared" si="139"/>
        <v>Driver Paid Acquisition SpendBase Case Scenario</v>
      </c>
    </row>
    <row r="164" spans="2:59" x14ac:dyDescent="0.25">
      <c r="B164" s="156" t="s">
        <v>286</v>
      </c>
      <c r="C164" s="91" t="s">
        <v>119</v>
      </c>
      <c r="D164" s="155">
        <f>D60/$D$12</f>
        <v>0.89137899532346887</v>
      </c>
      <c r="E164" s="155">
        <f t="shared" ref="E164:O164" si="152">E60/E12</f>
        <v>0.91527120806988238</v>
      </c>
      <c r="F164" s="155">
        <f t="shared" si="152"/>
        <v>0.91331688570063851</v>
      </c>
      <c r="G164" s="155">
        <f t="shared" si="152"/>
        <v>0.92574454798823147</v>
      </c>
      <c r="H164" s="155">
        <f t="shared" si="152"/>
        <v>0.94589858413271899</v>
      </c>
      <c r="I164" s="155">
        <f t="shared" si="152"/>
        <v>0.95685843519428382</v>
      </c>
      <c r="J164" s="155">
        <f t="shared" si="152"/>
        <v>0.96138835436282899</v>
      </c>
      <c r="K164" s="155">
        <f t="shared" si="152"/>
        <v>0.96160159082767172</v>
      </c>
      <c r="L164" s="155">
        <f t="shared" si="152"/>
        <v>0.96242934440191985</v>
      </c>
      <c r="M164" s="155">
        <f t="shared" si="152"/>
        <v>0.96543310672717697</v>
      </c>
      <c r="N164" s="155">
        <f t="shared" si="152"/>
        <v>0.9657830273039486</v>
      </c>
      <c r="O164" s="155">
        <f t="shared" si="152"/>
        <v>0.95903694743217294</v>
      </c>
      <c r="P164" s="139">
        <f>AVERAGE(D164:O164)</f>
        <v>0.94367841895541205</v>
      </c>
      <c r="Q164" s="139">
        <f>P164</f>
        <v>0.94367841895541205</v>
      </c>
      <c r="R164" s="139">
        <f>Q164</f>
        <v>0.94367841895541205</v>
      </c>
      <c r="S164" s="139">
        <f t="shared" ref="S164:AY164" si="153">R164</f>
        <v>0.94367841895541205</v>
      </c>
      <c r="T164" s="139">
        <f t="shared" si="153"/>
        <v>0.94367841895541205</v>
      </c>
      <c r="U164" s="139">
        <f t="shared" si="153"/>
        <v>0.94367841895541205</v>
      </c>
      <c r="V164" s="139">
        <f t="shared" si="153"/>
        <v>0.94367841895541205</v>
      </c>
      <c r="W164" s="139">
        <f t="shared" si="153"/>
        <v>0.94367841895541205</v>
      </c>
      <c r="X164" s="139">
        <f t="shared" si="153"/>
        <v>0.94367841895541205</v>
      </c>
      <c r="Y164" s="139">
        <f t="shared" si="153"/>
        <v>0.94367841895541205</v>
      </c>
      <c r="Z164" s="139">
        <f t="shared" si="153"/>
        <v>0.94367841895541205</v>
      </c>
      <c r="AA164" s="139">
        <f t="shared" si="153"/>
        <v>0.94367841895541205</v>
      </c>
      <c r="AB164" s="139">
        <f t="shared" si="153"/>
        <v>0.94367841895541205</v>
      </c>
      <c r="AC164" s="139">
        <f t="shared" si="153"/>
        <v>0.94367841895541205</v>
      </c>
      <c r="AD164" s="139">
        <f t="shared" si="153"/>
        <v>0.94367841895541205</v>
      </c>
      <c r="AE164" s="139">
        <f t="shared" si="153"/>
        <v>0.94367841895541205</v>
      </c>
      <c r="AF164" s="139">
        <f t="shared" si="153"/>
        <v>0.94367841895541205</v>
      </c>
      <c r="AG164" s="139">
        <f t="shared" si="153"/>
        <v>0.94367841895541205</v>
      </c>
      <c r="AH164" s="139">
        <f t="shared" si="153"/>
        <v>0.94367841895541205</v>
      </c>
      <c r="AI164" s="139">
        <f t="shared" si="153"/>
        <v>0.94367841895541205</v>
      </c>
      <c r="AJ164" s="139">
        <f t="shared" si="153"/>
        <v>0.94367841895541205</v>
      </c>
      <c r="AK164" s="139">
        <f t="shared" si="153"/>
        <v>0.94367841895541205</v>
      </c>
      <c r="AL164" s="139">
        <f t="shared" si="153"/>
        <v>0.94367841895541205</v>
      </c>
      <c r="AM164" s="139">
        <f t="shared" si="153"/>
        <v>0.94367841895541205</v>
      </c>
      <c r="AN164" s="139">
        <f t="shared" si="153"/>
        <v>0.94367841895541205</v>
      </c>
      <c r="AO164" s="139">
        <f t="shared" si="153"/>
        <v>0.94367841895541205</v>
      </c>
      <c r="AP164" s="139">
        <f t="shared" si="153"/>
        <v>0.94367841895541205</v>
      </c>
      <c r="AQ164" s="139">
        <f t="shared" si="153"/>
        <v>0.94367841895541205</v>
      </c>
      <c r="AR164" s="139">
        <f t="shared" si="153"/>
        <v>0.94367841895541205</v>
      </c>
      <c r="AS164" s="139">
        <f t="shared" si="153"/>
        <v>0.94367841895541205</v>
      </c>
      <c r="AT164" s="139">
        <f t="shared" si="153"/>
        <v>0.94367841895541205</v>
      </c>
      <c r="AU164" s="139">
        <f t="shared" si="153"/>
        <v>0.94367841895541205</v>
      </c>
      <c r="AV164" s="139">
        <f t="shared" si="153"/>
        <v>0.94367841895541205</v>
      </c>
      <c r="AW164" s="139">
        <f t="shared" si="153"/>
        <v>0.94367841895541205</v>
      </c>
      <c r="AX164" s="139">
        <f t="shared" si="153"/>
        <v>0.94367841895541205</v>
      </c>
      <c r="AY164" s="139">
        <f t="shared" si="153"/>
        <v>0.94367841895541205</v>
      </c>
      <c r="BA164" s="181" t="s">
        <v>114</v>
      </c>
      <c r="BB164" s="181" t="s">
        <v>114</v>
      </c>
      <c r="BC164" s="181" t="s">
        <v>114</v>
      </c>
      <c r="BD164" s="181" t="s">
        <v>114</v>
      </c>
      <c r="BF164" s="77" t="s">
        <v>246</v>
      </c>
      <c r="BG164" s="77" t="str">
        <f t="shared" si="139"/>
        <v>% Cash tripsBase Case Scenario</v>
      </c>
    </row>
    <row r="165" spans="2:59" x14ac:dyDescent="0.25">
      <c r="B165" s="156" t="s">
        <v>287</v>
      </c>
      <c r="C165" s="91" t="s">
        <v>119</v>
      </c>
      <c r="D165" s="159">
        <f t="shared" ref="D165:O165" si="154">D61/D16</f>
        <v>2.3180271340995798E-3</v>
      </c>
      <c r="E165" s="159">
        <f t="shared" si="154"/>
        <v>2.2718916617380683E-3</v>
      </c>
      <c r="F165" s="159">
        <f t="shared" si="154"/>
        <v>2.6683243908782145E-3</v>
      </c>
      <c r="G165" s="159">
        <f t="shared" si="154"/>
        <v>2.5217339881645328E-3</v>
      </c>
      <c r="H165" s="159">
        <f t="shared" si="154"/>
        <v>2.0854665748401223E-3</v>
      </c>
      <c r="I165" s="159">
        <f t="shared" si="154"/>
        <v>1.1414532637546758E-3</v>
      </c>
      <c r="J165" s="159">
        <f t="shared" si="154"/>
        <v>8.5469924556006945E-4</v>
      </c>
      <c r="K165" s="159">
        <f t="shared" si="154"/>
        <v>1.016052078023432E-3</v>
      </c>
      <c r="L165" s="159">
        <f t="shared" si="154"/>
        <v>7.1566430394564228E-4</v>
      </c>
      <c r="M165" s="159">
        <f t="shared" si="154"/>
        <v>4.9758756285683966E-4</v>
      </c>
      <c r="N165" s="159">
        <f t="shared" si="154"/>
        <v>4.7766996234563391E-4</v>
      </c>
      <c r="O165" s="159">
        <f t="shared" si="154"/>
        <v>4.6969293400964362E-4</v>
      </c>
      <c r="P165" s="141">
        <f>AVERAGE(D165:O165)</f>
        <v>1.4198552583513711E-3</v>
      </c>
      <c r="Q165" s="141">
        <f>P165</f>
        <v>1.4198552583513711E-3</v>
      </c>
      <c r="R165" s="141">
        <f t="shared" ref="R165:AY165" si="155">Q165</f>
        <v>1.4198552583513711E-3</v>
      </c>
      <c r="S165" s="141">
        <f t="shared" si="155"/>
        <v>1.4198552583513711E-3</v>
      </c>
      <c r="T165" s="141">
        <f t="shared" si="155"/>
        <v>1.4198552583513711E-3</v>
      </c>
      <c r="U165" s="141">
        <f t="shared" si="155"/>
        <v>1.4198552583513711E-3</v>
      </c>
      <c r="V165" s="141">
        <f t="shared" si="155"/>
        <v>1.4198552583513711E-3</v>
      </c>
      <c r="W165" s="141">
        <f t="shared" si="155"/>
        <v>1.4198552583513711E-3</v>
      </c>
      <c r="X165" s="141">
        <f t="shared" si="155"/>
        <v>1.4198552583513711E-3</v>
      </c>
      <c r="Y165" s="141">
        <f t="shared" si="155"/>
        <v>1.4198552583513711E-3</v>
      </c>
      <c r="Z165" s="141">
        <f t="shared" si="155"/>
        <v>1.4198552583513711E-3</v>
      </c>
      <c r="AA165" s="141">
        <f t="shared" si="155"/>
        <v>1.4198552583513711E-3</v>
      </c>
      <c r="AB165" s="141">
        <f t="shared" si="155"/>
        <v>1.4198552583513711E-3</v>
      </c>
      <c r="AC165" s="141">
        <f t="shared" si="155"/>
        <v>1.4198552583513711E-3</v>
      </c>
      <c r="AD165" s="141">
        <f t="shared" si="155"/>
        <v>1.4198552583513711E-3</v>
      </c>
      <c r="AE165" s="141">
        <f t="shared" si="155"/>
        <v>1.4198552583513711E-3</v>
      </c>
      <c r="AF165" s="141">
        <f t="shared" si="155"/>
        <v>1.4198552583513711E-3</v>
      </c>
      <c r="AG165" s="141">
        <f t="shared" si="155"/>
        <v>1.4198552583513711E-3</v>
      </c>
      <c r="AH165" s="141">
        <f t="shared" si="155"/>
        <v>1.4198552583513711E-3</v>
      </c>
      <c r="AI165" s="141">
        <f t="shared" si="155"/>
        <v>1.4198552583513711E-3</v>
      </c>
      <c r="AJ165" s="141">
        <f t="shared" si="155"/>
        <v>1.4198552583513711E-3</v>
      </c>
      <c r="AK165" s="141">
        <f t="shared" si="155"/>
        <v>1.4198552583513711E-3</v>
      </c>
      <c r="AL165" s="141">
        <f t="shared" si="155"/>
        <v>1.4198552583513711E-3</v>
      </c>
      <c r="AM165" s="141">
        <f t="shared" si="155"/>
        <v>1.4198552583513711E-3</v>
      </c>
      <c r="AN165" s="141">
        <f t="shared" si="155"/>
        <v>1.4198552583513711E-3</v>
      </c>
      <c r="AO165" s="141">
        <f t="shared" si="155"/>
        <v>1.4198552583513711E-3</v>
      </c>
      <c r="AP165" s="141">
        <f t="shared" si="155"/>
        <v>1.4198552583513711E-3</v>
      </c>
      <c r="AQ165" s="141">
        <f t="shared" si="155"/>
        <v>1.4198552583513711E-3</v>
      </c>
      <c r="AR165" s="141">
        <f t="shared" si="155"/>
        <v>1.4198552583513711E-3</v>
      </c>
      <c r="AS165" s="141">
        <f t="shared" si="155"/>
        <v>1.4198552583513711E-3</v>
      </c>
      <c r="AT165" s="141">
        <f t="shared" si="155"/>
        <v>1.4198552583513711E-3</v>
      </c>
      <c r="AU165" s="141">
        <f t="shared" si="155"/>
        <v>1.4198552583513711E-3</v>
      </c>
      <c r="AV165" s="141">
        <f t="shared" si="155"/>
        <v>1.4198552583513711E-3</v>
      </c>
      <c r="AW165" s="141">
        <f t="shared" si="155"/>
        <v>1.4198552583513711E-3</v>
      </c>
      <c r="AX165" s="141">
        <f t="shared" si="155"/>
        <v>1.4198552583513711E-3</v>
      </c>
      <c r="AY165" s="141">
        <f t="shared" si="155"/>
        <v>1.4198552583513711E-3</v>
      </c>
      <c r="BA165" s="181" t="s">
        <v>114</v>
      </c>
      <c r="BB165" s="181" t="s">
        <v>114</v>
      </c>
      <c r="BC165" s="181" t="s">
        <v>114</v>
      </c>
      <c r="BD165" s="181" t="s">
        <v>114</v>
      </c>
      <c r="BF165" s="77" t="s">
        <v>246</v>
      </c>
      <c r="BG165" s="77" t="str">
        <f t="shared" si="139"/>
        <v>% U4B Gross BookingsBase Case Scenario</v>
      </c>
    </row>
    <row r="166" spans="2:59" x14ac:dyDescent="0.25">
      <c r="B166" s="156" t="s">
        <v>288</v>
      </c>
      <c r="C166" s="91" t="s">
        <v>290</v>
      </c>
      <c r="D166" s="37">
        <f t="shared" ref="D166:O166" si="156">D63/D$74</f>
        <v>476.10293934259528</v>
      </c>
      <c r="E166" s="37">
        <f t="shared" si="156"/>
        <v>469.01404703341592</v>
      </c>
      <c r="F166" s="37">
        <f t="shared" si="156"/>
        <v>468.11749020150268</v>
      </c>
      <c r="G166" s="37">
        <f t="shared" si="156"/>
        <v>444.41690601284415</v>
      </c>
      <c r="H166" s="37">
        <f t="shared" si="156"/>
        <v>446.24706131797797</v>
      </c>
      <c r="I166" s="37">
        <f t="shared" si="156"/>
        <v>494.67831061108728</v>
      </c>
      <c r="J166" s="37">
        <f t="shared" si="156"/>
        <v>491.61214462788143</v>
      </c>
      <c r="K166" s="37">
        <f t="shared" si="156"/>
        <v>473.23727130570859</v>
      </c>
      <c r="L166" s="37">
        <f t="shared" si="156"/>
        <v>510.16503171579518</v>
      </c>
      <c r="M166" s="37">
        <f t="shared" si="156"/>
        <v>553.36168231685781</v>
      </c>
      <c r="N166" s="37">
        <f t="shared" si="156"/>
        <v>575.48380046930799</v>
      </c>
      <c r="O166" s="37">
        <f t="shared" si="156"/>
        <v>608.50241781185912</v>
      </c>
      <c r="P166" s="150">
        <f>AVERAGE(D166:O166)</f>
        <v>500.91159189723618</v>
      </c>
      <c r="Q166" s="150">
        <f t="shared" ref="Q166:AY168" si="157">AVERAGE(E166:P166)</f>
        <v>502.97897961012296</v>
      </c>
      <c r="R166" s="150">
        <f t="shared" si="157"/>
        <v>505.80939065818183</v>
      </c>
      <c r="S166" s="150">
        <f t="shared" si="157"/>
        <v>508.95038236290503</v>
      </c>
      <c r="T166" s="150">
        <f t="shared" si="157"/>
        <v>514.32817205874346</v>
      </c>
      <c r="U166" s="150">
        <f t="shared" si="157"/>
        <v>520.00159795380728</v>
      </c>
      <c r="V166" s="150">
        <f t="shared" si="157"/>
        <v>522.11187189903387</v>
      </c>
      <c r="W166" s="150">
        <f t="shared" si="157"/>
        <v>524.65351583829658</v>
      </c>
      <c r="X166" s="150">
        <f t="shared" si="157"/>
        <v>528.93820288267898</v>
      </c>
      <c r="Y166" s="150">
        <f t="shared" si="157"/>
        <v>530.5026338132526</v>
      </c>
      <c r="Z166" s="150">
        <f t="shared" si="157"/>
        <v>528.59771310461895</v>
      </c>
      <c r="AA166" s="150">
        <f t="shared" si="157"/>
        <v>524.69053915756149</v>
      </c>
      <c r="AB166" s="150">
        <f t="shared" si="157"/>
        <v>517.70621593636997</v>
      </c>
      <c r="AC166" s="150">
        <f t="shared" si="157"/>
        <v>519.10576793963128</v>
      </c>
      <c r="AD166" s="150">
        <f t="shared" si="157"/>
        <v>520.44966696709014</v>
      </c>
      <c r="AE166" s="150">
        <f t="shared" si="157"/>
        <v>521.66968999283245</v>
      </c>
      <c r="AF166" s="150">
        <f t="shared" si="157"/>
        <v>522.72963229532627</v>
      </c>
      <c r="AG166" s="150">
        <f t="shared" si="157"/>
        <v>523.42975398170813</v>
      </c>
      <c r="AH166" s="150">
        <f t="shared" si="157"/>
        <v>523.71543365069999</v>
      </c>
      <c r="AI166" s="150">
        <f t="shared" si="157"/>
        <v>523.84906379667211</v>
      </c>
      <c r="AJ166" s="150">
        <f t="shared" si="157"/>
        <v>523.78202612653683</v>
      </c>
      <c r="AK166" s="150">
        <f t="shared" si="157"/>
        <v>523.3523447301917</v>
      </c>
      <c r="AL166" s="150">
        <f t="shared" si="157"/>
        <v>522.75648730660328</v>
      </c>
      <c r="AM166" s="150">
        <f t="shared" si="157"/>
        <v>522.26971849010192</v>
      </c>
      <c r="AN166" s="150">
        <f t="shared" si="157"/>
        <v>522.06798343448031</v>
      </c>
      <c r="AO166" s="150">
        <f t="shared" si="157"/>
        <v>522.43146405932282</v>
      </c>
      <c r="AP166" s="150">
        <f t="shared" si="157"/>
        <v>522.7086054026305</v>
      </c>
      <c r="AQ166" s="150">
        <f t="shared" si="157"/>
        <v>522.8968502722588</v>
      </c>
      <c r="AR166" s="150">
        <f t="shared" si="157"/>
        <v>522.99911362887769</v>
      </c>
      <c r="AS166" s="150">
        <f t="shared" si="157"/>
        <v>523.02157040667362</v>
      </c>
      <c r="AT166" s="150">
        <f t="shared" si="157"/>
        <v>522.98755510875424</v>
      </c>
      <c r="AU166" s="150">
        <f t="shared" si="157"/>
        <v>522.92689856359198</v>
      </c>
      <c r="AV166" s="150">
        <f t="shared" si="157"/>
        <v>522.85005146083529</v>
      </c>
      <c r="AW166" s="150">
        <f t="shared" si="157"/>
        <v>522.77238690536012</v>
      </c>
      <c r="AX166" s="150">
        <f t="shared" si="157"/>
        <v>522.72405708662416</v>
      </c>
      <c r="AY166" s="150">
        <f t="shared" si="157"/>
        <v>522.72135456829255</v>
      </c>
      <c r="BA166" s="181" t="s">
        <v>114</v>
      </c>
      <c r="BB166" s="181" t="s">
        <v>114</v>
      </c>
      <c r="BC166" s="181" t="s">
        <v>114</v>
      </c>
      <c r="BD166" s="181" t="s">
        <v>114</v>
      </c>
      <c r="BF166" s="77" t="s">
        <v>246</v>
      </c>
      <c r="BG166" s="77" t="str">
        <f t="shared" si="139"/>
        <v>Vehicle miles per driverBase Case Scenario</v>
      </c>
    </row>
    <row r="167" spans="2:59" x14ac:dyDescent="0.25">
      <c r="B167" s="156" t="s">
        <v>289</v>
      </c>
      <c r="C167" s="91" t="s">
        <v>291</v>
      </c>
      <c r="D167" s="37">
        <f t="shared" ref="D167:O167" si="158">D64/D$74</f>
        <v>1663.7532791144235</v>
      </c>
      <c r="E167" s="37">
        <f t="shared" si="158"/>
        <v>1674.2933359329734</v>
      </c>
      <c r="F167" s="37">
        <f t="shared" si="158"/>
        <v>1772.0187270407744</v>
      </c>
      <c r="G167" s="37">
        <f t="shared" si="158"/>
        <v>1731.7043576084855</v>
      </c>
      <c r="H167" s="37">
        <f t="shared" si="158"/>
        <v>1766.3192006892182</v>
      </c>
      <c r="I167" s="37">
        <f t="shared" si="158"/>
        <v>1914.8028096157334</v>
      </c>
      <c r="J167" s="37">
        <f t="shared" si="158"/>
        <v>1900.0386280921991</v>
      </c>
      <c r="K167" s="37">
        <f t="shared" si="158"/>
        <v>1866.1222283757641</v>
      </c>
      <c r="L167" s="37">
        <f t="shared" si="158"/>
        <v>1968.124285330885</v>
      </c>
      <c r="M167" s="37">
        <f t="shared" si="158"/>
        <v>2152.2375438299573</v>
      </c>
      <c r="N167" s="37">
        <f t="shared" si="158"/>
        <v>2223.8493125450818</v>
      </c>
      <c r="O167" s="37">
        <f t="shared" si="158"/>
        <v>2340.9921033373098</v>
      </c>
      <c r="P167" s="150">
        <f>AVERAGE(D167:O167)</f>
        <v>1914.521317626067</v>
      </c>
      <c r="Q167" s="150">
        <f t="shared" si="157"/>
        <v>1935.4186541687041</v>
      </c>
      <c r="R167" s="150">
        <f t="shared" si="157"/>
        <v>1957.1790973550148</v>
      </c>
      <c r="S167" s="150">
        <f t="shared" si="157"/>
        <v>1972.6091282145351</v>
      </c>
      <c r="T167" s="150">
        <f t="shared" si="157"/>
        <v>1992.6845257650393</v>
      </c>
      <c r="U167" s="150">
        <f t="shared" si="157"/>
        <v>2011.5483028546912</v>
      </c>
      <c r="V167" s="150">
        <f t="shared" si="157"/>
        <v>2019.6104272912708</v>
      </c>
      <c r="W167" s="150">
        <f t="shared" si="157"/>
        <v>2029.5747438911933</v>
      </c>
      <c r="X167" s="150">
        <f t="shared" si="157"/>
        <v>2043.1957868508123</v>
      </c>
      <c r="Y167" s="150">
        <f t="shared" si="157"/>
        <v>2049.4517453108065</v>
      </c>
      <c r="Z167" s="150">
        <f t="shared" si="157"/>
        <v>2040.8862621008768</v>
      </c>
      <c r="AA167" s="150">
        <f t="shared" si="157"/>
        <v>2025.6393412305267</v>
      </c>
      <c r="AB167" s="150">
        <f t="shared" si="157"/>
        <v>1999.3599443882947</v>
      </c>
      <c r="AC167" s="150">
        <f t="shared" si="157"/>
        <v>2006.4298299518139</v>
      </c>
      <c r="AD167" s="150">
        <f t="shared" si="157"/>
        <v>2012.3474279337397</v>
      </c>
      <c r="AE167" s="150">
        <f t="shared" si="157"/>
        <v>2016.9447888152999</v>
      </c>
      <c r="AF167" s="150">
        <f t="shared" si="157"/>
        <v>2020.6394271986971</v>
      </c>
      <c r="AG167" s="150">
        <f t="shared" si="157"/>
        <v>2022.9690023181686</v>
      </c>
      <c r="AH167" s="150">
        <f t="shared" si="157"/>
        <v>2023.9207272734584</v>
      </c>
      <c r="AI167" s="150">
        <f t="shared" si="157"/>
        <v>2024.2799189386405</v>
      </c>
      <c r="AJ167" s="150">
        <f t="shared" si="157"/>
        <v>2023.838683525928</v>
      </c>
      <c r="AK167" s="150">
        <f t="shared" si="157"/>
        <v>2022.2255915821879</v>
      </c>
      <c r="AL167" s="150">
        <f t="shared" si="157"/>
        <v>2019.9567454381365</v>
      </c>
      <c r="AM167" s="150">
        <f t="shared" si="157"/>
        <v>2018.2126190495744</v>
      </c>
      <c r="AN167" s="150">
        <f t="shared" si="157"/>
        <v>2017.593725534495</v>
      </c>
      <c r="AO167" s="150">
        <f t="shared" si="157"/>
        <v>2019.1132072966782</v>
      </c>
      <c r="AP167" s="150">
        <f t="shared" si="157"/>
        <v>2020.1701554087504</v>
      </c>
      <c r="AQ167" s="150">
        <f t="shared" si="157"/>
        <v>2020.8220493650012</v>
      </c>
      <c r="AR167" s="150">
        <f t="shared" si="157"/>
        <v>2021.1451544108095</v>
      </c>
      <c r="AS167" s="150">
        <f t="shared" si="157"/>
        <v>2021.1872983451524</v>
      </c>
      <c r="AT167" s="150">
        <f t="shared" si="157"/>
        <v>2021.0388230140677</v>
      </c>
      <c r="AU167" s="150">
        <f t="shared" si="157"/>
        <v>2020.7986643257852</v>
      </c>
      <c r="AV167" s="150">
        <f t="shared" si="157"/>
        <v>2020.5085597747138</v>
      </c>
      <c r="AW167" s="150">
        <f t="shared" si="157"/>
        <v>2020.2310494621127</v>
      </c>
      <c r="AX167" s="150">
        <f t="shared" si="157"/>
        <v>2020.064837618773</v>
      </c>
      <c r="AY167" s="150">
        <f t="shared" si="157"/>
        <v>2020.0738453004926</v>
      </c>
      <c r="BA167" s="181" t="s">
        <v>114</v>
      </c>
      <c r="BB167" s="181" t="s">
        <v>114</v>
      </c>
      <c r="BC167" s="181" t="s">
        <v>114</v>
      </c>
      <c r="BD167" s="181" t="s">
        <v>114</v>
      </c>
      <c r="BF167" s="77" t="s">
        <v>246</v>
      </c>
      <c r="BG167" s="77" t="str">
        <f t="shared" si="139"/>
        <v>Vehicle minutes per driverBase Case Scenario</v>
      </c>
    </row>
    <row r="168" spans="2:59" x14ac:dyDescent="0.25">
      <c r="B168" s="156" t="s">
        <v>292</v>
      </c>
      <c r="C168" s="91" t="s">
        <v>293</v>
      </c>
      <c r="D168" s="37">
        <f t="shared" ref="D168:O168" si="159">D65/D$74</f>
        <v>41.475627073986942</v>
      </c>
      <c r="E168" s="37">
        <f t="shared" si="159"/>
        <v>42.310379930946226</v>
      </c>
      <c r="F168" s="37">
        <f t="shared" si="159"/>
        <v>43.620416926340916</v>
      </c>
      <c r="G168" s="37">
        <f t="shared" si="159"/>
        <v>2.493765251823425</v>
      </c>
      <c r="H168" s="37">
        <f t="shared" si="159"/>
        <v>43.512205635271499</v>
      </c>
      <c r="I168" s="37">
        <f t="shared" si="159"/>
        <v>47.888000743296317</v>
      </c>
      <c r="J168" s="37">
        <f t="shared" si="159"/>
        <v>47.98189041316553</v>
      </c>
      <c r="K168" s="37">
        <f t="shared" si="159"/>
        <v>45.435311923061143</v>
      </c>
      <c r="L168" s="37">
        <f t="shared" si="159"/>
        <v>47.031852216347431</v>
      </c>
      <c r="M168" s="37">
        <f t="shared" si="159"/>
        <v>51.572755909778927</v>
      </c>
      <c r="N168" s="37">
        <f t="shared" si="159"/>
        <v>54.122240328531149</v>
      </c>
      <c r="O168" s="37">
        <f t="shared" si="159"/>
        <v>56.879923838183423</v>
      </c>
      <c r="P168" s="150">
        <f>AVERAGE(D168:O168)</f>
        <v>43.693697515894421</v>
      </c>
      <c r="Q168" s="150">
        <f t="shared" si="157"/>
        <v>43.878536719386695</v>
      </c>
      <c r="R168" s="150">
        <f t="shared" si="157"/>
        <v>44.009216451756735</v>
      </c>
      <c r="S168" s="150">
        <f t="shared" si="157"/>
        <v>44.04161641220805</v>
      </c>
      <c r="T168" s="150">
        <f t="shared" si="157"/>
        <v>47.503937342240107</v>
      </c>
      <c r="U168" s="150">
        <f t="shared" si="157"/>
        <v>47.836581651154155</v>
      </c>
      <c r="V168" s="150">
        <f t="shared" si="157"/>
        <v>47.832296726808977</v>
      </c>
      <c r="W168" s="150">
        <f t="shared" si="157"/>
        <v>47.819830586279267</v>
      </c>
      <c r="X168" s="150">
        <f t="shared" si="157"/>
        <v>48.018540474880787</v>
      </c>
      <c r="Y168" s="150">
        <f t="shared" si="157"/>
        <v>48.100764496425221</v>
      </c>
      <c r="Z168" s="150">
        <f t="shared" si="157"/>
        <v>47.811431878645749</v>
      </c>
      <c r="AA168" s="150">
        <f t="shared" si="157"/>
        <v>47.285531174488632</v>
      </c>
      <c r="AB168" s="150">
        <f t="shared" si="157"/>
        <v>46.485998452514075</v>
      </c>
      <c r="AC168" s="150">
        <f t="shared" si="157"/>
        <v>46.718690197232377</v>
      </c>
      <c r="AD168" s="150">
        <f t="shared" si="157"/>
        <v>46.955369653719515</v>
      </c>
      <c r="AE168" s="150">
        <f t="shared" si="157"/>
        <v>47.200882420549739</v>
      </c>
      <c r="AF168" s="150">
        <f t="shared" si="157"/>
        <v>47.464154587911558</v>
      </c>
      <c r="AG168" s="150">
        <f t="shared" si="157"/>
        <v>47.46083935838417</v>
      </c>
      <c r="AH168" s="150">
        <f t="shared" si="157"/>
        <v>47.429527500653343</v>
      </c>
      <c r="AI168" s="150">
        <f t="shared" si="157"/>
        <v>47.395963398473697</v>
      </c>
      <c r="AJ168" s="150">
        <f t="shared" si="157"/>
        <v>47.36064113282324</v>
      </c>
      <c r="AK168" s="150">
        <f t="shared" si="157"/>
        <v>47.305816187651779</v>
      </c>
      <c r="AL168" s="150">
        <f t="shared" si="157"/>
        <v>47.239570495253993</v>
      </c>
      <c r="AM168" s="150">
        <f t="shared" si="157"/>
        <v>47.191915379971356</v>
      </c>
      <c r="AN168" s="150">
        <f t="shared" si="157"/>
        <v>47.184114063761569</v>
      </c>
      <c r="AO168" s="150">
        <f t="shared" si="157"/>
        <v>47.242290364698853</v>
      </c>
      <c r="AP168" s="150">
        <f t="shared" si="157"/>
        <v>47.285923711987728</v>
      </c>
      <c r="AQ168" s="150">
        <f t="shared" si="157"/>
        <v>47.313469883510088</v>
      </c>
      <c r="AR168" s="150">
        <f t="shared" si="157"/>
        <v>47.322852172090116</v>
      </c>
      <c r="AS168" s="150">
        <f t="shared" si="157"/>
        <v>47.311076970771666</v>
      </c>
      <c r="AT168" s="150">
        <f t="shared" si="157"/>
        <v>47.29859677180395</v>
      </c>
      <c r="AU168" s="150">
        <f t="shared" si="157"/>
        <v>47.287685877733175</v>
      </c>
      <c r="AV168" s="150">
        <f t="shared" si="157"/>
        <v>47.278662751004795</v>
      </c>
      <c r="AW168" s="150">
        <f t="shared" si="157"/>
        <v>47.271831219186595</v>
      </c>
      <c r="AX168" s="150">
        <f t="shared" si="157"/>
        <v>47.268999138481149</v>
      </c>
      <c r="AY168" s="150">
        <f t="shared" si="157"/>
        <v>47.271451525416751</v>
      </c>
      <c r="BA168" s="181" t="s">
        <v>114</v>
      </c>
      <c r="BB168" s="181" t="s">
        <v>114</v>
      </c>
      <c r="BC168" s="181" t="s">
        <v>114</v>
      </c>
      <c r="BD168" s="181" t="s">
        <v>114</v>
      </c>
      <c r="BF168" s="77" t="s">
        <v>246</v>
      </c>
      <c r="BG168" s="77" t="str">
        <f t="shared" si="139"/>
        <v>Active hours per driverBase Case Scenario</v>
      </c>
    </row>
    <row r="170" spans="2:59" x14ac:dyDescent="0.25">
      <c r="D170" s="70">
        <v>44562</v>
      </c>
      <c r="E170" s="70">
        <v>44593</v>
      </c>
      <c r="F170" s="70">
        <v>44621</v>
      </c>
      <c r="G170" s="70">
        <v>44652</v>
      </c>
      <c r="H170" s="70">
        <v>44682</v>
      </c>
      <c r="I170" s="70">
        <v>44713</v>
      </c>
      <c r="J170" s="70">
        <v>44743</v>
      </c>
      <c r="K170" s="70">
        <v>44774</v>
      </c>
      <c r="L170" s="70">
        <v>44805</v>
      </c>
      <c r="M170" s="70">
        <v>44835</v>
      </c>
      <c r="N170" s="70">
        <v>44866</v>
      </c>
      <c r="O170" s="70">
        <v>44896</v>
      </c>
      <c r="P170" s="70">
        <v>44927</v>
      </c>
      <c r="Q170" s="70">
        <v>44958</v>
      </c>
      <c r="R170" s="70">
        <v>44986</v>
      </c>
      <c r="S170" s="70">
        <v>45017</v>
      </c>
      <c r="T170" s="70">
        <v>45047</v>
      </c>
      <c r="U170" s="70">
        <v>45078</v>
      </c>
      <c r="V170" s="70">
        <v>45108</v>
      </c>
      <c r="W170" s="70">
        <v>45139</v>
      </c>
      <c r="X170" s="70">
        <v>45170</v>
      </c>
      <c r="Y170" s="70">
        <v>45200</v>
      </c>
      <c r="Z170" s="70">
        <v>45231</v>
      </c>
      <c r="AA170" s="70">
        <v>45261</v>
      </c>
      <c r="AB170" s="70">
        <v>45292</v>
      </c>
      <c r="AC170" s="70">
        <v>45323</v>
      </c>
      <c r="AD170" s="70">
        <v>45352</v>
      </c>
      <c r="AE170" s="70">
        <v>45383</v>
      </c>
      <c r="AF170" s="70">
        <v>45413</v>
      </c>
      <c r="AG170" s="70">
        <v>45444</v>
      </c>
      <c r="AH170" s="70">
        <v>45474</v>
      </c>
      <c r="AI170" s="70">
        <v>45505</v>
      </c>
      <c r="AJ170" s="70">
        <v>45536</v>
      </c>
      <c r="AK170" s="70">
        <v>45566</v>
      </c>
      <c r="AL170" s="70">
        <v>45597</v>
      </c>
      <c r="AM170" s="70">
        <v>45627</v>
      </c>
      <c r="AN170" s="70">
        <v>45658</v>
      </c>
      <c r="AO170" s="70">
        <v>45689</v>
      </c>
      <c r="AP170" s="70">
        <v>45717</v>
      </c>
      <c r="AQ170" s="70">
        <v>45748</v>
      </c>
      <c r="AR170" s="70">
        <v>45778</v>
      </c>
      <c r="AS170" s="70">
        <v>45809</v>
      </c>
      <c r="AT170" s="70">
        <v>45839</v>
      </c>
      <c r="AU170" s="70">
        <v>45870</v>
      </c>
      <c r="AV170" s="70">
        <v>45901</v>
      </c>
      <c r="AW170" s="70">
        <v>45931</v>
      </c>
      <c r="AX170" s="70">
        <v>45962</v>
      </c>
      <c r="AY170" s="70">
        <v>45992</v>
      </c>
      <c r="BA170" s="173">
        <v>2022</v>
      </c>
      <c r="BB170" s="36">
        <f>BA170+1</f>
        <v>2023</v>
      </c>
      <c r="BC170" s="36">
        <f>BB170+1</f>
        <v>2024</v>
      </c>
      <c r="BD170" s="36">
        <f>BC170+1</f>
        <v>2025</v>
      </c>
    </row>
    <row r="171" spans="2:59" x14ac:dyDescent="0.25">
      <c r="B171" s="59" t="s">
        <v>40</v>
      </c>
      <c r="C171" s="76" t="s">
        <v>114</v>
      </c>
      <c r="D171" s="65">
        <f t="shared" ref="D171:O171" si="160">D12</f>
        <v>1324486</v>
      </c>
      <c r="E171" s="65">
        <f t="shared" si="160"/>
        <v>1488101</v>
      </c>
      <c r="F171" s="65">
        <f t="shared" si="160"/>
        <v>2053791</v>
      </c>
      <c r="G171" s="65">
        <f t="shared" si="160"/>
        <v>2631093</v>
      </c>
      <c r="H171" s="65">
        <f t="shared" si="160"/>
        <v>3252706</v>
      </c>
      <c r="I171" s="65">
        <f t="shared" si="160"/>
        <v>3737857</v>
      </c>
      <c r="J171" s="65">
        <f t="shared" si="160"/>
        <v>4317428</v>
      </c>
      <c r="K171" s="65">
        <f t="shared" si="160"/>
        <v>5057996</v>
      </c>
      <c r="L171" s="65">
        <f t="shared" si="160"/>
        <v>6009078</v>
      </c>
      <c r="M171" s="65">
        <f t="shared" si="160"/>
        <v>6778133</v>
      </c>
      <c r="N171" s="65">
        <f t="shared" si="160"/>
        <v>7149259</v>
      </c>
      <c r="O171" s="65">
        <f t="shared" si="160"/>
        <v>7410312</v>
      </c>
      <c r="P171" s="134">
        <f>P238*P232</f>
        <v>11704277.108851826</v>
      </c>
      <c r="Q171" s="134">
        <f t="shared" ref="Q171:AY171" si="161">Q238*Q232</f>
        <v>11118778.498571254</v>
      </c>
      <c r="R171" s="134">
        <f t="shared" si="161"/>
        <v>8911412.2180458512</v>
      </c>
      <c r="S171" s="134">
        <f t="shared" si="161"/>
        <v>12062215.359834433</v>
      </c>
      <c r="T171" s="134">
        <f t="shared" si="161"/>
        <v>10641722.45239774</v>
      </c>
      <c r="U171" s="134">
        <f t="shared" si="161"/>
        <v>13773440.409296587</v>
      </c>
      <c r="V171" s="134">
        <f t="shared" si="161"/>
        <v>13325168.952959472</v>
      </c>
      <c r="W171" s="134">
        <f t="shared" si="161"/>
        <v>16666035.889602894</v>
      </c>
      <c r="X171" s="134">
        <f t="shared" si="161"/>
        <v>18259561.382202074</v>
      </c>
      <c r="Y171" s="134">
        <f t="shared" si="161"/>
        <v>18342511.324691854</v>
      </c>
      <c r="Z171" s="134">
        <f t="shared" si="161"/>
        <v>19921168.57992987</v>
      </c>
      <c r="AA171" s="134">
        <f t="shared" si="161"/>
        <v>20036628.956268854</v>
      </c>
      <c r="AB171" s="134">
        <f t="shared" si="161"/>
        <v>23099991.870248672</v>
      </c>
      <c r="AC171" s="134">
        <f t="shared" si="161"/>
        <v>23723178.627241246</v>
      </c>
      <c r="AD171" s="134">
        <f t="shared" si="161"/>
        <v>21285896.133775886</v>
      </c>
      <c r="AE171" s="134">
        <f t="shared" si="161"/>
        <v>24921539.441079419</v>
      </c>
      <c r="AF171" s="134">
        <f t="shared" si="161"/>
        <v>23125037.419417966</v>
      </c>
      <c r="AG171" s="134">
        <f t="shared" si="161"/>
        <v>26784132.903106116</v>
      </c>
      <c r="AH171" s="134">
        <f t="shared" si="161"/>
        <v>26725713.819467895</v>
      </c>
      <c r="AI171" s="134">
        <f t="shared" si="161"/>
        <v>30548480.050601531</v>
      </c>
      <c r="AJ171" s="134">
        <f t="shared" si="161"/>
        <v>32334967.904888969</v>
      </c>
      <c r="AK171" s="134">
        <f t="shared" si="161"/>
        <v>32442120.123784311</v>
      </c>
      <c r="AL171" s="134">
        <f t="shared" si="161"/>
        <v>34219794.375644445</v>
      </c>
      <c r="AM171" s="134">
        <f t="shared" si="161"/>
        <v>34312031.552583583</v>
      </c>
      <c r="AN171" s="134">
        <f t="shared" si="161"/>
        <v>36052020.382343099</v>
      </c>
      <c r="AO171" s="134">
        <f t="shared" si="161"/>
        <v>36964268.110292822</v>
      </c>
      <c r="AP171" s="134">
        <f t="shared" si="161"/>
        <v>19534416.627894148</v>
      </c>
      <c r="AQ171" s="134">
        <f t="shared" si="161"/>
        <v>29348749.679204762</v>
      </c>
      <c r="AR171" s="134">
        <f t="shared" si="161"/>
        <v>21427057.365831539</v>
      </c>
      <c r="AS171" s="134">
        <f t="shared" si="161"/>
        <v>31247168.020435091</v>
      </c>
      <c r="AT171" s="134">
        <f t="shared" si="161"/>
        <v>23321537.338976622</v>
      </c>
      <c r="AU171" s="134">
        <f t="shared" si="161"/>
        <v>33160749.604897365</v>
      </c>
      <c r="AV171" s="134">
        <f t="shared" si="161"/>
        <v>39919835.73744721</v>
      </c>
      <c r="AW171" s="134">
        <f t="shared" si="161"/>
        <v>35037898.093813747</v>
      </c>
      <c r="AX171" s="134">
        <f t="shared" si="161"/>
        <v>41800224.106213242</v>
      </c>
      <c r="AY171" s="134">
        <f t="shared" si="161"/>
        <v>36940915.478784882</v>
      </c>
      <c r="BA171" s="134">
        <f t="shared" ref="BA171:BD186" si="162">SUMIF($D$10:$AY$10,BA$11,$D171:$AY171)</f>
        <v>51210240</v>
      </c>
      <c r="BB171" s="134">
        <f t="shared" si="162"/>
        <v>174762921.1326527</v>
      </c>
      <c r="BC171" s="134">
        <f t="shared" si="162"/>
        <v>333522884.22184002</v>
      </c>
      <c r="BD171" s="134">
        <f t="shared" si="162"/>
        <v>384754840.54613453</v>
      </c>
      <c r="BF171" s="77" t="s">
        <v>248</v>
      </c>
      <c r="BG171" s="77" t="str">
        <f t="shared" ref="BG171:BG212" si="163">B171&amp;BF171</f>
        <v>Completed TripsStrong Case Scenario</v>
      </c>
    </row>
    <row r="172" spans="2:59" x14ac:dyDescent="0.25">
      <c r="B172" s="38" t="s">
        <v>41</v>
      </c>
      <c r="C172" s="77" t="s">
        <v>26</v>
      </c>
      <c r="D172" s="63">
        <f t="shared" ref="D172:O172" si="164">D13</f>
        <v>125439.31884943182</v>
      </c>
      <c r="E172" s="63">
        <f t="shared" si="164"/>
        <v>140887.31803977271</v>
      </c>
      <c r="F172" s="63">
        <f t="shared" si="164"/>
        <v>265528.79460227274</v>
      </c>
      <c r="G172" s="63">
        <f t="shared" si="164"/>
        <v>327209.59723011364</v>
      </c>
      <c r="H172" s="63">
        <f t="shared" si="164"/>
        <v>395641.23761047976</v>
      </c>
      <c r="I172" s="63">
        <f t="shared" si="164"/>
        <v>448734.23203993047</v>
      </c>
      <c r="J172" s="63">
        <f t="shared" si="164"/>
        <v>508035.16159248736</v>
      </c>
      <c r="K172" s="63">
        <f t="shared" si="164"/>
        <v>597049.92754419183</v>
      </c>
      <c r="L172" s="63">
        <f t="shared" si="164"/>
        <v>705800.21968205483</v>
      </c>
      <c r="M172" s="63">
        <f t="shared" si="164"/>
        <v>765559.61011679284</v>
      </c>
      <c r="N172" s="63">
        <f t="shared" si="164"/>
        <v>840993.75333333341</v>
      </c>
      <c r="O172" s="63">
        <f t="shared" si="164"/>
        <v>997887.98351010121</v>
      </c>
      <c r="P172" s="67">
        <f t="shared" ref="P172:AY172" si="165">P260*P171</f>
        <v>9179726.5802598167</v>
      </c>
      <c r="Q172" s="67">
        <f t="shared" si="165"/>
        <v>8720516.9165179282</v>
      </c>
      <c r="R172" s="67">
        <f t="shared" si="165"/>
        <v>6989267.8415636467</v>
      </c>
      <c r="S172" s="67">
        <f t="shared" si="165"/>
        <v>9460459.4479182344</v>
      </c>
      <c r="T172" s="67">
        <f t="shared" si="165"/>
        <v>8346359.3306538081</v>
      </c>
      <c r="U172" s="67">
        <f t="shared" si="165"/>
        <v>10802582.325329769</v>
      </c>
      <c r="V172" s="67">
        <f t="shared" si="165"/>
        <v>10451000.645860009</v>
      </c>
      <c r="W172" s="67">
        <f t="shared" si="165"/>
        <v>13071260.294037916</v>
      </c>
      <c r="X172" s="67">
        <f t="shared" si="165"/>
        <v>14321070.785082357</v>
      </c>
      <c r="Y172" s="67">
        <f t="shared" si="165"/>
        <v>14386128.864690585</v>
      </c>
      <c r="Z172" s="67">
        <f t="shared" si="165"/>
        <v>15624278.118356884</v>
      </c>
      <c r="AA172" s="67">
        <f t="shared" si="165"/>
        <v>15714834.303569227</v>
      </c>
      <c r="AB172" s="67">
        <f t="shared" si="165"/>
        <v>18860261.364842352</v>
      </c>
      <c r="AC172" s="67">
        <f t="shared" si="165"/>
        <v>19369069.557590079</v>
      </c>
      <c r="AD172" s="67">
        <f t="shared" si="165"/>
        <v>17379121.461291615</v>
      </c>
      <c r="AE172" s="67">
        <f t="shared" si="165"/>
        <v>20347485.406622577</v>
      </c>
      <c r="AF172" s="67">
        <f t="shared" si="165"/>
        <v>18880710.099457156</v>
      </c>
      <c r="AG172" s="67">
        <f t="shared" si="165"/>
        <v>21868221.851361934</v>
      </c>
      <c r="AH172" s="67">
        <f t="shared" si="165"/>
        <v>21820524.900111903</v>
      </c>
      <c r="AI172" s="67">
        <f t="shared" si="165"/>
        <v>24941667.568076726</v>
      </c>
      <c r="AJ172" s="67">
        <f t="shared" si="165"/>
        <v>26400266.689939309</v>
      </c>
      <c r="AK172" s="67">
        <f t="shared" si="165"/>
        <v>26487752.385412291</v>
      </c>
      <c r="AL172" s="67">
        <f t="shared" si="165"/>
        <v>27939155.537411399</v>
      </c>
      <c r="AM172" s="67">
        <f t="shared" si="165"/>
        <v>28014463.670608964</v>
      </c>
      <c r="AN172" s="67">
        <f t="shared" si="165"/>
        <v>29435098.114356816</v>
      </c>
      <c r="AO172" s="67">
        <f t="shared" si="165"/>
        <v>30179913.553048577</v>
      </c>
      <c r="AP172" s="67">
        <f t="shared" si="165"/>
        <v>15949105.319223642</v>
      </c>
      <c r="AQ172" s="67">
        <f t="shared" si="165"/>
        <v>23962133.527589686</v>
      </c>
      <c r="AR172" s="67">
        <f t="shared" si="165"/>
        <v>17494374.217487674</v>
      </c>
      <c r="AS172" s="67">
        <f t="shared" si="165"/>
        <v>25512119.618343625</v>
      </c>
      <c r="AT172" s="67">
        <f t="shared" si="165"/>
        <v>19041144.781073641</v>
      </c>
      <c r="AU172" s="67">
        <f t="shared" si="165"/>
        <v>27074485.918237872</v>
      </c>
      <c r="AV172" s="67">
        <f t="shared" si="165"/>
        <v>32593021.671990898</v>
      </c>
      <c r="AW172" s="67">
        <f t="shared" si="165"/>
        <v>28607105.986696828</v>
      </c>
      <c r="AX172" s="67">
        <f t="shared" si="165"/>
        <v>34128286.978642941</v>
      </c>
      <c r="AY172" s="67">
        <f t="shared" si="165"/>
        <v>30160847.021065775</v>
      </c>
      <c r="BA172" s="37">
        <f t="shared" si="162"/>
        <v>6118767.1541509628</v>
      </c>
      <c r="BB172" s="37">
        <f t="shared" si="162"/>
        <v>137067485.4538402</v>
      </c>
      <c r="BC172" s="37">
        <f t="shared" si="162"/>
        <v>272308700.49272627</v>
      </c>
      <c r="BD172" s="37">
        <f t="shared" si="162"/>
        <v>314137636.70775801</v>
      </c>
      <c r="BF172" s="77" t="s">
        <v>248</v>
      </c>
      <c r="BG172" s="77" t="str">
        <f t="shared" si="163"/>
        <v>Booking FeeStrong Case Scenario</v>
      </c>
    </row>
    <row r="173" spans="2:59" x14ac:dyDescent="0.25">
      <c r="B173" s="38" t="s">
        <v>42</v>
      </c>
      <c r="C173" s="78" t="s">
        <v>26</v>
      </c>
      <c r="D173" s="63">
        <f t="shared" ref="D173:O173" si="166">D14</f>
        <v>5156977.4344318174</v>
      </c>
      <c r="E173" s="63">
        <f t="shared" si="166"/>
        <v>6048772.4053977262</v>
      </c>
      <c r="F173" s="63">
        <f t="shared" si="166"/>
        <v>8863682.4943892024</v>
      </c>
      <c r="G173" s="63">
        <f t="shared" si="166"/>
        <v>11030036.217187498</v>
      </c>
      <c r="H173" s="63">
        <f t="shared" si="166"/>
        <v>12906957.718607955</v>
      </c>
      <c r="I173" s="63">
        <f t="shared" si="166"/>
        <v>14638643.027467012</v>
      </c>
      <c r="J173" s="63">
        <f t="shared" si="166"/>
        <v>18450071.580673922</v>
      </c>
      <c r="K173" s="63">
        <f t="shared" si="166"/>
        <v>19616030.993787885</v>
      </c>
      <c r="L173" s="63">
        <f t="shared" si="166"/>
        <v>22577390.595868129</v>
      </c>
      <c r="M173" s="63">
        <f t="shared" si="166"/>
        <v>25878130.991674557</v>
      </c>
      <c r="N173" s="63">
        <f t="shared" si="166"/>
        <v>28560812.615416665</v>
      </c>
      <c r="O173" s="63">
        <f t="shared" si="166"/>
        <v>38032096.622301139</v>
      </c>
      <c r="P173" s="67">
        <f t="shared" ref="P173:AY173" si="167">P221*P261</f>
        <v>50266430.015457273</v>
      </c>
      <c r="Q173" s="67">
        <f t="shared" si="167"/>
        <v>47751885.576351553</v>
      </c>
      <c r="R173" s="67">
        <f t="shared" si="167"/>
        <v>38271896.19925493</v>
      </c>
      <c r="S173" s="67">
        <f t="shared" si="167"/>
        <v>51803669.596812114</v>
      </c>
      <c r="T173" s="67">
        <f t="shared" si="167"/>
        <v>45703070.0762216</v>
      </c>
      <c r="U173" s="67">
        <f t="shared" si="167"/>
        <v>59152878.214269824</v>
      </c>
      <c r="V173" s="67">
        <f t="shared" si="167"/>
        <v>57227684.067007601</v>
      </c>
      <c r="W173" s="67">
        <f t="shared" si="167"/>
        <v>71575725.599169835</v>
      </c>
      <c r="X173" s="67">
        <f t="shared" si="167"/>
        <v>78419449.214616731</v>
      </c>
      <c r="Y173" s="67">
        <f t="shared" si="167"/>
        <v>78775694.836637706</v>
      </c>
      <c r="Z173" s="67">
        <f t="shared" si="167"/>
        <v>85555563.742749065</v>
      </c>
      <c r="AA173" s="67">
        <f t="shared" si="167"/>
        <v>86051432.122558072</v>
      </c>
      <c r="AB173" s="67">
        <f t="shared" si="167"/>
        <v>103275190.13559204</v>
      </c>
      <c r="AC173" s="67">
        <f t="shared" si="167"/>
        <v>106061326.64940105</v>
      </c>
      <c r="AD173" s="67">
        <f t="shared" si="167"/>
        <v>95164750.826317206</v>
      </c>
      <c r="AE173" s="67">
        <f t="shared" si="167"/>
        <v>111418945.02413201</v>
      </c>
      <c r="AF173" s="67">
        <f t="shared" si="167"/>
        <v>103387163.5019481</v>
      </c>
      <c r="AG173" s="67">
        <f t="shared" si="167"/>
        <v>119746207.43256018</v>
      </c>
      <c r="AH173" s="67">
        <f t="shared" si="167"/>
        <v>119485028.03456849</v>
      </c>
      <c r="AI173" s="67">
        <f t="shared" si="167"/>
        <v>136575809.34660524</v>
      </c>
      <c r="AJ173" s="67">
        <f t="shared" si="167"/>
        <v>144562819.63919696</v>
      </c>
      <c r="AK173" s="67">
        <f t="shared" si="167"/>
        <v>145041874.60345951</v>
      </c>
      <c r="AL173" s="67">
        <f t="shared" si="167"/>
        <v>152989481.13904679</v>
      </c>
      <c r="AM173" s="67">
        <f t="shared" si="167"/>
        <v>153401854.09742123</v>
      </c>
      <c r="AN173" s="67">
        <f t="shared" si="167"/>
        <v>161180977.06147125</v>
      </c>
      <c r="AO173" s="67">
        <f t="shared" si="167"/>
        <v>165259444.19184756</v>
      </c>
      <c r="AP173" s="67">
        <f t="shared" si="167"/>
        <v>87334255.473567888</v>
      </c>
      <c r="AQ173" s="67">
        <f t="shared" si="167"/>
        <v>131212067.96897194</v>
      </c>
      <c r="AR173" s="67">
        <f t="shared" si="167"/>
        <v>95795852.913374573</v>
      </c>
      <c r="AS173" s="67">
        <f t="shared" si="167"/>
        <v>139699495.85417259</v>
      </c>
      <c r="AT173" s="67">
        <f t="shared" si="167"/>
        <v>104265673.18576255</v>
      </c>
      <c r="AU173" s="67">
        <f t="shared" si="167"/>
        <v>148254715.40080103</v>
      </c>
      <c r="AV173" s="67">
        <f t="shared" si="167"/>
        <v>178473163.50254983</v>
      </c>
      <c r="AW173" s="67">
        <f t="shared" si="167"/>
        <v>156647050.26370901</v>
      </c>
      <c r="AX173" s="67">
        <f t="shared" si="167"/>
        <v>186879983.18473256</v>
      </c>
      <c r="AY173" s="67">
        <f t="shared" si="167"/>
        <v>165155039.50319245</v>
      </c>
      <c r="BA173" s="37">
        <f t="shared" si="162"/>
        <v>211759602.69720352</v>
      </c>
      <c r="BB173" s="37">
        <f t="shared" si="162"/>
        <v>750555379.26110637</v>
      </c>
      <c r="BC173" s="37">
        <f t="shared" si="162"/>
        <v>1491110450.4302487</v>
      </c>
      <c r="BD173" s="37">
        <f t="shared" si="162"/>
        <v>1720157718.5041533</v>
      </c>
      <c r="BF173" s="77" t="s">
        <v>248</v>
      </c>
      <c r="BG173" s="77" t="str">
        <f t="shared" si="163"/>
        <v>FaresStrong Case Scenario</v>
      </c>
    </row>
    <row r="174" spans="2:59" x14ac:dyDescent="0.25">
      <c r="B174" s="38" t="s">
        <v>43</v>
      </c>
      <c r="C174" s="78" t="s">
        <v>26</v>
      </c>
      <c r="D174" s="63">
        <f t="shared" ref="D174:O174" si="168">D15</f>
        <v>178038.66637784091</v>
      </c>
      <c r="E174" s="63">
        <f t="shared" si="168"/>
        <v>185756.93160511358</v>
      </c>
      <c r="F174" s="63">
        <f t="shared" si="168"/>
        <v>248478.76498579539</v>
      </c>
      <c r="G174" s="63">
        <f t="shared" si="168"/>
        <v>288278.69272017037</v>
      </c>
      <c r="H174" s="63">
        <f t="shared" si="168"/>
        <v>313721.3778882575</v>
      </c>
      <c r="I174" s="63">
        <f t="shared" si="168"/>
        <v>332825.33656770829</v>
      </c>
      <c r="J174" s="63">
        <f t="shared" si="168"/>
        <v>368683.7083412247</v>
      </c>
      <c r="K174" s="63">
        <f t="shared" si="168"/>
        <v>426133.26166035351</v>
      </c>
      <c r="L174" s="63">
        <f t="shared" si="168"/>
        <v>491678.39910298289</v>
      </c>
      <c r="M174" s="63">
        <f t="shared" si="168"/>
        <v>561451.53590593429</v>
      </c>
      <c r="N174" s="63">
        <f t="shared" si="168"/>
        <v>581230.15715909097</v>
      </c>
      <c r="O174" s="63">
        <f t="shared" si="168"/>
        <v>622482.84751262632</v>
      </c>
      <c r="P174" s="37">
        <f t="shared" ref="P174:AY174" si="169">P171*P262</f>
        <v>1145938.9248618349</v>
      </c>
      <c r="Q174" s="37">
        <f t="shared" si="169"/>
        <v>1088614.0989257172</v>
      </c>
      <c r="R174" s="37">
        <f t="shared" si="169"/>
        <v>872495.92957987112</v>
      </c>
      <c r="S174" s="37">
        <f t="shared" si="169"/>
        <v>1180983.8379891668</v>
      </c>
      <c r="T174" s="37">
        <f t="shared" si="169"/>
        <v>1041906.6356995202</v>
      </c>
      <c r="U174" s="37">
        <f t="shared" si="169"/>
        <v>1348525.9574331988</v>
      </c>
      <c r="V174" s="37">
        <f t="shared" si="169"/>
        <v>1304636.7273727877</v>
      </c>
      <c r="W174" s="37">
        <f t="shared" si="169"/>
        <v>1631733.3459745646</v>
      </c>
      <c r="X174" s="37">
        <f t="shared" si="169"/>
        <v>1787751.7717813135</v>
      </c>
      <c r="Y174" s="37">
        <f t="shared" si="169"/>
        <v>1795873.2103827801</v>
      </c>
      <c r="Z174" s="37">
        <f t="shared" si="169"/>
        <v>1950435.9211737458</v>
      </c>
      <c r="AA174" s="37">
        <f t="shared" si="169"/>
        <v>1961740.3817820798</v>
      </c>
      <c r="AB174" s="37">
        <f t="shared" si="169"/>
        <v>2261667.2180539882</v>
      </c>
      <c r="AC174" s="37">
        <f t="shared" si="169"/>
        <v>2322682.0039869114</v>
      </c>
      <c r="AD174" s="37">
        <f t="shared" si="169"/>
        <v>2084053.265605968</v>
      </c>
      <c r="AE174" s="37">
        <f t="shared" si="169"/>
        <v>2440010.7625112371</v>
      </c>
      <c r="AF174" s="37">
        <f t="shared" si="169"/>
        <v>2264119.37032454</v>
      </c>
      <c r="AG174" s="37">
        <f t="shared" si="169"/>
        <v>2622373.0160258361</v>
      </c>
      <c r="AH174" s="37">
        <f t="shared" si="169"/>
        <v>2616653.3375464906</v>
      </c>
      <c r="AI174" s="37">
        <f t="shared" si="169"/>
        <v>2990931.6107078772</v>
      </c>
      <c r="AJ174" s="37">
        <f t="shared" si="169"/>
        <v>3165842.538737135</v>
      </c>
      <c r="AK174" s="37">
        <f t="shared" si="169"/>
        <v>3176333.5667071259</v>
      </c>
      <c r="AL174" s="37">
        <f t="shared" si="169"/>
        <v>3350381.5751390625</v>
      </c>
      <c r="AM174" s="37">
        <f t="shared" si="169"/>
        <v>3359412.3055627286</v>
      </c>
      <c r="AN174" s="37">
        <f t="shared" si="169"/>
        <v>3529770.6207583114</v>
      </c>
      <c r="AO174" s="37">
        <f t="shared" si="169"/>
        <v>3619086.7033195957</v>
      </c>
      <c r="AP174" s="37">
        <f t="shared" si="169"/>
        <v>1912569.9246681738</v>
      </c>
      <c r="AQ174" s="37">
        <f t="shared" si="169"/>
        <v>2873468.7619444327</v>
      </c>
      <c r="AR174" s="37">
        <f t="shared" si="169"/>
        <v>2097874.0380457873</v>
      </c>
      <c r="AS174" s="37">
        <f t="shared" si="169"/>
        <v>3059338.5472079911</v>
      </c>
      <c r="AT174" s="37">
        <f t="shared" si="169"/>
        <v>2283358.2267238116</v>
      </c>
      <c r="AU174" s="37">
        <f t="shared" si="169"/>
        <v>3246692.9308354668</v>
      </c>
      <c r="AV174" s="37">
        <f t="shared" si="169"/>
        <v>3908459.5503155254</v>
      </c>
      <c r="AW174" s="37">
        <f t="shared" si="169"/>
        <v>3430480.2336470177</v>
      </c>
      <c r="AX174" s="37">
        <f t="shared" si="169"/>
        <v>4092564.0623316313</v>
      </c>
      <c r="AY174" s="37">
        <f t="shared" si="169"/>
        <v>3616800.3007341111</v>
      </c>
      <c r="BA174" s="37">
        <f t="shared" si="162"/>
        <v>4598759.6798270987</v>
      </c>
      <c r="BB174" s="37">
        <f t="shared" si="162"/>
        <v>17110636.742956582</v>
      </c>
      <c r="BC174" s="37">
        <f t="shared" si="162"/>
        <v>32654460.570908897</v>
      </c>
      <c r="BD174" s="37">
        <f t="shared" si="162"/>
        <v>37670463.900531858</v>
      </c>
      <c r="BF174" s="77" t="s">
        <v>248</v>
      </c>
      <c r="BG174" s="77" t="str">
        <f t="shared" si="163"/>
        <v>Taxes &amp; Fees - collectedStrong Case Scenario</v>
      </c>
    </row>
    <row r="175" spans="2:59" x14ac:dyDescent="0.25">
      <c r="B175" s="39" t="s">
        <v>44</v>
      </c>
      <c r="C175" s="78" t="s">
        <v>26</v>
      </c>
      <c r="D175" s="67">
        <f t="shared" ref="D175:O175" si="170">D16</f>
        <v>5460455.4196590893</v>
      </c>
      <c r="E175" s="67">
        <f t="shared" si="170"/>
        <v>6375416.6550426129</v>
      </c>
      <c r="F175" s="67">
        <f t="shared" si="170"/>
        <v>9377690.0539772715</v>
      </c>
      <c r="G175" s="67">
        <f t="shared" si="170"/>
        <v>11645524.507137783</v>
      </c>
      <c r="H175" s="67">
        <f t="shared" si="170"/>
        <v>13616320.334106691</v>
      </c>
      <c r="I175" s="67">
        <f t="shared" si="170"/>
        <v>15420202.596074652</v>
      </c>
      <c r="J175" s="67">
        <f t="shared" si="170"/>
        <v>19326790.450607635</v>
      </c>
      <c r="K175" s="67">
        <f t="shared" si="170"/>
        <v>20639214.182992429</v>
      </c>
      <c r="L175" s="67">
        <f t="shared" si="170"/>
        <v>23774869.214653168</v>
      </c>
      <c r="M175" s="67">
        <f t="shared" si="170"/>
        <v>27205142.137697287</v>
      </c>
      <c r="N175" s="67">
        <f t="shared" si="170"/>
        <v>29983036.525909089</v>
      </c>
      <c r="O175" s="67">
        <f t="shared" si="170"/>
        <v>39652467.453323863</v>
      </c>
      <c r="P175" s="67">
        <f t="shared" ref="P175:AY175" si="171">P172+P173+P174</f>
        <v>60592095.520578921</v>
      </c>
      <c r="Q175" s="67">
        <f t="shared" si="171"/>
        <v>57561016.591795199</v>
      </c>
      <c r="R175" s="67">
        <f t="shared" si="171"/>
        <v>46133659.970398448</v>
      </c>
      <c r="S175" s="67">
        <f t="shared" si="171"/>
        <v>62445112.882719517</v>
      </c>
      <c r="T175" s="67">
        <f t="shared" si="171"/>
        <v>55091336.042574927</v>
      </c>
      <c r="U175" s="67">
        <f t="shared" si="171"/>
        <v>71303986.497032791</v>
      </c>
      <c r="V175" s="67">
        <f t="shared" si="171"/>
        <v>68983321.440240398</v>
      </c>
      <c r="W175" s="67">
        <f t="shared" si="171"/>
        <v>86278719.239182323</v>
      </c>
      <c r="X175" s="67">
        <f t="shared" si="171"/>
        <v>94528271.771480396</v>
      </c>
      <c r="Y175" s="67">
        <f t="shared" si="171"/>
        <v>94957696.911711067</v>
      </c>
      <c r="Z175" s="67">
        <f t="shared" si="171"/>
        <v>103130277.7822797</v>
      </c>
      <c r="AA175" s="67">
        <f t="shared" si="171"/>
        <v>103728006.80790938</v>
      </c>
      <c r="AB175" s="67">
        <f t="shared" si="171"/>
        <v>124397118.71848838</v>
      </c>
      <c r="AC175" s="67">
        <f t="shared" si="171"/>
        <v>127753078.21097805</v>
      </c>
      <c r="AD175" s="67">
        <f t="shared" si="171"/>
        <v>114627925.55321479</v>
      </c>
      <c r="AE175" s="67">
        <f t="shared" si="171"/>
        <v>134206441.19326583</v>
      </c>
      <c r="AF175" s="67">
        <f t="shared" si="171"/>
        <v>124531992.9717298</v>
      </c>
      <c r="AG175" s="67">
        <f t="shared" si="171"/>
        <v>144236802.29994795</v>
      </c>
      <c r="AH175" s="67">
        <f t="shared" si="171"/>
        <v>143922206.2722269</v>
      </c>
      <c r="AI175" s="67">
        <f t="shared" si="171"/>
        <v>164508408.52538985</v>
      </c>
      <c r="AJ175" s="67">
        <f t="shared" si="171"/>
        <v>174128928.86787343</v>
      </c>
      <c r="AK175" s="67">
        <f t="shared" si="171"/>
        <v>174705960.55557895</v>
      </c>
      <c r="AL175" s="67">
        <f t="shared" si="171"/>
        <v>184279018.25159726</v>
      </c>
      <c r="AM175" s="67">
        <f t="shared" si="171"/>
        <v>184775730.07359293</v>
      </c>
      <c r="AN175" s="67">
        <f t="shared" si="171"/>
        <v>194145845.79658639</v>
      </c>
      <c r="AO175" s="67">
        <f t="shared" si="171"/>
        <v>199058444.44821575</v>
      </c>
      <c r="AP175" s="67">
        <f t="shared" si="171"/>
        <v>105195930.71745971</v>
      </c>
      <c r="AQ175" s="67">
        <f t="shared" si="171"/>
        <v>158047670.25850606</v>
      </c>
      <c r="AR175" s="67">
        <f t="shared" si="171"/>
        <v>115388101.16890804</v>
      </c>
      <c r="AS175" s="67">
        <f t="shared" si="171"/>
        <v>168270954.01972419</v>
      </c>
      <c r="AT175" s="67">
        <f t="shared" si="171"/>
        <v>125590176.19356</v>
      </c>
      <c r="AU175" s="67">
        <f t="shared" si="171"/>
        <v>178575894.24987435</v>
      </c>
      <c r="AV175" s="67">
        <f t="shared" si="171"/>
        <v>214974644.72485626</v>
      </c>
      <c r="AW175" s="67">
        <f t="shared" si="171"/>
        <v>188684636.48405287</v>
      </c>
      <c r="AX175" s="67">
        <f t="shared" si="171"/>
        <v>225100834.22570711</v>
      </c>
      <c r="AY175" s="67">
        <f t="shared" si="171"/>
        <v>198932686.82499233</v>
      </c>
      <c r="BA175" s="37">
        <f t="shared" si="162"/>
        <v>222477129.53118157</v>
      </c>
      <c r="BB175" s="37">
        <f t="shared" si="162"/>
        <v>904733501.45790315</v>
      </c>
      <c r="BC175" s="37">
        <f t="shared" si="162"/>
        <v>1796073611.4938841</v>
      </c>
      <c r="BD175" s="37">
        <f t="shared" si="162"/>
        <v>2071965819.112443</v>
      </c>
      <c r="BF175" s="77" t="s">
        <v>248</v>
      </c>
      <c r="BG175" s="77" t="str">
        <f t="shared" si="163"/>
        <v>Gross BookingsStrong Case Scenario</v>
      </c>
    </row>
    <row r="176" spans="2:59" x14ac:dyDescent="0.25">
      <c r="B176" s="39" t="s">
        <v>45</v>
      </c>
      <c r="C176" s="78" t="s">
        <v>26</v>
      </c>
      <c r="D176" s="63">
        <f t="shared" ref="D176:O176" si="172">D17</f>
        <v>-15789.23526278409</v>
      </c>
      <c r="E176" s="63">
        <f t="shared" si="172"/>
        <v>-17902.239630681815</v>
      </c>
      <c r="F176" s="63">
        <f t="shared" si="172"/>
        <v>-30592.852414772729</v>
      </c>
      <c r="G176" s="63">
        <f t="shared" si="172"/>
        <v>-39959.804900568182</v>
      </c>
      <c r="H176" s="63">
        <f t="shared" si="172"/>
        <v>-51009.820280934335</v>
      </c>
      <c r="I176" s="63">
        <f t="shared" si="172"/>
        <v>-51410.724045138879</v>
      </c>
      <c r="J176" s="63">
        <f t="shared" si="172"/>
        <v>-70393.090119949498</v>
      </c>
      <c r="K176" s="63">
        <f t="shared" si="172"/>
        <v>-82088.954103535347</v>
      </c>
      <c r="L176" s="63">
        <f t="shared" si="172"/>
        <v>-96121.125553345963</v>
      </c>
      <c r="M176" s="63">
        <f t="shared" si="172"/>
        <v>-112794.65226483587</v>
      </c>
      <c r="N176" s="63">
        <f t="shared" si="172"/>
        <v>-122645.11617424242</v>
      </c>
      <c r="O176" s="63">
        <f t="shared" si="172"/>
        <v>-298858.21256944444</v>
      </c>
      <c r="P176" s="67">
        <f t="shared" ref="P176:AY176" si="173">P263*P175</f>
        <v>-236861.99823185551</v>
      </c>
      <c r="Q176" s="67">
        <f t="shared" si="173"/>
        <v>-225013.1356747527</v>
      </c>
      <c r="R176" s="67">
        <f t="shared" si="173"/>
        <v>-180342.18477600423</v>
      </c>
      <c r="S176" s="67">
        <f t="shared" si="173"/>
        <v>-244105.67236763248</v>
      </c>
      <c r="T176" s="67">
        <f t="shared" si="173"/>
        <v>-215358.84884316451</v>
      </c>
      <c r="U176" s="67">
        <f t="shared" si="173"/>
        <v>-278736.10540253296</v>
      </c>
      <c r="V176" s="67">
        <f t="shared" si="173"/>
        <v>-269664.33856799593</v>
      </c>
      <c r="W176" s="67">
        <f t="shared" si="173"/>
        <v>-337274.18846138474</v>
      </c>
      <c r="X176" s="67">
        <f t="shared" si="173"/>
        <v>-369522.70999758324</v>
      </c>
      <c r="Y176" s="67">
        <f t="shared" si="173"/>
        <v>-371201.38600197207</v>
      </c>
      <c r="Z176" s="67">
        <f t="shared" si="173"/>
        <v>-403149.01578904351</v>
      </c>
      <c r="AA176" s="67">
        <f t="shared" si="173"/>
        <v>-405485.61250509112</v>
      </c>
      <c r="AB176" s="67">
        <f t="shared" si="173"/>
        <v>-486283.72827837453</v>
      </c>
      <c r="AC176" s="67">
        <f t="shared" si="173"/>
        <v>-499402.58915530681</v>
      </c>
      <c r="AD176" s="67">
        <f t="shared" si="173"/>
        <v>-448094.74348820833</v>
      </c>
      <c r="AE176" s="67">
        <f t="shared" si="173"/>
        <v>-524629.58350444643</v>
      </c>
      <c r="AF176" s="67">
        <f t="shared" si="173"/>
        <v>-486810.96842180123</v>
      </c>
      <c r="AG176" s="67">
        <f t="shared" si="173"/>
        <v>-563839.50609094801</v>
      </c>
      <c r="AH176" s="67">
        <f t="shared" si="173"/>
        <v>-562609.7112947522</v>
      </c>
      <c r="AI176" s="67">
        <f t="shared" si="173"/>
        <v>-643083.72295908281</v>
      </c>
      <c r="AJ176" s="67">
        <f t="shared" si="173"/>
        <v>-680691.52729020955</v>
      </c>
      <c r="AK176" s="67">
        <f t="shared" si="173"/>
        <v>-682947.21555150452</v>
      </c>
      <c r="AL176" s="67">
        <f t="shared" si="173"/>
        <v>-720369.48252521607</v>
      </c>
      <c r="AM176" s="67">
        <f t="shared" si="173"/>
        <v>-722311.19049376331</v>
      </c>
      <c r="AN176" s="67">
        <f t="shared" si="173"/>
        <v>-758940.13218564086</v>
      </c>
      <c r="AO176" s="67">
        <f t="shared" si="173"/>
        <v>-778144.08813301113</v>
      </c>
      <c r="AP176" s="67">
        <f t="shared" si="173"/>
        <v>-411223.90868846572</v>
      </c>
      <c r="AQ176" s="67">
        <f t="shared" si="173"/>
        <v>-617827.89770993998</v>
      </c>
      <c r="AR176" s="67">
        <f t="shared" si="173"/>
        <v>-451066.3640237464</v>
      </c>
      <c r="AS176" s="67">
        <f t="shared" si="173"/>
        <v>-657791.97882264864</v>
      </c>
      <c r="AT176" s="67">
        <f t="shared" si="173"/>
        <v>-490947.53756113723</v>
      </c>
      <c r="AU176" s="67">
        <f t="shared" si="173"/>
        <v>-698075.26517547364</v>
      </c>
      <c r="AV176" s="67">
        <f t="shared" si="173"/>
        <v>-840362.48426857789</v>
      </c>
      <c r="AW176" s="67">
        <f t="shared" si="173"/>
        <v>-737591.58928717347</v>
      </c>
      <c r="AX176" s="67">
        <f t="shared" si="173"/>
        <v>-879947.0119043875</v>
      </c>
      <c r="AY176" s="67">
        <f t="shared" si="173"/>
        <v>-777652.48602429265</v>
      </c>
      <c r="BA176" s="37">
        <f t="shared" si="162"/>
        <v>-989565.82732023357</v>
      </c>
      <c r="BB176" s="37">
        <f t="shared" si="162"/>
        <v>-3536715.1966190133</v>
      </c>
      <c r="BC176" s="37">
        <f t="shared" si="162"/>
        <v>-7021073.969053614</v>
      </c>
      <c r="BD176" s="37">
        <f t="shared" si="162"/>
        <v>-8099570.7437844966</v>
      </c>
      <c r="BF176" s="77" t="s">
        <v>248</v>
      </c>
      <c r="BG176" s="77" t="str">
        <f t="shared" si="163"/>
        <v>Net Upfront AdjustmentsStrong Case Scenario</v>
      </c>
    </row>
    <row r="177" spans="2:59" x14ac:dyDescent="0.25">
      <c r="B177" s="40" t="s">
        <v>46</v>
      </c>
      <c r="C177" s="78" t="s">
        <v>26</v>
      </c>
      <c r="D177" s="67">
        <f t="shared" ref="D177:O177" si="174">D18</f>
        <v>5444666.1843963051</v>
      </c>
      <c r="E177" s="67">
        <f t="shared" si="174"/>
        <v>6357514.4154119315</v>
      </c>
      <c r="F177" s="67">
        <f t="shared" si="174"/>
        <v>9347097.2015624996</v>
      </c>
      <c r="G177" s="67">
        <f t="shared" si="174"/>
        <v>11605564.702237215</v>
      </c>
      <c r="H177" s="67">
        <f t="shared" si="174"/>
        <v>13565310.513825757</v>
      </c>
      <c r="I177" s="67">
        <f t="shared" si="174"/>
        <v>15368791.872029513</v>
      </c>
      <c r="J177" s="67">
        <f t="shared" si="174"/>
        <v>19256397.360487685</v>
      </c>
      <c r="K177" s="67">
        <f t="shared" si="174"/>
        <v>20557125.228888892</v>
      </c>
      <c r="L177" s="67">
        <f t="shared" si="174"/>
        <v>23678748.089099821</v>
      </c>
      <c r="M177" s="67">
        <f t="shared" si="174"/>
        <v>27092347.48543245</v>
      </c>
      <c r="N177" s="67">
        <f t="shared" si="174"/>
        <v>29860391.409734845</v>
      </c>
      <c r="O177" s="67">
        <f t="shared" si="174"/>
        <v>39353609.240754418</v>
      </c>
      <c r="P177" s="67">
        <f t="shared" ref="P177:AY177" si="175">P176+P175</f>
        <v>60355233.522347063</v>
      </c>
      <c r="Q177" s="67">
        <f t="shared" si="175"/>
        <v>57336003.456120446</v>
      </c>
      <c r="R177" s="67">
        <f t="shared" si="175"/>
        <v>45953317.785622448</v>
      </c>
      <c r="S177" s="67">
        <f t="shared" si="175"/>
        <v>62201007.210351884</v>
      </c>
      <c r="T177" s="67">
        <f t="shared" si="175"/>
        <v>54875977.193731762</v>
      </c>
      <c r="U177" s="67">
        <f t="shared" si="175"/>
        <v>71025250.391630262</v>
      </c>
      <c r="V177" s="67">
        <f t="shared" si="175"/>
        <v>68713657.101672396</v>
      </c>
      <c r="W177" s="67">
        <f t="shared" si="175"/>
        <v>85941445.050720945</v>
      </c>
      <c r="X177" s="67">
        <f t="shared" si="175"/>
        <v>94158749.061482817</v>
      </c>
      <c r="Y177" s="67">
        <f t="shared" si="175"/>
        <v>94586495.525709093</v>
      </c>
      <c r="Z177" s="67">
        <f t="shared" si="175"/>
        <v>102727128.76649065</v>
      </c>
      <c r="AA177" s="67">
        <f t="shared" si="175"/>
        <v>103322521.19540429</v>
      </c>
      <c r="AB177" s="67">
        <f t="shared" si="175"/>
        <v>123910834.99021001</v>
      </c>
      <c r="AC177" s="67">
        <f t="shared" si="175"/>
        <v>127253675.62182274</v>
      </c>
      <c r="AD177" s="67">
        <f t="shared" si="175"/>
        <v>114179830.80972658</v>
      </c>
      <c r="AE177" s="67">
        <f t="shared" si="175"/>
        <v>133681811.60976137</v>
      </c>
      <c r="AF177" s="67">
        <f t="shared" si="175"/>
        <v>124045182.003308</v>
      </c>
      <c r="AG177" s="67">
        <f t="shared" si="175"/>
        <v>143672962.79385701</v>
      </c>
      <c r="AH177" s="67">
        <f t="shared" si="175"/>
        <v>143359596.56093216</v>
      </c>
      <c r="AI177" s="67">
        <f t="shared" si="175"/>
        <v>163865324.80243078</v>
      </c>
      <c r="AJ177" s="67">
        <f t="shared" si="175"/>
        <v>173448237.34058324</v>
      </c>
      <c r="AK177" s="67">
        <f t="shared" si="175"/>
        <v>174023013.34002745</v>
      </c>
      <c r="AL177" s="67">
        <f t="shared" si="175"/>
        <v>183558648.76907203</v>
      </c>
      <c r="AM177" s="67">
        <f t="shared" si="175"/>
        <v>184053418.88309917</v>
      </c>
      <c r="AN177" s="67">
        <f t="shared" si="175"/>
        <v>193386905.66440076</v>
      </c>
      <c r="AO177" s="67">
        <f t="shared" si="175"/>
        <v>198280300.36008275</v>
      </c>
      <c r="AP177" s="67">
        <f t="shared" si="175"/>
        <v>104784706.80877124</v>
      </c>
      <c r="AQ177" s="67">
        <f t="shared" si="175"/>
        <v>157429842.36079612</v>
      </c>
      <c r="AR177" s="67">
        <f t="shared" si="175"/>
        <v>114937034.8048843</v>
      </c>
      <c r="AS177" s="67">
        <f t="shared" si="175"/>
        <v>167613162.04090154</v>
      </c>
      <c r="AT177" s="67">
        <f t="shared" si="175"/>
        <v>125099228.65599887</v>
      </c>
      <c r="AU177" s="67">
        <f t="shared" si="175"/>
        <v>177877818.98469889</v>
      </c>
      <c r="AV177" s="67">
        <f t="shared" si="175"/>
        <v>214134282.24058768</v>
      </c>
      <c r="AW177" s="67">
        <f t="shared" si="175"/>
        <v>187947044.8947657</v>
      </c>
      <c r="AX177" s="67">
        <f t="shared" si="175"/>
        <v>224220887.21380273</v>
      </c>
      <c r="AY177" s="67">
        <f t="shared" si="175"/>
        <v>198155034.33896804</v>
      </c>
      <c r="BA177" s="37">
        <f t="shared" si="162"/>
        <v>221487563.70386136</v>
      </c>
      <c r="BB177" s="37">
        <f t="shared" si="162"/>
        <v>901196786.26128411</v>
      </c>
      <c r="BC177" s="37">
        <f t="shared" si="162"/>
        <v>1789052537.5248303</v>
      </c>
      <c r="BD177" s="37">
        <f t="shared" si="162"/>
        <v>2063866248.3686585</v>
      </c>
      <c r="BF177" s="77" t="s">
        <v>248</v>
      </c>
      <c r="BG177" s="77" t="str">
        <f t="shared" si="163"/>
        <v>Net BookingsStrong Case Scenario</v>
      </c>
    </row>
    <row r="178" spans="2:59" x14ac:dyDescent="0.25">
      <c r="B178" s="40" t="s">
        <v>47</v>
      </c>
      <c r="C178" s="78" t="s">
        <v>26</v>
      </c>
      <c r="D178" s="63">
        <f t="shared" ref="D178:O178" si="176">D19</f>
        <v>4181150.9686931823</v>
      </c>
      <c r="E178" s="63">
        <f t="shared" si="176"/>
        <v>4872900.4252840895</v>
      </c>
      <c r="F178" s="63">
        <f t="shared" si="176"/>
        <v>7129390.6757102264</v>
      </c>
      <c r="G178" s="63">
        <f t="shared" si="176"/>
        <v>8771559.845383523</v>
      </c>
      <c r="H178" s="63">
        <f t="shared" si="176"/>
        <v>10221771.088304924</v>
      </c>
      <c r="I178" s="63">
        <f t="shared" si="176"/>
        <v>11543033.518538194</v>
      </c>
      <c r="J178" s="63">
        <f t="shared" si="176"/>
        <v>14430597.482299559</v>
      </c>
      <c r="K178" s="63">
        <f t="shared" si="176"/>
        <v>15471296.107121214</v>
      </c>
      <c r="L178" s="63">
        <f t="shared" si="176"/>
        <v>17719433.81226176</v>
      </c>
      <c r="M178" s="63">
        <f t="shared" si="176"/>
        <v>20179164.480397727</v>
      </c>
      <c r="N178" s="63">
        <f t="shared" si="176"/>
        <v>22206282.910909094</v>
      </c>
      <c r="O178" s="63">
        <f t="shared" si="176"/>
        <v>29430779.974498108</v>
      </c>
      <c r="P178" s="67">
        <f t="shared" ref="P178:AY178" si="177">P177*P264</f>
        <v>45488855.59117955</v>
      </c>
      <c r="Q178" s="67">
        <f t="shared" si="177"/>
        <v>43213306.107500091</v>
      </c>
      <c r="R178" s="67">
        <f t="shared" si="177"/>
        <v>34634342.619381741</v>
      </c>
      <c r="S178" s="67">
        <f t="shared" si="177"/>
        <v>46879988.188099459</v>
      </c>
      <c r="T178" s="67">
        <f t="shared" si="177"/>
        <v>41359220.34112037</v>
      </c>
      <c r="U178" s="67">
        <f t="shared" si="177"/>
        <v>53530691.041001171</v>
      </c>
      <c r="V178" s="67">
        <f t="shared" si="177"/>
        <v>51788477.03211163</v>
      </c>
      <c r="W178" s="67">
        <f t="shared" si="177"/>
        <v>64772808.50486736</v>
      </c>
      <c r="X178" s="67">
        <f t="shared" si="177"/>
        <v>70966070.19369781</v>
      </c>
      <c r="Y178" s="67">
        <f t="shared" si="177"/>
        <v>71288456.439351588</v>
      </c>
      <c r="Z178" s="67">
        <f t="shared" si="177"/>
        <v>77423932.491706818</v>
      </c>
      <c r="AA178" s="67">
        <f t="shared" si="177"/>
        <v>77872671.045736387</v>
      </c>
      <c r="AB178" s="67">
        <f t="shared" si="177"/>
        <v>93389781.632857963</v>
      </c>
      <c r="AC178" s="67">
        <f t="shared" si="177"/>
        <v>95909231.660326704</v>
      </c>
      <c r="AD178" s="67">
        <f t="shared" si="177"/>
        <v>86055666.294553801</v>
      </c>
      <c r="AE178" s="67">
        <f t="shared" si="177"/>
        <v>100754023.61308317</v>
      </c>
      <c r="AF178" s="67">
        <f t="shared" si="177"/>
        <v>93491037.009090707</v>
      </c>
      <c r="AG178" s="67">
        <f t="shared" si="177"/>
        <v>108284207.93810432</v>
      </c>
      <c r="AH178" s="67">
        <f t="shared" si="177"/>
        <v>108048028.39766078</v>
      </c>
      <c r="AI178" s="67">
        <f t="shared" si="177"/>
        <v>123502895.46273695</v>
      </c>
      <c r="AJ178" s="67">
        <f t="shared" si="177"/>
        <v>130725396.29904833</v>
      </c>
      <c r="AK178" s="67">
        <f t="shared" si="177"/>
        <v>131158596.55211857</v>
      </c>
      <c r="AL178" s="67">
        <f t="shared" si="177"/>
        <v>138345465.3236782</v>
      </c>
      <c r="AM178" s="67">
        <f t="shared" si="177"/>
        <v>138718366.31261197</v>
      </c>
      <c r="AN178" s="67">
        <f t="shared" si="177"/>
        <v>145752878.60887554</v>
      </c>
      <c r="AO178" s="67">
        <f t="shared" si="177"/>
        <v>149440958.52625513</v>
      </c>
      <c r="AP178" s="67">
        <f t="shared" si="177"/>
        <v>78974698.928526729</v>
      </c>
      <c r="AQ178" s="67">
        <f t="shared" si="177"/>
        <v>118652566.59542009</v>
      </c>
      <c r="AR178" s="67">
        <f t="shared" si="177"/>
        <v>86626359.856298372</v>
      </c>
      <c r="AS178" s="67">
        <f t="shared" si="177"/>
        <v>126327585.50153728</v>
      </c>
      <c r="AT178" s="67">
        <f t="shared" si="177"/>
        <v>94285456.534497216</v>
      </c>
      <c r="AU178" s="67">
        <f t="shared" si="177"/>
        <v>134063907.1120984</v>
      </c>
      <c r="AV178" s="67">
        <f t="shared" si="177"/>
        <v>161389872.48481753</v>
      </c>
      <c r="AW178" s="67">
        <f t="shared" si="177"/>
        <v>141652935.21466386</v>
      </c>
      <c r="AX178" s="67">
        <f t="shared" si="177"/>
        <v>168991998.93275791</v>
      </c>
      <c r="AY178" s="67">
        <f t="shared" si="177"/>
        <v>149346547.3606872</v>
      </c>
      <c r="BA178" s="37">
        <f t="shared" si="162"/>
        <v>166157361.28940159</v>
      </c>
      <c r="BB178" s="37">
        <f t="shared" si="162"/>
        <v>679218819.59575403</v>
      </c>
      <c r="BC178" s="37">
        <f t="shared" si="162"/>
        <v>1348382696.4958715</v>
      </c>
      <c r="BD178" s="37">
        <f t="shared" si="162"/>
        <v>1555505765.6564355</v>
      </c>
      <c r="BF178" s="77" t="s">
        <v>248</v>
      </c>
      <c r="BG178" s="77" t="str">
        <f t="shared" si="163"/>
        <v>Total Contra RevenueStrong Case Scenario</v>
      </c>
    </row>
    <row r="179" spans="2:59" x14ac:dyDescent="0.25">
      <c r="B179" s="54" t="s">
        <v>48</v>
      </c>
      <c r="C179" s="78" t="s">
        <v>26</v>
      </c>
      <c r="D179" s="64">
        <f t="shared" ref="D179:O179" si="178">D20</f>
        <v>-630553.83117897727</v>
      </c>
      <c r="E179" s="64">
        <f t="shared" si="178"/>
        <v>-864085.57563920435</v>
      </c>
      <c r="F179" s="64">
        <f t="shared" si="178"/>
        <v>-1266241.4318181816</v>
      </c>
      <c r="G179" s="64">
        <f t="shared" si="178"/>
        <v>-1782580.9330965907</v>
      </c>
      <c r="H179" s="64">
        <f t="shared" si="178"/>
        <v>-2412294.1486426769</v>
      </c>
      <c r="I179" s="64">
        <f t="shared" si="178"/>
        <v>-2957718.9389357637</v>
      </c>
      <c r="J179" s="64">
        <f t="shared" si="178"/>
        <v>-3810495.3557291664</v>
      </c>
      <c r="K179" s="64">
        <f t="shared" si="178"/>
        <v>-3060267.8792550508</v>
      </c>
      <c r="L179" s="64">
        <f t="shared" si="178"/>
        <v>-5836353.1836261833</v>
      </c>
      <c r="M179" s="64">
        <f t="shared" si="178"/>
        <v>-5788508.3220012626</v>
      </c>
      <c r="N179" s="64">
        <f t="shared" si="178"/>
        <v>-6080161.0484848479</v>
      </c>
      <c r="O179" s="64">
        <f t="shared" si="178"/>
        <v>-6677228.2025568187</v>
      </c>
      <c r="P179" s="67">
        <f t="shared" ref="P179:AY179" si="179">P177*P265</f>
        <v>-10518159.935848132</v>
      </c>
      <c r="Q179" s="67">
        <f t="shared" si="179"/>
        <v>-9991996.0414124541</v>
      </c>
      <c r="R179" s="67">
        <f t="shared" si="179"/>
        <v>-8008325.3405534225</v>
      </c>
      <c r="S179" s="67">
        <f t="shared" si="179"/>
        <v>-10839824.549218018</v>
      </c>
      <c r="T179" s="67">
        <f t="shared" si="179"/>
        <v>-9563285.0885402318</v>
      </c>
      <c r="U179" s="67">
        <f t="shared" si="179"/>
        <v>-12377633.214296544</v>
      </c>
      <c r="V179" s="67">
        <f t="shared" si="179"/>
        <v>-11974789.806832835</v>
      </c>
      <c r="W179" s="67">
        <f t="shared" si="179"/>
        <v>-14977091.652320303</v>
      </c>
      <c r="X179" s="67">
        <f t="shared" si="179"/>
        <v>-16409128.491257856</v>
      </c>
      <c r="Y179" s="67">
        <f t="shared" si="179"/>
        <v>-16483672.245960746</v>
      </c>
      <c r="Z179" s="67">
        <f t="shared" si="179"/>
        <v>-17902347.601991285</v>
      </c>
      <c r="AA179" s="67">
        <f t="shared" si="179"/>
        <v>-18006107.167258944</v>
      </c>
      <c r="AB179" s="67">
        <f t="shared" si="179"/>
        <v>-21594050.824589256</v>
      </c>
      <c r="AC179" s="67">
        <f t="shared" si="179"/>
        <v>-22176610.618518904</v>
      </c>
      <c r="AD179" s="67">
        <f t="shared" si="179"/>
        <v>-19898220.118063457</v>
      </c>
      <c r="AE179" s="67">
        <f t="shared" si="179"/>
        <v>-23296847.563430823</v>
      </c>
      <c r="AF179" s="67">
        <f t="shared" si="179"/>
        <v>-21617463.597404473</v>
      </c>
      <c r="AG179" s="67">
        <f t="shared" si="179"/>
        <v>-25038014.318400737</v>
      </c>
      <c r="AH179" s="67">
        <f t="shared" si="179"/>
        <v>-24983403.707786873</v>
      </c>
      <c r="AI179" s="67">
        <f t="shared" si="179"/>
        <v>-28556955.107687626</v>
      </c>
      <c r="AJ179" s="67">
        <f t="shared" si="179"/>
        <v>-30226977.752703354</v>
      </c>
      <c r="AK179" s="67">
        <f t="shared" si="179"/>
        <v>-30327144.474570196</v>
      </c>
      <c r="AL179" s="67">
        <f t="shared" si="179"/>
        <v>-31988928.095960621</v>
      </c>
      <c r="AM179" s="67">
        <f t="shared" si="179"/>
        <v>-32075152.121403061</v>
      </c>
      <c r="AN179" s="67">
        <f t="shared" si="179"/>
        <v>-33701707.119131729</v>
      </c>
      <c r="AO179" s="67">
        <f t="shared" si="179"/>
        <v>-34554483.341418356</v>
      </c>
      <c r="AP179" s="67">
        <f t="shared" si="179"/>
        <v>-18260923.547541779</v>
      </c>
      <c r="AQ179" s="67">
        <f t="shared" si="179"/>
        <v>-27435437.889791466</v>
      </c>
      <c r="AR179" s="67">
        <f t="shared" si="179"/>
        <v>-20030178.728118096</v>
      </c>
      <c r="AS179" s="67">
        <f t="shared" si="179"/>
        <v>-29210094.018552203</v>
      </c>
      <c r="AT179" s="67">
        <f t="shared" si="179"/>
        <v>-21801153.239972804</v>
      </c>
      <c r="AU179" s="67">
        <f t="shared" si="179"/>
        <v>-30998924.864207029</v>
      </c>
      <c r="AV179" s="67">
        <f t="shared" si="179"/>
        <v>-37317370.788079411</v>
      </c>
      <c r="AW179" s="67">
        <f t="shared" si="179"/>
        <v>-32753697.770736415</v>
      </c>
      <c r="AX179" s="67">
        <f t="shared" si="179"/>
        <v>-39075172.359317057</v>
      </c>
      <c r="AY179" s="67">
        <f t="shared" si="179"/>
        <v>-34532653.121109053</v>
      </c>
      <c r="BA179" s="37">
        <f t="shared" si="162"/>
        <v>-41166488.850964725</v>
      </c>
      <c r="BB179" s="37">
        <f t="shared" si="162"/>
        <v>-157052361.13549078</v>
      </c>
      <c r="BC179" s="37">
        <f t="shared" si="162"/>
        <v>-311779768.30051935</v>
      </c>
      <c r="BD179" s="37">
        <f t="shared" si="162"/>
        <v>-359671796.78797543</v>
      </c>
      <c r="BF179" s="77" t="s">
        <v>248</v>
      </c>
      <c r="BG179" s="77" t="str">
        <f t="shared" si="163"/>
        <v>Total Other RevenueStrong Case Scenario</v>
      </c>
    </row>
    <row r="180" spans="2:59" x14ac:dyDescent="0.25">
      <c r="B180" s="55" t="s">
        <v>49</v>
      </c>
      <c r="C180" s="79" t="s">
        <v>26</v>
      </c>
      <c r="D180" s="68">
        <f t="shared" ref="D180:O180" si="180">D21</f>
        <v>632961.38452414551</v>
      </c>
      <c r="E180" s="68">
        <f t="shared" si="180"/>
        <v>620528.41448863759</v>
      </c>
      <c r="F180" s="68">
        <f t="shared" si="180"/>
        <v>951465.09403409157</v>
      </c>
      <c r="G180" s="68">
        <f t="shared" si="180"/>
        <v>1051423.9237571012</v>
      </c>
      <c r="H180" s="68">
        <f t="shared" si="180"/>
        <v>931245.2768781567</v>
      </c>
      <c r="I180" s="68">
        <f t="shared" si="180"/>
        <v>868039.41455555568</v>
      </c>
      <c r="J180" s="68">
        <f t="shared" si="180"/>
        <v>1015304.5224589594</v>
      </c>
      <c r="K180" s="68">
        <f t="shared" si="180"/>
        <v>2025561.2425126266</v>
      </c>
      <c r="L180" s="68">
        <f t="shared" si="180"/>
        <v>122961.09321187716</v>
      </c>
      <c r="M180" s="68">
        <f t="shared" si="180"/>
        <v>1124674.6830334598</v>
      </c>
      <c r="N180" s="68">
        <f t="shared" si="180"/>
        <v>1573947.4503409034</v>
      </c>
      <c r="O180" s="68">
        <f t="shared" si="180"/>
        <v>3245601.0636994913</v>
      </c>
      <c r="P180" s="68">
        <f t="shared" ref="P180:AY180" si="181">P177-P178+P179</f>
        <v>4348217.9953193814</v>
      </c>
      <c r="Q180" s="68">
        <f t="shared" si="181"/>
        <v>4130701.307207901</v>
      </c>
      <c r="R180" s="68">
        <f t="shared" si="181"/>
        <v>3310649.8256872846</v>
      </c>
      <c r="S180" s="68">
        <f t="shared" si="181"/>
        <v>4481194.4730344079</v>
      </c>
      <c r="T180" s="68">
        <f t="shared" si="181"/>
        <v>3953471.7640711609</v>
      </c>
      <c r="U180" s="68">
        <f t="shared" si="181"/>
        <v>5116926.1363325473</v>
      </c>
      <c r="V180" s="68">
        <f t="shared" si="181"/>
        <v>4950390.2627279311</v>
      </c>
      <c r="W180" s="68">
        <f t="shared" si="181"/>
        <v>6191544.893533282</v>
      </c>
      <c r="X180" s="68">
        <f t="shared" si="181"/>
        <v>6783550.3765271511</v>
      </c>
      <c r="Y180" s="68">
        <f t="shared" si="181"/>
        <v>6814366.8403967582</v>
      </c>
      <c r="Z180" s="68">
        <f t="shared" si="181"/>
        <v>7400848.6727925502</v>
      </c>
      <c r="AA180" s="68">
        <f t="shared" si="181"/>
        <v>7443742.9824089594</v>
      </c>
      <c r="AB180" s="68">
        <f t="shared" si="181"/>
        <v>8927002.532762792</v>
      </c>
      <c r="AC180" s="68">
        <f t="shared" si="181"/>
        <v>9167833.3429771364</v>
      </c>
      <c r="AD180" s="68">
        <f t="shared" si="181"/>
        <v>8225944.3971093222</v>
      </c>
      <c r="AE180" s="68">
        <f t="shared" si="181"/>
        <v>9630940.43324738</v>
      </c>
      <c r="AF180" s="68">
        <f t="shared" si="181"/>
        <v>8936681.3968128189</v>
      </c>
      <c r="AG180" s="68">
        <f t="shared" si="181"/>
        <v>10350740.537351955</v>
      </c>
      <c r="AH180" s="68">
        <f t="shared" si="181"/>
        <v>10328164.455484509</v>
      </c>
      <c r="AI180" s="68">
        <f t="shared" si="181"/>
        <v>11805474.232006203</v>
      </c>
      <c r="AJ180" s="68">
        <f t="shared" si="181"/>
        <v>12495863.288831547</v>
      </c>
      <c r="AK180" s="68">
        <f t="shared" si="181"/>
        <v>12537272.313338686</v>
      </c>
      <c r="AL180" s="68">
        <f t="shared" si="181"/>
        <v>13224255.34943321</v>
      </c>
      <c r="AM180" s="68">
        <f t="shared" si="181"/>
        <v>13259900.44908414</v>
      </c>
      <c r="AN180" s="68">
        <f t="shared" si="181"/>
        <v>13932319.936393484</v>
      </c>
      <c r="AO180" s="68">
        <f t="shared" si="181"/>
        <v>14284858.492409259</v>
      </c>
      <c r="AP180" s="68">
        <f t="shared" si="181"/>
        <v>7549084.3327027299</v>
      </c>
      <c r="AQ180" s="68">
        <f t="shared" si="181"/>
        <v>11341837.875584565</v>
      </c>
      <c r="AR180" s="68">
        <f t="shared" si="181"/>
        <v>8280496.2204678319</v>
      </c>
      <c r="AS180" s="68">
        <f t="shared" si="181"/>
        <v>12075482.520812061</v>
      </c>
      <c r="AT180" s="68">
        <f t="shared" si="181"/>
        <v>9012618.8815288506</v>
      </c>
      <c r="AU180" s="68">
        <f t="shared" si="181"/>
        <v>12814987.008393466</v>
      </c>
      <c r="AV180" s="68">
        <f t="shared" si="181"/>
        <v>15427038.967690736</v>
      </c>
      <c r="AW180" s="68">
        <f t="shared" si="181"/>
        <v>13540411.909365427</v>
      </c>
      <c r="AX180" s="68">
        <f t="shared" si="181"/>
        <v>16153715.921727754</v>
      </c>
      <c r="AY180" s="68">
        <f t="shared" si="181"/>
        <v>14275833.857171789</v>
      </c>
      <c r="BA180" s="134">
        <f t="shared" si="162"/>
        <v>14163713.563495006</v>
      </c>
      <c r="BB180" s="134">
        <f t="shared" si="162"/>
        <v>64925605.530039325</v>
      </c>
      <c r="BC180" s="134">
        <f t="shared" si="162"/>
        <v>128890072.72843972</v>
      </c>
      <c r="BD180" s="134">
        <f t="shared" si="162"/>
        <v>148688685.92424798</v>
      </c>
      <c r="BF180" s="77" t="s">
        <v>248</v>
      </c>
      <c r="BG180" s="77" t="str">
        <f t="shared" si="163"/>
        <v>Adjusted Net RevenueStrong Case Scenario</v>
      </c>
    </row>
    <row r="181" spans="2:59" x14ac:dyDescent="0.25">
      <c r="B181" s="40" t="s">
        <v>50</v>
      </c>
      <c r="C181" s="78" t="s">
        <v>26</v>
      </c>
      <c r="D181" s="63">
        <f t="shared" ref="D181:O181" si="182">D22</f>
        <v>8902.1414843750008</v>
      </c>
      <c r="E181" s="63">
        <f t="shared" si="182"/>
        <v>8552.9465198863618</v>
      </c>
      <c r="F181" s="63">
        <f t="shared" si="182"/>
        <v>-8051.6492187499998</v>
      </c>
      <c r="G181" s="63">
        <f t="shared" si="182"/>
        <v>8915.5602982954533</v>
      </c>
      <c r="H181" s="63">
        <f t="shared" si="182"/>
        <v>9173.5549873737345</v>
      </c>
      <c r="I181" s="63">
        <f t="shared" si="182"/>
        <v>1208.4711909722216</v>
      </c>
      <c r="J181" s="63">
        <f t="shared" si="182"/>
        <v>3614.2216145833331</v>
      </c>
      <c r="K181" s="63">
        <f t="shared" si="182"/>
        <v>3830.3270959595961</v>
      </c>
      <c r="L181" s="63">
        <f t="shared" si="182"/>
        <v>15464.962215672347</v>
      </c>
      <c r="M181" s="63">
        <f t="shared" si="182"/>
        <v>2547.1675583964648</v>
      </c>
      <c r="N181" s="63">
        <f t="shared" si="182"/>
        <v>4571.8114393939404</v>
      </c>
      <c r="O181" s="63">
        <f t="shared" si="182"/>
        <v>-163322.81995896465</v>
      </c>
      <c r="P181" s="37">
        <f t="shared" ref="P181:AY181" si="183">P180*P266</f>
        <v>45358.39618961935</v>
      </c>
      <c r="Q181" s="37">
        <f t="shared" si="183"/>
        <v>43089.372849981177</v>
      </c>
      <c r="R181" s="37">
        <f t="shared" si="183"/>
        <v>34535.01333195882</v>
      </c>
      <c r="S181" s="37">
        <f t="shared" si="183"/>
        <v>46745.539098873429</v>
      </c>
      <c r="T181" s="37">
        <f t="shared" si="183"/>
        <v>41240.604494127154</v>
      </c>
      <c r="U181" s="37">
        <f t="shared" si="183"/>
        <v>53377.168121429982</v>
      </c>
      <c r="V181" s="37">
        <f t="shared" si="183"/>
        <v>51639.950681349059</v>
      </c>
      <c r="W181" s="37">
        <f t="shared" si="183"/>
        <v>64587.04384393894</v>
      </c>
      <c r="X181" s="37">
        <f t="shared" si="183"/>
        <v>70762.543617172021</v>
      </c>
      <c r="Y181" s="37">
        <f t="shared" si="183"/>
        <v>71084.00527775698</v>
      </c>
      <c r="Z181" s="37">
        <f t="shared" si="183"/>
        <v>77201.885140371436</v>
      </c>
      <c r="AA181" s="37">
        <f t="shared" si="183"/>
        <v>77649.336738234197</v>
      </c>
      <c r="AB181" s="37">
        <f t="shared" si="183"/>
        <v>93121.945151475476</v>
      </c>
      <c r="AC181" s="37">
        <f t="shared" si="183"/>
        <v>95634.169542278338</v>
      </c>
      <c r="AD181" s="37">
        <f t="shared" si="183"/>
        <v>85808.863630917927</v>
      </c>
      <c r="AE181" s="37">
        <f t="shared" si="183"/>
        <v>100465.06691249095</v>
      </c>
      <c r="AF181" s="37">
        <f t="shared" si="183"/>
        <v>93222.910133157435</v>
      </c>
      <c r="AG181" s="37">
        <f t="shared" si="183"/>
        <v>107973.65510527461</v>
      </c>
      <c r="AH181" s="37">
        <f t="shared" si="183"/>
        <v>107738.15291406543</v>
      </c>
      <c r="AI181" s="37">
        <f t="shared" si="183"/>
        <v>123148.69631607515</v>
      </c>
      <c r="AJ181" s="37">
        <f t="shared" si="183"/>
        <v>130350.48343856313</v>
      </c>
      <c r="AK181" s="37">
        <f t="shared" si="183"/>
        <v>130782.44129841337</v>
      </c>
      <c r="AL181" s="37">
        <f t="shared" si="183"/>
        <v>137948.69854684605</v>
      </c>
      <c r="AM181" s="37">
        <f t="shared" si="183"/>
        <v>138320.53007735481</v>
      </c>
      <c r="AN181" s="37">
        <f t="shared" si="183"/>
        <v>145334.86780003324</v>
      </c>
      <c r="AO181" s="37">
        <f t="shared" si="183"/>
        <v>149012.3705179496</v>
      </c>
      <c r="AP181" s="37">
        <f t="shared" si="183"/>
        <v>78748.204068924082</v>
      </c>
      <c r="AQ181" s="37">
        <f t="shared" si="183"/>
        <v>118312.27791085222</v>
      </c>
      <c r="AR181" s="37">
        <f t="shared" si="183"/>
        <v>86377.92047660159</v>
      </c>
      <c r="AS181" s="37">
        <f t="shared" si="183"/>
        <v>125965.28530754721</v>
      </c>
      <c r="AT181" s="37">
        <f t="shared" si="183"/>
        <v>94015.051309404967</v>
      </c>
      <c r="AU181" s="37">
        <f t="shared" si="183"/>
        <v>133679.41959608236</v>
      </c>
      <c r="AV181" s="37">
        <f t="shared" si="183"/>
        <v>160927.01568376992</v>
      </c>
      <c r="AW181" s="37">
        <f t="shared" si="183"/>
        <v>141246.68280586647</v>
      </c>
      <c r="AX181" s="37">
        <f t="shared" si="183"/>
        <v>168507.33967363369</v>
      </c>
      <c r="AY181" s="37">
        <f t="shared" si="183"/>
        <v>148918.23011813327</v>
      </c>
      <c r="BA181" s="37">
        <f t="shared" si="162"/>
        <v>-104593.30477280619</v>
      </c>
      <c r="BB181" s="37">
        <f t="shared" si="162"/>
        <v>677270.85938481253</v>
      </c>
      <c r="BC181" s="37">
        <f t="shared" si="162"/>
        <v>1344515.6130669124</v>
      </c>
      <c r="BD181" s="37">
        <f t="shared" si="162"/>
        <v>1551044.6652687988</v>
      </c>
      <c r="BF181" s="77" t="s">
        <v>248</v>
      </c>
      <c r="BG181" s="77" t="str">
        <f t="shared" si="163"/>
        <v>Chargebacks and FraudStrong Case Scenario</v>
      </c>
    </row>
    <row r="182" spans="2:59" x14ac:dyDescent="0.25">
      <c r="B182" s="40" t="s">
        <v>51</v>
      </c>
      <c r="C182" s="78" t="s">
        <v>26</v>
      </c>
      <c r="D182" s="63">
        <f t="shared" ref="D182:O182" si="184">D23</f>
        <v>11715.057748579546</v>
      </c>
      <c r="E182" s="63">
        <f t="shared" si="184"/>
        <v>12259.387499999999</v>
      </c>
      <c r="F182" s="63">
        <f t="shared" si="184"/>
        <v>30026.431889204538</v>
      </c>
      <c r="G182" s="63">
        <f t="shared" si="184"/>
        <v>24592.133664772722</v>
      </c>
      <c r="H182" s="63">
        <f t="shared" si="184"/>
        <v>42312.70252525252</v>
      </c>
      <c r="I182" s="63">
        <f t="shared" si="184"/>
        <v>46455.257447916665</v>
      </c>
      <c r="J182" s="63">
        <f t="shared" si="184"/>
        <v>33451.125860164138</v>
      </c>
      <c r="K182" s="63">
        <f t="shared" si="184"/>
        <v>37695.335681818178</v>
      </c>
      <c r="L182" s="63">
        <f t="shared" si="184"/>
        <v>60670.644837042302</v>
      </c>
      <c r="M182" s="63">
        <f t="shared" si="184"/>
        <v>65391.888636363634</v>
      </c>
      <c r="N182" s="63">
        <f t="shared" si="184"/>
        <v>55797.66863636364</v>
      </c>
      <c r="O182" s="63">
        <f t="shared" si="184"/>
        <v>61664.175789141416</v>
      </c>
      <c r="P182" s="37">
        <f t="shared" ref="P182:AY182" si="185">P180*P267</f>
        <v>307900.71852048161</v>
      </c>
      <c r="Q182" s="37">
        <f t="shared" si="185"/>
        <v>292498.19163893757</v>
      </c>
      <c r="R182" s="37">
        <f t="shared" si="185"/>
        <v>234429.70458153161</v>
      </c>
      <c r="S182" s="37">
        <f t="shared" si="185"/>
        <v>317316.88695519511</v>
      </c>
      <c r="T182" s="37">
        <f t="shared" si="185"/>
        <v>279948.42901581252</v>
      </c>
      <c r="U182" s="37">
        <f t="shared" si="185"/>
        <v>362333.54346285498</v>
      </c>
      <c r="V182" s="37">
        <f t="shared" si="185"/>
        <v>350541.00794658286</v>
      </c>
      <c r="W182" s="37">
        <f t="shared" si="185"/>
        <v>438428.13849784702</v>
      </c>
      <c r="X182" s="37">
        <f t="shared" si="185"/>
        <v>480348.50996452378</v>
      </c>
      <c r="Y182" s="37">
        <f t="shared" si="185"/>
        <v>482530.64788353478</v>
      </c>
      <c r="Z182" s="37">
        <f t="shared" si="185"/>
        <v>524059.88532937021</v>
      </c>
      <c r="AA182" s="37">
        <f t="shared" si="185"/>
        <v>527097.26495604694</v>
      </c>
      <c r="AB182" s="37">
        <f t="shared" si="185"/>
        <v>632128.0342960204</v>
      </c>
      <c r="AC182" s="37">
        <f t="shared" si="185"/>
        <v>649181.45240584994</v>
      </c>
      <c r="AD182" s="37">
        <f t="shared" si="185"/>
        <v>582485.55916604982</v>
      </c>
      <c r="AE182" s="37">
        <f t="shared" si="185"/>
        <v>681974.42782696011</v>
      </c>
      <c r="AF182" s="37">
        <f t="shared" si="185"/>
        <v>632813.40223264939</v>
      </c>
      <c r="AG182" s="37">
        <f t="shared" si="185"/>
        <v>732944.03640764428</v>
      </c>
      <c r="AH182" s="37">
        <f t="shared" si="185"/>
        <v>731345.40638590988</v>
      </c>
      <c r="AI182" s="37">
        <f t="shared" si="185"/>
        <v>835954.867585417</v>
      </c>
      <c r="AJ182" s="37">
        <f t="shared" si="185"/>
        <v>884841.85689552571</v>
      </c>
      <c r="AK182" s="37">
        <f t="shared" si="185"/>
        <v>887774.06232145068</v>
      </c>
      <c r="AL182" s="37">
        <f t="shared" si="185"/>
        <v>936419.86863856227</v>
      </c>
      <c r="AM182" s="37">
        <f t="shared" si="185"/>
        <v>938943.92603542458</v>
      </c>
      <c r="AN182" s="37">
        <f t="shared" si="185"/>
        <v>986558.47606777959</v>
      </c>
      <c r="AO182" s="37">
        <f t="shared" si="185"/>
        <v>1011522.0070637588</v>
      </c>
      <c r="AP182" s="37">
        <f t="shared" si="185"/>
        <v>534556.5683949003</v>
      </c>
      <c r="AQ182" s="37">
        <f t="shared" si="185"/>
        <v>803124.41441400116</v>
      </c>
      <c r="AR182" s="37">
        <f t="shared" si="185"/>
        <v>586348.41646224982</v>
      </c>
      <c r="AS182" s="37">
        <f t="shared" si="185"/>
        <v>855074.36578428838</v>
      </c>
      <c r="AT182" s="37">
        <f t="shared" si="185"/>
        <v>638190.59494282922</v>
      </c>
      <c r="AU182" s="37">
        <f t="shared" si="185"/>
        <v>907439.25717670145</v>
      </c>
      <c r="AV182" s="37">
        <f t="shared" si="185"/>
        <v>1092400.7002198505</v>
      </c>
      <c r="AW182" s="37">
        <f t="shared" si="185"/>
        <v>958807.1620246988</v>
      </c>
      <c r="AX182" s="37">
        <f t="shared" si="185"/>
        <v>1143857.263925056</v>
      </c>
      <c r="AY182" s="37">
        <f t="shared" si="185"/>
        <v>1010882.9655812496</v>
      </c>
      <c r="BA182" s="37">
        <f t="shared" si="162"/>
        <v>482031.81021661928</v>
      </c>
      <c r="BB182" s="37">
        <f t="shared" si="162"/>
        <v>4597432.9287527194</v>
      </c>
      <c r="BC182" s="37">
        <f t="shared" si="162"/>
        <v>9126806.9001974631</v>
      </c>
      <c r="BD182" s="37">
        <f t="shared" si="162"/>
        <v>10528762.192057364</v>
      </c>
      <c r="BF182" s="77" t="s">
        <v>248</v>
      </c>
      <c r="BG182" s="77" t="str">
        <f t="shared" si="163"/>
        <v>Fees and OtherStrong Case Scenario</v>
      </c>
    </row>
    <row r="183" spans="2:59" x14ac:dyDescent="0.25">
      <c r="B183" s="40" t="s">
        <v>52</v>
      </c>
      <c r="C183" s="78" t="s">
        <v>26</v>
      </c>
      <c r="D183" s="63">
        <f t="shared" ref="D183:O183" si="186">D24</f>
        <v>13760.822982954543</v>
      </c>
      <c r="E183" s="63">
        <f t="shared" si="186"/>
        <v>21465.699076704546</v>
      </c>
      <c r="F183" s="63">
        <f t="shared" si="186"/>
        <v>16178.550213068178</v>
      </c>
      <c r="G183" s="63">
        <f t="shared" si="186"/>
        <v>10241.730362215907</v>
      </c>
      <c r="H183" s="63">
        <f t="shared" si="186"/>
        <v>2667.7696338383835</v>
      </c>
      <c r="I183" s="63">
        <f t="shared" si="186"/>
        <v>22691.09067361111</v>
      </c>
      <c r="J183" s="63">
        <f t="shared" si="186"/>
        <v>37278.700307765146</v>
      </c>
      <c r="K183" s="63">
        <f t="shared" si="186"/>
        <v>47496.76020202021</v>
      </c>
      <c r="L183" s="63">
        <f t="shared" si="186"/>
        <v>66436.228778251258</v>
      </c>
      <c r="M183" s="63">
        <f t="shared" si="186"/>
        <v>41710.73430397726</v>
      </c>
      <c r="N183" s="63">
        <f t="shared" si="186"/>
        <v>98899.294128787878</v>
      </c>
      <c r="O183" s="63">
        <f t="shared" si="186"/>
        <v>79143.417316919178</v>
      </c>
      <c r="P183" s="37">
        <f t="shared" ref="P183:AY183" si="187">P180*P268</f>
        <v>303236.84551809373</v>
      </c>
      <c r="Q183" s="37">
        <f t="shared" si="187"/>
        <v>288067.62575462519</v>
      </c>
      <c r="R183" s="37">
        <f t="shared" si="187"/>
        <v>230878.72108461312</v>
      </c>
      <c r="S183" s="37">
        <f t="shared" si="187"/>
        <v>312510.38416629803</v>
      </c>
      <c r="T183" s="37">
        <f t="shared" si="187"/>
        <v>275707.95849524467</v>
      </c>
      <c r="U183" s="37">
        <f t="shared" si="187"/>
        <v>356845.15863759012</v>
      </c>
      <c r="V183" s="37">
        <f t="shared" si="187"/>
        <v>345231.24851812876</v>
      </c>
      <c r="W183" s="37">
        <f t="shared" si="187"/>
        <v>431787.12392518605</v>
      </c>
      <c r="X183" s="37">
        <f t="shared" si="187"/>
        <v>473072.51379885786</v>
      </c>
      <c r="Y183" s="37">
        <f t="shared" si="187"/>
        <v>475221.5981602908</v>
      </c>
      <c r="Z183" s="37">
        <f t="shared" si="187"/>
        <v>516121.77864820778</v>
      </c>
      <c r="AA183" s="37">
        <f t="shared" si="187"/>
        <v>519113.15009112022</v>
      </c>
      <c r="AB183" s="37">
        <f t="shared" si="187"/>
        <v>622552.983976644</v>
      </c>
      <c r="AC183" s="37">
        <f t="shared" si="187"/>
        <v>639348.08837839577</v>
      </c>
      <c r="AD183" s="37">
        <f t="shared" si="187"/>
        <v>573662.45967239072</v>
      </c>
      <c r="AE183" s="37">
        <f t="shared" si="187"/>
        <v>671644.33786307613</v>
      </c>
      <c r="AF183" s="37">
        <f t="shared" si="187"/>
        <v>623227.97042072017</v>
      </c>
      <c r="AG183" s="37">
        <f t="shared" si="187"/>
        <v>721841.8930931089</v>
      </c>
      <c r="AH183" s="37">
        <f t="shared" si="187"/>
        <v>720267.47804376879</v>
      </c>
      <c r="AI183" s="37">
        <f t="shared" si="187"/>
        <v>823292.38548118307</v>
      </c>
      <c r="AJ183" s="37">
        <f t="shared" si="187"/>
        <v>871438.86755666416</v>
      </c>
      <c r="AK183" s="37">
        <f t="shared" si="187"/>
        <v>874326.65790688188</v>
      </c>
      <c r="AL183" s="37">
        <f t="shared" si="187"/>
        <v>922235.6102671338</v>
      </c>
      <c r="AM183" s="37">
        <f t="shared" si="187"/>
        <v>924721.43494012894</v>
      </c>
      <c r="AN183" s="37">
        <f t="shared" si="187"/>
        <v>971614.75179224368</v>
      </c>
      <c r="AO183" s="37">
        <f t="shared" si="187"/>
        <v>996200.15201017261</v>
      </c>
      <c r="AP183" s="37">
        <f t="shared" si="187"/>
        <v>526459.46501831221</v>
      </c>
      <c r="AQ183" s="37">
        <f t="shared" si="187"/>
        <v>790959.22593395261</v>
      </c>
      <c r="AR183" s="37">
        <f t="shared" si="187"/>
        <v>577466.8050042718</v>
      </c>
      <c r="AS183" s="37">
        <f t="shared" si="187"/>
        <v>842122.27438035095</v>
      </c>
      <c r="AT183" s="37">
        <f t="shared" si="187"/>
        <v>628523.71303221188</v>
      </c>
      <c r="AU183" s="37">
        <f t="shared" si="187"/>
        <v>893693.97761649219</v>
      </c>
      <c r="AV183" s="37">
        <f t="shared" si="187"/>
        <v>1075853.7491181234</v>
      </c>
      <c r="AW183" s="37">
        <f t="shared" si="187"/>
        <v>944283.79598985903</v>
      </c>
      <c r="AX183" s="37">
        <f t="shared" si="187"/>
        <v>1126530.8834039581</v>
      </c>
      <c r="AY183" s="37">
        <f t="shared" si="187"/>
        <v>995570.79029824655</v>
      </c>
      <c r="BA183" s="37">
        <f t="shared" si="162"/>
        <v>457970.79798011365</v>
      </c>
      <c r="BB183" s="37">
        <f t="shared" si="162"/>
        <v>4527794.1067982567</v>
      </c>
      <c r="BC183" s="37">
        <f t="shared" si="162"/>
        <v>8988560.1676000953</v>
      </c>
      <c r="BD183" s="37">
        <f t="shared" si="162"/>
        <v>10369279.583598195</v>
      </c>
      <c r="BF183" s="77" t="s">
        <v>248</v>
      </c>
      <c r="BG183" s="77" t="str">
        <f t="shared" si="163"/>
        <v>MobileStrong Case Scenario</v>
      </c>
    </row>
    <row r="184" spans="2:59" x14ac:dyDescent="0.25">
      <c r="B184" s="40" t="s">
        <v>53</v>
      </c>
      <c r="C184" s="78" t="s">
        <v>26</v>
      </c>
      <c r="D184" s="63">
        <f t="shared" ref="D184:O184" si="188">D25</f>
        <v>18031.416583806818</v>
      </c>
      <c r="E184" s="63">
        <f t="shared" si="188"/>
        <v>16202.273224431814</v>
      </c>
      <c r="F184" s="63">
        <f t="shared" si="188"/>
        <v>33169.50355113636</v>
      </c>
      <c r="G184" s="63">
        <f t="shared" si="188"/>
        <v>35956.516938920446</v>
      </c>
      <c r="H184" s="63">
        <f t="shared" si="188"/>
        <v>70013.69930555555</v>
      </c>
      <c r="I184" s="63">
        <f t="shared" si="188"/>
        <v>60993.497991319433</v>
      </c>
      <c r="J184" s="63">
        <f t="shared" si="188"/>
        <v>99820.094507575734</v>
      </c>
      <c r="K184" s="63">
        <f t="shared" si="188"/>
        <v>95764.227064393941</v>
      </c>
      <c r="L184" s="63">
        <f t="shared" si="188"/>
        <v>218693.91865348798</v>
      </c>
      <c r="M184" s="63">
        <f t="shared" si="188"/>
        <v>292743.09813762631</v>
      </c>
      <c r="N184" s="63">
        <f t="shared" si="188"/>
        <v>187068.53125</v>
      </c>
      <c r="O184" s="63">
        <f t="shared" si="188"/>
        <v>200822.1789457071</v>
      </c>
      <c r="P184" s="37">
        <f t="shared" ref="P184:AY184" si="189">P180*P269</f>
        <v>954535.60577232519</v>
      </c>
      <c r="Q184" s="37">
        <f t="shared" si="189"/>
        <v>906785.60246623959</v>
      </c>
      <c r="R184" s="37">
        <f t="shared" si="189"/>
        <v>726765.1116535936</v>
      </c>
      <c r="S184" s="37">
        <f t="shared" si="189"/>
        <v>983727.05450967397</v>
      </c>
      <c r="T184" s="37">
        <f t="shared" si="189"/>
        <v>867879.57027077815</v>
      </c>
      <c r="U184" s="37">
        <f t="shared" si="189"/>
        <v>1123285.0318208749</v>
      </c>
      <c r="V184" s="37">
        <f t="shared" si="189"/>
        <v>1086726.5103380231</v>
      </c>
      <c r="W184" s="37">
        <f t="shared" si="189"/>
        <v>1359188.9969585664</v>
      </c>
      <c r="X184" s="37">
        <f t="shared" si="189"/>
        <v>1489148.0544249536</v>
      </c>
      <c r="Y184" s="37">
        <f t="shared" si="189"/>
        <v>1495912.9894027309</v>
      </c>
      <c r="Z184" s="37">
        <f t="shared" si="189"/>
        <v>1624659.4762998905</v>
      </c>
      <c r="AA184" s="37">
        <f t="shared" si="189"/>
        <v>1634075.7810615099</v>
      </c>
      <c r="AB184" s="37">
        <f t="shared" si="189"/>
        <v>1959685.9631955794</v>
      </c>
      <c r="AC184" s="37">
        <f t="shared" si="189"/>
        <v>2012553.9618939068</v>
      </c>
      <c r="AD184" s="37">
        <f t="shared" si="189"/>
        <v>1805787.2964502731</v>
      </c>
      <c r="AE184" s="37">
        <f t="shared" si="189"/>
        <v>2114216.8057127795</v>
      </c>
      <c r="AF184" s="37">
        <f t="shared" si="189"/>
        <v>1961810.7003566707</v>
      </c>
      <c r="AG184" s="37">
        <f t="shared" si="189"/>
        <v>2272229.7731274865</v>
      </c>
      <c r="AH184" s="37">
        <f t="shared" si="189"/>
        <v>2267273.7948383335</v>
      </c>
      <c r="AI184" s="37">
        <f t="shared" si="189"/>
        <v>2591577.8623812799</v>
      </c>
      <c r="AJ184" s="37">
        <f t="shared" si="189"/>
        <v>2743134.4166489691</v>
      </c>
      <c r="AK184" s="37">
        <f t="shared" si="189"/>
        <v>2752224.6665708707</v>
      </c>
      <c r="AL184" s="37">
        <f t="shared" si="189"/>
        <v>2903033.5195813859</v>
      </c>
      <c r="AM184" s="37">
        <f t="shared" si="189"/>
        <v>2910858.453111568</v>
      </c>
      <c r="AN184" s="37">
        <f t="shared" si="189"/>
        <v>3058470.2663515792</v>
      </c>
      <c r="AO184" s="37">
        <f t="shared" si="189"/>
        <v>3135860.729407216</v>
      </c>
      <c r="AP184" s="37">
        <f t="shared" si="189"/>
        <v>1657200.6726202536</v>
      </c>
      <c r="AQ184" s="37">
        <f t="shared" si="189"/>
        <v>2489798.8322564359</v>
      </c>
      <c r="AR184" s="37">
        <f t="shared" si="189"/>
        <v>1817762.6982842088</v>
      </c>
      <c r="AS184" s="37">
        <f t="shared" si="189"/>
        <v>2650851.0004337612</v>
      </c>
      <c r="AT184" s="37">
        <f t="shared" si="189"/>
        <v>1978480.7553199383</v>
      </c>
      <c r="AU184" s="37">
        <f t="shared" si="189"/>
        <v>2813189.5411381866</v>
      </c>
      <c r="AV184" s="37">
        <f t="shared" si="189"/>
        <v>3386596.0727243456</v>
      </c>
      <c r="AW184" s="37">
        <f t="shared" si="189"/>
        <v>2972437.2830952313</v>
      </c>
      <c r="AX184" s="37">
        <f t="shared" si="189"/>
        <v>3546118.6696293713</v>
      </c>
      <c r="AY184" s="37">
        <f t="shared" si="189"/>
        <v>3133879.6107805632</v>
      </c>
      <c r="BA184" s="37">
        <f t="shared" si="162"/>
        <v>1329278.9561539614</v>
      </c>
      <c r="BB184" s="37">
        <f t="shared" si="162"/>
        <v>14252689.784979161</v>
      </c>
      <c r="BC184" s="37">
        <f t="shared" si="162"/>
        <v>28294387.213869102</v>
      </c>
      <c r="BD184" s="37">
        <f t="shared" si="162"/>
        <v>32640646.132041093</v>
      </c>
      <c r="BF184" s="77" t="s">
        <v>248</v>
      </c>
      <c r="BG184" s="77" t="str">
        <f t="shared" si="163"/>
        <v>Network (ex-Depr.)Strong Case Scenario</v>
      </c>
    </row>
    <row r="185" spans="2:59" x14ac:dyDescent="0.25">
      <c r="B185" s="40" t="s">
        <v>54</v>
      </c>
      <c r="C185" s="78" t="s">
        <v>26</v>
      </c>
      <c r="D185" s="63">
        <f t="shared" ref="D185:O185" si="190">D26</f>
        <v>816.98829545454544</v>
      </c>
      <c r="E185" s="63">
        <f t="shared" si="190"/>
        <v>777.98884943181827</v>
      </c>
      <c r="F185" s="63">
        <f t="shared" si="190"/>
        <v>-16791.853764204545</v>
      </c>
      <c r="G185" s="63">
        <f t="shared" si="190"/>
        <v>11657.813600852272</v>
      </c>
      <c r="H185" s="63">
        <f t="shared" si="190"/>
        <v>-6193.3999842171715</v>
      </c>
      <c r="I185" s="63">
        <f t="shared" si="190"/>
        <v>-41936.59183680555</v>
      </c>
      <c r="J185" s="63">
        <f t="shared" si="190"/>
        <v>17426.01299715909</v>
      </c>
      <c r="K185" s="63">
        <f t="shared" si="190"/>
        <v>3125.6230618686873</v>
      </c>
      <c r="L185" s="63">
        <f t="shared" si="190"/>
        <v>-32038.542010811238</v>
      </c>
      <c r="M185" s="63">
        <f t="shared" si="190"/>
        <v>4839.2886916035359</v>
      </c>
      <c r="N185" s="63">
        <f t="shared" si="190"/>
        <v>42477.31075757576</v>
      </c>
      <c r="O185" s="63">
        <f t="shared" si="190"/>
        <v>-4120.8005271464644</v>
      </c>
      <c r="P185" s="37">
        <f t="shared" ref="P185:AY185" si="191">P180*P270</f>
        <v>-98128.340611041625</v>
      </c>
      <c r="Q185" s="37">
        <f t="shared" si="191"/>
        <v>-93219.536203680895</v>
      </c>
      <c r="R185" s="37">
        <f t="shared" si="191"/>
        <v>-74713.037407193173</v>
      </c>
      <c r="S185" s="37">
        <f t="shared" si="191"/>
        <v>-101129.28516178011</v>
      </c>
      <c r="T185" s="37">
        <f t="shared" si="191"/>
        <v>-89219.911301253727</v>
      </c>
      <c r="U185" s="37">
        <f t="shared" si="191"/>
        <v>-115476.14938535308</v>
      </c>
      <c r="V185" s="37">
        <f t="shared" si="191"/>
        <v>-111717.85370040301</v>
      </c>
      <c r="W185" s="37">
        <f t="shared" si="191"/>
        <v>-139727.5911362312</v>
      </c>
      <c r="X185" s="37">
        <f t="shared" si="191"/>
        <v>-153087.66547964269</v>
      </c>
      <c r="Y185" s="37">
        <f t="shared" si="191"/>
        <v>-153783.11553901868</v>
      </c>
      <c r="Z185" s="37">
        <f t="shared" si="191"/>
        <v>-167018.53498520839</v>
      </c>
      <c r="AA185" s="37">
        <f t="shared" si="191"/>
        <v>-167986.55163682185</v>
      </c>
      <c r="AB185" s="37">
        <f t="shared" si="191"/>
        <v>-201459.98800279468</v>
      </c>
      <c r="AC185" s="37">
        <f t="shared" si="191"/>
        <v>-206894.93349075899</v>
      </c>
      <c r="AD185" s="37">
        <f t="shared" si="191"/>
        <v>-185638.86965095537</v>
      </c>
      <c r="AE185" s="37">
        <f t="shared" si="191"/>
        <v>-217346.09540176365</v>
      </c>
      <c r="AF185" s="37">
        <f t="shared" si="191"/>
        <v>-201678.41561365768</v>
      </c>
      <c r="AG185" s="37">
        <f t="shared" si="191"/>
        <v>-233590.17282922225</v>
      </c>
      <c r="AH185" s="37">
        <f t="shared" si="191"/>
        <v>-233080.68745992015</v>
      </c>
      <c r="AI185" s="37">
        <f t="shared" si="191"/>
        <v>-266419.85239934834</v>
      </c>
      <c r="AJ185" s="37">
        <f t="shared" si="191"/>
        <v>-282000.19648403284</v>
      </c>
      <c r="AK185" s="37">
        <f t="shared" si="191"/>
        <v>-282934.69398751162</v>
      </c>
      <c r="AL185" s="37">
        <f t="shared" si="191"/>
        <v>-298438.17275340075</v>
      </c>
      <c r="AM185" s="37">
        <f t="shared" si="191"/>
        <v>-299242.59297415009</v>
      </c>
      <c r="AN185" s="37">
        <f t="shared" si="191"/>
        <v>-314417.4090839267</v>
      </c>
      <c r="AO185" s="37">
        <f t="shared" si="191"/>
        <v>-322373.31735266559</v>
      </c>
      <c r="AP185" s="37">
        <f t="shared" si="191"/>
        <v>-170363.84088800044</v>
      </c>
      <c r="AQ185" s="37">
        <f t="shared" si="191"/>
        <v>-255956.74628287056</v>
      </c>
      <c r="AR185" s="37">
        <f t="shared" si="191"/>
        <v>-186869.96705896009</v>
      </c>
      <c r="AS185" s="37">
        <f t="shared" si="191"/>
        <v>-272513.26017243299</v>
      </c>
      <c r="AT185" s="37">
        <f t="shared" si="191"/>
        <v>-203392.13359499665</v>
      </c>
      <c r="AU185" s="37">
        <f t="shared" si="191"/>
        <v>-289202.01596133213</v>
      </c>
      <c r="AV185" s="37">
        <f t="shared" si="191"/>
        <v>-348149.45710424898</v>
      </c>
      <c r="AW185" s="37">
        <f t="shared" si="191"/>
        <v>-305573.0309028402</v>
      </c>
      <c r="AX185" s="37">
        <f t="shared" si="191"/>
        <v>-364548.72773343493</v>
      </c>
      <c r="AY185" s="37">
        <f t="shared" si="191"/>
        <v>-322169.6540401486</v>
      </c>
      <c r="BA185" s="37">
        <f t="shared" si="162"/>
        <v>-19960.161869239251</v>
      </c>
      <c r="BB185" s="37">
        <f t="shared" si="162"/>
        <v>-1465207.5725476285</v>
      </c>
      <c r="BC185" s="37">
        <f t="shared" si="162"/>
        <v>-2908724.6710475162</v>
      </c>
      <c r="BD185" s="37">
        <f t="shared" si="162"/>
        <v>-3355529.560175858</v>
      </c>
      <c r="BF185" s="77" t="s">
        <v>248</v>
      </c>
      <c r="BG185" s="77" t="str">
        <f t="shared" si="163"/>
        <v>Payment Card FeesStrong Case Scenario</v>
      </c>
    </row>
    <row r="186" spans="2:59" x14ac:dyDescent="0.25">
      <c r="B186" s="40" t="s">
        <v>55</v>
      </c>
      <c r="C186" s="78" t="s">
        <v>26</v>
      </c>
      <c r="D186" s="63">
        <f t="shared" ref="D186:O186" si="192">D27</f>
        <v>12371.041413352272</v>
      </c>
      <c r="E186" s="63">
        <f t="shared" si="192"/>
        <v>13429.605468749998</v>
      </c>
      <c r="F186" s="63">
        <f t="shared" si="192"/>
        <v>20603.025923295452</v>
      </c>
      <c r="G186" s="63">
        <f t="shared" si="192"/>
        <v>21663.468643465902</v>
      </c>
      <c r="H186" s="63">
        <f t="shared" si="192"/>
        <v>25782.647348484847</v>
      </c>
      <c r="I186" s="63">
        <f t="shared" si="192"/>
        <v>30555.90765104166</v>
      </c>
      <c r="J186" s="63">
        <f t="shared" si="192"/>
        <v>66400.023232323234</v>
      </c>
      <c r="K186" s="63">
        <f t="shared" si="192"/>
        <v>71896.467474747478</v>
      </c>
      <c r="L186" s="63">
        <f t="shared" si="192"/>
        <v>90484.67555326705</v>
      </c>
      <c r="M186" s="63">
        <f t="shared" si="192"/>
        <v>111461.41549084596</v>
      </c>
      <c r="N186" s="63">
        <f t="shared" si="192"/>
        <v>100931.58761363634</v>
      </c>
      <c r="O186" s="63">
        <f t="shared" si="192"/>
        <v>105058.15044823232</v>
      </c>
      <c r="P186" s="37">
        <f t="shared" ref="P186:AY186" si="193">P180*P271</f>
        <v>427106.47815889248</v>
      </c>
      <c r="Q186" s="37">
        <f t="shared" si="193"/>
        <v>405740.76312342618</v>
      </c>
      <c r="R186" s="37">
        <f t="shared" si="193"/>
        <v>325190.68477908446</v>
      </c>
      <c r="S186" s="37">
        <f t="shared" si="193"/>
        <v>440168.1772586102</v>
      </c>
      <c r="T186" s="37">
        <f t="shared" si="193"/>
        <v>388332.27852667298</v>
      </c>
      <c r="U186" s="37">
        <f t="shared" si="193"/>
        <v>502613.3242263209</v>
      </c>
      <c r="V186" s="37">
        <f t="shared" si="193"/>
        <v>486255.23212078522</v>
      </c>
      <c r="W186" s="37">
        <f t="shared" si="193"/>
        <v>608168.4351351012</v>
      </c>
      <c r="X186" s="37">
        <f t="shared" si="193"/>
        <v>666318.55023154861</v>
      </c>
      <c r="Y186" s="37">
        <f t="shared" si="193"/>
        <v>669345.51699513465</v>
      </c>
      <c r="Z186" s="37">
        <f t="shared" si="193"/>
        <v>726953.06799841451</v>
      </c>
      <c r="AA186" s="37">
        <f t="shared" si="193"/>
        <v>731166.3888422735</v>
      </c>
      <c r="AB186" s="37">
        <f t="shared" si="193"/>
        <v>876860.50156364718</v>
      </c>
      <c r="AC186" s="37">
        <f t="shared" si="193"/>
        <v>900516.26107099594</v>
      </c>
      <c r="AD186" s="37">
        <f t="shared" si="193"/>
        <v>807998.62029966537</v>
      </c>
      <c r="AE186" s="37">
        <f t="shared" si="193"/>
        <v>946005.2495597637</v>
      </c>
      <c r="AF186" s="37">
        <f t="shared" si="193"/>
        <v>877811.2141409457</v>
      </c>
      <c r="AG186" s="37">
        <f t="shared" si="193"/>
        <v>1016708.072595187</v>
      </c>
      <c r="AH186" s="37">
        <f t="shared" si="193"/>
        <v>1014490.5225948395</v>
      </c>
      <c r="AI186" s="37">
        <f t="shared" si="193"/>
        <v>1159600.2149973558</v>
      </c>
      <c r="AJ186" s="37">
        <f t="shared" si="193"/>
        <v>1227414.1192076604</v>
      </c>
      <c r="AK186" s="37">
        <f t="shared" si="193"/>
        <v>1231481.5469769852</v>
      </c>
      <c r="AL186" s="37">
        <f t="shared" si="193"/>
        <v>1298960.8926346961</v>
      </c>
      <c r="AM186" s="37">
        <f t="shared" si="193"/>
        <v>1302462.1552190282</v>
      </c>
      <c r="AN186" s="37">
        <f t="shared" si="193"/>
        <v>1368510.9870345562</v>
      </c>
      <c r="AO186" s="37">
        <f t="shared" si="193"/>
        <v>1403139.3109219973</v>
      </c>
      <c r="AP186" s="37">
        <f t="shared" si="193"/>
        <v>741513.60997444892</v>
      </c>
      <c r="AQ186" s="37">
        <f t="shared" si="193"/>
        <v>1114059.2390042415</v>
      </c>
      <c r="AR186" s="37">
        <f t="shared" si="193"/>
        <v>813357.00784529431</v>
      </c>
      <c r="AS186" s="37">
        <f t="shared" si="193"/>
        <v>1186121.9508969167</v>
      </c>
      <c r="AT186" s="37">
        <f t="shared" si="193"/>
        <v>885270.22187519958</v>
      </c>
      <c r="AU186" s="37">
        <f t="shared" si="193"/>
        <v>1258760.2495318018</v>
      </c>
      <c r="AV186" s="37">
        <f t="shared" si="193"/>
        <v>1515330.7145600962</v>
      </c>
      <c r="AW186" s="37">
        <f t="shared" si="193"/>
        <v>1330015.5718170267</v>
      </c>
      <c r="AX186" s="37">
        <f t="shared" si="193"/>
        <v>1586709.0205539714</v>
      </c>
      <c r="AY186" s="37">
        <f t="shared" si="193"/>
        <v>1402252.8603859171</v>
      </c>
      <c r="BA186" s="37">
        <f t="shared" si="162"/>
        <v>670638.01626144245</v>
      </c>
      <c r="BB186" s="37">
        <f t="shared" si="162"/>
        <v>6377358.8973962655</v>
      </c>
      <c r="BC186" s="37">
        <f t="shared" si="162"/>
        <v>12660309.37086077</v>
      </c>
      <c r="BD186" s="37">
        <f t="shared" si="162"/>
        <v>14605040.74440147</v>
      </c>
      <c r="BF186" s="77" t="s">
        <v>248</v>
      </c>
      <c r="BG186" s="77" t="str">
        <f t="shared" si="163"/>
        <v>Ride InsuranceStrong Case Scenario</v>
      </c>
    </row>
    <row r="187" spans="2:59" x14ac:dyDescent="0.25">
      <c r="B187" s="55" t="s">
        <v>56</v>
      </c>
      <c r="C187" s="79" t="s">
        <v>26</v>
      </c>
      <c r="D187" s="68">
        <f t="shared" ref="D187:O187" si="194">D28</f>
        <v>65597.468508522725</v>
      </c>
      <c r="E187" s="68">
        <f t="shared" si="194"/>
        <v>72687.900639204541</v>
      </c>
      <c r="F187" s="68">
        <f t="shared" si="194"/>
        <v>75134.008593749997</v>
      </c>
      <c r="G187" s="68">
        <f t="shared" si="194"/>
        <v>113027.2235085227</v>
      </c>
      <c r="H187" s="68">
        <f t="shared" si="194"/>
        <v>143756.97381628785</v>
      </c>
      <c r="I187" s="68">
        <f t="shared" si="194"/>
        <v>119967.63311805556</v>
      </c>
      <c r="J187" s="68">
        <f t="shared" si="194"/>
        <v>257990.17851957068</v>
      </c>
      <c r="K187" s="68">
        <f t="shared" si="194"/>
        <v>259808.74058080808</v>
      </c>
      <c r="L187" s="68">
        <f t="shared" si="194"/>
        <v>419711.88802690973</v>
      </c>
      <c r="M187" s="68">
        <f t="shared" si="194"/>
        <v>518693.59281881317</v>
      </c>
      <c r="N187" s="68">
        <f t="shared" si="194"/>
        <v>489746.20382575755</v>
      </c>
      <c r="O187" s="68">
        <f t="shared" si="194"/>
        <v>279244.3020138889</v>
      </c>
      <c r="P187" s="68">
        <f t="shared" ref="P187:AY187" si="195">SUM(P181:P186)</f>
        <v>1940009.7035483709</v>
      </c>
      <c r="Q187" s="68">
        <f t="shared" si="195"/>
        <v>1842962.019629529</v>
      </c>
      <c r="R187" s="68">
        <f t="shared" si="195"/>
        <v>1477086.1980235886</v>
      </c>
      <c r="S187" s="68">
        <f t="shared" si="195"/>
        <v>1999338.7568268706</v>
      </c>
      <c r="T187" s="68">
        <f t="shared" si="195"/>
        <v>1763888.9295013817</v>
      </c>
      <c r="U187" s="68">
        <f t="shared" si="195"/>
        <v>2282978.0768837179</v>
      </c>
      <c r="V187" s="68">
        <f t="shared" si="195"/>
        <v>2208676.0959044662</v>
      </c>
      <c r="W187" s="68">
        <f t="shared" si="195"/>
        <v>2762432.1472244086</v>
      </c>
      <c r="X187" s="68">
        <f t="shared" si="195"/>
        <v>3026562.5065574129</v>
      </c>
      <c r="Y187" s="68">
        <f t="shared" si="195"/>
        <v>3040311.6421804298</v>
      </c>
      <c r="Z187" s="68">
        <f t="shared" si="195"/>
        <v>3301977.5584310461</v>
      </c>
      <c r="AA187" s="68">
        <f t="shared" si="195"/>
        <v>3321115.3700523623</v>
      </c>
      <c r="AB187" s="68">
        <f t="shared" si="195"/>
        <v>3982889.4401805717</v>
      </c>
      <c r="AC187" s="68">
        <f t="shared" si="195"/>
        <v>4090338.9998006676</v>
      </c>
      <c r="AD187" s="68">
        <f t="shared" si="195"/>
        <v>3670103.9295683415</v>
      </c>
      <c r="AE187" s="68">
        <f t="shared" si="195"/>
        <v>4296959.7924733069</v>
      </c>
      <c r="AF187" s="68">
        <f t="shared" si="195"/>
        <v>3987207.7816704852</v>
      </c>
      <c r="AG187" s="68">
        <f t="shared" si="195"/>
        <v>4618107.2574994788</v>
      </c>
      <c r="AH187" s="68">
        <f t="shared" si="195"/>
        <v>4608034.6673169974</v>
      </c>
      <c r="AI187" s="68">
        <f t="shared" si="195"/>
        <v>5267154.1743619628</v>
      </c>
      <c r="AJ187" s="68">
        <f t="shared" si="195"/>
        <v>5575179.5472633494</v>
      </c>
      <c r="AK187" s="68">
        <f t="shared" si="195"/>
        <v>5593654.6810870897</v>
      </c>
      <c r="AL187" s="68">
        <f t="shared" si="195"/>
        <v>5900160.4169152239</v>
      </c>
      <c r="AM187" s="68">
        <f t="shared" si="195"/>
        <v>5916063.906409353</v>
      </c>
      <c r="AN187" s="68">
        <f t="shared" si="195"/>
        <v>6216071.9399622651</v>
      </c>
      <c r="AO187" s="68">
        <f t="shared" si="195"/>
        <v>6373361.2525684275</v>
      </c>
      <c r="AP187" s="68">
        <f t="shared" si="195"/>
        <v>3368114.6791888387</v>
      </c>
      <c r="AQ187" s="68">
        <f t="shared" si="195"/>
        <v>5060297.2432366135</v>
      </c>
      <c r="AR187" s="68">
        <f t="shared" si="195"/>
        <v>3694442.8810136663</v>
      </c>
      <c r="AS187" s="68">
        <f t="shared" si="195"/>
        <v>5387621.6166304313</v>
      </c>
      <c r="AT187" s="68">
        <f t="shared" si="195"/>
        <v>4021088.2028845875</v>
      </c>
      <c r="AU187" s="68">
        <f t="shared" si="195"/>
        <v>5717560.4290979318</v>
      </c>
      <c r="AV187" s="68">
        <f t="shared" si="195"/>
        <v>6882958.7952019367</v>
      </c>
      <c r="AW187" s="68">
        <f t="shared" si="195"/>
        <v>6041217.4648298416</v>
      </c>
      <c r="AX187" s="68">
        <f t="shared" si="195"/>
        <v>7207174.4494525557</v>
      </c>
      <c r="AY187" s="68">
        <f t="shared" si="195"/>
        <v>6369334.8031239612</v>
      </c>
      <c r="BA187" s="134">
        <f t="shared" ref="BA187:BD212" si="196">SUMIF($D$10:$AY$10,BA$11,$D187:$AY187)</f>
        <v>2815366.1139700916</v>
      </c>
      <c r="BB187" s="134">
        <f t="shared" si="196"/>
        <v>28967339.004763585</v>
      </c>
      <c r="BC187" s="134">
        <f t="shared" si="196"/>
        <v>57505854.594546832</v>
      </c>
      <c r="BD187" s="134">
        <f t="shared" si="196"/>
        <v>66339243.757191047</v>
      </c>
      <c r="BF187" s="77" t="s">
        <v>248</v>
      </c>
      <c r="BG187" s="77" t="str">
        <f t="shared" si="163"/>
        <v>Total Cost of SalesStrong Case Scenario</v>
      </c>
    </row>
    <row r="188" spans="2:59" x14ac:dyDescent="0.25">
      <c r="B188" s="56" t="s">
        <v>57</v>
      </c>
      <c r="C188" s="79" t="s">
        <v>26</v>
      </c>
      <c r="D188" s="68">
        <f t="shared" ref="D188:O188" si="197">D29</f>
        <v>567363.91601562279</v>
      </c>
      <c r="E188" s="68">
        <f t="shared" si="197"/>
        <v>547840.51384943305</v>
      </c>
      <c r="F188" s="68">
        <f t="shared" si="197"/>
        <v>876331.08544034162</v>
      </c>
      <c r="G188" s="68">
        <f t="shared" si="197"/>
        <v>938396.70024857845</v>
      </c>
      <c r="H188" s="68">
        <f t="shared" si="197"/>
        <v>787488.30306186888</v>
      </c>
      <c r="I188" s="68">
        <f t="shared" si="197"/>
        <v>748071.78143750015</v>
      </c>
      <c r="J188" s="68">
        <f t="shared" si="197"/>
        <v>757314.34393938864</v>
      </c>
      <c r="K188" s="68">
        <f t="shared" si="197"/>
        <v>1765752.5019318184</v>
      </c>
      <c r="L188" s="68">
        <f t="shared" si="197"/>
        <v>-296750.79481503257</v>
      </c>
      <c r="M188" s="68">
        <f t="shared" si="197"/>
        <v>605981.09021464665</v>
      </c>
      <c r="N188" s="68">
        <f t="shared" si="197"/>
        <v>1084201.2465151458</v>
      </c>
      <c r="O188" s="68">
        <f t="shared" si="197"/>
        <v>2966356.7616856024</v>
      </c>
      <c r="P188" s="68">
        <f>P180-P187</f>
        <v>2408208.2917710105</v>
      </c>
      <c r="Q188" s="68">
        <f t="shared" ref="Q188:AY188" si="198">Q180-Q187</f>
        <v>2287739.2875783723</v>
      </c>
      <c r="R188" s="68">
        <f t="shared" si="198"/>
        <v>1833563.627663696</v>
      </c>
      <c r="S188" s="68">
        <f t="shared" si="198"/>
        <v>2481855.7162075373</v>
      </c>
      <c r="T188" s="68">
        <f t="shared" si="198"/>
        <v>2189582.8345697792</v>
      </c>
      <c r="U188" s="68">
        <f t="shared" si="198"/>
        <v>2833948.0594488294</v>
      </c>
      <c r="V188" s="68">
        <f t="shared" si="198"/>
        <v>2741714.1668234649</v>
      </c>
      <c r="W188" s="68">
        <f t="shared" si="198"/>
        <v>3429112.7463088734</v>
      </c>
      <c r="X188" s="68">
        <f t="shared" si="198"/>
        <v>3756987.8699697382</v>
      </c>
      <c r="Y188" s="68">
        <f t="shared" si="198"/>
        <v>3774055.1982163284</v>
      </c>
      <c r="Z188" s="68">
        <f t="shared" si="198"/>
        <v>4098871.1143615041</v>
      </c>
      <c r="AA188" s="68">
        <f t="shared" si="198"/>
        <v>4122627.6123565971</v>
      </c>
      <c r="AB188" s="68">
        <f t="shared" si="198"/>
        <v>4944113.0925822202</v>
      </c>
      <c r="AC188" s="68">
        <f t="shared" si="198"/>
        <v>5077494.3431764692</v>
      </c>
      <c r="AD188" s="68">
        <f t="shared" si="198"/>
        <v>4555840.4675409812</v>
      </c>
      <c r="AE188" s="68">
        <f t="shared" si="198"/>
        <v>5333980.6407740731</v>
      </c>
      <c r="AF188" s="68">
        <f t="shared" si="198"/>
        <v>4949473.6151423343</v>
      </c>
      <c r="AG188" s="68">
        <f t="shared" si="198"/>
        <v>5732633.279852476</v>
      </c>
      <c r="AH188" s="68">
        <f t="shared" si="198"/>
        <v>5720129.788167512</v>
      </c>
      <c r="AI188" s="68">
        <f t="shared" si="198"/>
        <v>6538320.0576442406</v>
      </c>
      <c r="AJ188" s="68">
        <f t="shared" si="198"/>
        <v>6920683.7415681975</v>
      </c>
      <c r="AK188" s="68">
        <f t="shared" si="198"/>
        <v>6943617.6322515961</v>
      </c>
      <c r="AL188" s="68">
        <f t="shared" si="198"/>
        <v>7324094.9325179858</v>
      </c>
      <c r="AM188" s="68">
        <f t="shared" si="198"/>
        <v>7343836.5426747873</v>
      </c>
      <c r="AN188" s="68">
        <f t="shared" si="198"/>
        <v>7716247.9964312194</v>
      </c>
      <c r="AO188" s="68">
        <f t="shared" si="198"/>
        <v>7911497.2398408316</v>
      </c>
      <c r="AP188" s="68">
        <f t="shared" si="198"/>
        <v>4180969.6535138912</v>
      </c>
      <c r="AQ188" s="68">
        <f t="shared" si="198"/>
        <v>6281540.6323479516</v>
      </c>
      <c r="AR188" s="68">
        <f t="shared" si="198"/>
        <v>4586053.3394541657</v>
      </c>
      <c r="AS188" s="68">
        <f t="shared" si="198"/>
        <v>6687860.9041816294</v>
      </c>
      <c r="AT188" s="68">
        <f t="shared" si="198"/>
        <v>4991530.6786442632</v>
      </c>
      <c r="AU188" s="68">
        <f t="shared" si="198"/>
        <v>7097426.5792955346</v>
      </c>
      <c r="AV188" s="68">
        <f t="shared" si="198"/>
        <v>8544080.1724887993</v>
      </c>
      <c r="AW188" s="68">
        <f t="shared" si="198"/>
        <v>7499194.4445355851</v>
      </c>
      <c r="AX188" s="68">
        <f t="shared" si="198"/>
        <v>8946541.4722751975</v>
      </c>
      <c r="AY188" s="68">
        <f t="shared" si="198"/>
        <v>7906499.0540478276</v>
      </c>
      <c r="BA188" s="134">
        <f t="shared" si="196"/>
        <v>11348347.449524913</v>
      </c>
      <c r="BB188" s="134">
        <f t="shared" si="196"/>
        <v>35958266.525275722</v>
      </c>
      <c r="BC188" s="134">
        <f t="shared" si="196"/>
        <v>71384218.133892879</v>
      </c>
      <c r="BD188" s="134">
        <f t="shared" si="196"/>
        <v>82349442.167056888</v>
      </c>
      <c r="BF188" s="77" t="s">
        <v>248</v>
      </c>
      <c r="BG188" s="77" t="str">
        <f t="shared" si="163"/>
        <v>Gross ProfitStrong Case Scenario</v>
      </c>
    </row>
    <row r="189" spans="2:59" x14ac:dyDescent="0.25">
      <c r="B189" s="40" t="s">
        <v>58</v>
      </c>
      <c r="C189" s="78" t="s">
        <v>26</v>
      </c>
      <c r="D189" s="63">
        <f t="shared" ref="D189:O189" si="199">D30</f>
        <v>39785.295704573859</v>
      </c>
      <c r="E189" s="63">
        <f t="shared" si="199"/>
        <v>7047.4822753551116</v>
      </c>
      <c r="F189" s="63">
        <f t="shared" si="199"/>
        <v>86403.17097705965</v>
      </c>
      <c r="G189" s="63">
        <f t="shared" si="199"/>
        <v>129798.8698025568</v>
      </c>
      <c r="H189" s="63">
        <f t="shared" si="199"/>
        <v>104868.25435481378</v>
      </c>
      <c r="I189" s="63">
        <f t="shared" si="199"/>
        <v>39053.422691614585</v>
      </c>
      <c r="J189" s="63">
        <f t="shared" si="199"/>
        <v>-14847.009582275889</v>
      </c>
      <c r="K189" s="63">
        <f t="shared" si="199"/>
        <v>14046.96488656566</v>
      </c>
      <c r="L189" s="63">
        <f t="shared" si="199"/>
        <v>32216.939931661538</v>
      </c>
      <c r="M189" s="63">
        <f t="shared" si="199"/>
        <v>505093.33664769575</v>
      </c>
      <c r="N189" s="63">
        <f t="shared" si="199"/>
        <v>966687.2606962499</v>
      </c>
      <c r="O189" s="63">
        <f t="shared" si="199"/>
        <v>12828.539284965278</v>
      </c>
      <c r="P189" s="37">
        <f t="shared" ref="P189:AY189" si="200">P188*P272</f>
        <v>424348.80948333128</v>
      </c>
      <c r="Q189" s="37">
        <f t="shared" si="200"/>
        <v>403121.04497331299</v>
      </c>
      <c r="R189" s="37">
        <f t="shared" si="200"/>
        <v>323091.04871440743</v>
      </c>
      <c r="S189" s="37">
        <f t="shared" si="200"/>
        <v>437326.17401942407</v>
      </c>
      <c r="T189" s="37">
        <f t="shared" si="200"/>
        <v>385824.96052761434</v>
      </c>
      <c r="U189" s="37">
        <f t="shared" si="200"/>
        <v>499368.13575221167</v>
      </c>
      <c r="V189" s="37">
        <f t="shared" si="200"/>
        <v>483115.66180162848</v>
      </c>
      <c r="W189" s="37">
        <f t="shared" si="200"/>
        <v>604241.71632187534</v>
      </c>
      <c r="X189" s="37">
        <f t="shared" si="200"/>
        <v>662016.37761679536</v>
      </c>
      <c r="Y189" s="37">
        <f t="shared" si="200"/>
        <v>665023.80037472281</v>
      </c>
      <c r="Z189" s="37">
        <f t="shared" si="200"/>
        <v>722259.40071229916</v>
      </c>
      <c r="AA189" s="37">
        <f t="shared" si="200"/>
        <v>726445.51770066691</v>
      </c>
      <c r="AB189" s="37">
        <f t="shared" si="200"/>
        <v>871198.93738315883</v>
      </c>
      <c r="AC189" s="37">
        <f t="shared" si="200"/>
        <v>894701.96039428026</v>
      </c>
      <c r="AD189" s="37">
        <f t="shared" si="200"/>
        <v>802781.67183589586</v>
      </c>
      <c r="AE189" s="37">
        <f t="shared" si="200"/>
        <v>939897.24329661147</v>
      </c>
      <c r="AF189" s="37">
        <f t="shared" si="200"/>
        <v>872143.51156071888</v>
      </c>
      <c r="AG189" s="37">
        <f t="shared" si="200"/>
        <v>1010143.5643346896</v>
      </c>
      <c r="AH189" s="37">
        <f t="shared" si="200"/>
        <v>1007940.332235112</v>
      </c>
      <c r="AI189" s="37">
        <f t="shared" si="200"/>
        <v>1152113.1049847498</v>
      </c>
      <c r="AJ189" s="37">
        <f t="shared" si="200"/>
        <v>1219489.1598788504</v>
      </c>
      <c r="AK189" s="37">
        <f t="shared" si="200"/>
        <v>1223530.3257703457</v>
      </c>
      <c r="AL189" s="37">
        <f t="shared" si="200"/>
        <v>1290573.9822327772</v>
      </c>
      <c r="AM189" s="37">
        <f t="shared" si="200"/>
        <v>1294052.6384586312</v>
      </c>
      <c r="AN189" s="37">
        <f t="shared" si="200"/>
        <v>1359675.0173780564</v>
      </c>
      <c r="AO189" s="37">
        <f t="shared" si="200"/>
        <v>1394079.7589764083</v>
      </c>
      <c r="AP189" s="37">
        <f t="shared" si="200"/>
        <v>736725.93065021234</v>
      </c>
      <c r="AQ189" s="37">
        <f t="shared" si="200"/>
        <v>1106866.1702421736</v>
      </c>
      <c r="AR189" s="37">
        <f t="shared" si="200"/>
        <v>808105.46225354436</v>
      </c>
      <c r="AS189" s="37">
        <f t="shared" si="200"/>
        <v>1178463.5998377525</v>
      </c>
      <c r="AT189" s="37">
        <f t="shared" si="200"/>
        <v>879554.35923880059</v>
      </c>
      <c r="AU189" s="37">
        <f t="shared" si="200"/>
        <v>1250632.8998246777</v>
      </c>
      <c r="AV189" s="37">
        <f t="shared" si="200"/>
        <v>1505546.7841859388</v>
      </c>
      <c r="AW189" s="37">
        <f t="shared" si="200"/>
        <v>1321428.1528290994</v>
      </c>
      <c r="AX189" s="37">
        <f t="shared" si="200"/>
        <v>1576464.2268386574</v>
      </c>
      <c r="AY189" s="37">
        <f t="shared" si="200"/>
        <v>1393199.031923817</v>
      </c>
      <c r="BA189" s="37">
        <f t="shared" si="196"/>
        <v>1922982.5276708358</v>
      </c>
      <c r="BB189" s="37">
        <f t="shared" si="196"/>
        <v>6336182.6479982901</v>
      </c>
      <c r="BC189" s="37">
        <f t="shared" si="196"/>
        <v>12578566.432365824</v>
      </c>
      <c r="BD189" s="37">
        <f t="shared" si="196"/>
        <v>14510741.394179139</v>
      </c>
      <c r="BF189" s="77" t="s">
        <v>248</v>
      </c>
      <c r="BG189" s="77" t="str">
        <f t="shared" si="163"/>
        <v>Brand MarketingStrong Case Scenario</v>
      </c>
    </row>
    <row r="190" spans="2:59" x14ac:dyDescent="0.25">
      <c r="B190" s="40" t="s">
        <v>59</v>
      </c>
      <c r="C190" s="78" t="s">
        <v>26</v>
      </c>
      <c r="D190" s="63">
        <f t="shared" ref="D190:O190" si="201">D31</f>
        <v>13479.420568181817</v>
      </c>
      <c r="E190" s="63">
        <f t="shared" si="201"/>
        <v>13795.400923295454</v>
      </c>
      <c r="F190" s="63">
        <f t="shared" si="201"/>
        <v>19512.611576704541</v>
      </c>
      <c r="G190" s="63">
        <f t="shared" si="201"/>
        <v>32742.659659090907</v>
      </c>
      <c r="H190" s="63">
        <f t="shared" si="201"/>
        <v>14641.599668560606</v>
      </c>
      <c r="I190" s="63">
        <f t="shared" si="201"/>
        <v>33572.106248263888</v>
      </c>
      <c r="J190" s="63">
        <f t="shared" si="201"/>
        <v>4354.0559895833321</v>
      </c>
      <c r="K190" s="63">
        <f t="shared" si="201"/>
        <v>16123.324867424244</v>
      </c>
      <c r="L190" s="63">
        <f t="shared" si="201"/>
        <v>11166.103496054291</v>
      </c>
      <c r="M190" s="63">
        <f t="shared" si="201"/>
        <v>13759.810400883838</v>
      </c>
      <c r="N190" s="63">
        <f t="shared" si="201"/>
        <v>34600.03962121212</v>
      </c>
      <c r="O190" s="63">
        <f t="shared" si="201"/>
        <v>0</v>
      </c>
      <c r="P190" s="37">
        <f t="shared" ref="P190:AY190" si="202">P188*P273</f>
        <v>40425.979454396802</v>
      </c>
      <c r="Q190" s="37">
        <f t="shared" si="202"/>
        <v>38403.696952910286</v>
      </c>
      <c r="R190" s="37">
        <f t="shared" si="202"/>
        <v>30779.565784881048</v>
      </c>
      <c r="S190" s="37">
        <f t="shared" si="202"/>
        <v>41662.280017480887</v>
      </c>
      <c r="T190" s="37">
        <f t="shared" si="202"/>
        <v>36755.969567284643</v>
      </c>
      <c r="U190" s="37">
        <f t="shared" si="202"/>
        <v>47572.76453933899</v>
      </c>
      <c r="V190" s="37">
        <f t="shared" si="202"/>
        <v>46024.457666958799</v>
      </c>
      <c r="W190" s="37">
        <f t="shared" si="202"/>
        <v>57563.642606324094</v>
      </c>
      <c r="X190" s="37">
        <f t="shared" si="202"/>
        <v>63067.598828887531</v>
      </c>
      <c r="Y190" s="37">
        <f t="shared" si="202"/>
        <v>63354.103722752297</v>
      </c>
      <c r="Z190" s="37">
        <f t="shared" si="202"/>
        <v>68806.705807636463</v>
      </c>
      <c r="AA190" s="37">
        <f t="shared" si="202"/>
        <v>69205.500090979695</v>
      </c>
      <c r="AB190" s="37">
        <f t="shared" si="202"/>
        <v>82995.567694004174</v>
      </c>
      <c r="AC190" s="37">
        <f t="shared" si="202"/>
        <v>85234.604788324403</v>
      </c>
      <c r="AD190" s="37">
        <f t="shared" si="202"/>
        <v>76477.733993216316</v>
      </c>
      <c r="AE190" s="37">
        <f t="shared" si="202"/>
        <v>89540.1749636475</v>
      </c>
      <c r="AF190" s="37">
        <f t="shared" si="202"/>
        <v>83085.553421410092</v>
      </c>
      <c r="AG190" s="37">
        <f t="shared" si="202"/>
        <v>96232.255317283707</v>
      </c>
      <c r="AH190" s="37">
        <f t="shared" si="202"/>
        <v>96022.362385807719</v>
      </c>
      <c r="AI190" s="37">
        <f t="shared" si="202"/>
        <v>109757.11412496449</v>
      </c>
      <c r="AJ190" s="37">
        <f t="shared" si="202"/>
        <v>116175.75593565681</v>
      </c>
      <c r="AK190" s="37">
        <f t="shared" si="202"/>
        <v>116560.74131949777</v>
      </c>
      <c r="AL190" s="37">
        <f t="shared" si="202"/>
        <v>122947.71688801142</v>
      </c>
      <c r="AM190" s="37">
        <f t="shared" si="202"/>
        <v>123279.11427141992</v>
      </c>
      <c r="AN190" s="37">
        <f t="shared" si="202"/>
        <v>129530.69052816802</v>
      </c>
      <c r="AO190" s="37">
        <f t="shared" si="202"/>
        <v>132808.28986603877</v>
      </c>
      <c r="AP190" s="37">
        <f t="shared" si="202"/>
        <v>70184.873081767742</v>
      </c>
      <c r="AQ190" s="37">
        <f t="shared" si="202"/>
        <v>105446.62328959505</v>
      </c>
      <c r="AR190" s="37">
        <f t="shared" si="202"/>
        <v>76984.909781703653</v>
      </c>
      <c r="AS190" s="37">
        <f t="shared" si="202"/>
        <v>112267.41824208378</v>
      </c>
      <c r="AT190" s="37">
        <f t="shared" si="202"/>
        <v>83791.554638518646</v>
      </c>
      <c r="AU190" s="37">
        <f t="shared" si="202"/>
        <v>119142.69295314487</v>
      </c>
      <c r="AV190" s="37">
        <f t="shared" si="202"/>
        <v>143427.29849822915</v>
      </c>
      <c r="AW190" s="37">
        <f t="shared" si="202"/>
        <v>125887.06781520748</v>
      </c>
      <c r="AX190" s="37">
        <f t="shared" si="202"/>
        <v>150183.31386947006</v>
      </c>
      <c r="AY190" s="37">
        <f t="shared" si="202"/>
        <v>132724.38659368991</v>
      </c>
      <c r="BA190" s="37">
        <f t="shared" si="196"/>
        <v>207747.13301925504</v>
      </c>
      <c r="BB190" s="37">
        <f t="shared" si="196"/>
        <v>603622.26503983163</v>
      </c>
      <c r="BC190" s="37">
        <f t="shared" si="196"/>
        <v>1198308.6951032442</v>
      </c>
      <c r="BD190" s="37">
        <f t="shared" si="196"/>
        <v>1382379.1191576172</v>
      </c>
      <c r="BF190" s="77" t="s">
        <v>248</v>
      </c>
      <c r="BG190" s="77" t="str">
        <f t="shared" si="163"/>
        <v>Non-Media MarketingStrong Case Scenario</v>
      </c>
    </row>
    <row r="191" spans="2:59" x14ac:dyDescent="0.25">
      <c r="B191" s="40" t="s">
        <v>60</v>
      </c>
      <c r="C191" s="78" t="s">
        <v>26</v>
      </c>
      <c r="D191" s="63">
        <f t="shared" ref="D191:O191" si="203">D32</f>
        <v>128379.92748855823</v>
      </c>
      <c r="E191" s="63">
        <f t="shared" si="203"/>
        <v>132783.98082805393</v>
      </c>
      <c r="F191" s="63">
        <f t="shared" si="203"/>
        <v>162611.17529474432</v>
      </c>
      <c r="G191" s="63">
        <f t="shared" si="203"/>
        <v>180264.32734374996</v>
      </c>
      <c r="H191" s="63">
        <f t="shared" si="203"/>
        <v>277375.59782646777</v>
      </c>
      <c r="I191" s="63">
        <f t="shared" si="203"/>
        <v>281499.57191123086</v>
      </c>
      <c r="J191" s="63">
        <f t="shared" si="203"/>
        <v>237157.21841066916</v>
      </c>
      <c r="K191" s="63">
        <f t="shared" si="203"/>
        <v>352777.04037042934</v>
      </c>
      <c r="L191" s="63">
        <f t="shared" si="203"/>
        <v>409232.90230908262</v>
      </c>
      <c r="M191" s="63">
        <f t="shared" si="203"/>
        <v>179361.18098169196</v>
      </c>
      <c r="N191" s="63">
        <f t="shared" si="203"/>
        <v>202388.68015151515</v>
      </c>
      <c r="O191" s="63">
        <f t="shared" si="203"/>
        <v>117869.1578413005</v>
      </c>
      <c r="P191" s="37">
        <f t="shared" ref="P191:AY191" si="204">P188*P274</f>
        <v>247067.41127304063</v>
      </c>
      <c r="Q191" s="37">
        <f t="shared" si="204"/>
        <v>234708.02977509404</v>
      </c>
      <c r="R191" s="37">
        <f t="shared" si="204"/>
        <v>188112.39062636302</v>
      </c>
      <c r="S191" s="37">
        <f t="shared" si="204"/>
        <v>254623.18564880203</v>
      </c>
      <c r="T191" s="37">
        <f t="shared" si="204"/>
        <v>224637.77927913613</v>
      </c>
      <c r="U191" s="37">
        <f t="shared" si="204"/>
        <v>290745.70215658779</v>
      </c>
      <c r="V191" s="37">
        <f t="shared" si="204"/>
        <v>281283.07005767332</v>
      </c>
      <c r="W191" s="37">
        <f t="shared" si="204"/>
        <v>351805.95137427596</v>
      </c>
      <c r="X191" s="37">
        <f t="shared" si="204"/>
        <v>385443.92957596411</v>
      </c>
      <c r="Y191" s="37">
        <f t="shared" si="204"/>
        <v>387194.93285157002</v>
      </c>
      <c r="Z191" s="37">
        <f t="shared" si="204"/>
        <v>420519.05511146481</v>
      </c>
      <c r="AA191" s="37">
        <f t="shared" si="204"/>
        <v>422956.3262065844</v>
      </c>
      <c r="AB191" s="37">
        <f t="shared" si="204"/>
        <v>507235.70174534881</v>
      </c>
      <c r="AC191" s="37">
        <f t="shared" si="204"/>
        <v>520919.80058733356</v>
      </c>
      <c r="AD191" s="37">
        <f t="shared" si="204"/>
        <v>467401.31006713572</v>
      </c>
      <c r="AE191" s="37">
        <f t="shared" si="204"/>
        <v>547233.72276382626</v>
      </c>
      <c r="AF191" s="37">
        <f t="shared" si="204"/>
        <v>507785.65850636642</v>
      </c>
      <c r="AG191" s="37">
        <f t="shared" si="204"/>
        <v>588133.04026506853</v>
      </c>
      <c r="AH191" s="37">
        <f t="shared" si="204"/>
        <v>586850.25864977634</v>
      </c>
      <c r="AI191" s="37">
        <f t="shared" si="204"/>
        <v>670791.56576144055</v>
      </c>
      <c r="AJ191" s="37">
        <f t="shared" si="204"/>
        <v>710019.73629582638</v>
      </c>
      <c r="AK191" s="37">
        <f t="shared" si="204"/>
        <v>712372.61292237404</v>
      </c>
      <c r="AL191" s="37">
        <f t="shared" si="204"/>
        <v>751407.25205478957</v>
      </c>
      <c r="AM191" s="37">
        <f t="shared" si="204"/>
        <v>753432.62026420457</v>
      </c>
      <c r="AN191" s="37">
        <f t="shared" si="204"/>
        <v>791639.75297877809</v>
      </c>
      <c r="AO191" s="37">
        <f t="shared" si="204"/>
        <v>811671.12870614789</v>
      </c>
      <c r="AP191" s="37">
        <f t="shared" si="204"/>
        <v>428941.86206175637</v>
      </c>
      <c r="AQ191" s="37">
        <f t="shared" si="204"/>
        <v>644447.57047958823</v>
      </c>
      <c r="AR191" s="37">
        <f t="shared" si="204"/>
        <v>470500.96555633133</v>
      </c>
      <c r="AS191" s="37">
        <f t="shared" si="204"/>
        <v>686133.54010802042</v>
      </c>
      <c r="AT191" s="37">
        <f t="shared" si="204"/>
        <v>512100.45546171028</v>
      </c>
      <c r="AU191" s="37">
        <f t="shared" si="204"/>
        <v>728152.46822252823</v>
      </c>
      <c r="AV191" s="37">
        <f t="shared" si="204"/>
        <v>876570.26061217778</v>
      </c>
      <c r="AW191" s="37">
        <f t="shared" si="204"/>
        <v>769371.38883531129</v>
      </c>
      <c r="AX191" s="37">
        <f t="shared" si="204"/>
        <v>917860.3233594842</v>
      </c>
      <c r="AY191" s="37">
        <f t="shared" si="204"/>
        <v>811158.34547674085</v>
      </c>
      <c r="BA191" s="37">
        <f t="shared" si="196"/>
        <v>2661700.7607574938</v>
      </c>
      <c r="BB191" s="37">
        <f t="shared" si="196"/>
        <v>3689097.7639365559</v>
      </c>
      <c r="BC191" s="37">
        <f t="shared" si="196"/>
        <v>7323583.2798834909</v>
      </c>
      <c r="BD191" s="37">
        <f t="shared" si="196"/>
        <v>8448548.0618585739</v>
      </c>
      <c r="BF191" s="77" t="s">
        <v>248</v>
      </c>
      <c r="BG191" s="77" t="str">
        <f t="shared" si="163"/>
        <v>Partner MarketingStrong Case Scenario</v>
      </c>
    </row>
    <row r="192" spans="2:59" x14ac:dyDescent="0.25">
      <c r="B192" s="54" t="s">
        <v>61</v>
      </c>
      <c r="C192" s="80" t="s">
        <v>26</v>
      </c>
      <c r="D192" s="64">
        <f t="shared" ref="D192:O192" si="205">D33</f>
        <v>14881.511306818182</v>
      </c>
      <c r="E192" s="64">
        <f t="shared" si="205"/>
        <v>24374.532954545448</v>
      </c>
      <c r="F192" s="64">
        <f t="shared" si="205"/>
        <v>22480.142116477273</v>
      </c>
      <c r="G192" s="64">
        <f t="shared" si="205"/>
        <v>74803.769460227253</v>
      </c>
      <c r="H192" s="64">
        <f t="shared" si="205"/>
        <v>-11679.15121527778</v>
      </c>
      <c r="I192" s="64">
        <f t="shared" si="205"/>
        <v>48715.235291666664</v>
      </c>
      <c r="J192" s="64">
        <f t="shared" si="205"/>
        <v>46001.775654987367</v>
      </c>
      <c r="K192" s="64">
        <f t="shared" si="205"/>
        <v>37063.624614898989</v>
      </c>
      <c r="L192" s="64">
        <f t="shared" si="205"/>
        <v>-2663.4349454703342</v>
      </c>
      <c r="M192" s="64">
        <f t="shared" si="205"/>
        <v>69892.953732638882</v>
      </c>
      <c r="N192" s="64">
        <f t="shared" si="205"/>
        <v>38736.59715909091</v>
      </c>
      <c r="O192" s="64">
        <f t="shared" si="205"/>
        <v>43444.472310606063</v>
      </c>
      <c r="P192" s="37">
        <f t="shared" ref="P192:AY192" si="206">P188*P275</f>
        <v>96890.208562612432</v>
      </c>
      <c r="Q192" s="37">
        <f t="shared" si="206"/>
        <v>92043.340880344345</v>
      </c>
      <c r="R192" s="37">
        <f t="shared" si="206"/>
        <v>73770.347400684215</v>
      </c>
      <c r="S192" s="37">
        <f t="shared" si="206"/>
        <v>99853.288765490841</v>
      </c>
      <c r="T192" s="37">
        <f t="shared" si="206"/>
        <v>88094.18115181652</v>
      </c>
      <c r="U192" s="37">
        <f t="shared" si="206"/>
        <v>114019.13176442008</v>
      </c>
      <c r="V192" s="37">
        <f t="shared" si="206"/>
        <v>110308.25628759777</v>
      </c>
      <c r="W192" s="37">
        <f t="shared" si="206"/>
        <v>137964.58151476702</v>
      </c>
      <c r="X192" s="37">
        <f t="shared" si="206"/>
        <v>151156.08543182697</v>
      </c>
      <c r="Y192" s="37">
        <f t="shared" si="206"/>
        <v>151842.76066630287</v>
      </c>
      <c r="Z192" s="37">
        <f t="shared" si="206"/>
        <v>164911.18251639867</v>
      </c>
      <c r="AA192" s="37">
        <f t="shared" si="206"/>
        <v>165866.98524049323</v>
      </c>
      <c r="AB192" s="37">
        <f t="shared" si="206"/>
        <v>198918.07130401832</v>
      </c>
      <c r="AC192" s="37">
        <f t="shared" si="206"/>
        <v>204284.44149407983</v>
      </c>
      <c r="AD192" s="37">
        <f t="shared" si="206"/>
        <v>183296.57554389336</v>
      </c>
      <c r="AE192" s="37">
        <f t="shared" si="206"/>
        <v>214603.7361134869</v>
      </c>
      <c r="AF192" s="37">
        <f t="shared" si="206"/>
        <v>199133.74290959697</v>
      </c>
      <c r="AG192" s="37">
        <f t="shared" si="206"/>
        <v>230642.85427296176</v>
      </c>
      <c r="AH192" s="37">
        <f t="shared" si="206"/>
        <v>230139.79732342102</v>
      </c>
      <c r="AI192" s="37">
        <f t="shared" si="206"/>
        <v>263058.3061269935</v>
      </c>
      <c r="AJ192" s="37">
        <f t="shared" si="206"/>
        <v>278442.06558366254</v>
      </c>
      <c r="AK192" s="37">
        <f t="shared" si="206"/>
        <v>279364.77208669198</v>
      </c>
      <c r="AL192" s="37">
        <f t="shared" si="206"/>
        <v>294672.63607093226</v>
      </c>
      <c r="AM192" s="37">
        <f t="shared" si="206"/>
        <v>295466.90653831267</v>
      </c>
      <c r="AN192" s="37">
        <f t="shared" si="206"/>
        <v>310450.25475983659</v>
      </c>
      <c r="AO192" s="37">
        <f t="shared" si="206"/>
        <v>318305.77954159764</v>
      </c>
      <c r="AP192" s="37">
        <f t="shared" si="206"/>
        <v>168214.2791000047</v>
      </c>
      <c r="AQ192" s="37">
        <f t="shared" si="206"/>
        <v>252727.21800784717</v>
      </c>
      <c r="AR192" s="37">
        <f t="shared" si="206"/>
        <v>184512.13960907276</v>
      </c>
      <c r="AS192" s="37">
        <f t="shared" si="206"/>
        <v>269074.83046965406</v>
      </c>
      <c r="AT192" s="37">
        <f t="shared" si="206"/>
        <v>200825.83809428557</v>
      </c>
      <c r="AU192" s="37">
        <f t="shared" si="206"/>
        <v>285553.01627171785</v>
      </c>
      <c r="AV192" s="37">
        <f t="shared" si="206"/>
        <v>343756.68945119553</v>
      </c>
      <c r="AW192" s="37">
        <f t="shared" si="206"/>
        <v>301717.47031411994</v>
      </c>
      <c r="AX192" s="37">
        <f t="shared" si="206"/>
        <v>359949.04266579531</v>
      </c>
      <c r="AY192" s="37">
        <f t="shared" si="206"/>
        <v>318104.68594617501</v>
      </c>
      <c r="BA192" s="175">
        <f t="shared" si="196"/>
        <v>406052.02844120888</v>
      </c>
      <c r="BB192" s="175">
        <f t="shared" si="196"/>
        <v>1446720.3501827549</v>
      </c>
      <c r="BC192" s="175">
        <f t="shared" si="196"/>
        <v>2872023.9053680515</v>
      </c>
      <c r="BD192" s="175">
        <f t="shared" si="196"/>
        <v>3313191.2442313023</v>
      </c>
      <c r="BF192" s="77" t="s">
        <v>248</v>
      </c>
      <c r="BG192" s="77" t="str">
        <f t="shared" si="163"/>
        <v>Rider MarketingStrong Case Scenario</v>
      </c>
    </row>
    <row r="193" spans="2:59" x14ac:dyDescent="0.25">
      <c r="B193" s="41" t="s">
        <v>62</v>
      </c>
      <c r="C193" s="78" t="s">
        <v>26</v>
      </c>
      <c r="D193" s="67">
        <f t="shared" ref="D193:O193" si="207">D34</f>
        <v>196526.1550681321</v>
      </c>
      <c r="E193" s="67">
        <f t="shared" si="207"/>
        <v>178001.39698124994</v>
      </c>
      <c r="F193" s="67">
        <f t="shared" si="207"/>
        <v>291007.09996498574</v>
      </c>
      <c r="G193" s="67">
        <f t="shared" si="207"/>
        <v>417609.62626562489</v>
      </c>
      <c r="H193" s="67">
        <f t="shared" si="207"/>
        <v>385206.30063456437</v>
      </c>
      <c r="I193" s="67">
        <f t="shared" si="207"/>
        <v>402840.33614277601</v>
      </c>
      <c r="J193" s="67">
        <f t="shared" si="207"/>
        <v>272666.04047296394</v>
      </c>
      <c r="K193" s="67">
        <f t="shared" si="207"/>
        <v>420010.95473931823</v>
      </c>
      <c r="L193" s="67">
        <f t="shared" si="207"/>
        <v>449952.5107913281</v>
      </c>
      <c r="M193" s="67">
        <f t="shared" si="207"/>
        <v>768107.28176291042</v>
      </c>
      <c r="N193" s="67">
        <f t="shared" si="207"/>
        <v>1242412.5776280682</v>
      </c>
      <c r="O193" s="67">
        <f t="shared" si="207"/>
        <v>174142.16943687186</v>
      </c>
      <c r="P193" s="151">
        <f t="shared" ref="P193:AY193" si="208">SUM(P189:P192)</f>
        <v>808732.40877338115</v>
      </c>
      <c r="Q193" s="151">
        <f t="shared" si="208"/>
        <v>768276.11258166167</v>
      </c>
      <c r="R193" s="151">
        <f t="shared" si="208"/>
        <v>615753.35252633574</v>
      </c>
      <c r="S193" s="151">
        <f t="shared" si="208"/>
        <v>833464.9284511978</v>
      </c>
      <c r="T193" s="151">
        <f t="shared" si="208"/>
        <v>735312.89052585163</v>
      </c>
      <c r="U193" s="151">
        <f t="shared" si="208"/>
        <v>951705.73421255848</v>
      </c>
      <c r="V193" s="151">
        <f t="shared" si="208"/>
        <v>920731.44581385842</v>
      </c>
      <c r="W193" s="151">
        <f t="shared" si="208"/>
        <v>1151575.8918172424</v>
      </c>
      <c r="X193" s="151">
        <f t="shared" si="208"/>
        <v>1261683.9914534742</v>
      </c>
      <c r="Y193" s="151">
        <f t="shared" si="208"/>
        <v>1267415.5976153479</v>
      </c>
      <c r="Z193" s="151">
        <f t="shared" si="208"/>
        <v>1376496.3441477991</v>
      </c>
      <c r="AA193" s="151">
        <f t="shared" si="208"/>
        <v>1384474.3292387242</v>
      </c>
      <c r="AB193" s="151">
        <f t="shared" si="208"/>
        <v>1660348.2781265301</v>
      </c>
      <c r="AC193" s="151">
        <f t="shared" si="208"/>
        <v>1705140.8072640181</v>
      </c>
      <c r="AD193" s="151">
        <f t="shared" si="208"/>
        <v>1529957.2914401412</v>
      </c>
      <c r="AE193" s="151">
        <f t="shared" si="208"/>
        <v>1791274.877137572</v>
      </c>
      <c r="AF193" s="151">
        <f t="shared" si="208"/>
        <v>1662148.4663980925</v>
      </c>
      <c r="AG193" s="151">
        <f t="shared" si="208"/>
        <v>1925151.7141900037</v>
      </c>
      <c r="AH193" s="151">
        <f t="shared" si="208"/>
        <v>1920952.7505941172</v>
      </c>
      <c r="AI193" s="151">
        <f t="shared" si="208"/>
        <v>2195720.0909981485</v>
      </c>
      <c r="AJ193" s="151">
        <f t="shared" si="208"/>
        <v>2324126.7176939962</v>
      </c>
      <c r="AK193" s="151">
        <f t="shared" si="208"/>
        <v>2331828.4520989098</v>
      </c>
      <c r="AL193" s="151">
        <f t="shared" si="208"/>
        <v>2459601.5872465102</v>
      </c>
      <c r="AM193" s="151">
        <f t="shared" si="208"/>
        <v>2466231.2795325685</v>
      </c>
      <c r="AN193" s="151">
        <f t="shared" si="208"/>
        <v>2591295.7156448392</v>
      </c>
      <c r="AO193" s="151">
        <f t="shared" si="208"/>
        <v>2656864.9570901925</v>
      </c>
      <c r="AP193" s="151">
        <f t="shared" si="208"/>
        <v>1404066.944893741</v>
      </c>
      <c r="AQ193" s="151">
        <f t="shared" si="208"/>
        <v>2109487.5820192043</v>
      </c>
      <c r="AR193" s="151">
        <f t="shared" si="208"/>
        <v>1540103.477200652</v>
      </c>
      <c r="AS193" s="151">
        <f t="shared" si="208"/>
        <v>2245939.3886575107</v>
      </c>
      <c r="AT193" s="151">
        <f t="shared" si="208"/>
        <v>1676272.207433315</v>
      </c>
      <c r="AU193" s="151">
        <f t="shared" si="208"/>
        <v>2383481.0772720687</v>
      </c>
      <c r="AV193" s="151">
        <f t="shared" si="208"/>
        <v>2869301.0327475416</v>
      </c>
      <c r="AW193" s="151">
        <f t="shared" si="208"/>
        <v>2518404.0797937382</v>
      </c>
      <c r="AX193" s="151">
        <f t="shared" si="208"/>
        <v>3004456.9067334072</v>
      </c>
      <c r="AY193" s="151">
        <f t="shared" si="208"/>
        <v>2655186.4499404225</v>
      </c>
      <c r="BA193" s="37">
        <f t="shared" si="196"/>
        <v>5198482.4498887938</v>
      </c>
      <c r="BB193" s="37">
        <f t="shared" si="196"/>
        <v>12075623.027157433</v>
      </c>
      <c r="BC193" s="37">
        <f t="shared" si="196"/>
        <v>23972482.312720612</v>
      </c>
      <c r="BD193" s="37">
        <f t="shared" si="196"/>
        <v>27654859.819426633</v>
      </c>
      <c r="BF193" s="77" t="s">
        <v>248</v>
      </c>
      <c r="BG193" s="77" t="str">
        <f t="shared" si="163"/>
        <v>Indirect Advertising &amp; MarketingStrong Case Scenario</v>
      </c>
    </row>
    <row r="194" spans="2:59" x14ac:dyDescent="0.25">
      <c r="B194" s="41" t="s">
        <v>63</v>
      </c>
      <c r="C194" s="78" t="s">
        <v>26</v>
      </c>
      <c r="D194" s="63">
        <f t="shared" ref="D194:O194" si="209">D35</f>
        <v>1794.9637286931816</v>
      </c>
      <c r="E194" s="63">
        <f t="shared" si="209"/>
        <v>2306.2229403409092</v>
      </c>
      <c r="F194" s="63">
        <f t="shared" si="209"/>
        <v>4061.6363636363631</v>
      </c>
      <c r="G194" s="63">
        <f t="shared" si="209"/>
        <v>5241.502663352273</v>
      </c>
      <c r="H194" s="63">
        <f t="shared" si="209"/>
        <v>2304.1043402777773</v>
      </c>
      <c r="I194" s="63">
        <f t="shared" si="209"/>
        <v>6264.3749548611113</v>
      </c>
      <c r="J194" s="63">
        <f t="shared" si="209"/>
        <v>21.136403093434343</v>
      </c>
      <c r="K194" s="63">
        <f t="shared" si="209"/>
        <v>2.6839457070707069</v>
      </c>
      <c r="L194" s="63">
        <f t="shared" si="209"/>
        <v>-27.607395359848486</v>
      </c>
      <c r="M194" s="63">
        <f t="shared" si="209"/>
        <v>0</v>
      </c>
      <c r="N194" s="63">
        <f t="shared" si="209"/>
        <v>0</v>
      </c>
      <c r="O194" s="63">
        <f t="shared" si="209"/>
        <v>0</v>
      </c>
      <c r="P194" s="37">
        <f t="shared" ref="P194:AY194" si="210">P276*P188</f>
        <v>5823.0769509578686</v>
      </c>
      <c r="Q194" s="37">
        <f t="shared" si="210"/>
        <v>5531.7814330344127</v>
      </c>
      <c r="R194" s="37">
        <f t="shared" si="210"/>
        <v>4433.5791612573712</v>
      </c>
      <c r="S194" s="37">
        <f t="shared" si="210"/>
        <v>6001.1573193376189</v>
      </c>
      <c r="T194" s="37">
        <f t="shared" si="210"/>
        <v>5294.4379353580634</v>
      </c>
      <c r="U194" s="37">
        <f t="shared" si="210"/>
        <v>6852.5208893174158</v>
      </c>
      <c r="V194" s="37">
        <f t="shared" si="210"/>
        <v>6629.498214709437</v>
      </c>
      <c r="W194" s="37">
        <f t="shared" si="210"/>
        <v>8291.6363437078217</v>
      </c>
      <c r="X194" s="37">
        <f t="shared" si="210"/>
        <v>9084.4423820833363</v>
      </c>
      <c r="Y194" s="37">
        <f t="shared" si="210"/>
        <v>9125.7113894473405</v>
      </c>
      <c r="Z194" s="37">
        <f t="shared" si="210"/>
        <v>9911.1202268275447</v>
      </c>
      <c r="AA194" s="37">
        <f t="shared" si="210"/>
        <v>9968.5637280327373</v>
      </c>
      <c r="AB194" s="37">
        <f t="shared" si="210"/>
        <v>11954.925614500005</v>
      </c>
      <c r="AC194" s="37">
        <f t="shared" si="210"/>
        <v>12277.443101330069</v>
      </c>
      <c r="AD194" s="37">
        <f t="shared" si="210"/>
        <v>11016.077682910651</v>
      </c>
      <c r="AE194" s="37">
        <f t="shared" si="210"/>
        <v>12897.630089673494</v>
      </c>
      <c r="AF194" s="37">
        <f t="shared" si="210"/>
        <v>11967.887423273587</v>
      </c>
      <c r="AG194" s="37">
        <f t="shared" si="210"/>
        <v>13861.577021501726</v>
      </c>
      <c r="AH194" s="37">
        <f t="shared" si="210"/>
        <v>13831.343426473422</v>
      </c>
      <c r="AI194" s="37">
        <f t="shared" si="210"/>
        <v>15809.737453255961</v>
      </c>
      <c r="AJ194" s="37">
        <f t="shared" si="210"/>
        <v>16734.297493327715</v>
      </c>
      <c r="AK194" s="37">
        <f t="shared" si="210"/>
        <v>16789.751920044298</v>
      </c>
      <c r="AL194" s="37">
        <f t="shared" si="210"/>
        <v>17709.750661479808</v>
      </c>
      <c r="AM194" s="37">
        <f t="shared" si="210"/>
        <v>17757.486115041564</v>
      </c>
      <c r="AN194" s="37">
        <f t="shared" si="210"/>
        <v>18657.981541476212</v>
      </c>
      <c r="AO194" s="37">
        <f t="shared" si="210"/>
        <v>19130.096587701864</v>
      </c>
      <c r="AP194" s="37">
        <f t="shared" si="210"/>
        <v>10109.635493417712</v>
      </c>
      <c r="AQ194" s="37">
        <f t="shared" si="210"/>
        <v>15188.841678570534</v>
      </c>
      <c r="AR194" s="37">
        <f t="shared" si="210"/>
        <v>11089.132774806596</v>
      </c>
      <c r="AS194" s="37">
        <f t="shared" si="210"/>
        <v>16171.329039695609</v>
      </c>
      <c r="AT194" s="37">
        <f t="shared" si="210"/>
        <v>12069.581914543256</v>
      </c>
      <c r="AU194" s="37">
        <f t="shared" si="210"/>
        <v>17161.663825440155</v>
      </c>
      <c r="AV194" s="37">
        <f t="shared" si="210"/>
        <v>20659.689815687467</v>
      </c>
      <c r="AW194" s="37">
        <f t="shared" si="210"/>
        <v>18133.143412031222</v>
      </c>
      <c r="AX194" s="37">
        <f t="shared" si="210"/>
        <v>21632.84613544885</v>
      </c>
      <c r="AY194" s="37">
        <f t="shared" si="210"/>
        <v>19118.010913639824</v>
      </c>
      <c r="BA194" s="37">
        <f t="shared" si="196"/>
        <v>21969.01794460227</v>
      </c>
      <c r="BB194" s="37">
        <f t="shared" si="196"/>
        <v>86947.525974070959</v>
      </c>
      <c r="BC194" s="37">
        <f t="shared" si="196"/>
        <v>172607.9080028123</v>
      </c>
      <c r="BD194" s="37">
        <f t="shared" si="196"/>
        <v>199121.95313245934</v>
      </c>
      <c r="BF194" s="77" t="s">
        <v>248</v>
      </c>
      <c r="BG194" s="77" t="str">
        <f t="shared" si="163"/>
        <v>General InsuranceStrong Case Scenario</v>
      </c>
    </row>
    <row r="195" spans="2:59" x14ac:dyDescent="0.25">
      <c r="B195" s="41" t="s">
        <v>64</v>
      </c>
      <c r="C195" s="78" t="s">
        <v>26</v>
      </c>
      <c r="D195" s="63">
        <f t="shared" ref="D195:O195" si="211">D36</f>
        <v>127698.44192528409</v>
      </c>
      <c r="E195" s="63">
        <f t="shared" si="211"/>
        <v>86282.701096235774</v>
      </c>
      <c r="F195" s="63">
        <f t="shared" si="211"/>
        <v>-41685.033525710227</v>
      </c>
      <c r="G195" s="63">
        <f t="shared" si="211"/>
        <v>83498.567850781241</v>
      </c>
      <c r="H195" s="63">
        <f t="shared" si="211"/>
        <v>112197.76306818181</v>
      </c>
      <c r="I195" s="63">
        <f t="shared" si="211"/>
        <v>52443.740442083326</v>
      </c>
      <c r="J195" s="63">
        <f t="shared" si="211"/>
        <v>429736.86522236426</v>
      </c>
      <c r="K195" s="63">
        <f t="shared" si="211"/>
        <v>80888.74229996845</v>
      </c>
      <c r="L195" s="63">
        <f t="shared" si="211"/>
        <v>395483.24061603541</v>
      </c>
      <c r="M195" s="63">
        <f t="shared" si="211"/>
        <v>710492.69468318345</v>
      </c>
      <c r="N195" s="63">
        <f t="shared" si="211"/>
        <v>394145.15688246203</v>
      </c>
      <c r="O195" s="63">
        <f t="shared" si="211"/>
        <v>231277.44466866477</v>
      </c>
      <c r="P195" s="37">
        <f t="shared" ref="P195:AY195" si="212">P277*P188</f>
        <v>307262.81182546506</v>
      </c>
      <c r="Q195" s="37">
        <f t="shared" si="212"/>
        <v>291892.19579838455</v>
      </c>
      <c r="R195" s="37">
        <f t="shared" si="212"/>
        <v>233944.01465270683</v>
      </c>
      <c r="S195" s="37">
        <f t="shared" si="212"/>
        <v>316659.47190399555</v>
      </c>
      <c r="T195" s="37">
        <f t="shared" si="212"/>
        <v>279368.43369138893</v>
      </c>
      <c r="U195" s="37">
        <f t="shared" si="212"/>
        <v>361582.86319710349</v>
      </c>
      <c r="V195" s="37">
        <f t="shared" si="212"/>
        <v>349814.75937879295</v>
      </c>
      <c r="W195" s="37">
        <f t="shared" si="212"/>
        <v>437519.80594774673</v>
      </c>
      <c r="X195" s="37">
        <f t="shared" si="212"/>
        <v>479353.32706297043</v>
      </c>
      <c r="Y195" s="37">
        <f t="shared" si="212"/>
        <v>481530.94404291152</v>
      </c>
      <c r="Z195" s="37">
        <f t="shared" si="212"/>
        <v>522974.14148620033</v>
      </c>
      <c r="AA195" s="37">
        <f t="shared" si="212"/>
        <v>526005.2282896305</v>
      </c>
      <c r="AB195" s="37">
        <f t="shared" si="212"/>
        <v>630818.39556856721</v>
      </c>
      <c r="AC195" s="37">
        <f t="shared" si="212"/>
        <v>647836.48251828318</v>
      </c>
      <c r="AD195" s="37">
        <f t="shared" si="212"/>
        <v>581278.76939391845</v>
      </c>
      <c r="AE195" s="37">
        <f t="shared" si="212"/>
        <v>680561.51766737585</v>
      </c>
      <c r="AF195" s="37">
        <f t="shared" si="212"/>
        <v>631502.34356438753</v>
      </c>
      <c r="AG195" s="37">
        <f t="shared" si="212"/>
        <v>731425.52774633444</v>
      </c>
      <c r="AH195" s="37">
        <f t="shared" si="212"/>
        <v>729830.20975582418</v>
      </c>
      <c r="AI195" s="37">
        <f t="shared" si="212"/>
        <v>834222.94175774499</v>
      </c>
      <c r="AJ195" s="37">
        <f t="shared" si="212"/>
        <v>883008.64732311305</v>
      </c>
      <c r="AK195" s="37">
        <f t="shared" si="212"/>
        <v>885934.77782501269</v>
      </c>
      <c r="AL195" s="37">
        <f t="shared" si="212"/>
        <v>934479.80007873103</v>
      </c>
      <c r="AM195" s="37">
        <f t="shared" si="212"/>
        <v>936998.62814998569</v>
      </c>
      <c r="AN195" s="37">
        <f t="shared" si="212"/>
        <v>984514.53066897392</v>
      </c>
      <c r="AO195" s="37">
        <f t="shared" si="212"/>
        <v>1009426.3423846926</v>
      </c>
      <c r="AP195" s="37">
        <f t="shared" si="212"/>
        <v>533449.07759240165</v>
      </c>
      <c r="AQ195" s="37">
        <f t="shared" si="212"/>
        <v>801460.50650450448</v>
      </c>
      <c r="AR195" s="37">
        <f t="shared" si="212"/>
        <v>585133.62364763441</v>
      </c>
      <c r="AS195" s="37">
        <f t="shared" si="212"/>
        <v>853302.82830528601</v>
      </c>
      <c r="AT195" s="37">
        <f t="shared" si="212"/>
        <v>636868.39584187616</v>
      </c>
      <c r="AU195" s="37">
        <f t="shared" si="212"/>
        <v>905559.23045816913</v>
      </c>
      <c r="AV195" s="37">
        <f t="shared" si="212"/>
        <v>1090137.4715932352</v>
      </c>
      <c r="AW195" s="37">
        <f t="shared" si="212"/>
        <v>956820.71161683905</v>
      </c>
      <c r="AX195" s="37">
        <f t="shared" si="212"/>
        <v>1141487.4279262726</v>
      </c>
      <c r="AY195" s="37">
        <f t="shared" si="212"/>
        <v>1008788.6248641475</v>
      </c>
      <c r="BA195" s="37">
        <f t="shared" si="196"/>
        <v>2662460.3252295344</v>
      </c>
      <c r="BB195" s="37">
        <f t="shared" si="196"/>
        <v>4587907.9972772971</v>
      </c>
      <c r="BC195" s="37">
        <f t="shared" si="196"/>
        <v>9107898.0413492788</v>
      </c>
      <c r="BD195" s="37">
        <f t="shared" si="196"/>
        <v>10506948.771404034</v>
      </c>
      <c r="BF195" s="77" t="s">
        <v>248</v>
      </c>
      <c r="BG195" s="77" t="str">
        <f t="shared" si="163"/>
        <v>Legal ServicesStrong Case Scenario</v>
      </c>
    </row>
    <row r="196" spans="2:59" x14ac:dyDescent="0.25">
      <c r="B196" s="41" t="s">
        <v>65</v>
      </c>
      <c r="C196" s="78" t="s">
        <v>26</v>
      </c>
      <c r="D196" s="63">
        <f t="shared" ref="D196:O196" si="213">D37</f>
        <v>87010.139772727271</v>
      </c>
      <c r="E196" s="63">
        <f t="shared" si="213"/>
        <v>121898.17776988634</v>
      </c>
      <c r="F196" s="63">
        <f t="shared" si="213"/>
        <v>131913.77727272725</v>
      </c>
      <c r="G196" s="63">
        <f t="shared" si="213"/>
        <v>160818.77421875001</v>
      </c>
      <c r="H196" s="63">
        <f t="shared" si="213"/>
        <v>205588.28470643939</v>
      </c>
      <c r="I196" s="63">
        <f t="shared" si="213"/>
        <v>263164.50755555549</v>
      </c>
      <c r="J196" s="63">
        <f t="shared" si="213"/>
        <v>307533.96763731068</v>
      </c>
      <c r="K196" s="63">
        <f t="shared" si="213"/>
        <v>350534.14005681814</v>
      </c>
      <c r="L196" s="63">
        <f t="shared" si="213"/>
        <v>349168.74478795764</v>
      </c>
      <c r="M196" s="63">
        <f t="shared" si="213"/>
        <v>536552.62711489899</v>
      </c>
      <c r="N196" s="63">
        <f t="shared" si="213"/>
        <v>596232.46803030302</v>
      </c>
      <c r="O196" s="63">
        <f t="shared" si="213"/>
        <v>794101.8283680554</v>
      </c>
      <c r="P196" s="37">
        <f t="shared" ref="P196:AY196" si="214">P278*P188</f>
        <v>490000.55677019444</v>
      </c>
      <c r="Q196" s="37">
        <f t="shared" si="214"/>
        <v>465488.60764617054</v>
      </c>
      <c r="R196" s="37">
        <f t="shared" si="214"/>
        <v>373077.03054542065</v>
      </c>
      <c r="S196" s="37">
        <f t="shared" si="214"/>
        <v>504985.67209510272</v>
      </c>
      <c r="T196" s="37">
        <f t="shared" si="214"/>
        <v>445516.61569300463</v>
      </c>
      <c r="U196" s="37">
        <f t="shared" si="214"/>
        <v>576626.25435382396</v>
      </c>
      <c r="V196" s="37">
        <f t="shared" si="214"/>
        <v>557859.33170267963</v>
      </c>
      <c r="W196" s="37">
        <f t="shared" si="214"/>
        <v>697725.01019147318</v>
      </c>
      <c r="X196" s="37">
        <f t="shared" si="214"/>
        <v>764438.09049017553</v>
      </c>
      <c r="Y196" s="37">
        <f t="shared" si="214"/>
        <v>767910.79688853223</v>
      </c>
      <c r="Z196" s="37">
        <f t="shared" si="214"/>
        <v>834001.41716536449</v>
      </c>
      <c r="AA196" s="37">
        <f t="shared" si="214"/>
        <v>838835.17564227141</v>
      </c>
      <c r="AB196" s="37">
        <f t="shared" si="214"/>
        <v>1005983.6503255656</v>
      </c>
      <c r="AC196" s="37">
        <f t="shared" si="214"/>
        <v>1033122.8671770378</v>
      </c>
      <c r="AD196" s="37">
        <f t="shared" si="214"/>
        <v>926981.42983702209</v>
      </c>
      <c r="AE196" s="37">
        <f t="shared" si="214"/>
        <v>1085310.3914274119</v>
      </c>
      <c r="AF196" s="37">
        <f t="shared" si="214"/>
        <v>1007074.361227945</v>
      </c>
      <c r="AG196" s="37">
        <f t="shared" si="214"/>
        <v>1166424.6437841591</v>
      </c>
      <c r="AH196" s="37">
        <f t="shared" si="214"/>
        <v>1163880.5457889237</v>
      </c>
      <c r="AI196" s="37">
        <f t="shared" si="214"/>
        <v>1330358.5406357558</v>
      </c>
      <c r="AJ196" s="37">
        <f t="shared" si="214"/>
        <v>1408158.4629479812</v>
      </c>
      <c r="AK196" s="37">
        <f t="shared" si="214"/>
        <v>1412824.8446900304</v>
      </c>
      <c r="AL196" s="37">
        <f t="shared" si="214"/>
        <v>1490240.9426272428</v>
      </c>
      <c r="AM196" s="37">
        <f t="shared" si="214"/>
        <v>1494257.7878484088</v>
      </c>
      <c r="AN196" s="37">
        <f t="shared" si="214"/>
        <v>1570032.7199054905</v>
      </c>
      <c r="AO196" s="37">
        <f t="shared" si="214"/>
        <v>1609760.2793141128</v>
      </c>
      <c r="AP196" s="37">
        <f t="shared" si="214"/>
        <v>850706.08927871613</v>
      </c>
      <c r="AQ196" s="37">
        <f t="shared" si="214"/>
        <v>1278111.3733984975</v>
      </c>
      <c r="AR196" s="37">
        <f t="shared" si="214"/>
        <v>933128.87319135084</v>
      </c>
      <c r="AS196" s="37">
        <f t="shared" si="214"/>
        <v>1360785.7666832667</v>
      </c>
      <c r="AT196" s="37">
        <f t="shared" si="214"/>
        <v>1015631.7541255956</v>
      </c>
      <c r="AU196" s="37">
        <f t="shared" si="214"/>
        <v>1444120.5054288872</v>
      </c>
      <c r="AV196" s="37">
        <f t="shared" si="214"/>
        <v>1738472.5631560041</v>
      </c>
      <c r="AW196" s="37">
        <f t="shared" si="214"/>
        <v>1525868.615977589</v>
      </c>
      <c r="AX196" s="37">
        <f t="shared" si="214"/>
        <v>1820361.7675274268</v>
      </c>
      <c r="AY196" s="37">
        <f t="shared" si="214"/>
        <v>1608743.2934371927</v>
      </c>
      <c r="BA196" s="37">
        <f t="shared" si="196"/>
        <v>3904517.4372914294</v>
      </c>
      <c r="BB196" s="37">
        <f t="shared" si="196"/>
        <v>7316464.5591842132</v>
      </c>
      <c r="BC196" s="37">
        <f t="shared" si="196"/>
        <v>14524618.468317486</v>
      </c>
      <c r="BD196" s="37">
        <f t="shared" si="196"/>
        <v>16755723.60142413</v>
      </c>
      <c r="BF196" s="77" t="s">
        <v>248</v>
      </c>
      <c r="BG196" s="77" t="str">
        <f t="shared" si="163"/>
        <v>Support ServicesStrong Case Scenario</v>
      </c>
    </row>
    <row r="197" spans="2:59" x14ac:dyDescent="0.25">
      <c r="B197" s="41" t="s">
        <v>66</v>
      </c>
      <c r="C197" s="78" t="s">
        <v>26</v>
      </c>
      <c r="D197" s="63">
        <f t="shared" ref="D197:O197" si="215">D38</f>
        <v>15061.55987215909</v>
      </c>
      <c r="E197" s="63">
        <f t="shared" si="215"/>
        <v>17550.087357954544</v>
      </c>
      <c r="F197" s="63">
        <f t="shared" si="215"/>
        <v>27133.698011363631</v>
      </c>
      <c r="G197" s="63">
        <f t="shared" si="215"/>
        <v>63148.733664772721</v>
      </c>
      <c r="H197" s="63">
        <f t="shared" si="215"/>
        <v>49114.864409722213</v>
      </c>
      <c r="I197" s="63">
        <f t="shared" si="215"/>
        <v>56886.491633951387</v>
      </c>
      <c r="J197" s="63">
        <f t="shared" si="215"/>
        <v>44146.163044507572</v>
      </c>
      <c r="K197" s="63">
        <f t="shared" si="215"/>
        <v>58585.123743686861</v>
      </c>
      <c r="L197" s="63">
        <f t="shared" si="215"/>
        <v>49146.463641808718</v>
      </c>
      <c r="M197" s="63">
        <f t="shared" si="215"/>
        <v>127783.66363636364</v>
      </c>
      <c r="N197" s="63">
        <f t="shared" si="215"/>
        <v>44421.574318181847</v>
      </c>
      <c r="O197" s="63">
        <f t="shared" si="215"/>
        <v>254437.97530618685</v>
      </c>
      <c r="P197" s="37">
        <f t="shared" ref="P197:AY197" si="216">P279*P188</f>
        <v>112127.22279744313</v>
      </c>
      <c r="Q197" s="37">
        <f t="shared" si="216"/>
        <v>106518.13370018722</v>
      </c>
      <c r="R197" s="37">
        <f t="shared" si="216"/>
        <v>85371.51794338414</v>
      </c>
      <c r="S197" s="37">
        <f t="shared" si="216"/>
        <v>115556.27882904554</v>
      </c>
      <c r="T197" s="37">
        <f t="shared" si="216"/>
        <v>101947.92666572535</v>
      </c>
      <c r="U197" s="37">
        <f t="shared" si="216"/>
        <v>131949.85107559609</v>
      </c>
      <c r="V197" s="37">
        <f t="shared" si="216"/>
        <v>127655.4010219115</v>
      </c>
      <c r="W197" s="37">
        <f t="shared" si="216"/>
        <v>159660.97709104966</v>
      </c>
      <c r="X197" s="37">
        <f t="shared" si="216"/>
        <v>174926.98508798447</v>
      </c>
      <c r="Y197" s="37">
        <f t="shared" si="216"/>
        <v>175721.64729532003</v>
      </c>
      <c r="Z197" s="37">
        <f t="shared" si="216"/>
        <v>190845.2172631743</v>
      </c>
      <c r="AA197" s="37">
        <f t="shared" si="216"/>
        <v>191951.33011590593</v>
      </c>
      <c r="AB197" s="37">
        <f t="shared" si="216"/>
        <v>230200.05045329174</v>
      </c>
      <c r="AC197" s="37">
        <f t="shared" si="216"/>
        <v>236410.33934461704</v>
      </c>
      <c r="AD197" s="37">
        <f t="shared" si="216"/>
        <v>212121.90859035077</v>
      </c>
      <c r="AE197" s="37">
        <f t="shared" si="216"/>
        <v>248352.4526300373</v>
      </c>
      <c r="AF197" s="37">
        <f t="shared" si="216"/>
        <v>230449.63870920072</v>
      </c>
      <c r="AG197" s="37">
        <f t="shared" si="216"/>
        <v>266913.8924496221</v>
      </c>
      <c r="AH197" s="37">
        <f t="shared" si="216"/>
        <v>266331.72445248644</v>
      </c>
      <c r="AI197" s="37">
        <f t="shared" si="216"/>
        <v>304427.01834787038</v>
      </c>
      <c r="AJ197" s="37">
        <f t="shared" si="216"/>
        <v>322230.03734896489</v>
      </c>
      <c r="AK197" s="37">
        <f t="shared" si="216"/>
        <v>323297.84924839926</v>
      </c>
      <c r="AL197" s="37">
        <f t="shared" si="216"/>
        <v>341013.03740804363</v>
      </c>
      <c r="AM197" s="37">
        <f t="shared" si="216"/>
        <v>341932.21534127963</v>
      </c>
      <c r="AN197" s="37">
        <f t="shared" si="216"/>
        <v>359271.85418828257</v>
      </c>
      <c r="AO197" s="37">
        <f t="shared" si="216"/>
        <v>368362.74366475793</v>
      </c>
      <c r="AP197" s="37">
        <f t="shared" si="216"/>
        <v>194667.76086222261</v>
      </c>
      <c r="AQ197" s="37">
        <f t="shared" si="216"/>
        <v>292471.25690963422</v>
      </c>
      <c r="AR197" s="37">
        <f t="shared" si="216"/>
        <v>213528.63301362269</v>
      </c>
      <c r="AS197" s="37">
        <f t="shared" si="216"/>
        <v>311389.70503668871</v>
      </c>
      <c r="AT197" s="37">
        <f t="shared" si="216"/>
        <v>232407.83383110981</v>
      </c>
      <c r="AU197" s="37">
        <f t="shared" si="216"/>
        <v>330459.26054839644</v>
      </c>
      <c r="AV197" s="37">
        <f t="shared" si="216"/>
        <v>397816.07943693752</v>
      </c>
      <c r="AW197" s="37">
        <f t="shared" si="216"/>
        <v>349165.74664951971</v>
      </c>
      <c r="AX197" s="37">
        <f t="shared" si="216"/>
        <v>416554.8521513656</v>
      </c>
      <c r="AY197" s="37">
        <f t="shared" si="216"/>
        <v>368130.02596591506</v>
      </c>
      <c r="BA197" s="37">
        <f t="shared" si="196"/>
        <v>807416.39864065906</v>
      </c>
      <c r="BB197" s="37">
        <f t="shared" si="196"/>
        <v>1674232.4888867273</v>
      </c>
      <c r="BC197" s="37">
        <f t="shared" si="196"/>
        <v>3323680.1643241639</v>
      </c>
      <c r="BD197" s="37">
        <f t="shared" si="196"/>
        <v>3834225.7522584521</v>
      </c>
      <c r="BF197" s="77" t="s">
        <v>248</v>
      </c>
      <c r="BG197" s="77" t="str">
        <f t="shared" si="163"/>
        <v>Total Other Operating ExpensesStrong Case Scenario</v>
      </c>
    </row>
    <row r="198" spans="2:59" x14ac:dyDescent="0.25">
      <c r="B198" s="41" t="s">
        <v>67</v>
      </c>
      <c r="C198" s="78" t="s">
        <v>26</v>
      </c>
      <c r="D198" s="63">
        <f t="shared" ref="D198:O198" si="217">D39</f>
        <v>24480.196654829542</v>
      </c>
      <c r="E198" s="63">
        <f t="shared" si="217"/>
        <v>83101.942755681826</v>
      </c>
      <c r="F198" s="63">
        <f t="shared" si="217"/>
        <v>58095.173508522705</v>
      </c>
      <c r="G198" s="63">
        <f t="shared" si="217"/>
        <v>55655.657634943171</v>
      </c>
      <c r="H198" s="63">
        <f t="shared" si="217"/>
        <v>41502.642392676767</v>
      </c>
      <c r="I198" s="63">
        <f t="shared" si="217"/>
        <v>37646.112420138896</v>
      </c>
      <c r="J198" s="63">
        <f t="shared" si="217"/>
        <v>51331.73940972222</v>
      </c>
      <c r="K198" s="63">
        <f t="shared" si="217"/>
        <v>23861.364722222217</v>
      </c>
      <c r="L198" s="63">
        <f t="shared" si="217"/>
        <v>19562.264991003787</v>
      </c>
      <c r="M198" s="63">
        <f t="shared" si="217"/>
        <v>40231.129853614264</v>
      </c>
      <c r="N198" s="63">
        <f t="shared" si="217"/>
        <v>33728.014377651518</v>
      </c>
      <c r="O198" s="63">
        <f t="shared" si="217"/>
        <v>45055.106471979168</v>
      </c>
      <c r="P198" s="37">
        <f t="shared" ref="P198:AY198" si="218">P280*P188</f>
        <v>110682.77143648219</v>
      </c>
      <c r="Q198" s="37">
        <f t="shared" si="218"/>
        <v>105145.94004951416</v>
      </c>
      <c r="R198" s="37">
        <f t="shared" si="218"/>
        <v>84271.740367483682</v>
      </c>
      <c r="S198" s="37">
        <f t="shared" si="218"/>
        <v>114067.65349741015</v>
      </c>
      <c r="T198" s="37">
        <f t="shared" si="218"/>
        <v>100634.607582763</v>
      </c>
      <c r="U198" s="37">
        <f t="shared" si="218"/>
        <v>130250.03958281483</v>
      </c>
      <c r="V198" s="37">
        <f t="shared" si="218"/>
        <v>126010.91172538075</v>
      </c>
      <c r="W198" s="37">
        <f t="shared" si="218"/>
        <v>157604.18383515908</v>
      </c>
      <c r="X198" s="37">
        <f t="shared" si="218"/>
        <v>172673.53123997839</v>
      </c>
      <c r="Y198" s="37">
        <f t="shared" si="218"/>
        <v>173457.95640693916</v>
      </c>
      <c r="Z198" s="37">
        <f t="shared" si="218"/>
        <v>188386.70070554345</v>
      </c>
      <c r="AA198" s="37">
        <f t="shared" si="218"/>
        <v>189478.56433158735</v>
      </c>
      <c r="AB198" s="37">
        <f t="shared" si="218"/>
        <v>227234.55493958216</v>
      </c>
      <c r="AC198" s="37">
        <f t="shared" si="218"/>
        <v>233364.84131218601</v>
      </c>
      <c r="AD198" s="37">
        <f t="shared" si="218"/>
        <v>209389.30029141455</v>
      </c>
      <c r="AE198" s="37">
        <f t="shared" si="218"/>
        <v>245153.11326133204</v>
      </c>
      <c r="AF198" s="37">
        <f t="shared" si="218"/>
        <v>227480.92793619071</v>
      </c>
      <c r="AG198" s="37">
        <f t="shared" si="218"/>
        <v>263475.4398991231</v>
      </c>
      <c r="AH198" s="37">
        <f t="shared" si="218"/>
        <v>262900.77153797937</v>
      </c>
      <c r="AI198" s="37">
        <f t="shared" si="218"/>
        <v>300505.31218236376</v>
      </c>
      <c r="AJ198" s="37">
        <f t="shared" si="218"/>
        <v>318078.98817126401</v>
      </c>
      <c r="AK198" s="37">
        <f t="shared" si="218"/>
        <v>319133.04424661834</v>
      </c>
      <c r="AL198" s="37">
        <f t="shared" si="218"/>
        <v>336620.02085327433</v>
      </c>
      <c r="AM198" s="37">
        <f t="shared" si="218"/>
        <v>337527.35770293133</v>
      </c>
      <c r="AN198" s="37">
        <f t="shared" si="218"/>
        <v>354643.62291856937</v>
      </c>
      <c r="AO198" s="37">
        <f t="shared" si="218"/>
        <v>363617.40124800091</v>
      </c>
      <c r="AP198" s="37">
        <f t="shared" si="218"/>
        <v>192160.00132713967</v>
      </c>
      <c r="AQ198" s="37">
        <f t="shared" si="218"/>
        <v>288703.5678993726</v>
      </c>
      <c r="AR198" s="37">
        <f t="shared" si="218"/>
        <v>210777.90293340091</v>
      </c>
      <c r="AS198" s="37">
        <f t="shared" si="218"/>
        <v>307378.3037729474</v>
      </c>
      <c r="AT198" s="37">
        <f t="shared" si="218"/>
        <v>229413.89709121772</v>
      </c>
      <c r="AU198" s="37">
        <f t="shared" si="218"/>
        <v>326202.20042746956</v>
      </c>
      <c r="AV198" s="37">
        <f t="shared" si="218"/>
        <v>392691.31166851713</v>
      </c>
      <c r="AW198" s="37">
        <f t="shared" si="218"/>
        <v>344667.70482376299</v>
      </c>
      <c r="AX198" s="37">
        <f t="shared" si="218"/>
        <v>411188.68675376289</v>
      </c>
      <c r="AY198" s="37">
        <f t="shared" si="218"/>
        <v>363387.68147765775</v>
      </c>
      <c r="BA198" s="37">
        <f t="shared" si="196"/>
        <v>514251.34519298607</v>
      </c>
      <c r="BB198" s="37">
        <f t="shared" si="196"/>
        <v>1652664.6007610559</v>
      </c>
      <c r="BC198" s="37">
        <f t="shared" si="196"/>
        <v>3280863.6723342598</v>
      </c>
      <c r="BD198" s="37">
        <f t="shared" si="196"/>
        <v>3784832.2823418183</v>
      </c>
      <c r="BF198" s="77" t="s">
        <v>248</v>
      </c>
      <c r="BG198" s="77" t="str">
        <f t="shared" si="163"/>
        <v>PromosStrong Case Scenario</v>
      </c>
    </row>
    <row r="199" spans="2:59" x14ac:dyDescent="0.25">
      <c r="B199" s="41" t="s">
        <v>68</v>
      </c>
      <c r="C199" s="78" t="s">
        <v>26</v>
      </c>
      <c r="D199" s="63">
        <f t="shared" ref="D199:O199" si="219">D40</f>
        <v>24734.619190340902</v>
      </c>
      <c r="E199" s="63">
        <f t="shared" si="219"/>
        <v>34628.656960227272</v>
      </c>
      <c r="F199" s="63">
        <f t="shared" si="219"/>
        <v>43986.088210227274</v>
      </c>
      <c r="G199" s="63">
        <f t="shared" si="219"/>
        <v>36573.742755681822</v>
      </c>
      <c r="H199" s="63">
        <f t="shared" si="219"/>
        <v>34468.759027777778</v>
      </c>
      <c r="I199" s="63">
        <f t="shared" si="219"/>
        <v>34885.891723958332</v>
      </c>
      <c r="J199" s="63">
        <f t="shared" si="219"/>
        <v>45271.678661616163</v>
      </c>
      <c r="K199" s="63">
        <f t="shared" si="219"/>
        <v>60997.93915404041</v>
      </c>
      <c r="L199" s="63">
        <f t="shared" si="219"/>
        <v>58976.97205374053</v>
      </c>
      <c r="M199" s="63">
        <f t="shared" si="219"/>
        <v>73979.162428977274</v>
      </c>
      <c r="N199" s="63">
        <f t="shared" si="219"/>
        <v>94929.19106060607</v>
      </c>
      <c r="O199" s="63">
        <f t="shared" si="219"/>
        <v>119288.17458964646</v>
      </c>
      <c r="P199" s="37">
        <f t="shared" ref="P199:AY199" si="220">P281*P188</f>
        <v>86657.793681628551</v>
      </c>
      <c r="Q199" s="37">
        <f t="shared" si="220"/>
        <v>82322.795689125356</v>
      </c>
      <c r="R199" s="37">
        <f t="shared" si="220"/>
        <v>65979.582867131656</v>
      </c>
      <c r="S199" s="37">
        <f t="shared" si="220"/>
        <v>89307.947878760082</v>
      </c>
      <c r="T199" s="37">
        <f t="shared" si="220"/>
        <v>78790.700196221063</v>
      </c>
      <c r="U199" s="37">
        <f t="shared" si="220"/>
        <v>101977.75959801409</v>
      </c>
      <c r="V199" s="37">
        <f t="shared" si="220"/>
        <v>98658.783550595705</v>
      </c>
      <c r="W199" s="37">
        <f t="shared" si="220"/>
        <v>123394.36995383166</v>
      </c>
      <c r="X199" s="37">
        <f t="shared" si="220"/>
        <v>135192.7409322185</v>
      </c>
      <c r="Y199" s="37">
        <f t="shared" si="220"/>
        <v>135806.89752944623</v>
      </c>
      <c r="Z199" s="37">
        <f t="shared" si="220"/>
        <v>147495.18493465142</v>
      </c>
      <c r="AA199" s="37">
        <f t="shared" si="220"/>
        <v>148350.04691186966</v>
      </c>
      <c r="AB199" s="37">
        <f t="shared" si="220"/>
        <v>177910.662370715</v>
      </c>
      <c r="AC199" s="37">
        <f t="shared" si="220"/>
        <v>182710.29906928886</v>
      </c>
      <c r="AD199" s="37">
        <f t="shared" si="220"/>
        <v>163938.92697389683</v>
      </c>
      <c r="AE199" s="37">
        <f t="shared" si="220"/>
        <v>191939.79002957136</v>
      </c>
      <c r="AF199" s="37">
        <f t="shared" si="220"/>
        <v>178103.55725427944</v>
      </c>
      <c r="AG199" s="37">
        <f t="shared" si="220"/>
        <v>206285.04341398165</v>
      </c>
      <c r="AH199" s="37">
        <f t="shared" si="220"/>
        <v>205835.1134779217</v>
      </c>
      <c r="AI199" s="37">
        <f t="shared" si="220"/>
        <v>235277.15294224405</v>
      </c>
      <c r="AJ199" s="37">
        <f t="shared" si="220"/>
        <v>249036.25897391632</v>
      </c>
      <c r="AK199" s="37">
        <f t="shared" si="220"/>
        <v>249861.51996730716</v>
      </c>
      <c r="AL199" s="37">
        <f t="shared" si="220"/>
        <v>263552.74572202814</v>
      </c>
      <c r="AM199" s="37">
        <f t="shared" si="220"/>
        <v>264263.13459734136</v>
      </c>
      <c r="AN199" s="37">
        <f t="shared" si="220"/>
        <v>277664.11616300442</v>
      </c>
      <c r="AO199" s="37">
        <f t="shared" si="220"/>
        <v>284690.0319484871</v>
      </c>
      <c r="AP199" s="37">
        <f t="shared" si="220"/>
        <v>150449.44694418824</v>
      </c>
      <c r="AQ199" s="37">
        <f t="shared" si="220"/>
        <v>226037.11397424899</v>
      </c>
      <c r="AR199" s="37">
        <f t="shared" si="220"/>
        <v>165026.1173260473</v>
      </c>
      <c r="AS199" s="37">
        <f t="shared" si="220"/>
        <v>240658.28208729948</v>
      </c>
      <c r="AT199" s="37">
        <f t="shared" si="220"/>
        <v>179616.95306155202</v>
      </c>
      <c r="AU199" s="37">
        <f t="shared" si="220"/>
        <v>255396.2339058262</v>
      </c>
      <c r="AV199" s="37">
        <f t="shared" si="220"/>
        <v>307453.11330288835</v>
      </c>
      <c r="AW199" s="37">
        <f t="shared" si="220"/>
        <v>269853.58665760024</v>
      </c>
      <c r="AX199" s="37">
        <f t="shared" si="220"/>
        <v>321935.41884136875</v>
      </c>
      <c r="AY199" s="37">
        <f t="shared" si="220"/>
        <v>284510.17551550636</v>
      </c>
      <c r="BA199" s="37">
        <f t="shared" si="196"/>
        <v>662720.87581684021</v>
      </c>
      <c r="BB199" s="37">
        <f t="shared" si="196"/>
        <v>1293934.6037234941</v>
      </c>
      <c r="BC199" s="37">
        <f t="shared" si="196"/>
        <v>2568714.2047924916</v>
      </c>
      <c r="BD199" s="37">
        <f t="shared" si="196"/>
        <v>2963290.5897280173</v>
      </c>
      <c r="BF199" s="77" t="s">
        <v>248</v>
      </c>
      <c r="BG199" s="77" t="str">
        <f t="shared" si="163"/>
        <v>Total Marketing CreditsStrong Case Scenario</v>
      </c>
    </row>
    <row r="200" spans="2:59" x14ac:dyDescent="0.25">
      <c r="B200" s="41" t="s">
        <v>69</v>
      </c>
      <c r="C200" s="78" t="s">
        <v>26</v>
      </c>
      <c r="D200" s="63">
        <f t="shared" ref="D200:O200" si="221">D41</f>
        <v>6226.9088502201703</v>
      </c>
      <c r="E200" s="63">
        <f t="shared" si="221"/>
        <v>6884.7462357954528</v>
      </c>
      <c r="F200" s="63">
        <f t="shared" si="221"/>
        <v>-89756.922016761338</v>
      </c>
      <c r="G200" s="63">
        <f t="shared" si="221"/>
        <v>42304.336151669035</v>
      </c>
      <c r="H200" s="63">
        <f t="shared" si="221"/>
        <v>9654.0528286458339</v>
      </c>
      <c r="I200" s="63">
        <f t="shared" si="221"/>
        <v>15295.649079645833</v>
      </c>
      <c r="J200" s="63">
        <f t="shared" si="221"/>
        <v>-106.76147869317636</v>
      </c>
      <c r="K200" s="63">
        <f t="shared" si="221"/>
        <v>27324.111524696968</v>
      </c>
      <c r="L200" s="63">
        <f t="shared" si="221"/>
        <v>9520.2907276640635</v>
      </c>
      <c r="M200" s="63">
        <f t="shared" si="221"/>
        <v>87558.005178716849</v>
      </c>
      <c r="N200" s="63">
        <f t="shared" si="221"/>
        <v>74403.456233371195</v>
      </c>
      <c r="O200" s="63">
        <f t="shared" si="221"/>
        <v>54823.299535965918</v>
      </c>
      <c r="P200" s="37">
        <f t="shared" ref="P200:AY200" si="222">P282*P188</f>
        <v>42897.112913867219</v>
      </c>
      <c r="Q200" s="37">
        <f t="shared" si="222"/>
        <v>40751.213618888738</v>
      </c>
      <c r="R200" s="37">
        <f t="shared" si="222"/>
        <v>32661.039428946784</v>
      </c>
      <c r="S200" s="37">
        <f t="shared" si="222"/>
        <v>44208.985268374337</v>
      </c>
      <c r="T200" s="37">
        <f t="shared" si="222"/>
        <v>39002.765005734189</v>
      </c>
      <c r="U200" s="37">
        <f t="shared" si="222"/>
        <v>50480.762114148092</v>
      </c>
      <c r="V200" s="37">
        <f t="shared" si="222"/>
        <v>48837.811327891111</v>
      </c>
      <c r="W200" s="37">
        <f t="shared" si="222"/>
        <v>61082.356196280503</v>
      </c>
      <c r="X200" s="37">
        <f t="shared" si="222"/>
        <v>66922.75474045497</v>
      </c>
      <c r="Y200" s="37">
        <f t="shared" si="222"/>
        <v>67226.772922534059</v>
      </c>
      <c r="Z200" s="37">
        <f t="shared" si="222"/>
        <v>73012.678186091609</v>
      </c>
      <c r="AA200" s="37">
        <f t="shared" si="222"/>
        <v>73435.849711750678</v>
      </c>
      <c r="AB200" s="37">
        <f t="shared" si="222"/>
        <v>88068.86776203975</v>
      </c>
      <c r="AC200" s="37">
        <f t="shared" si="222"/>
        <v>90444.771286201503</v>
      </c>
      <c r="AD200" s="37">
        <f t="shared" si="222"/>
        <v>81152.616084528534</v>
      </c>
      <c r="AE200" s="37">
        <f t="shared" si="222"/>
        <v>95013.529606028096</v>
      </c>
      <c r="AF200" s="37">
        <f t="shared" si="222"/>
        <v>88164.354079533252</v>
      </c>
      <c r="AG200" s="37">
        <f t="shared" si="222"/>
        <v>102114.67917452376</v>
      </c>
      <c r="AH200" s="37">
        <f t="shared" si="222"/>
        <v>101891.95604195242</v>
      </c>
      <c r="AI200" s="37">
        <f t="shared" si="222"/>
        <v>116466.2769155673</v>
      </c>
      <c r="AJ200" s="37">
        <f t="shared" si="222"/>
        <v>123277.27336446079</v>
      </c>
      <c r="AK200" s="37">
        <f t="shared" si="222"/>
        <v>123685.79188902603</v>
      </c>
      <c r="AL200" s="37">
        <f t="shared" si="222"/>
        <v>130463.18642190834</v>
      </c>
      <c r="AM200" s="37">
        <f t="shared" si="222"/>
        <v>130814.84125296744</v>
      </c>
      <c r="AN200" s="37">
        <f t="shared" si="222"/>
        <v>137448.55987140918</v>
      </c>
      <c r="AO200" s="37">
        <f t="shared" si="222"/>
        <v>140926.51020880701</v>
      </c>
      <c r="AP200" s="37">
        <f t="shared" si="222"/>
        <v>74475.089189374703</v>
      </c>
      <c r="AQ200" s="37">
        <f t="shared" si="222"/>
        <v>111892.29714872901</v>
      </c>
      <c r="AR200" s="37">
        <f t="shared" si="222"/>
        <v>81690.79419077489</v>
      </c>
      <c r="AS200" s="37">
        <f t="shared" si="222"/>
        <v>119130.02929988956</v>
      </c>
      <c r="AT200" s="37">
        <f t="shared" si="222"/>
        <v>88913.511288248439</v>
      </c>
      <c r="AU200" s="37">
        <f t="shared" si="222"/>
        <v>126425.57141351835</v>
      </c>
      <c r="AV200" s="37">
        <f t="shared" si="222"/>
        <v>152194.63082026341</v>
      </c>
      <c r="AW200" s="37">
        <f t="shared" si="222"/>
        <v>133582.21211576066</v>
      </c>
      <c r="AX200" s="37">
        <f t="shared" si="222"/>
        <v>159363.62358529642</v>
      </c>
      <c r="AY200" s="37">
        <f t="shared" si="222"/>
        <v>140837.47815079955</v>
      </c>
      <c r="BA200" s="37">
        <f t="shared" si="196"/>
        <v>244131.1728509368</v>
      </c>
      <c r="BB200" s="37">
        <f t="shared" si="196"/>
        <v>640520.10143496224</v>
      </c>
      <c r="BC200" s="37">
        <f t="shared" si="196"/>
        <v>1271558.1438787372</v>
      </c>
      <c r="BD200" s="37">
        <f t="shared" si="196"/>
        <v>1466880.3072828713</v>
      </c>
      <c r="BF200" s="77" t="s">
        <v>248</v>
      </c>
      <c r="BG200" s="77" t="str">
        <f t="shared" si="163"/>
        <v>Fully Loaded HeadcountStrong Case Scenario</v>
      </c>
    </row>
    <row r="201" spans="2:59" x14ac:dyDescent="0.25">
      <c r="B201" s="41" t="s">
        <v>70</v>
      </c>
      <c r="C201" s="78" t="s">
        <v>26</v>
      </c>
      <c r="D201" s="63">
        <f t="shared" ref="D201:O201" si="223">D42</f>
        <v>149334.88899034803</v>
      </c>
      <c r="E201" s="63">
        <f t="shared" si="223"/>
        <v>106676.58569211648</v>
      </c>
      <c r="F201" s="63">
        <f t="shared" si="223"/>
        <v>107321.16149715908</v>
      </c>
      <c r="G201" s="63">
        <f t="shared" si="223"/>
        <v>379991.48862251418</v>
      </c>
      <c r="H201" s="63">
        <f t="shared" si="223"/>
        <v>179711.44809856373</v>
      </c>
      <c r="I201" s="63">
        <f t="shared" si="223"/>
        <v>123220.56820564237</v>
      </c>
      <c r="J201" s="63">
        <f t="shared" si="223"/>
        <v>147460.35710498737</v>
      </c>
      <c r="K201" s="63">
        <f t="shared" si="223"/>
        <v>241109.85123776519</v>
      </c>
      <c r="L201" s="63">
        <f t="shared" si="223"/>
        <v>257801.66240090446</v>
      </c>
      <c r="M201" s="63">
        <f t="shared" si="223"/>
        <v>25907.317832488952</v>
      </c>
      <c r="N201" s="63">
        <f t="shared" si="223"/>
        <v>53364.236299393946</v>
      </c>
      <c r="O201" s="63">
        <f t="shared" si="223"/>
        <v>310.34770532512971</v>
      </c>
      <c r="P201" s="37">
        <f t="shared" ref="P201:AY201" si="224">P283*P188</f>
        <v>187208.41123131471</v>
      </c>
      <c r="Q201" s="37">
        <f t="shared" si="224"/>
        <v>177843.43605263656</v>
      </c>
      <c r="R201" s="37">
        <f t="shared" si="224"/>
        <v>142536.89550002007</v>
      </c>
      <c r="S201" s="37">
        <f t="shared" si="224"/>
        <v>192933.58764863413</v>
      </c>
      <c r="T201" s="37">
        <f t="shared" si="224"/>
        <v>170212.98577861715</v>
      </c>
      <c r="U201" s="37">
        <f t="shared" si="224"/>
        <v>220304.41284267869</v>
      </c>
      <c r="V201" s="37">
        <f t="shared" si="224"/>
        <v>213134.36839134266</v>
      </c>
      <c r="W201" s="37">
        <f t="shared" si="224"/>
        <v>266571.10656214633</v>
      </c>
      <c r="X201" s="37">
        <f t="shared" si="224"/>
        <v>292059.34243965067</v>
      </c>
      <c r="Y201" s="37">
        <f t="shared" si="224"/>
        <v>293386.1161310816</v>
      </c>
      <c r="Z201" s="37">
        <f t="shared" si="224"/>
        <v>318636.53645891108</v>
      </c>
      <c r="AA201" s="37">
        <f t="shared" si="224"/>
        <v>320483.31037015386</v>
      </c>
      <c r="AB201" s="37">
        <f t="shared" si="224"/>
        <v>384343.64675722574</v>
      </c>
      <c r="AC201" s="37">
        <f t="shared" si="224"/>
        <v>394712.38940175506</v>
      </c>
      <c r="AD201" s="37">
        <f t="shared" si="224"/>
        <v>354160.25211193651</v>
      </c>
      <c r="AE201" s="37">
        <f t="shared" si="224"/>
        <v>414651.02695230435</v>
      </c>
      <c r="AF201" s="37">
        <f t="shared" si="224"/>
        <v>384760.36109015025</v>
      </c>
      <c r="AG201" s="37">
        <f t="shared" si="224"/>
        <v>445641.33931442746</v>
      </c>
      <c r="AH201" s="37">
        <f t="shared" si="224"/>
        <v>444669.34747253219</v>
      </c>
      <c r="AI201" s="37">
        <f t="shared" si="224"/>
        <v>508273.52197731135</v>
      </c>
      <c r="AJ201" s="37">
        <f t="shared" si="224"/>
        <v>537997.56952940871</v>
      </c>
      <c r="AK201" s="37">
        <f t="shared" si="224"/>
        <v>539780.39589574188</v>
      </c>
      <c r="AL201" s="37">
        <f t="shared" si="224"/>
        <v>569357.80044826458</v>
      </c>
      <c r="AM201" s="37">
        <f t="shared" si="224"/>
        <v>570892.46648410195</v>
      </c>
      <c r="AN201" s="37">
        <f t="shared" si="224"/>
        <v>599842.85122462385</v>
      </c>
      <c r="AO201" s="37">
        <f t="shared" si="224"/>
        <v>615021.06515974365</v>
      </c>
      <c r="AP201" s="37">
        <f t="shared" si="224"/>
        <v>325018.68252644554</v>
      </c>
      <c r="AQ201" s="37">
        <f t="shared" si="224"/>
        <v>488312.09737343859</v>
      </c>
      <c r="AR201" s="37">
        <f t="shared" si="224"/>
        <v>356508.92924627312</v>
      </c>
      <c r="AS201" s="37">
        <f t="shared" si="224"/>
        <v>519898.47335303412</v>
      </c>
      <c r="AT201" s="37">
        <f t="shared" si="224"/>
        <v>388029.77763777802</v>
      </c>
      <c r="AU201" s="37">
        <f t="shared" si="224"/>
        <v>551737.13930022612</v>
      </c>
      <c r="AV201" s="37">
        <f t="shared" si="224"/>
        <v>664196.56472003355</v>
      </c>
      <c r="AW201" s="37">
        <f t="shared" si="224"/>
        <v>582969.62196893815</v>
      </c>
      <c r="AX201" s="37">
        <f t="shared" si="224"/>
        <v>695482.95334869029</v>
      </c>
      <c r="AY201" s="37">
        <f t="shared" si="224"/>
        <v>614632.51802927128</v>
      </c>
      <c r="BA201" s="37">
        <f t="shared" si="196"/>
        <v>1772209.9136872089</v>
      </c>
      <c r="BB201" s="37">
        <f t="shared" si="196"/>
        <v>2795310.5094071873</v>
      </c>
      <c r="BC201" s="37">
        <f t="shared" si="196"/>
        <v>5549240.117435161</v>
      </c>
      <c r="BD201" s="37">
        <f t="shared" si="196"/>
        <v>6401650.6738884971</v>
      </c>
      <c r="BF201" s="77" t="s">
        <v>248</v>
      </c>
      <c r="BG201" s="77" t="str">
        <f t="shared" si="163"/>
        <v>Total Contractors &amp; Outside ServicesStrong Case Scenario</v>
      </c>
    </row>
    <row r="202" spans="2:59" x14ac:dyDescent="0.25">
      <c r="B202" s="41" t="s">
        <v>71</v>
      </c>
      <c r="C202" s="78" t="s">
        <v>26</v>
      </c>
      <c r="D202" s="63">
        <f t="shared" ref="D202:O202" si="225">D43</f>
        <v>2416.0453248508525</v>
      </c>
      <c r="E202" s="63">
        <f t="shared" si="225"/>
        <v>134.61363558238637</v>
      </c>
      <c r="F202" s="63">
        <f t="shared" si="225"/>
        <v>1311.5530321732954</v>
      </c>
      <c r="G202" s="63">
        <f t="shared" si="225"/>
        <v>0</v>
      </c>
      <c r="H202" s="63">
        <f t="shared" si="225"/>
        <v>101.74053162878786</v>
      </c>
      <c r="I202" s="63">
        <f t="shared" si="225"/>
        <v>67854.454431921884</v>
      </c>
      <c r="J202" s="63">
        <f t="shared" si="225"/>
        <v>23490.071659319758</v>
      </c>
      <c r="K202" s="63">
        <f t="shared" si="225"/>
        <v>13582.412245246211</v>
      </c>
      <c r="L202" s="63">
        <f t="shared" si="225"/>
        <v>-92655.957543878874</v>
      </c>
      <c r="M202" s="63">
        <f t="shared" si="225"/>
        <v>179572.5201386206</v>
      </c>
      <c r="N202" s="63">
        <f t="shared" si="225"/>
        <v>29166.511195871215</v>
      </c>
      <c r="O202" s="63">
        <f t="shared" si="225"/>
        <v>-183605.79351714961</v>
      </c>
      <c r="P202" s="37">
        <f t="shared" ref="P202:AY202" si="226">P284*P188</f>
        <v>142308.90192354645</v>
      </c>
      <c r="Q202" s="37">
        <f t="shared" si="226"/>
        <v>135189.99457609694</v>
      </c>
      <c r="R202" s="37">
        <f t="shared" si="226"/>
        <v>108351.26984297679</v>
      </c>
      <c r="S202" s="37">
        <f t="shared" si="226"/>
        <v>146660.9690337182</v>
      </c>
      <c r="T202" s="37">
        <f t="shared" si="226"/>
        <v>129389.60883201726</v>
      </c>
      <c r="U202" s="37">
        <f t="shared" si="226"/>
        <v>167467.25680939417</v>
      </c>
      <c r="V202" s="37">
        <f t="shared" si="226"/>
        <v>162016.85452297184</v>
      </c>
      <c r="W202" s="37">
        <f t="shared" si="226"/>
        <v>202637.48412741299</v>
      </c>
      <c r="X202" s="37">
        <f t="shared" si="226"/>
        <v>222012.69721660594</v>
      </c>
      <c r="Y202" s="37">
        <f t="shared" si="226"/>
        <v>223021.26144663556</v>
      </c>
      <c r="Z202" s="37">
        <f t="shared" si="226"/>
        <v>242215.69596123361</v>
      </c>
      <c r="AA202" s="37">
        <f t="shared" si="226"/>
        <v>243619.54510284768</v>
      </c>
      <c r="AB202" s="37">
        <f t="shared" si="226"/>
        <v>292163.80808728962</v>
      </c>
      <c r="AC202" s="37">
        <f t="shared" si="226"/>
        <v>300045.74229294673</v>
      </c>
      <c r="AD202" s="37">
        <f t="shared" si="226"/>
        <v>269219.50916372892</v>
      </c>
      <c r="AE202" s="37">
        <f t="shared" si="226"/>
        <v>315202.35623463715</v>
      </c>
      <c r="AF202" s="37">
        <f t="shared" si="226"/>
        <v>292480.57889232045</v>
      </c>
      <c r="AG202" s="37">
        <f t="shared" si="226"/>
        <v>338760.044126514</v>
      </c>
      <c r="AH202" s="37">
        <f t="shared" si="226"/>
        <v>338021.17192099191</v>
      </c>
      <c r="AI202" s="37">
        <f t="shared" si="226"/>
        <v>386370.71012814436</v>
      </c>
      <c r="AJ202" s="37">
        <f t="shared" si="226"/>
        <v>408965.83040100255</v>
      </c>
      <c r="AK202" s="37">
        <f t="shared" si="226"/>
        <v>410321.0689869427</v>
      </c>
      <c r="AL202" s="37">
        <f t="shared" si="226"/>
        <v>432804.71668168867</v>
      </c>
      <c r="AM202" s="37">
        <f t="shared" si="226"/>
        <v>433971.31297371915</v>
      </c>
      <c r="AN202" s="37">
        <f t="shared" si="226"/>
        <v>455978.32342581538</v>
      </c>
      <c r="AO202" s="37">
        <f t="shared" si="226"/>
        <v>467516.23961270443</v>
      </c>
      <c r="AP202" s="37">
        <f t="shared" si="226"/>
        <v>247067.16707202839</v>
      </c>
      <c r="AQ202" s="37">
        <f t="shared" si="226"/>
        <v>371196.77431231801</v>
      </c>
      <c r="AR202" s="37">
        <f t="shared" si="226"/>
        <v>271004.88655015099</v>
      </c>
      <c r="AS202" s="37">
        <f t="shared" si="226"/>
        <v>395207.56769406662</v>
      </c>
      <c r="AT202" s="37">
        <f t="shared" si="226"/>
        <v>294965.86828590813</v>
      </c>
      <c r="AU202" s="37">
        <f t="shared" si="226"/>
        <v>419410.14256692899</v>
      </c>
      <c r="AV202" s="37">
        <f t="shared" si="226"/>
        <v>504897.63341834827</v>
      </c>
      <c r="AW202" s="37">
        <f t="shared" si="226"/>
        <v>443151.91935835098</v>
      </c>
      <c r="AX202" s="37">
        <f t="shared" si="226"/>
        <v>528680.38752439199</v>
      </c>
      <c r="AY202" s="37">
        <f t="shared" si="226"/>
        <v>467220.88047195121</v>
      </c>
      <c r="BA202" s="37">
        <f t="shared" si="196"/>
        <v>41368.17113418653</v>
      </c>
      <c r="BB202" s="37">
        <f t="shared" si="196"/>
        <v>2124891.5393954576</v>
      </c>
      <c r="BC202" s="37">
        <f t="shared" si="196"/>
        <v>4218326.8498899257</v>
      </c>
      <c r="BD202" s="37">
        <f t="shared" si="196"/>
        <v>4866297.7902929634</v>
      </c>
      <c r="BF202" s="77" t="s">
        <v>248</v>
      </c>
      <c r="BG202" s="77" t="str">
        <f t="shared" si="163"/>
        <v>Travel &amp; EntertainmentStrong Case Scenario</v>
      </c>
    </row>
    <row r="203" spans="2:59" x14ac:dyDescent="0.25">
      <c r="B203" s="41" t="s">
        <v>72</v>
      </c>
      <c r="C203" s="78" t="s">
        <v>26</v>
      </c>
      <c r="D203" s="63">
        <f t="shared" ref="D203:O203" si="227">D44</f>
        <v>13910.725454545456</v>
      </c>
      <c r="E203" s="63">
        <f t="shared" si="227"/>
        <v>3906.50390625</v>
      </c>
      <c r="F203" s="63">
        <f t="shared" si="227"/>
        <v>3653.6585937499995</v>
      </c>
      <c r="G203" s="63">
        <f t="shared" si="227"/>
        <v>0</v>
      </c>
      <c r="H203" s="63">
        <f t="shared" si="227"/>
        <v>0</v>
      </c>
      <c r="I203" s="63">
        <f t="shared" si="227"/>
        <v>0</v>
      </c>
      <c r="J203" s="63">
        <f t="shared" si="227"/>
        <v>0</v>
      </c>
      <c r="K203" s="63">
        <f t="shared" si="227"/>
        <v>0</v>
      </c>
      <c r="L203" s="63">
        <f t="shared" si="227"/>
        <v>0</v>
      </c>
      <c r="M203" s="63">
        <f t="shared" si="227"/>
        <v>0</v>
      </c>
      <c r="N203" s="63">
        <f t="shared" si="227"/>
        <v>0</v>
      </c>
      <c r="O203" s="63">
        <f t="shared" si="227"/>
        <v>0</v>
      </c>
      <c r="P203" s="37">
        <f t="shared" ref="P203:AY203" si="228">P285*P188</f>
        <v>7188.1345601876283</v>
      </c>
      <c r="Q203" s="37">
        <f t="shared" si="228"/>
        <v>6828.5529511434752</v>
      </c>
      <c r="R203" s="37">
        <f t="shared" si="228"/>
        <v>5472.907856579066</v>
      </c>
      <c r="S203" s="37">
        <f t="shared" si="228"/>
        <v>7407.9608927644049</v>
      </c>
      <c r="T203" s="37">
        <f t="shared" si="228"/>
        <v>6535.5709052849643</v>
      </c>
      <c r="U203" s="37">
        <f t="shared" si="228"/>
        <v>8458.9028521781183</v>
      </c>
      <c r="V203" s="37">
        <f t="shared" si="228"/>
        <v>8183.5987460231436</v>
      </c>
      <c r="W203" s="37">
        <f t="shared" si="228"/>
        <v>10235.378694920015</v>
      </c>
      <c r="X203" s="37">
        <f t="shared" si="228"/>
        <v>11214.035946398559</v>
      </c>
      <c r="Y203" s="37">
        <f t="shared" si="228"/>
        <v>11264.979318879499</v>
      </c>
      <c r="Z203" s="37">
        <f t="shared" si="228"/>
        <v>12234.505302375348</v>
      </c>
      <c r="AA203" s="37">
        <f t="shared" si="228"/>
        <v>12305.414826626664</v>
      </c>
      <c r="AB203" s="37">
        <f t="shared" si="228"/>
        <v>14757.42372937801</v>
      </c>
      <c r="AC203" s="37">
        <f t="shared" si="228"/>
        <v>15155.546425140546</v>
      </c>
      <c r="AD203" s="37">
        <f t="shared" si="228"/>
        <v>13598.489145367748</v>
      </c>
      <c r="AE203" s="37">
        <f t="shared" si="228"/>
        <v>15921.118915807485</v>
      </c>
      <c r="AF203" s="37">
        <f t="shared" si="228"/>
        <v>14773.424071876078</v>
      </c>
      <c r="AG203" s="37">
        <f t="shared" si="228"/>
        <v>17111.036259029537</v>
      </c>
      <c r="AH203" s="37">
        <f t="shared" si="228"/>
        <v>17073.715242815604</v>
      </c>
      <c r="AI203" s="37">
        <f t="shared" si="228"/>
        <v>19515.888443917651</v>
      </c>
      <c r="AJ203" s="37">
        <f t="shared" si="228"/>
        <v>20657.185739656637</v>
      </c>
      <c r="AK203" s="37">
        <f t="shared" si="228"/>
        <v>20725.639906509317</v>
      </c>
      <c r="AL203" s="37">
        <f t="shared" si="228"/>
        <v>21861.306634656179</v>
      </c>
      <c r="AM203" s="37">
        <f t="shared" si="228"/>
        <v>21920.232330878865</v>
      </c>
      <c r="AN203" s="37">
        <f t="shared" si="228"/>
        <v>23031.823737030732</v>
      </c>
      <c r="AO203" s="37">
        <f t="shared" si="228"/>
        <v>23614.612958045745</v>
      </c>
      <c r="AP203" s="37">
        <f t="shared" si="228"/>
        <v>12479.556923798094</v>
      </c>
      <c r="AQ203" s="37">
        <f t="shared" si="228"/>
        <v>18749.441011764688</v>
      </c>
      <c r="AR203" s="37">
        <f t="shared" si="228"/>
        <v>13688.669961331127</v>
      </c>
      <c r="AS203" s="37">
        <f t="shared" si="228"/>
        <v>19962.245069641507</v>
      </c>
      <c r="AT203" s="37">
        <f t="shared" si="228"/>
        <v>14898.957993792732</v>
      </c>
      <c r="AU203" s="37">
        <f t="shared" si="228"/>
        <v>21184.736161468038</v>
      </c>
      <c r="AV203" s="37">
        <f t="shared" si="228"/>
        <v>25502.776559130161</v>
      </c>
      <c r="AW203" s="37">
        <f t="shared" si="228"/>
        <v>22383.951979789545</v>
      </c>
      <c r="AX203" s="37">
        <f t="shared" si="228"/>
        <v>26704.062173841317</v>
      </c>
      <c r="AY203" s="37">
        <f t="shared" si="228"/>
        <v>23599.694135550326</v>
      </c>
      <c r="BA203" s="37">
        <f t="shared" si="196"/>
        <v>21470.887954545455</v>
      </c>
      <c r="BB203" s="37">
        <f t="shared" si="196"/>
        <v>107329.94285336087</v>
      </c>
      <c r="BC203" s="37">
        <f t="shared" si="196"/>
        <v>213071.00684503367</v>
      </c>
      <c r="BD203" s="37">
        <f t="shared" si="196"/>
        <v>245800.52866518401</v>
      </c>
      <c r="BF203" s="77" t="s">
        <v>248</v>
      </c>
      <c r="BG203" s="77" t="str">
        <f t="shared" si="163"/>
        <v>Driver Background CheckStrong Case Scenario</v>
      </c>
    </row>
    <row r="204" spans="2:59" x14ac:dyDescent="0.25">
      <c r="B204" s="41" t="s">
        <v>73</v>
      </c>
      <c r="C204" s="78" t="s">
        <v>26</v>
      </c>
      <c r="D204" s="63">
        <f t="shared" ref="D204:O204" si="229">D45</f>
        <v>11687.647806427554</v>
      </c>
      <c r="E204" s="63">
        <f t="shared" si="229"/>
        <v>24108.945706534094</v>
      </c>
      <c r="F204" s="63">
        <f t="shared" si="229"/>
        <v>2426.6631594460223</v>
      </c>
      <c r="G204" s="63">
        <f t="shared" si="229"/>
        <v>8839.7574151633507</v>
      </c>
      <c r="H204" s="63">
        <f t="shared" si="229"/>
        <v>11844.136199273988</v>
      </c>
      <c r="I204" s="63">
        <f t="shared" si="229"/>
        <v>9267.342292649304</v>
      </c>
      <c r="J204" s="63">
        <f t="shared" si="229"/>
        <v>23241.408058570076</v>
      </c>
      <c r="K204" s="63">
        <f t="shared" si="229"/>
        <v>-39.388422140151725</v>
      </c>
      <c r="L204" s="63">
        <f t="shared" si="229"/>
        <v>12516.878495536299</v>
      </c>
      <c r="M204" s="63">
        <f t="shared" si="229"/>
        <v>17432.006773374364</v>
      </c>
      <c r="N204" s="63">
        <f t="shared" si="229"/>
        <v>9544.194280946971</v>
      </c>
      <c r="O204" s="63">
        <f t="shared" si="229"/>
        <v>14560.832237556824</v>
      </c>
      <c r="P204" s="37">
        <f t="shared" ref="P204:AY204" si="230">P286*P188</f>
        <v>27130.558772923767</v>
      </c>
      <c r="Q204" s="37">
        <f t="shared" si="230"/>
        <v>25773.370771482092</v>
      </c>
      <c r="R204" s="37">
        <f t="shared" si="230"/>
        <v>20656.687353086891</v>
      </c>
      <c r="S204" s="37">
        <f t="shared" si="230"/>
        <v>27960.260997593148</v>
      </c>
      <c r="T204" s="37">
        <f t="shared" si="230"/>
        <v>24667.553045336423</v>
      </c>
      <c r="U204" s="37">
        <f t="shared" si="230"/>
        <v>31926.887158812526</v>
      </c>
      <c r="V204" s="37">
        <f t="shared" si="230"/>
        <v>30887.792221186621</v>
      </c>
      <c r="W204" s="37">
        <f t="shared" si="230"/>
        <v>38631.934463732519</v>
      </c>
      <c r="X204" s="37">
        <f t="shared" si="230"/>
        <v>42325.73260530398</v>
      </c>
      <c r="Y204" s="37">
        <f t="shared" si="230"/>
        <v>42518.01088690992</v>
      </c>
      <c r="Z204" s="37">
        <f t="shared" si="230"/>
        <v>46177.344397831868</v>
      </c>
      <c r="AA204" s="37">
        <f t="shared" si="230"/>
        <v>46444.98198852413</v>
      </c>
      <c r="AB204" s="37">
        <f t="shared" si="230"/>
        <v>55699.729668997614</v>
      </c>
      <c r="AC204" s="37">
        <f t="shared" si="230"/>
        <v>57202.385344928422</v>
      </c>
      <c r="AD204" s="37">
        <f t="shared" si="230"/>
        <v>51325.501198148886</v>
      </c>
      <c r="AE204" s="37">
        <f t="shared" si="230"/>
        <v>60091.926334883239</v>
      </c>
      <c r="AF204" s="37">
        <f t="shared" si="230"/>
        <v>55760.120613114748</v>
      </c>
      <c r="AG204" s="37">
        <f t="shared" si="230"/>
        <v>64583.094682511459</v>
      </c>
      <c r="AH204" s="37">
        <f t="shared" si="230"/>
        <v>64442.23198505093</v>
      </c>
      <c r="AI204" s="37">
        <f t="shared" si="230"/>
        <v>73659.856253401987</v>
      </c>
      <c r="AJ204" s="37">
        <f t="shared" si="230"/>
        <v>77967.515368594904</v>
      </c>
      <c r="AK204" s="37">
        <f t="shared" si="230"/>
        <v>78225.885573200503</v>
      </c>
      <c r="AL204" s="37">
        <f t="shared" si="230"/>
        <v>82512.292937510909</v>
      </c>
      <c r="AM204" s="37">
        <f t="shared" si="230"/>
        <v>82734.699328378934</v>
      </c>
      <c r="AN204" s="37">
        <f t="shared" si="230"/>
        <v>86930.237923762863</v>
      </c>
      <c r="AO204" s="37">
        <f t="shared" si="230"/>
        <v>89129.890292619122</v>
      </c>
      <c r="AP204" s="37">
        <f t="shared" si="230"/>
        <v>47102.255772506607</v>
      </c>
      <c r="AQ204" s="37">
        <f t="shared" si="230"/>
        <v>70767.012925238174</v>
      </c>
      <c r="AR204" s="37">
        <f t="shared" si="230"/>
        <v>51665.875450633779</v>
      </c>
      <c r="AS204" s="37">
        <f t="shared" si="230"/>
        <v>75344.563817859278</v>
      </c>
      <c r="AT204" s="37">
        <f t="shared" si="230"/>
        <v>56233.929974644911</v>
      </c>
      <c r="AU204" s="37">
        <f t="shared" si="230"/>
        <v>79958.676998193187</v>
      </c>
      <c r="AV204" s="37">
        <f t="shared" si="230"/>
        <v>96256.486647095124</v>
      </c>
      <c r="AW204" s="37">
        <f t="shared" si="230"/>
        <v>84484.941075189301</v>
      </c>
      <c r="AX204" s="37">
        <f t="shared" si="230"/>
        <v>100790.56286674482</v>
      </c>
      <c r="AY204" s="37">
        <f t="shared" si="230"/>
        <v>89073.581386998922</v>
      </c>
      <c r="BA204" s="37">
        <f t="shared" si="196"/>
        <v>145430.42400333867</v>
      </c>
      <c r="BB204" s="37">
        <f t="shared" si="196"/>
        <v>405101.11466272391</v>
      </c>
      <c r="BC204" s="37">
        <f t="shared" si="196"/>
        <v>804205.23928872251</v>
      </c>
      <c r="BD204" s="37">
        <f t="shared" si="196"/>
        <v>927738.015131486</v>
      </c>
      <c r="BF204" s="77" t="s">
        <v>248</v>
      </c>
      <c r="BG204" s="77" t="str">
        <f t="shared" si="163"/>
        <v>Facilities &amp; Technology ExpensesStrong Case Scenario</v>
      </c>
    </row>
    <row r="205" spans="2:59" x14ac:dyDescent="0.25">
      <c r="B205" s="56" t="s">
        <v>74</v>
      </c>
      <c r="C205" s="79" t="s">
        <v>26</v>
      </c>
      <c r="D205" s="68">
        <f t="shared" ref="D205:O205" si="231">D46</f>
        <v>660882.2926385582</v>
      </c>
      <c r="E205" s="68">
        <f t="shared" si="231"/>
        <v>665480.58103785501</v>
      </c>
      <c r="F205" s="68">
        <f t="shared" si="231"/>
        <v>539468.55407151964</v>
      </c>
      <c r="G205" s="68">
        <f t="shared" si="231"/>
        <v>1253682.1872432525</v>
      </c>
      <c r="H205" s="68">
        <f t="shared" si="231"/>
        <v>1031694.0962377526</v>
      </c>
      <c r="I205" s="68">
        <f t="shared" si="231"/>
        <v>1069769.468883184</v>
      </c>
      <c r="J205" s="68">
        <f t="shared" si="231"/>
        <v>1344792.6661957621</v>
      </c>
      <c r="K205" s="68">
        <f t="shared" si="231"/>
        <v>1276857.9352473295</v>
      </c>
      <c r="L205" s="68">
        <f t="shared" si="231"/>
        <v>1509445.4635667405</v>
      </c>
      <c r="M205" s="68">
        <f t="shared" si="231"/>
        <v>2567616.409403149</v>
      </c>
      <c r="N205" s="68">
        <f t="shared" si="231"/>
        <v>2572347.3803068562</v>
      </c>
      <c r="O205" s="68">
        <f t="shared" si="231"/>
        <v>1504391.3848031028</v>
      </c>
      <c r="P205" s="68">
        <f t="shared" ref="P205:AY205" si="232">SUM(P193:P204)</f>
        <v>2328019.7616373925</v>
      </c>
      <c r="Q205" s="68">
        <f t="shared" si="232"/>
        <v>2211562.1348683257</v>
      </c>
      <c r="R205" s="68">
        <f t="shared" si="232"/>
        <v>1772509.6180453296</v>
      </c>
      <c r="S205" s="68">
        <f t="shared" si="232"/>
        <v>2399214.8738159337</v>
      </c>
      <c r="T205" s="68">
        <f t="shared" si="232"/>
        <v>2116674.0958573031</v>
      </c>
      <c r="U205" s="68">
        <f t="shared" si="232"/>
        <v>2739583.2446864406</v>
      </c>
      <c r="V205" s="68">
        <f t="shared" si="232"/>
        <v>2650420.5566173433</v>
      </c>
      <c r="W205" s="68">
        <f t="shared" si="232"/>
        <v>3314930.1352247028</v>
      </c>
      <c r="X205" s="68">
        <f t="shared" si="232"/>
        <v>3631887.6715972992</v>
      </c>
      <c r="Y205" s="68">
        <f t="shared" si="232"/>
        <v>3648386.6918739853</v>
      </c>
      <c r="Z205" s="68">
        <f t="shared" si="232"/>
        <v>3962386.8862360036</v>
      </c>
      <c r="AA205" s="68">
        <f t="shared" si="232"/>
        <v>3985352.340257925</v>
      </c>
      <c r="AB205" s="68">
        <f t="shared" si="232"/>
        <v>4779483.9934036816</v>
      </c>
      <c r="AC205" s="68">
        <f t="shared" si="232"/>
        <v>4908423.9145377325</v>
      </c>
      <c r="AD205" s="68">
        <f t="shared" si="232"/>
        <v>4404140.0719133653</v>
      </c>
      <c r="AE205" s="68">
        <f t="shared" si="232"/>
        <v>5156369.7302866336</v>
      </c>
      <c r="AF205" s="68">
        <f t="shared" si="232"/>
        <v>4784666.0212603649</v>
      </c>
      <c r="AG205" s="68">
        <f t="shared" si="232"/>
        <v>5541748.0320617333</v>
      </c>
      <c r="AH205" s="68">
        <f t="shared" si="232"/>
        <v>5529660.8816970699</v>
      </c>
      <c r="AI205" s="68">
        <f t="shared" si="232"/>
        <v>6320607.0480357269</v>
      </c>
      <c r="AJ205" s="68">
        <f t="shared" si="232"/>
        <v>6690238.784355687</v>
      </c>
      <c r="AK205" s="68">
        <f t="shared" si="232"/>
        <v>6712409.0222477438</v>
      </c>
      <c r="AL205" s="68">
        <f t="shared" si="232"/>
        <v>7080217.1877213391</v>
      </c>
      <c r="AM205" s="68">
        <f t="shared" si="232"/>
        <v>7099301.4416576037</v>
      </c>
      <c r="AN205" s="68">
        <f t="shared" si="232"/>
        <v>7459312.3372132778</v>
      </c>
      <c r="AO205" s="68">
        <f t="shared" si="232"/>
        <v>7648060.1704698661</v>
      </c>
      <c r="AP205" s="68">
        <f t="shared" si="232"/>
        <v>4041751.707875981</v>
      </c>
      <c r="AQ205" s="68">
        <f t="shared" si="232"/>
        <v>6072377.8651555218</v>
      </c>
      <c r="AR205" s="68">
        <f t="shared" si="232"/>
        <v>4433346.9154866785</v>
      </c>
      <c r="AS205" s="68">
        <f t="shared" si="232"/>
        <v>6465168.482817186</v>
      </c>
      <c r="AT205" s="68">
        <f t="shared" si="232"/>
        <v>4825322.6684795823</v>
      </c>
      <c r="AU205" s="68">
        <f t="shared" si="232"/>
        <v>6861096.4383065905</v>
      </c>
      <c r="AV205" s="68">
        <f t="shared" si="232"/>
        <v>8259579.3538856823</v>
      </c>
      <c r="AW205" s="68">
        <f t="shared" si="232"/>
        <v>7249486.23542911</v>
      </c>
      <c r="AX205" s="68">
        <f t="shared" si="232"/>
        <v>8648639.4955680184</v>
      </c>
      <c r="AY205" s="68">
        <f t="shared" si="232"/>
        <v>7643228.4142890545</v>
      </c>
      <c r="BA205" s="134">
        <f t="shared" si="196"/>
        <v>15996428.419635063</v>
      </c>
      <c r="BB205" s="134">
        <f t="shared" si="196"/>
        <v>34760928.010717988</v>
      </c>
      <c r="BC205" s="134">
        <f t="shared" si="196"/>
        <v>69007266.129178688</v>
      </c>
      <c r="BD205" s="134">
        <f t="shared" si="196"/>
        <v>79607370.084976554</v>
      </c>
      <c r="BF205" s="77" t="s">
        <v>248</v>
      </c>
      <c r="BG205" s="77" t="str">
        <f t="shared" si="163"/>
        <v>Total Operating ExpensesStrong Case Scenario</v>
      </c>
    </row>
    <row r="206" spans="2:59" x14ac:dyDescent="0.25">
      <c r="B206" s="60" t="s">
        <v>75</v>
      </c>
      <c r="C206" s="81" t="s">
        <v>26</v>
      </c>
      <c r="D206" s="63">
        <f t="shared" ref="D206:O206" si="233">D47</f>
        <v>-93518.376622934695</v>
      </c>
      <c r="E206" s="63">
        <f t="shared" si="233"/>
        <v>-117640.06718842263</v>
      </c>
      <c r="F206" s="63">
        <f t="shared" si="233"/>
        <v>336862.53136881965</v>
      </c>
      <c r="G206" s="63">
        <f t="shared" si="233"/>
        <v>-315285.48699467134</v>
      </c>
      <c r="H206" s="63">
        <f t="shared" si="233"/>
        <v>-244205.79317588289</v>
      </c>
      <c r="I206" s="63">
        <f t="shared" si="233"/>
        <v>-321697.68744568754</v>
      </c>
      <c r="J206" s="63">
        <f t="shared" si="233"/>
        <v>-587478.32225638011</v>
      </c>
      <c r="K206" s="63">
        <f t="shared" si="233"/>
        <v>488894.56668448972</v>
      </c>
      <c r="L206" s="63">
        <f t="shared" si="233"/>
        <v>-1806196.2583817665</v>
      </c>
      <c r="M206" s="63">
        <f t="shared" si="233"/>
        <v>-1961635.3191885094</v>
      </c>
      <c r="N206" s="63">
        <f t="shared" si="233"/>
        <v>-1488146.1337917086</v>
      </c>
      <c r="O206" s="63">
        <f t="shared" si="233"/>
        <v>1461965.3768824977</v>
      </c>
      <c r="P206" s="37">
        <f>P208-P207</f>
        <v>-99330.605207845889</v>
      </c>
      <c r="Q206" s="37">
        <f t="shared" ref="Q206:AY206" si="234">Q208-Q207</f>
        <v>-114161.99475267564</v>
      </c>
      <c r="R206" s="37">
        <f t="shared" si="234"/>
        <v>-140691.77014948803</v>
      </c>
      <c r="S206" s="37">
        <f t="shared" si="234"/>
        <v>-129395.52746343942</v>
      </c>
      <c r="T206" s="37">
        <f t="shared" si="234"/>
        <v>-147454.26175075234</v>
      </c>
      <c r="U206" s="37">
        <f t="shared" si="234"/>
        <v>-132397.39372029217</v>
      </c>
      <c r="V206" s="37">
        <f t="shared" si="234"/>
        <v>-135733.64135381984</v>
      </c>
      <c r="W206" s="37">
        <f t="shared" si="234"/>
        <v>-104153.53907275744</v>
      </c>
      <c r="X206" s="37">
        <f t="shared" si="234"/>
        <v>-83034.526019456127</v>
      </c>
      <c r="Y206" s="37">
        <f t="shared" si="234"/>
        <v>-60334.966059505852</v>
      </c>
      <c r="Z206" s="37">
        <f t="shared" si="234"/>
        <v>-26135.932040325599</v>
      </c>
      <c r="AA206" s="37">
        <f t="shared" si="234"/>
        <v>15507.402728282199</v>
      </c>
      <c r="AB206" s="37">
        <f t="shared" si="234"/>
        <v>-31592.173273113207</v>
      </c>
      <c r="AC206" s="37">
        <f t="shared" si="234"/>
        <v>-28542.688572097453</v>
      </c>
      <c r="AD206" s="37">
        <f t="shared" si="234"/>
        <v>-46518.885728894238</v>
      </c>
      <c r="AE206" s="37">
        <f t="shared" si="234"/>
        <v>-20314.496001458727</v>
      </c>
      <c r="AF206" s="37">
        <f t="shared" si="234"/>
        <v>-31941.89899308348</v>
      </c>
      <c r="AG206" s="37">
        <f t="shared" si="234"/>
        <v>-3896.4527852954634</v>
      </c>
      <c r="AH206" s="37">
        <f t="shared" si="234"/>
        <v>-1647.7517800423957</v>
      </c>
      <c r="AI206" s="37">
        <f t="shared" si="234"/>
        <v>28505.567467150511</v>
      </c>
      <c r="AJ206" s="37">
        <f t="shared" si="234"/>
        <v>43664.907405777732</v>
      </c>
      <c r="AK206" s="37">
        <f t="shared" si="234"/>
        <v>46208.116412549731</v>
      </c>
      <c r="AL206" s="37">
        <f t="shared" si="234"/>
        <v>58960.832772889742</v>
      </c>
      <c r="AM206" s="37">
        <f t="shared" si="234"/>
        <v>57760.126338599017</v>
      </c>
      <c r="AN206" s="37">
        <f t="shared" si="234"/>
        <v>64743.42576367408</v>
      </c>
      <c r="AO206" s="37">
        <f t="shared" si="234"/>
        <v>71580.58916648</v>
      </c>
      <c r="AP206" s="37">
        <f t="shared" si="234"/>
        <v>-52158.814816046273</v>
      </c>
      <c r="AQ206" s="37">
        <f t="shared" si="234"/>
        <v>18356.216813686216</v>
      </c>
      <c r="AR206" s="37">
        <f t="shared" si="234"/>
        <v>-37506.888402076904</v>
      </c>
      <c r="AS206" s="37">
        <f t="shared" si="234"/>
        <v>33023.790703670034</v>
      </c>
      <c r="AT206" s="37">
        <f t="shared" si="234"/>
        <v>-23034.531336487038</v>
      </c>
      <c r="AU206" s="37">
        <f t="shared" si="234"/>
        <v>47327.109216885889</v>
      </c>
      <c r="AV206" s="37">
        <f t="shared" si="234"/>
        <v>95514.821028500912</v>
      </c>
      <c r="AW206" s="37">
        <f t="shared" si="234"/>
        <v>60538.38255120207</v>
      </c>
      <c r="AX206" s="37">
        <f t="shared" si="234"/>
        <v>108384.7057382418</v>
      </c>
      <c r="AY206" s="37">
        <f t="shared" si="234"/>
        <v>73370.005544404165</v>
      </c>
      <c r="BA206" s="174">
        <f t="shared" si="196"/>
        <v>-4648080.9701101556</v>
      </c>
      <c r="BB206" s="174">
        <f t="shared" si="196"/>
        <v>-1157316.7548620764</v>
      </c>
      <c r="BC206" s="174">
        <f t="shared" si="196"/>
        <v>70645.20326298177</v>
      </c>
      <c r="BD206" s="174">
        <f t="shared" si="196"/>
        <v>460138.81197213492</v>
      </c>
      <c r="BF206" s="77" t="s">
        <v>248</v>
      </c>
      <c r="BG206" s="77" t="str">
        <f t="shared" si="163"/>
        <v>Contribution excl. D&amp;A and SBCStrong Case Scenario</v>
      </c>
    </row>
    <row r="207" spans="2:59" x14ac:dyDescent="0.25">
      <c r="B207" s="61" t="s">
        <v>76</v>
      </c>
      <c r="C207" s="80" t="s">
        <v>26</v>
      </c>
      <c r="D207" s="64">
        <f t="shared" ref="D207:O207" si="235">D48</f>
        <v>24839.49494318182</v>
      </c>
      <c r="E207" s="64">
        <f t="shared" si="235"/>
        <v>26729.779900568174</v>
      </c>
      <c r="F207" s="64">
        <f t="shared" si="235"/>
        <v>39129.349360795452</v>
      </c>
      <c r="G207" s="64">
        <f t="shared" si="235"/>
        <v>56058.401278409081</v>
      </c>
      <c r="H207" s="64">
        <f t="shared" si="235"/>
        <v>71786.252114898962</v>
      </c>
      <c r="I207" s="64">
        <f t="shared" si="235"/>
        <v>111790.84577777777</v>
      </c>
      <c r="J207" s="64">
        <f t="shared" si="235"/>
        <v>165660.23419805081</v>
      </c>
      <c r="K207" s="64">
        <f t="shared" si="235"/>
        <v>170376.62966866163</v>
      </c>
      <c r="L207" s="64">
        <f t="shared" si="235"/>
        <v>236854.87413622506</v>
      </c>
      <c r="M207" s="64">
        <f t="shared" si="235"/>
        <v>233301.60961706124</v>
      </c>
      <c r="N207" s="64">
        <f t="shared" si="235"/>
        <v>326423.82485553023</v>
      </c>
      <c r="O207" s="64">
        <f t="shared" si="235"/>
        <v>-385836.4838023769</v>
      </c>
      <c r="P207" s="152">
        <f>AVERAGE(D207:O207)</f>
        <v>89759.567670731965</v>
      </c>
      <c r="Q207" s="152">
        <f t="shared" ref="Q207:AY207" si="236">AVERAGE(E207:P207)</f>
        <v>95169.573731361132</v>
      </c>
      <c r="R207" s="152">
        <f t="shared" si="236"/>
        <v>100872.8898839272</v>
      </c>
      <c r="S207" s="152">
        <f t="shared" si="236"/>
        <v>106018.18492752152</v>
      </c>
      <c r="T207" s="152">
        <f t="shared" si="236"/>
        <v>110181.50023161422</v>
      </c>
      <c r="U207" s="152">
        <f t="shared" si="236"/>
        <v>113381.10424134049</v>
      </c>
      <c r="V207" s="152">
        <f t="shared" si="236"/>
        <v>113513.62577997071</v>
      </c>
      <c r="W207" s="152">
        <f t="shared" si="236"/>
        <v>109168.07507846404</v>
      </c>
      <c r="X207" s="152">
        <f t="shared" si="236"/>
        <v>104067.36219594757</v>
      </c>
      <c r="Y207" s="152">
        <f t="shared" si="236"/>
        <v>93001.736200924453</v>
      </c>
      <c r="Z207" s="152">
        <f t="shared" si="236"/>
        <v>81310.080082913046</v>
      </c>
      <c r="AA207" s="152">
        <f t="shared" si="236"/>
        <v>60883.934685194959</v>
      </c>
      <c r="AB207" s="152">
        <f t="shared" si="236"/>
        <v>98110.636225825932</v>
      </c>
      <c r="AC207" s="152">
        <f t="shared" si="236"/>
        <v>98806.558605417085</v>
      </c>
      <c r="AD207" s="152">
        <f t="shared" si="236"/>
        <v>99109.640678255106</v>
      </c>
      <c r="AE207" s="152">
        <f t="shared" si="236"/>
        <v>98962.703244449105</v>
      </c>
      <c r="AF207" s="152">
        <f t="shared" si="236"/>
        <v>98374.74643752641</v>
      </c>
      <c r="AG207" s="152">
        <f t="shared" si="236"/>
        <v>97390.850288019064</v>
      </c>
      <c r="AH207" s="152">
        <f t="shared" si="236"/>
        <v>96058.329125242293</v>
      </c>
      <c r="AI207" s="152">
        <f t="shared" si="236"/>
        <v>94603.721070681582</v>
      </c>
      <c r="AJ207" s="152">
        <f t="shared" si="236"/>
        <v>93390.024903366386</v>
      </c>
      <c r="AK207" s="152">
        <f t="shared" si="236"/>
        <v>92500.246795651285</v>
      </c>
      <c r="AL207" s="152">
        <f t="shared" si="236"/>
        <v>92458.456011878516</v>
      </c>
      <c r="AM207" s="152">
        <f t="shared" si="236"/>
        <v>93387.487339292304</v>
      </c>
      <c r="AN207" s="152">
        <f t="shared" si="236"/>
        <v>96096.116727133747</v>
      </c>
      <c r="AO207" s="152">
        <f t="shared" si="236"/>
        <v>95928.240102242737</v>
      </c>
      <c r="AP207" s="152">
        <f t="shared" si="236"/>
        <v>95688.380226978217</v>
      </c>
      <c r="AQ207" s="152">
        <f t="shared" si="236"/>
        <v>95403.275189371823</v>
      </c>
      <c r="AR207" s="152">
        <f t="shared" si="236"/>
        <v>95106.656184782041</v>
      </c>
      <c r="AS207" s="152">
        <f t="shared" si="236"/>
        <v>94834.315330386671</v>
      </c>
      <c r="AT207" s="152">
        <f t="shared" si="236"/>
        <v>94621.270750583964</v>
      </c>
      <c r="AU207" s="152">
        <f t="shared" si="236"/>
        <v>94501.515886029098</v>
      </c>
      <c r="AV207" s="152">
        <f t="shared" si="236"/>
        <v>94492.998787308054</v>
      </c>
      <c r="AW207" s="152">
        <f t="shared" si="236"/>
        <v>94584.91327763653</v>
      </c>
      <c r="AX207" s="152">
        <f t="shared" si="236"/>
        <v>94758.635484468643</v>
      </c>
      <c r="AY207" s="152">
        <f t="shared" si="236"/>
        <v>94950.317107184484</v>
      </c>
      <c r="BA207" s="175">
        <f t="shared" si="196"/>
        <v>1077114.8120487835</v>
      </c>
      <c r="BB207" s="175">
        <f t="shared" si="196"/>
        <v>1177327.6347099112</v>
      </c>
      <c r="BC207" s="175">
        <f t="shared" si="196"/>
        <v>1153153.400725605</v>
      </c>
      <c r="BD207" s="175">
        <f t="shared" si="196"/>
        <v>1140966.6350541061</v>
      </c>
      <c r="BF207" s="77" t="s">
        <v>248</v>
      </c>
      <c r="BG207" s="77" t="str">
        <f t="shared" si="163"/>
        <v>Depreciation and AmortizationStrong Case Scenario</v>
      </c>
    </row>
    <row r="208" spans="2:59" x14ac:dyDescent="0.25">
      <c r="B208" s="44" t="s">
        <v>77</v>
      </c>
      <c r="C208" s="81" t="s">
        <v>26</v>
      </c>
      <c r="D208" s="67">
        <f t="shared" ref="D208:O208" si="237">D49</f>
        <v>-118357.87156611723</v>
      </c>
      <c r="E208" s="67">
        <f t="shared" si="237"/>
        <v>-144369.84708899015</v>
      </c>
      <c r="F208" s="67">
        <f t="shared" si="237"/>
        <v>297733.18200802652</v>
      </c>
      <c r="G208" s="67">
        <f t="shared" si="237"/>
        <v>-371343.88827308314</v>
      </c>
      <c r="H208" s="67">
        <f t="shared" si="237"/>
        <v>-315992.0452907827</v>
      </c>
      <c r="I208" s="67">
        <f t="shared" si="237"/>
        <v>-433488.53322346165</v>
      </c>
      <c r="J208" s="67">
        <f t="shared" si="237"/>
        <v>-753138.55645442428</v>
      </c>
      <c r="K208" s="67">
        <f t="shared" si="237"/>
        <v>318517.93701582728</v>
      </c>
      <c r="L208" s="67">
        <f t="shared" si="237"/>
        <v>-2043051.1325179981</v>
      </c>
      <c r="M208" s="67">
        <f t="shared" si="237"/>
        <v>-2194936.9288055636</v>
      </c>
      <c r="N208" s="67">
        <f t="shared" si="237"/>
        <v>-1814569.9586472407</v>
      </c>
      <c r="O208" s="67">
        <f t="shared" si="237"/>
        <v>1847801.8606848763</v>
      </c>
      <c r="P208" s="67">
        <f t="shared" ref="P208:AY208" si="238">P188-P205-P207</f>
        <v>-9571.0375371139235</v>
      </c>
      <c r="Q208" s="67">
        <f t="shared" si="238"/>
        <v>-18992.421021314512</v>
      </c>
      <c r="R208" s="67">
        <f t="shared" si="238"/>
        <v>-39818.880265560831</v>
      </c>
      <c r="S208" s="67">
        <f t="shared" si="238"/>
        <v>-23377.342535917895</v>
      </c>
      <c r="T208" s="67">
        <f t="shared" si="238"/>
        <v>-37272.761519138119</v>
      </c>
      <c r="U208" s="67">
        <f t="shared" si="238"/>
        <v>-19016.289478951672</v>
      </c>
      <c r="V208" s="67">
        <f t="shared" si="238"/>
        <v>-22220.01557384913</v>
      </c>
      <c r="W208" s="67">
        <f t="shared" si="238"/>
        <v>5014.5360057065991</v>
      </c>
      <c r="X208" s="67">
        <f t="shared" si="238"/>
        <v>21032.836176491444</v>
      </c>
      <c r="Y208" s="67">
        <f t="shared" si="238"/>
        <v>32666.770141418601</v>
      </c>
      <c r="Z208" s="67">
        <f t="shared" si="238"/>
        <v>55174.148042587447</v>
      </c>
      <c r="AA208" s="67">
        <f t="shared" si="238"/>
        <v>76391.337413477158</v>
      </c>
      <c r="AB208" s="67">
        <f t="shared" si="238"/>
        <v>66518.462952712725</v>
      </c>
      <c r="AC208" s="67">
        <f t="shared" si="238"/>
        <v>70263.870033319632</v>
      </c>
      <c r="AD208" s="67">
        <f t="shared" si="238"/>
        <v>52590.754949360868</v>
      </c>
      <c r="AE208" s="67">
        <f t="shared" si="238"/>
        <v>78648.207242990378</v>
      </c>
      <c r="AF208" s="67">
        <f t="shared" si="238"/>
        <v>66432.84744444293</v>
      </c>
      <c r="AG208" s="67">
        <f t="shared" si="238"/>
        <v>93494.397502723601</v>
      </c>
      <c r="AH208" s="67">
        <f t="shared" si="238"/>
        <v>94410.577345199898</v>
      </c>
      <c r="AI208" s="67">
        <f t="shared" si="238"/>
        <v>123109.28853783209</v>
      </c>
      <c r="AJ208" s="67">
        <f t="shared" si="238"/>
        <v>137054.93230914412</v>
      </c>
      <c r="AK208" s="67">
        <f t="shared" si="238"/>
        <v>138708.36320820102</v>
      </c>
      <c r="AL208" s="67">
        <f t="shared" si="238"/>
        <v>151419.28878476826</v>
      </c>
      <c r="AM208" s="67">
        <f t="shared" si="238"/>
        <v>151147.61367789132</v>
      </c>
      <c r="AN208" s="67">
        <f t="shared" si="238"/>
        <v>160839.54249080783</v>
      </c>
      <c r="AO208" s="67">
        <f t="shared" si="238"/>
        <v>167508.82926872274</v>
      </c>
      <c r="AP208" s="67">
        <f t="shared" si="238"/>
        <v>43529.565410931944</v>
      </c>
      <c r="AQ208" s="67">
        <f t="shared" si="238"/>
        <v>113759.49200305804</v>
      </c>
      <c r="AR208" s="67">
        <f t="shared" si="238"/>
        <v>57599.767782705138</v>
      </c>
      <c r="AS208" s="67">
        <f t="shared" si="238"/>
        <v>127858.10603405671</v>
      </c>
      <c r="AT208" s="67">
        <f t="shared" si="238"/>
        <v>71586.739414096926</v>
      </c>
      <c r="AU208" s="67">
        <f t="shared" si="238"/>
        <v>141828.62510291499</v>
      </c>
      <c r="AV208" s="67">
        <f t="shared" si="238"/>
        <v>190007.81981580897</v>
      </c>
      <c r="AW208" s="67">
        <f t="shared" si="238"/>
        <v>155123.2958288386</v>
      </c>
      <c r="AX208" s="67">
        <f t="shared" si="238"/>
        <v>203143.34122271044</v>
      </c>
      <c r="AY208" s="67">
        <f t="shared" si="238"/>
        <v>168320.32265158865</v>
      </c>
      <c r="BA208" s="174">
        <f t="shared" si="196"/>
        <v>-5725195.7821589317</v>
      </c>
      <c r="BB208" s="174">
        <f t="shared" si="196"/>
        <v>20010.879847835182</v>
      </c>
      <c r="BC208" s="174">
        <f t="shared" si="196"/>
        <v>1223798.6039885869</v>
      </c>
      <c r="BD208" s="174">
        <f t="shared" si="196"/>
        <v>1601105.4470262409</v>
      </c>
      <c r="BF208" s="77" t="s">
        <v>248</v>
      </c>
      <c r="BG208" s="77" t="str">
        <f t="shared" si="163"/>
        <v>ContributionStrong Case Scenario</v>
      </c>
    </row>
    <row r="209" spans="2:59" x14ac:dyDescent="0.25">
      <c r="B209" s="62" t="s">
        <v>78</v>
      </c>
      <c r="C209" s="80" t="s">
        <v>26</v>
      </c>
      <c r="D209" s="64">
        <f t="shared" ref="D209:O209" si="239">D50</f>
        <v>121.76223011363638</v>
      </c>
      <c r="E209" s="64">
        <f t="shared" si="239"/>
        <v>842.33053977272721</v>
      </c>
      <c r="F209" s="64">
        <f t="shared" si="239"/>
        <v>300.38132102272732</v>
      </c>
      <c r="G209" s="64">
        <f t="shared" si="239"/>
        <v>238.08398437499994</v>
      </c>
      <c r="H209" s="64">
        <f t="shared" si="239"/>
        <v>295.84720643939386</v>
      </c>
      <c r="I209" s="64">
        <f t="shared" si="239"/>
        <v>258.33779687500004</v>
      </c>
      <c r="J209" s="64">
        <f t="shared" si="239"/>
        <v>276.7103851010101</v>
      </c>
      <c r="K209" s="64">
        <f t="shared" si="239"/>
        <v>270.40537247474748</v>
      </c>
      <c r="L209" s="64">
        <f t="shared" si="239"/>
        <v>263.77738415404036</v>
      </c>
      <c r="M209" s="64">
        <f t="shared" si="239"/>
        <v>227.6311710858586</v>
      </c>
      <c r="N209" s="64">
        <f t="shared" si="239"/>
        <v>214.51625000000004</v>
      </c>
      <c r="O209" s="64">
        <f t="shared" si="239"/>
        <v>0</v>
      </c>
      <c r="P209" s="152">
        <f>AVERAGE(D209:O209)</f>
        <v>275.81530345117841</v>
      </c>
      <c r="Q209" s="152">
        <f>P209</f>
        <v>275.81530345117841</v>
      </c>
      <c r="R209" s="152">
        <f t="shared" ref="R209:AY209" si="240">Q209</f>
        <v>275.81530345117841</v>
      </c>
      <c r="S209" s="152">
        <f t="shared" si="240"/>
        <v>275.81530345117841</v>
      </c>
      <c r="T209" s="152">
        <f t="shared" si="240"/>
        <v>275.81530345117841</v>
      </c>
      <c r="U209" s="152">
        <f t="shared" si="240"/>
        <v>275.81530345117841</v>
      </c>
      <c r="V209" s="152">
        <f t="shared" si="240"/>
        <v>275.81530345117841</v>
      </c>
      <c r="W209" s="152">
        <f t="shared" si="240"/>
        <v>275.81530345117841</v>
      </c>
      <c r="X209" s="152">
        <f t="shared" si="240"/>
        <v>275.81530345117841</v>
      </c>
      <c r="Y209" s="152">
        <f t="shared" si="240"/>
        <v>275.81530345117841</v>
      </c>
      <c r="Z209" s="152">
        <f t="shared" si="240"/>
        <v>275.81530345117841</v>
      </c>
      <c r="AA209" s="152">
        <f t="shared" si="240"/>
        <v>275.81530345117841</v>
      </c>
      <c r="AB209" s="152">
        <f t="shared" si="240"/>
        <v>275.81530345117841</v>
      </c>
      <c r="AC209" s="152">
        <f t="shared" si="240"/>
        <v>275.81530345117841</v>
      </c>
      <c r="AD209" s="152">
        <f t="shared" si="240"/>
        <v>275.81530345117841</v>
      </c>
      <c r="AE209" s="152">
        <f t="shared" si="240"/>
        <v>275.81530345117841</v>
      </c>
      <c r="AF209" s="152">
        <f t="shared" si="240"/>
        <v>275.81530345117841</v>
      </c>
      <c r="AG209" s="152">
        <f t="shared" si="240"/>
        <v>275.81530345117841</v>
      </c>
      <c r="AH209" s="152">
        <f t="shared" si="240"/>
        <v>275.81530345117841</v>
      </c>
      <c r="AI209" s="152">
        <f t="shared" si="240"/>
        <v>275.81530345117841</v>
      </c>
      <c r="AJ209" s="152">
        <f t="shared" si="240"/>
        <v>275.81530345117841</v>
      </c>
      <c r="AK209" s="152">
        <f t="shared" si="240"/>
        <v>275.81530345117841</v>
      </c>
      <c r="AL209" s="152">
        <f t="shared" si="240"/>
        <v>275.81530345117841</v>
      </c>
      <c r="AM209" s="152">
        <f t="shared" si="240"/>
        <v>275.81530345117841</v>
      </c>
      <c r="AN209" s="152">
        <f t="shared" si="240"/>
        <v>275.81530345117841</v>
      </c>
      <c r="AO209" s="152">
        <f t="shared" si="240"/>
        <v>275.81530345117841</v>
      </c>
      <c r="AP209" s="152">
        <f t="shared" si="240"/>
        <v>275.81530345117841</v>
      </c>
      <c r="AQ209" s="152">
        <f t="shared" si="240"/>
        <v>275.81530345117841</v>
      </c>
      <c r="AR209" s="152">
        <f t="shared" si="240"/>
        <v>275.81530345117841</v>
      </c>
      <c r="AS209" s="152">
        <f t="shared" si="240"/>
        <v>275.81530345117841</v>
      </c>
      <c r="AT209" s="152">
        <f t="shared" si="240"/>
        <v>275.81530345117841</v>
      </c>
      <c r="AU209" s="152">
        <f t="shared" si="240"/>
        <v>275.81530345117841</v>
      </c>
      <c r="AV209" s="152">
        <f t="shared" si="240"/>
        <v>275.81530345117841</v>
      </c>
      <c r="AW209" s="152">
        <f t="shared" si="240"/>
        <v>275.81530345117841</v>
      </c>
      <c r="AX209" s="152">
        <f t="shared" si="240"/>
        <v>275.81530345117841</v>
      </c>
      <c r="AY209" s="152">
        <f t="shared" si="240"/>
        <v>275.81530345117841</v>
      </c>
      <c r="BA209" s="175">
        <f t="shared" si="196"/>
        <v>3309.7836414141411</v>
      </c>
      <c r="BB209" s="175">
        <f t="shared" si="196"/>
        <v>3309.7836414141407</v>
      </c>
      <c r="BC209" s="175">
        <f t="shared" si="196"/>
        <v>3309.7836414141407</v>
      </c>
      <c r="BD209" s="175">
        <f t="shared" si="196"/>
        <v>3309.7836414141407</v>
      </c>
      <c r="BF209" s="77" t="s">
        <v>248</v>
      </c>
      <c r="BG209" s="77" t="str">
        <f t="shared" si="163"/>
        <v>Stock CompensationStrong Case Scenario</v>
      </c>
    </row>
    <row r="210" spans="2:59" x14ac:dyDescent="0.25">
      <c r="B210" s="57" t="s">
        <v>79</v>
      </c>
      <c r="C210" s="81" t="s">
        <v>26</v>
      </c>
      <c r="D210" s="67">
        <f t="shared" ref="D210:O210" si="241">D51</f>
        <v>-118479.63379623088</v>
      </c>
      <c r="E210" s="67">
        <f t="shared" si="241"/>
        <v>-145212.17762876287</v>
      </c>
      <c r="F210" s="67">
        <f t="shared" si="241"/>
        <v>297432.80068700376</v>
      </c>
      <c r="G210" s="67">
        <f t="shared" si="241"/>
        <v>-371581.97225745814</v>
      </c>
      <c r="H210" s="67">
        <f t="shared" si="241"/>
        <v>-316287.89249722211</v>
      </c>
      <c r="I210" s="67">
        <f t="shared" si="241"/>
        <v>-433746.87102033664</v>
      </c>
      <c r="J210" s="67">
        <f t="shared" si="241"/>
        <v>-753415.26683952531</v>
      </c>
      <c r="K210" s="67">
        <f t="shared" si="241"/>
        <v>318247.53164335253</v>
      </c>
      <c r="L210" s="67">
        <f t="shared" si="241"/>
        <v>-2043314.9099021521</v>
      </c>
      <c r="M210" s="67">
        <f t="shared" si="241"/>
        <v>-2195164.5599766495</v>
      </c>
      <c r="N210" s="67">
        <f t="shared" si="241"/>
        <v>-1814784.4748972408</v>
      </c>
      <c r="O210" s="67">
        <f t="shared" si="241"/>
        <v>1847801.8606848763</v>
      </c>
      <c r="P210" s="67">
        <f>P208-P209</f>
        <v>-9846.8528405651014</v>
      </c>
      <c r="Q210" s="67">
        <f t="shared" ref="Q210:AY210" si="242">Q208-Q209</f>
        <v>-19268.23632476569</v>
      </c>
      <c r="R210" s="67">
        <f t="shared" si="242"/>
        <v>-40094.695569012008</v>
      </c>
      <c r="S210" s="67">
        <f t="shared" si="242"/>
        <v>-23653.157839369072</v>
      </c>
      <c r="T210" s="67">
        <f t="shared" si="242"/>
        <v>-37548.576822589297</v>
      </c>
      <c r="U210" s="67">
        <f t="shared" si="242"/>
        <v>-19292.10478240285</v>
      </c>
      <c r="V210" s="67">
        <f t="shared" si="242"/>
        <v>-22495.830877300308</v>
      </c>
      <c r="W210" s="67">
        <f t="shared" si="242"/>
        <v>4738.7207022554203</v>
      </c>
      <c r="X210" s="67">
        <f t="shared" si="242"/>
        <v>20757.020873040266</v>
      </c>
      <c r="Y210" s="67">
        <f t="shared" si="242"/>
        <v>32390.954837967423</v>
      </c>
      <c r="Z210" s="67">
        <f t="shared" si="242"/>
        <v>54898.332739136269</v>
      </c>
      <c r="AA210" s="67">
        <f t="shared" si="242"/>
        <v>76115.522110025981</v>
      </c>
      <c r="AB210" s="67">
        <f t="shared" si="242"/>
        <v>66242.647649261547</v>
      </c>
      <c r="AC210" s="67">
        <f t="shared" si="242"/>
        <v>69988.054729868454</v>
      </c>
      <c r="AD210" s="67">
        <f t="shared" si="242"/>
        <v>52314.93964590969</v>
      </c>
      <c r="AE210" s="67">
        <f t="shared" si="242"/>
        <v>78372.3919395392</v>
      </c>
      <c r="AF210" s="67">
        <f t="shared" si="242"/>
        <v>66157.032140991752</v>
      </c>
      <c r="AG210" s="67">
        <f t="shared" si="242"/>
        <v>93218.582199272423</v>
      </c>
      <c r="AH210" s="67">
        <f t="shared" si="242"/>
        <v>94134.76204174872</v>
      </c>
      <c r="AI210" s="67">
        <f t="shared" si="242"/>
        <v>122833.47323438092</v>
      </c>
      <c r="AJ210" s="67">
        <f t="shared" si="242"/>
        <v>136779.11700569294</v>
      </c>
      <c r="AK210" s="67">
        <f t="shared" si="242"/>
        <v>138432.54790474984</v>
      </c>
      <c r="AL210" s="67">
        <f t="shared" si="242"/>
        <v>151143.47348131708</v>
      </c>
      <c r="AM210" s="67">
        <f t="shared" si="242"/>
        <v>150871.79837444014</v>
      </c>
      <c r="AN210" s="67">
        <f t="shared" si="242"/>
        <v>160563.72718735665</v>
      </c>
      <c r="AO210" s="67">
        <f t="shared" si="242"/>
        <v>167233.01396527156</v>
      </c>
      <c r="AP210" s="67">
        <f t="shared" si="242"/>
        <v>43253.750107480766</v>
      </c>
      <c r="AQ210" s="67">
        <f t="shared" si="242"/>
        <v>113483.67669960686</v>
      </c>
      <c r="AR210" s="67">
        <f t="shared" si="242"/>
        <v>57323.95247925396</v>
      </c>
      <c r="AS210" s="67">
        <f t="shared" si="242"/>
        <v>127582.29073060553</v>
      </c>
      <c r="AT210" s="67">
        <f t="shared" si="242"/>
        <v>71310.924110645748</v>
      </c>
      <c r="AU210" s="67">
        <f t="shared" si="242"/>
        <v>141552.80979946381</v>
      </c>
      <c r="AV210" s="67">
        <f t="shared" si="242"/>
        <v>189732.00451235779</v>
      </c>
      <c r="AW210" s="67">
        <f t="shared" si="242"/>
        <v>154847.48052538742</v>
      </c>
      <c r="AX210" s="67">
        <f t="shared" si="242"/>
        <v>202867.52591925926</v>
      </c>
      <c r="AY210" s="67">
        <f t="shared" si="242"/>
        <v>168044.50734813747</v>
      </c>
      <c r="BA210" s="174">
        <f t="shared" si="196"/>
        <v>-5728505.5658003455</v>
      </c>
      <c r="BB210" s="174">
        <f t="shared" si="196"/>
        <v>16701.096206421018</v>
      </c>
      <c r="BC210" s="174">
        <f t="shared" si="196"/>
        <v>1220488.8203471727</v>
      </c>
      <c r="BD210" s="174">
        <f t="shared" si="196"/>
        <v>1597795.6633848269</v>
      </c>
      <c r="BF210" s="77" t="s">
        <v>248</v>
      </c>
      <c r="BG210" s="77" t="str">
        <f t="shared" si="163"/>
        <v>Contribution incl. Stock CompStrong Case Scenario</v>
      </c>
    </row>
    <row r="211" spans="2:59" x14ac:dyDescent="0.25">
      <c r="B211" s="58" t="s">
        <v>80</v>
      </c>
      <c r="C211" s="80" t="s">
        <v>26</v>
      </c>
      <c r="D211" s="64">
        <f t="shared" ref="D211:O211" si="243">D52</f>
        <v>0</v>
      </c>
      <c r="E211" s="64">
        <f t="shared" si="243"/>
        <v>0</v>
      </c>
      <c r="F211" s="64">
        <f t="shared" si="243"/>
        <v>0</v>
      </c>
      <c r="G211" s="64">
        <f t="shared" si="243"/>
        <v>0</v>
      </c>
      <c r="H211" s="64">
        <f t="shared" si="243"/>
        <v>0</v>
      </c>
      <c r="I211" s="64">
        <f t="shared" si="243"/>
        <v>0</v>
      </c>
      <c r="J211" s="64">
        <f t="shared" si="243"/>
        <v>0</v>
      </c>
      <c r="K211" s="64">
        <f t="shared" si="243"/>
        <v>0</v>
      </c>
      <c r="L211" s="64">
        <f t="shared" si="243"/>
        <v>0</v>
      </c>
      <c r="M211" s="64">
        <f t="shared" si="243"/>
        <v>0</v>
      </c>
      <c r="N211" s="64">
        <f t="shared" si="243"/>
        <v>0</v>
      </c>
      <c r="O211" s="64">
        <f t="shared" si="243"/>
        <v>0</v>
      </c>
      <c r="P211" s="118">
        <v>0</v>
      </c>
      <c r="Q211" s="118">
        <v>0</v>
      </c>
      <c r="R211" s="118">
        <v>0</v>
      </c>
      <c r="S211" s="118">
        <v>0</v>
      </c>
      <c r="T211" s="118">
        <v>0</v>
      </c>
      <c r="U211" s="118">
        <v>0</v>
      </c>
      <c r="V211" s="118">
        <v>0</v>
      </c>
      <c r="W211" s="118">
        <v>0</v>
      </c>
      <c r="X211" s="118">
        <v>0</v>
      </c>
      <c r="Y211" s="118">
        <v>0</v>
      </c>
      <c r="Z211" s="118">
        <v>0</v>
      </c>
      <c r="AA211" s="118">
        <v>0</v>
      </c>
      <c r="AB211" s="118">
        <v>0</v>
      </c>
      <c r="AC211" s="118">
        <v>0</v>
      </c>
      <c r="AD211" s="118">
        <v>0</v>
      </c>
      <c r="AE211" s="118">
        <v>0</v>
      </c>
      <c r="AF211" s="118">
        <v>0</v>
      </c>
      <c r="AG211" s="118">
        <v>0</v>
      </c>
      <c r="AH211" s="118">
        <v>0</v>
      </c>
      <c r="AI211" s="118">
        <v>0</v>
      </c>
      <c r="AJ211" s="118">
        <v>0</v>
      </c>
      <c r="AK211" s="118">
        <v>0</v>
      </c>
      <c r="AL211" s="118">
        <v>0</v>
      </c>
      <c r="AM211" s="118">
        <v>0</v>
      </c>
      <c r="AN211" s="118">
        <v>0</v>
      </c>
      <c r="AO211" s="118">
        <v>0</v>
      </c>
      <c r="AP211" s="118">
        <v>0</v>
      </c>
      <c r="AQ211" s="118">
        <v>0</v>
      </c>
      <c r="AR211" s="118">
        <v>0</v>
      </c>
      <c r="AS211" s="118">
        <v>0</v>
      </c>
      <c r="AT211" s="118">
        <v>0</v>
      </c>
      <c r="AU211" s="118">
        <v>0</v>
      </c>
      <c r="AV211" s="118">
        <v>0</v>
      </c>
      <c r="AW211" s="118">
        <v>0</v>
      </c>
      <c r="AX211" s="118">
        <v>0</v>
      </c>
      <c r="AY211" s="118">
        <v>0</v>
      </c>
      <c r="BA211" s="175">
        <f t="shared" si="196"/>
        <v>0</v>
      </c>
      <c r="BB211" s="175">
        <f t="shared" si="196"/>
        <v>0</v>
      </c>
      <c r="BC211" s="175">
        <f t="shared" si="196"/>
        <v>0</v>
      </c>
      <c r="BD211" s="175">
        <f t="shared" si="196"/>
        <v>0</v>
      </c>
      <c r="BF211" s="77" t="s">
        <v>248</v>
      </c>
      <c r="BG211" s="77" t="str">
        <f t="shared" si="163"/>
        <v>Corporate AllocationStrong Case Scenario</v>
      </c>
    </row>
    <row r="212" spans="2:59" x14ac:dyDescent="0.25">
      <c r="B212" s="59" t="s">
        <v>81</v>
      </c>
      <c r="C212" s="79" t="s">
        <v>26</v>
      </c>
      <c r="D212" s="68">
        <f t="shared" ref="D212:O212" si="244">D53</f>
        <v>-118479.63379623088</v>
      </c>
      <c r="E212" s="68">
        <f t="shared" si="244"/>
        <v>-145212.17762876287</v>
      </c>
      <c r="F212" s="68">
        <f t="shared" si="244"/>
        <v>297432.80068700376</v>
      </c>
      <c r="G212" s="68">
        <f t="shared" si="244"/>
        <v>-371581.97225745814</v>
      </c>
      <c r="H212" s="68">
        <f t="shared" si="244"/>
        <v>-316287.89249722211</v>
      </c>
      <c r="I212" s="68">
        <f t="shared" si="244"/>
        <v>-433746.87102033664</v>
      </c>
      <c r="J212" s="68">
        <f t="shared" si="244"/>
        <v>-753415.26683952531</v>
      </c>
      <c r="K212" s="68">
        <f t="shared" si="244"/>
        <v>318247.53164335253</v>
      </c>
      <c r="L212" s="68">
        <f t="shared" si="244"/>
        <v>-2043314.9099021521</v>
      </c>
      <c r="M212" s="68">
        <f t="shared" si="244"/>
        <v>-2195164.5599766495</v>
      </c>
      <c r="N212" s="68">
        <f t="shared" si="244"/>
        <v>-1814784.4748972408</v>
      </c>
      <c r="O212" s="68">
        <f t="shared" si="244"/>
        <v>1847801.8606848763</v>
      </c>
      <c r="P212" s="68">
        <f t="shared" ref="P212:AY212" si="245">SUM(P210:P211)</f>
        <v>-9846.8528405651014</v>
      </c>
      <c r="Q212" s="68">
        <f t="shared" si="245"/>
        <v>-19268.23632476569</v>
      </c>
      <c r="R212" s="68">
        <f t="shared" si="245"/>
        <v>-40094.695569012008</v>
      </c>
      <c r="S212" s="68">
        <f t="shared" si="245"/>
        <v>-23653.157839369072</v>
      </c>
      <c r="T212" s="68">
        <f t="shared" si="245"/>
        <v>-37548.576822589297</v>
      </c>
      <c r="U212" s="68">
        <f t="shared" si="245"/>
        <v>-19292.10478240285</v>
      </c>
      <c r="V212" s="68">
        <f t="shared" si="245"/>
        <v>-22495.830877300308</v>
      </c>
      <c r="W212" s="68">
        <f t="shared" si="245"/>
        <v>4738.7207022554203</v>
      </c>
      <c r="X212" s="68">
        <f t="shared" si="245"/>
        <v>20757.020873040266</v>
      </c>
      <c r="Y212" s="68">
        <f t="shared" si="245"/>
        <v>32390.954837967423</v>
      </c>
      <c r="Z212" s="68">
        <f t="shared" si="245"/>
        <v>54898.332739136269</v>
      </c>
      <c r="AA212" s="68">
        <f t="shared" si="245"/>
        <v>76115.522110025981</v>
      </c>
      <c r="AB212" s="68">
        <f t="shared" si="245"/>
        <v>66242.647649261547</v>
      </c>
      <c r="AC212" s="68">
        <f t="shared" si="245"/>
        <v>69988.054729868454</v>
      </c>
      <c r="AD212" s="68">
        <f t="shared" si="245"/>
        <v>52314.93964590969</v>
      </c>
      <c r="AE212" s="68">
        <f t="shared" si="245"/>
        <v>78372.3919395392</v>
      </c>
      <c r="AF212" s="68">
        <f t="shared" si="245"/>
        <v>66157.032140991752</v>
      </c>
      <c r="AG212" s="68">
        <f t="shared" si="245"/>
        <v>93218.582199272423</v>
      </c>
      <c r="AH212" s="68">
        <f t="shared" si="245"/>
        <v>94134.76204174872</v>
      </c>
      <c r="AI212" s="68">
        <f t="shared" si="245"/>
        <v>122833.47323438092</v>
      </c>
      <c r="AJ212" s="68">
        <f t="shared" si="245"/>
        <v>136779.11700569294</v>
      </c>
      <c r="AK212" s="68">
        <f t="shared" si="245"/>
        <v>138432.54790474984</v>
      </c>
      <c r="AL212" s="68">
        <f t="shared" si="245"/>
        <v>151143.47348131708</v>
      </c>
      <c r="AM212" s="68">
        <f t="shared" si="245"/>
        <v>150871.79837444014</v>
      </c>
      <c r="AN212" s="68">
        <f t="shared" si="245"/>
        <v>160563.72718735665</v>
      </c>
      <c r="AO212" s="68">
        <f t="shared" si="245"/>
        <v>167233.01396527156</v>
      </c>
      <c r="AP212" s="68">
        <f t="shared" si="245"/>
        <v>43253.750107480766</v>
      </c>
      <c r="AQ212" s="68">
        <f t="shared" si="245"/>
        <v>113483.67669960686</v>
      </c>
      <c r="AR212" s="68">
        <f t="shared" si="245"/>
        <v>57323.95247925396</v>
      </c>
      <c r="AS212" s="68">
        <f t="shared" si="245"/>
        <v>127582.29073060553</v>
      </c>
      <c r="AT212" s="68">
        <f t="shared" si="245"/>
        <v>71310.924110645748</v>
      </c>
      <c r="AU212" s="68">
        <f t="shared" si="245"/>
        <v>141552.80979946381</v>
      </c>
      <c r="AV212" s="68">
        <f t="shared" si="245"/>
        <v>189732.00451235779</v>
      </c>
      <c r="AW212" s="68">
        <f t="shared" si="245"/>
        <v>154847.48052538742</v>
      </c>
      <c r="AX212" s="68">
        <f t="shared" si="245"/>
        <v>202867.52591925926</v>
      </c>
      <c r="AY212" s="68">
        <f t="shared" si="245"/>
        <v>168044.50734813747</v>
      </c>
      <c r="BA212" s="176">
        <f t="shared" si="196"/>
        <v>-5728505.5658003455</v>
      </c>
      <c r="BB212" s="176">
        <f t="shared" si="196"/>
        <v>16701.096206421018</v>
      </c>
      <c r="BC212" s="176">
        <f t="shared" si="196"/>
        <v>1220488.8203471727</v>
      </c>
      <c r="BD212" s="176">
        <f t="shared" si="196"/>
        <v>1597795.6633848269</v>
      </c>
      <c r="BF212" s="77" t="s">
        <v>248</v>
      </c>
      <c r="BG212" s="77" t="str">
        <f t="shared" si="163"/>
        <v>EBITStrong Case Scenario</v>
      </c>
    </row>
    <row r="213" spans="2:59" x14ac:dyDescent="0.25">
      <c r="B213" s="35"/>
      <c r="C213" s="35"/>
    </row>
    <row r="214" spans="2:59" x14ac:dyDescent="0.25">
      <c r="B214" s="35"/>
      <c r="C214" s="35"/>
    </row>
    <row r="215" spans="2:59" x14ac:dyDescent="0.25">
      <c r="B215" s="69" t="s">
        <v>82</v>
      </c>
      <c r="C215" s="69" t="s">
        <v>113</v>
      </c>
      <c r="D215" s="70">
        <v>44562</v>
      </c>
      <c r="E215" s="70">
        <v>44593</v>
      </c>
      <c r="F215" s="70">
        <v>44621</v>
      </c>
      <c r="G215" s="70">
        <v>44652</v>
      </c>
      <c r="H215" s="70">
        <v>44682</v>
      </c>
      <c r="I215" s="70">
        <v>44713</v>
      </c>
      <c r="J215" s="70">
        <v>44743</v>
      </c>
      <c r="K215" s="70">
        <v>44774</v>
      </c>
      <c r="L215" s="70">
        <v>44805</v>
      </c>
      <c r="M215" s="70">
        <v>44835</v>
      </c>
      <c r="N215" s="70">
        <v>44866</v>
      </c>
      <c r="O215" s="70">
        <v>44896</v>
      </c>
      <c r="P215" s="70">
        <v>44927</v>
      </c>
      <c r="Q215" s="70">
        <v>44958</v>
      </c>
      <c r="R215" s="70">
        <v>44986</v>
      </c>
      <c r="S215" s="70">
        <v>45017</v>
      </c>
      <c r="T215" s="70">
        <v>45047</v>
      </c>
      <c r="U215" s="70">
        <v>45078</v>
      </c>
      <c r="V215" s="70">
        <v>45108</v>
      </c>
      <c r="W215" s="70">
        <v>45139</v>
      </c>
      <c r="X215" s="70">
        <v>45170</v>
      </c>
      <c r="Y215" s="70">
        <v>45200</v>
      </c>
      <c r="Z215" s="70">
        <v>45231</v>
      </c>
      <c r="AA215" s="70">
        <v>45261</v>
      </c>
      <c r="AB215" s="70">
        <v>45292</v>
      </c>
      <c r="AC215" s="70">
        <v>45323</v>
      </c>
      <c r="AD215" s="70">
        <v>45352</v>
      </c>
      <c r="AE215" s="70">
        <v>45383</v>
      </c>
      <c r="AF215" s="70">
        <v>45413</v>
      </c>
      <c r="AG215" s="70">
        <v>45444</v>
      </c>
      <c r="AH215" s="70">
        <v>45474</v>
      </c>
      <c r="AI215" s="70">
        <v>45505</v>
      </c>
      <c r="AJ215" s="70">
        <v>45536</v>
      </c>
      <c r="AK215" s="70">
        <v>45566</v>
      </c>
      <c r="AL215" s="70">
        <v>45597</v>
      </c>
      <c r="AM215" s="70">
        <v>45627</v>
      </c>
      <c r="AN215" s="70">
        <v>45658</v>
      </c>
      <c r="AO215" s="70">
        <v>45689</v>
      </c>
      <c r="AP215" s="70">
        <v>45717</v>
      </c>
      <c r="AQ215" s="70">
        <v>45748</v>
      </c>
      <c r="AR215" s="70">
        <v>45778</v>
      </c>
      <c r="AS215" s="70">
        <v>45809</v>
      </c>
      <c r="AT215" s="70">
        <v>45839</v>
      </c>
      <c r="AU215" s="70">
        <v>45870</v>
      </c>
      <c r="AV215" s="70">
        <v>45901</v>
      </c>
      <c r="AW215" s="70">
        <v>45931</v>
      </c>
      <c r="AX215" s="70">
        <v>45962</v>
      </c>
      <c r="AY215" s="70">
        <v>45992</v>
      </c>
      <c r="BA215" s="49">
        <v>2022</v>
      </c>
      <c r="BB215" s="49">
        <f>BA215+1</f>
        <v>2023</v>
      </c>
      <c r="BC215" s="49">
        <f>BB215+1</f>
        <v>2024</v>
      </c>
      <c r="BD215" s="49">
        <f>BC215+1</f>
        <v>2025</v>
      </c>
    </row>
    <row r="216" spans="2:59" x14ac:dyDescent="0.25">
      <c r="B216" s="48" t="s">
        <v>83</v>
      </c>
      <c r="C216" s="82" t="s">
        <v>118</v>
      </c>
      <c r="D216" s="66">
        <f t="shared" ref="D216:O216" si="246">D57</f>
        <v>2796592</v>
      </c>
      <c r="E216" s="66">
        <f t="shared" si="246"/>
        <v>3528766</v>
      </c>
      <c r="F216" s="66">
        <f t="shared" si="246"/>
        <v>5206040</v>
      </c>
      <c r="G216" s="66">
        <f t="shared" si="246"/>
        <v>6819183</v>
      </c>
      <c r="H216" s="66">
        <f t="shared" si="246"/>
        <v>8353469</v>
      </c>
      <c r="I216" s="66">
        <f t="shared" si="246"/>
        <v>9373781</v>
      </c>
      <c r="J216" s="66">
        <f t="shared" si="246"/>
        <v>12653373</v>
      </c>
      <c r="K216" s="66">
        <f t="shared" si="246"/>
        <v>13085161</v>
      </c>
      <c r="L216" s="66">
        <f t="shared" si="246"/>
        <v>15473871</v>
      </c>
      <c r="M216" s="66">
        <f t="shared" si="246"/>
        <v>17227719</v>
      </c>
      <c r="N216" s="66">
        <f t="shared" si="246"/>
        <v>18770028</v>
      </c>
      <c r="O216" s="66">
        <f t="shared" si="246"/>
        <v>22973636</v>
      </c>
      <c r="P216" s="37">
        <f t="shared" ref="P216:AY216" si="247">P234*P312</f>
        <v>24876319.285210874</v>
      </c>
      <c r="Q216" s="37">
        <f t="shared" si="247"/>
        <v>23631898.101832423</v>
      </c>
      <c r="R216" s="37">
        <f t="shared" si="247"/>
        <v>18940352.621229477</v>
      </c>
      <c r="S216" s="37">
        <f t="shared" si="247"/>
        <v>25637082.733736813</v>
      </c>
      <c r="T216" s="37">
        <f t="shared" si="247"/>
        <v>22617961.195590049</v>
      </c>
      <c r="U216" s="37">
        <f t="shared" si="247"/>
        <v>29274127.576692283</v>
      </c>
      <c r="V216" s="37">
        <f t="shared" si="247"/>
        <v>26142802.668463014</v>
      </c>
      <c r="W216" s="37">
        <f t="shared" si="247"/>
        <v>32697288.046816409</v>
      </c>
      <c r="X216" s="37">
        <f t="shared" si="247"/>
        <v>35823644.091325194</v>
      </c>
      <c r="Y216" s="37">
        <f t="shared" si="247"/>
        <v>35986384.540285066</v>
      </c>
      <c r="Z216" s="37">
        <f t="shared" si="247"/>
        <v>39083570.418416753</v>
      </c>
      <c r="AA216" s="37">
        <f t="shared" si="247"/>
        <v>39310093.462538168</v>
      </c>
      <c r="AB216" s="37">
        <f t="shared" si="247"/>
        <v>42082987.60523694</v>
      </c>
      <c r="AC216" s="37">
        <f t="shared" si="247"/>
        <v>43218293.657185957</v>
      </c>
      <c r="AD216" s="37">
        <f t="shared" si="247"/>
        <v>38778113.351535499</v>
      </c>
      <c r="AE216" s="37">
        <f t="shared" si="247"/>
        <v>45401437.424448699</v>
      </c>
      <c r="AF216" s="37">
        <f t="shared" si="247"/>
        <v>42128614.960483558</v>
      </c>
      <c r="AG216" s="37">
        <f t="shared" si="247"/>
        <v>48794663.621944368</v>
      </c>
      <c r="AH216" s="37">
        <f t="shared" si="247"/>
        <v>45442354.716324762</v>
      </c>
      <c r="AI216" s="37">
        <f t="shared" si="247"/>
        <v>51942293.323997147</v>
      </c>
      <c r="AJ216" s="37">
        <f t="shared" si="247"/>
        <v>54979900.301282071</v>
      </c>
      <c r="AK216" s="37">
        <f t="shared" si="247"/>
        <v>55162093.718923792</v>
      </c>
      <c r="AL216" s="37">
        <f t="shared" si="247"/>
        <v>58184714.722380824</v>
      </c>
      <c r="AM216" s="37">
        <f t="shared" si="247"/>
        <v>58341547.746217489</v>
      </c>
      <c r="AN216" s="37">
        <f t="shared" si="247"/>
        <v>61300091.347278506</v>
      </c>
      <c r="AO216" s="37">
        <f t="shared" si="247"/>
        <v>62851207.441788793</v>
      </c>
      <c r="AP216" s="37">
        <f t="shared" si="247"/>
        <v>33214824.329018142</v>
      </c>
      <c r="AQ216" s="37">
        <f t="shared" si="247"/>
        <v>49902363.783883356</v>
      </c>
      <c r="AR216" s="37">
        <f t="shared" si="247"/>
        <v>36432925.53091263</v>
      </c>
      <c r="AS216" s="37">
        <f t="shared" si="247"/>
        <v>53130288.779447913</v>
      </c>
      <c r="AT216" s="37">
        <f t="shared" si="247"/>
        <v>39654154.027339973</v>
      </c>
      <c r="AU216" s="37">
        <f t="shared" si="247"/>
        <v>56383996.191237167</v>
      </c>
      <c r="AV216" s="37">
        <f t="shared" si="247"/>
        <v>67876628.031430885</v>
      </c>
      <c r="AW216" s="37">
        <f t="shared" si="247"/>
        <v>59575755.560688116</v>
      </c>
      <c r="AX216" s="37">
        <f t="shared" si="247"/>
        <v>71073896.244176373</v>
      </c>
      <c r="AY216" s="37">
        <f t="shared" si="247"/>
        <v>62811500.417620547</v>
      </c>
      <c r="BA216" s="37">
        <f t="shared" ref="BA216:BD231" si="248">SUMIF($D$10:$AY$10,BA$11,$D216:$AY216)</f>
        <v>136261619</v>
      </c>
      <c r="BB216" s="37">
        <f t="shared" si="248"/>
        <v>354021524.74213654</v>
      </c>
      <c r="BC216" s="37">
        <f t="shared" si="248"/>
        <v>584457015.14996099</v>
      </c>
      <c r="BD216" s="37">
        <f t="shared" si="248"/>
        <v>654207631.68482244</v>
      </c>
      <c r="BF216" s="77" t="s">
        <v>248</v>
      </c>
      <c r="BG216" s="77" t="str">
        <f t="shared" ref="BG216:BG279" si="249">B216&amp;BF216</f>
        <v>Shopping_SessionsStrong Case Scenario</v>
      </c>
    </row>
    <row r="217" spans="2:59" x14ac:dyDescent="0.25">
      <c r="B217" s="48" t="s">
        <v>84</v>
      </c>
      <c r="C217" s="82" t="s">
        <v>26</v>
      </c>
      <c r="D217" s="66">
        <f t="shared" ref="D217:O217" si="250">D58</f>
        <v>1864207.2101772917</v>
      </c>
      <c r="E217" s="66">
        <f t="shared" si="250"/>
        <v>2319329.3047254118</v>
      </c>
      <c r="F217" s="66">
        <f t="shared" si="250"/>
        <v>3150787.8476903862</v>
      </c>
      <c r="G217" s="66">
        <f t="shared" si="250"/>
        <v>3773627.7988826744</v>
      </c>
      <c r="H217" s="66">
        <f t="shared" si="250"/>
        <v>4300225.3061124636</v>
      </c>
      <c r="I217" s="66">
        <f t="shared" si="250"/>
        <v>18247365.581348725</v>
      </c>
      <c r="J217" s="66">
        <f t="shared" si="250"/>
        <v>21245195.98070107</v>
      </c>
      <c r="K217" s="66">
        <f t="shared" si="250"/>
        <v>22620034.052684646</v>
      </c>
      <c r="L217" s="66">
        <f t="shared" si="250"/>
        <v>22584444.765369497</v>
      </c>
      <c r="M217" s="66">
        <f t="shared" si="250"/>
        <v>21096865.380601585</v>
      </c>
      <c r="N217" s="66">
        <f t="shared" si="250"/>
        <v>24462300.98517682</v>
      </c>
      <c r="O217" s="66">
        <f t="shared" si="250"/>
        <v>30620172.352799725</v>
      </c>
      <c r="P217" s="37">
        <f t="shared" ref="P217:AY217" si="251">P175*P316</f>
        <v>42278644.311774589</v>
      </c>
      <c r="Q217" s="37">
        <f t="shared" si="251"/>
        <v>40163683.493701577</v>
      </c>
      <c r="R217" s="37">
        <f t="shared" si="251"/>
        <v>32190149.291443318</v>
      </c>
      <c r="S217" s="37">
        <f t="shared" si="251"/>
        <v>43571602.762615383</v>
      </c>
      <c r="T217" s="37">
        <f t="shared" si="251"/>
        <v>38440443.117096186</v>
      </c>
      <c r="U217" s="37">
        <f t="shared" si="251"/>
        <v>49752956.342230566</v>
      </c>
      <c r="V217" s="37">
        <f t="shared" si="251"/>
        <v>48133692.77889058</v>
      </c>
      <c r="W217" s="37">
        <f t="shared" si="251"/>
        <v>60201702.071022883</v>
      </c>
      <c r="X217" s="37">
        <f t="shared" si="251"/>
        <v>65957896.740439348</v>
      </c>
      <c r="Y217" s="37">
        <f t="shared" si="251"/>
        <v>66257531.744087309</v>
      </c>
      <c r="Z217" s="37">
        <f t="shared" si="251"/>
        <v>71960018.789095238</v>
      </c>
      <c r="AA217" s="37">
        <f t="shared" si="251"/>
        <v>72377089.24444595</v>
      </c>
      <c r="AB217" s="37">
        <f t="shared" si="251"/>
        <v>86799135.935517102</v>
      </c>
      <c r="AC217" s="37">
        <f t="shared" si="251"/>
        <v>89140784.899605259</v>
      </c>
      <c r="AD217" s="37">
        <f t="shared" si="251"/>
        <v>79982599.232188463</v>
      </c>
      <c r="AE217" s="37">
        <f t="shared" si="251"/>
        <v>93643673.202094376</v>
      </c>
      <c r="AF217" s="37">
        <f t="shared" si="251"/>
        <v>86893245.580193013</v>
      </c>
      <c r="AG217" s="37">
        <f t="shared" si="251"/>
        <v>100642442.03331997</v>
      </c>
      <c r="AH217" s="37">
        <f t="shared" si="251"/>
        <v>100422930.00879528</v>
      </c>
      <c r="AI217" s="37">
        <f t="shared" si="251"/>
        <v>114787125.78902093</v>
      </c>
      <c r="AJ217" s="37">
        <f t="shared" si="251"/>
        <v>121499924.77970631</v>
      </c>
      <c r="AK217" s="37">
        <f t="shared" si="251"/>
        <v>121902553.49342754</v>
      </c>
      <c r="AL217" s="37">
        <f t="shared" si="251"/>
        <v>128582235.0233161</v>
      </c>
      <c r="AM217" s="37">
        <f t="shared" si="251"/>
        <v>128928819.87513851</v>
      </c>
      <c r="AN217" s="37">
        <f t="shared" si="251"/>
        <v>135466896.93632978</v>
      </c>
      <c r="AO217" s="37">
        <f t="shared" si="251"/>
        <v>138894703.96716931</v>
      </c>
      <c r="AP217" s="37">
        <f t="shared" si="251"/>
        <v>73401345.499579906</v>
      </c>
      <c r="AQ217" s="37">
        <f t="shared" si="251"/>
        <v>110279091.31966873</v>
      </c>
      <c r="AR217" s="37">
        <f t="shared" si="251"/>
        <v>80513018.162153736</v>
      </c>
      <c r="AS217" s="37">
        <f t="shared" si="251"/>
        <v>117412473.55583987</v>
      </c>
      <c r="AT217" s="37">
        <f t="shared" si="251"/>
        <v>87631601.823991388</v>
      </c>
      <c r="AU217" s="37">
        <f t="shared" si="251"/>
        <v>124602832.28005077</v>
      </c>
      <c r="AV217" s="37">
        <f t="shared" si="251"/>
        <v>150000366.58718067</v>
      </c>
      <c r="AW217" s="37">
        <f t="shared" si="251"/>
        <v>131656292.20227931</v>
      </c>
      <c r="AX217" s="37">
        <f t="shared" si="251"/>
        <v>157066000.48648521</v>
      </c>
      <c r="AY217" s="37">
        <f t="shared" si="251"/>
        <v>138806955.52777177</v>
      </c>
      <c r="BA217" s="37">
        <f t="shared" si="248"/>
        <v>176284556.56627029</v>
      </c>
      <c r="BB217" s="37">
        <f t="shared" si="248"/>
        <v>631285410.68684292</v>
      </c>
      <c r="BC217" s="37">
        <f t="shared" si="248"/>
        <v>1253225469.8523228</v>
      </c>
      <c r="BD217" s="37">
        <f t="shared" si="248"/>
        <v>1445731578.3485005</v>
      </c>
      <c r="BF217" s="77" t="s">
        <v>248</v>
      </c>
      <c r="BG217" s="77" t="str">
        <f t="shared" si="249"/>
        <v>Cash Gross BookingsStrong Case Scenario</v>
      </c>
    </row>
    <row r="218" spans="2:59" x14ac:dyDescent="0.25">
      <c r="B218" s="48" t="s">
        <v>85</v>
      </c>
      <c r="C218" s="82" t="s">
        <v>115</v>
      </c>
      <c r="D218" s="66">
        <f t="shared" ref="D218:O218" si="252">D59</f>
        <v>749629.19880330656</v>
      </c>
      <c r="E218" s="66">
        <f t="shared" si="252"/>
        <v>817552.19073827844</v>
      </c>
      <c r="F218" s="66">
        <f t="shared" si="252"/>
        <v>1176368.7209670213</v>
      </c>
      <c r="G218" s="66">
        <f t="shared" si="252"/>
        <v>1524982.401400768</v>
      </c>
      <c r="H218" s="66">
        <f t="shared" si="252"/>
        <v>1805864.8396064879</v>
      </c>
      <c r="I218" s="66">
        <f t="shared" si="252"/>
        <v>1947692.9977403206</v>
      </c>
      <c r="J218" s="66">
        <f t="shared" si="252"/>
        <v>2147587.6058494058</v>
      </c>
      <c r="K218" s="66">
        <f t="shared" si="252"/>
        <v>2691268.988341684</v>
      </c>
      <c r="L218" s="66">
        <f t="shared" si="252"/>
        <v>3181458.7531864848</v>
      </c>
      <c r="M218" s="66">
        <f t="shared" si="252"/>
        <v>3518046.0214677388</v>
      </c>
      <c r="N218" s="66">
        <f t="shared" si="252"/>
        <v>3528074.7136657913</v>
      </c>
      <c r="O218" s="66">
        <f t="shared" si="252"/>
        <v>3621784.9109204719</v>
      </c>
      <c r="P218" s="37">
        <f t="shared" ref="P218:AY218" si="253">P297*P233</f>
        <v>4233973.5074963123</v>
      </c>
      <c r="Q218" s="37">
        <f t="shared" si="253"/>
        <v>4416920.9206161089</v>
      </c>
      <c r="R218" s="37">
        <f t="shared" si="253"/>
        <v>6279691.948185266</v>
      </c>
      <c r="S218" s="37">
        <f t="shared" si="253"/>
        <v>5125457.3965813918</v>
      </c>
      <c r="T218" s="37">
        <f t="shared" si="253"/>
        <v>6745715.7182342829</v>
      </c>
      <c r="U218" s="37">
        <f t="shared" si="253"/>
        <v>5544229.767431058</v>
      </c>
      <c r="V218" s="37">
        <f t="shared" si="253"/>
        <v>7180899.0566294556</v>
      </c>
      <c r="W218" s="37">
        <f t="shared" si="253"/>
        <v>6028572.0230895551</v>
      </c>
      <c r="X218" s="37">
        <f t="shared" si="253"/>
        <v>5779806.3890386326</v>
      </c>
      <c r="Y218" s="37">
        <f t="shared" si="253"/>
        <v>6441187.3059437647</v>
      </c>
      <c r="Z218" s="37">
        <f t="shared" si="253"/>
        <v>6235771.9451442352</v>
      </c>
      <c r="AA218" s="37">
        <f t="shared" si="253"/>
        <v>6893162.1071572481</v>
      </c>
      <c r="AB218" s="37">
        <f t="shared" si="253"/>
        <v>6713004.0193060031</v>
      </c>
      <c r="AC218" s="37">
        <f t="shared" si="253"/>
        <v>7022848.6191017227</v>
      </c>
      <c r="AD218" s="37">
        <f t="shared" si="253"/>
        <v>8984259.3063266575</v>
      </c>
      <c r="AE218" s="37">
        <f t="shared" si="253"/>
        <v>7814736.2345578773</v>
      </c>
      <c r="AF218" s="37">
        <f t="shared" si="253"/>
        <v>9442716.9672399499</v>
      </c>
      <c r="AG218" s="37">
        <f t="shared" si="253"/>
        <v>8257613.929522614</v>
      </c>
      <c r="AH218" s="37">
        <f t="shared" si="253"/>
        <v>9876186.6598457359</v>
      </c>
      <c r="AI218" s="37">
        <f t="shared" si="253"/>
        <v>8697218.073231509</v>
      </c>
      <c r="AJ218" s="37">
        <f t="shared" si="253"/>
        <v>8518866.5398333389</v>
      </c>
      <c r="AK218" s="37">
        <f t="shared" si="253"/>
        <v>9157568.7521762867</v>
      </c>
      <c r="AL218" s="37">
        <f t="shared" si="253"/>
        <v>8936566.2544875834</v>
      </c>
      <c r="AM218" s="37">
        <f t="shared" si="253"/>
        <v>9602607.5132449754</v>
      </c>
      <c r="AN218" s="37">
        <f t="shared" si="253"/>
        <v>9397390.0529503543</v>
      </c>
      <c r="AO218" s="37">
        <f t="shared" si="253"/>
        <v>9718162.3151876368</v>
      </c>
      <c r="AP218" s="37">
        <f t="shared" si="253"/>
        <v>18182277.788491927</v>
      </c>
      <c r="AQ218" s="37">
        <f t="shared" si="253"/>
        <v>14576389.740065563</v>
      </c>
      <c r="AR218" s="37">
        <f t="shared" si="253"/>
        <v>18651238.449557818</v>
      </c>
      <c r="AS218" s="37">
        <f t="shared" si="253"/>
        <v>15021439.109353472</v>
      </c>
      <c r="AT218" s="37">
        <f t="shared" si="253"/>
        <v>19079527.593256392</v>
      </c>
      <c r="AU218" s="37">
        <f t="shared" si="253"/>
        <v>15467130.2270876</v>
      </c>
      <c r="AV218" s="37">
        <f t="shared" si="253"/>
        <v>13010623.947715856</v>
      </c>
      <c r="AW218" s="37">
        <f t="shared" si="253"/>
        <v>15914921.848977221</v>
      </c>
      <c r="AX218" s="37">
        <f t="shared" si="253"/>
        <v>13456196.317440132</v>
      </c>
      <c r="AY218" s="37">
        <f t="shared" si="253"/>
        <v>16352994.058336025</v>
      </c>
      <c r="BA218" s="37">
        <f t="shared" si="248"/>
        <v>26710311.342687756</v>
      </c>
      <c r="BB218" s="37">
        <f t="shared" si="248"/>
        <v>70905388.085547313</v>
      </c>
      <c r="BC218" s="37">
        <f t="shared" si="248"/>
        <v>103024192.86887425</v>
      </c>
      <c r="BD218" s="37">
        <f t="shared" si="248"/>
        <v>178828291.44841999</v>
      </c>
      <c r="BF218" s="77" t="s">
        <v>248</v>
      </c>
      <c r="BG218" s="77" t="str">
        <f t="shared" si="249"/>
        <v>Supply_HoursStrong Case Scenario</v>
      </c>
    </row>
    <row r="219" spans="2:59" x14ac:dyDescent="0.25">
      <c r="B219" s="48" t="s">
        <v>86</v>
      </c>
      <c r="C219" s="82" t="s">
        <v>118</v>
      </c>
      <c r="D219" s="66">
        <f t="shared" ref="D219:O219" si="254">D60</f>
        <v>1180619</v>
      </c>
      <c r="E219" s="66">
        <f t="shared" si="254"/>
        <v>1362016</v>
      </c>
      <c r="F219" s="66">
        <f t="shared" si="254"/>
        <v>1875762</v>
      </c>
      <c r="G219" s="66">
        <f t="shared" si="254"/>
        <v>2435720</v>
      </c>
      <c r="H219" s="66">
        <f t="shared" si="254"/>
        <v>3076730</v>
      </c>
      <c r="I219" s="66">
        <f t="shared" si="254"/>
        <v>3576600</v>
      </c>
      <c r="J219" s="66">
        <f t="shared" si="254"/>
        <v>4150725</v>
      </c>
      <c r="K219" s="66">
        <f t="shared" si="254"/>
        <v>4863777</v>
      </c>
      <c r="L219" s="66">
        <f t="shared" si="254"/>
        <v>5783313</v>
      </c>
      <c r="M219" s="66">
        <f t="shared" si="254"/>
        <v>6543834</v>
      </c>
      <c r="N219" s="66">
        <f t="shared" si="254"/>
        <v>6904633</v>
      </c>
      <c r="O219" s="66">
        <f t="shared" si="254"/>
        <v>7106763</v>
      </c>
      <c r="P219" s="37">
        <f t="shared" ref="P219:AY219" si="255">P171*P323</f>
        <v>11045073.717097312</v>
      </c>
      <c r="Q219" s="37">
        <f t="shared" si="255"/>
        <v>10492551.314247152</v>
      </c>
      <c r="R219" s="37">
        <f t="shared" si="255"/>
        <v>8409507.3925854508</v>
      </c>
      <c r="S219" s="37">
        <f t="shared" si="255"/>
        <v>11382852.319868244</v>
      </c>
      <c r="T219" s="37">
        <f t="shared" si="255"/>
        <v>10042363.818841008</v>
      </c>
      <c r="U219" s="37">
        <f t="shared" si="255"/>
        <v>12997698.469021587</v>
      </c>
      <c r="V219" s="37">
        <f t="shared" si="255"/>
        <v>12574674.369842539</v>
      </c>
      <c r="W219" s="37">
        <f t="shared" si="255"/>
        <v>15727378.398554614</v>
      </c>
      <c r="X219" s="37">
        <f t="shared" si="255"/>
        <v>17231154.015975751</v>
      </c>
      <c r="Y219" s="37">
        <f t="shared" si="255"/>
        <v>17309432.086556949</v>
      </c>
      <c r="Z219" s="37">
        <f t="shared" si="255"/>
        <v>18799176.869252451</v>
      </c>
      <c r="AA219" s="37">
        <f t="shared" si="255"/>
        <v>18908134.334648021</v>
      </c>
      <c r="AB219" s="37">
        <f t="shared" si="255"/>
        <v>21798963.805999137</v>
      </c>
      <c r="AC219" s="37">
        <f t="shared" si="255"/>
        <v>22387051.699551843</v>
      </c>
      <c r="AD219" s="37">
        <f t="shared" si="255"/>
        <v>20087040.809570745</v>
      </c>
      <c r="AE219" s="37">
        <f t="shared" si="255"/>
        <v>23517918.937692769</v>
      </c>
      <c r="AF219" s="37">
        <f t="shared" si="255"/>
        <v>21822598.75024109</v>
      </c>
      <c r="AG219" s="37">
        <f t="shared" si="255"/>
        <v>25275608.191094808</v>
      </c>
      <c r="AH219" s="37">
        <f t="shared" si="255"/>
        <v>25220479.362610269</v>
      </c>
      <c r="AI219" s="37">
        <f t="shared" si="255"/>
        <v>28827941.355642598</v>
      </c>
      <c r="AJ219" s="37">
        <f t="shared" si="255"/>
        <v>30513811.389459614</v>
      </c>
      <c r="AK219" s="37">
        <f t="shared" si="255"/>
        <v>30614928.625974335</v>
      </c>
      <c r="AL219" s="37">
        <f t="shared" si="255"/>
        <v>32292481.45338745</v>
      </c>
      <c r="AM219" s="37">
        <f t="shared" si="255"/>
        <v>32379523.686690286</v>
      </c>
      <c r="AN219" s="37">
        <f t="shared" si="255"/>
        <v>34021513.594557822</v>
      </c>
      <c r="AO219" s="37">
        <f t="shared" si="255"/>
        <v>34882382.088165089</v>
      </c>
      <c r="AP219" s="37">
        <f t="shared" si="255"/>
        <v>18434207.39862746</v>
      </c>
      <c r="AQ219" s="37">
        <f t="shared" si="255"/>
        <v>27695781.695590105</v>
      </c>
      <c r="AR219" s="37">
        <f t="shared" si="255"/>
        <v>20220251.617854822</v>
      </c>
      <c r="AS219" s="37">
        <f t="shared" si="255"/>
        <v>29487278.114358298</v>
      </c>
      <c r="AT219" s="37">
        <f t="shared" si="255"/>
        <v>22008031.483655065</v>
      </c>
      <c r="AU219" s="37">
        <f t="shared" si="255"/>
        <v>31293083.758525848</v>
      </c>
      <c r="AV219" s="37">
        <f t="shared" si="255"/>
        <v>37671487.47367394</v>
      </c>
      <c r="AW219" s="37">
        <f t="shared" si="255"/>
        <v>33064508.276691001</v>
      </c>
      <c r="AX219" s="37">
        <f t="shared" si="255"/>
        <v>39445969.396533214</v>
      </c>
      <c r="AY219" s="37">
        <f t="shared" si="255"/>
        <v>34860344.713785224</v>
      </c>
      <c r="BA219" s="37">
        <f t="shared" si="248"/>
        <v>48860492</v>
      </c>
      <c r="BB219" s="37">
        <f t="shared" si="248"/>
        <v>164919997.10649106</v>
      </c>
      <c r="BC219" s="37">
        <f t="shared" si="248"/>
        <v>314738348.0679149</v>
      </c>
      <c r="BD219" s="37">
        <f t="shared" si="248"/>
        <v>363084839.61201787</v>
      </c>
      <c r="BF219" s="77" t="s">
        <v>248</v>
      </c>
      <c r="BG219" s="77" t="str">
        <f t="shared" si="249"/>
        <v>Cash TripsStrong Case Scenario</v>
      </c>
    </row>
    <row r="220" spans="2:59" x14ac:dyDescent="0.25">
      <c r="B220" s="48" t="s">
        <v>87</v>
      </c>
      <c r="C220" s="82" t="s">
        <v>26</v>
      </c>
      <c r="D220" s="66">
        <f t="shared" ref="D220:O220" si="256">D61</f>
        <v>12657.483827310878</v>
      </c>
      <c r="E220" s="66">
        <f t="shared" si="256"/>
        <v>14484.255938697319</v>
      </c>
      <c r="F220" s="66">
        <f t="shared" si="256"/>
        <v>25022.719101123592</v>
      </c>
      <c r="G220" s="66">
        <f t="shared" si="256"/>
        <v>29366.914959652364</v>
      </c>
      <c r="H220" s="66">
        <f t="shared" si="256"/>
        <v>28396.38092909539</v>
      </c>
      <c r="I220" s="66">
        <f t="shared" si="256"/>
        <v>17601.440581047736</v>
      </c>
      <c r="J220" s="66">
        <f t="shared" si="256"/>
        <v>16518.593217231901</v>
      </c>
      <c r="K220" s="66">
        <f t="shared" si="256"/>
        <v>20970.516459400147</v>
      </c>
      <c r="L220" s="66">
        <f t="shared" si="256"/>
        <v>17014.825227903439</v>
      </c>
      <c r="M220" s="66">
        <f t="shared" si="256"/>
        <v>13536.940373470705</v>
      </c>
      <c r="N220" s="66">
        <f t="shared" si="256"/>
        <v>14321.99592833876</v>
      </c>
      <c r="O220" s="66">
        <f t="shared" si="256"/>
        <v>18624.483778873586</v>
      </c>
      <c r="P220" s="37">
        <f t="shared" ref="P220:AY220" si="257">P175*P324</f>
        <v>86032.005439422544</v>
      </c>
      <c r="Q220" s="37">
        <f t="shared" si="257"/>
        <v>81728.312083910932</v>
      </c>
      <c r="R220" s="37">
        <f t="shared" si="257"/>
        <v>65503.1196959644</v>
      </c>
      <c r="S220" s="37">
        <f t="shared" si="257"/>
        <v>88663.021884874252</v>
      </c>
      <c r="T220" s="37">
        <f t="shared" si="257"/>
        <v>78221.723169652425</v>
      </c>
      <c r="U220" s="37">
        <f t="shared" si="257"/>
        <v>101241.34016922717</v>
      </c>
      <c r="V220" s="37">
        <f t="shared" si="257"/>
        <v>97946.331685468205</v>
      </c>
      <c r="W220" s="37">
        <f t="shared" si="257"/>
        <v>122503.29319557463</v>
      </c>
      <c r="X220" s="37">
        <f t="shared" si="257"/>
        <v>134216.46373760392</v>
      </c>
      <c r="Y220" s="37">
        <f t="shared" si="257"/>
        <v>134826.18528102871</v>
      </c>
      <c r="Z220" s="37">
        <f t="shared" si="257"/>
        <v>146430.06720440742</v>
      </c>
      <c r="AA220" s="37">
        <f t="shared" si="257"/>
        <v>147278.75590451696</v>
      </c>
      <c r="AB220" s="37">
        <f t="shared" si="257"/>
        <v>176625.90313620551</v>
      </c>
      <c r="AC220" s="37">
        <f t="shared" si="257"/>
        <v>181390.87986843116</v>
      </c>
      <c r="AD220" s="37">
        <f t="shared" si="257"/>
        <v>162755.06285064152</v>
      </c>
      <c r="AE220" s="37">
        <f t="shared" si="257"/>
        <v>190553.72123288256</v>
      </c>
      <c r="AF220" s="37">
        <f t="shared" si="257"/>
        <v>176817.40505388656</v>
      </c>
      <c r="AG220" s="37">
        <f t="shared" si="257"/>
        <v>204795.38219336825</v>
      </c>
      <c r="AH220" s="37">
        <f t="shared" si="257"/>
        <v>204348.70136915206</v>
      </c>
      <c r="AI220" s="37">
        <f t="shared" si="257"/>
        <v>233578.12888779031</v>
      </c>
      <c r="AJ220" s="37">
        <f t="shared" si="257"/>
        <v>247237.87528414195</v>
      </c>
      <c r="AK220" s="37">
        <f t="shared" si="257"/>
        <v>248057.17676016601</v>
      </c>
      <c r="AL220" s="37">
        <f t="shared" si="257"/>
        <v>261649.53306835867</v>
      </c>
      <c r="AM220" s="37">
        <f t="shared" si="257"/>
        <v>262354.79196070449</v>
      </c>
      <c r="AN220" s="37">
        <f t="shared" si="257"/>
        <v>275659.00004135765</v>
      </c>
      <c r="AO220" s="37">
        <f t="shared" si="257"/>
        <v>282634.17906904343</v>
      </c>
      <c r="AP220" s="37">
        <f t="shared" si="257"/>
        <v>149362.99538635169</v>
      </c>
      <c r="AQ220" s="37">
        <f t="shared" si="257"/>
        <v>224404.81568672345</v>
      </c>
      <c r="AR220" s="37">
        <f t="shared" si="257"/>
        <v>163834.40219585408</v>
      </c>
      <c r="AS220" s="37">
        <f t="shared" si="257"/>
        <v>238920.39889270719</v>
      </c>
      <c r="AT220" s="37">
        <f t="shared" si="257"/>
        <v>178319.87206570135</v>
      </c>
      <c r="AU220" s="37">
        <f t="shared" si="257"/>
        <v>253551.92246548249</v>
      </c>
      <c r="AV220" s="37">
        <f t="shared" si="257"/>
        <v>305232.87972480501</v>
      </c>
      <c r="AW220" s="37">
        <f t="shared" si="257"/>
        <v>267904.87328199943</v>
      </c>
      <c r="AX220" s="37">
        <f t="shared" si="257"/>
        <v>319610.60313465056</v>
      </c>
      <c r="AY220" s="37">
        <f t="shared" si="257"/>
        <v>282455.62144643191</v>
      </c>
      <c r="BA220" s="37">
        <f t="shared" si="248"/>
        <v>228516.55032214581</v>
      </c>
      <c r="BB220" s="37">
        <f t="shared" si="248"/>
        <v>1284590.6194516516</v>
      </c>
      <c r="BC220" s="37">
        <f t="shared" si="248"/>
        <v>2550164.5616657292</v>
      </c>
      <c r="BD220" s="37">
        <f t="shared" si="248"/>
        <v>2941891.5633911085</v>
      </c>
      <c r="BF220" s="77" t="s">
        <v>248</v>
      </c>
      <c r="BG220" s="77" t="str">
        <f t="shared" si="249"/>
        <v>U4B Gross BookingsStrong Case Scenario</v>
      </c>
    </row>
    <row r="221" spans="2:59" x14ac:dyDescent="0.25">
      <c r="B221" s="48" t="s">
        <v>88</v>
      </c>
      <c r="C221" s="82" t="s">
        <v>116</v>
      </c>
      <c r="D221" s="66">
        <f t="shared" ref="D221:O221" si="258">D62</f>
        <v>7024900.1558800088</v>
      </c>
      <c r="E221" s="66">
        <f t="shared" si="258"/>
        <v>7818002.51284994</v>
      </c>
      <c r="F221" s="66">
        <f t="shared" si="258"/>
        <v>10152063.992457058</v>
      </c>
      <c r="G221" s="66">
        <f t="shared" si="258"/>
        <v>12180578.394705255</v>
      </c>
      <c r="H221" s="66">
        <f t="shared" si="258"/>
        <v>14416901.59936912</v>
      </c>
      <c r="I221" s="66">
        <f t="shared" si="258"/>
        <v>16400575.061637109</v>
      </c>
      <c r="J221" s="66">
        <f t="shared" si="258"/>
        <v>18640956.964985073</v>
      </c>
      <c r="K221" s="66">
        <f t="shared" si="258"/>
        <v>21789734.216166612</v>
      </c>
      <c r="L221" s="66">
        <f t="shared" si="258"/>
        <v>25978122.523505889</v>
      </c>
      <c r="M221" s="66">
        <f t="shared" si="258"/>
        <v>29406199.991094451</v>
      </c>
      <c r="N221" s="66">
        <f t="shared" si="258"/>
        <v>30901294.032280073</v>
      </c>
      <c r="O221" s="66">
        <f t="shared" si="258"/>
        <v>32060850.817833543</v>
      </c>
      <c r="P221" s="37">
        <f t="shared" ref="P221:AY221" si="259">P171*P296</f>
        <v>53533440.955264881</v>
      </c>
      <c r="Q221" s="37">
        <f t="shared" si="259"/>
        <v>50855466.485646456</v>
      </c>
      <c r="R221" s="37">
        <f t="shared" si="259"/>
        <v>40759335.699766465</v>
      </c>
      <c r="S221" s="37">
        <f t="shared" si="259"/>
        <v>55170591.720442548</v>
      </c>
      <c r="T221" s="37">
        <f t="shared" si="259"/>
        <v>48673490.491514571</v>
      </c>
      <c r="U221" s="37">
        <f t="shared" si="259"/>
        <v>62997454.011431068</v>
      </c>
      <c r="V221" s="37">
        <f t="shared" si="259"/>
        <v>60947134.003063828</v>
      </c>
      <c r="W221" s="37">
        <f t="shared" si="259"/>
        <v>76227710.601590902</v>
      </c>
      <c r="X221" s="37">
        <f t="shared" si="259"/>
        <v>83516234.452777818</v>
      </c>
      <c r="Y221" s="37">
        <f t="shared" si="259"/>
        <v>83895633.864396408</v>
      </c>
      <c r="Z221" s="37">
        <f t="shared" si="259"/>
        <v>91116152.840145022</v>
      </c>
      <c r="AA221" s="37">
        <f t="shared" si="259"/>
        <v>91644249.636036932</v>
      </c>
      <c r="AB221" s="37">
        <f t="shared" si="259"/>
        <v>105655568.41761816</v>
      </c>
      <c r="AC221" s="37">
        <f t="shared" si="259"/>
        <v>108505922.27965498</v>
      </c>
      <c r="AD221" s="37">
        <f t="shared" si="259"/>
        <v>97358192.501747474</v>
      </c>
      <c r="AE221" s="37">
        <f t="shared" si="259"/>
        <v>113987027.79980634</v>
      </c>
      <c r="AF221" s="37">
        <f t="shared" si="259"/>
        <v>105770122.64554502</v>
      </c>
      <c r="AG221" s="37">
        <f t="shared" si="259"/>
        <v>122506224.34614052</v>
      </c>
      <c r="AH221" s="37">
        <f t="shared" si="259"/>
        <v>122239025.05347833</v>
      </c>
      <c r="AI221" s="37">
        <f t="shared" si="259"/>
        <v>139723729.86838752</v>
      </c>
      <c r="AJ221" s="37">
        <f t="shared" si="259"/>
        <v>147894831.86600387</v>
      </c>
      <c r="AK221" s="37">
        <f t="shared" si="259"/>
        <v>148384928.51444373</v>
      </c>
      <c r="AL221" s="37">
        <f t="shared" si="259"/>
        <v>156515718.54227695</v>
      </c>
      <c r="AM221" s="37">
        <f t="shared" si="259"/>
        <v>156937596.23874888</v>
      </c>
      <c r="AN221" s="37">
        <f t="shared" si="259"/>
        <v>164896019.33608866</v>
      </c>
      <c r="AO221" s="37">
        <f t="shared" si="259"/>
        <v>169068490.59822556</v>
      </c>
      <c r="AP221" s="37">
        <f t="shared" si="259"/>
        <v>89347212.939279258</v>
      </c>
      <c r="AQ221" s="37">
        <f t="shared" si="259"/>
        <v>134236360.21692622</v>
      </c>
      <c r="AR221" s="37">
        <f t="shared" si="259"/>
        <v>98003840.790073514</v>
      </c>
      <c r="AS221" s="37">
        <f t="shared" si="259"/>
        <v>142919413.87615517</v>
      </c>
      <c r="AT221" s="37">
        <f t="shared" si="259"/>
        <v>106668881.00059558</v>
      </c>
      <c r="AU221" s="37">
        <f t="shared" si="259"/>
        <v>151671821.71921784</v>
      </c>
      <c r="AV221" s="37">
        <f t="shared" si="259"/>
        <v>182586771.44428483</v>
      </c>
      <c r="AW221" s="37">
        <f t="shared" si="259"/>
        <v>160257590.5677416</v>
      </c>
      <c r="AX221" s="37">
        <f t="shared" si="259"/>
        <v>191187358.97105932</v>
      </c>
      <c r="AY221" s="37">
        <f t="shared" si="259"/>
        <v>168961679.49760363</v>
      </c>
      <c r="BA221" s="37">
        <f t="shared" si="248"/>
        <v>226770180.2627641</v>
      </c>
      <c r="BB221" s="37">
        <f t="shared" si="248"/>
        <v>799336894.76207685</v>
      </c>
      <c r="BC221" s="37">
        <f t="shared" si="248"/>
        <v>1525478888.0738516</v>
      </c>
      <c r="BD221" s="37">
        <f t="shared" si="248"/>
        <v>1759805440.9572513</v>
      </c>
      <c r="BF221" s="77" t="s">
        <v>248</v>
      </c>
      <c r="BG221" s="77" t="str">
        <f t="shared" si="249"/>
        <v>Rider MilesStrong Case Scenario</v>
      </c>
    </row>
    <row r="222" spans="2:59" x14ac:dyDescent="0.25">
      <c r="B222" s="48" t="s">
        <v>89</v>
      </c>
      <c r="C222" s="82" t="s">
        <v>116</v>
      </c>
      <c r="D222" s="66">
        <f t="shared" ref="D222:O222" si="260">D63</f>
        <v>7024898.8699999936</v>
      </c>
      <c r="E222" s="66">
        <f t="shared" si="260"/>
        <v>7817995.1500000097</v>
      </c>
      <c r="F222" s="66">
        <f t="shared" si="260"/>
        <v>10152064.009999989</v>
      </c>
      <c r="G222" s="66">
        <f t="shared" si="260"/>
        <v>12180578.560000032</v>
      </c>
      <c r="H222" s="66">
        <f t="shared" si="260"/>
        <v>14416903.809999915</v>
      </c>
      <c r="I222" s="66">
        <f t="shared" si="260"/>
        <v>16400564.709999988</v>
      </c>
      <c r="J222" s="66">
        <f t="shared" si="260"/>
        <v>18640949.300000008</v>
      </c>
      <c r="K222" s="66">
        <f t="shared" si="260"/>
        <v>21789736.920000046</v>
      </c>
      <c r="L222" s="66">
        <f t="shared" si="260"/>
        <v>25978113.580000006</v>
      </c>
      <c r="M222" s="66">
        <f t="shared" si="260"/>
        <v>29406193.160000138</v>
      </c>
      <c r="N222" s="66">
        <f t="shared" si="260"/>
        <v>30901178.149999961</v>
      </c>
      <c r="O222" s="66">
        <f t="shared" si="260"/>
        <v>32058341.379999984</v>
      </c>
      <c r="P222" s="37">
        <f t="shared" ref="P222:AY222" si="261">P325*P233</f>
        <v>33644816.079784937</v>
      </c>
      <c r="Q222" s="37">
        <f t="shared" si="261"/>
        <v>35243448.735677779</v>
      </c>
      <c r="R222" s="37">
        <f t="shared" si="261"/>
        <v>50388817.665533677</v>
      </c>
      <c r="S222" s="37">
        <f t="shared" si="261"/>
        <v>41382527.580155246</v>
      </c>
      <c r="T222" s="37">
        <f t="shared" si="261"/>
        <v>55039855.926856026</v>
      </c>
      <c r="U222" s="37">
        <f t="shared" si="261"/>
        <v>45735648.211807393</v>
      </c>
      <c r="V222" s="37">
        <f t="shared" si="261"/>
        <v>59477311.66128701</v>
      </c>
      <c r="W222" s="37">
        <f t="shared" si="261"/>
        <v>50175993.63009572</v>
      </c>
      <c r="X222" s="37">
        <f t="shared" si="261"/>
        <v>48498372.660742901</v>
      </c>
      <c r="Y222" s="37">
        <f t="shared" si="261"/>
        <v>54207878.762699351</v>
      </c>
      <c r="Z222" s="37">
        <f t="shared" si="261"/>
        <v>52290698.586350046</v>
      </c>
      <c r="AA222" s="37">
        <f t="shared" si="261"/>
        <v>57376052.540234372</v>
      </c>
      <c r="AB222" s="37">
        <f t="shared" si="261"/>
        <v>55132695.59463834</v>
      </c>
      <c r="AC222" s="37">
        <f t="shared" si="261"/>
        <v>57833317.006442875</v>
      </c>
      <c r="AD222" s="37">
        <f t="shared" si="261"/>
        <v>74177117.602279142</v>
      </c>
      <c r="AE222" s="37">
        <f t="shared" si="261"/>
        <v>64672383.700027816</v>
      </c>
      <c r="AF222" s="37">
        <f t="shared" si="261"/>
        <v>78303835.016887337</v>
      </c>
      <c r="AG222" s="37">
        <f t="shared" si="261"/>
        <v>68568069.250800043</v>
      </c>
      <c r="AH222" s="37">
        <f t="shared" si="261"/>
        <v>82052837.146220013</v>
      </c>
      <c r="AI222" s="37">
        <f t="shared" si="261"/>
        <v>72276226.795681193</v>
      </c>
      <c r="AJ222" s="37">
        <f t="shared" si="261"/>
        <v>70785017.8594798</v>
      </c>
      <c r="AK222" s="37">
        <f t="shared" si="261"/>
        <v>76029704.469019383</v>
      </c>
      <c r="AL222" s="37">
        <f t="shared" si="261"/>
        <v>74110381.819989115</v>
      </c>
      <c r="AM222" s="37">
        <f t="shared" si="261"/>
        <v>79559668.425318241</v>
      </c>
      <c r="AN222" s="37">
        <f t="shared" si="261"/>
        <v>77829323.190679789</v>
      </c>
      <c r="AO222" s="37">
        <f t="shared" si="261"/>
        <v>80542000.736029983</v>
      </c>
      <c r="AP222" s="37">
        <f t="shared" si="261"/>
        <v>150770674.88535565</v>
      </c>
      <c r="AQ222" s="37">
        <f t="shared" si="261"/>
        <v>120913540.4589413</v>
      </c>
      <c r="AR222" s="37">
        <f t="shared" si="261"/>
        <v>154745335.70305747</v>
      </c>
      <c r="AS222" s="37">
        <f t="shared" si="261"/>
        <v>124635018.43919414</v>
      </c>
      <c r="AT222" s="37">
        <f t="shared" si="261"/>
        <v>158295260.63725382</v>
      </c>
      <c r="AU222" s="37">
        <f t="shared" si="261"/>
        <v>128309751.60121529</v>
      </c>
      <c r="AV222" s="37">
        <f t="shared" si="261"/>
        <v>107915597.52784927</v>
      </c>
      <c r="AW222" s="37">
        <f t="shared" si="261"/>
        <v>131985460.01773542</v>
      </c>
      <c r="AX222" s="37">
        <f t="shared" si="261"/>
        <v>111584466.84812014</v>
      </c>
      <c r="AY222" s="37">
        <f t="shared" si="261"/>
        <v>135605236.89569417</v>
      </c>
      <c r="BA222" s="37">
        <f t="shared" si="248"/>
        <v>226767517.60000008</v>
      </c>
      <c r="BB222" s="37">
        <f t="shared" si="248"/>
        <v>583461422.04122448</v>
      </c>
      <c r="BC222" s="37">
        <f t="shared" si="248"/>
        <v>853501254.68678331</v>
      </c>
      <c r="BD222" s="37">
        <f t="shared" si="248"/>
        <v>1483131666.9411266</v>
      </c>
      <c r="BF222" s="77" t="s">
        <v>248</v>
      </c>
      <c r="BG222" s="77" t="str">
        <f t="shared" si="249"/>
        <v>Vehicle MilesStrong Case Scenario</v>
      </c>
    </row>
    <row r="223" spans="2:59" x14ac:dyDescent="0.25">
      <c r="B223" s="48" t="s">
        <v>90</v>
      </c>
      <c r="C223" s="82" t="s">
        <v>117</v>
      </c>
      <c r="D223" s="66">
        <f t="shared" ref="D223:O223" si="262">D64</f>
        <v>24548679.633333318</v>
      </c>
      <c r="E223" s="66">
        <f t="shared" si="262"/>
        <v>27908795.616666734</v>
      </c>
      <c r="F223" s="66">
        <f t="shared" si="262"/>
        <v>38429770.133333273</v>
      </c>
      <c r="G223" s="66">
        <f t="shared" si="262"/>
        <v>47462553.033333369</v>
      </c>
      <c r="H223" s="66">
        <f t="shared" si="262"/>
        <v>57064474.416666575</v>
      </c>
      <c r="I223" s="66">
        <f t="shared" si="262"/>
        <v>63483372.350000024</v>
      </c>
      <c r="J223" s="66">
        <f t="shared" si="262"/>
        <v>72045664.700000003</v>
      </c>
      <c r="K223" s="66">
        <f t="shared" si="262"/>
        <v>85923731.883333683</v>
      </c>
      <c r="L223" s="66">
        <f t="shared" si="262"/>
        <v>100218856.73333399</v>
      </c>
      <c r="M223" s="66">
        <f t="shared" si="262"/>
        <v>114372055.31666775</v>
      </c>
      <c r="N223" s="66">
        <f t="shared" si="262"/>
        <v>119411812.68642072</v>
      </c>
      <c r="O223" s="66">
        <f t="shared" si="262"/>
        <v>123332827.97222282</v>
      </c>
      <c r="P223" s="37">
        <f t="shared" ref="P223:AY223" si="263">P326*P233</f>
        <v>128592986.57550581</v>
      </c>
      <c r="Q223" s="37">
        <f t="shared" si="263"/>
        <v>135613675.49224791</v>
      </c>
      <c r="R223" s="37">
        <f t="shared" si="263"/>
        <v>194974515.09764764</v>
      </c>
      <c r="S223" s="37">
        <f t="shared" si="263"/>
        <v>160391964.48622951</v>
      </c>
      <c r="T223" s="37">
        <f t="shared" si="263"/>
        <v>213243363.21452084</v>
      </c>
      <c r="U223" s="37">
        <f t="shared" si="263"/>
        <v>176921505.43851376</v>
      </c>
      <c r="V223" s="37">
        <f t="shared" si="263"/>
        <v>230067549.28111836</v>
      </c>
      <c r="W223" s="37">
        <f t="shared" si="263"/>
        <v>194101299.89994103</v>
      </c>
      <c r="X223" s="37">
        <f t="shared" si="263"/>
        <v>187340733.0941636</v>
      </c>
      <c r="Y223" s="37">
        <f t="shared" si="263"/>
        <v>209417304.75728217</v>
      </c>
      <c r="Z223" s="37">
        <f t="shared" si="263"/>
        <v>201891468.18994632</v>
      </c>
      <c r="AA223" s="37">
        <f t="shared" si="263"/>
        <v>221508071.13201502</v>
      </c>
      <c r="AB223" s="37">
        <f t="shared" si="263"/>
        <v>212920184.85561514</v>
      </c>
      <c r="AC223" s="37">
        <f t="shared" si="263"/>
        <v>223535355.55451787</v>
      </c>
      <c r="AD223" s="37">
        <f t="shared" si="263"/>
        <v>286809928.59185332</v>
      </c>
      <c r="AE223" s="37">
        <f t="shared" si="263"/>
        <v>250044481.75976422</v>
      </c>
      <c r="AF223" s="37">
        <f t="shared" si="263"/>
        <v>302687673.62817669</v>
      </c>
      <c r="AG223" s="37">
        <f t="shared" si="263"/>
        <v>265004191.2749604</v>
      </c>
      <c r="AH223" s="37">
        <f t="shared" si="263"/>
        <v>317096703.97567493</v>
      </c>
      <c r="AI223" s="37">
        <f t="shared" si="263"/>
        <v>279292881.53875631</v>
      </c>
      <c r="AJ223" s="37">
        <f t="shared" si="263"/>
        <v>273505867.35001922</v>
      </c>
      <c r="AK223" s="37">
        <f t="shared" si="263"/>
        <v>293777634.98307294</v>
      </c>
      <c r="AL223" s="37">
        <f t="shared" si="263"/>
        <v>286366155.75175452</v>
      </c>
      <c r="AM223" s="37">
        <f t="shared" si="263"/>
        <v>307443301.99266636</v>
      </c>
      <c r="AN223" s="37">
        <f t="shared" si="263"/>
        <v>300780662.89199853</v>
      </c>
      <c r="AO223" s="37">
        <f t="shared" si="263"/>
        <v>311281820.90072358</v>
      </c>
      <c r="AP223" s="37">
        <f t="shared" si="263"/>
        <v>582700216.84379625</v>
      </c>
      <c r="AQ223" s="37">
        <f t="shared" si="263"/>
        <v>467290534.45051694</v>
      </c>
      <c r="AR223" s="37">
        <f t="shared" si="263"/>
        <v>598017811.64364731</v>
      </c>
      <c r="AS223" s="37">
        <f t="shared" si="263"/>
        <v>481644984.5509063</v>
      </c>
      <c r="AT223" s="37">
        <f t="shared" si="263"/>
        <v>611717935.00993276</v>
      </c>
      <c r="AU223" s="37">
        <f t="shared" si="263"/>
        <v>495840193.66366118</v>
      </c>
      <c r="AV223" s="37">
        <f t="shared" si="263"/>
        <v>417030442.91381365</v>
      </c>
      <c r="AW223" s="37">
        <f t="shared" si="263"/>
        <v>510052043.8422479</v>
      </c>
      <c r="AX223" s="37">
        <f t="shared" si="263"/>
        <v>431217685.21736753</v>
      </c>
      <c r="AY223" s="37">
        <f t="shared" si="263"/>
        <v>524050892.40137482</v>
      </c>
      <c r="BA223" s="37">
        <f t="shared" si="248"/>
        <v>874202594.47531223</v>
      </c>
      <c r="BB223" s="37">
        <f t="shared" si="248"/>
        <v>2254064436.659132</v>
      </c>
      <c r="BC223" s="37">
        <f t="shared" si="248"/>
        <v>3298484361.2568312</v>
      </c>
      <c r="BD223" s="37">
        <f t="shared" si="248"/>
        <v>5731625224.3299866</v>
      </c>
      <c r="BF223" s="77" t="s">
        <v>248</v>
      </c>
      <c r="BG223" s="77" t="str">
        <f t="shared" si="249"/>
        <v>Vehicle MinutesStrong Case Scenario</v>
      </c>
    </row>
    <row r="224" spans="2:59" x14ac:dyDescent="0.25">
      <c r="B224" s="48" t="s">
        <v>91</v>
      </c>
      <c r="C224" s="82" t="s">
        <v>115</v>
      </c>
      <c r="D224" s="66">
        <f t="shared" ref="D224:O224" si="264">D65</f>
        <v>611972.8774766773</v>
      </c>
      <c r="E224" s="66">
        <f t="shared" si="264"/>
        <v>705271.72306894267</v>
      </c>
      <c r="F224" s="66">
        <f t="shared" si="264"/>
        <v>945995.9818815554</v>
      </c>
      <c r="G224" s="66">
        <f t="shared" si="264"/>
        <v>68349.118021976436</v>
      </c>
      <c r="H224" s="66">
        <f t="shared" si="264"/>
        <v>1405748.8274587162</v>
      </c>
      <c r="I224" s="66">
        <f t="shared" si="264"/>
        <v>1587678.7766432462</v>
      </c>
      <c r="J224" s="66">
        <f t="shared" si="264"/>
        <v>1819377.3206864106</v>
      </c>
      <c r="K224" s="66">
        <f t="shared" si="264"/>
        <v>2092023.5021854274</v>
      </c>
      <c r="L224" s="66">
        <f t="shared" si="264"/>
        <v>2394908.9467086275</v>
      </c>
      <c r="M224" s="66">
        <f t="shared" si="264"/>
        <v>2740627.8218015619</v>
      </c>
      <c r="N224" s="66">
        <f t="shared" si="264"/>
        <v>2906147.8166808086</v>
      </c>
      <c r="O224" s="66">
        <f t="shared" si="264"/>
        <v>2996661.9074908555</v>
      </c>
      <c r="P224" s="37">
        <f t="shared" ref="P224:AY224" si="265">P233*P327</f>
        <v>2934782.1862138361</v>
      </c>
      <c r="Q224" s="37">
        <f t="shared" si="265"/>
        <v>3074543.9116858402</v>
      </c>
      <c r="R224" s="37">
        <f t="shared" si="265"/>
        <v>4384205.6402016785</v>
      </c>
      <c r="S224" s="37">
        <f t="shared" si="265"/>
        <v>3581004.0998323746</v>
      </c>
      <c r="T224" s="37">
        <f t="shared" si="265"/>
        <v>5083543.9497890593</v>
      </c>
      <c r="U224" s="37">
        <f t="shared" si="265"/>
        <v>4207366.0516845891</v>
      </c>
      <c r="V224" s="37">
        <f t="shared" si="265"/>
        <v>5448901.9940265417</v>
      </c>
      <c r="W224" s="37">
        <f t="shared" si="265"/>
        <v>4573318.280457166</v>
      </c>
      <c r="X224" s="37">
        <f t="shared" si="265"/>
        <v>4402822.5941779418</v>
      </c>
      <c r="Y224" s="37">
        <f t="shared" si="265"/>
        <v>4915037.6341642104</v>
      </c>
      <c r="Z224" s="37">
        <f t="shared" si="265"/>
        <v>4729670.808948921</v>
      </c>
      <c r="AA224" s="37">
        <f t="shared" si="265"/>
        <v>5170775.7593960259</v>
      </c>
      <c r="AB224" s="37">
        <f t="shared" si="265"/>
        <v>4950487.9856615188</v>
      </c>
      <c r="AC224" s="37">
        <f t="shared" si="265"/>
        <v>5204906.1813093713</v>
      </c>
      <c r="AD224" s="37">
        <f t="shared" si="265"/>
        <v>6692316.6598599916</v>
      </c>
      <c r="AE224" s="37">
        <f t="shared" si="265"/>
        <v>5851583.1711894777</v>
      </c>
      <c r="AF224" s="37">
        <f t="shared" si="265"/>
        <v>7110033.7544439863</v>
      </c>
      <c r="AG224" s="37">
        <f t="shared" si="265"/>
        <v>6217258.5625319788</v>
      </c>
      <c r="AH224" s="37">
        <f t="shared" si="265"/>
        <v>7430996.0063711228</v>
      </c>
      <c r="AI224" s="37">
        <f t="shared" si="265"/>
        <v>6539290.8693209197</v>
      </c>
      <c r="AJ224" s="37">
        <f t="shared" si="265"/>
        <v>6400417.8478881549</v>
      </c>
      <c r="AK224" s="37">
        <f t="shared" si="265"/>
        <v>6872324.6597225582</v>
      </c>
      <c r="AL224" s="37">
        <f t="shared" si="265"/>
        <v>6697081.1294058962</v>
      </c>
      <c r="AM224" s="37">
        <f t="shared" si="265"/>
        <v>7188954.3028471684</v>
      </c>
      <c r="AN224" s="37">
        <f t="shared" si="265"/>
        <v>7034156.0476007899</v>
      </c>
      <c r="AO224" s="37">
        <f t="shared" si="265"/>
        <v>7283230.1403907314</v>
      </c>
      <c r="AP224" s="37">
        <f t="shared" si="265"/>
        <v>13639206.542509992</v>
      </c>
      <c r="AQ224" s="37">
        <f t="shared" si="265"/>
        <v>10940664.783186216</v>
      </c>
      <c r="AR224" s="37">
        <f t="shared" si="265"/>
        <v>14001917.890424326</v>
      </c>
      <c r="AS224" s="37">
        <f t="shared" si="265"/>
        <v>11274137.213968758</v>
      </c>
      <c r="AT224" s="37">
        <f t="shared" si="265"/>
        <v>14316102.99448166</v>
      </c>
      <c r="AU224" s="37">
        <f t="shared" si="265"/>
        <v>11602905.196567142</v>
      </c>
      <c r="AV224" s="37">
        <f t="shared" si="265"/>
        <v>9758256.9358789325</v>
      </c>
      <c r="AW224" s="37">
        <f t="shared" si="265"/>
        <v>11934820.096905002</v>
      </c>
      <c r="AX224" s="37">
        <f t="shared" si="265"/>
        <v>10090383.244859148</v>
      </c>
      <c r="AY224" s="37">
        <f t="shared" si="265"/>
        <v>12263238.007181846</v>
      </c>
      <c r="BA224" s="37">
        <f t="shared" si="248"/>
        <v>20274764.620104805</v>
      </c>
      <c r="BB224" s="37">
        <f t="shared" si="248"/>
        <v>52505972.910578184</v>
      </c>
      <c r="BC224" s="37">
        <f t="shared" si="248"/>
        <v>77155651.130552143</v>
      </c>
      <c r="BD224" s="37">
        <f t="shared" si="248"/>
        <v>134139019.09395456</v>
      </c>
      <c r="BF224" s="77" t="s">
        <v>248</v>
      </c>
      <c r="BG224" s="77" t="str">
        <f t="shared" si="249"/>
        <v>Active_HoursStrong Case Scenario</v>
      </c>
    </row>
    <row r="225" spans="2:59" x14ac:dyDescent="0.25">
      <c r="B225" s="48" t="s">
        <v>92</v>
      </c>
      <c r="C225" s="82" t="s">
        <v>26</v>
      </c>
      <c r="D225" s="66">
        <f t="shared" ref="D225:O225" si="266">D66</f>
        <v>23528.779387905437</v>
      </c>
      <c r="E225" s="66">
        <f t="shared" si="266"/>
        <v>39219.037164268389</v>
      </c>
      <c r="F225" s="66">
        <f t="shared" si="266"/>
        <v>44252.2452276529</v>
      </c>
      <c r="G225" s="66">
        <f t="shared" si="266"/>
        <v>38420.474355056765</v>
      </c>
      <c r="H225" s="66">
        <f t="shared" si="266"/>
        <v>42374.052192344971</v>
      </c>
      <c r="I225" s="66">
        <f t="shared" si="266"/>
        <v>49909.082668559247</v>
      </c>
      <c r="J225" s="66">
        <f t="shared" si="266"/>
        <v>57182.159361059661</v>
      </c>
      <c r="K225" s="66">
        <f t="shared" si="266"/>
        <v>29301.326665010507</v>
      </c>
      <c r="L225" s="66">
        <f t="shared" si="266"/>
        <v>18096.988120846418</v>
      </c>
      <c r="M225" s="66">
        <f t="shared" si="266"/>
        <v>29995.669990594382</v>
      </c>
      <c r="N225" s="66">
        <f t="shared" si="266"/>
        <v>28891.200042906621</v>
      </c>
      <c r="O225" s="66">
        <f t="shared" si="266"/>
        <v>26612.874000687167</v>
      </c>
      <c r="P225" s="37">
        <f t="shared" ref="P225:AY225" si="267">P177*P258</f>
        <v>165053.73729685313</v>
      </c>
      <c r="Q225" s="37">
        <f t="shared" si="267"/>
        <v>156797.03481876207</v>
      </c>
      <c r="R225" s="37">
        <f t="shared" si="267"/>
        <v>125668.75147452804</v>
      </c>
      <c r="S225" s="37">
        <f t="shared" si="267"/>
        <v>170101.3831699586</v>
      </c>
      <c r="T225" s="37">
        <f t="shared" si="267"/>
        <v>150069.58957898311</v>
      </c>
      <c r="U225" s="37">
        <f t="shared" si="267"/>
        <v>194233.08196202767</v>
      </c>
      <c r="V225" s="37">
        <f t="shared" si="267"/>
        <v>187911.55706101627</v>
      </c>
      <c r="W225" s="37">
        <f t="shared" si="267"/>
        <v>235024.46874075182</v>
      </c>
      <c r="X225" s="37">
        <f t="shared" si="267"/>
        <v>257496.36816565401</v>
      </c>
      <c r="Y225" s="37">
        <f t="shared" si="267"/>
        <v>258666.12840707402</v>
      </c>
      <c r="Z225" s="37">
        <f t="shared" si="267"/>
        <v>280928.35592138715</v>
      </c>
      <c r="AA225" s="37">
        <f t="shared" si="267"/>
        <v>282556.57836068998</v>
      </c>
      <c r="AB225" s="37">
        <f t="shared" si="267"/>
        <v>338859.53567117464</v>
      </c>
      <c r="AC225" s="37">
        <f t="shared" si="267"/>
        <v>348001.21746470407</v>
      </c>
      <c r="AD225" s="37">
        <f t="shared" si="267"/>
        <v>312248.11336518021</v>
      </c>
      <c r="AE225" s="37">
        <f t="shared" si="267"/>
        <v>365580.2707918497</v>
      </c>
      <c r="AF225" s="37">
        <f t="shared" si="267"/>
        <v>339226.9350715644</v>
      </c>
      <c r="AG225" s="37">
        <f t="shared" si="267"/>
        <v>392903.11831628653</v>
      </c>
      <c r="AH225" s="37">
        <f t="shared" si="267"/>
        <v>392046.15422438667</v>
      </c>
      <c r="AI225" s="37">
        <f t="shared" si="267"/>
        <v>448123.2644388607</v>
      </c>
      <c r="AJ225" s="37">
        <f t="shared" si="267"/>
        <v>474329.6998430962</v>
      </c>
      <c r="AK225" s="37">
        <f t="shared" si="267"/>
        <v>475901.54243702261</v>
      </c>
      <c r="AL225" s="37">
        <f t="shared" si="267"/>
        <v>501978.68891150923</v>
      </c>
      <c r="AM225" s="37">
        <f t="shared" si="267"/>
        <v>503331.73903917929</v>
      </c>
      <c r="AN225" s="37">
        <f t="shared" si="267"/>
        <v>528856.06866826129</v>
      </c>
      <c r="AO225" s="37">
        <f t="shared" si="267"/>
        <v>542238.0578588401</v>
      </c>
      <c r="AP225" s="37">
        <f t="shared" si="267"/>
        <v>286555.22414537653</v>
      </c>
      <c r="AQ225" s="37">
        <f t="shared" si="267"/>
        <v>430524.1207306885</v>
      </c>
      <c r="AR225" s="37">
        <f t="shared" si="267"/>
        <v>314318.8426458583</v>
      </c>
      <c r="AS225" s="37">
        <f t="shared" si="267"/>
        <v>458372.49233325489</v>
      </c>
      <c r="AT225" s="37">
        <f t="shared" si="267"/>
        <v>342109.44134581235</v>
      </c>
      <c r="AU225" s="37">
        <f t="shared" si="267"/>
        <v>486443.2973284265</v>
      </c>
      <c r="AV225" s="37">
        <f t="shared" si="267"/>
        <v>585594.01570539619</v>
      </c>
      <c r="AW225" s="37">
        <f t="shared" si="267"/>
        <v>513979.65616841806</v>
      </c>
      <c r="AX225" s="37">
        <f t="shared" si="267"/>
        <v>613177.90115005698</v>
      </c>
      <c r="AY225" s="37">
        <f t="shared" si="267"/>
        <v>541895.4922893832</v>
      </c>
      <c r="BA225" s="37">
        <f t="shared" si="248"/>
        <v>427783.88917689247</v>
      </c>
      <c r="BB225" s="37">
        <f t="shared" si="248"/>
        <v>2464507.034957686</v>
      </c>
      <c r="BC225" s="37">
        <f t="shared" si="248"/>
        <v>4892530.2795748133</v>
      </c>
      <c r="BD225" s="37">
        <f t="shared" si="248"/>
        <v>5644064.6103697727</v>
      </c>
      <c r="BF225" s="77" t="s">
        <v>248</v>
      </c>
      <c r="BG225" s="77" t="str">
        <f t="shared" si="249"/>
        <v>Rider Paid Acquisition SpendStrong Case Scenario</v>
      </c>
    </row>
    <row r="226" spans="2:59" x14ac:dyDescent="0.25">
      <c r="B226" s="48" t="s">
        <v>93</v>
      </c>
      <c r="C226" s="82" t="s">
        <v>26</v>
      </c>
      <c r="D226" s="66">
        <f t="shared" ref="D226:O226" si="268">D67</f>
        <v>181645.61672137049</v>
      </c>
      <c r="E226" s="66">
        <f t="shared" si="268"/>
        <v>219540.88213692248</v>
      </c>
      <c r="F226" s="66">
        <f t="shared" si="268"/>
        <v>257926.48890314312</v>
      </c>
      <c r="G226" s="66">
        <f t="shared" si="268"/>
        <v>277524.2173235977</v>
      </c>
      <c r="H226" s="66">
        <f t="shared" si="268"/>
        <v>257671.80358163256</v>
      </c>
      <c r="I226" s="66">
        <f t="shared" si="268"/>
        <v>268330.12594660034</v>
      </c>
      <c r="J226" s="66">
        <f t="shared" si="268"/>
        <v>344638.91141989641</v>
      </c>
      <c r="K226" s="66">
        <f t="shared" si="268"/>
        <v>383924.05515095912</v>
      </c>
      <c r="L226" s="66">
        <f t="shared" si="268"/>
        <v>474115.40330097266</v>
      </c>
      <c r="M226" s="66">
        <f t="shared" si="268"/>
        <v>107741.60597663889</v>
      </c>
      <c r="N226" s="66">
        <f t="shared" si="268"/>
        <v>96900.000339187958</v>
      </c>
      <c r="O226" s="66">
        <f t="shared" si="268"/>
        <v>101663.71777883155</v>
      </c>
      <c r="P226" s="37">
        <f t="shared" ref="P226:AY226" si="269">P177*P259</f>
        <v>1117867.8941971052</v>
      </c>
      <c r="Q226" s="37">
        <f t="shared" si="269"/>
        <v>1061947.3027378796</v>
      </c>
      <c r="R226" s="37">
        <f t="shared" si="269"/>
        <v>851123.18495734164</v>
      </c>
      <c r="S226" s="37">
        <f t="shared" si="269"/>
        <v>1152054.3437451862</v>
      </c>
      <c r="T226" s="37">
        <f t="shared" si="269"/>
        <v>1016383.990045405</v>
      </c>
      <c r="U226" s="37">
        <f t="shared" si="269"/>
        <v>1315492.3352374479</v>
      </c>
      <c r="V226" s="37">
        <f t="shared" si="269"/>
        <v>1272678.2199987324</v>
      </c>
      <c r="W226" s="37">
        <f t="shared" si="269"/>
        <v>1591762.2482155494</v>
      </c>
      <c r="X226" s="37">
        <f t="shared" si="269"/>
        <v>1743958.831583695</v>
      </c>
      <c r="Y226" s="37">
        <f t="shared" si="269"/>
        <v>1751881.3266401982</v>
      </c>
      <c r="Z226" s="37">
        <f t="shared" si="269"/>
        <v>1902657.8543282906</v>
      </c>
      <c r="AA226" s="37">
        <f t="shared" si="269"/>
        <v>1913685.3997769242</v>
      </c>
      <c r="AB226" s="37">
        <f t="shared" si="269"/>
        <v>2295011.3203923614</v>
      </c>
      <c r="AC226" s="37">
        <f t="shared" si="269"/>
        <v>2356925.656555336</v>
      </c>
      <c r="AD226" s="37">
        <f t="shared" si="269"/>
        <v>2114778.7785427375</v>
      </c>
      <c r="AE226" s="37">
        <f t="shared" si="269"/>
        <v>2475984.2107367059</v>
      </c>
      <c r="AF226" s="37">
        <f t="shared" si="269"/>
        <v>2297499.6251152302</v>
      </c>
      <c r="AG226" s="37">
        <f t="shared" si="269"/>
        <v>2661035.0585746909</v>
      </c>
      <c r="AH226" s="37">
        <f t="shared" si="269"/>
        <v>2655231.0540092462</v>
      </c>
      <c r="AI226" s="37">
        <f t="shared" si="269"/>
        <v>3035027.3684384637</v>
      </c>
      <c r="AJ226" s="37">
        <f t="shared" si="269"/>
        <v>3212517.0347709311</v>
      </c>
      <c r="AK226" s="37">
        <f t="shared" si="269"/>
        <v>3223162.7335552103</v>
      </c>
      <c r="AL226" s="37">
        <f t="shared" si="269"/>
        <v>3399776.7581360377</v>
      </c>
      <c r="AM226" s="37">
        <f t="shared" si="269"/>
        <v>3408940.6299860966</v>
      </c>
      <c r="AN226" s="37">
        <f t="shared" si="269"/>
        <v>3581810.5636243615</v>
      </c>
      <c r="AO226" s="37">
        <f t="shared" si="269"/>
        <v>3672443.4467182849</v>
      </c>
      <c r="AP226" s="37">
        <f t="shared" si="269"/>
        <v>1940767.2327373519</v>
      </c>
      <c r="AQ226" s="37">
        <f t="shared" si="269"/>
        <v>2915832.7471052711</v>
      </c>
      <c r="AR226" s="37">
        <f t="shared" si="269"/>
        <v>2128803.3127238732</v>
      </c>
      <c r="AS226" s="37">
        <f t="shared" si="269"/>
        <v>3104442.8387640249</v>
      </c>
      <c r="AT226" s="37">
        <f t="shared" si="269"/>
        <v>2317022.1228882326</v>
      </c>
      <c r="AU226" s="37">
        <f t="shared" si="269"/>
        <v>3294559.4164452278</v>
      </c>
      <c r="AV226" s="37">
        <f t="shared" si="269"/>
        <v>3966082.5614246698</v>
      </c>
      <c r="AW226" s="37">
        <f t="shared" si="269"/>
        <v>3481056.3232977823</v>
      </c>
      <c r="AX226" s="37">
        <f t="shared" si="269"/>
        <v>4152901.3541451236</v>
      </c>
      <c r="AY226" s="37">
        <f t="shared" si="269"/>
        <v>3670123.3353531933</v>
      </c>
      <c r="BA226" s="37">
        <f t="shared" si="248"/>
        <v>2971622.8285797536</v>
      </c>
      <c r="BB226" s="37">
        <f t="shared" si="248"/>
        <v>16691492.931463756</v>
      </c>
      <c r="BC226" s="37">
        <f t="shared" si="248"/>
        <v>33135890.228813048</v>
      </c>
      <c r="BD226" s="37">
        <f t="shared" si="248"/>
        <v>38225845.255227402</v>
      </c>
      <c r="BF226" s="77" t="s">
        <v>248</v>
      </c>
      <c r="BG226" s="77" t="str">
        <f t="shared" si="249"/>
        <v>Driver Paid Acquisition SpendStrong Case Scenario</v>
      </c>
    </row>
    <row r="227" spans="2:59" x14ac:dyDescent="0.25">
      <c r="B227" s="48" t="s">
        <v>94</v>
      </c>
      <c r="C227" s="82" t="s">
        <v>118</v>
      </c>
      <c r="D227" s="66">
        <f t="shared" ref="D227:O227" si="270">D68</f>
        <v>409716</v>
      </c>
      <c r="E227" s="66">
        <f t="shared" si="270"/>
        <v>668548</v>
      </c>
      <c r="F227" s="66">
        <f t="shared" si="270"/>
        <v>621966</v>
      </c>
      <c r="G227" s="66">
        <f t="shared" si="270"/>
        <v>865959</v>
      </c>
      <c r="H227" s="66">
        <f t="shared" si="270"/>
        <v>849662</v>
      </c>
      <c r="I227" s="66">
        <f t="shared" si="270"/>
        <v>921473</v>
      </c>
      <c r="J227" s="66">
        <f t="shared" si="270"/>
        <v>1935891</v>
      </c>
      <c r="K227" s="66">
        <f t="shared" si="270"/>
        <v>1330641</v>
      </c>
      <c r="L227" s="66">
        <f t="shared" si="270"/>
        <v>1296237</v>
      </c>
      <c r="M227" s="66">
        <f t="shared" si="270"/>
        <v>1661951</v>
      </c>
      <c r="N227" s="66">
        <f t="shared" si="270"/>
        <v>2377549</v>
      </c>
      <c r="O227" s="66">
        <f t="shared" si="270"/>
        <v>3739983</v>
      </c>
      <c r="P227" s="37">
        <f t="shared" ref="P227:AY227" si="271">P291*P171</f>
        <v>3811632.532612043</v>
      </c>
      <c r="Q227" s="37">
        <f t="shared" si="271"/>
        <v>3636081.4575046087</v>
      </c>
      <c r="R227" s="37">
        <f t="shared" si="271"/>
        <v>2823446.6430640332</v>
      </c>
      <c r="S227" s="37">
        <f t="shared" si="271"/>
        <v>3835800.6036308813</v>
      </c>
      <c r="T227" s="37">
        <f t="shared" si="271"/>
        <v>3374217.2083174051</v>
      </c>
      <c r="U227" s="37">
        <f t="shared" si="271"/>
        <v>4431316.9952638159</v>
      </c>
      <c r="V227" s="37">
        <f t="shared" si="271"/>
        <v>4370604.6402251692</v>
      </c>
      <c r="W227" s="37">
        <f t="shared" si="271"/>
        <v>5299189.1415712656</v>
      </c>
      <c r="X227" s="37">
        <f t="shared" si="271"/>
        <v>5889389.0945991669</v>
      </c>
      <c r="Y227" s="37">
        <f t="shared" si="271"/>
        <v>6079428.7997800298</v>
      </c>
      <c r="Z227" s="37">
        <f t="shared" si="271"/>
        <v>6745834.9991380237</v>
      </c>
      <c r="AA227" s="37">
        <f t="shared" si="271"/>
        <v>6795064.2421689108</v>
      </c>
      <c r="AB227" s="37">
        <f t="shared" si="271"/>
        <v>7515231.2724817852</v>
      </c>
      <c r="AC227" s="37">
        <f t="shared" si="271"/>
        <v>7717329.7364030275</v>
      </c>
      <c r="AD227" s="37">
        <f t="shared" si="271"/>
        <v>6921422.7829763526</v>
      </c>
      <c r="AE227" s="37">
        <f t="shared" si="271"/>
        <v>8120905.0799394846</v>
      </c>
      <c r="AF227" s="37">
        <f t="shared" si="271"/>
        <v>7550641.1099609928</v>
      </c>
      <c r="AG227" s="37">
        <f t="shared" si="271"/>
        <v>8766454.5460537504</v>
      </c>
      <c r="AH227" s="37">
        <f t="shared" si="271"/>
        <v>8759741.7392197624</v>
      </c>
      <c r="AI227" s="37">
        <f t="shared" si="271"/>
        <v>10012119.348533085</v>
      </c>
      <c r="AJ227" s="37">
        <f t="shared" si="271"/>
        <v>10623990.305571435</v>
      </c>
      <c r="AK227" s="37">
        <f t="shared" si="271"/>
        <v>10675479.899035439</v>
      </c>
      <c r="AL227" s="37">
        <f t="shared" si="271"/>
        <v>11253667.330988988</v>
      </c>
      <c r="AM227" s="37">
        <f t="shared" si="271"/>
        <v>11256087.401087765</v>
      </c>
      <c r="AN227" s="37">
        <f t="shared" si="271"/>
        <v>11793599.886355594</v>
      </c>
      <c r="AO227" s="37">
        <f t="shared" si="271"/>
        <v>12097542.532851331</v>
      </c>
      <c r="AP227" s="37">
        <f t="shared" si="271"/>
        <v>6396364.2246624324</v>
      </c>
      <c r="AQ227" s="37">
        <f t="shared" si="271"/>
        <v>9615543.4363542255</v>
      </c>
      <c r="AR227" s="37">
        <f t="shared" si="271"/>
        <v>7023319.2338599805</v>
      </c>
      <c r="AS227" s="37">
        <f t="shared" si="271"/>
        <v>10245428.370957641</v>
      </c>
      <c r="AT227" s="37">
        <f t="shared" si="271"/>
        <v>7647878.7518209834</v>
      </c>
      <c r="AU227" s="37">
        <f t="shared" si="271"/>
        <v>10874934.220560094</v>
      </c>
      <c r="AV227" s="37">
        <f t="shared" si="271"/>
        <v>13092216.999374593</v>
      </c>
      <c r="AW227" s="37">
        <f t="shared" si="271"/>
        <v>11489378.346162871</v>
      </c>
      <c r="AX227" s="37">
        <f t="shared" si="271"/>
        <v>13702828.257252648</v>
      </c>
      <c r="AY227" s="37">
        <f t="shared" si="271"/>
        <v>12106640.209230086</v>
      </c>
      <c r="BA227" s="37">
        <f t="shared" si="248"/>
        <v>16679576</v>
      </c>
      <c r="BB227" s="37">
        <f t="shared" si="248"/>
        <v>57092006.357875355</v>
      </c>
      <c r="BC227" s="37">
        <f t="shared" si="248"/>
        <v>109173070.55225186</v>
      </c>
      <c r="BD227" s="37">
        <f t="shared" si="248"/>
        <v>126085674.46944247</v>
      </c>
      <c r="BF227" s="77" t="s">
        <v>248</v>
      </c>
      <c r="BG227" s="77" t="str">
        <f t="shared" si="249"/>
        <v>Surged TripsStrong Case Scenario</v>
      </c>
    </row>
    <row r="228" spans="2:59" x14ac:dyDescent="0.25">
      <c r="B228" s="48" t="s">
        <v>95</v>
      </c>
      <c r="C228" s="82" t="s">
        <v>118</v>
      </c>
      <c r="D228" s="66">
        <f t="shared" ref="D228:O228" si="272">D69</f>
        <v>236672</v>
      </c>
      <c r="E228" s="66">
        <f t="shared" si="272"/>
        <v>240797</v>
      </c>
      <c r="F228" s="66">
        <f t="shared" si="272"/>
        <v>419273</v>
      </c>
      <c r="G228" s="66">
        <f t="shared" si="272"/>
        <v>502824</v>
      </c>
      <c r="H228" s="66">
        <f t="shared" si="272"/>
        <v>538445</v>
      </c>
      <c r="I228" s="66">
        <f t="shared" si="272"/>
        <v>540070</v>
      </c>
      <c r="J228" s="66">
        <f t="shared" si="272"/>
        <v>689031</v>
      </c>
      <c r="K228" s="66">
        <f t="shared" si="272"/>
        <v>994937</v>
      </c>
      <c r="L228" s="66">
        <f t="shared" si="272"/>
        <v>1076443</v>
      </c>
      <c r="M228" s="66">
        <f t="shared" si="272"/>
        <v>1008459</v>
      </c>
      <c r="N228" s="66">
        <f t="shared" si="272"/>
        <v>908004</v>
      </c>
      <c r="O228" s="66">
        <f t="shared" si="272"/>
        <v>787969</v>
      </c>
      <c r="P228" s="37">
        <f>P240*P231</f>
        <v>1688565.3917186537</v>
      </c>
      <c r="Q228" s="37">
        <f t="shared" ref="Q228:AY228" si="273">Q240*Q231</f>
        <v>1606561.4776465022</v>
      </c>
      <c r="R228" s="37">
        <f t="shared" si="273"/>
        <v>1297401.6066995326</v>
      </c>
      <c r="S228" s="37">
        <f t="shared" si="273"/>
        <v>1738697.5988004922</v>
      </c>
      <c r="T228" s="37">
        <f t="shared" si="273"/>
        <v>1539745.8399470937</v>
      </c>
      <c r="U228" s="37">
        <f t="shared" si="273"/>
        <v>1978368.7943426373</v>
      </c>
      <c r="V228" s="37">
        <f t="shared" si="273"/>
        <v>1915584.6760868281</v>
      </c>
      <c r="W228" s="37">
        <f t="shared" si="273"/>
        <v>2383500.671767361</v>
      </c>
      <c r="X228" s="37">
        <f t="shared" si="273"/>
        <v>2606687.0726783164</v>
      </c>
      <c r="Y228" s="37">
        <f t="shared" si="273"/>
        <v>2618304.8969340604</v>
      </c>
      <c r="Z228" s="37">
        <f t="shared" si="273"/>
        <v>2839408.8784548403</v>
      </c>
      <c r="AA228" s="37">
        <f t="shared" si="273"/>
        <v>2855580.0573676359</v>
      </c>
      <c r="AB228" s="37">
        <f t="shared" si="273"/>
        <v>3414769.7442369713</v>
      </c>
      <c r="AC228" s="37">
        <f t="shared" si="273"/>
        <v>3505563.0954883602</v>
      </c>
      <c r="AD228" s="37">
        <f t="shared" si="273"/>
        <v>3150470.4317803308</v>
      </c>
      <c r="AE228" s="37">
        <f t="shared" si="273"/>
        <v>3680154.7296587988</v>
      </c>
      <c r="AF228" s="37">
        <f t="shared" si="273"/>
        <v>3418418.6814415832</v>
      </c>
      <c r="AG228" s="37">
        <f t="shared" si="273"/>
        <v>3951519.7747897981</v>
      </c>
      <c r="AH228" s="37">
        <f t="shared" si="273"/>
        <v>3943008.579195485</v>
      </c>
      <c r="AI228" s="37">
        <f t="shared" si="273"/>
        <v>4499955.197975127</v>
      </c>
      <c r="AJ228" s="37">
        <f t="shared" si="273"/>
        <v>4760232.2616974441</v>
      </c>
      <c r="AK228" s="37">
        <f t="shared" si="273"/>
        <v>4775843.4872865118</v>
      </c>
      <c r="AL228" s="37">
        <f t="shared" si="273"/>
        <v>5034836.4792727167</v>
      </c>
      <c r="AM228" s="37">
        <f t="shared" si="273"/>
        <v>5048274.7019408075</v>
      </c>
      <c r="AN228" s="37">
        <f t="shared" si="273"/>
        <v>5301777.2278228384</v>
      </c>
      <c r="AO228" s="37">
        <f t="shared" si="273"/>
        <v>5434684.462231556</v>
      </c>
      <c r="AP228" s="37">
        <f t="shared" si="273"/>
        <v>2895293.8058286584</v>
      </c>
      <c r="AQ228" s="37">
        <f t="shared" si="273"/>
        <v>4325164.0301671689</v>
      </c>
      <c r="AR228" s="37">
        <f t="shared" si="273"/>
        <v>3171036.4999473742</v>
      </c>
      <c r="AS228" s="37">
        <f t="shared" si="273"/>
        <v>4601748.4751082174</v>
      </c>
      <c r="AT228" s="37">
        <f t="shared" si="273"/>
        <v>3447047.1559994458</v>
      </c>
      <c r="AU228" s="37">
        <f t="shared" si="273"/>
        <v>4880542.0839209668</v>
      </c>
      <c r="AV228" s="37">
        <f t="shared" si="273"/>
        <v>5865287.145469673</v>
      </c>
      <c r="AW228" s="37">
        <f t="shared" si="273"/>
        <v>5154027.6806427063</v>
      </c>
      <c r="AX228" s="37">
        <f t="shared" si="273"/>
        <v>6139244.766902945</v>
      </c>
      <c r="AY228" s="37">
        <f t="shared" si="273"/>
        <v>5431282.1696581747</v>
      </c>
      <c r="BA228" s="37">
        <f t="shared" si="248"/>
        <v>7942924</v>
      </c>
      <c r="BB228" s="37">
        <f t="shared" si="248"/>
        <v>25068406.962443955</v>
      </c>
      <c r="BC228" s="37">
        <f t="shared" si="248"/>
        <v>49183047.164763935</v>
      </c>
      <c r="BD228" s="37">
        <f t="shared" si="248"/>
        <v>56647135.503699727</v>
      </c>
      <c r="BF228" s="77" t="s">
        <v>248</v>
      </c>
      <c r="BG228" s="77" t="str">
        <f t="shared" si="249"/>
        <v>New Driver TripsStrong Case Scenario</v>
      </c>
    </row>
    <row r="229" spans="2:59" x14ac:dyDescent="0.25">
      <c r="B229" s="48" t="s">
        <v>96</v>
      </c>
      <c r="C229" s="82" t="s">
        <v>118</v>
      </c>
      <c r="D229" s="66">
        <f t="shared" ref="D229:O229" si="274">D70</f>
        <v>228357</v>
      </c>
      <c r="E229" s="66">
        <f t="shared" si="274"/>
        <v>244895</v>
      </c>
      <c r="F229" s="66">
        <f t="shared" si="274"/>
        <v>334389</v>
      </c>
      <c r="G229" s="66">
        <f t="shared" si="274"/>
        <v>445117</v>
      </c>
      <c r="H229" s="66">
        <f t="shared" si="274"/>
        <v>480526</v>
      </c>
      <c r="I229" s="66">
        <f t="shared" si="274"/>
        <v>537920</v>
      </c>
      <c r="J229" s="66">
        <f t="shared" si="274"/>
        <v>576364</v>
      </c>
      <c r="K229" s="66">
        <f t="shared" si="274"/>
        <v>573562</v>
      </c>
      <c r="L229" s="66">
        <f t="shared" si="274"/>
        <v>662709</v>
      </c>
      <c r="M229" s="66">
        <f t="shared" si="274"/>
        <v>700552</v>
      </c>
      <c r="N229" s="66">
        <f t="shared" si="274"/>
        <v>639984</v>
      </c>
      <c r="O229" s="66">
        <f t="shared" si="274"/>
        <v>612368</v>
      </c>
      <c r="P229" s="37">
        <f>P239*P230</f>
        <v>2124500.7336743292</v>
      </c>
      <c r="Q229" s="37">
        <f t="shared" ref="Q229:AY229" si="275">Q239*Q230</f>
        <v>2066207.6910331834</v>
      </c>
      <c r="R229" s="37">
        <f t="shared" si="275"/>
        <v>1846439.2843180322</v>
      </c>
      <c r="S229" s="37">
        <f t="shared" si="275"/>
        <v>2160137.555625842</v>
      </c>
      <c r="T229" s="37">
        <f t="shared" si="275"/>
        <v>2018711.3384312815</v>
      </c>
      <c r="U229" s="37">
        <f t="shared" si="275"/>
        <v>2330509.4626216483</v>
      </c>
      <c r="V229" s="37">
        <f t="shared" si="275"/>
        <v>2285878.9431631193</v>
      </c>
      <c r="W229" s="37">
        <f t="shared" si="275"/>
        <v>2618500.2259067753</v>
      </c>
      <c r="X229" s="37">
        <f t="shared" si="275"/>
        <v>2777153.8040003669</v>
      </c>
      <c r="Y229" s="37">
        <f t="shared" si="275"/>
        <v>2785412.4137557689</v>
      </c>
      <c r="Z229" s="37">
        <f t="shared" si="275"/>
        <v>2942585.6897969302</v>
      </c>
      <c r="AA229" s="37">
        <f t="shared" si="275"/>
        <v>2954081.0828228272</v>
      </c>
      <c r="AB229" s="37">
        <f t="shared" si="275"/>
        <v>3351584.8926102808</v>
      </c>
      <c r="AC229" s="37">
        <f t="shared" si="275"/>
        <v>3416125.9667274631</v>
      </c>
      <c r="AD229" s="37">
        <f t="shared" si="275"/>
        <v>3163705.9204248218</v>
      </c>
      <c r="AE229" s="37">
        <f t="shared" si="275"/>
        <v>3540235.6228413163</v>
      </c>
      <c r="AF229" s="37">
        <f t="shared" si="275"/>
        <v>3354178.7645549322</v>
      </c>
      <c r="AG229" s="37">
        <f t="shared" si="275"/>
        <v>3733137.319377651</v>
      </c>
      <c r="AH229" s="37">
        <f t="shared" si="275"/>
        <v>3727087.0778334513</v>
      </c>
      <c r="AI229" s="37">
        <f t="shared" si="275"/>
        <v>4122996.3873427291</v>
      </c>
      <c r="AJ229" s="37">
        <f t="shared" si="275"/>
        <v>4308016.1165318489</v>
      </c>
      <c r="AK229" s="37">
        <f t="shared" si="275"/>
        <v>4319113.4629114792</v>
      </c>
      <c r="AL229" s="37">
        <f t="shared" si="275"/>
        <v>4503220.4009330729</v>
      </c>
      <c r="AM229" s="37">
        <f t="shared" si="275"/>
        <v>4512773.0533384578</v>
      </c>
      <c r="AN229" s="37">
        <f t="shared" si="275"/>
        <v>4692977.0560142016</v>
      </c>
      <c r="AO229" s="37">
        <f t="shared" si="275"/>
        <v>4787455.0717329085</v>
      </c>
      <c r="AP229" s="37">
        <f t="shared" si="275"/>
        <v>2982311.8722756477</v>
      </c>
      <c r="AQ229" s="37">
        <f t="shared" si="275"/>
        <v>3998744.8913792558</v>
      </c>
      <c r="AR229" s="37">
        <f t="shared" si="275"/>
        <v>3178325.4505068534</v>
      </c>
      <c r="AS229" s="37">
        <f t="shared" si="275"/>
        <v>4195356.8339341003</v>
      </c>
      <c r="AT229" s="37">
        <f t="shared" si="275"/>
        <v>3374529.5113093373</v>
      </c>
      <c r="AU229" s="37">
        <f t="shared" si="275"/>
        <v>4393539.1757220952</v>
      </c>
      <c r="AV229" s="37">
        <f t="shared" si="275"/>
        <v>5093551.9313694611</v>
      </c>
      <c r="AW229" s="37">
        <f t="shared" si="275"/>
        <v>4587948.2808461841</v>
      </c>
      <c r="AX229" s="37">
        <f t="shared" si="275"/>
        <v>5288296.5784850316</v>
      </c>
      <c r="AY229" s="37">
        <f t="shared" si="275"/>
        <v>4785036.5288096601</v>
      </c>
      <c r="BA229" s="37">
        <f t="shared" si="248"/>
        <v>6036743</v>
      </c>
      <c r="BB229" s="37">
        <f t="shared" si="248"/>
        <v>28910118.225150105</v>
      </c>
      <c r="BC229" s="37">
        <f t="shared" si="248"/>
        <v>46052174.985427506</v>
      </c>
      <c r="BD229" s="37">
        <f t="shared" si="248"/>
        <v>51358073.182384744</v>
      </c>
      <c r="BF229" s="77" t="s">
        <v>248</v>
      </c>
      <c r="BG229" s="77" t="str">
        <f t="shared" si="249"/>
        <v>New Rider TripsStrong Case Scenario</v>
      </c>
    </row>
    <row r="230" spans="2:59" x14ac:dyDescent="0.25">
      <c r="B230" s="48" t="s">
        <v>97</v>
      </c>
      <c r="C230" s="82" t="s">
        <v>118</v>
      </c>
      <c r="D230" s="66">
        <f t="shared" ref="D230:O230" si="276">D71</f>
        <v>76488</v>
      </c>
      <c r="E230" s="66">
        <f t="shared" si="276"/>
        <v>92851</v>
      </c>
      <c r="F230" s="66">
        <f t="shared" si="276"/>
        <v>123714</v>
      </c>
      <c r="G230" s="66">
        <f t="shared" si="276"/>
        <v>155487</v>
      </c>
      <c r="H230" s="66">
        <f t="shared" si="276"/>
        <v>158286</v>
      </c>
      <c r="I230" s="66">
        <f t="shared" si="276"/>
        <v>184030</v>
      </c>
      <c r="J230" s="66">
        <f t="shared" si="276"/>
        <v>206847</v>
      </c>
      <c r="K230" s="66">
        <f t="shared" si="276"/>
        <v>196306</v>
      </c>
      <c r="L230" s="66">
        <f t="shared" si="276"/>
        <v>227618</v>
      </c>
      <c r="M230" s="66">
        <f t="shared" si="276"/>
        <v>242107</v>
      </c>
      <c r="N230" s="66">
        <f t="shared" si="276"/>
        <v>234770</v>
      </c>
      <c r="O230" s="66">
        <f t="shared" si="276"/>
        <v>251479</v>
      </c>
      <c r="P230" s="37">
        <f t="shared" ref="P230:AY230" si="277">$C$318+$C$319*P225</f>
        <v>764468.65880616463</v>
      </c>
      <c r="Q230" s="37">
        <f t="shared" si="277"/>
        <v>743492.81096612406</v>
      </c>
      <c r="R230" s="37">
        <f t="shared" si="277"/>
        <v>664412.55626603158</v>
      </c>
      <c r="S230" s="37">
        <f t="shared" si="277"/>
        <v>777292.01680720877</v>
      </c>
      <c r="T230" s="37">
        <f t="shared" si="277"/>
        <v>726401.98468574742</v>
      </c>
      <c r="U230" s="37">
        <f t="shared" si="277"/>
        <v>838597.70673939132</v>
      </c>
      <c r="V230" s="37">
        <f t="shared" si="277"/>
        <v>822538.10609464324</v>
      </c>
      <c r="W230" s="37">
        <f t="shared" si="277"/>
        <v>942226.71899036749</v>
      </c>
      <c r="X230" s="37">
        <f t="shared" si="277"/>
        <v>999315.74990364141</v>
      </c>
      <c r="Y230" s="37">
        <f t="shared" si="277"/>
        <v>1002287.4826139411</v>
      </c>
      <c r="Z230" s="37">
        <f t="shared" si="277"/>
        <v>1058843.8497786401</v>
      </c>
      <c r="AA230" s="37">
        <f t="shared" si="277"/>
        <v>1062980.2887780084</v>
      </c>
      <c r="AB230" s="37">
        <f t="shared" si="277"/>
        <v>1206015.8733376784</v>
      </c>
      <c r="AC230" s="37">
        <f t="shared" si="277"/>
        <v>1229239.9784585736</v>
      </c>
      <c r="AD230" s="37">
        <f t="shared" si="277"/>
        <v>1138410.5373601783</v>
      </c>
      <c r="AE230" s="37">
        <f t="shared" si="277"/>
        <v>1273898.9144854678</v>
      </c>
      <c r="AF230" s="37">
        <f t="shared" si="277"/>
        <v>1206949.2379514026</v>
      </c>
      <c r="AG230" s="37">
        <f t="shared" si="277"/>
        <v>1343311.5999673507</v>
      </c>
      <c r="AH230" s="37">
        <f t="shared" si="277"/>
        <v>1341134.5143276821</v>
      </c>
      <c r="AI230" s="37">
        <f t="shared" si="277"/>
        <v>1483596.342677339</v>
      </c>
      <c r="AJ230" s="37">
        <f t="shared" si="277"/>
        <v>1550172.8243814721</v>
      </c>
      <c r="AK230" s="37">
        <f t="shared" si="277"/>
        <v>1554166.0324649876</v>
      </c>
      <c r="AL230" s="37">
        <f t="shared" si="277"/>
        <v>1620414.0604159408</v>
      </c>
      <c r="AM230" s="37">
        <f t="shared" si="277"/>
        <v>1623851.4343159045</v>
      </c>
      <c r="AN230" s="37">
        <f t="shared" si="277"/>
        <v>1688695.0514789694</v>
      </c>
      <c r="AO230" s="37">
        <f t="shared" si="277"/>
        <v>1722691.5010063052</v>
      </c>
      <c r="AP230" s="37">
        <f t="shared" si="277"/>
        <v>1073138.7007794539</v>
      </c>
      <c r="AQ230" s="37">
        <f t="shared" si="277"/>
        <v>1438886.3677791064</v>
      </c>
      <c r="AR230" s="37">
        <f t="shared" si="277"/>
        <v>1143671.1486544176</v>
      </c>
      <c r="AS230" s="37">
        <f t="shared" si="277"/>
        <v>1509634.1277811592</v>
      </c>
      <c r="AT230" s="37">
        <f t="shared" si="277"/>
        <v>1214272.1387301362</v>
      </c>
      <c r="AU230" s="37">
        <f t="shared" si="277"/>
        <v>1580946.9716057442</v>
      </c>
      <c r="AV230" s="37">
        <f t="shared" si="277"/>
        <v>1832835.7113810545</v>
      </c>
      <c r="AW230" s="37">
        <f t="shared" si="277"/>
        <v>1650902.0747027812</v>
      </c>
      <c r="AX230" s="37">
        <f t="shared" si="277"/>
        <v>1902911.5540627553</v>
      </c>
      <c r="AY230" s="37">
        <f t="shared" si="277"/>
        <v>1721821.2258232967</v>
      </c>
      <c r="BA230" s="37">
        <f t="shared" si="248"/>
        <v>2149983</v>
      </c>
      <c r="BB230" s="37">
        <f t="shared" si="248"/>
        <v>10402857.930429911</v>
      </c>
      <c r="BC230" s="37">
        <f t="shared" si="248"/>
        <v>16571161.350143978</v>
      </c>
      <c r="BD230" s="37">
        <f t="shared" si="248"/>
        <v>18480406.573785178</v>
      </c>
      <c r="BF230" s="77" t="s">
        <v>248</v>
      </c>
      <c r="BG230" s="77" t="str">
        <f t="shared" si="249"/>
        <v>New RidersStrong Case Scenario</v>
      </c>
    </row>
    <row r="231" spans="2:59" x14ac:dyDescent="0.25">
      <c r="B231" s="48" t="s">
        <v>98</v>
      </c>
      <c r="C231" s="82" t="s">
        <v>118</v>
      </c>
      <c r="D231" s="66">
        <f t="shared" ref="D231:O231" si="278">D72</f>
        <v>4538</v>
      </c>
      <c r="E231" s="66">
        <f t="shared" si="278"/>
        <v>4986</v>
      </c>
      <c r="F231" s="66">
        <f t="shared" si="278"/>
        <v>7486</v>
      </c>
      <c r="G231" s="66">
        <f t="shared" si="278"/>
        <v>9224</v>
      </c>
      <c r="H231" s="66">
        <f t="shared" si="278"/>
        <v>9511</v>
      </c>
      <c r="I231" s="66">
        <f t="shared" si="278"/>
        <v>8074</v>
      </c>
      <c r="J231" s="66">
        <f t="shared" si="278"/>
        <v>9763</v>
      </c>
      <c r="K231" s="66">
        <f t="shared" si="278"/>
        <v>14674</v>
      </c>
      <c r="L231" s="66">
        <f t="shared" si="278"/>
        <v>15445</v>
      </c>
      <c r="M231" s="66">
        <f t="shared" si="278"/>
        <v>13835</v>
      </c>
      <c r="N231" s="66">
        <f t="shared" si="278"/>
        <v>11129</v>
      </c>
      <c r="O231" s="66">
        <f t="shared" si="278"/>
        <v>9395</v>
      </c>
      <c r="P231" s="37">
        <f t="shared" ref="P231:AY231" si="279">$C$321+$C$322*P226</f>
        <v>25948.097319198278</v>
      </c>
      <c r="Q231" s="37">
        <f t="shared" si="279"/>
        <v>24687.947399429046</v>
      </c>
      <c r="R231" s="37">
        <f t="shared" si="279"/>
        <v>19937.103601571926</v>
      </c>
      <c r="S231" s="37">
        <f t="shared" si="279"/>
        <v>26718.476360818768</v>
      </c>
      <c r="T231" s="37">
        <f t="shared" si="279"/>
        <v>23661.194939635996</v>
      </c>
      <c r="U231" s="37">
        <f t="shared" si="279"/>
        <v>30401.491266274312</v>
      </c>
      <c r="V231" s="37">
        <f t="shared" si="279"/>
        <v>29436.690957922834</v>
      </c>
      <c r="W231" s="37">
        <f t="shared" si="279"/>
        <v>36627.131939761355</v>
      </c>
      <c r="X231" s="37">
        <f t="shared" si="279"/>
        <v>40056.82585600621</v>
      </c>
      <c r="Y231" s="37">
        <f t="shared" si="279"/>
        <v>40235.356362377985</v>
      </c>
      <c r="Z231" s="37">
        <f t="shared" si="279"/>
        <v>43633.04984721481</v>
      </c>
      <c r="AA231" s="37">
        <f t="shared" si="279"/>
        <v>43881.551519849651</v>
      </c>
      <c r="AB231" s="37">
        <f t="shared" si="279"/>
        <v>52474.590608498191</v>
      </c>
      <c r="AC231" s="37">
        <f t="shared" si="279"/>
        <v>53869.807356254285</v>
      </c>
      <c r="AD231" s="37">
        <f t="shared" si="279"/>
        <v>48413.116700139908</v>
      </c>
      <c r="AE231" s="37">
        <f t="shared" si="279"/>
        <v>56552.747997339764</v>
      </c>
      <c r="AF231" s="37">
        <f t="shared" si="279"/>
        <v>52530.663638397578</v>
      </c>
      <c r="AG231" s="37">
        <f t="shared" si="279"/>
        <v>60722.80065542541</v>
      </c>
      <c r="AH231" s="37">
        <f t="shared" si="279"/>
        <v>60592.009551529118</v>
      </c>
      <c r="AI231" s="37">
        <f t="shared" si="279"/>
        <v>69150.579528486516</v>
      </c>
      <c r="AJ231" s="37">
        <f t="shared" si="279"/>
        <v>73150.243747914705</v>
      </c>
      <c r="AK231" s="37">
        <f t="shared" si="279"/>
        <v>73390.140646692656</v>
      </c>
      <c r="AL231" s="37">
        <f t="shared" si="279"/>
        <v>77370.072601953361</v>
      </c>
      <c r="AM231" s="37">
        <f t="shared" si="279"/>
        <v>77576.577076875576</v>
      </c>
      <c r="AN231" s="37">
        <f t="shared" si="279"/>
        <v>81472.137322578827</v>
      </c>
      <c r="AO231" s="37">
        <f t="shared" si="279"/>
        <v>83514.515941598584</v>
      </c>
      <c r="AP231" s="37">
        <f t="shared" si="279"/>
        <v>44491.830644976049</v>
      </c>
      <c r="AQ231" s="37">
        <f t="shared" si="279"/>
        <v>66464.572664280378</v>
      </c>
      <c r="AR231" s="37">
        <f t="shared" si="279"/>
        <v>48729.154409362731</v>
      </c>
      <c r="AS231" s="37">
        <f t="shared" si="279"/>
        <v>70714.831570156719</v>
      </c>
      <c r="AT231" s="37">
        <f t="shared" si="279"/>
        <v>52970.5959309643</v>
      </c>
      <c r="AU231" s="37">
        <f t="shared" si="279"/>
        <v>74999.038583354253</v>
      </c>
      <c r="AV231" s="37">
        <f t="shared" si="279"/>
        <v>90131.565174852236</v>
      </c>
      <c r="AW231" s="37">
        <f t="shared" si="279"/>
        <v>79201.677648408076</v>
      </c>
      <c r="AX231" s="37">
        <f t="shared" si="279"/>
        <v>94341.457819312549</v>
      </c>
      <c r="AY231" s="37">
        <f t="shared" si="279"/>
        <v>83462.23308703136</v>
      </c>
      <c r="BA231" s="37">
        <f t="shared" si="248"/>
        <v>118060</v>
      </c>
      <c r="BB231" s="37">
        <f t="shared" si="248"/>
        <v>385224.91737006116</v>
      </c>
      <c r="BC231" s="37">
        <f t="shared" si="248"/>
        <v>755793.35010950721</v>
      </c>
      <c r="BD231" s="37">
        <f t="shared" si="248"/>
        <v>870493.61079687625</v>
      </c>
      <c r="BF231" s="77" t="s">
        <v>248</v>
      </c>
      <c r="BG231" s="77" t="str">
        <f t="shared" si="249"/>
        <v>New DriversStrong Case Scenario</v>
      </c>
    </row>
    <row r="232" spans="2:59" x14ac:dyDescent="0.25">
      <c r="B232" s="48" t="s">
        <v>99</v>
      </c>
      <c r="C232" s="82" t="s">
        <v>118</v>
      </c>
      <c r="D232" s="66">
        <f t="shared" ref="D232:O232" si="280">D73</f>
        <v>1677282</v>
      </c>
      <c r="E232" s="66">
        <f t="shared" si="280"/>
        <v>1977115</v>
      </c>
      <c r="F232" s="66">
        <f t="shared" si="280"/>
        <v>2589187</v>
      </c>
      <c r="G232" s="66">
        <f t="shared" si="280"/>
        <v>3200587</v>
      </c>
      <c r="H232" s="66">
        <f t="shared" si="280"/>
        <v>4027132</v>
      </c>
      <c r="I232" s="66">
        <f t="shared" si="280"/>
        <v>4787987</v>
      </c>
      <c r="J232" s="66">
        <f t="shared" si="280"/>
        <v>5642075</v>
      </c>
      <c r="K232" s="66">
        <f t="shared" si="280"/>
        <v>6230099</v>
      </c>
      <c r="L232" s="66">
        <f t="shared" si="280"/>
        <v>7369776</v>
      </c>
      <c r="M232" s="66">
        <f t="shared" si="280"/>
        <v>8726567</v>
      </c>
      <c r="N232" s="66">
        <f t="shared" si="280"/>
        <v>9702543</v>
      </c>
      <c r="O232" s="66">
        <f t="shared" si="280"/>
        <v>9776472</v>
      </c>
      <c r="P232" s="37">
        <f>P237*P216</f>
        <v>14925791.571126524</v>
      </c>
      <c r="Q232" s="37">
        <f t="shared" ref="Q232:AY232" si="281">Q237*Q216</f>
        <v>14179138.861099454</v>
      </c>
      <c r="R232" s="37">
        <f t="shared" si="281"/>
        <v>11364211.572737686</v>
      </c>
      <c r="S232" s="37">
        <f t="shared" si="281"/>
        <v>15382249.640242087</v>
      </c>
      <c r="T232" s="37">
        <f t="shared" si="281"/>
        <v>13570776.717354029</v>
      </c>
      <c r="U232" s="37">
        <f t="shared" si="281"/>
        <v>17564476.546015371</v>
      </c>
      <c r="V232" s="37">
        <f t="shared" si="281"/>
        <v>16992821.73450096</v>
      </c>
      <c r="W232" s="37">
        <f t="shared" si="281"/>
        <v>21253237.230430666</v>
      </c>
      <c r="X232" s="37">
        <f t="shared" si="281"/>
        <v>23285368.659361377</v>
      </c>
      <c r="Y232" s="37">
        <f t="shared" si="281"/>
        <v>23391149.951185293</v>
      </c>
      <c r="Z232" s="37">
        <f t="shared" si="281"/>
        <v>25404320.77197089</v>
      </c>
      <c r="AA232" s="37">
        <f t="shared" si="281"/>
        <v>25551560.75064981</v>
      </c>
      <c r="AB232" s="37">
        <f t="shared" si="281"/>
        <v>29458091.323665857</v>
      </c>
      <c r="AC232" s="37">
        <f t="shared" si="281"/>
        <v>30252805.560030166</v>
      </c>
      <c r="AD232" s="37">
        <f t="shared" si="281"/>
        <v>27144679.346074849</v>
      </c>
      <c r="AE232" s="37">
        <f t="shared" si="281"/>
        <v>31781006.197114088</v>
      </c>
      <c r="AF232" s="37">
        <f t="shared" si="281"/>
        <v>29490030.47233849</v>
      </c>
      <c r="AG232" s="37">
        <f t="shared" si="281"/>
        <v>34156264.535361059</v>
      </c>
      <c r="AH232" s="37">
        <f t="shared" si="281"/>
        <v>34081766.037243575</v>
      </c>
      <c r="AI232" s="37">
        <f t="shared" si="281"/>
        <v>38956719.992997862</v>
      </c>
      <c r="AJ232" s="37">
        <f t="shared" si="281"/>
        <v>41234925.225961551</v>
      </c>
      <c r="AK232" s="37">
        <f t="shared" si="281"/>
        <v>41371570.28919284</v>
      </c>
      <c r="AL232" s="37">
        <f t="shared" si="281"/>
        <v>43638536.04178562</v>
      </c>
      <c r="AM232" s="37">
        <f t="shared" si="281"/>
        <v>43756160.809663117</v>
      </c>
      <c r="AN232" s="37">
        <f t="shared" si="281"/>
        <v>45975068.510458879</v>
      </c>
      <c r="AO232" s="37">
        <f t="shared" si="281"/>
        <v>47138405.581341594</v>
      </c>
      <c r="AP232" s="37">
        <f t="shared" si="281"/>
        <v>24911118.246763606</v>
      </c>
      <c r="AQ232" s="37">
        <f t="shared" si="281"/>
        <v>37426772.837912515</v>
      </c>
      <c r="AR232" s="37">
        <f t="shared" si="281"/>
        <v>27324694.148184471</v>
      </c>
      <c r="AS232" s="37">
        <f t="shared" si="281"/>
        <v>39847716.584585935</v>
      </c>
      <c r="AT232" s="37">
        <f t="shared" si="281"/>
        <v>29740615.520504981</v>
      </c>
      <c r="AU232" s="37">
        <f t="shared" si="281"/>
        <v>42287997.143427879</v>
      </c>
      <c r="AV232" s="37">
        <f t="shared" si="281"/>
        <v>50907471.02357316</v>
      </c>
      <c r="AW232" s="37">
        <f t="shared" si="281"/>
        <v>44681816.670516089</v>
      </c>
      <c r="AX232" s="37">
        <f t="shared" si="281"/>
        <v>53305422.183132276</v>
      </c>
      <c r="AY232" s="37">
        <f t="shared" si="281"/>
        <v>47108625.313215412</v>
      </c>
      <c r="BA232" s="37">
        <f t="shared" ref="BA232:BD234" si="282">SUMIF($D$10:$AY$10,BA$11,$D232:$AY232)</f>
        <v>65706822</v>
      </c>
      <c r="BB232" s="37">
        <f t="shared" si="282"/>
        <v>222865104.00667414</v>
      </c>
      <c r="BC232" s="37">
        <f t="shared" si="282"/>
        <v>425322555.83142906</v>
      </c>
      <c r="BD232" s="37">
        <f t="shared" si="282"/>
        <v>490655723.7636168</v>
      </c>
      <c r="BF232" s="77" t="s">
        <v>248</v>
      </c>
      <c r="BG232" s="77" t="str">
        <f t="shared" si="249"/>
        <v>RequestsStrong Case Scenario</v>
      </c>
    </row>
    <row r="233" spans="2:59" x14ac:dyDescent="0.25">
      <c r="B233" s="48" t="s">
        <v>100</v>
      </c>
      <c r="C233" s="82" t="s">
        <v>118</v>
      </c>
      <c r="D233" s="66">
        <f t="shared" ref="D233:O233" si="283">D74</f>
        <v>14755</v>
      </c>
      <c r="E233" s="66">
        <f t="shared" si="283"/>
        <v>16669</v>
      </c>
      <c r="F233" s="66">
        <f t="shared" si="283"/>
        <v>21687</v>
      </c>
      <c r="G233" s="66">
        <f t="shared" si="283"/>
        <v>27408</v>
      </c>
      <c r="H233" s="66">
        <f t="shared" si="283"/>
        <v>32307</v>
      </c>
      <c r="I233" s="66">
        <f t="shared" si="283"/>
        <v>33154</v>
      </c>
      <c r="J233" s="66">
        <f t="shared" si="283"/>
        <v>37918</v>
      </c>
      <c r="K233" s="66">
        <f t="shared" si="283"/>
        <v>46044</v>
      </c>
      <c r="L233" s="66">
        <f t="shared" si="283"/>
        <v>50921</v>
      </c>
      <c r="M233" s="66">
        <f t="shared" si="283"/>
        <v>53141</v>
      </c>
      <c r="N233" s="66">
        <f t="shared" si="283"/>
        <v>53696</v>
      </c>
      <c r="O233" s="66">
        <f t="shared" si="283"/>
        <v>52684</v>
      </c>
      <c r="P233" s="37">
        <f>_xlfn.XLOOKUP(P215,Data_Analysis_B!$P$114:$P$150,Data_Analysis_B!$S$114:$S$150)</f>
        <v>67167.174056309901</v>
      </c>
      <c r="Q233" s="37">
        <f>_xlfn.XLOOKUP(Q215,Data_Analysis_B!$P$114:$P$150,Data_Analysis_B!$S$114:$S$150)</f>
        <v>70069.426684582795</v>
      </c>
      <c r="R233" s="37">
        <f>_xlfn.XLOOKUP(R215,Data_Analysis_B!$P$114:$P$150,Data_Analysis_B!$S$114:$S$150)</f>
        <v>99620.17035699058</v>
      </c>
      <c r="S233" s="37">
        <f>_xlfn.XLOOKUP(S215,Data_Analysis_B!$P$114:$P$150,Data_Analysis_B!$S$114:$S$150)</f>
        <v>81309.551999997522</v>
      </c>
      <c r="T233" s="37">
        <f>_xlfn.XLOOKUP(T215,Data_Analysis_B!$P$114:$P$150,Data_Analysis_B!$S$114:$S$150)</f>
        <v>107013.107422336</v>
      </c>
      <c r="U233" s="37">
        <f>_xlfn.XLOOKUP(U215,Data_Analysis_B!$P$114:$P$150,Data_Analysis_B!$S$114:$S$150)</f>
        <v>87952.899359878851</v>
      </c>
      <c r="V233" s="37">
        <f>_xlfn.XLOOKUP(V215,Data_Analysis_B!$P$114:$P$150,Data_Analysis_B!$S$114:$S$150)</f>
        <v>113916.7961168076</v>
      </c>
      <c r="W233" s="37">
        <f>_xlfn.XLOOKUP(W215,Data_Analysis_B!$P$114:$P$150,Data_Analysis_B!$S$114:$S$150)</f>
        <v>95636.438364325106</v>
      </c>
      <c r="X233" s="37">
        <f>_xlfn.XLOOKUP(X215,Data_Analysis_B!$P$114:$P$150,Data_Analysis_B!$S$114:$S$150)</f>
        <v>91690.054521359794</v>
      </c>
      <c r="Y233" s="37">
        <f>_xlfn.XLOOKUP(Y215,Data_Analysis_B!$P$114:$P$150,Data_Analysis_B!$S$114:$S$150)</f>
        <v>102182.1105261121</v>
      </c>
      <c r="Z233" s="37">
        <f>_xlfn.XLOOKUP(Z215,Data_Analysis_B!$P$114:$P$150,Data_Analysis_B!$S$114:$S$150)</f>
        <v>98923.429462512227</v>
      </c>
      <c r="AA233" s="37">
        <f>_xlfn.XLOOKUP(AA215,Data_Analysis_B!$P$114:$P$150,Data_Analysis_B!$S$114:$S$150)</f>
        <v>109352.176679909</v>
      </c>
      <c r="AB233" s="37">
        <f>_xlfn.XLOOKUP(AB215,Data_Analysis_B!$P$114:$P$150,Data_Analysis_B!$S$114:$S$150)</f>
        <v>106494.1735244967</v>
      </c>
      <c r="AC233" s="37">
        <f>_xlfn.XLOOKUP(AC215,Data_Analysis_B!$P$114:$P$150,Data_Analysis_B!$S$114:$S$150)</f>
        <v>111409.5056889611</v>
      </c>
      <c r="AD233" s="37">
        <f>_xlfn.XLOOKUP(AD215,Data_Analysis_B!$P$114:$P$150,Data_Analysis_B!$S$114:$S$150)</f>
        <v>142525.0553709541</v>
      </c>
      <c r="AE233" s="37">
        <f>_xlfn.XLOOKUP(AE215,Data_Analysis_B!$P$114:$P$150,Data_Analysis_B!$S$114:$S$150)</f>
        <v>123971.9020304139</v>
      </c>
      <c r="AF233" s="37">
        <f>_xlfn.XLOOKUP(AF215,Data_Analysis_B!$P$114:$P$150,Data_Analysis_B!$S$114:$S$150)</f>
        <v>149797.9647204084</v>
      </c>
      <c r="AG233" s="37">
        <f>_xlfn.XLOOKUP(AG215,Data_Analysis_B!$P$114:$P$150,Data_Analysis_B!$S$114:$S$150)</f>
        <v>130997.6529404483</v>
      </c>
      <c r="AH233" s="37">
        <f>_xlfn.XLOOKUP(AH215,Data_Analysis_B!$P$114:$P$150,Data_Analysis_B!$S$114:$S$150)</f>
        <v>156674.4683734992</v>
      </c>
      <c r="AI233" s="37">
        <f>_xlfn.XLOOKUP(AI215,Data_Analysis_B!$P$114:$P$150,Data_Analysis_B!$S$114:$S$150)</f>
        <v>137971.47268308309</v>
      </c>
      <c r="AJ233" s="37">
        <f>_xlfn.XLOOKUP(AJ215,Data_Analysis_B!$P$114:$P$150,Data_Analysis_B!$S$114:$S$150)</f>
        <v>135142.12845932849</v>
      </c>
      <c r="AK233" s="37">
        <f>_xlfn.XLOOKUP(AK215,Data_Analysis_B!$P$114:$P$150,Data_Analysis_B!$S$114:$S$150)</f>
        <v>145274.4126105246</v>
      </c>
      <c r="AL233" s="37">
        <f>_xlfn.XLOOKUP(AL215,Data_Analysis_B!$P$114:$P$150,Data_Analysis_B!$S$114:$S$150)</f>
        <v>141768.45934868799</v>
      </c>
      <c r="AM233" s="37">
        <f>_xlfn.XLOOKUP(AM215,Data_Analysis_B!$P$114:$P$150,Data_Analysis_B!$S$114:$S$150)</f>
        <v>152334.44637634311</v>
      </c>
      <c r="AN233" s="37">
        <f>_xlfn.XLOOKUP(AN215,Data_Analysis_B!$P$114:$P$150,Data_Analysis_B!$S$114:$S$150)</f>
        <v>149078.9047791654</v>
      </c>
      <c r="AO233" s="37">
        <f>_xlfn.XLOOKUP(AO215,Data_Analysis_B!$P$114:$P$150,Data_Analysis_B!$S$114:$S$150)</f>
        <v>154167.59187935191</v>
      </c>
      <c r="AP233" s="37">
        <f>_xlfn.XLOOKUP(AP215,Data_Analysis_B!$P$114:$P$150,Data_Analysis_B!$S$114:$S$150)</f>
        <v>288441.15694100817</v>
      </c>
      <c r="AQ233" s="37">
        <f>_xlfn.XLOOKUP(AQ215,Data_Analysis_B!$P$114:$P$150,Data_Analysis_B!$S$114:$S$150)</f>
        <v>231237.84432050941</v>
      </c>
      <c r="AR233" s="37">
        <f>_xlfn.XLOOKUP(AR215,Data_Analysis_B!$P$114:$P$150,Data_Analysis_B!$S$114:$S$150)</f>
        <v>295880.68444197287</v>
      </c>
      <c r="AS233" s="37">
        <f>_xlfn.XLOOKUP(AS215,Data_Analysis_B!$P$114:$P$150,Data_Analysis_B!$S$114:$S$150)</f>
        <v>238298.0463736603</v>
      </c>
      <c r="AT233" s="37">
        <f>_xlfn.XLOOKUP(AT215,Data_Analysis_B!$P$114:$P$150,Data_Analysis_B!$S$114:$S$150)</f>
        <v>302675.00457890751</v>
      </c>
      <c r="AU233" s="37">
        <f>_xlfn.XLOOKUP(AU215,Data_Analysis_B!$P$114:$P$150,Data_Analysis_B!$S$114:$S$150)</f>
        <v>245368.4290359981</v>
      </c>
      <c r="AV233" s="37">
        <f>_xlfn.XLOOKUP(AV215,Data_Analysis_B!$P$114:$P$150,Data_Analysis_B!$S$114:$S$150)</f>
        <v>206398.75089681009</v>
      </c>
      <c r="AW233" s="37">
        <f>_xlfn.XLOOKUP(AW215,Data_Analysis_B!$P$114:$P$150,Data_Analysis_B!$S$114:$S$150)</f>
        <v>252472.13380768971</v>
      </c>
      <c r="AX233" s="37">
        <f>_xlfn.XLOOKUP(AX215,Data_Analysis_B!$P$114:$P$150,Data_Analysis_B!$S$114:$S$150)</f>
        <v>213467.24975703331</v>
      </c>
      <c r="AY233" s="37">
        <f>_xlfn.XLOOKUP(AY215,Data_Analysis_B!$P$114:$P$150,Data_Analysis_B!$S$114:$S$150)</f>
        <v>259421.65115425299</v>
      </c>
      <c r="BA233" s="37">
        <f t="shared" si="282"/>
        <v>440384</v>
      </c>
      <c r="BB233" s="37">
        <f t="shared" si="282"/>
        <v>1124833.3355511215</v>
      </c>
      <c r="BC233" s="37">
        <f t="shared" si="282"/>
        <v>1634361.6421271488</v>
      </c>
      <c r="BD233" s="37">
        <f t="shared" si="282"/>
        <v>2836907.4479663605</v>
      </c>
      <c r="BF233" s="77" t="s">
        <v>248</v>
      </c>
      <c r="BG233" s="77" t="str">
        <f t="shared" si="249"/>
        <v>Active DriversStrong Case Scenario</v>
      </c>
    </row>
    <row r="234" spans="2:59" x14ac:dyDescent="0.25">
      <c r="B234" s="48" t="s">
        <v>101</v>
      </c>
      <c r="C234" s="82" t="s">
        <v>118</v>
      </c>
      <c r="D234" s="66">
        <f t="shared" ref="D234:O234" si="284">D75</f>
        <v>317856</v>
      </c>
      <c r="E234" s="66">
        <f t="shared" si="284"/>
        <v>372480</v>
      </c>
      <c r="F234" s="66">
        <f t="shared" si="284"/>
        <v>487802</v>
      </c>
      <c r="G234" s="66">
        <f t="shared" si="284"/>
        <v>593327</v>
      </c>
      <c r="H234" s="66">
        <f t="shared" si="284"/>
        <v>677618</v>
      </c>
      <c r="I234" s="66">
        <f t="shared" si="284"/>
        <v>774575</v>
      </c>
      <c r="J234" s="66">
        <f t="shared" si="284"/>
        <v>910589</v>
      </c>
      <c r="K234" s="66">
        <f t="shared" si="284"/>
        <v>1003274</v>
      </c>
      <c r="L234" s="66">
        <f t="shared" si="284"/>
        <v>1154752</v>
      </c>
      <c r="M234" s="66">
        <f t="shared" si="284"/>
        <v>1290431</v>
      </c>
      <c r="N234" s="66">
        <f t="shared" si="284"/>
        <v>1406374</v>
      </c>
      <c r="O234" s="66">
        <f t="shared" si="284"/>
        <v>1554974</v>
      </c>
      <c r="P234" s="37">
        <f>_xlfn.XLOOKUP(P$170,Data_Analysis_B!$P$70:$P$106,Data_Analysis_B!$S$70:$S$106)</f>
        <v>1683757.4036692099</v>
      </c>
      <c r="Q234" s="37">
        <f>_xlfn.XLOOKUP(Q$170,Data_Analysis_B!$P$70:$P$106,Data_Analysis_B!$S$70:$S$106)</f>
        <v>1857700.392569009</v>
      </c>
      <c r="R234" s="37">
        <f>_xlfn.XLOOKUP(R$170,Data_Analysis_B!$P$70:$P$106,Data_Analysis_B!$S$70:$S$106)</f>
        <v>1457885.363200065</v>
      </c>
      <c r="S234" s="37">
        <f>_xlfn.XLOOKUP(S$170,Data_Analysis_B!$P$70:$P$106,Data_Analysis_B!$S$70:$S$106)</f>
        <v>1944423.2450010329</v>
      </c>
      <c r="T234" s="37">
        <f>_xlfn.XLOOKUP(T$170,Data_Analysis_B!$P$70:$P$106,Data_Analysis_B!$S$70:$S$106)</f>
        <v>1697291.7249479119</v>
      </c>
      <c r="U234" s="37">
        <f>_xlfn.XLOOKUP(U$170,Data_Analysis_B!$P$70:$P$106,Data_Analysis_B!$S$70:$S$106)</f>
        <v>2183154.23825183</v>
      </c>
      <c r="V234" s="37">
        <f>_xlfn.XLOOKUP(V$170,Data_Analysis_B!$P$70:$P$106,Data_Analysis_B!$S$70:$S$106)</f>
        <v>1933920.2439744759</v>
      </c>
      <c r="W234" s="37">
        <f>_xlfn.XLOOKUP(W$170,Data_Analysis_B!$P$70:$P$106,Data_Analysis_B!$S$70:$S$106)</f>
        <v>2424436.0278248331</v>
      </c>
      <c r="X234" s="37">
        <f>_xlfn.XLOOKUP(X$170,Data_Analysis_B!$P$70:$P$106,Data_Analysis_B!$S$70:$S$106)</f>
        <v>2648979.889657686</v>
      </c>
      <c r="Y234" s="37">
        <f>_xlfn.XLOOKUP(Y$170,Data_Analysis_B!$P$70:$P$106,Data_Analysis_B!$S$70:$S$106)</f>
        <v>2658991.933014228</v>
      </c>
      <c r="Z234" s="37">
        <f>_xlfn.XLOOKUP(Z$170,Data_Analysis_B!$P$70:$P$106,Data_Analysis_B!$S$70:$S$106)</f>
        <v>2884580.4170354721</v>
      </c>
      <c r="AA234" s="37">
        <f>_xlfn.XLOOKUP(AA$170,Data_Analysis_B!$P$70:$P$106,Data_Analysis_B!$S$70:$S$106)</f>
        <v>2897685.8611385911</v>
      </c>
      <c r="AB234" s="37">
        <f>_xlfn.XLOOKUP(AB$170,Data_Analysis_B!$P$70:$P$106,Data_Analysis_B!$S$70:$S$106)</f>
        <v>3125281.8046968752</v>
      </c>
      <c r="AC234" s="37">
        <f>_xlfn.XLOOKUP(AC$170,Data_Analysis_B!$P$70:$P$106,Data_Analysis_B!$S$70:$S$106)</f>
        <v>3235807.3771701758</v>
      </c>
      <c r="AD234" s="37">
        <f>_xlfn.XLOOKUP(AD$170,Data_Analysis_B!$P$70:$P$106,Data_Analysis_B!$S$70:$S$106)</f>
        <v>2891904.1626928588</v>
      </c>
      <c r="AE234" s="37">
        <f>_xlfn.XLOOKUP(AE$170,Data_Analysis_B!$P$70:$P$106,Data_Analysis_B!$S$70:$S$106)</f>
        <v>3377080.086611609</v>
      </c>
      <c r="AF234" s="37">
        <f>_xlfn.XLOOKUP(AF$170,Data_Analysis_B!$P$70:$P$106,Data_Analysis_B!$S$70:$S$106)</f>
        <v>3128614.840223141</v>
      </c>
      <c r="AG234" s="37">
        <f>_xlfn.XLOOKUP(AG$170,Data_Analysis_B!$P$70:$P$106,Data_Analysis_B!$S$70:$S$106)</f>
        <v>3620528.973682032</v>
      </c>
      <c r="AH234" s="37">
        <f>_xlfn.XLOOKUP(AH$170,Data_Analysis_B!$P$70:$P$106,Data_Analysis_B!$S$70:$S$106)</f>
        <v>3370370.4008764401</v>
      </c>
      <c r="AI234" s="37">
        <f>_xlfn.XLOOKUP(AI$170,Data_Analysis_B!$P$70:$P$106,Data_Analysis_B!$S$70:$S$106)</f>
        <v>3853294.9845907092</v>
      </c>
      <c r="AJ234" s="37">
        <f>_xlfn.XLOOKUP(AJ$170,Data_Analysis_B!$P$70:$P$106,Data_Analysis_B!$S$70:$S$106)</f>
        <v>4078803.354875816</v>
      </c>
      <c r="AK234" s="37">
        <f>_xlfn.XLOOKUP(AK$170,Data_Analysis_B!$P$70:$P$106,Data_Analysis_B!$S$70:$S$106)</f>
        <v>4093436.8811362791</v>
      </c>
      <c r="AL234" s="37">
        <f>_xlfn.XLOOKUP(AL$170,Data_Analysis_B!$P$70:$P$106,Data_Analysis_B!$S$70:$S$106)</f>
        <v>4319289.7822400471</v>
      </c>
      <c r="AM234" s="37">
        <f>_xlfn.XLOOKUP(AM$170,Data_Analysis_B!$P$70:$P$106,Data_Analysis_B!$S$70:$S$106)</f>
        <v>4333029.265624092</v>
      </c>
      <c r="AN234" s="37">
        <f>_xlfn.XLOOKUP(AN$170,Data_Analysis_B!$P$70:$P$106,Data_Analysis_B!$S$70:$S$106)</f>
        <v>4555626.5367058096</v>
      </c>
      <c r="AO234" s="37">
        <f>_xlfn.XLOOKUP(AO$170,Data_Analysis_B!$P$70:$P$106,Data_Analysis_B!$S$70:$S$106)</f>
        <v>4671173.4285702696</v>
      </c>
      <c r="AP234" s="37">
        <f>_xlfn.XLOOKUP(AP$170,Data_Analysis_B!$P$70:$P$106,Data_Analysis_B!$S$70:$S$106)</f>
        <v>2467053.1127752801</v>
      </c>
      <c r="AQ234" s="37">
        <f>_xlfn.XLOOKUP(AQ$170,Data_Analysis_B!$P$70:$P$106,Data_Analysis_B!$S$70:$S$106)</f>
        <v>3705288.9854642712</v>
      </c>
      <c r="AR234" s="37">
        <f>_xlfn.XLOOKUP(AR$170,Data_Analysis_B!$P$70:$P$106,Data_Analysis_B!$S$70:$S$106)</f>
        <v>2704773.1273087291</v>
      </c>
      <c r="AS234" s="37">
        <f>_xlfn.XLOOKUP(AS$170,Data_Analysis_B!$P$70:$P$106,Data_Analysis_B!$S$70:$S$106)</f>
        <v>3944277.525951501</v>
      </c>
      <c r="AT234" s="37">
        <f>_xlfn.XLOOKUP(AT$170,Data_Analysis_B!$P$70:$P$106,Data_Analysis_B!$S$70:$S$106)</f>
        <v>2943965.9470382412</v>
      </c>
      <c r="AU234" s="37">
        <f>_xlfn.XLOOKUP(AU$170,Data_Analysis_B!$P$70:$P$106,Data_Analysis_B!$S$70:$S$106)</f>
        <v>4186350.3633362162</v>
      </c>
      <c r="AV234" s="37">
        <f>_xlfn.XLOOKUP(AV$170,Data_Analysis_B!$P$70:$P$106,Data_Analysis_B!$S$70:$S$106)</f>
        <v>5040001.9914504904</v>
      </c>
      <c r="AW234" s="37">
        <f>_xlfn.XLOOKUP(AW$170,Data_Analysis_B!$P$70:$P$106,Data_Analysis_B!$S$70:$S$106)</f>
        <v>4423966.4543432193</v>
      </c>
      <c r="AX234" s="37">
        <f>_xlfn.XLOOKUP(AX$170,Data_Analysis_B!$P$70:$P$106,Data_Analysis_B!$S$70:$S$106)</f>
        <v>5278092.2325300891</v>
      </c>
      <c r="AY234" s="37">
        <f>_xlfn.XLOOKUP(AY$170,Data_Analysis_B!$P$70:$P$106,Data_Analysis_B!$S$70:$S$106)</f>
        <v>4664656.1947929943</v>
      </c>
      <c r="BA234" s="37">
        <f t="shared" si="282"/>
        <v>10544052</v>
      </c>
      <c r="BB234" s="37">
        <f t="shared" si="282"/>
        <v>26272806.740284346</v>
      </c>
      <c r="BC234" s="37">
        <f t="shared" si="282"/>
        <v>43427441.914420068</v>
      </c>
      <c r="BD234" s="37">
        <f t="shared" si="282"/>
        <v>48585225.900267109</v>
      </c>
      <c r="BF234" s="77" t="s">
        <v>248</v>
      </c>
      <c r="BG234" s="77" t="str">
        <f t="shared" si="249"/>
        <v>Active RidersStrong Case Scenario</v>
      </c>
    </row>
    <row r="235" spans="2:59" x14ac:dyDescent="0.25">
      <c r="BG235" s="77" t="s">
        <v>114</v>
      </c>
    </row>
    <row r="236" spans="2:59" x14ac:dyDescent="0.25">
      <c r="B236" s="88" t="s">
        <v>112</v>
      </c>
      <c r="C236" s="89"/>
      <c r="D236" s="70">
        <v>44562</v>
      </c>
      <c r="E236" s="70">
        <v>44593</v>
      </c>
      <c r="F236" s="70">
        <v>44621</v>
      </c>
      <c r="G236" s="70">
        <v>44652</v>
      </c>
      <c r="H236" s="70">
        <v>44682</v>
      </c>
      <c r="I236" s="70">
        <v>44713</v>
      </c>
      <c r="J236" s="70">
        <v>44743</v>
      </c>
      <c r="K236" s="70">
        <v>44774</v>
      </c>
      <c r="L236" s="70">
        <v>44805</v>
      </c>
      <c r="M236" s="70">
        <v>44835</v>
      </c>
      <c r="N236" s="70">
        <v>44866</v>
      </c>
      <c r="O236" s="70">
        <v>44896</v>
      </c>
      <c r="P236" s="70">
        <v>44927</v>
      </c>
      <c r="Q236" s="70">
        <v>44958</v>
      </c>
      <c r="R236" s="70">
        <v>44986</v>
      </c>
      <c r="S236" s="70">
        <v>45017</v>
      </c>
      <c r="T236" s="70">
        <v>45047</v>
      </c>
      <c r="U236" s="70">
        <v>45078</v>
      </c>
      <c r="V236" s="70">
        <v>45108</v>
      </c>
      <c r="W236" s="70">
        <v>45139</v>
      </c>
      <c r="X236" s="70">
        <v>45170</v>
      </c>
      <c r="Y236" s="70">
        <v>45200</v>
      </c>
      <c r="Z236" s="70">
        <v>45231</v>
      </c>
      <c r="AA236" s="70">
        <v>45261</v>
      </c>
      <c r="AB236" s="70">
        <v>45292</v>
      </c>
      <c r="AC236" s="70">
        <v>45323</v>
      </c>
      <c r="AD236" s="70">
        <v>45352</v>
      </c>
      <c r="AE236" s="70">
        <v>45383</v>
      </c>
      <c r="AF236" s="70">
        <v>45413</v>
      </c>
      <c r="AG236" s="70">
        <v>45444</v>
      </c>
      <c r="AH236" s="70">
        <v>45474</v>
      </c>
      <c r="AI236" s="70">
        <v>45505</v>
      </c>
      <c r="AJ236" s="70">
        <v>45536</v>
      </c>
      <c r="AK236" s="70">
        <v>45566</v>
      </c>
      <c r="AL236" s="70">
        <v>45597</v>
      </c>
      <c r="AM236" s="70">
        <v>45627</v>
      </c>
      <c r="AN236" s="70">
        <v>45658</v>
      </c>
      <c r="AO236" s="70">
        <v>45689</v>
      </c>
      <c r="AP236" s="70">
        <v>45717</v>
      </c>
      <c r="AQ236" s="70">
        <v>45748</v>
      </c>
      <c r="AR236" s="70">
        <v>45778</v>
      </c>
      <c r="AS236" s="70">
        <v>45809</v>
      </c>
      <c r="AT236" s="70">
        <v>45839</v>
      </c>
      <c r="AU236" s="70">
        <v>45870</v>
      </c>
      <c r="AV236" s="70">
        <v>45901</v>
      </c>
      <c r="AW236" s="70">
        <v>45931</v>
      </c>
      <c r="AX236" s="70">
        <v>45962</v>
      </c>
      <c r="AY236" s="70">
        <v>45992</v>
      </c>
      <c r="BA236" s="140" t="s">
        <v>114</v>
      </c>
      <c r="BB236" s="140" t="s">
        <v>114</v>
      </c>
      <c r="BC236" s="140" t="s">
        <v>114</v>
      </c>
      <c r="BD236" s="140" t="s">
        <v>114</v>
      </c>
      <c r="BF236" s="77" t="s">
        <v>248</v>
      </c>
      <c r="BG236" s="77" t="str">
        <f t="shared" si="249"/>
        <v>Operational EfficiencyStrong Case Scenario</v>
      </c>
    </row>
    <row r="237" spans="2:59" x14ac:dyDescent="0.25">
      <c r="B237" s="91" t="s">
        <v>153</v>
      </c>
      <c r="C237" s="92" t="s">
        <v>119</v>
      </c>
      <c r="D237" s="93">
        <f>D232/D216</f>
        <v>0.59975927843603927</v>
      </c>
      <c r="E237" s="93">
        <f t="shared" ref="E237:O237" si="285">E232/E216</f>
        <v>0.56028509682988326</v>
      </c>
      <c r="F237" s="93">
        <f t="shared" si="285"/>
        <v>0.49734289402309623</v>
      </c>
      <c r="G237" s="93">
        <f t="shared" si="285"/>
        <v>0.46935050723818383</v>
      </c>
      <c r="H237" s="93">
        <f t="shared" si="285"/>
        <v>0.4820909732232202</v>
      </c>
      <c r="I237" s="93">
        <f t="shared" si="285"/>
        <v>0.51078502900803846</v>
      </c>
      <c r="J237" s="93">
        <f t="shared" si="285"/>
        <v>0.4458949404241857</v>
      </c>
      <c r="K237" s="93">
        <f t="shared" si="285"/>
        <v>0.47611939967723743</v>
      </c>
      <c r="L237" s="93">
        <f t="shared" si="285"/>
        <v>0.47627229152937878</v>
      </c>
      <c r="M237" s="93">
        <f t="shared" si="285"/>
        <v>0.50654221838654323</v>
      </c>
      <c r="N237" s="93">
        <f t="shared" si="285"/>
        <v>0.51691681014008073</v>
      </c>
      <c r="O237" s="93">
        <f t="shared" si="285"/>
        <v>0.42555179336871185</v>
      </c>
      <c r="P237" s="139">
        <v>0.6</v>
      </c>
      <c r="Q237" s="139">
        <f>P237</f>
        <v>0.6</v>
      </c>
      <c r="R237" s="139">
        <f t="shared" ref="R237:AY240" si="286">Q237</f>
        <v>0.6</v>
      </c>
      <c r="S237" s="139">
        <f t="shared" si="286"/>
        <v>0.6</v>
      </c>
      <c r="T237" s="139">
        <f t="shared" si="286"/>
        <v>0.6</v>
      </c>
      <c r="U237" s="139">
        <f t="shared" si="286"/>
        <v>0.6</v>
      </c>
      <c r="V237" s="139">
        <v>0.65</v>
      </c>
      <c r="W237" s="139">
        <v>0.65</v>
      </c>
      <c r="X237" s="139">
        <v>0.65</v>
      </c>
      <c r="Y237" s="139">
        <v>0.65</v>
      </c>
      <c r="Z237" s="139">
        <v>0.65</v>
      </c>
      <c r="AA237" s="139">
        <v>0.65</v>
      </c>
      <c r="AB237" s="139">
        <v>0.7</v>
      </c>
      <c r="AC237" s="139">
        <f t="shared" si="286"/>
        <v>0.7</v>
      </c>
      <c r="AD237" s="139">
        <f t="shared" si="286"/>
        <v>0.7</v>
      </c>
      <c r="AE237" s="139">
        <f t="shared" si="286"/>
        <v>0.7</v>
      </c>
      <c r="AF237" s="139">
        <f t="shared" si="286"/>
        <v>0.7</v>
      </c>
      <c r="AG237" s="139">
        <f t="shared" si="286"/>
        <v>0.7</v>
      </c>
      <c r="AH237" s="139">
        <v>0.75</v>
      </c>
      <c r="AI237" s="139">
        <f t="shared" si="286"/>
        <v>0.75</v>
      </c>
      <c r="AJ237" s="139">
        <f t="shared" si="286"/>
        <v>0.75</v>
      </c>
      <c r="AK237" s="139">
        <f t="shared" si="286"/>
        <v>0.75</v>
      </c>
      <c r="AL237" s="139">
        <f t="shared" si="286"/>
        <v>0.75</v>
      </c>
      <c r="AM237" s="139">
        <f t="shared" si="286"/>
        <v>0.75</v>
      </c>
      <c r="AN237" s="139">
        <f t="shared" si="286"/>
        <v>0.75</v>
      </c>
      <c r="AO237" s="139">
        <f t="shared" si="286"/>
        <v>0.75</v>
      </c>
      <c r="AP237" s="139">
        <f t="shared" si="286"/>
        <v>0.75</v>
      </c>
      <c r="AQ237" s="139">
        <f t="shared" si="286"/>
        <v>0.75</v>
      </c>
      <c r="AR237" s="139">
        <f t="shared" si="286"/>
        <v>0.75</v>
      </c>
      <c r="AS237" s="139">
        <f t="shared" si="286"/>
        <v>0.75</v>
      </c>
      <c r="AT237" s="139">
        <f t="shared" si="286"/>
        <v>0.75</v>
      </c>
      <c r="AU237" s="139">
        <f t="shared" si="286"/>
        <v>0.75</v>
      </c>
      <c r="AV237" s="139">
        <f t="shared" si="286"/>
        <v>0.75</v>
      </c>
      <c r="AW237" s="139">
        <f t="shared" si="286"/>
        <v>0.75</v>
      </c>
      <c r="AX237" s="139">
        <f t="shared" si="286"/>
        <v>0.75</v>
      </c>
      <c r="AY237" s="139">
        <f t="shared" si="286"/>
        <v>0.75</v>
      </c>
      <c r="BA237" s="140" t="s">
        <v>114</v>
      </c>
      <c r="BB237" s="140" t="s">
        <v>114</v>
      </c>
      <c r="BC237" s="140" t="s">
        <v>114</v>
      </c>
      <c r="BD237" s="140" t="s">
        <v>114</v>
      </c>
      <c r="BF237" s="77" t="s">
        <v>248</v>
      </c>
      <c r="BG237" s="77" t="str">
        <f t="shared" si="249"/>
        <v>Shopping Sessions Conversion rateStrong Case Scenario</v>
      </c>
    </row>
    <row r="238" spans="2:59" x14ac:dyDescent="0.25">
      <c r="B238" s="91" t="s">
        <v>154</v>
      </c>
      <c r="C238" s="92" t="s">
        <v>119</v>
      </c>
      <c r="D238" s="93">
        <f>D171/D232</f>
        <v>0.7896620842529759</v>
      </c>
      <c r="E238" s="93">
        <f t="shared" ref="E238:O238" si="287">E171/E232</f>
        <v>0.75266284459932786</v>
      </c>
      <c r="F238" s="93">
        <f t="shared" si="287"/>
        <v>0.79321848904694792</v>
      </c>
      <c r="G238" s="93">
        <f t="shared" si="287"/>
        <v>0.82206576481126747</v>
      </c>
      <c r="H238" s="93">
        <f t="shared" si="287"/>
        <v>0.80769788524438735</v>
      </c>
      <c r="I238" s="93">
        <f t="shared" si="287"/>
        <v>0.78067400767796569</v>
      </c>
      <c r="J238" s="93">
        <f t="shared" si="287"/>
        <v>0.76521988807309371</v>
      </c>
      <c r="K238" s="93">
        <f t="shared" si="287"/>
        <v>0.81186446635920229</v>
      </c>
      <c r="L238" s="93">
        <f t="shared" si="287"/>
        <v>0.81536779408220816</v>
      </c>
      <c r="M238" s="93">
        <f t="shared" si="287"/>
        <v>0.77672388236977952</v>
      </c>
      <c r="N238" s="93">
        <f t="shared" si="287"/>
        <v>0.7368438356830781</v>
      </c>
      <c r="O238" s="93">
        <f t="shared" si="287"/>
        <v>0.75797404216981346</v>
      </c>
      <c r="P238" s="143">
        <f>AVERAGE(D238:O238)</f>
        <v>0.78416458203083728</v>
      </c>
      <c r="Q238" s="139">
        <f>P238</f>
        <v>0.78416458203083728</v>
      </c>
      <c r="R238" s="139">
        <f t="shared" si="286"/>
        <v>0.78416458203083728</v>
      </c>
      <c r="S238" s="139">
        <f t="shared" si="286"/>
        <v>0.78416458203083728</v>
      </c>
      <c r="T238" s="139">
        <f t="shared" si="286"/>
        <v>0.78416458203083728</v>
      </c>
      <c r="U238" s="139">
        <f t="shared" si="286"/>
        <v>0.78416458203083728</v>
      </c>
      <c r="V238" s="139">
        <f t="shared" si="286"/>
        <v>0.78416458203083728</v>
      </c>
      <c r="W238" s="139">
        <f t="shared" si="286"/>
        <v>0.78416458203083728</v>
      </c>
      <c r="X238" s="139">
        <f t="shared" si="286"/>
        <v>0.78416458203083728</v>
      </c>
      <c r="Y238" s="139">
        <f t="shared" si="286"/>
        <v>0.78416458203083728</v>
      </c>
      <c r="Z238" s="139">
        <f t="shared" si="286"/>
        <v>0.78416458203083728</v>
      </c>
      <c r="AA238" s="139">
        <f t="shared" si="286"/>
        <v>0.78416458203083728</v>
      </c>
      <c r="AB238" s="139">
        <f t="shared" si="286"/>
        <v>0.78416458203083728</v>
      </c>
      <c r="AC238" s="139">
        <f t="shared" si="286"/>
        <v>0.78416458203083728</v>
      </c>
      <c r="AD238" s="139">
        <f t="shared" si="286"/>
        <v>0.78416458203083728</v>
      </c>
      <c r="AE238" s="139">
        <f t="shared" si="286"/>
        <v>0.78416458203083728</v>
      </c>
      <c r="AF238" s="139">
        <f t="shared" si="286"/>
        <v>0.78416458203083728</v>
      </c>
      <c r="AG238" s="139">
        <f t="shared" si="286"/>
        <v>0.78416458203083728</v>
      </c>
      <c r="AH238" s="139">
        <f t="shared" si="286"/>
        <v>0.78416458203083728</v>
      </c>
      <c r="AI238" s="139">
        <f t="shared" si="286"/>
        <v>0.78416458203083728</v>
      </c>
      <c r="AJ238" s="139">
        <f t="shared" si="286"/>
        <v>0.78416458203083728</v>
      </c>
      <c r="AK238" s="139">
        <f t="shared" si="286"/>
        <v>0.78416458203083728</v>
      </c>
      <c r="AL238" s="139">
        <f t="shared" si="286"/>
        <v>0.78416458203083728</v>
      </c>
      <c r="AM238" s="139">
        <f t="shared" si="286"/>
        <v>0.78416458203083728</v>
      </c>
      <c r="AN238" s="139">
        <f t="shared" si="286"/>
        <v>0.78416458203083728</v>
      </c>
      <c r="AO238" s="139">
        <f t="shared" si="286"/>
        <v>0.78416458203083728</v>
      </c>
      <c r="AP238" s="139">
        <f t="shared" si="286"/>
        <v>0.78416458203083728</v>
      </c>
      <c r="AQ238" s="139">
        <f t="shared" si="286"/>
        <v>0.78416458203083728</v>
      </c>
      <c r="AR238" s="139">
        <f t="shared" si="286"/>
        <v>0.78416458203083728</v>
      </c>
      <c r="AS238" s="139">
        <f t="shared" si="286"/>
        <v>0.78416458203083728</v>
      </c>
      <c r="AT238" s="139">
        <f t="shared" si="286"/>
        <v>0.78416458203083728</v>
      </c>
      <c r="AU238" s="139">
        <f t="shared" si="286"/>
        <v>0.78416458203083728</v>
      </c>
      <c r="AV238" s="139">
        <f t="shared" si="286"/>
        <v>0.78416458203083728</v>
      </c>
      <c r="AW238" s="139">
        <f t="shared" si="286"/>
        <v>0.78416458203083728</v>
      </c>
      <c r="AX238" s="139">
        <f t="shared" si="286"/>
        <v>0.78416458203083728</v>
      </c>
      <c r="AY238" s="139">
        <f t="shared" si="286"/>
        <v>0.78416458203083728</v>
      </c>
      <c r="BA238" s="140" t="s">
        <v>114</v>
      </c>
      <c r="BB238" s="140" t="s">
        <v>114</v>
      </c>
      <c r="BC238" s="140" t="s">
        <v>114</v>
      </c>
      <c r="BD238" s="140" t="s">
        <v>114</v>
      </c>
      <c r="BF238" s="77" t="s">
        <v>248</v>
      </c>
      <c r="BG238" s="77" t="str">
        <f t="shared" si="249"/>
        <v>Requests convertion rateStrong Case Scenario</v>
      </c>
    </row>
    <row r="239" spans="2:59" x14ac:dyDescent="0.25">
      <c r="B239" s="91" t="s">
        <v>110</v>
      </c>
      <c r="C239" s="94" t="s">
        <v>119</v>
      </c>
      <c r="D239" s="93">
        <f>D229/D230</f>
        <v>2.9855271415123941</v>
      </c>
      <c r="E239" s="93">
        <f t="shared" ref="E239:O239" si="288">E229/E230</f>
        <v>2.6375052503473309</v>
      </c>
      <c r="F239" s="93">
        <f t="shared" si="288"/>
        <v>2.7029196372277995</v>
      </c>
      <c r="G239" s="93">
        <f t="shared" si="288"/>
        <v>2.8627280737296368</v>
      </c>
      <c r="H239" s="93">
        <f t="shared" si="288"/>
        <v>3.0358085996234663</v>
      </c>
      <c r="I239" s="93">
        <f t="shared" si="288"/>
        <v>2.9230016845079607</v>
      </c>
      <c r="J239" s="93">
        <f t="shared" si="288"/>
        <v>2.786426682523798</v>
      </c>
      <c r="K239" s="93">
        <f t="shared" si="288"/>
        <v>2.9217751877171354</v>
      </c>
      <c r="L239" s="93">
        <f t="shared" si="288"/>
        <v>2.9114964545861928</v>
      </c>
      <c r="M239" s="93">
        <f t="shared" si="288"/>
        <v>2.8935635896525089</v>
      </c>
      <c r="N239" s="93">
        <f t="shared" si="288"/>
        <v>2.7260041742982493</v>
      </c>
      <c r="O239" s="93">
        <f t="shared" si="288"/>
        <v>2.4350661486645007</v>
      </c>
      <c r="P239" s="139">
        <f>AVERAGE(J239:O239)</f>
        <v>2.7790553729070644</v>
      </c>
      <c r="Q239" s="139">
        <f>P239</f>
        <v>2.7790553729070644</v>
      </c>
      <c r="R239" s="139">
        <f t="shared" si="286"/>
        <v>2.7790553729070644</v>
      </c>
      <c r="S239" s="139">
        <f t="shared" si="286"/>
        <v>2.7790553729070644</v>
      </c>
      <c r="T239" s="139">
        <f t="shared" si="286"/>
        <v>2.7790553729070644</v>
      </c>
      <c r="U239" s="139">
        <f t="shared" si="286"/>
        <v>2.7790553729070644</v>
      </c>
      <c r="V239" s="139">
        <f t="shared" si="286"/>
        <v>2.7790553729070644</v>
      </c>
      <c r="W239" s="139">
        <f t="shared" si="286"/>
        <v>2.7790553729070644</v>
      </c>
      <c r="X239" s="139">
        <f t="shared" si="286"/>
        <v>2.7790553729070644</v>
      </c>
      <c r="Y239" s="139">
        <f t="shared" si="286"/>
        <v>2.7790553729070644</v>
      </c>
      <c r="Z239" s="139">
        <f t="shared" si="286"/>
        <v>2.7790553729070644</v>
      </c>
      <c r="AA239" s="139">
        <f t="shared" si="286"/>
        <v>2.7790553729070644</v>
      </c>
      <c r="AB239" s="139">
        <f t="shared" si="286"/>
        <v>2.7790553729070644</v>
      </c>
      <c r="AC239" s="139">
        <f t="shared" si="286"/>
        <v>2.7790553729070644</v>
      </c>
      <c r="AD239" s="139">
        <f t="shared" si="286"/>
        <v>2.7790553729070644</v>
      </c>
      <c r="AE239" s="139">
        <f t="shared" si="286"/>
        <v>2.7790553729070644</v>
      </c>
      <c r="AF239" s="139">
        <f t="shared" si="286"/>
        <v>2.7790553729070644</v>
      </c>
      <c r="AG239" s="139">
        <f t="shared" si="286"/>
        <v>2.7790553729070644</v>
      </c>
      <c r="AH239" s="139">
        <f t="shared" si="286"/>
        <v>2.7790553729070644</v>
      </c>
      <c r="AI239" s="139">
        <f t="shared" si="286"/>
        <v>2.7790553729070644</v>
      </c>
      <c r="AJ239" s="139">
        <f t="shared" si="286"/>
        <v>2.7790553729070644</v>
      </c>
      <c r="AK239" s="139">
        <f t="shared" si="286"/>
        <v>2.7790553729070644</v>
      </c>
      <c r="AL239" s="139">
        <f t="shared" si="286"/>
        <v>2.7790553729070644</v>
      </c>
      <c r="AM239" s="139">
        <f t="shared" si="286"/>
        <v>2.7790553729070644</v>
      </c>
      <c r="AN239" s="139">
        <f t="shared" si="286"/>
        <v>2.7790553729070644</v>
      </c>
      <c r="AO239" s="139">
        <f t="shared" si="286"/>
        <v>2.7790553729070644</v>
      </c>
      <c r="AP239" s="139">
        <f t="shared" si="286"/>
        <v>2.7790553729070644</v>
      </c>
      <c r="AQ239" s="139">
        <f t="shared" si="286"/>
        <v>2.7790553729070644</v>
      </c>
      <c r="AR239" s="139">
        <f t="shared" si="286"/>
        <v>2.7790553729070644</v>
      </c>
      <c r="AS239" s="139">
        <f t="shared" si="286"/>
        <v>2.7790553729070644</v>
      </c>
      <c r="AT239" s="139">
        <f t="shared" si="286"/>
        <v>2.7790553729070644</v>
      </c>
      <c r="AU239" s="139">
        <f t="shared" si="286"/>
        <v>2.7790553729070644</v>
      </c>
      <c r="AV239" s="139">
        <f t="shared" si="286"/>
        <v>2.7790553729070644</v>
      </c>
      <c r="AW239" s="139">
        <f t="shared" si="286"/>
        <v>2.7790553729070644</v>
      </c>
      <c r="AX239" s="139">
        <f t="shared" si="286"/>
        <v>2.7790553729070644</v>
      </c>
      <c r="AY239" s="139">
        <f t="shared" si="286"/>
        <v>2.7790553729070644</v>
      </c>
      <c r="BA239" s="140" t="s">
        <v>114</v>
      </c>
      <c r="BB239" s="140" t="s">
        <v>114</v>
      </c>
      <c r="BC239" s="140" t="s">
        <v>114</v>
      </c>
      <c r="BD239" s="140" t="s">
        <v>114</v>
      </c>
      <c r="BF239" s="77" t="s">
        <v>248</v>
      </c>
      <c r="BG239" s="77" t="str">
        <f t="shared" si="249"/>
        <v>New riders activation rateStrong Case Scenario</v>
      </c>
    </row>
    <row r="240" spans="2:59" x14ac:dyDescent="0.25">
      <c r="B240" s="91" t="s">
        <v>111</v>
      </c>
      <c r="C240" s="94" t="s">
        <v>119</v>
      </c>
      <c r="D240" s="93">
        <f>D228/D231</f>
        <v>52.153371529308068</v>
      </c>
      <c r="E240" s="93">
        <f t="shared" ref="E240:O240" si="289">E228/E231</f>
        <v>48.29462494985961</v>
      </c>
      <c r="F240" s="93">
        <f t="shared" si="289"/>
        <v>56.007614213197968</v>
      </c>
      <c r="G240" s="93">
        <f t="shared" si="289"/>
        <v>54.512575888985253</v>
      </c>
      <c r="H240" s="93">
        <f t="shared" si="289"/>
        <v>56.612869309220905</v>
      </c>
      <c r="I240" s="93">
        <f t="shared" si="289"/>
        <v>66.890017339608619</v>
      </c>
      <c r="J240" s="93">
        <f t="shared" si="289"/>
        <v>70.575745160299093</v>
      </c>
      <c r="K240" s="93">
        <f t="shared" si="289"/>
        <v>67.802712280223531</v>
      </c>
      <c r="L240" s="93">
        <f t="shared" si="289"/>
        <v>69.695241178374872</v>
      </c>
      <c r="M240" s="93">
        <f t="shared" si="289"/>
        <v>72.891868449584393</v>
      </c>
      <c r="N240" s="93">
        <f t="shared" si="289"/>
        <v>81.589001707251327</v>
      </c>
      <c r="O240" s="93">
        <f t="shared" si="289"/>
        <v>83.871101649813724</v>
      </c>
      <c r="P240" s="139">
        <f>AVERAGE(D240:O240)</f>
        <v>65.074728637977287</v>
      </c>
      <c r="Q240" s="139">
        <f>P240</f>
        <v>65.074728637977287</v>
      </c>
      <c r="R240" s="139">
        <f t="shared" si="286"/>
        <v>65.074728637977287</v>
      </c>
      <c r="S240" s="139">
        <f t="shared" si="286"/>
        <v>65.074728637977287</v>
      </c>
      <c r="T240" s="139">
        <f t="shared" si="286"/>
        <v>65.074728637977287</v>
      </c>
      <c r="U240" s="139">
        <f t="shared" si="286"/>
        <v>65.074728637977287</v>
      </c>
      <c r="V240" s="139">
        <f t="shared" si="286"/>
        <v>65.074728637977287</v>
      </c>
      <c r="W240" s="139">
        <f t="shared" si="286"/>
        <v>65.074728637977287</v>
      </c>
      <c r="X240" s="139">
        <f t="shared" si="286"/>
        <v>65.074728637977287</v>
      </c>
      <c r="Y240" s="139">
        <f t="shared" si="286"/>
        <v>65.074728637977287</v>
      </c>
      <c r="Z240" s="139">
        <f t="shared" si="286"/>
        <v>65.074728637977287</v>
      </c>
      <c r="AA240" s="139">
        <f t="shared" si="286"/>
        <v>65.074728637977287</v>
      </c>
      <c r="AB240" s="139">
        <f t="shared" si="286"/>
        <v>65.074728637977287</v>
      </c>
      <c r="AC240" s="139">
        <f t="shared" si="286"/>
        <v>65.074728637977287</v>
      </c>
      <c r="AD240" s="139">
        <f t="shared" si="286"/>
        <v>65.074728637977287</v>
      </c>
      <c r="AE240" s="139">
        <f t="shared" si="286"/>
        <v>65.074728637977287</v>
      </c>
      <c r="AF240" s="139">
        <f t="shared" si="286"/>
        <v>65.074728637977287</v>
      </c>
      <c r="AG240" s="139">
        <f t="shared" si="286"/>
        <v>65.074728637977287</v>
      </c>
      <c r="AH240" s="139">
        <f t="shared" si="286"/>
        <v>65.074728637977287</v>
      </c>
      <c r="AI240" s="139">
        <f t="shared" si="286"/>
        <v>65.074728637977287</v>
      </c>
      <c r="AJ240" s="139">
        <f t="shared" si="286"/>
        <v>65.074728637977287</v>
      </c>
      <c r="AK240" s="139">
        <f t="shared" si="286"/>
        <v>65.074728637977287</v>
      </c>
      <c r="AL240" s="139">
        <f t="shared" si="286"/>
        <v>65.074728637977287</v>
      </c>
      <c r="AM240" s="139">
        <f t="shared" si="286"/>
        <v>65.074728637977287</v>
      </c>
      <c r="AN240" s="139">
        <f t="shared" si="286"/>
        <v>65.074728637977287</v>
      </c>
      <c r="AO240" s="139">
        <f t="shared" si="286"/>
        <v>65.074728637977287</v>
      </c>
      <c r="AP240" s="139">
        <f t="shared" si="286"/>
        <v>65.074728637977287</v>
      </c>
      <c r="AQ240" s="139">
        <f t="shared" si="286"/>
        <v>65.074728637977287</v>
      </c>
      <c r="AR240" s="139">
        <f t="shared" si="286"/>
        <v>65.074728637977287</v>
      </c>
      <c r="AS240" s="139">
        <f t="shared" si="286"/>
        <v>65.074728637977287</v>
      </c>
      <c r="AT240" s="139">
        <f t="shared" si="286"/>
        <v>65.074728637977287</v>
      </c>
      <c r="AU240" s="139">
        <f t="shared" si="286"/>
        <v>65.074728637977287</v>
      </c>
      <c r="AV240" s="139">
        <f t="shared" si="286"/>
        <v>65.074728637977287</v>
      </c>
      <c r="AW240" s="139">
        <f t="shared" si="286"/>
        <v>65.074728637977287</v>
      </c>
      <c r="AX240" s="139">
        <f t="shared" si="286"/>
        <v>65.074728637977287</v>
      </c>
      <c r="AY240" s="139">
        <f t="shared" si="286"/>
        <v>65.074728637977287</v>
      </c>
      <c r="BA240" s="140" t="s">
        <v>114</v>
      </c>
      <c r="BB240" s="140" t="s">
        <v>114</v>
      </c>
      <c r="BC240" s="140" t="s">
        <v>114</v>
      </c>
      <c r="BD240" s="140" t="s">
        <v>114</v>
      </c>
      <c r="BF240" s="77" t="s">
        <v>248</v>
      </c>
      <c r="BG240" s="77" t="str">
        <f t="shared" si="249"/>
        <v>New drivers activation rateStrong Case Scenario</v>
      </c>
    </row>
    <row r="241" spans="2:59" x14ac:dyDescent="0.25">
      <c r="B241" s="91" t="s">
        <v>120</v>
      </c>
      <c r="C241" s="91" t="s">
        <v>121</v>
      </c>
      <c r="D241" s="95">
        <f>D229/D230</f>
        <v>2.9855271415123941</v>
      </c>
      <c r="E241" s="95">
        <f t="shared" ref="E241:AY241" si="290">E229/E230</f>
        <v>2.6375052503473309</v>
      </c>
      <c r="F241" s="95">
        <f t="shared" si="290"/>
        <v>2.7029196372277995</v>
      </c>
      <c r="G241" s="95">
        <f t="shared" si="290"/>
        <v>2.8627280737296368</v>
      </c>
      <c r="H241" s="95">
        <f t="shared" si="290"/>
        <v>3.0358085996234663</v>
      </c>
      <c r="I241" s="95">
        <f t="shared" si="290"/>
        <v>2.9230016845079607</v>
      </c>
      <c r="J241" s="95">
        <f t="shared" si="290"/>
        <v>2.786426682523798</v>
      </c>
      <c r="K241" s="95">
        <f t="shared" si="290"/>
        <v>2.9217751877171354</v>
      </c>
      <c r="L241" s="95">
        <f t="shared" si="290"/>
        <v>2.9114964545861928</v>
      </c>
      <c r="M241" s="95">
        <f t="shared" si="290"/>
        <v>2.8935635896525089</v>
      </c>
      <c r="N241" s="95">
        <f t="shared" si="290"/>
        <v>2.7260041742982493</v>
      </c>
      <c r="O241" s="95">
        <f t="shared" si="290"/>
        <v>2.4350661486645007</v>
      </c>
      <c r="P241" s="95">
        <f t="shared" si="290"/>
        <v>2.7790553729070644</v>
      </c>
      <c r="Q241" s="95">
        <f t="shared" si="290"/>
        <v>2.7790553729070644</v>
      </c>
      <c r="R241" s="95">
        <f t="shared" si="290"/>
        <v>2.7790553729070644</v>
      </c>
      <c r="S241" s="95">
        <f t="shared" si="290"/>
        <v>2.7790553729070648</v>
      </c>
      <c r="T241" s="95">
        <f t="shared" si="290"/>
        <v>2.7790553729070644</v>
      </c>
      <c r="U241" s="95">
        <f t="shared" si="290"/>
        <v>2.7790553729070644</v>
      </c>
      <c r="V241" s="95">
        <f t="shared" si="290"/>
        <v>2.7790553729070644</v>
      </c>
      <c r="W241" s="95">
        <f t="shared" si="290"/>
        <v>2.7790553729070644</v>
      </c>
      <c r="X241" s="95">
        <f t="shared" si="290"/>
        <v>2.7790553729070644</v>
      </c>
      <c r="Y241" s="95">
        <f t="shared" si="290"/>
        <v>2.7790553729070644</v>
      </c>
      <c r="Z241" s="95">
        <f t="shared" si="290"/>
        <v>2.7790553729070644</v>
      </c>
      <c r="AA241" s="95">
        <f t="shared" si="290"/>
        <v>2.7790553729070644</v>
      </c>
      <c r="AB241" s="95">
        <f t="shared" si="290"/>
        <v>2.7790553729070644</v>
      </c>
      <c r="AC241" s="95">
        <f t="shared" si="290"/>
        <v>2.7790553729070644</v>
      </c>
      <c r="AD241" s="95">
        <f t="shared" si="290"/>
        <v>2.7790553729070644</v>
      </c>
      <c r="AE241" s="95">
        <f t="shared" si="290"/>
        <v>2.7790553729070644</v>
      </c>
      <c r="AF241" s="95">
        <f t="shared" si="290"/>
        <v>2.7790553729070644</v>
      </c>
      <c r="AG241" s="95">
        <f t="shared" si="290"/>
        <v>2.7790553729070644</v>
      </c>
      <c r="AH241" s="95">
        <f t="shared" si="290"/>
        <v>2.7790553729070644</v>
      </c>
      <c r="AI241" s="95">
        <f t="shared" si="290"/>
        <v>2.7790553729070644</v>
      </c>
      <c r="AJ241" s="95">
        <f t="shared" si="290"/>
        <v>2.7790553729070644</v>
      </c>
      <c r="AK241" s="95">
        <f t="shared" si="290"/>
        <v>2.7790553729070644</v>
      </c>
      <c r="AL241" s="95">
        <f t="shared" si="290"/>
        <v>2.7790553729070644</v>
      </c>
      <c r="AM241" s="95">
        <f t="shared" si="290"/>
        <v>2.7790553729070648</v>
      </c>
      <c r="AN241" s="95">
        <f t="shared" si="290"/>
        <v>2.7790553729070644</v>
      </c>
      <c r="AO241" s="95">
        <f t="shared" si="290"/>
        <v>2.7790553729070648</v>
      </c>
      <c r="AP241" s="95">
        <f t="shared" si="290"/>
        <v>2.7790553729070644</v>
      </c>
      <c r="AQ241" s="95">
        <f t="shared" si="290"/>
        <v>2.7790553729070644</v>
      </c>
      <c r="AR241" s="95">
        <f t="shared" si="290"/>
        <v>2.7790553729070644</v>
      </c>
      <c r="AS241" s="95">
        <f t="shared" si="290"/>
        <v>2.7790553729070644</v>
      </c>
      <c r="AT241" s="95">
        <f t="shared" si="290"/>
        <v>2.7790553729070644</v>
      </c>
      <c r="AU241" s="95">
        <f t="shared" si="290"/>
        <v>2.7790553729070639</v>
      </c>
      <c r="AV241" s="95">
        <f t="shared" si="290"/>
        <v>2.7790553729070644</v>
      </c>
      <c r="AW241" s="95">
        <f t="shared" si="290"/>
        <v>2.7790553729070644</v>
      </c>
      <c r="AX241" s="95">
        <f t="shared" si="290"/>
        <v>2.7790553729070644</v>
      </c>
      <c r="AY241" s="95">
        <f t="shared" si="290"/>
        <v>2.7790553729070639</v>
      </c>
      <c r="BA241" s="140" t="s">
        <v>114</v>
      </c>
      <c r="BB241" s="140" t="s">
        <v>114</v>
      </c>
      <c r="BC241" s="140" t="s">
        <v>114</v>
      </c>
      <c r="BD241" s="140" t="s">
        <v>114</v>
      </c>
      <c r="BF241" s="77" t="s">
        <v>248</v>
      </c>
      <c r="BG241" s="77" t="str">
        <f t="shared" si="249"/>
        <v>New riders avg tripsStrong Case Scenario</v>
      </c>
    </row>
    <row r="242" spans="2:59" x14ac:dyDescent="0.25">
      <c r="B242" s="91" t="s">
        <v>122</v>
      </c>
      <c r="C242" s="91" t="s">
        <v>121</v>
      </c>
      <c r="D242" s="95">
        <f>D228/D231</f>
        <v>52.153371529308068</v>
      </c>
      <c r="E242" s="95">
        <f t="shared" ref="E242:AY242" si="291">E228/E231</f>
        <v>48.29462494985961</v>
      </c>
      <c r="F242" s="95">
        <f t="shared" si="291"/>
        <v>56.007614213197968</v>
      </c>
      <c r="G242" s="95">
        <f t="shared" si="291"/>
        <v>54.512575888985253</v>
      </c>
      <c r="H242" s="95">
        <f t="shared" si="291"/>
        <v>56.612869309220905</v>
      </c>
      <c r="I242" s="95">
        <f t="shared" si="291"/>
        <v>66.890017339608619</v>
      </c>
      <c r="J242" s="95">
        <f t="shared" si="291"/>
        <v>70.575745160299093</v>
      </c>
      <c r="K242" s="95">
        <f t="shared" si="291"/>
        <v>67.802712280223531</v>
      </c>
      <c r="L242" s="95">
        <f t="shared" si="291"/>
        <v>69.695241178374872</v>
      </c>
      <c r="M242" s="95">
        <f t="shared" si="291"/>
        <v>72.891868449584393</v>
      </c>
      <c r="N242" s="95">
        <f t="shared" si="291"/>
        <v>81.589001707251327</v>
      </c>
      <c r="O242" s="95">
        <f t="shared" si="291"/>
        <v>83.871101649813724</v>
      </c>
      <c r="P242" s="95">
        <f t="shared" si="291"/>
        <v>65.074728637977287</v>
      </c>
      <c r="Q242" s="95">
        <f t="shared" si="291"/>
        <v>65.074728637977287</v>
      </c>
      <c r="R242" s="95">
        <f t="shared" si="291"/>
        <v>65.074728637977287</v>
      </c>
      <c r="S242" s="95">
        <f t="shared" si="291"/>
        <v>65.074728637977287</v>
      </c>
      <c r="T242" s="95">
        <f t="shared" si="291"/>
        <v>65.074728637977287</v>
      </c>
      <c r="U242" s="95">
        <f t="shared" si="291"/>
        <v>65.074728637977287</v>
      </c>
      <c r="V242" s="95">
        <f t="shared" si="291"/>
        <v>65.074728637977287</v>
      </c>
      <c r="W242" s="95">
        <f t="shared" si="291"/>
        <v>65.074728637977287</v>
      </c>
      <c r="X242" s="95">
        <f t="shared" si="291"/>
        <v>65.074728637977287</v>
      </c>
      <c r="Y242" s="95">
        <f t="shared" si="291"/>
        <v>65.074728637977287</v>
      </c>
      <c r="Z242" s="95">
        <f t="shared" si="291"/>
        <v>65.074728637977287</v>
      </c>
      <c r="AA242" s="95">
        <f t="shared" si="291"/>
        <v>65.074728637977287</v>
      </c>
      <c r="AB242" s="95">
        <f t="shared" si="291"/>
        <v>65.074728637977287</v>
      </c>
      <c r="AC242" s="95">
        <f t="shared" si="291"/>
        <v>65.074728637977287</v>
      </c>
      <c r="AD242" s="95">
        <f t="shared" si="291"/>
        <v>65.074728637977287</v>
      </c>
      <c r="AE242" s="95">
        <f t="shared" si="291"/>
        <v>65.074728637977287</v>
      </c>
      <c r="AF242" s="95">
        <f t="shared" si="291"/>
        <v>65.074728637977287</v>
      </c>
      <c r="AG242" s="95">
        <f t="shared" si="291"/>
        <v>65.074728637977287</v>
      </c>
      <c r="AH242" s="95">
        <f t="shared" si="291"/>
        <v>65.074728637977287</v>
      </c>
      <c r="AI242" s="95">
        <f t="shared" si="291"/>
        <v>65.074728637977287</v>
      </c>
      <c r="AJ242" s="95">
        <f t="shared" si="291"/>
        <v>65.074728637977287</v>
      </c>
      <c r="AK242" s="95">
        <f t="shared" si="291"/>
        <v>65.074728637977287</v>
      </c>
      <c r="AL242" s="95">
        <f t="shared" si="291"/>
        <v>65.074728637977287</v>
      </c>
      <c r="AM242" s="95">
        <f t="shared" si="291"/>
        <v>65.074728637977287</v>
      </c>
      <c r="AN242" s="95">
        <f t="shared" si="291"/>
        <v>65.074728637977287</v>
      </c>
      <c r="AO242" s="95">
        <f t="shared" si="291"/>
        <v>65.074728637977287</v>
      </c>
      <c r="AP242" s="95">
        <f t="shared" si="291"/>
        <v>65.074728637977287</v>
      </c>
      <c r="AQ242" s="95">
        <f t="shared" si="291"/>
        <v>65.074728637977287</v>
      </c>
      <c r="AR242" s="95">
        <f t="shared" si="291"/>
        <v>65.074728637977287</v>
      </c>
      <c r="AS242" s="95">
        <f t="shared" si="291"/>
        <v>65.074728637977287</v>
      </c>
      <c r="AT242" s="95">
        <f t="shared" si="291"/>
        <v>65.074728637977287</v>
      </c>
      <c r="AU242" s="95">
        <f t="shared" si="291"/>
        <v>65.074728637977287</v>
      </c>
      <c r="AV242" s="95">
        <f t="shared" si="291"/>
        <v>65.074728637977287</v>
      </c>
      <c r="AW242" s="95">
        <f t="shared" si="291"/>
        <v>65.074728637977287</v>
      </c>
      <c r="AX242" s="95">
        <f t="shared" si="291"/>
        <v>65.074728637977287</v>
      </c>
      <c r="AY242" s="95">
        <f t="shared" si="291"/>
        <v>65.074728637977287</v>
      </c>
      <c r="BA242" s="140" t="s">
        <v>114</v>
      </c>
      <c r="BB242" s="140" t="s">
        <v>114</v>
      </c>
      <c r="BC242" s="140" t="s">
        <v>114</v>
      </c>
      <c r="BD242" s="140" t="s">
        <v>114</v>
      </c>
      <c r="BF242" s="77" t="s">
        <v>248</v>
      </c>
      <c r="BG242" s="77" t="str">
        <f t="shared" si="249"/>
        <v>New drivers avg tripsStrong Case Scenario</v>
      </c>
    </row>
    <row r="243" spans="2:59" x14ac:dyDescent="0.25">
      <c r="B243" s="91" t="s">
        <v>123</v>
      </c>
      <c r="C243" s="94" t="s">
        <v>119</v>
      </c>
      <c r="D243" s="93">
        <f>D224/D218</f>
        <v>0.8163674500054412</v>
      </c>
      <c r="E243" s="93">
        <f t="shared" ref="E243:AY243" si="292">E224/E218</f>
        <v>0.86266263005430566</v>
      </c>
      <c r="F243" s="93">
        <f t="shared" si="292"/>
        <v>0.8041662150825547</v>
      </c>
      <c r="G243" s="93">
        <f t="shared" si="292"/>
        <v>4.4819611006130008E-2</v>
      </c>
      <c r="H243" s="93">
        <f t="shared" si="292"/>
        <v>0.7784352386887603</v>
      </c>
      <c r="I243" s="93">
        <f t="shared" si="292"/>
        <v>0.81515864075357014</v>
      </c>
      <c r="J243" s="93">
        <f t="shared" si="292"/>
        <v>0.84717257434851767</v>
      </c>
      <c r="K243" s="93">
        <f t="shared" si="292"/>
        <v>0.7773372008698759</v>
      </c>
      <c r="L243" s="93">
        <f t="shared" si="292"/>
        <v>0.75277070441662497</v>
      </c>
      <c r="M243" s="93">
        <f t="shared" si="292"/>
        <v>0.77901988918785214</v>
      </c>
      <c r="N243" s="93">
        <f t="shared" si="292"/>
        <v>0.82372059906328365</v>
      </c>
      <c r="O243" s="93">
        <f t="shared" si="292"/>
        <v>0.82739919161275033</v>
      </c>
      <c r="P243" s="93">
        <f t="shared" si="292"/>
        <v>0.69315081471760776</v>
      </c>
      <c r="Q243" s="93">
        <f t="shared" si="292"/>
        <v>0.69608307844845396</v>
      </c>
      <c r="R243" s="93">
        <f t="shared" si="292"/>
        <v>0.69815616376988787</v>
      </c>
      <c r="S243" s="93">
        <f t="shared" si="292"/>
        <v>0.69867015229135532</v>
      </c>
      <c r="T243" s="93">
        <f t="shared" si="292"/>
        <v>0.75359593586901064</v>
      </c>
      <c r="U243" s="93">
        <f t="shared" si="292"/>
        <v>0.7588729594866862</v>
      </c>
      <c r="V243" s="93">
        <f t="shared" si="292"/>
        <v>0.75880498403554042</v>
      </c>
      <c r="W243" s="93">
        <f t="shared" si="292"/>
        <v>0.75860722289478544</v>
      </c>
      <c r="X243" s="93">
        <f t="shared" si="292"/>
        <v>0.7617595292686391</v>
      </c>
      <c r="Y243" s="93">
        <f t="shared" si="292"/>
        <v>0.76306391985041921</v>
      </c>
      <c r="Z243" s="93">
        <f t="shared" si="292"/>
        <v>0.75847398695070822</v>
      </c>
      <c r="AA243" s="93">
        <f t="shared" si="292"/>
        <v>0.75013117042861233</v>
      </c>
      <c r="AB243" s="93">
        <f t="shared" si="292"/>
        <v>0.73744749316764224</v>
      </c>
      <c r="AC243" s="93">
        <f t="shared" si="292"/>
        <v>0.74113888303847841</v>
      </c>
      <c r="AD243" s="93">
        <f t="shared" si="292"/>
        <v>0.74489353342098052</v>
      </c>
      <c r="AE243" s="93">
        <f t="shared" si="292"/>
        <v>0.74878831422523806</v>
      </c>
      <c r="AF243" s="93">
        <f t="shared" si="292"/>
        <v>0.7529648277197285</v>
      </c>
      <c r="AG243" s="93">
        <f t="shared" si="292"/>
        <v>0.75291223537395491</v>
      </c>
      <c r="AH243" s="93">
        <f t="shared" si="292"/>
        <v>0.75241550836456073</v>
      </c>
      <c r="AI243" s="93">
        <f t="shared" si="292"/>
        <v>0.75188305205864558</v>
      </c>
      <c r="AJ243" s="93">
        <f t="shared" si="292"/>
        <v>0.75132270448896732</v>
      </c>
      <c r="AK243" s="93">
        <f t="shared" si="292"/>
        <v>0.7504529690906615</v>
      </c>
      <c r="AL243" s="93">
        <f t="shared" si="292"/>
        <v>0.74940205652734815</v>
      </c>
      <c r="AM243" s="93">
        <f t="shared" si="292"/>
        <v>0.74864606232540165</v>
      </c>
      <c r="AN243" s="93">
        <f t="shared" si="292"/>
        <v>0.74852230331680059</v>
      </c>
      <c r="AO243" s="93">
        <f t="shared" si="292"/>
        <v>0.74944520416256377</v>
      </c>
      <c r="AP243" s="93">
        <f t="shared" si="292"/>
        <v>0.75013739758957088</v>
      </c>
      <c r="AQ243" s="93">
        <f t="shared" si="292"/>
        <v>0.75057438627028683</v>
      </c>
      <c r="AR243" s="93">
        <f t="shared" si="292"/>
        <v>0.75072322560737414</v>
      </c>
      <c r="AS243" s="93">
        <f t="shared" si="292"/>
        <v>0.7505364254313448</v>
      </c>
      <c r="AT243" s="93">
        <f t="shared" si="292"/>
        <v>0.75033844126946037</v>
      </c>
      <c r="AU243" s="93">
        <f t="shared" si="292"/>
        <v>0.75016535234486892</v>
      </c>
      <c r="AV243" s="93">
        <f t="shared" si="292"/>
        <v>0.7500222107020541</v>
      </c>
      <c r="AW243" s="93">
        <f t="shared" si="292"/>
        <v>0.74991383621981145</v>
      </c>
      <c r="AX243" s="93">
        <f t="shared" si="292"/>
        <v>0.74986890848057375</v>
      </c>
      <c r="AY243" s="93">
        <f t="shared" si="292"/>
        <v>0.74990781281000929</v>
      </c>
      <c r="BA243" s="140" t="s">
        <v>114</v>
      </c>
      <c r="BB243" s="140" t="s">
        <v>114</v>
      </c>
      <c r="BC243" s="140" t="s">
        <v>114</v>
      </c>
      <c r="BD243" s="140" t="s">
        <v>114</v>
      </c>
      <c r="BF243" s="77" t="s">
        <v>248</v>
      </c>
      <c r="BG243" s="77" t="str">
        <f t="shared" si="249"/>
        <v>Driver utilization rateStrong Case Scenario</v>
      </c>
    </row>
    <row r="244" spans="2:59" x14ac:dyDescent="0.25">
      <c r="B244" s="91" t="s">
        <v>161</v>
      </c>
      <c r="C244" s="94" t="s">
        <v>162</v>
      </c>
      <c r="D244" s="125">
        <f>D224-D222/60</f>
        <v>494891.22964334406</v>
      </c>
      <c r="E244" s="125">
        <f t="shared" ref="E244:AY244" si="293">E224-E222/60</f>
        <v>574971.80390227586</v>
      </c>
      <c r="F244" s="125">
        <f t="shared" si="293"/>
        <v>776794.91504822229</v>
      </c>
      <c r="G244" s="125">
        <f t="shared" si="293"/>
        <v>-134660.52464469077</v>
      </c>
      <c r="H244" s="125">
        <f t="shared" si="293"/>
        <v>1165467.097292051</v>
      </c>
      <c r="I244" s="125">
        <f t="shared" si="293"/>
        <v>1314336.0314765796</v>
      </c>
      <c r="J244" s="125">
        <f t="shared" si="293"/>
        <v>1508694.8323530771</v>
      </c>
      <c r="K244" s="125">
        <f t="shared" si="293"/>
        <v>1728861.2201854265</v>
      </c>
      <c r="L244" s="125">
        <f t="shared" si="293"/>
        <v>1961940.3870419608</v>
      </c>
      <c r="M244" s="125">
        <f t="shared" si="293"/>
        <v>2250524.6024682261</v>
      </c>
      <c r="N244" s="125">
        <f t="shared" si="293"/>
        <v>2391128.1808474758</v>
      </c>
      <c r="O244" s="125">
        <f t="shared" si="293"/>
        <v>2462356.217824189</v>
      </c>
      <c r="P244" s="125">
        <f t="shared" si="293"/>
        <v>2374035.2515507536</v>
      </c>
      <c r="Q244" s="125">
        <f t="shared" si="293"/>
        <v>2487153.0994245438</v>
      </c>
      <c r="R244" s="125">
        <f t="shared" si="293"/>
        <v>3544392.0124427839</v>
      </c>
      <c r="S244" s="125">
        <f t="shared" si="293"/>
        <v>2891295.3068297873</v>
      </c>
      <c r="T244" s="125">
        <f t="shared" si="293"/>
        <v>4166213.0176747921</v>
      </c>
      <c r="U244" s="125">
        <f t="shared" si="293"/>
        <v>3445105.248154466</v>
      </c>
      <c r="V244" s="125">
        <f t="shared" si="293"/>
        <v>4457613.4663384249</v>
      </c>
      <c r="W244" s="125">
        <f t="shared" si="293"/>
        <v>3737051.7199555705</v>
      </c>
      <c r="X244" s="125">
        <f t="shared" si="293"/>
        <v>3594516.3831655602</v>
      </c>
      <c r="Y244" s="125">
        <f t="shared" si="293"/>
        <v>4011572.9881192213</v>
      </c>
      <c r="Z244" s="125">
        <f t="shared" si="293"/>
        <v>3858159.1658430868</v>
      </c>
      <c r="AA244" s="125">
        <f t="shared" si="293"/>
        <v>4214508.2170587862</v>
      </c>
      <c r="AB244" s="125">
        <f t="shared" si="293"/>
        <v>4031609.7257508799</v>
      </c>
      <c r="AC244" s="125">
        <f t="shared" si="293"/>
        <v>4241017.5645353235</v>
      </c>
      <c r="AD244" s="125">
        <f t="shared" si="293"/>
        <v>5456031.3664886728</v>
      </c>
      <c r="AE244" s="125">
        <f t="shared" si="293"/>
        <v>4773710.1095223473</v>
      </c>
      <c r="AF244" s="125">
        <f t="shared" si="293"/>
        <v>5804969.8374958644</v>
      </c>
      <c r="AG244" s="125">
        <f t="shared" si="293"/>
        <v>5074457.4083519783</v>
      </c>
      <c r="AH244" s="125">
        <f t="shared" si="293"/>
        <v>6063448.7206007894</v>
      </c>
      <c r="AI244" s="125">
        <f t="shared" si="293"/>
        <v>5334687.0893928995</v>
      </c>
      <c r="AJ244" s="125">
        <f t="shared" si="293"/>
        <v>5220667.5502301585</v>
      </c>
      <c r="AK244" s="125">
        <f t="shared" si="293"/>
        <v>5605162.9185722349</v>
      </c>
      <c r="AL244" s="125">
        <f t="shared" si="293"/>
        <v>5461908.0990727441</v>
      </c>
      <c r="AM244" s="125">
        <f t="shared" si="293"/>
        <v>5862959.8290918646</v>
      </c>
      <c r="AN244" s="125">
        <f t="shared" si="293"/>
        <v>5737000.6610894604</v>
      </c>
      <c r="AO244" s="125">
        <f t="shared" si="293"/>
        <v>5940863.4614568986</v>
      </c>
      <c r="AP244" s="125">
        <f t="shared" si="293"/>
        <v>11126361.961087398</v>
      </c>
      <c r="AQ244" s="125">
        <f t="shared" si="293"/>
        <v>8925439.1088705286</v>
      </c>
      <c r="AR244" s="125">
        <f t="shared" si="293"/>
        <v>11422828.962040035</v>
      </c>
      <c r="AS244" s="125">
        <f t="shared" si="293"/>
        <v>9196886.9066488557</v>
      </c>
      <c r="AT244" s="125">
        <f t="shared" si="293"/>
        <v>11677848.650527431</v>
      </c>
      <c r="AU244" s="125">
        <f t="shared" si="293"/>
        <v>9464409.3365468867</v>
      </c>
      <c r="AV244" s="125">
        <f t="shared" si="293"/>
        <v>7959663.6437481111</v>
      </c>
      <c r="AW244" s="125">
        <f t="shared" si="293"/>
        <v>9735062.4299427457</v>
      </c>
      <c r="AX244" s="125">
        <f t="shared" si="293"/>
        <v>8230642.1307238117</v>
      </c>
      <c r="AY244" s="125">
        <f t="shared" si="293"/>
        <v>10003150.725586943</v>
      </c>
      <c r="BA244" s="140" t="s">
        <v>114</v>
      </c>
      <c r="BB244" s="140" t="s">
        <v>114</v>
      </c>
      <c r="BC244" s="140" t="s">
        <v>114</v>
      </c>
      <c r="BD244" s="140" t="s">
        <v>114</v>
      </c>
      <c r="BF244" s="77" t="s">
        <v>248</v>
      </c>
      <c r="BG244" s="77" t="str">
        <f t="shared" si="249"/>
        <v>Active hours - vehicle hoursStrong Case Scenario</v>
      </c>
    </row>
    <row r="245" spans="2:59" x14ac:dyDescent="0.25">
      <c r="B245" s="91" t="s">
        <v>163</v>
      </c>
      <c r="C245" s="94" t="s">
        <v>117</v>
      </c>
      <c r="D245" s="126">
        <f>D244/D232*60</f>
        <v>17.70332822900421</v>
      </c>
      <c r="E245" s="126">
        <f t="shared" ref="E245:AY245" si="294">E244/E232*60</f>
        <v>17.448812150095744</v>
      </c>
      <c r="F245" s="126">
        <f t="shared" si="294"/>
        <v>18.000899472650424</v>
      </c>
      <c r="G245" s="126">
        <f t="shared" si="294"/>
        <v>-2.5244217634707153</v>
      </c>
      <c r="H245" s="126">
        <f t="shared" si="294"/>
        <v>17.364224921736625</v>
      </c>
      <c r="I245" s="126">
        <f t="shared" si="294"/>
        <v>16.470421053481303</v>
      </c>
      <c r="J245" s="126">
        <f t="shared" si="294"/>
        <v>16.044042296705491</v>
      </c>
      <c r="K245" s="126">
        <f t="shared" si="294"/>
        <v>16.650084246032943</v>
      </c>
      <c r="L245" s="126">
        <f t="shared" si="294"/>
        <v>15.972863113141791</v>
      </c>
      <c r="M245" s="126">
        <f t="shared" si="294"/>
        <v>15.473607908825267</v>
      </c>
      <c r="N245" s="126">
        <f t="shared" si="294"/>
        <v>14.786607062792564</v>
      </c>
      <c r="O245" s="126">
        <f t="shared" si="294"/>
        <v>15.111931284562708</v>
      </c>
      <c r="P245" s="126">
        <f t="shared" si="294"/>
        <v>9.5433541607665902</v>
      </c>
      <c r="Q245" s="126">
        <f t="shared" si="294"/>
        <v>10.524559172975147</v>
      </c>
      <c r="R245" s="126">
        <f t="shared" si="294"/>
        <v>18.713442581158798</v>
      </c>
      <c r="S245" s="126">
        <f t="shared" si="294"/>
        <v>11.277785919944089</v>
      </c>
      <c r="T245" s="126">
        <f t="shared" si="294"/>
        <v>18.419931759751634</v>
      </c>
      <c r="U245" s="126">
        <f t="shared" si="294"/>
        <v>11.768430123592882</v>
      </c>
      <c r="V245" s="126">
        <f t="shared" si="294"/>
        <v>15.739399386346829</v>
      </c>
      <c r="W245" s="126">
        <f t="shared" si="294"/>
        <v>10.550068244487885</v>
      </c>
      <c r="X245" s="126">
        <f t="shared" si="294"/>
        <v>9.2620815304647444</v>
      </c>
      <c r="Y245" s="126">
        <f t="shared" si="294"/>
        <v>10.289976328203421</v>
      </c>
      <c r="Z245" s="126">
        <f t="shared" si="294"/>
        <v>9.1122117386422072</v>
      </c>
      <c r="AA245" s="126">
        <f t="shared" si="294"/>
        <v>9.8964793380418588</v>
      </c>
      <c r="AB245" s="126">
        <f t="shared" si="294"/>
        <v>8.2115497873658718</v>
      </c>
      <c r="AC245" s="126">
        <f t="shared" si="294"/>
        <v>8.411155565958877</v>
      </c>
      <c r="AD245" s="126">
        <f t="shared" si="294"/>
        <v>12.059891289032937</v>
      </c>
      <c r="AE245" s="126">
        <f t="shared" si="294"/>
        <v>9.0123832075949135</v>
      </c>
      <c r="AF245" s="126">
        <f t="shared" si="294"/>
        <v>11.810709743974456</v>
      </c>
      <c r="AG245" s="126">
        <f t="shared" si="294"/>
        <v>8.9139561554195055</v>
      </c>
      <c r="AH245" s="126">
        <f t="shared" si="294"/>
        <v>10.674532617778363</v>
      </c>
      <c r="AI245" s="126">
        <f t="shared" si="294"/>
        <v>8.2163289265909931</v>
      </c>
      <c r="AJ245" s="126">
        <f t="shared" si="294"/>
        <v>7.5964743793592051</v>
      </c>
      <c r="AK245" s="126">
        <f t="shared" si="294"/>
        <v>8.1290067735762381</v>
      </c>
      <c r="AL245" s="126">
        <f t="shared" si="294"/>
        <v>7.5097497686577999</v>
      </c>
      <c r="AM245" s="126">
        <f t="shared" si="294"/>
        <v>8.0394985125803196</v>
      </c>
      <c r="AN245" s="126">
        <f t="shared" si="294"/>
        <v>7.4871022668962617</v>
      </c>
      <c r="AO245" s="126">
        <f t="shared" si="294"/>
        <v>7.5618129907326628</v>
      </c>
      <c r="AP245" s="126">
        <f t="shared" si="294"/>
        <v>26.798544772351782</v>
      </c>
      <c r="AQ245" s="126">
        <f t="shared" si="294"/>
        <v>14.308643410199531</v>
      </c>
      <c r="AR245" s="126">
        <f t="shared" si="294"/>
        <v>25.082430346908019</v>
      </c>
      <c r="AS245" s="126">
        <f t="shared" si="294"/>
        <v>13.84805107282825</v>
      </c>
      <c r="AT245" s="126">
        <f t="shared" si="294"/>
        <v>23.559395351066655</v>
      </c>
      <c r="AU245" s="126">
        <f t="shared" si="294"/>
        <v>13.428504506060934</v>
      </c>
      <c r="AV245" s="126">
        <f t="shared" si="294"/>
        <v>9.381330657807359</v>
      </c>
      <c r="AW245" s="126">
        <f t="shared" si="294"/>
        <v>13.072515607495289</v>
      </c>
      <c r="AX245" s="126">
        <f t="shared" si="294"/>
        <v>9.2643207317040392</v>
      </c>
      <c r="AY245" s="126">
        <f t="shared" si="294"/>
        <v>12.74053402205403</v>
      </c>
      <c r="BA245" s="140" t="s">
        <v>114</v>
      </c>
      <c r="BB245" s="140" t="s">
        <v>114</v>
      </c>
      <c r="BC245" s="140" t="s">
        <v>114</v>
      </c>
      <c r="BD245" s="140" t="s">
        <v>114</v>
      </c>
      <c r="BF245" s="77" t="s">
        <v>248</v>
      </c>
      <c r="BG245" s="77" t="str">
        <f t="shared" si="249"/>
        <v>Driver wait timeStrong Case Scenario</v>
      </c>
    </row>
    <row r="246" spans="2:59" x14ac:dyDescent="0.25">
      <c r="B246" s="92"/>
      <c r="C246" s="92"/>
      <c r="D246" s="92"/>
      <c r="E246" s="92"/>
      <c r="F246" s="92"/>
      <c r="G246" s="92"/>
      <c r="H246" s="92"/>
      <c r="I246" s="92"/>
      <c r="J246" s="92"/>
      <c r="K246" s="92"/>
      <c r="L246" s="92"/>
      <c r="M246" s="92"/>
      <c r="N246" s="92"/>
      <c r="O246" s="92"/>
      <c r="BA246" s="140" t="s">
        <v>114</v>
      </c>
      <c r="BB246" s="140" t="s">
        <v>114</v>
      </c>
      <c r="BC246" s="140" t="s">
        <v>114</v>
      </c>
      <c r="BD246" s="140" t="s">
        <v>114</v>
      </c>
      <c r="BF246" s="77" t="s">
        <v>248</v>
      </c>
      <c r="BG246" s="77" t="str">
        <f t="shared" si="249"/>
        <v>Strong Case Scenario</v>
      </c>
    </row>
    <row r="247" spans="2:59" x14ac:dyDescent="0.25">
      <c r="B247" s="88" t="s">
        <v>124</v>
      </c>
      <c r="C247" s="89"/>
      <c r="D247" s="70">
        <v>44562</v>
      </c>
      <c r="E247" s="70">
        <v>44593</v>
      </c>
      <c r="F247" s="70">
        <v>44621</v>
      </c>
      <c r="G247" s="70">
        <v>44652</v>
      </c>
      <c r="H247" s="70">
        <v>44682</v>
      </c>
      <c r="I247" s="70">
        <v>44713</v>
      </c>
      <c r="J247" s="70">
        <v>44743</v>
      </c>
      <c r="K247" s="70">
        <v>44774</v>
      </c>
      <c r="L247" s="70">
        <v>44805</v>
      </c>
      <c r="M247" s="70">
        <v>44835</v>
      </c>
      <c r="N247" s="70">
        <v>44866</v>
      </c>
      <c r="O247" s="70">
        <v>44896</v>
      </c>
      <c r="P247" s="70">
        <v>44927</v>
      </c>
      <c r="Q247" s="70">
        <v>44958</v>
      </c>
      <c r="R247" s="70">
        <v>44986</v>
      </c>
      <c r="S247" s="70">
        <v>45017</v>
      </c>
      <c r="T247" s="70">
        <v>45047</v>
      </c>
      <c r="U247" s="70">
        <v>45078</v>
      </c>
      <c r="V247" s="70">
        <v>45108</v>
      </c>
      <c r="W247" s="70">
        <v>45139</v>
      </c>
      <c r="X247" s="70">
        <v>45170</v>
      </c>
      <c r="Y247" s="70">
        <v>45200</v>
      </c>
      <c r="Z247" s="70">
        <v>45231</v>
      </c>
      <c r="AA247" s="70">
        <v>45261</v>
      </c>
      <c r="AB247" s="70">
        <v>45292</v>
      </c>
      <c r="AC247" s="70">
        <v>45323</v>
      </c>
      <c r="AD247" s="70">
        <v>45352</v>
      </c>
      <c r="AE247" s="70">
        <v>45383</v>
      </c>
      <c r="AF247" s="70">
        <v>45413</v>
      </c>
      <c r="AG247" s="70">
        <v>45444</v>
      </c>
      <c r="AH247" s="70">
        <v>45474</v>
      </c>
      <c r="AI247" s="70">
        <v>45505</v>
      </c>
      <c r="AJ247" s="70">
        <v>45536</v>
      </c>
      <c r="AK247" s="70">
        <v>45566</v>
      </c>
      <c r="AL247" s="70">
        <v>45597</v>
      </c>
      <c r="AM247" s="70">
        <v>45627</v>
      </c>
      <c r="AN247" s="70">
        <v>45658</v>
      </c>
      <c r="AO247" s="70">
        <v>45689</v>
      </c>
      <c r="AP247" s="70">
        <v>45717</v>
      </c>
      <c r="AQ247" s="70">
        <v>45748</v>
      </c>
      <c r="AR247" s="70">
        <v>45778</v>
      </c>
      <c r="AS247" s="70">
        <v>45809</v>
      </c>
      <c r="AT247" s="70">
        <v>45839</v>
      </c>
      <c r="AU247" s="70">
        <v>45870</v>
      </c>
      <c r="AV247" s="70">
        <v>45901</v>
      </c>
      <c r="AW247" s="70">
        <v>45931</v>
      </c>
      <c r="AX247" s="70">
        <v>45962</v>
      </c>
      <c r="AY247" s="70">
        <v>45992</v>
      </c>
      <c r="BA247" s="140" t="s">
        <v>114</v>
      </c>
      <c r="BB247" s="140" t="s">
        <v>114</v>
      </c>
      <c r="BC247" s="140" t="s">
        <v>114</v>
      </c>
      <c r="BD247" s="140" t="s">
        <v>114</v>
      </c>
      <c r="BF247" s="77" t="s">
        <v>248</v>
      </c>
      <c r="BG247" s="77" t="str">
        <f t="shared" si="249"/>
        <v>GrowthStrong Case Scenario</v>
      </c>
    </row>
    <row r="248" spans="2:59" x14ac:dyDescent="0.25">
      <c r="B248" s="91" t="s">
        <v>125</v>
      </c>
      <c r="C248" s="92" t="s">
        <v>119</v>
      </c>
      <c r="D248" s="96" t="str">
        <f>IFERROR((D234-C234)/C234,"n.a")</f>
        <v>n.a</v>
      </c>
      <c r="E248" s="96">
        <f t="shared" ref="E248:AY248" si="295">IFERROR((E234-D234)/D234,"n.a")</f>
        <v>0.17185140440954394</v>
      </c>
      <c r="F248" s="96">
        <f t="shared" si="295"/>
        <v>0.30960588487972507</v>
      </c>
      <c r="G248" s="96">
        <f t="shared" si="295"/>
        <v>0.21632752633240537</v>
      </c>
      <c r="H248" s="96">
        <f t="shared" si="295"/>
        <v>0.14206499957022012</v>
      </c>
      <c r="I248" s="96">
        <f t="shared" si="295"/>
        <v>0.1430850420148225</v>
      </c>
      <c r="J248" s="96">
        <f t="shared" si="295"/>
        <v>0.17559823128812574</v>
      </c>
      <c r="K248" s="96">
        <f t="shared" si="295"/>
        <v>0.1017857672341748</v>
      </c>
      <c r="L248" s="96">
        <f t="shared" si="295"/>
        <v>0.15098367943353461</v>
      </c>
      <c r="M248" s="96">
        <f t="shared" si="295"/>
        <v>0.1174962242975115</v>
      </c>
      <c r="N248" s="96">
        <f t="shared" si="295"/>
        <v>8.9848275498651223E-2</v>
      </c>
      <c r="O248" s="96">
        <f t="shared" si="295"/>
        <v>0.10566179408891234</v>
      </c>
      <c r="P248" s="168">
        <f t="shared" si="295"/>
        <v>8.282029388865017E-2</v>
      </c>
      <c r="Q248" s="168">
        <f t="shared" si="295"/>
        <v>0.103306443387121</v>
      </c>
      <c r="R248" s="168">
        <f t="shared" si="295"/>
        <v>-0.21522040419878516</v>
      </c>
      <c r="S248" s="168">
        <f t="shared" si="295"/>
        <v>0.33372849064964555</v>
      </c>
      <c r="T248" s="168">
        <f t="shared" si="295"/>
        <v>-0.12709759600358497</v>
      </c>
      <c r="U248" s="168">
        <f t="shared" si="295"/>
        <v>0.28625751611369499</v>
      </c>
      <c r="V248" s="168">
        <f t="shared" si="295"/>
        <v>-0.11416233901867111</v>
      </c>
      <c r="W248" s="168">
        <f t="shared" si="295"/>
        <v>0.2536380625719491</v>
      </c>
      <c r="X248" s="168">
        <f t="shared" si="295"/>
        <v>9.2616946479841852E-2</v>
      </c>
      <c r="Y248" s="168">
        <f t="shared" si="295"/>
        <v>3.7795845093545857E-3</v>
      </c>
      <c r="Z248" s="168">
        <f t="shared" si="295"/>
        <v>8.4839852735287338E-2</v>
      </c>
      <c r="AA248" s="168">
        <f t="shared" si="295"/>
        <v>4.5432756964313139E-3</v>
      </c>
      <c r="AB248" s="168">
        <f t="shared" si="295"/>
        <v>7.8544036332790931E-2</v>
      </c>
      <c r="AC248" s="168">
        <f t="shared" si="295"/>
        <v>3.5364994064597845E-2</v>
      </c>
      <c r="AD248" s="168">
        <f t="shared" si="295"/>
        <v>-0.106280496454666</v>
      </c>
      <c r="AE248" s="168">
        <f t="shared" si="295"/>
        <v>0.16777040199941071</v>
      </c>
      <c r="AF248" s="168">
        <f t="shared" si="295"/>
        <v>-7.3573986999451169E-2</v>
      </c>
      <c r="AG248" s="168">
        <f t="shared" si="295"/>
        <v>0.15723064633414779</v>
      </c>
      <c r="AH248" s="168">
        <f t="shared" si="295"/>
        <v>-6.909448166939644E-2</v>
      </c>
      <c r="AI248" s="168">
        <f t="shared" si="295"/>
        <v>0.14328531475017942</v>
      </c>
      <c r="AJ248" s="168">
        <f t="shared" si="295"/>
        <v>5.8523515896632024E-2</v>
      </c>
      <c r="AK248" s="168">
        <f t="shared" si="295"/>
        <v>3.5877008493116211E-3</v>
      </c>
      <c r="AL248" s="168">
        <f t="shared" si="295"/>
        <v>5.5174394442128183E-2</v>
      </c>
      <c r="AM248" s="168">
        <f t="shared" si="295"/>
        <v>3.1809589253628044E-3</v>
      </c>
      <c r="AN248" s="168">
        <f t="shared" si="295"/>
        <v>5.1372205779380238E-2</v>
      </c>
      <c r="AO248" s="168">
        <f t="shared" si="295"/>
        <v>2.5363556677324199E-2</v>
      </c>
      <c r="AP248" s="168">
        <f t="shared" si="295"/>
        <v>-0.47185580871691507</v>
      </c>
      <c r="AQ248" s="168">
        <f t="shared" si="295"/>
        <v>0.50190888322467175</v>
      </c>
      <c r="AR248" s="168">
        <f t="shared" si="295"/>
        <v>-0.27002370451550023</v>
      </c>
      <c r="AS248" s="168">
        <f t="shared" si="295"/>
        <v>0.45826556990237799</v>
      </c>
      <c r="AT248" s="168">
        <f t="shared" si="295"/>
        <v>-0.25361085074051648</v>
      </c>
      <c r="AU248" s="168">
        <f t="shared" si="295"/>
        <v>0.4220104575421017</v>
      </c>
      <c r="AV248" s="168">
        <f t="shared" si="295"/>
        <v>0.20391308754052206</v>
      </c>
      <c r="AW248" s="168">
        <f t="shared" si="295"/>
        <v>-0.12222922493925023</v>
      </c>
      <c r="AX248" s="168">
        <f t="shared" si="295"/>
        <v>0.19306786952426677</v>
      </c>
      <c r="AY248" s="168">
        <f t="shared" si="295"/>
        <v>-0.11622306142290358</v>
      </c>
      <c r="BA248" s="140" t="s">
        <v>114</v>
      </c>
      <c r="BB248" s="140" t="s">
        <v>114</v>
      </c>
      <c r="BC248" s="140" t="s">
        <v>114</v>
      </c>
      <c r="BD248" s="140" t="s">
        <v>114</v>
      </c>
      <c r="BF248" s="77" t="s">
        <v>248</v>
      </c>
      <c r="BG248" s="77" t="str">
        <f t="shared" si="249"/>
        <v>Active riders growth rateStrong Case Scenario</v>
      </c>
    </row>
    <row r="249" spans="2:59" x14ac:dyDescent="0.25">
      <c r="B249" s="91" t="s">
        <v>135</v>
      </c>
      <c r="C249" s="94" t="s">
        <v>119</v>
      </c>
      <c r="D249" s="96" t="str">
        <f>IFERROR((D233-C233)/C233,"n.a")</f>
        <v>n.a</v>
      </c>
      <c r="E249" s="96">
        <f t="shared" ref="E249:AY249" si="296">IFERROR((E233-D233)/D233,"n.a")</f>
        <v>0.12971873941036938</v>
      </c>
      <c r="F249" s="96">
        <f t="shared" si="296"/>
        <v>0.30103785470034194</v>
      </c>
      <c r="G249" s="96">
        <f t="shared" si="296"/>
        <v>0.26379858901646147</v>
      </c>
      <c r="H249" s="96">
        <f t="shared" si="296"/>
        <v>0.17874343257443082</v>
      </c>
      <c r="I249" s="96">
        <f t="shared" si="296"/>
        <v>2.6217228464419477E-2</v>
      </c>
      <c r="J249" s="96">
        <f t="shared" si="296"/>
        <v>0.14369306870965795</v>
      </c>
      <c r="K249" s="96">
        <f t="shared" si="296"/>
        <v>0.21430455192784428</v>
      </c>
      <c r="L249" s="96">
        <f t="shared" si="296"/>
        <v>0.10592042394231604</v>
      </c>
      <c r="M249" s="96">
        <f t="shared" si="296"/>
        <v>4.3596944286247323E-2</v>
      </c>
      <c r="N249" s="96">
        <f t="shared" si="296"/>
        <v>1.0443913362563746E-2</v>
      </c>
      <c r="O249" s="96">
        <f t="shared" si="296"/>
        <v>-1.884684147794994E-2</v>
      </c>
      <c r="P249" s="169">
        <f t="shared" si="296"/>
        <v>0.27490650019569318</v>
      </c>
      <c r="Q249" s="169">
        <f t="shared" si="296"/>
        <v>4.3209390138101947E-2</v>
      </c>
      <c r="R249" s="169">
        <f t="shared" si="296"/>
        <v>0.42173519993863118</v>
      </c>
      <c r="S249" s="169">
        <f t="shared" si="296"/>
        <v>-0.18380432688858736</v>
      </c>
      <c r="T249" s="169">
        <f t="shared" si="296"/>
        <v>0.31611975210906668</v>
      </c>
      <c r="U249" s="169">
        <f t="shared" si="296"/>
        <v>-0.17811096716624142</v>
      </c>
      <c r="V249" s="169">
        <f t="shared" si="296"/>
        <v>0.29520228378932328</v>
      </c>
      <c r="W249" s="169">
        <f t="shared" si="296"/>
        <v>-0.1604711366156949</v>
      </c>
      <c r="X249" s="169">
        <f t="shared" si="296"/>
        <v>-4.1264437597849903E-2</v>
      </c>
      <c r="Y249" s="169">
        <f t="shared" si="296"/>
        <v>0.11442959718502632</v>
      </c>
      <c r="Z249" s="169">
        <f t="shared" si="296"/>
        <v>-3.1890915609607919E-2</v>
      </c>
      <c r="AA249" s="169">
        <f t="shared" si="296"/>
        <v>0.10542241887548814</v>
      </c>
      <c r="AB249" s="169">
        <f t="shared" si="296"/>
        <v>-2.613576832382699E-2</v>
      </c>
      <c r="AC249" s="169">
        <f t="shared" si="296"/>
        <v>4.615587878461478E-2</v>
      </c>
      <c r="AD249" s="169">
        <f t="shared" si="296"/>
        <v>0.27928989981216701</v>
      </c>
      <c r="AE249" s="169">
        <f t="shared" si="296"/>
        <v>-0.13017467905731642</v>
      </c>
      <c r="AF249" s="169">
        <f t="shared" si="296"/>
        <v>0.20832190413323354</v>
      </c>
      <c r="AG249" s="169">
        <f t="shared" si="296"/>
        <v>-0.1255044540494932</v>
      </c>
      <c r="AH249" s="169">
        <f t="shared" si="296"/>
        <v>0.19600973648530642</v>
      </c>
      <c r="AI249" s="169">
        <f t="shared" si="296"/>
        <v>-0.1193748789102618</v>
      </c>
      <c r="AJ249" s="169">
        <f t="shared" si="296"/>
        <v>-2.0506733520584561E-2</v>
      </c>
      <c r="AK249" s="169">
        <f t="shared" si="296"/>
        <v>7.4975022716513212E-2</v>
      </c>
      <c r="AL249" s="169">
        <f t="shared" si="296"/>
        <v>-2.4133315694319406E-2</v>
      </c>
      <c r="AM249" s="169">
        <f t="shared" si="296"/>
        <v>7.4529885393389561E-2</v>
      </c>
      <c r="AN249" s="169">
        <f t="shared" si="296"/>
        <v>-2.1371014072121792E-2</v>
      </c>
      <c r="AO249" s="169">
        <f t="shared" si="296"/>
        <v>3.4134186239994965E-2</v>
      </c>
      <c r="AP249" s="169">
        <f t="shared" si="296"/>
        <v>0.87095843831261066</v>
      </c>
      <c r="AQ249" s="169">
        <f t="shared" si="296"/>
        <v>-0.19831882948728413</v>
      </c>
      <c r="AR249" s="169">
        <f t="shared" si="296"/>
        <v>0.27955130057286232</v>
      </c>
      <c r="AS249" s="169">
        <f t="shared" si="296"/>
        <v>-0.19461438713687135</v>
      </c>
      <c r="AT249" s="169">
        <f t="shared" si="296"/>
        <v>0.27015310945647336</v>
      </c>
      <c r="AU249" s="169">
        <f t="shared" si="296"/>
        <v>-0.18933369018243315</v>
      </c>
      <c r="AV249" s="169">
        <f t="shared" si="296"/>
        <v>-0.15882107690990169</v>
      </c>
      <c r="AW249" s="169">
        <f t="shared" si="296"/>
        <v>0.22322510533949017</v>
      </c>
      <c r="AX249" s="169">
        <f t="shared" si="296"/>
        <v>-0.1544918382175467</v>
      </c>
      <c r="AY249" s="169">
        <f t="shared" si="296"/>
        <v>0.2152761205736459</v>
      </c>
      <c r="BA249" s="140" t="s">
        <v>114</v>
      </c>
      <c r="BB249" s="140" t="s">
        <v>114</v>
      </c>
      <c r="BC249" s="140" t="s">
        <v>114</v>
      </c>
      <c r="BD249" s="140" t="s">
        <v>114</v>
      </c>
      <c r="BF249" s="77" t="s">
        <v>248</v>
      </c>
      <c r="BG249" s="77" t="str">
        <f t="shared" si="249"/>
        <v>Active drivers growth rateStrong Case Scenario</v>
      </c>
    </row>
    <row r="250" spans="2:59" x14ac:dyDescent="0.25">
      <c r="B250" s="91" t="s">
        <v>148</v>
      </c>
      <c r="C250" s="94" t="s">
        <v>119</v>
      </c>
      <c r="D250" s="96" t="str">
        <f>IFERROR((D230-C230)/C230,"n.a")</f>
        <v>n.a</v>
      </c>
      <c r="E250" s="96">
        <f t="shared" ref="E250:AY251" si="297">IFERROR((E230-D230)/D230,"n.a")</f>
        <v>0.21392898232402469</v>
      </c>
      <c r="F250" s="96">
        <f t="shared" si="297"/>
        <v>0.33239275829016379</v>
      </c>
      <c r="G250" s="96">
        <f t="shared" si="297"/>
        <v>0.25682622823609291</v>
      </c>
      <c r="H250" s="96">
        <f t="shared" si="297"/>
        <v>1.8001504948966796E-2</v>
      </c>
      <c r="I250" s="96">
        <f t="shared" si="297"/>
        <v>0.1626423056998092</v>
      </c>
      <c r="J250" s="96">
        <f t="shared" si="297"/>
        <v>0.12398521980111939</v>
      </c>
      <c r="K250" s="96">
        <f t="shared" si="297"/>
        <v>-5.0960371675682993E-2</v>
      </c>
      <c r="L250" s="96">
        <f t="shared" si="297"/>
        <v>0.15950607724674742</v>
      </c>
      <c r="M250" s="96">
        <f t="shared" si="297"/>
        <v>6.3654895482782553E-2</v>
      </c>
      <c r="N250" s="96">
        <f t="shared" si="297"/>
        <v>-3.0304782596124853E-2</v>
      </c>
      <c r="O250" s="96">
        <f t="shared" si="297"/>
        <v>7.1171785151424805E-2</v>
      </c>
      <c r="P250" s="169">
        <f t="shared" si="297"/>
        <v>2.039890642185489</v>
      </c>
      <c r="Q250" s="169">
        <f t="shared" si="297"/>
        <v>-2.743846670286992E-2</v>
      </c>
      <c r="R250" s="169">
        <f t="shared" si="297"/>
        <v>-0.10636317329999796</v>
      </c>
      <c r="S250" s="169">
        <f t="shared" si="297"/>
        <v>0.16989362930699961</v>
      </c>
      <c r="T250" s="169">
        <f t="shared" si="297"/>
        <v>-6.5470931157245588E-2</v>
      </c>
      <c r="U250" s="169">
        <f t="shared" si="297"/>
        <v>0.15445404117691319</v>
      </c>
      <c r="V250" s="169">
        <f t="shared" si="297"/>
        <v>-1.9150542048571178E-2</v>
      </c>
      <c r="W250" s="169">
        <f t="shared" si="297"/>
        <v>0.14551132890851454</v>
      </c>
      <c r="X250" s="169">
        <f t="shared" si="297"/>
        <v>6.0589484210813969E-2</v>
      </c>
      <c r="Y250" s="169">
        <f t="shared" si="297"/>
        <v>2.973767511005618E-3</v>
      </c>
      <c r="Z250" s="169">
        <f t="shared" si="297"/>
        <v>5.6427290718229266E-2</v>
      </c>
      <c r="AA250" s="169">
        <f t="shared" si="297"/>
        <v>3.9065618601204508E-3</v>
      </c>
      <c r="AB250" s="169">
        <f t="shared" si="297"/>
        <v>0.1345609002064396</v>
      </c>
      <c r="AC250" s="169">
        <f t="shared" si="297"/>
        <v>1.9256881799260172E-2</v>
      </c>
      <c r="AD250" s="169">
        <f t="shared" si="297"/>
        <v>-7.3890731419500685E-2</v>
      </c>
      <c r="AE250" s="169">
        <f t="shared" si="297"/>
        <v>0.11901539267149525</v>
      </c>
      <c r="AF250" s="169">
        <f t="shared" si="297"/>
        <v>-5.2554936481052333E-2</v>
      </c>
      <c r="AG250" s="169">
        <f t="shared" si="297"/>
        <v>0.11298102499107651</v>
      </c>
      <c r="AH250" s="169">
        <f t="shared" si="297"/>
        <v>-1.6206855056723568E-3</v>
      </c>
      <c r="AI250" s="169">
        <f t="shared" si="297"/>
        <v>0.10622486173288424</v>
      </c>
      <c r="AJ250" s="169">
        <f t="shared" si="297"/>
        <v>4.4875064590673863E-2</v>
      </c>
      <c r="AK250" s="169">
        <f t="shared" si="297"/>
        <v>2.5759760593847556E-3</v>
      </c>
      <c r="AL250" s="169">
        <f t="shared" si="297"/>
        <v>4.2626094359996036E-2</v>
      </c>
      <c r="AM250" s="169">
        <f t="shared" si="297"/>
        <v>2.1212935532547478E-3</v>
      </c>
      <c r="AN250" s="169">
        <f t="shared" si="297"/>
        <v>3.9931988723083019E-2</v>
      </c>
      <c r="AO250" s="169">
        <f t="shared" si="297"/>
        <v>2.0131787262336987E-2</v>
      </c>
      <c r="AP250" s="169">
        <f t="shared" si="297"/>
        <v>-0.37705694829713676</v>
      </c>
      <c r="AQ250" s="169">
        <f t="shared" si="297"/>
        <v>0.34082049853760626</v>
      </c>
      <c r="AR250" s="169">
        <f t="shared" si="297"/>
        <v>-0.20516923763781836</v>
      </c>
      <c r="AS250" s="169">
        <f t="shared" si="297"/>
        <v>0.31998969245426373</v>
      </c>
      <c r="AT250" s="169">
        <f t="shared" si="297"/>
        <v>-0.19565137248529368</v>
      </c>
      <c r="AU250" s="169">
        <f t="shared" si="297"/>
        <v>0.30197088542200262</v>
      </c>
      <c r="AV250" s="169">
        <f t="shared" si="297"/>
        <v>0.15932776006994759</v>
      </c>
      <c r="AW250" s="169">
        <f t="shared" si="297"/>
        <v>-9.9263472196962521E-2</v>
      </c>
      <c r="AX250" s="169">
        <f t="shared" si="297"/>
        <v>0.15264956245532885</v>
      </c>
      <c r="AY250" s="169">
        <f t="shared" si="297"/>
        <v>-9.5164868725941071E-2</v>
      </c>
      <c r="BA250" s="140" t="s">
        <v>114</v>
      </c>
      <c r="BB250" s="140" t="s">
        <v>114</v>
      </c>
      <c r="BC250" s="140" t="s">
        <v>114</v>
      </c>
      <c r="BD250" s="140" t="s">
        <v>114</v>
      </c>
      <c r="BF250" s="77" t="s">
        <v>248</v>
      </c>
      <c r="BG250" s="77" t="str">
        <f t="shared" si="249"/>
        <v>New riders growth rateStrong Case Scenario</v>
      </c>
    </row>
    <row r="251" spans="2:59" x14ac:dyDescent="0.25">
      <c r="B251" s="91" t="s">
        <v>149</v>
      </c>
      <c r="C251" s="94" t="s">
        <v>119</v>
      </c>
      <c r="D251" s="96" t="str">
        <f>IFERROR((D231-C231)/C231,"n.a")</f>
        <v>n.a</v>
      </c>
      <c r="E251" s="96">
        <f t="shared" si="297"/>
        <v>9.8721903922432797E-2</v>
      </c>
      <c r="F251" s="96">
        <f t="shared" si="297"/>
        <v>0.50140393100681913</v>
      </c>
      <c r="G251" s="96">
        <f t="shared" si="297"/>
        <v>0.23216671119422924</v>
      </c>
      <c r="H251" s="96">
        <f t="shared" si="297"/>
        <v>3.1114483954900261E-2</v>
      </c>
      <c r="I251" s="96">
        <f t="shared" si="297"/>
        <v>-0.1510882136473557</v>
      </c>
      <c r="J251" s="96">
        <f t="shared" si="297"/>
        <v>0.20918999256873916</v>
      </c>
      <c r="K251" s="96">
        <f t="shared" si="297"/>
        <v>0.50302161220936192</v>
      </c>
      <c r="L251" s="96">
        <f t="shared" si="297"/>
        <v>5.2541910862750445E-2</v>
      </c>
      <c r="M251" s="96">
        <f t="shared" si="297"/>
        <v>-0.10424085464551634</v>
      </c>
      <c r="N251" s="96">
        <f t="shared" si="297"/>
        <v>-0.19559089266353452</v>
      </c>
      <c r="O251" s="96">
        <f t="shared" si="297"/>
        <v>-0.15580914727289064</v>
      </c>
      <c r="P251" s="169">
        <f t="shared" si="297"/>
        <v>1.7619049834165277</v>
      </c>
      <c r="Q251" s="169">
        <f t="shared" si="297"/>
        <v>-4.8564251330939862E-2</v>
      </c>
      <c r="R251" s="169">
        <f t="shared" si="297"/>
        <v>-0.19243575502623569</v>
      </c>
      <c r="S251" s="169">
        <f t="shared" si="297"/>
        <v>0.34013831170101211</v>
      </c>
      <c r="T251" s="169">
        <f t="shared" si="297"/>
        <v>-0.11442573969772143</v>
      </c>
      <c r="U251" s="169">
        <f t="shared" si="297"/>
        <v>0.28486711443923418</v>
      </c>
      <c r="V251" s="169">
        <f t="shared" si="297"/>
        <v>-3.1735295479461315E-2</v>
      </c>
      <c r="W251" s="169">
        <f t="shared" si="297"/>
        <v>0.24426797808614512</v>
      </c>
      <c r="X251" s="169">
        <f t="shared" si="297"/>
        <v>9.3638069229266568E-2</v>
      </c>
      <c r="Y251" s="169">
        <f t="shared" si="297"/>
        <v>4.4569309364038351E-3</v>
      </c>
      <c r="Z251" s="169">
        <f t="shared" si="297"/>
        <v>8.4445467668675459E-2</v>
      </c>
      <c r="AA251" s="169">
        <f t="shared" si="297"/>
        <v>5.6952625018189679E-3</v>
      </c>
      <c r="AB251" s="169">
        <f t="shared" si="297"/>
        <v>0.19582350192794601</v>
      </c>
      <c r="AC251" s="169">
        <f t="shared" si="297"/>
        <v>2.658842558993001E-2</v>
      </c>
      <c r="AD251" s="169">
        <f t="shared" si="297"/>
        <v>-0.10129404436195473</v>
      </c>
      <c r="AE251" s="169">
        <f t="shared" si="297"/>
        <v>0.16812863645228471</v>
      </c>
      <c r="AF251" s="169">
        <f t="shared" si="297"/>
        <v>-7.1120935787795561E-2</v>
      </c>
      <c r="AG251" s="169">
        <f t="shared" si="297"/>
        <v>0.15594961970059223</v>
      </c>
      <c r="AH251" s="169">
        <f t="shared" si="297"/>
        <v>-2.1539043404547949E-3</v>
      </c>
      <c r="AI251" s="169">
        <f t="shared" si="297"/>
        <v>0.14124915216219977</v>
      </c>
      <c r="AJ251" s="169">
        <f t="shared" si="297"/>
        <v>5.7839923348444691E-2</v>
      </c>
      <c r="AK251" s="169">
        <f t="shared" si="297"/>
        <v>3.2795092194725663E-3</v>
      </c>
      <c r="AL251" s="169">
        <f t="shared" si="297"/>
        <v>5.4229790543943605E-2</v>
      </c>
      <c r="AM251" s="169">
        <f t="shared" si="297"/>
        <v>2.6690484831857412E-3</v>
      </c>
      <c r="AN251" s="169">
        <f t="shared" si="297"/>
        <v>5.0215675819814683E-2</v>
      </c>
      <c r="AO251" s="169">
        <f t="shared" si="297"/>
        <v>2.5068430584227981E-2</v>
      </c>
      <c r="AP251" s="169">
        <f t="shared" si="297"/>
        <v>-0.46725631893635072</v>
      </c>
      <c r="AQ251" s="169">
        <f t="shared" si="297"/>
        <v>0.49386014692532004</v>
      </c>
      <c r="AR251" s="169">
        <f t="shared" si="297"/>
        <v>-0.26684017581067032</v>
      </c>
      <c r="AS251" s="169">
        <f t="shared" si="297"/>
        <v>0.45118117536161678</v>
      </c>
      <c r="AT251" s="169">
        <f t="shared" si="297"/>
        <v>-0.25092664785022117</v>
      </c>
      <c r="AU251" s="169">
        <f t="shared" si="297"/>
        <v>0.41586171092164526</v>
      </c>
      <c r="AV251" s="169">
        <f t="shared" si="297"/>
        <v>0.20176960768209887</v>
      </c>
      <c r="AW251" s="169">
        <f t="shared" si="297"/>
        <v>-0.12126592393287015</v>
      </c>
      <c r="AX251" s="169">
        <f t="shared" si="297"/>
        <v>0.19115479141885042</v>
      </c>
      <c r="AY251" s="169">
        <f t="shared" si="297"/>
        <v>-0.11531753890339093</v>
      </c>
      <c r="BA251" s="140" t="s">
        <v>114</v>
      </c>
      <c r="BB251" s="140" t="s">
        <v>114</v>
      </c>
      <c r="BC251" s="140" t="s">
        <v>114</v>
      </c>
      <c r="BD251" s="140" t="s">
        <v>114</v>
      </c>
      <c r="BF251" s="77" t="s">
        <v>248</v>
      </c>
      <c r="BG251" s="77" t="str">
        <f t="shared" si="249"/>
        <v>New driders growth rateStrong Case Scenario</v>
      </c>
    </row>
    <row r="252" spans="2:59" x14ac:dyDescent="0.25">
      <c r="B252" s="91" t="s">
        <v>150</v>
      </c>
      <c r="C252" s="94" t="s">
        <v>119</v>
      </c>
      <c r="D252" s="96" t="str">
        <f>IFERROR((D177-C177)/C177,"n.a")</f>
        <v>n.a</v>
      </c>
      <c r="E252" s="96">
        <f t="shared" ref="E252:AY252" si="298">IFERROR((E177-D177)/D177,"n.a")</f>
        <v>0.16765917323484936</v>
      </c>
      <c r="F252" s="96">
        <f t="shared" si="298"/>
        <v>0.47024396498468024</v>
      </c>
      <c r="G252" s="96">
        <f t="shared" si="298"/>
        <v>0.2416223402809142</v>
      </c>
      <c r="H252" s="96">
        <f t="shared" si="298"/>
        <v>0.16886259840598369</v>
      </c>
      <c r="I252" s="96">
        <f t="shared" si="298"/>
        <v>0.13294803361601257</v>
      </c>
      <c r="J252" s="96">
        <f t="shared" si="298"/>
        <v>0.25295452764465065</v>
      </c>
      <c r="K252" s="96">
        <f t="shared" si="298"/>
        <v>6.7547830679386495E-2</v>
      </c>
      <c r="L252" s="96">
        <f t="shared" si="298"/>
        <v>0.15185113800951691</v>
      </c>
      <c r="M252" s="96">
        <f t="shared" si="298"/>
        <v>0.14416300150192618</v>
      </c>
      <c r="N252" s="96">
        <f t="shared" si="298"/>
        <v>0.10217069324800193</v>
      </c>
      <c r="O252" s="96">
        <f t="shared" si="298"/>
        <v>0.31792007347648732</v>
      </c>
      <c r="P252" s="169">
        <f t="shared" si="298"/>
        <v>0.53366450210730498</v>
      </c>
      <c r="Q252" s="169">
        <f t="shared" si="298"/>
        <v>-5.0024329126466219E-2</v>
      </c>
      <c r="R252" s="169">
        <f t="shared" si="298"/>
        <v>-0.19852596944970588</v>
      </c>
      <c r="S252" s="169">
        <f t="shared" si="298"/>
        <v>0.35356945282007257</v>
      </c>
      <c r="T252" s="169">
        <f t="shared" si="298"/>
        <v>-0.1177638489333183</v>
      </c>
      <c r="U252" s="169">
        <f t="shared" si="298"/>
        <v>0.29428675394491488</v>
      </c>
      <c r="V252" s="169">
        <f t="shared" si="298"/>
        <v>-3.2546077306476739E-2</v>
      </c>
      <c r="W252" s="169">
        <f t="shared" si="298"/>
        <v>0.25071854236425511</v>
      </c>
      <c r="X252" s="169">
        <f t="shared" si="298"/>
        <v>9.5615148266499139E-2</v>
      </c>
      <c r="Y252" s="169">
        <f t="shared" si="298"/>
        <v>4.5428222920311971E-3</v>
      </c>
      <c r="Z252" s="169">
        <f t="shared" si="298"/>
        <v>8.6065491649057815E-2</v>
      </c>
      <c r="AA252" s="169">
        <f t="shared" si="298"/>
        <v>5.7958636249537E-3</v>
      </c>
      <c r="AB252" s="169">
        <f t="shared" si="298"/>
        <v>0.1992625959626842</v>
      </c>
      <c r="AC252" s="169">
        <f t="shared" si="298"/>
        <v>2.6977791182480896E-2</v>
      </c>
      <c r="AD252" s="169">
        <f t="shared" si="298"/>
        <v>-0.10273844545716311</v>
      </c>
      <c r="AE252" s="169">
        <f t="shared" si="298"/>
        <v>0.17080057538825399</v>
      </c>
      <c r="AF252" s="169">
        <f t="shared" si="298"/>
        <v>-7.2086318179052214E-2</v>
      </c>
      <c r="AG252" s="169">
        <f t="shared" si="298"/>
        <v>0.15823090001210674</v>
      </c>
      <c r="AH252" s="169">
        <f t="shared" si="298"/>
        <v>-2.1811078913606652E-3</v>
      </c>
      <c r="AI252" s="169">
        <f t="shared" si="298"/>
        <v>0.14303701135754149</v>
      </c>
      <c r="AJ252" s="169">
        <f t="shared" si="298"/>
        <v>5.8480417072412277E-2</v>
      </c>
      <c r="AK252" s="169">
        <f t="shared" si="298"/>
        <v>3.313818625412638E-3</v>
      </c>
      <c r="AL252" s="169">
        <f t="shared" si="298"/>
        <v>5.4795255213818665E-2</v>
      </c>
      <c r="AM252" s="169">
        <f t="shared" si="298"/>
        <v>2.6954334069520937E-3</v>
      </c>
      <c r="AN252" s="169">
        <f t="shared" si="298"/>
        <v>5.0710749291920064E-2</v>
      </c>
      <c r="AO252" s="169">
        <f t="shared" si="298"/>
        <v>2.5303650621381134E-2</v>
      </c>
      <c r="AP252" s="169">
        <f t="shared" si="298"/>
        <v>-0.47153243858074056</v>
      </c>
      <c r="AQ252" s="169">
        <f t="shared" si="298"/>
        <v>0.50241239542809035</v>
      </c>
      <c r="AR252" s="169">
        <f t="shared" si="298"/>
        <v>-0.26991583627789728</v>
      </c>
      <c r="AS252" s="169">
        <f t="shared" si="298"/>
        <v>0.45830421261031823</v>
      </c>
      <c r="AT252" s="169">
        <f t="shared" si="298"/>
        <v>-0.25364316779924645</v>
      </c>
      <c r="AU252" s="169">
        <f t="shared" si="298"/>
        <v>0.42189381098289558</v>
      </c>
      <c r="AV252" s="169">
        <f t="shared" si="298"/>
        <v>0.20382790537255002</v>
      </c>
      <c r="AW252" s="169">
        <f t="shared" si="298"/>
        <v>-0.12229353035773907</v>
      </c>
      <c r="AX252" s="169">
        <f t="shared" si="298"/>
        <v>0.1930003333617045</v>
      </c>
      <c r="AY252" s="169">
        <f t="shared" si="298"/>
        <v>-0.11625077930398141</v>
      </c>
      <c r="BA252" s="140" t="s">
        <v>114</v>
      </c>
      <c r="BB252" s="140" t="s">
        <v>114</v>
      </c>
      <c r="BC252" s="140" t="s">
        <v>114</v>
      </c>
      <c r="BD252" s="140" t="s">
        <v>114</v>
      </c>
      <c r="BF252" s="77" t="s">
        <v>248</v>
      </c>
      <c r="BG252" s="77" t="str">
        <f t="shared" si="249"/>
        <v>Revenue growth rateStrong Case Scenario</v>
      </c>
    </row>
    <row r="253" spans="2:59" x14ac:dyDescent="0.25">
      <c r="B253" s="91" t="s">
        <v>151</v>
      </c>
      <c r="C253" s="94" t="s">
        <v>119</v>
      </c>
      <c r="D253" s="96" t="str">
        <f>IFERROR((D175-C175)/C175,"n.a")</f>
        <v>n.a</v>
      </c>
      <c r="E253" s="96">
        <f t="shared" ref="E253:AY253" si="299">IFERROR((E175-D175)/D175,"n.a")</f>
        <v>0.1675613415118124</v>
      </c>
      <c r="F253" s="96">
        <f t="shared" si="299"/>
        <v>0.47091406905304317</v>
      </c>
      <c r="G253" s="96">
        <f t="shared" si="299"/>
        <v>0.24183295034353114</v>
      </c>
      <c r="H253" s="96">
        <f t="shared" si="299"/>
        <v>0.16923203637251089</v>
      </c>
      <c r="I253" s="96">
        <f t="shared" si="299"/>
        <v>0.13247942305304949</v>
      </c>
      <c r="J253" s="96">
        <f t="shared" si="299"/>
        <v>0.25334218731519387</v>
      </c>
      <c r="K253" s="96">
        <f t="shared" si="299"/>
        <v>6.7906967571200155E-2</v>
      </c>
      <c r="L253" s="96">
        <f t="shared" si="299"/>
        <v>0.15192705516107535</v>
      </c>
      <c r="M253" s="96">
        <f t="shared" si="299"/>
        <v>0.14428146342567211</v>
      </c>
      <c r="N253" s="96">
        <f t="shared" si="299"/>
        <v>0.10210916650064339</v>
      </c>
      <c r="O253" s="96">
        <f t="shared" si="299"/>
        <v>0.32249671973881561</v>
      </c>
      <c r="P253" s="169">
        <f t="shared" si="299"/>
        <v>0.52807881607629426</v>
      </c>
      <c r="Q253" s="169">
        <f t="shared" si="299"/>
        <v>-5.0024329126466267E-2</v>
      </c>
      <c r="R253" s="169">
        <f t="shared" si="299"/>
        <v>-0.19852596944970594</v>
      </c>
      <c r="S253" s="169">
        <f t="shared" si="299"/>
        <v>0.35356945282007263</v>
      </c>
      <c r="T253" s="169">
        <f t="shared" si="299"/>
        <v>-0.1177638489333183</v>
      </c>
      <c r="U253" s="169">
        <f t="shared" si="299"/>
        <v>0.29428675394491483</v>
      </c>
      <c r="V253" s="169">
        <f t="shared" si="299"/>
        <v>-3.2546077306476608E-2</v>
      </c>
      <c r="W253" s="169">
        <f t="shared" si="299"/>
        <v>0.25071854236425489</v>
      </c>
      <c r="X253" s="169">
        <f t="shared" si="299"/>
        <v>9.5615148266499181E-2</v>
      </c>
      <c r="Y253" s="169">
        <f t="shared" si="299"/>
        <v>4.5428222920312613E-3</v>
      </c>
      <c r="Z253" s="169">
        <f t="shared" si="299"/>
        <v>8.6065491649057829E-2</v>
      </c>
      <c r="AA253" s="169">
        <f t="shared" si="299"/>
        <v>5.7958636249536869E-3</v>
      </c>
      <c r="AB253" s="169">
        <f t="shared" si="299"/>
        <v>0.19926259596268411</v>
      </c>
      <c r="AC253" s="169">
        <f t="shared" si="299"/>
        <v>2.6977791182480903E-2</v>
      </c>
      <c r="AD253" s="169">
        <f t="shared" si="299"/>
        <v>-0.10273844545716308</v>
      </c>
      <c r="AE253" s="169">
        <f t="shared" si="299"/>
        <v>0.17080057538825408</v>
      </c>
      <c r="AF253" s="169">
        <f t="shared" si="299"/>
        <v>-7.2086318179052256E-2</v>
      </c>
      <c r="AG253" s="169">
        <f t="shared" si="299"/>
        <v>0.15823090001210666</v>
      </c>
      <c r="AH253" s="169">
        <f t="shared" si="299"/>
        <v>-2.1811078913606848E-3</v>
      </c>
      <c r="AI253" s="169">
        <f t="shared" si="299"/>
        <v>0.14303701135754152</v>
      </c>
      <c r="AJ253" s="169">
        <f t="shared" si="299"/>
        <v>5.8480417072412264E-2</v>
      </c>
      <c r="AK253" s="169">
        <f t="shared" si="299"/>
        <v>3.3138186254126692E-3</v>
      </c>
      <c r="AL253" s="169">
        <f t="shared" si="299"/>
        <v>5.4795255213818797E-2</v>
      </c>
      <c r="AM253" s="169">
        <f t="shared" si="299"/>
        <v>2.695433406952016E-3</v>
      </c>
      <c r="AN253" s="169">
        <f t="shared" si="299"/>
        <v>5.071074929192005E-2</v>
      </c>
      <c r="AO253" s="169">
        <f t="shared" si="299"/>
        <v>2.5303650621381131E-2</v>
      </c>
      <c r="AP253" s="169">
        <f t="shared" si="299"/>
        <v>-0.47153243858074051</v>
      </c>
      <c r="AQ253" s="169">
        <f t="shared" si="299"/>
        <v>0.50241239542809024</v>
      </c>
      <c r="AR253" s="169">
        <f t="shared" si="299"/>
        <v>-0.26991583627789728</v>
      </c>
      <c r="AS253" s="169">
        <f t="shared" si="299"/>
        <v>0.45830421261031828</v>
      </c>
      <c r="AT253" s="169">
        <f t="shared" si="299"/>
        <v>-0.25364316779924645</v>
      </c>
      <c r="AU253" s="169">
        <f t="shared" si="299"/>
        <v>0.42189381098289552</v>
      </c>
      <c r="AV253" s="169">
        <f t="shared" si="299"/>
        <v>0.20382790537255011</v>
      </c>
      <c r="AW253" s="169">
        <f t="shared" si="299"/>
        <v>-0.12229353035773911</v>
      </c>
      <c r="AX253" s="169">
        <f t="shared" si="299"/>
        <v>0.19300033336170458</v>
      </c>
      <c r="AY253" s="169">
        <f t="shared" si="299"/>
        <v>-0.11625077930398142</v>
      </c>
      <c r="BA253" s="140" t="s">
        <v>114</v>
      </c>
      <c r="BB253" s="140" t="s">
        <v>114</v>
      </c>
      <c r="BC253" s="140" t="s">
        <v>114</v>
      </c>
      <c r="BD253" s="140" t="s">
        <v>114</v>
      </c>
      <c r="BF253" s="77" t="s">
        <v>248</v>
      </c>
      <c r="BG253" s="77" t="str">
        <f t="shared" si="249"/>
        <v>Gross booking growthStrong Case Scenario</v>
      </c>
    </row>
    <row r="254" spans="2:59" x14ac:dyDescent="0.25">
      <c r="B254" s="91" t="s">
        <v>152</v>
      </c>
      <c r="C254" s="94" t="s">
        <v>119</v>
      </c>
      <c r="D254" s="96" t="str">
        <f>IFERROR((D171-C171)/C171,"n.a")</f>
        <v>n.a</v>
      </c>
      <c r="E254" s="96">
        <f t="shared" ref="E254:AY254" si="300">IFERROR((E171-D171)/D171,"n.a")</f>
        <v>0.12353093954937991</v>
      </c>
      <c r="F254" s="96">
        <f t="shared" si="300"/>
        <v>0.38014220808937027</v>
      </c>
      <c r="G254" s="96">
        <f t="shared" si="300"/>
        <v>0.28109091918311063</v>
      </c>
      <c r="H254" s="96">
        <f t="shared" si="300"/>
        <v>0.23625656713768764</v>
      </c>
      <c r="I254" s="96">
        <f t="shared" si="300"/>
        <v>0.14915304365042523</v>
      </c>
      <c r="J254" s="96">
        <f t="shared" si="300"/>
        <v>0.15505435333668463</v>
      </c>
      <c r="K254" s="96">
        <f t="shared" si="300"/>
        <v>0.17152990159882225</v>
      </c>
      <c r="L254" s="96">
        <f t="shared" si="300"/>
        <v>0.18803534047871923</v>
      </c>
      <c r="M254" s="96">
        <f t="shared" si="300"/>
        <v>0.12798219627037624</v>
      </c>
      <c r="N254" s="96">
        <f t="shared" si="300"/>
        <v>5.4753425463914623E-2</v>
      </c>
      <c r="O254" s="96">
        <f t="shared" si="300"/>
        <v>3.6514693340946244E-2</v>
      </c>
      <c r="P254" s="169">
        <f t="shared" si="300"/>
        <v>0.57945807259557036</v>
      </c>
      <c r="Q254" s="169">
        <f t="shared" si="300"/>
        <v>-5.0024329126466496E-2</v>
      </c>
      <c r="R254" s="169">
        <f t="shared" si="300"/>
        <v>-0.19852596944970585</v>
      </c>
      <c r="S254" s="169">
        <f t="shared" si="300"/>
        <v>0.35356945282007263</v>
      </c>
      <c r="T254" s="169">
        <f t="shared" si="300"/>
        <v>-0.11776384893331825</v>
      </c>
      <c r="U254" s="169">
        <f t="shared" si="300"/>
        <v>0.29428675394491466</v>
      </c>
      <c r="V254" s="169">
        <f t="shared" si="300"/>
        <v>-3.2546077306476552E-2</v>
      </c>
      <c r="W254" s="169">
        <f t="shared" si="300"/>
        <v>0.25071854236425478</v>
      </c>
      <c r="X254" s="169">
        <f t="shared" si="300"/>
        <v>9.5615148266499347E-2</v>
      </c>
      <c r="Y254" s="169">
        <f t="shared" si="300"/>
        <v>4.5428222920312475E-3</v>
      </c>
      <c r="Z254" s="169">
        <f t="shared" si="300"/>
        <v>8.6065491649057815E-2</v>
      </c>
      <c r="AA254" s="169">
        <f t="shared" si="300"/>
        <v>5.7958636249536366E-3</v>
      </c>
      <c r="AB254" s="169">
        <f t="shared" si="300"/>
        <v>0.15288813905102452</v>
      </c>
      <c r="AC254" s="169">
        <f t="shared" si="300"/>
        <v>2.6977791182480886E-2</v>
      </c>
      <c r="AD254" s="169">
        <f t="shared" si="300"/>
        <v>-0.10273844545716301</v>
      </c>
      <c r="AE254" s="169">
        <f t="shared" si="300"/>
        <v>0.17080057538825402</v>
      </c>
      <c r="AF254" s="169">
        <f t="shared" si="300"/>
        <v>-7.2086318179052325E-2</v>
      </c>
      <c r="AG254" s="169">
        <f t="shared" si="300"/>
        <v>0.15823090001210668</v>
      </c>
      <c r="AH254" s="169">
        <f t="shared" si="300"/>
        <v>-2.1811078913607932E-3</v>
      </c>
      <c r="AI254" s="169">
        <f t="shared" si="300"/>
        <v>0.1430370113575416</v>
      </c>
      <c r="AJ254" s="169">
        <f t="shared" si="300"/>
        <v>5.8480417072412097E-2</v>
      </c>
      <c r="AK254" s="169">
        <f t="shared" si="300"/>
        <v>3.3138186254126774E-3</v>
      </c>
      <c r="AL254" s="169">
        <f t="shared" si="300"/>
        <v>5.4795255213818991E-2</v>
      </c>
      <c r="AM254" s="169">
        <f t="shared" si="300"/>
        <v>2.695433406951915E-3</v>
      </c>
      <c r="AN254" s="169">
        <f t="shared" si="300"/>
        <v>5.0710749291920036E-2</v>
      </c>
      <c r="AO254" s="169">
        <f t="shared" si="300"/>
        <v>2.53036506213812E-2</v>
      </c>
      <c r="AP254" s="169">
        <f t="shared" si="300"/>
        <v>-0.47153243858074045</v>
      </c>
      <c r="AQ254" s="169">
        <f t="shared" si="300"/>
        <v>0.50241239542809013</v>
      </c>
      <c r="AR254" s="169">
        <f t="shared" si="300"/>
        <v>-0.26991583627789728</v>
      </c>
      <c r="AS254" s="169">
        <f t="shared" si="300"/>
        <v>0.45830421261031867</v>
      </c>
      <c r="AT254" s="169">
        <f t="shared" si="300"/>
        <v>-0.25364316779924656</v>
      </c>
      <c r="AU254" s="169">
        <f t="shared" si="300"/>
        <v>0.42189381098289552</v>
      </c>
      <c r="AV254" s="169">
        <f t="shared" si="300"/>
        <v>0.20382790537254999</v>
      </c>
      <c r="AW254" s="169">
        <f t="shared" si="300"/>
        <v>-0.1222935303577392</v>
      </c>
      <c r="AX254" s="169">
        <f t="shared" si="300"/>
        <v>0.1930003333617048</v>
      </c>
      <c r="AY254" s="169">
        <f t="shared" si="300"/>
        <v>-0.11625077930398144</v>
      </c>
      <c r="BA254" s="140" t="s">
        <v>114</v>
      </c>
      <c r="BB254" s="140" t="s">
        <v>114</v>
      </c>
      <c r="BC254" s="140" t="s">
        <v>114</v>
      </c>
      <c r="BD254" s="140" t="s">
        <v>114</v>
      </c>
      <c r="BF254" s="77" t="s">
        <v>248</v>
      </c>
      <c r="BG254" s="77" t="str">
        <f t="shared" si="249"/>
        <v>Trip growth rateStrong Case Scenario</v>
      </c>
    </row>
    <row r="255" spans="2:59" x14ac:dyDescent="0.25">
      <c r="B255" s="91" t="s">
        <v>155</v>
      </c>
      <c r="C255" s="94" t="s">
        <v>119</v>
      </c>
      <c r="D255" s="96" t="str">
        <f>IFERROR((D232-C232)/C232,"n.a")</f>
        <v>n.a</v>
      </c>
      <c r="E255" s="96">
        <f t="shared" ref="E255:AY255" si="301">IFERROR((E232-D232)/D232,"n.a")</f>
        <v>0.17876123394873372</v>
      </c>
      <c r="F255" s="96">
        <f t="shared" si="301"/>
        <v>0.30957835027299879</v>
      </c>
      <c r="G255" s="96">
        <f t="shared" si="301"/>
        <v>0.2361358990293092</v>
      </c>
      <c r="H255" s="96">
        <f t="shared" si="301"/>
        <v>0.2582479401434799</v>
      </c>
      <c r="I255" s="96">
        <f t="shared" si="301"/>
        <v>0.18893222273320071</v>
      </c>
      <c r="J255" s="96">
        <f t="shared" si="301"/>
        <v>0.17838143670816148</v>
      </c>
      <c r="K255" s="96">
        <f t="shared" si="301"/>
        <v>0.10422123066425029</v>
      </c>
      <c r="L255" s="96">
        <f t="shared" si="301"/>
        <v>0.18293080093911832</v>
      </c>
      <c r="M255" s="96">
        <f t="shared" si="301"/>
        <v>0.18410206768835308</v>
      </c>
      <c r="N255" s="96">
        <f t="shared" si="301"/>
        <v>0.11183962719818687</v>
      </c>
      <c r="O255" s="96">
        <f t="shared" si="301"/>
        <v>7.6195488131307427E-3</v>
      </c>
      <c r="P255" s="169">
        <f t="shared" si="301"/>
        <v>0.52670529523600373</v>
      </c>
      <c r="Q255" s="169">
        <f t="shared" si="301"/>
        <v>-5.0024329126466364E-2</v>
      </c>
      <c r="R255" s="169">
        <f t="shared" si="301"/>
        <v>-0.19852596944970585</v>
      </c>
      <c r="S255" s="169">
        <f t="shared" si="301"/>
        <v>0.35356945282007257</v>
      </c>
      <c r="T255" s="169">
        <f t="shared" si="301"/>
        <v>-0.1177638489333182</v>
      </c>
      <c r="U255" s="169">
        <f t="shared" si="301"/>
        <v>0.2942867539449146</v>
      </c>
      <c r="V255" s="169">
        <f t="shared" si="301"/>
        <v>-3.2546077306476587E-2</v>
      </c>
      <c r="W255" s="169">
        <f t="shared" si="301"/>
        <v>0.25071854236425473</v>
      </c>
      <c r="X255" s="169">
        <f t="shared" si="301"/>
        <v>9.5615148266499292E-2</v>
      </c>
      <c r="Y255" s="169">
        <f t="shared" si="301"/>
        <v>4.5428222920313984E-3</v>
      </c>
      <c r="Z255" s="169">
        <f t="shared" si="301"/>
        <v>8.6065491649057815E-2</v>
      </c>
      <c r="AA255" s="169">
        <f t="shared" si="301"/>
        <v>5.7958636249536054E-3</v>
      </c>
      <c r="AB255" s="169">
        <f t="shared" si="301"/>
        <v>0.15288813905102447</v>
      </c>
      <c r="AC255" s="169">
        <f t="shared" si="301"/>
        <v>2.6977791182480861E-2</v>
      </c>
      <c r="AD255" s="169">
        <f t="shared" si="301"/>
        <v>-0.102738445457163</v>
      </c>
      <c r="AE255" s="169">
        <f t="shared" si="301"/>
        <v>0.17080057538825399</v>
      </c>
      <c r="AF255" s="169">
        <f t="shared" si="301"/>
        <v>-7.2086318179052256E-2</v>
      </c>
      <c r="AG255" s="169">
        <f t="shared" si="301"/>
        <v>0.1582309000121066</v>
      </c>
      <c r="AH255" s="169">
        <f t="shared" si="301"/>
        <v>-2.1811078913608326E-3</v>
      </c>
      <c r="AI255" s="169">
        <f t="shared" si="301"/>
        <v>0.14303701135754168</v>
      </c>
      <c r="AJ255" s="169">
        <f t="shared" si="301"/>
        <v>5.8480417072412069E-2</v>
      </c>
      <c r="AK255" s="169">
        <f t="shared" si="301"/>
        <v>3.3138186254126518E-3</v>
      </c>
      <c r="AL255" s="169">
        <f t="shared" si="301"/>
        <v>5.4795255213819158E-2</v>
      </c>
      <c r="AM255" s="169">
        <f t="shared" si="301"/>
        <v>2.6954334069517463E-3</v>
      </c>
      <c r="AN255" s="169">
        <f t="shared" si="301"/>
        <v>5.0710749291920015E-2</v>
      </c>
      <c r="AO255" s="169">
        <f t="shared" si="301"/>
        <v>2.5303650621381183E-2</v>
      </c>
      <c r="AP255" s="169">
        <f t="shared" si="301"/>
        <v>-0.47153243858074045</v>
      </c>
      <c r="AQ255" s="169">
        <f t="shared" si="301"/>
        <v>0.50241239542809013</v>
      </c>
      <c r="AR255" s="169">
        <f t="shared" si="301"/>
        <v>-0.26991583627789717</v>
      </c>
      <c r="AS255" s="169">
        <f t="shared" si="301"/>
        <v>0.45830421261031862</v>
      </c>
      <c r="AT255" s="169">
        <f t="shared" si="301"/>
        <v>-0.25364316779924662</v>
      </c>
      <c r="AU255" s="169">
        <f t="shared" si="301"/>
        <v>0.42189381098289552</v>
      </c>
      <c r="AV255" s="169">
        <f t="shared" si="301"/>
        <v>0.20382790537254999</v>
      </c>
      <c r="AW255" s="169">
        <f t="shared" si="301"/>
        <v>-0.12229353035773917</v>
      </c>
      <c r="AX255" s="169">
        <f t="shared" si="301"/>
        <v>0.19300033336170488</v>
      </c>
      <c r="AY255" s="169">
        <f t="shared" si="301"/>
        <v>-0.11625077930398138</v>
      </c>
      <c r="BA255" s="140" t="s">
        <v>114</v>
      </c>
      <c r="BB255" s="140" t="s">
        <v>114</v>
      </c>
      <c r="BC255" s="140" t="s">
        <v>114</v>
      </c>
      <c r="BD255" s="140" t="s">
        <v>114</v>
      </c>
      <c r="BF255" s="77" t="s">
        <v>248</v>
      </c>
      <c r="BG255" s="77" t="str">
        <f t="shared" si="249"/>
        <v>Requests growth rateStrong Case Scenario</v>
      </c>
    </row>
    <row r="256" spans="2:59" x14ac:dyDescent="0.25">
      <c r="B256" s="91"/>
      <c r="C256" s="94"/>
      <c r="D256" s="96"/>
      <c r="E256" s="96"/>
      <c r="F256" s="96"/>
      <c r="G256" s="96"/>
      <c r="H256" s="96"/>
      <c r="I256" s="96"/>
      <c r="J256" s="96"/>
      <c r="K256" s="96"/>
      <c r="L256" s="96"/>
      <c r="M256" s="96"/>
      <c r="N256" s="96"/>
      <c r="O256" s="96"/>
      <c r="BA256" s="140" t="s">
        <v>114</v>
      </c>
      <c r="BB256" s="140" t="s">
        <v>114</v>
      </c>
      <c r="BC256" s="140" t="s">
        <v>114</v>
      </c>
      <c r="BD256" s="140" t="s">
        <v>114</v>
      </c>
      <c r="BF256" s="77" t="s">
        <v>248</v>
      </c>
      <c r="BG256" s="77" t="str">
        <f t="shared" si="249"/>
        <v>Strong Case Scenario</v>
      </c>
    </row>
    <row r="257" spans="2:59" x14ac:dyDescent="0.25">
      <c r="B257" s="88" t="s">
        <v>126</v>
      </c>
      <c r="C257" s="89"/>
      <c r="D257" s="70">
        <v>44562</v>
      </c>
      <c r="E257" s="70">
        <v>44593</v>
      </c>
      <c r="F257" s="70">
        <v>44621</v>
      </c>
      <c r="G257" s="70">
        <v>44652</v>
      </c>
      <c r="H257" s="70">
        <v>44682</v>
      </c>
      <c r="I257" s="70">
        <v>44713</v>
      </c>
      <c r="J257" s="70">
        <v>44743</v>
      </c>
      <c r="K257" s="70">
        <v>44774</v>
      </c>
      <c r="L257" s="70">
        <v>44805</v>
      </c>
      <c r="M257" s="70">
        <v>44835</v>
      </c>
      <c r="N257" s="70">
        <v>44866</v>
      </c>
      <c r="O257" s="70">
        <v>44896</v>
      </c>
      <c r="P257" s="70">
        <v>44927</v>
      </c>
      <c r="Q257" s="70">
        <v>44958</v>
      </c>
      <c r="R257" s="70">
        <v>44986</v>
      </c>
      <c r="S257" s="70">
        <v>45017</v>
      </c>
      <c r="T257" s="70">
        <v>45047</v>
      </c>
      <c r="U257" s="70">
        <v>45078</v>
      </c>
      <c r="V257" s="70">
        <v>45108</v>
      </c>
      <c r="W257" s="70">
        <v>45139</v>
      </c>
      <c r="X257" s="70">
        <v>45170</v>
      </c>
      <c r="Y257" s="70">
        <v>45200</v>
      </c>
      <c r="Z257" s="70">
        <v>45231</v>
      </c>
      <c r="AA257" s="70">
        <v>45261</v>
      </c>
      <c r="AB257" s="70">
        <v>45292</v>
      </c>
      <c r="AC257" s="70">
        <v>45323</v>
      </c>
      <c r="AD257" s="70">
        <v>45352</v>
      </c>
      <c r="AE257" s="70">
        <v>45383</v>
      </c>
      <c r="AF257" s="70">
        <v>45413</v>
      </c>
      <c r="AG257" s="70">
        <v>45444</v>
      </c>
      <c r="AH257" s="70">
        <v>45474</v>
      </c>
      <c r="AI257" s="70">
        <v>45505</v>
      </c>
      <c r="AJ257" s="70">
        <v>45536</v>
      </c>
      <c r="AK257" s="70">
        <v>45566</v>
      </c>
      <c r="AL257" s="70">
        <v>45597</v>
      </c>
      <c r="AM257" s="70">
        <v>45627</v>
      </c>
      <c r="AN257" s="70">
        <v>45658</v>
      </c>
      <c r="AO257" s="70">
        <v>45689</v>
      </c>
      <c r="AP257" s="70">
        <v>45717</v>
      </c>
      <c r="AQ257" s="70">
        <v>45748</v>
      </c>
      <c r="AR257" s="70">
        <v>45778</v>
      </c>
      <c r="AS257" s="70">
        <v>45809</v>
      </c>
      <c r="AT257" s="70">
        <v>45839</v>
      </c>
      <c r="AU257" s="70">
        <v>45870</v>
      </c>
      <c r="AV257" s="70">
        <v>45901</v>
      </c>
      <c r="AW257" s="70">
        <v>45931</v>
      </c>
      <c r="AX257" s="70">
        <v>45962</v>
      </c>
      <c r="AY257" s="70">
        <v>45992</v>
      </c>
      <c r="BA257" s="140" t="s">
        <v>114</v>
      </c>
      <c r="BB257" s="140" t="s">
        <v>114</v>
      </c>
      <c r="BC257" s="140" t="s">
        <v>114</v>
      </c>
      <c r="BD257" s="140" t="s">
        <v>114</v>
      </c>
      <c r="BF257" s="77" t="s">
        <v>248</v>
      </c>
      <c r="BG257" s="77" t="str">
        <f t="shared" si="249"/>
        <v>Financial PerformanceStrong Case Scenario</v>
      </c>
    </row>
    <row r="258" spans="2:59" x14ac:dyDescent="0.25">
      <c r="B258" s="91" t="s">
        <v>213</v>
      </c>
      <c r="C258" s="91" t="s">
        <v>119</v>
      </c>
      <c r="D258" s="128">
        <f t="shared" ref="D258:O258" si="302">D225/D177</f>
        <v>4.3214365382648829E-3</v>
      </c>
      <c r="E258" s="128">
        <f t="shared" si="302"/>
        <v>6.1689261874410106E-3</v>
      </c>
      <c r="F258" s="128">
        <f t="shared" si="302"/>
        <v>4.7343302710338257E-3</v>
      </c>
      <c r="G258" s="128">
        <f t="shared" si="302"/>
        <v>3.3105217489029564E-3</v>
      </c>
      <c r="H258" s="128">
        <f t="shared" si="302"/>
        <v>3.1237067628608543E-3</v>
      </c>
      <c r="I258" s="128">
        <f t="shared" si="302"/>
        <v>3.247430447632742E-3</v>
      </c>
      <c r="J258" s="128">
        <f t="shared" si="302"/>
        <v>2.9695149248629483E-3</v>
      </c>
      <c r="K258" s="128">
        <f t="shared" si="302"/>
        <v>1.4253611017475054E-3</v>
      </c>
      <c r="L258" s="128">
        <f t="shared" si="302"/>
        <v>7.642713226539672E-4</v>
      </c>
      <c r="M258" s="128">
        <f t="shared" si="302"/>
        <v>1.1071639327940501E-3</v>
      </c>
      <c r="N258" s="128">
        <f t="shared" si="302"/>
        <v>9.6754257660158283E-4</v>
      </c>
      <c r="O258" s="128">
        <f t="shared" si="302"/>
        <v>6.7624989204616574E-4</v>
      </c>
      <c r="P258" s="141">
        <f>AVERAGE(D258:O258)</f>
        <v>2.7347046422368745E-3</v>
      </c>
      <c r="Q258" s="141">
        <f>P258</f>
        <v>2.7347046422368745E-3</v>
      </c>
      <c r="R258" s="141">
        <f t="shared" ref="R258:AY261" si="303">Q258</f>
        <v>2.7347046422368745E-3</v>
      </c>
      <c r="S258" s="141">
        <f t="shared" si="303"/>
        <v>2.7347046422368745E-3</v>
      </c>
      <c r="T258" s="141">
        <f t="shared" si="303"/>
        <v>2.7347046422368745E-3</v>
      </c>
      <c r="U258" s="141">
        <f t="shared" si="303"/>
        <v>2.7347046422368745E-3</v>
      </c>
      <c r="V258" s="141">
        <f t="shared" si="303"/>
        <v>2.7347046422368745E-3</v>
      </c>
      <c r="W258" s="141">
        <f t="shared" si="303"/>
        <v>2.7347046422368745E-3</v>
      </c>
      <c r="X258" s="141">
        <f t="shared" si="303"/>
        <v>2.7347046422368745E-3</v>
      </c>
      <c r="Y258" s="141">
        <f t="shared" si="303"/>
        <v>2.7347046422368745E-3</v>
      </c>
      <c r="Z258" s="141">
        <f t="shared" si="303"/>
        <v>2.7347046422368745E-3</v>
      </c>
      <c r="AA258" s="141">
        <f t="shared" si="303"/>
        <v>2.7347046422368745E-3</v>
      </c>
      <c r="AB258" s="141">
        <f t="shared" si="303"/>
        <v>2.7347046422368745E-3</v>
      </c>
      <c r="AC258" s="141">
        <f t="shared" si="303"/>
        <v>2.7347046422368745E-3</v>
      </c>
      <c r="AD258" s="141">
        <f t="shared" si="303"/>
        <v>2.7347046422368745E-3</v>
      </c>
      <c r="AE258" s="141">
        <f t="shared" si="303"/>
        <v>2.7347046422368745E-3</v>
      </c>
      <c r="AF258" s="141">
        <f t="shared" si="303"/>
        <v>2.7347046422368745E-3</v>
      </c>
      <c r="AG258" s="141">
        <f t="shared" si="303"/>
        <v>2.7347046422368745E-3</v>
      </c>
      <c r="AH258" s="141">
        <f t="shared" si="303"/>
        <v>2.7347046422368745E-3</v>
      </c>
      <c r="AI258" s="141">
        <f t="shared" si="303"/>
        <v>2.7347046422368745E-3</v>
      </c>
      <c r="AJ258" s="141">
        <f t="shared" si="303"/>
        <v>2.7347046422368745E-3</v>
      </c>
      <c r="AK258" s="141">
        <f t="shared" si="303"/>
        <v>2.7347046422368745E-3</v>
      </c>
      <c r="AL258" s="141">
        <f t="shared" si="303"/>
        <v>2.7347046422368745E-3</v>
      </c>
      <c r="AM258" s="141">
        <f t="shared" si="303"/>
        <v>2.7347046422368745E-3</v>
      </c>
      <c r="AN258" s="141">
        <f t="shared" si="303"/>
        <v>2.7347046422368745E-3</v>
      </c>
      <c r="AO258" s="141">
        <f t="shared" si="303"/>
        <v>2.7347046422368745E-3</v>
      </c>
      <c r="AP258" s="141">
        <f t="shared" si="303"/>
        <v>2.7347046422368745E-3</v>
      </c>
      <c r="AQ258" s="141">
        <f t="shared" si="303"/>
        <v>2.7347046422368745E-3</v>
      </c>
      <c r="AR258" s="141">
        <f t="shared" si="303"/>
        <v>2.7347046422368745E-3</v>
      </c>
      <c r="AS258" s="141">
        <f t="shared" si="303"/>
        <v>2.7347046422368745E-3</v>
      </c>
      <c r="AT258" s="141">
        <f t="shared" si="303"/>
        <v>2.7347046422368745E-3</v>
      </c>
      <c r="AU258" s="141">
        <f t="shared" si="303"/>
        <v>2.7347046422368745E-3</v>
      </c>
      <c r="AV258" s="141">
        <f t="shared" si="303"/>
        <v>2.7347046422368745E-3</v>
      </c>
      <c r="AW258" s="141">
        <f t="shared" si="303"/>
        <v>2.7347046422368745E-3</v>
      </c>
      <c r="AX258" s="141">
        <f t="shared" si="303"/>
        <v>2.7347046422368745E-3</v>
      </c>
      <c r="AY258" s="141">
        <f t="shared" si="303"/>
        <v>2.7347046422368745E-3</v>
      </c>
      <c r="BA258" s="140" t="s">
        <v>114</v>
      </c>
      <c r="BB258" s="140" t="s">
        <v>114</v>
      </c>
      <c r="BC258" s="140" t="s">
        <v>114</v>
      </c>
      <c r="BD258" s="140" t="s">
        <v>114</v>
      </c>
      <c r="BF258" s="77" t="s">
        <v>248</v>
      </c>
      <c r="BG258" s="77" t="str">
        <f t="shared" si="249"/>
        <v>Rider Paid Acquisition Spend/RevenueStrong Case Scenario</v>
      </c>
    </row>
    <row r="259" spans="2:59" x14ac:dyDescent="0.25">
      <c r="B259" s="91" t="s">
        <v>214</v>
      </c>
      <c r="C259" s="91" t="s">
        <v>119</v>
      </c>
      <c r="D259" s="128">
        <f t="shared" ref="D259:O259" si="304">D226/D177</f>
        <v>3.3362121858258799E-2</v>
      </c>
      <c r="E259" s="128">
        <f t="shared" si="304"/>
        <v>3.453250245169872E-2</v>
      </c>
      <c r="F259" s="128">
        <f t="shared" si="304"/>
        <v>2.7594287653286313E-2</v>
      </c>
      <c r="G259" s="128">
        <f t="shared" si="304"/>
        <v>2.3913030037228531E-2</v>
      </c>
      <c r="H259" s="128">
        <f t="shared" si="304"/>
        <v>1.8994906406234757E-2</v>
      </c>
      <c r="I259" s="128">
        <f t="shared" si="304"/>
        <v>1.745941568998333E-2</v>
      </c>
      <c r="J259" s="128">
        <f t="shared" si="304"/>
        <v>1.7897372232620366E-2</v>
      </c>
      <c r="K259" s="128">
        <f t="shared" si="304"/>
        <v>1.8675960324035547E-2</v>
      </c>
      <c r="L259" s="128">
        <f t="shared" si="304"/>
        <v>2.002282390593213E-2</v>
      </c>
      <c r="M259" s="128">
        <f t="shared" si="304"/>
        <v>3.9768279967090907E-3</v>
      </c>
      <c r="N259" s="128">
        <f t="shared" si="304"/>
        <v>3.2451014793998113E-3</v>
      </c>
      <c r="O259" s="128">
        <f t="shared" si="304"/>
        <v>2.5833391076503617E-3</v>
      </c>
      <c r="P259" s="141">
        <f>AVERAGE(D259:O259)</f>
        <v>1.8521474095253142E-2</v>
      </c>
      <c r="Q259" s="141">
        <f>P259</f>
        <v>1.8521474095253142E-2</v>
      </c>
      <c r="R259" s="141">
        <f t="shared" si="303"/>
        <v>1.8521474095253142E-2</v>
      </c>
      <c r="S259" s="141">
        <f t="shared" si="303"/>
        <v>1.8521474095253142E-2</v>
      </c>
      <c r="T259" s="141">
        <f t="shared" si="303"/>
        <v>1.8521474095253142E-2</v>
      </c>
      <c r="U259" s="141">
        <f t="shared" si="303"/>
        <v>1.8521474095253142E-2</v>
      </c>
      <c r="V259" s="141">
        <f t="shared" si="303"/>
        <v>1.8521474095253142E-2</v>
      </c>
      <c r="W259" s="141">
        <f t="shared" si="303"/>
        <v>1.8521474095253142E-2</v>
      </c>
      <c r="X259" s="141">
        <f t="shared" si="303"/>
        <v>1.8521474095253142E-2</v>
      </c>
      <c r="Y259" s="141">
        <f t="shared" si="303"/>
        <v>1.8521474095253142E-2</v>
      </c>
      <c r="Z259" s="141">
        <f t="shared" si="303"/>
        <v>1.8521474095253142E-2</v>
      </c>
      <c r="AA259" s="141">
        <f t="shared" si="303"/>
        <v>1.8521474095253142E-2</v>
      </c>
      <c r="AB259" s="141">
        <f t="shared" si="303"/>
        <v>1.8521474095253142E-2</v>
      </c>
      <c r="AC259" s="141">
        <f t="shared" si="303"/>
        <v>1.8521474095253142E-2</v>
      </c>
      <c r="AD259" s="141">
        <f t="shared" si="303"/>
        <v>1.8521474095253142E-2</v>
      </c>
      <c r="AE259" s="141">
        <f t="shared" si="303"/>
        <v>1.8521474095253142E-2</v>
      </c>
      <c r="AF259" s="141">
        <f t="shared" si="303"/>
        <v>1.8521474095253142E-2</v>
      </c>
      <c r="AG259" s="141">
        <f t="shared" si="303"/>
        <v>1.8521474095253142E-2</v>
      </c>
      <c r="AH259" s="141">
        <f t="shared" si="303"/>
        <v>1.8521474095253142E-2</v>
      </c>
      <c r="AI259" s="141">
        <f t="shared" si="303"/>
        <v>1.8521474095253142E-2</v>
      </c>
      <c r="AJ259" s="141">
        <f t="shared" si="303"/>
        <v>1.8521474095253142E-2</v>
      </c>
      <c r="AK259" s="141">
        <f t="shared" si="303"/>
        <v>1.8521474095253142E-2</v>
      </c>
      <c r="AL259" s="141">
        <f t="shared" si="303"/>
        <v>1.8521474095253142E-2</v>
      </c>
      <c r="AM259" s="141">
        <f t="shared" si="303"/>
        <v>1.8521474095253142E-2</v>
      </c>
      <c r="AN259" s="141">
        <f t="shared" si="303"/>
        <v>1.8521474095253142E-2</v>
      </c>
      <c r="AO259" s="141">
        <f t="shared" si="303"/>
        <v>1.8521474095253142E-2</v>
      </c>
      <c r="AP259" s="141">
        <f t="shared" si="303"/>
        <v>1.8521474095253142E-2</v>
      </c>
      <c r="AQ259" s="141">
        <f t="shared" si="303"/>
        <v>1.8521474095253142E-2</v>
      </c>
      <c r="AR259" s="141">
        <f t="shared" si="303"/>
        <v>1.8521474095253142E-2</v>
      </c>
      <c r="AS259" s="141">
        <f t="shared" si="303"/>
        <v>1.8521474095253142E-2</v>
      </c>
      <c r="AT259" s="141">
        <f t="shared" si="303"/>
        <v>1.8521474095253142E-2</v>
      </c>
      <c r="AU259" s="141">
        <f t="shared" si="303"/>
        <v>1.8521474095253142E-2</v>
      </c>
      <c r="AV259" s="141">
        <f t="shared" si="303"/>
        <v>1.8521474095253142E-2</v>
      </c>
      <c r="AW259" s="141">
        <f t="shared" si="303"/>
        <v>1.8521474095253142E-2</v>
      </c>
      <c r="AX259" s="141">
        <f t="shared" si="303"/>
        <v>1.8521474095253142E-2</v>
      </c>
      <c r="AY259" s="141">
        <f t="shared" si="303"/>
        <v>1.8521474095253142E-2</v>
      </c>
      <c r="BA259" s="140" t="s">
        <v>114</v>
      </c>
      <c r="BB259" s="140" t="s">
        <v>114</v>
      </c>
      <c r="BC259" s="140" t="s">
        <v>114</v>
      </c>
      <c r="BD259" s="140" t="s">
        <v>114</v>
      </c>
      <c r="BF259" s="77" t="s">
        <v>248</v>
      </c>
      <c r="BG259" s="77" t="str">
        <f t="shared" si="249"/>
        <v>Driver Paid Acquisition Spend/RevenueStrong Case Scenario</v>
      </c>
    </row>
    <row r="260" spans="2:59" x14ac:dyDescent="0.25">
      <c r="B260" s="91" t="s">
        <v>226</v>
      </c>
      <c r="C260" s="91" t="s">
        <v>26</v>
      </c>
      <c r="D260" s="97">
        <f t="shared" ref="D260:O260" si="305">D172/$D$12</f>
        <v>9.4707923563881996E-2</v>
      </c>
      <c r="E260" s="97">
        <f t="shared" si="305"/>
        <v>0.10637131539312059</v>
      </c>
      <c r="F260" s="97">
        <f t="shared" si="305"/>
        <v>0.20047686015727817</v>
      </c>
      <c r="G260" s="97">
        <f t="shared" si="305"/>
        <v>0.24704647480616151</v>
      </c>
      <c r="H260" s="97">
        <f t="shared" si="305"/>
        <v>0.29871303857532638</v>
      </c>
      <c r="I260" s="97">
        <f t="shared" si="305"/>
        <v>0.33879877329011443</v>
      </c>
      <c r="J260" s="97">
        <f t="shared" si="305"/>
        <v>0.38357156028262085</v>
      </c>
      <c r="K260" s="97">
        <f t="shared" si="305"/>
        <v>0.45077858697199658</v>
      </c>
      <c r="L260" s="97">
        <f t="shared" si="305"/>
        <v>0.53288613068167945</v>
      </c>
      <c r="M260" s="97">
        <f t="shared" si="305"/>
        <v>0.57800506016431497</v>
      </c>
      <c r="N260" s="97">
        <f t="shared" si="305"/>
        <v>0.63495858267534233</v>
      </c>
      <c r="O260" s="97">
        <f t="shared" si="305"/>
        <v>0.75341527468776659</v>
      </c>
      <c r="P260" s="142">
        <f>O260*(1+$P$156)</f>
        <v>0.78430530094996498</v>
      </c>
      <c r="Q260" s="142">
        <f>P260</f>
        <v>0.78430530094996498</v>
      </c>
      <c r="R260" s="142">
        <f t="shared" si="303"/>
        <v>0.78430530094996498</v>
      </c>
      <c r="S260" s="142">
        <f t="shared" si="303"/>
        <v>0.78430530094996498</v>
      </c>
      <c r="T260" s="142">
        <f t="shared" si="303"/>
        <v>0.78430530094996498</v>
      </c>
      <c r="U260" s="142">
        <f t="shared" si="303"/>
        <v>0.78430530094996498</v>
      </c>
      <c r="V260" s="142">
        <f t="shared" si="303"/>
        <v>0.78430530094996498</v>
      </c>
      <c r="W260" s="142">
        <f t="shared" si="303"/>
        <v>0.78430530094996498</v>
      </c>
      <c r="X260" s="142">
        <f t="shared" si="303"/>
        <v>0.78430530094996498</v>
      </c>
      <c r="Y260" s="142">
        <f t="shared" si="303"/>
        <v>0.78430530094996498</v>
      </c>
      <c r="Z260" s="142">
        <f t="shared" si="303"/>
        <v>0.78430530094996498</v>
      </c>
      <c r="AA260" s="142">
        <f t="shared" si="303"/>
        <v>0.78430530094996498</v>
      </c>
      <c r="AB260" s="142">
        <f>AA260*(1+$AB$156)</f>
        <v>0.81646181828891351</v>
      </c>
      <c r="AC260" s="142">
        <f>AB260</f>
        <v>0.81646181828891351</v>
      </c>
      <c r="AD260" s="142">
        <f t="shared" si="303"/>
        <v>0.81646181828891351</v>
      </c>
      <c r="AE260" s="142">
        <f t="shared" si="303"/>
        <v>0.81646181828891351</v>
      </c>
      <c r="AF260" s="142">
        <f t="shared" si="303"/>
        <v>0.81646181828891351</v>
      </c>
      <c r="AG260" s="142">
        <f t="shared" si="303"/>
        <v>0.81646181828891351</v>
      </c>
      <c r="AH260" s="142">
        <f t="shared" si="303"/>
        <v>0.81646181828891351</v>
      </c>
      <c r="AI260" s="142">
        <f t="shared" si="303"/>
        <v>0.81646181828891351</v>
      </c>
      <c r="AJ260" s="142">
        <f t="shared" si="303"/>
        <v>0.81646181828891351</v>
      </c>
      <c r="AK260" s="142">
        <f t="shared" si="303"/>
        <v>0.81646181828891351</v>
      </c>
      <c r="AL260" s="142">
        <f t="shared" si="303"/>
        <v>0.81646181828891351</v>
      </c>
      <c r="AM260" s="142">
        <f t="shared" si="303"/>
        <v>0.81646181828891351</v>
      </c>
      <c r="AN260" s="142">
        <f t="shared" si="303"/>
        <v>0.81646181828891351</v>
      </c>
      <c r="AO260" s="142">
        <f t="shared" si="303"/>
        <v>0.81646181828891351</v>
      </c>
      <c r="AP260" s="142">
        <f t="shared" si="303"/>
        <v>0.81646181828891351</v>
      </c>
      <c r="AQ260" s="142">
        <f t="shared" si="303"/>
        <v>0.81646181828891351</v>
      </c>
      <c r="AR260" s="142">
        <f t="shared" si="303"/>
        <v>0.81646181828891351</v>
      </c>
      <c r="AS260" s="142">
        <f t="shared" si="303"/>
        <v>0.81646181828891351</v>
      </c>
      <c r="AT260" s="142">
        <f t="shared" si="303"/>
        <v>0.81646181828891351</v>
      </c>
      <c r="AU260" s="142">
        <f t="shared" si="303"/>
        <v>0.81646181828891351</v>
      </c>
      <c r="AV260" s="142">
        <f t="shared" si="303"/>
        <v>0.81646181828891351</v>
      </c>
      <c r="AW260" s="142">
        <f t="shared" si="303"/>
        <v>0.81646181828891351</v>
      </c>
      <c r="AX260" s="142">
        <f t="shared" si="303"/>
        <v>0.81646181828891351</v>
      </c>
      <c r="AY260" s="142">
        <f t="shared" si="303"/>
        <v>0.81646181828891351</v>
      </c>
      <c r="BA260" s="140" t="s">
        <v>114</v>
      </c>
      <c r="BB260" s="140" t="s">
        <v>114</v>
      </c>
      <c r="BC260" s="140" t="s">
        <v>114</v>
      </c>
      <c r="BD260" s="140" t="s">
        <v>114</v>
      </c>
      <c r="BF260" s="77" t="s">
        <v>248</v>
      </c>
      <c r="BG260" s="77" t="str">
        <f t="shared" si="249"/>
        <v>Booking Fee/rideStrong Case Scenario</v>
      </c>
    </row>
    <row r="261" spans="2:59" x14ac:dyDescent="0.25">
      <c r="B261" s="91" t="s">
        <v>249</v>
      </c>
      <c r="C261" s="91" t="s">
        <v>250</v>
      </c>
      <c r="D261" s="97">
        <f t="shared" ref="D261:O261" si="306">D173/D221</f>
        <v>0.73409974803916667</v>
      </c>
      <c r="E261" s="97">
        <f t="shared" si="306"/>
        <v>0.77369793568827261</v>
      </c>
      <c r="F261" s="97">
        <f t="shared" si="306"/>
        <v>0.87309166894287527</v>
      </c>
      <c r="G261" s="97">
        <f t="shared" si="306"/>
        <v>0.90554289457897308</v>
      </c>
      <c r="H261" s="97">
        <f t="shared" si="306"/>
        <v>0.89526571501138363</v>
      </c>
      <c r="I261" s="97">
        <f t="shared" si="306"/>
        <v>0.89256888691107761</v>
      </c>
      <c r="J261" s="97">
        <f t="shared" si="306"/>
        <v>0.98975989351460292</v>
      </c>
      <c r="K261" s="97">
        <f t="shared" si="306"/>
        <v>0.90024186615521107</v>
      </c>
      <c r="L261" s="97">
        <f t="shared" si="306"/>
        <v>0.86909246714959243</v>
      </c>
      <c r="M261" s="97">
        <f t="shared" si="306"/>
        <v>0.88002295432635447</v>
      </c>
      <c r="N261" s="97">
        <f t="shared" si="306"/>
        <v>0.92425943669483557</v>
      </c>
      <c r="O261" s="97">
        <f t="shared" si="306"/>
        <v>1.1862472658132375</v>
      </c>
      <c r="P261" s="142">
        <f>AVERAGE(D261:O261)*(1+$P$156)</f>
        <v>0.9389725210726193</v>
      </c>
      <c r="Q261" s="142">
        <f>P261</f>
        <v>0.9389725210726193</v>
      </c>
      <c r="R261" s="142">
        <f t="shared" si="303"/>
        <v>0.9389725210726193</v>
      </c>
      <c r="S261" s="142">
        <f t="shared" si="303"/>
        <v>0.9389725210726193</v>
      </c>
      <c r="T261" s="142">
        <f t="shared" si="303"/>
        <v>0.9389725210726193</v>
      </c>
      <c r="U261" s="142">
        <f t="shared" si="303"/>
        <v>0.9389725210726193</v>
      </c>
      <c r="V261" s="142">
        <f t="shared" si="303"/>
        <v>0.9389725210726193</v>
      </c>
      <c r="W261" s="142">
        <f t="shared" si="303"/>
        <v>0.9389725210726193</v>
      </c>
      <c r="X261" s="142">
        <f t="shared" si="303"/>
        <v>0.9389725210726193</v>
      </c>
      <c r="Y261" s="142">
        <f t="shared" si="303"/>
        <v>0.9389725210726193</v>
      </c>
      <c r="Z261" s="142">
        <f t="shared" si="303"/>
        <v>0.9389725210726193</v>
      </c>
      <c r="AA261" s="142">
        <f t="shared" si="303"/>
        <v>0.9389725210726193</v>
      </c>
      <c r="AB261" s="142">
        <f>AA261*(1+$AB$156)</f>
        <v>0.97747039443659667</v>
      </c>
      <c r="AC261" s="142">
        <f>AB261</f>
        <v>0.97747039443659667</v>
      </c>
      <c r="AD261" s="142">
        <f t="shared" si="303"/>
        <v>0.97747039443659667</v>
      </c>
      <c r="AE261" s="142">
        <f t="shared" si="303"/>
        <v>0.97747039443659667</v>
      </c>
      <c r="AF261" s="142">
        <f t="shared" si="303"/>
        <v>0.97747039443659667</v>
      </c>
      <c r="AG261" s="142">
        <f t="shared" si="303"/>
        <v>0.97747039443659667</v>
      </c>
      <c r="AH261" s="142">
        <f t="shared" si="303"/>
        <v>0.97747039443659667</v>
      </c>
      <c r="AI261" s="142">
        <f t="shared" si="303"/>
        <v>0.97747039443659667</v>
      </c>
      <c r="AJ261" s="142">
        <f t="shared" si="303"/>
        <v>0.97747039443659667</v>
      </c>
      <c r="AK261" s="142">
        <f t="shared" si="303"/>
        <v>0.97747039443659667</v>
      </c>
      <c r="AL261" s="142">
        <f t="shared" si="303"/>
        <v>0.97747039443659667</v>
      </c>
      <c r="AM261" s="142">
        <f t="shared" si="303"/>
        <v>0.97747039443659667</v>
      </c>
      <c r="AN261" s="142">
        <f t="shared" si="303"/>
        <v>0.97747039443659667</v>
      </c>
      <c r="AO261" s="142">
        <f t="shared" si="303"/>
        <v>0.97747039443659667</v>
      </c>
      <c r="AP261" s="142">
        <f t="shared" si="303"/>
        <v>0.97747039443659667</v>
      </c>
      <c r="AQ261" s="142">
        <f t="shared" si="303"/>
        <v>0.97747039443659667</v>
      </c>
      <c r="AR261" s="142">
        <f t="shared" si="303"/>
        <v>0.97747039443659667</v>
      </c>
      <c r="AS261" s="142">
        <f t="shared" si="303"/>
        <v>0.97747039443659667</v>
      </c>
      <c r="AT261" s="142">
        <f t="shared" si="303"/>
        <v>0.97747039443659667</v>
      </c>
      <c r="AU261" s="142">
        <f t="shared" si="303"/>
        <v>0.97747039443659667</v>
      </c>
      <c r="AV261" s="142">
        <f t="shared" si="303"/>
        <v>0.97747039443659667</v>
      </c>
      <c r="AW261" s="142">
        <f t="shared" si="303"/>
        <v>0.97747039443659667</v>
      </c>
      <c r="AX261" s="142">
        <f t="shared" si="303"/>
        <v>0.97747039443659667</v>
      </c>
      <c r="AY261" s="142">
        <f t="shared" si="303"/>
        <v>0.97747039443659667</v>
      </c>
      <c r="BA261" s="140" t="s">
        <v>114</v>
      </c>
      <c r="BB261" s="140" t="s">
        <v>114</v>
      </c>
      <c r="BC261" s="140" t="s">
        <v>114</v>
      </c>
      <c r="BD261" s="140" t="s">
        <v>114</v>
      </c>
      <c r="BF261" s="77" t="s">
        <v>248</v>
      </c>
      <c r="BG261" s="77" t="str">
        <f t="shared" si="249"/>
        <v>Fares/MilesStrong Case Scenario</v>
      </c>
    </row>
    <row r="262" spans="2:59" x14ac:dyDescent="0.25">
      <c r="B262" s="92" t="s">
        <v>252</v>
      </c>
      <c r="C262" s="91" t="s">
        <v>253</v>
      </c>
      <c r="D262" s="147">
        <f t="shared" ref="D262:O262" si="307">D174/D171</f>
        <v>0.13442094999708634</v>
      </c>
      <c r="E262" s="147">
        <f t="shared" si="307"/>
        <v>0.12482817470394388</v>
      </c>
      <c r="F262" s="147">
        <f t="shared" si="307"/>
        <v>0.12098541915209259</v>
      </c>
      <c r="G262" s="147">
        <f t="shared" si="307"/>
        <v>0.10956613571628611</v>
      </c>
      <c r="H262" s="147">
        <f t="shared" si="307"/>
        <v>9.64493495225998E-2</v>
      </c>
      <c r="I262" s="147">
        <f t="shared" si="307"/>
        <v>8.9041752150418887E-2</v>
      </c>
      <c r="J262" s="147">
        <f t="shared" si="307"/>
        <v>8.5394292236309371E-2</v>
      </c>
      <c r="K262" s="147">
        <f t="shared" si="307"/>
        <v>8.4249426385539547E-2</v>
      </c>
      <c r="L262" s="147">
        <f t="shared" si="307"/>
        <v>8.1822602253287927E-2</v>
      </c>
      <c r="M262" s="147">
        <f t="shared" si="307"/>
        <v>8.2832770603045752E-2</v>
      </c>
      <c r="N262" s="147">
        <f t="shared" si="307"/>
        <v>8.1299356640889775E-2</v>
      </c>
      <c r="O262" s="147">
        <f t="shared" si="307"/>
        <v>8.4002245453717247E-2</v>
      </c>
      <c r="P262" s="148">
        <f>AVERAGE(D262:O262)</f>
        <v>9.7907706234601433E-2</v>
      </c>
      <c r="Q262" s="148">
        <f>$P$103</f>
        <v>9.7907706234601433E-2</v>
      </c>
      <c r="R262" s="148">
        <f t="shared" ref="R262:AY262" si="308">$P$103</f>
        <v>9.7907706234601433E-2</v>
      </c>
      <c r="S262" s="148">
        <f t="shared" si="308"/>
        <v>9.7907706234601433E-2</v>
      </c>
      <c r="T262" s="148">
        <f t="shared" si="308"/>
        <v>9.7907706234601433E-2</v>
      </c>
      <c r="U262" s="148">
        <f t="shared" si="308"/>
        <v>9.7907706234601433E-2</v>
      </c>
      <c r="V262" s="148">
        <f t="shared" si="308"/>
        <v>9.7907706234601433E-2</v>
      </c>
      <c r="W262" s="148">
        <f t="shared" si="308"/>
        <v>9.7907706234601433E-2</v>
      </c>
      <c r="X262" s="148">
        <f t="shared" si="308"/>
        <v>9.7907706234601433E-2</v>
      </c>
      <c r="Y262" s="148">
        <f t="shared" si="308"/>
        <v>9.7907706234601433E-2</v>
      </c>
      <c r="Z262" s="148">
        <f t="shared" si="308"/>
        <v>9.7907706234601433E-2</v>
      </c>
      <c r="AA262" s="148">
        <f t="shared" si="308"/>
        <v>9.7907706234601433E-2</v>
      </c>
      <c r="AB262" s="148">
        <f t="shared" si="308"/>
        <v>9.7907706234601433E-2</v>
      </c>
      <c r="AC262" s="148">
        <f t="shared" si="308"/>
        <v>9.7907706234601433E-2</v>
      </c>
      <c r="AD262" s="148">
        <f t="shared" si="308"/>
        <v>9.7907706234601433E-2</v>
      </c>
      <c r="AE262" s="148">
        <f t="shared" si="308"/>
        <v>9.7907706234601433E-2</v>
      </c>
      <c r="AF262" s="148">
        <f t="shared" si="308"/>
        <v>9.7907706234601433E-2</v>
      </c>
      <c r="AG262" s="148">
        <f t="shared" si="308"/>
        <v>9.7907706234601433E-2</v>
      </c>
      <c r="AH262" s="148">
        <f t="shared" si="308"/>
        <v>9.7907706234601433E-2</v>
      </c>
      <c r="AI262" s="148">
        <f t="shared" si="308"/>
        <v>9.7907706234601433E-2</v>
      </c>
      <c r="AJ262" s="148">
        <f t="shared" si="308"/>
        <v>9.7907706234601433E-2</v>
      </c>
      <c r="AK262" s="148">
        <f t="shared" si="308"/>
        <v>9.7907706234601433E-2</v>
      </c>
      <c r="AL262" s="148">
        <f t="shared" si="308"/>
        <v>9.7907706234601433E-2</v>
      </c>
      <c r="AM262" s="148">
        <f t="shared" si="308"/>
        <v>9.7907706234601433E-2</v>
      </c>
      <c r="AN262" s="148">
        <f t="shared" si="308"/>
        <v>9.7907706234601433E-2</v>
      </c>
      <c r="AO262" s="148">
        <f t="shared" si="308"/>
        <v>9.7907706234601433E-2</v>
      </c>
      <c r="AP262" s="148">
        <f t="shared" si="308"/>
        <v>9.7907706234601433E-2</v>
      </c>
      <c r="AQ262" s="148">
        <f t="shared" si="308"/>
        <v>9.7907706234601433E-2</v>
      </c>
      <c r="AR262" s="148">
        <f t="shared" si="308"/>
        <v>9.7907706234601433E-2</v>
      </c>
      <c r="AS262" s="148">
        <f t="shared" si="308"/>
        <v>9.7907706234601433E-2</v>
      </c>
      <c r="AT262" s="148">
        <f t="shared" si="308"/>
        <v>9.7907706234601433E-2</v>
      </c>
      <c r="AU262" s="148">
        <f t="shared" si="308"/>
        <v>9.7907706234601433E-2</v>
      </c>
      <c r="AV262" s="148">
        <f t="shared" si="308"/>
        <v>9.7907706234601433E-2</v>
      </c>
      <c r="AW262" s="148">
        <f t="shared" si="308"/>
        <v>9.7907706234601433E-2</v>
      </c>
      <c r="AX262" s="148">
        <f t="shared" si="308"/>
        <v>9.7907706234601433E-2</v>
      </c>
      <c r="AY262" s="148">
        <f t="shared" si="308"/>
        <v>9.7907706234601433E-2</v>
      </c>
      <c r="BA262" s="140" t="s">
        <v>114</v>
      </c>
      <c r="BB262" s="140" t="s">
        <v>114</v>
      </c>
      <c r="BC262" s="140" t="s">
        <v>114</v>
      </c>
      <c r="BD262" s="140" t="s">
        <v>114</v>
      </c>
      <c r="BF262" s="77" t="s">
        <v>248</v>
      </c>
      <c r="BG262" s="77" t="str">
        <f t="shared" si="249"/>
        <v>Taxes &amp; Fees - collected/tripStrong Case Scenario</v>
      </c>
    </row>
    <row r="263" spans="2:59" x14ac:dyDescent="0.25">
      <c r="B263" s="92" t="s">
        <v>254</v>
      </c>
      <c r="C263" s="91" t="s">
        <v>119</v>
      </c>
      <c r="D263" s="146">
        <f t="shared" ref="D263:O263" si="309">D176/D175</f>
        <v>-2.8915601445876934E-3</v>
      </c>
      <c r="E263" s="146">
        <f t="shared" si="309"/>
        <v>-2.8080109268657921E-3</v>
      </c>
      <c r="F263" s="146">
        <f t="shared" si="309"/>
        <v>-3.2623015090798048E-3</v>
      </c>
      <c r="G263" s="146">
        <f t="shared" si="309"/>
        <v>-3.4313443654749934E-3</v>
      </c>
      <c r="H263" s="146">
        <f t="shared" si="309"/>
        <v>-3.7462265156294056E-3</v>
      </c>
      <c r="I263" s="146">
        <f t="shared" si="309"/>
        <v>-3.3339849930522918E-3</v>
      </c>
      <c r="J263" s="146">
        <f t="shared" si="309"/>
        <v>-3.6422545326317405E-3</v>
      </c>
      <c r="K263" s="146">
        <f t="shared" si="309"/>
        <v>-3.9773294358842436E-3</v>
      </c>
      <c r="L263" s="146">
        <f t="shared" si="309"/>
        <v>-4.0429717903181402E-3</v>
      </c>
      <c r="M263" s="146">
        <f t="shared" si="309"/>
        <v>-4.1460784028964862E-3</v>
      </c>
      <c r="N263" s="146">
        <f t="shared" si="309"/>
        <v>-4.0904834995035182E-3</v>
      </c>
      <c r="O263" s="146">
        <f t="shared" si="309"/>
        <v>-7.5369386008888256E-3</v>
      </c>
      <c r="P263" s="141">
        <f>AVERAGE(D263:O263)</f>
        <v>-3.9091237264010778E-3</v>
      </c>
      <c r="Q263" s="141">
        <f>P263</f>
        <v>-3.9091237264010778E-3</v>
      </c>
      <c r="R263" s="141">
        <f t="shared" ref="R263:AY266" si="310">Q263</f>
        <v>-3.9091237264010778E-3</v>
      </c>
      <c r="S263" s="141">
        <f t="shared" si="310"/>
        <v>-3.9091237264010778E-3</v>
      </c>
      <c r="T263" s="141">
        <f t="shared" si="310"/>
        <v>-3.9091237264010778E-3</v>
      </c>
      <c r="U263" s="141">
        <f t="shared" si="310"/>
        <v>-3.9091237264010778E-3</v>
      </c>
      <c r="V263" s="141">
        <f t="shared" si="310"/>
        <v>-3.9091237264010778E-3</v>
      </c>
      <c r="W263" s="141">
        <f t="shared" si="310"/>
        <v>-3.9091237264010778E-3</v>
      </c>
      <c r="X263" s="141">
        <f t="shared" si="310"/>
        <v>-3.9091237264010778E-3</v>
      </c>
      <c r="Y263" s="141">
        <f t="shared" si="310"/>
        <v>-3.9091237264010778E-3</v>
      </c>
      <c r="Z263" s="141">
        <f t="shared" si="310"/>
        <v>-3.9091237264010778E-3</v>
      </c>
      <c r="AA263" s="141">
        <f t="shared" si="310"/>
        <v>-3.9091237264010778E-3</v>
      </c>
      <c r="AB263" s="141">
        <f t="shared" si="310"/>
        <v>-3.9091237264010778E-3</v>
      </c>
      <c r="AC263" s="141">
        <f t="shared" si="310"/>
        <v>-3.9091237264010778E-3</v>
      </c>
      <c r="AD263" s="141">
        <f t="shared" si="310"/>
        <v>-3.9091237264010778E-3</v>
      </c>
      <c r="AE263" s="141">
        <f t="shared" si="310"/>
        <v>-3.9091237264010778E-3</v>
      </c>
      <c r="AF263" s="141">
        <f t="shared" si="310"/>
        <v>-3.9091237264010778E-3</v>
      </c>
      <c r="AG263" s="141">
        <f t="shared" si="310"/>
        <v>-3.9091237264010778E-3</v>
      </c>
      <c r="AH263" s="141">
        <f t="shared" si="310"/>
        <v>-3.9091237264010778E-3</v>
      </c>
      <c r="AI263" s="141">
        <f t="shared" si="310"/>
        <v>-3.9091237264010778E-3</v>
      </c>
      <c r="AJ263" s="141">
        <f t="shared" si="310"/>
        <v>-3.9091237264010778E-3</v>
      </c>
      <c r="AK263" s="141">
        <f t="shared" si="310"/>
        <v>-3.9091237264010778E-3</v>
      </c>
      <c r="AL263" s="141">
        <f t="shared" si="310"/>
        <v>-3.9091237264010778E-3</v>
      </c>
      <c r="AM263" s="141">
        <f t="shared" si="310"/>
        <v>-3.9091237264010778E-3</v>
      </c>
      <c r="AN263" s="141">
        <f t="shared" si="310"/>
        <v>-3.9091237264010778E-3</v>
      </c>
      <c r="AO263" s="141">
        <f t="shared" si="310"/>
        <v>-3.9091237264010778E-3</v>
      </c>
      <c r="AP263" s="141">
        <f t="shared" si="310"/>
        <v>-3.9091237264010778E-3</v>
      </c>
      <c r="AQ263" s="141">
        <f t="shared" si="310"/>
        <v>-3.9091237264010778E-3</v>
      </c>
      <c r="AR263" s="141">
        <f t="shared" si="310"/>
        <v>-3.9091237264010778E-3</v>
      </c>
      <c r="AS263" s="141">
        <f t="shared" si="310"/>
        <v>-3.9091237264010778E-3</v>
      </c>
      <c r="AT263" s="141">
        <f t="shared" si="310"/>
        <v>-3.9091237264010778E-3</v>
      </c>
      <c r="AU263" s="141">
        <f t="shared" si="310"/>
        <v>-3.9091237264010778E-3</v>
      </c>
      <c r="AV263" s="141">
        <f t="shared" si="310"/>
        <v>-3.9091237264010778E-3</v>
      </c>
      <c r="AW263" s="141">
        <f t="shared" si="310"/>
        <v>-3.9091237264010778E-3</v>
      </c>
      <c r="AX263" s="141">
        <f t="shared" si="310"/>
        <v>-3.9091237264010778E-3</v>
      </c>
      <c r="AY263" s="141">
        <f t="shared" si="310"/>
        <v>-3.9091237264010778E-3</v>
      </c>
      <c r="BA263" s="140" t="s">
        <v>114</v>
      </c>
      <c r="BB263" s="140" t="s">
        <v>114</v>
      </c>
      <c r="BC263" s="140" t="s">
        <v>114</v>
      </c>
      <c r="BD263" s="140" t="s">
        <v>114</v>
      </c>
      <c r="BF263" s="77" t="s">
        <v>248</v>
      </c>
      <c r="BG263" s="77" t="str">
        <f t="shared" si="249"/>
        <v>Net Upfront Adjustments (% gross booking)Strong Case Scenario</v>
      </c>
    </row>
    <row r="264" spans="2:59" x14ac:dyDescent="0.25">
      <c r="B264" s="92" t="s">
        <v>255</v>
      </c>
      <c r="C264" s="91" t="s">
        <v>119</v>
      </c>
      <c r="D264" s="146">
        <f t="shared" ref="D264:O264" si="311">D178/D$18</f>
        <v>0.76793522818273219</v>
      </c>
      <c r="E264" s="146">
        <f t="shared" si="311"/>
        <v>0.76647886373189655</v>
      </c>
      <c r="F264" s="146">
        <f t="shared" si="311"/>
        <v>0.76273847612480672</v>
      </c>
      <c r="G264" s="146">
        <f t="shared" si="311"/>
        <v>0.75580637999395428</v>
      </c>
      <c r="H264" s="146">
        <f t="shared" si="311"/>
        <v>0.7535228241098425</v>
      </c>
      <c r="I264" s="146">
        <f t="shared" si="311"/>
        <v>0.75106967513471101</v>
      </c>
      <c r="J264" s="146">
        <f t="shared" si="311"/>
        <v>0.74939238177073486</v>
      </c>
      <c r="K264" s="146">
        <f t="shared" si="311"/>
        <v>0.75260017803362067</v>
      </c>
      <c r="L264" s="146">
        <f t="shared" si="311"/>
        <v>0.74832646327356522</v>
      </c>
      <c r="M264" s="146">
        <f t="shared" si="311"/>
        <v>0.74482894076447459</v>
      </c>
      <c r="N264" s="146">
        <f t="shared" si="311"/>
        <v>0.74367018858532374</v>
      </c>
      <c r="O264" s="146">
        <f t="shared" si="311"/>
        <v>0.74785465786502059</v>
      </c>
      <c r="P264" s="141">
        <f>AVERAGE(D264:O264)</f>
        <v>0.75368535479755694</v>
      </c>
      <c r="Q264" s="141">
        <f>P264</f>
        <v>0.75368535479755694</v>
      </c>
      <c r="R264" s="141">
        <f t="shared" si="310"/>
        <v>0.75368535479755694</v>
      </c>
      <c r="S264" s="141">
        <f t="shared" si="310"/>
        <v>0.75368535479755694</v>
      </c>
      <c r="T264" s="141">
        <f t="shared" si="310"/>
        <v>0.75368535479755694</v>
      </c>
      <c r="U264" s="141">
        <f t="shared" si="310"/>
        <v>0.75368535479755694</v>
      </c>
      <c r="V264" s="141">
        <f t="shared" si="310"/>
        <v>0.75368535479755694</v>
      </c>
      <c r="W264" s="141">
        <f t="shared" si="310"/>
        <v>0.75368535479755694</v>
      </c>
      <c r="X264" s="141">
        <f t="shared" si="310"/>
        <v>0.75368535479755694</v>
      </c>
      <c r="Y264" s="141">
        <f t="shared" si="310"/>
        <v>0.75368535479755694</v>
      </c>
      <c r="Z264" s="141">
        <f t="shared" si="310"/>
        <v>0.75368535479755694</v>
      </c>
      <c r="AA264" s="141">
        <f t="shared" si="310"/>
        <v>0.75368535479755694</v>
      </c>
      <c r="AB264" s="141">
        <f t="shared" si="310"/>
        <v>0.75368535479755694</v>
      </c>
      <c r="AC264" s="141">
        <f t="shared" si="310"/>
        <v>0.75368535479755694</v>
      </c>
      <c r="AD264" s="141">
        <f t="shared" si="310"/>
        <v>0.75368535479755694</v>
      </c>
      <c r="AE264" s="141">
        <f t="shared" si="310"/>
        <v>0.75368535479755694</v>
      </c>
      <c r="AF264" s="141">
        <f t="shared" si="310"/>
        <v>0.75368535479755694</v>
      </c>
      <c r="AG264" s="141">
        <f t="shared" si="310"/>
        <v>0.75368535479755694</v>
      </c>
      <c r="AH264" s="141">
        <f t="shared" si="310"/>
        <v>0.75368535479755694</v>
      </c>
      <c r="AI264" s="141">
        <f t="shared" si="310"/>
        <v>0.75368535479755694</v>
      </c>
      <c r="AJ264" s="141">
        <f t="shared" si="310"/>
        <v>0.75368535479755694</v>
      </c>
      <c r="AK264" s="141">
        <f t="shared" si="310"/>
        <v>0.75368535479755694</v>
      </c>
      <c r="AL264" s="141">
        <f t="shared" si="310"/>
        <v>0.75368535479755694</v>
      </c>
      <c r="AM264" s="141">
        <f t="shared" si="310"/>
        <v>0.75368535479755694</v>
      </c>
      <c r="AN264" s="141">
        <f t="shared" si="310"/>
        <v>0.75368535479755694</v>
      </c>
      <c r="AO264" s="141">
        <f t="shared" si="310"/>
        <v>0.75368535479755694</v>
      </c>
      <c r="AP264" s="141">
        <f t="shared" si="310"/>
        <v>0.75368535479755694</v>
      </c>
      <c r="AQ264" s="141">
        <f t="shared" si="310"/>
        <v>0.75368535479755694</v>
      </c>
      <c r="AR264" s="141">
        <f t="shared" si="310"/>
        <v>0.75368535479755694</v>
      </c>
      <c r="AS264" s="141">
        <f t="shared" si="310"/>
        <v>0.75368535479755694</v>
      </c>
      <c r="AT264" s="141">
        <f t="shared" si="310"/>
        <v>0.75368535479755694</v>
      </c>
      <c r="AU264" s="141">
        <f t="shared" si="310"/>
        <v>0.75368535479755694</v>
      </c>
      <c r="AV264" s="141">
        <f t="shared" si="310"/>
        <v>0.75368535479755694</v>
      </c>
      <c r="AW264" s="141">
        <f t="shared" si="310"/>
        <v>0.75368535479755694</v>
      </c>
      <c r="AX264" s="141">
        <f t="shared" si="310"/>
        <v>0.75368535479755694</v>
      </c>
      <c r="AY264" s="141">
        <f t="shared" si="310"/>
        <v>0.75368535479755694</v>
      </c>
      <c r="BA264" s="140" t="s">
        <v>114</v>
      </c>
      <c r="BB264" s="140" t="s">
        <v>114</v>
      </c>
      <c r="BC264" s="140" t="s">
        <v>114</v>
      </c>
      <c r="BD264" s="140" t="s">
        <v>114</v>
      </c>
      <c r="BF264" s="77" t="s">
        <v>248</v>
      </c>
      <c r="BG264" s="77" t="str">
        <f t="shared" si="249"/>
        <v>Total contra revenue (% Net booking)Strong Case Scenario</v>
      </c>
    </row>
    <row r="265" spans="2:59" x14ac:dyDescent="0.25">
      <c r="B265" s="92" t="s">
        <v>256</v>
      </c>
      <c r="C265" s="91" t="s">
        <v>119</v>
      </c>
      <c r="D265" s="146">
        <f t="shared" ref="D265:O265" si="312">D179/D$18</f>
        <v>-0.11581129307542515</v>
      </c>
      <c r="E265" s="146">
        <f t="shared" si="312"/>
        <v>-0.13591562978520064</v>
      </c>
      <c r="F265" s="146">
        <f t="shared" si="312"/>
        <v>-0.13546894875625254</v>
      </c>
      <c r="G265" s="146">
        <f t="shared" si="312"/>
        <v>-0.15359708715879727</v>
      </c>
      <c r="H265" s="146">
        <f t="shared" si="312"/>
        <v>-0.17782815558730247</v>
      </c>
      <c r="I265" s="146">
        <f t="shared" si="312"/>
        <v>-0.19244967096721993</v>
      </c>
      <c r="J265" s="146">
        <f t="shared" si="312"/>
        <v>-0.1978820484639533</v>
      </c>
      <c r="K265" s="146">
        <f t="shared" si="312"/>
        <v>-0.14886652901031422</v>
      </c>
      <c r="L265" s="146">
        <f t="shared" si="312"/>
        <v>-0.24648064845594039</v>
      </c>
      <c r="M265" s="146">
        <f t="shared" si="312"/>
        <v>-0.21365842605974777</v>
      </c>
      <c r="N265" s="146">
        <f t="shared" si="312"/>
        <v>-0.2036196031409904</v>
      </c>
      <c r="O265" s="146">
        <f t="shared" si="312"/>
        <v>-0.16967257467307248</v>
      </c>
      <c r="P265" s="141">
        <f>AVERAGE(D265:O265)</f>
        <v>-0.17427088459451803</v>
      </c>
      <c r="Q265" s="141">
        <f>P265</f>
        <v>-0.17427088459451803</v>
      </c>
      <c r="R265" s="141">
        <f t="shared" si="310"/>
        <v>-0.17427088459451803</v>
      </c>
      <c r="S265" s="141">
        <f t="shared" si="310"/>
        <v>-0.17427088459451803</v>
      </c>
      <c r="T265" s="141">
        <f t="shared" si="310"/>
        <v>-0.17427088459451803</v>
      </c>
      <c r="U265" s="141">
        <f t="shared" si="310"/>
        <v>-0.17427088459451803</v>
      </c>
      <c r="V265" s="141">
        <f t="shared" si="310"/>
        <v>-0.17427088459451803</v>
      </c>
      <c r="W265" s="141">
        <f t="shared" si="310"/>
        <v>-0.17427088459451803</v>
      </c>
      <c r="X265" s="141">
        <f t="shared" si="310"/>
        <v>-0.17427088459451803</v>
      </c>
      <c r="Y265" s="141">
        <f t="shared" si="310"/>
        <v>-0.17427088459451803</v>
      </c>
      <c r="Z265" s="141">
        <f t="shared" si="310"/>
        <v>-0.17427088459451803</v>
      </c>
      <c r="AA265" s="141">
        <f t="shared" si="310"/>
        <v>-0.17427088459451803</v>
      </c>
      <c r="AB265" s="141">
        <f t="shared" si="310"/>
        <v>-0.17427088459451803</v>
      </c>
      <c r="AC265" s="141">
        <f t="shared" si="310"/>
        <v>-0.17427088459451803</v>
      </c>
      <c r="AD265" s="141">
        <f t="shared" si="310"/>
        <v>-0.17427088459451803</v>
      </c>
      <c r="AE265" s="141">
        <f t="shared" si="310"/>
        <v>-0.17427088459451803</v>
      </c>
      <c r="AF265" s="141">
        <f t="shared" si="310"/>
        <v>-0.17427088459451803</v>
      </c>
      <c r="AG265" s="141">
        <f t="shared" si="310"/>
        <v>-0.17427088459451803</v>
      </c>
      <c r="AH265" s="141">
        <f t="shared" si="310"/>
        <v>-0.17427088459451803</v>
      </c>
      <c r="AI265" s="141">
        <f t="shared" si="310"/>
        <v>-0.17427088459451803</v>
      </c>
      <c r="AJ265" s="141">
        <f t="shared" si="310"/>
        <v>-0.17427088459451803</v>
      </c>
      <c r="AK265" s="141">
        <f t="shared" si="310"/>
        <v>-0.17427088459451803</v>
      </c>
      <c r="AL265" s="141">
        <f t="shared" si="310"/>
        <v>-0.17427088459451803</v>
      </c>
      <c r="AM265" s="141">
        <f t="shared" si="310"/>
        <v>-0.17427088459451803</v>
      </c>
      <c r="AN265" s="141">
        <f t="shared" si="310"/>
        <v>-0.17427088459451803</v>
      </c>
      <c r="AO265" s="141">
        <f t="shared" si="310"/>
        <v>-0.17427088459451803</v>
      </c>
      <c r="AP265" s="141">
        <f t="shared" si="310"/>
        <v>-0.17427088459451803</v>
      </c>
      <c r="AQ265" s="141">
        <f t="shared" si="310"/>
        <v>-0.17427088459451803</v>
      </c>
      <c r="AR265" s="141">
        <f t="shared" si="310"/>
        <v>-0.17427088459451803</v>
      </c>
      <c r="AS265" s="141">
        <f t="shared" si="310"/>
        <v>-0.17427088459451803</v>
      </c>
      <c r="AT265" s="141">
        <f t="shared" si="310"/>
        <v>-0.17427088459451803</v>
      </c>
      <c r="AU265" s="141">
        <f t="shared" si="310"/>
        <v>-0.17427088459451803</v>
      </c>
      <c r="AV265" s="141">
        <f t="shared" si="310"/>
        <v>-0.17427088459451803</v>
      </c>
      <c r="AW265" s="141">
        <f t="shared" si="310"/>
        <v>-0.17427088459451803</v>
      </c>
      <c r="AX265" s="141">
        <f t="shared" si="310"/>
        <v>-0.17427088459451803</v>
      </c>
      <c r="AY265" s="141">
        <f t="shared" si="310"/>
        <v>-0.17427088459451803</v>
      </c>
      <c r="BA265" s="140" t="s">
        <v>114</v>
      </c>
      <c r="BB265" s="140" t="s">
        <v>114</v>
      </c>
      <c r="BC265" s="140" t="s">
        <v>114</v>
      </c>
      <c r="BD265" s="140" t="s">
        <v>114</v>
      </c>
      <c r="BF265" s="77" t="s">
        <v>248</v>
      </c>
      <c r="BG265" s="77" t="str">
        <f t="shared" si="249"/>
        <v>Total other revenue (% Net Booking)Strong Case Scenario</v>
      </c>
    </row>
    <row r="266" spans="2:59" x14ac:dyDescent="0.25">
      <c r="B266" s="92" t="s">
        <v>257</v>
      </c>
      <c r="C266" s="91" t="s">
        <v>119</v>
      </c>
      <c r="D266" s="146">
        <f t="shared" ref="D266:O266" si="313">D181/D$21</f>
        <v>1.4064272642899927E-2</v>
      </c>
      <c r="E266" s="146">
        <f t="shared" si="313"/>
        <v>1.3783327757737955E-2</v>
      </c>
      <c r="F266" s="146">
        <f t="shared" si="313"/>
        <v>-8.4623695280423017E-3</v>
      </c>
      <c r="G266" s="146">
        <f t="shared" si="313"/>
        <v>8.479510592109293E-3</v>
      </c>
      <c r="H266" s="146">
        <f t="shared" si="313"/>
        <v>9.8508472634905985E-3</v>
      </c>
      <c r="I266" s="146">
        <f t="shared" si="313"/>
        <v>1.392184698883714E-3</v>
      </c>
      <c r="J266" s="146">
        <f t="shared" si="313"/>
        <v>3.5597414712879179E-3</v>
      </c>
      <c r="K266" s="146">
        <f t="shared" si="313"/>
        <v>1.8909954513190777E-3</v>
      </c>
      <c r="L266" s="146">
        <f t="shared" si="313"/>
        <v>0.1257711834834154</v>
      </c>
      <c r="M266" s="146">
        <f t="shared" si="313"/>
        <v>2.2648038555702823E-3</v>
      </c>
      <c r="N266" s="146">
        <f t="shared" si="313"/>
        <v>2.9046785764059186E-3</v>
      </c>
      <c r="O266" s="146">
        <f t="shared" si="313"/>
        <v>-5.0321286181981187E-2</v>
      </c>
      <c r="P266" s="141">
        <f>AVERAGE(D266:O266)</f>
        <v>1.043149084025805E-2</v>
      </c>
      <c r="Q266" s="141">
        <f>P266</f>
        <v>1.043149084025805E-2</v>
      </c>
      <c r="R266" s="141">
        <f t="shared" si="310"/>
        <v>1.043149084025805E-2</v>
      </c>
      <c r="S266" s="141">
        <f t="shared" si="310"/>
        <v>1.043149084025805E-2</v>
      </c>
      <c r="T266" s="141">
        <f t="shared" si="310"/>
        <v>1.043149084025805E-2</v>
      </c>
      <c r="U266" s="141">
        <f t="shared" si="310"/>
        <v>1.043149084025805E-2</v>
      </c>
      <c r="V266" s="141">
        <f t="shared" si="310"/>
        <v>1.043149084025805E-2</v>
      </c>
      <c r="W266" s="141">
        <f t="shared" si="310"/>
        <v>1.043149084025805E-2</v>
      </c>
      <c r="X266" s="141">
        <f t="shared" si="310"/>
        <v>1.043149084025805E-2</v>
      </c>
      <c r="Y266" s="141">
        <f t="shared" si="310"/>
        <v>1.043149084025805E-2</v>
      </c>
      <c r="Z266" s="141">
        <f t="shared" si="310"/>
        <v>1.043149084025805E-2</v>
      </c>
      <c r="AA266" s="141">
        <f t="shared" si="310"/>
        <v>1.043149084025805E-2</v>
      </c>
      <c r="AB266" s="141">
        <f t="shared" si="310"/>
        <v>1.043149084025805E-2</v>
      </c>
      <c r="AC266" s="141">
        <f t="shared" si="310"/>
        <v>1.043149084025805E-2</v>
      </c>
      <c r="AD266" s="141">
        <f t="shared" si="310"/>
        <v>1.043149084025805E-2</v>
      </c>
      <c r="AE266" s="141">
        <f t="shared" si="310"/>
        <v>1.043149084025805E-2</v>
      </c>
      <c r="AF266" s="141">
        <f t="shared" si="310"/>
        <v>1.043149084025805E-2</v>
      </c>
      <c r="AG266" s="141">
        <f t="shared" si="310"/>
        <v>1.043149084025805E-2</v>
      </c>
      <c r="AH266" s="141">
        <f t="shared" si="310"/>
        <v>1.043149084025805E-2</v>
      </c>
      <c r="AI266" s="141">
        <f t="shared" si="310"/>
        <v>1.043149084025805E-2</v>
      </c>
      <c r="AJ266" s="141">
        <f t="shared" si="310"/>
        <v>1.043149084025805E-2</v>
      </c>
      <c r="AK266" s="141">
        <f t="shared" si="310"/>
        <v>1.043149084025805E-2</v>
      </c>
      <c r="AL266" s="141">
        <f t="shared" si="310"/>
        <v>1.043149084025805E-2</v>
      </c>
      <c r="AM266" s="141">
        <f t="shared" si="310"/>
        <v>1.043149084025805E-2</v>
      </c>
      <c r="AN266" s="141">
        <f t="shared" si="310"/>
        <v>1.043149084025805E-2</v>
      </c>
      <c r="AO266" s="141">
        <f t="shared" si="310"/>
        <v>1.043149084025805E-2</v>
      </c>
      <c r="AP266" s="141">
        <f t="shared" si="310"/>
        <v>1.043149084025805E-2</v>
      </c>
      <c r="AQ266" s="141">
        <f t="shared" si="310"/>
        <v>1.043149084025805E-2</v>
      </c>
      <c r="AR266" s="141">
        <f t="shared" si="310"/>
        <v>1.043149084025805E-2</v>
      </c>
      <c r="AS266" s="141">
        <f t="shared" si="310"/>
        <v>1.043149084025805E-2</v>
      </c>
      <c r="AT266" s="141">
        <f t="shared" si="310"/>
        <v>1.043149084025805E-2</v>
      </c>
      <c r="AU266" s="141">
        <f t="shared" si="310"/>
        <v>1.043149084025805E-2</v>
      </c>
      <c r="AV266" s="141">
        <f t="shared" si="310"/>
        <v>1.043149084025805E-2</v>
      </c>
      <c r="AW266" s="141">
        <f t="shared" si="310"/>
        <v>1.043149084025805E-2</v>
      </c>
      <c r="AX266" s="141">
        <f t="shared" si="310"/>
        <v>1.043149084025805E-2</v>
      </c>
      <c r="AY266" s="141">
        <f t="shared" si="310"/>
        <v>1.043149084025805E-2</v>
      </c>
      <c r="BA266" s="140" t="s">
        <v>114</v>
      </c>
      <c r="BB266" s="140" t="s">
        <v>114</v>
      </c>
      <c r="BC266" s="140" t="s">
        <v>114</v>
      </c>
      <c r="BD266" s="140" t="s">
        <v>114</v>
      </c>
      <c r="BF266" s="77" t="s">
        <v>248</v>
      </c>
      <c r="BG266" s="77" t="str">
        <f t="shared" si="249"/>
        <v>Chargebacks and Fraud (% net revenue)Strong Case Scenario</v>
      </c>
    </row>
    <row r="267" spans="2:59" x14ac:dyDescent="0.25">
      <c r="B267" s="92" t="s">
        <v>258</v>
      </c>
      <c r="C267" s="91" t="s">
        <v>119</v>
      </c>
      <c r="D267" s="146">
        <f t="shared" ref="D267:O267" si="314">D182/D$21</f>
        <v>1.8508329315202722E-2</v>
      </c>
      <c r="E267" s="146">
        <f t="shared" si="314"/>
        <v>1.9756367659815647E-2</v>
      </c>
      <c r="F267" s="146">
        <f t="shared" si="314"/>
        <v>3.1558101371744779E-2</v>
      </c>
      <c r="G267" s="146">
        <f t="shared" si="314"/>
        <v>2.3389360950525576E-2</v>
      </c>
      <c r="H267" s="146">
        <f t="shared" si="314"/>
        <v>4.5436689533716344E-2</v>
      </c>
      <c r="I267" s="146">
        <f t="shared" si="314"/>
        <v>5.3517451706616564E-2</v>
      </c>
      <c r="J267" s="146">
        <f t="shared" si="314"/>
        <v>3.2946889450614358E-2</v>
      </c>
      <c r="K267" s="146">
        <f t="shared" si="314"/>
        <v>1.8609822744761171E-2</v>
      </c>
      <c r="L267" s="146">
        <f t="shared" si="314"/>
        <v>0.49341334931448017</v>
      </c>
      <c r="M267" s="146">
        <f t="shared" si="314"/>
        <v>5.8142936462292696E-2</v>
      </c>
      <c r="N267" s="146">
        <f t="shared" si="314"/>
        <v>3.5450782441483891E-2</v>
      </c>
      <c r="O267" s="146">
        <f t="shared" si="314"/>
        <v>1.8999308472882257E-2</v>
      </c>
      <c r="P267" s="141">
        <f t="shared" ref="P267:P270" si="315">AVERAGE(D267:O267)</f>
        <v>7.0810782452011348E-2</v>
      </c>
      <c r="Q267" s="141">
        <f t="shared" ref="Q267:AY274" si="316">P267</f>
        <v>7.0810782452011348E-2</v>
      </c>
      <c r="R267" s="141">
        <f t="shared" si="316"/>
        <v>7.0810782452011348E-2</v>
      </c>
      <c r="S267" s="141">
        <f t="shared" si="316"/>
        <v>7.0810782452011348E-2</v>
      </c>
      <c r="T267" s="141">
        <f t="shared" si="316"/>
        <v>7.0810782452011348E-2</v>
      </c>
      <c r="U267" s="141">
        <f t="shared" si="316"/>
        <v>7.0810782452011348E-2</v>
      </c>
      <c r="V267" s="141">
        <f t="shared" si="316"/>
        <v>7.0810782452011348E-2</v>
      </c>
      <c r="W267" s="141">
        <f t="shared" si="316"/>
        <v>7.0810782452011348E-2</v>
      </c>
      <c r="X267" s="141">
        <f t="shared" si="316"/>
        <v>7.0810782452011348E-2</v>
      </c>
      <c r="Y267" s="141">
        <f t="shared" si="316"/>
        <v>7.0810782452011348E-2</v>
      </c>
      <c r="Z267" s="141">
        <f t="shared" si="316"/>
        <v>7.0810782452011348E-2</v>
      </c>
      <c r="AA267" s="141">
        <f t="shared" si="316"/>
        <v>7.0810782452011348E-2</v>
      </c>
      <c r="AB267" s="141">
        <f t="shared" si="316"/>
        <v>7.0810782452011348E-2</v>
      </c>
      <c r="AC267" s="141">
        <f t="shared" si="316"/>
        <v>7.0810782452011348E-2</v>
      </c>
      <c r="AD267" s="141">
        <f t="shared" si="316"/>
        <v>7.0810782452011348E-2</v>
      </c>
      <c r="AE267" s="141">
        <f t="shared" si="316"/>
        <v>7.0810782452011348E-2</v>
      </c>
      <c r="AF267" s="141">
        <f t="shared" si="316"/>
        <v>7.0810782452011348E-2</v>
      </c>
      <c r="AG267" s="141">
        <f t="shared" si="316"/>
        <v>7.0810782452011348E-2</v>
      </c>
      <c r="AH267" s="141">
        <f t="shared" si="316"/>
        <v>7.0810782452011348E-2</v>
      </c>
      <c r="AI267" s="141">
        <f t="shared" si="316"/>
        <v>7.0810782452011348E-2</v>
      </c>
      <c r="AJ267" s="141">
        <f t="shared" si="316"/>
        <v>7.0810782452011348E-2</v>
      </c>
      <c r="AK267" s="141">
        <f t="shared" si="316"/>
        <v>7.0810782452011348E-2</v>
      </c>
      <c r="AL267" s="141">
        <f t="shared" si="316"/>
        <v>7.0810782452011348E-2</v>
      </c>
      <c r="AM267" s="141">
        <f t="shared" si="316"/>
        <v>7.0810782452011348E-2</v>
      </c>
      <c r="AN267" s="141">
        <f t="shared" si="316"/>
        <v>7.0810782452011348E-2</v>
      </c>
      <c r="AO267" s="141">
        <f t="shared" si="316"/>
        <v>7.0810782452011348E-2</v>
      </c>
      <c r="AP267" s="141">
        <f t="shared" si="316"/>
        <v>7.0810782452011348E-2</v>
      </c>
      <c r="AQ267" s="141">
        <f t="shared" si="316"/>
        <v>7.0810782452011348E-2</v>
      </c>
      <c r="AR267" s="141">
        <f t="shared" si="316"/>
        <v>7.0810782452011348E-2</v>
      </c>
      <c r="AS267" s="141">
        <f t="shared" si="316"/>
        <v>7.0810782452011348E-2</v>
      </c>
      <c r="AT267" s="141">
        <f t="shared" si="316"/>
        <v>7.0810782452011348E-2</v>
      </c>
      <c r="AU267" s="141">
        <f t="shared" si="316"/>
        <v>7.0810782452011348E-2</v>
      </c>
      <c r="AV267" s="141">
        <f t="shared" si="316"/>
        <v>7.0810782452011348E-2</v>
      </c>
      <c r="AW267" s="141">
        <f t="shared" si="316"/>
        <v>7.0810782452011348E-2</v>
      </c>
      <c r="AX267" s="141">
        <f t="shared" si="316"/>
        <v>7.0810782452011348E-2</v>
      </c>
      <c r="AY267" s="141">
        <f t="shared" si="316"/>
        <v>7.0810782452011348E-2</v>
      </c>
      <c r="BA267" s="140" t="s">
        <v>114</v>
      </c>
      <c r="BB267" s="140" t="s">
        <v>114</v>
      </c>
      <c r="BC267" s="140" t="s">
        <v>114</v>
      </c>
      <c r="BD267" s="140" t="s">
        <v>114</v>
      </c>
      <c r="BF267" s="77" t="s">
        <v>248</v>
      </c>
      <c r="BG267" s="77" t="str">
        <f t="shared" si="249"/>
        <v>Fees and Other (% net revenue)Strong Case Scenario</v>
      </c>
    </row>
    <row r="268" spans="2:59" x14ac:dyDescent="0.25">
      <c r="B268" s="92" t="s">
        <v>259</v>
      </c>
      <c r="C268" s="91" t="s">
        <v>119</v>
      </c>
      <c r="D268" s="146">
        <f t="shared" ref="D268:O268" si="317">D183/D$21</f>
        <v>2.1740383093511784E-2</v>
      </c>
      <c r="E268" s="146">
        <f t="shared" si="317"/>
        <v>3.459261264352239E-2</v>
      </c>
      <c r="F268" s="146">
        <f t="shared" si="317"/>
        <v>1.7003829477835256E-2</v>
      </c>
      <c r="G268" s="146">
        <f t="shared" si="317"/>
        <v>9.7408192174462446E-3</v>
      </c>
      <c r="H268" s="146">
        <f t="shared" si="317"/>
        <v>2.8647335992743319E-3</v>
      </c>
      <c r="I268" s="146">
        <f t="shared" si="317"/>
        <v>2.6140622526027994E-2</v>
      </c>
      <c r="J268" s="146">
        <f t="shared" si="317"/>
        <v>3.6716767711701022E-2</v>
      </c>
      <c r="K268" s="146">
        <f t="shared" si="317"/>
        <v>2.3448691259071685E-2</v>
      </c>
      <c r="L268" s="146">
        <f t="shared" si="317"/>
        <v>0.54030284737118772</v>
      </c>
      <c r="M268" s="146">
        <f t="shared" si="317"/>
        <v>3.7086932722158857E-2</v>
      </c>
      <c r="N268" s="146">
        <f t="shared" si="317"/>
        <v>6.2835194470671277E-2</v>
      </c>
      <c r="O268" s="146">
        <f t="shared" si="317"/>
        <v>2.4384826034875563E-2</v>
      </c>
      <c r="P268" s="141">
        <f t="shared" si="315"/>
        <v>6.9738188343940341E-2</v>
      </c>
      <c r="Q268" s="141">
        <f t="shared" si="316"/>
        <v>6.9738188343940341E-2</v>
      </c>
      <c r="R268" s="141">
        <f t="shared" si="316"/>
        <v>6.9738188343940341E-2</v>
      </c>
      <c r="S268" s="141">
        <f t="shared" si="316"/>
        <v>6.9738188343940341E-2</v>
      </c>
      <c r="T268" s="141">
        <f t="shared" si="316"/>
        <v>6.9738188343940341E-2</v>
      </c>
      <c r="U268" s="141">
        <f t="shared" si="316"/>
        <v>6.9738188343940341E-2</v>
      </c>
      <c r="V268" s="141">
        <f t="shared" si="316"/>
        <v>6.9738188343940341E-2</v>
      </c>
      <c r="W268" s="141">
        <f t="shared" si="316"/>
        <v>6.9738188343940341E-2</v>
      </c>
      <c r="X268" s="141">
        <f t="shared" si="316"/>
        <v>6.9738188343940341E-2</v>
      </c>
      <c r="Y268" s="141">
        <f t="shared" si="316"/>
        <v>6.9738188343940341E-2</v>
      </c>
      <c r="Z268" s="141">
        <f t="shared" si="316"/>
        <v>6.9738188343940341E-2</v>
      </c>
      <c r="AA268" s="141">
        <f t="shared" si="316"/>
        <v>6.9738188343940341E-2</v>
      </c>
      <c r="AB268" s="141">
        <f t="shared" si="316"/>
        <v>6.9738188343940341E-2</v>
      </c>
      <c r="AC268" s="141">
        <f t="shared" si="316"/>
        <v>6.9738188343940341E-2</v>
      </c>
      <c r="AD268" s="141">
        <f t="shared" si="316"/>
        <v>6.9738188343940341E-2</v>
      </c>
      <c r="AE268" s="141">
        <f t="shared" si="316"/>
        <v>6.9738188343940341E-2</v>
      </c>
      <c r="AF268" s="141">
        <f t="shared" si="316"/>
        <v>6.9738188343940341E-2</v>
      </c>
      <c r="AG268" s="141">
        <f t="shared" si="316"/>
        <v>6.9738188343940341E-2</v>
      </c>
      <c r="AH268" s="141">
        <f t="shared" si="316"/>
        <v>6.9738188343940341E-2</v>
      </c>
      <c r="AI268" s="141">
        <f t="shared" si="316"/>
        <v>6.9738188343940341E-2</v>
      </c>
      <c r="AJ268" s="141">
        <f t="shared" si="316"/>
        <v>6.9738188343940341E-2</v>
      </c>
      <c r="AK268" s="141">
        <f t="shared" si="316"/>
        <v>6.9738188343940341E-2</v>
      </c>
      <c r="AL268" s="141">
        <f t="shared" si="316"/>
        <v>6.9738188343940341E-2</v>
      </c>
      <c r="AM268" s="141">
        <f t="shared" si="316"/>
        <v>6.9738188343940341E-2</v>
      </c>
      <c r="AN268" s="141">
        <f t="shared" si="316"/>
        <v>6.9738188343940341E-2</v>
      </c>
      <c r="AO268" s="141">
        <f t="shared" si="316"/>
        <v>6.9738188343940341E-2</v>
      </c>
      <c r="AP268" s="141">
        <f t="shared" si="316"/>
        <v>6.9738188343940341E-2</v>
      </c>
      <c r="AQ268" s="141">
        <f t="shared" si="316"/>
        <v>6.9738188343940341E-2</v>
      </c>
      <c r="AR268" s="141">
        <f t="shared" si="316"/>
        <v>6.9738188343940341E-2</v>
      </c>
      <c r="AS268" s="141">
        <f t="shared" si="316"/>
        <v>6.9738188343940341E-2</v>
      </c>
      <c r="AT268" s="141">
        <f t="shared" si="316"/>
        <v>6.9738188343940341E-2</v>
      </c>
      <c r="AU268" s="141">
        <f t="shared" si="316"/>
        <v>6.9738188343940341E-2</v>
      </c>
      <c r="AV268" s="141">
        <f t="shared" si="316"/>
        <v>6.9738188343940341E-2</v>
      </c>
      <c r="AW268" s="141">
        <f t="shared" si="316"/>
        <v>6.9738188343940341E-2</v>
      </c>
      <c r="AX268" s="141">
        <f t="shared" si="316"/>
        <v>6.9738188343940341E-2</v>
      </c>
      <c r="AY268" s="141">
        <f t="shared" si="316"/>
        <v>6.9738188343940341E-2</v>
      </c>
      <c r="BA268" s="140" t="s">
        <v>114</v>
      </c>
      <c r="BB268" s="140" t="s">
        <v>114</v>
      </c>
      <c r="BC268" s="140" t="s">
        <v>114</v>
      </c>
      <c r="BD268" s="140" t="s">
        <v>114</v>
      </c>
      <c r="BF268" s="77" t="s">
        <v>248</v>
      </c>
      <c r="BG268" s="77" t="str">
        <f t="shared" si="249"/>
        <v>Mobile (% net revenue)Strong Case Scenario</v>
      </c>
    </row>
    <row r="269" spans="2:59" x14ac:dyDescent="0.25">
      <c r="B269" s="92" t="s">
        <v>260</v>
      </c>
      <c r="C269" s="91" t="s">
        <v>119</v>
      </c>
      <c r="D269" s="146">
        <f t="shared" ref="D269:O269" si="318">D184/D$21</f>
        <v>2.8487388053479234E-2</v>
      </c>
      <c r="E269" s="146">
        <f t="shared" si="318"/>
        <v>2.6110445301338398E-2</v>
      </c>
      <c r="F269" s="146">
        <f t="shared" si="318"/>
        <v>3.4861503337449681E-2</v>
      </c>
      <c r="G269" s="146">
        <f t="shared" si="318"/>
        <v>3.4197925429008104E-2</v>
      </c>
      <c r="H269" s="146">
        <f t="shared" si="318"/>
        <v>7.518287721175318E-2</v>
      </c>
      <c r="I269" s="146">
        <f t="shared" si="318"/>
        <v>7.0265816238941958E-2</v>
      </c>
      <c r="J269" s="146">
        <f t="shared" si="318"/>
        <v>9.8315423894519943E-2</v>
      </c>
      <c r="K269" s="146">
        <f t="shared" si="318"/>
        <v>4.7277872944291872E-2</v>
      </c>
      <c r="L269" s="146">
        <f t="shared" si="318"/>
        <v>1.778561925085127</v>
      </c>
      <c r="M269" s="146">
        <f t="shared" si="318"/>
        <v>0.26029135585060287</v>
      </c>
      <c r="N269" s="146">
        <f t="shared" si="318"/>
        <v>0.11885309843697932</v>
      </c>
      <c r="O269" s="146">
        <f t="shared" si="318"/>
        <v>6.1875188910863979E-2</v>
      </c>
      <c r="P269" s="141">
        <f t="shared" si="315"/>
        <v>0.21952340172452958</v>
      </c>
      <c r="Q269" s="141">
        <f t="shared" si="316"/>
        <v>0.21952340172452958</v>
      </c>
      <c r="R269" s="141">
        <f t="shared" si="316"/>
        <v>0.21952340172452958</v>
      </c>
      <c r="S269" s="141">
        <f t="shared" si="316"/>
        <v>0.21952340172452958</v>
      </c>
      <c r="T269" s="141">
        <f t="shared" si="316"/>
        <v>0.21952340172452958</v>
      </c>
      <c r="U269" s="141">
        <f t="shared" si="316"/>
        <v>0.21952340172452958</v>
      </c>
      <c r="V269" s="141">
        <f t="shared" si="316"/>
        <v>0.21952340172452958</v>
      </c>
      <c r="W269" s="141">
        <f t="shared" si="316"/>
        <v>0.21952340172452958</v>
      </c>
      <c r="X269" s="141">
        <f t="shared" si="316"/>
        <v>0.21952340172452958</v>
      </c>
      <c r="Y269" s="141">
        <f t="shared" si="316"/>
        <v>0.21952340172452958</v>
      </c>
      <c r="Z269" s="141">
        <f t="shared" si="316"/>
        <v>0.21952340172452958</v>
      </c>
      <c r="AA269" s="141">
        <f t="shared" si="316"/>
        <v>0.21952340172452958</v>
      </c>
      <c r="AB269" s="141">
        <f t="shared" si="316"/>
        <v>0.21952340172452958</v>
      </c>
      <c r="AC269" s="141">
        <f t="shared" si="316"/>
        <v>0.21952340172452958</v>
      </c>
      <c r="AD269" s="141">
        <f t="shared" si="316"/>
        <v>0.21952340172452958</v>
      </c>
      <c r="AE269" s="141">
        <f t="shared" si="316"/>
        <v>0.21952340172452958</v>
      </c>
      <c r="AF269" s="141">
        <f t="shared" si="316"/>
        <v>0.21952340172452958</v>
      </c>
      <c r="AG269" s="141">
        <f t="shared" si="316"/>
        <v>0.21952340172452958</v>
      </c>
      <c r="AH269" s="141">
        <f t="shared" si="316"/>
        <v>0.21952340172452958</v>
      </c>
      <c r="AI269" s="141">
        <f t="shared" si="316"/>
        <v>0.21952340172452958</v>
      </c>
      <c r="AJ269" s="141">
        <f t="shared" si="316"/>
        <v>0.21952340172452958</v>
      </c>
      <c r="AK269" s="141">
        <f t="shared" si="316"/>
        <v>0.21952340172452958</v>
      </c>
      <c r="AL269" s="141">
        <f t="shared" si="316"/>
        <v>0.21952340172452958</v>
      </c>
      <c r="AM269" s="141">
        <f t="shared" si="316"/>
        <v>0.21952340172452958</v>
      </c>
      <c r="AN269" s="141">
        <f t="shared" si="316"/>
        <v>0.21952340172452958</v>
      </c>
      <c r="AO269" s="141">
        <f t="shared" si="316"/>
        <v>0.21952340172452958</v>
      </c>
      <c r="AP269" s="141">
        <f t="shared" si="316"/>
        <v>0.21952340172452958</v>
      </c>
      <c r="AQ269" s="141">
        <f t="shared" si="316"/>
        <v>0.21952340172452958</v>
      </c>
      <c r="AR269" s="141">
        <f t="shared" si="316"/>
        <v>0.21952340172452958</v>
      </c>
      <c r="AS269" s="141">
        <f t="shared" si="316"/>
        <v>0.21952340172452958</v>
      </c>
      <c r="AT269" s="141">
        <f t="shared" si="316"/>
        <v>0.21952340172452958</v>
      </c>
      <c r="AU269" s="141">
        <f t="shared" si="316"/>
        <v>0.21952340172452958</v>
      </c>
      <c r="AV269" s="141">
        <f t="shared" si="316"/>
        <v>0.21952340172452958</v>
      </c>
      <c r="AW269" s="141">
        <f t="shared" si="316"/>
        <v>0.21952340172452958</v>
      </c>
      <c r="AX269" s="141">
        <f t="shared" si="316"/>
        <v>0.21952340172452958</v>
      </c>
      <c r="AY269" s="141">
        <f t="shared" si="316"/>
        <v>0.21952340172452958</v>
      </c>
      <c r="BA269" s="140" t="s">
        <v>114</v>
      </c>
      <c r="BB269" s="140" t="s">
        <v>114</v>
      </c>
      <c r="BC269" s="140" t="s">
        <v>114</v>
      </c>
      <c r="BD269" s="140" t="s">
        <v>114</v>
      </c>
      <c r="BF269" s="77" t="s">
        <v>248</v>
      </c>
      <c r="BG269" s="77" t="str">
        <f t="shared" si="249"/>
        <v>Network (ex-Depr.) (% net revenue)Strong Case Scenario</v>
      </c>
    </row>
    <row r="270" spans="2:59" x14ac:dyDescent="0.25">
      <c r="B270" s="92" t="s">
        <v>261</v>
      </c>
      <c r="C270" s="91" t="s">
        <v>119</v>
      </c>
      <c r="D270" s="146">
        <f t="shared" ref="D270:O270" si="319">D185/D$21</f>
        <v>1.2907395544654744E-3</v>
      </c>
      <c r="E270" s="146">
        <f t="shared" si="319"/>
        <v>1.2537521751891732E-3</v>
      </c>
      <c r="F270" s="146">
        <f t="shared" si="319"/>
        <v>-1.7648418075968727E-2</v>
      </c>
      <c r="G270" s="146">
        <f t="shared" si="319"/>
        <v>1.1087643468483078E-2</v>
      </c>
      <c r="H270" s="146">
        <f t="shared" si="319"/>
        <v>-6.650664586433667E-3</v>
      </c>
      <c r="I270" s="146">
        <f t="shared" si="319"/>
        <v>-4.8311852127449165E-2</v>
      </c>
      <c r="J270" s="146">
        <f t="shared" si="319"/>
        <v>1.7163336330813482E-2</v>
      </c>
      <c r="K270" s="146">
        <f t="shared" si="319"/>
        <v>1.5430898835680123E-3</v>
      </c>
      <c r="L270" s="146">
        <f t="shared" si="319"/>
        <v>-0.26055836991953929</v>
      </c>
      <c r="M270" s="146">
        <f t="shared" si="319"/>
        <v>4.3028342013986315E-3</v>
      </c>
      <c r="N270" s="146">
        <f t="shared" si="319"/>
        <v>2.6987756642304381E-2</v>
      </c>
      <c r="O270" s="146">
        <f t="shared" si="319"/>
        <v>-1.2696571286088313E-3</v>
      </c>
      <c r="P270" s="141">
        <f t="shared" si="315"/>
        <v>-2.2567484131814784E-2</v>
      </c>
      <c r="Q270" s="141">
        <f t="shared" si="316"/>
        <v>-2.2567484131814784E-2</v>
      </c>
      <c r="R270" s="141">
        <f t="shared" si="316"/>
        <v>-2.2567484131814784E-2</v>
      </c>
      <c r="S270" s="141">
        <f t="shared" si="316"/>
        <v>-2.2567484131814784E-2</v>
      </c>
      <c r="T270" s="141">
        <f t="shared" si="316"/>
        <v>-2.2567484131814784E-2</v>
      </c>
      <c r="U270" s="141">
        <f t="shared" si="316"/>
        <v>-2.2567484131814784E-2</v>
      </c>
      <c r="V270" s="141">
        <f t="shared" si="316"/>
        <v>-2.2567484131814784E-2</v>
      </c>
      <c r="W270" s="141">
        <f t="shared" si="316"/>
        <v>-2.2567484131814784E-2</v>
      </c>
      <c r="X270" s="141">
        <f t="shared" si="316"/>
        <v>-2.2567484131814784E-2</v>
      </c>
      <c r="Y270" s="141">
        <f t="shared" si="316"/>
        <v>-2.2567484131814784E-2</v>
      </c>
      <c r="Z270" s="141">
        <f t="shared" si="316"/>
        <v>-2.2567484131814784E-2</v>
      </c>
      <c r="AA270" s="141">
        <f t="shared" si="316"/>
        <v>-2.2567484131814784E-2</v>
      </c>
      <c r="AB270" s="141">
        <f t="shared" si="316"/>
        <v>-2.2567484131814784E-2</v>
      </c>
      <c r="AC270" s="141">
        <f t="shared" si="316"/>
        <v>-2.2567484131814784E-2</v>
      </c>
      <c r="AD270" s="141">
        <f t="shared" si="316"/>
        <v>-2.2567484131814784E-2</v>
      </c>
      <c r="AE270" s="141">
        <f t="shared" si="316"/>
        <v>-2.2567484131814784E-2</v>
      </c>
      <c r="AF270" s="141">
        <f t="shared" si="316"/>
        <v>-2.2567484131814784E-2</v>
      </c>
      <c r="AG270" s="141">
        <f t="shared" si="316"/>
        <v>-2.2567484131814784E-2</v>
      </c>
      <c r="AH270" s="141">
        <f t="shared" si="316"/>
        <v>-2.2567484131814784E-2</v>
      </c>
      <c r="AI270" s="141">
        <f t="shared" si="316"/>
        <v>-2.2567484131814784E-2</v>
      </c>
      <c r="AJ270" s="141">
        <f t="shared" si="316"/>
        <v>-2.2567484131814784E-2</v>
      </c>
      <c r="AK270" s="141">
        <f t="shared" si="316"/>
        <v>-2.2567484131814784E-2</v>
      </c>
      <c r="AL270" s="141">
        <f t="shared" si="316"/>
        <v>-2.2567484131814784E-2</v>
      </c>
      <c r="AM270" s="141">
        <f t="shared" si="316"/>
        <v>-2.2567484131814784E-2</v>
      </c>
      <c r="AN270" s="141">
        <f t="shared" si="316"/>
        <v>-2.2567484131814784E-2</v>
      </c>
      <c r="AO270" s="141">
        <f t="shared" si="316"/>
        <v>-2.2567484131814784E-2</v>
      </c>
      <c r="AP270" s="141">
        <f t="shared" si="316"/>
        <v>-2.2567484131814784E-2</v>
      </c>
      <c r="AQ270" s="141">
        <f t="shared" si="316"/>
        <v>-2.2567484131814784E-2</v>
      </c>
      <c r="AR270" s="141">
        <f t="shared" si="316"/>
        <v>-2.2567484131814784E-2</v>
      </c>
      <c r="AS270" s="141">
        <f t="shared" si="316"/>
        <v>-2.2567484131814784E-2</v>
      </c>
      <c r="AT270" s="141">
        <f t="shared" si="316"/>
        <v>-2.2567484131814784E-2</v>
      </c>
      <c r="AU270" s="141">
        <f t="shared" si="316"/>
        <v>-2.2567484131814784E-2</v>
      </c>
      <c r="AV270" s="141">
        <f t="shared" si="316"/>
        <v>-2.2567484131814784E-2</v>
      </c>
      <c r="AW270" s="141">
        <f t="shared" si="316"/>
        <v>-2.2567484131814784E-2</v>
      </c>
      <c r="AX270" s="141">
        <f t="shared" si="316"/>
        <v>-2.2567484131814784E-2</v>
      </c>
      <c r="AY270" s="141">
        <f t="shared" si="316"/>
        <v>-2.2567484131814784E-2</v>
      </c>
      <c r="BA270" s="140" t="s">
        <v>114</v>
      </c>
      <c r="BB270" s="140" t="s">
        <v>114</v>
      </c>
      <c r="BC270" s="140" t="s">
        <v>114</v>
      </c>
      <c r="BD270" s="140" t="s">
        <v>114</v>
      </c>
      <c r="BF270" s="77" t="s">
        <v>248</v>
      </c>
      <c r="BG270" s="77" t="str">
        <f t="shared" si="249"/>
        <v>Payment Card Fees (% net revenue)Strong Case Scenario</v>
      </c>
    </row>
    <row r="271" spans="2:59" x14ac:dyDescent="0.25">
      <c r="B271" s="92" t="s">
        <v>262</v>
      </c>
      <c r="C271" s="91" t="s">
        <v>119</v>
      </c>
      <c r="D271" s="146">
        <f t="shared" ref="D271:O271" si="320">D186/D$21</f>
        <v>1.9544701645034326E-2</v>
      </c>
      <c r="E271" s="146">
        <f t="shared" si="320"/>
        <v>2.1642208729179647E-2</v>
      </c>
      <c r="F271" s="146">
        <f t="shared" si="320"/>
        <v>2.1654000816720694E-2</v>
      </c>
      <c r="G271" s="146">
        <f t="shared" si="320"/>
        <v>2.0603933536203777E-2</v>
      </c>
      <c r="H271" s="146">
        <f t="shared" si="320"/>
        <v>2.7686204685962907E-2</v>
      </c>
      <c r="I271" s="146">
        <f t="shared" si="320"/>
        <v>3.520106015771942E-2</v>
      </c>
      <c r="J271" s="146">
        <f t="shared" si="320"/>
        <v>6.5399120917445985E-2</v>
      </c>
      <c r="K271" s="146">
        <f t="shared" si="320"/>
        <v>3.5494590815512851E-2</v>
      </c>
      <c r="L271" s="146">
        <f t="shared" si="320"/>
        <v>0.73588053903644768</v>
      </c>
      <c r="M271" s="146">
        <f t="shared" si="320"/>
        <v>9.9105472162148697E-2</v>
      </c>
      <c r="N271" s="146">
        <f t="shared" si="320"/>
        <v>6.4126402435974228E-2</v>
      </c>
      <c r="O271" s="146">
        <f t="shared" si="320"/>
        <v>3.23693973431479E-2</v>
      </c>
      <c r="P271" s="141">
        <f>AVERAGE(D271:O271)</f>
        <v>9.8225636023458171E-2</v>
      </c>
      <c r="Q271" s="141">
        <f t="shared" si="316"/>
        <v>9.8225636023458171E-2</v>
      </c>
      <c r="R271" s="141">
        <f t="shared" si="316"/>
        <v>9.8225636023458171E-2</v>
      </c>
      <c r="S271" s="141">
        <f t="shared" si="316"/>
        <v>9.8225636023458171E-2</v>
      </c>
      <c r="T271" s="141">
        <f t="shared" si="316"/>
        <v>9.8225636023458171E-2</v>
      </c>
      <c r="U271" s="141">
        <f t="shared" si="316"/>
        <v>9.8225636023458171E-2</v>
      </c>
      <c r="V271" s="141">
        <f t="shared" si="316"/>
        <v>9.8225636023458171E-2</v>
      </c>
      <c r="W271" s="141">
        <f t="shared" si="316"/>
        <v>9.8225636023458171E-2</v>
      </c>
      <c r="X271" s="141">
        <f t="shared" si="316"/>
        <v>9.8225636023458171E-2</v>
      </c>
      <c r="Y271" s="141">
        <f t="shared" si="316"/>
        <v>9.8225636023458171E-2</v>
      </c>
      <c r="Z271" s="141">
        <f t="shared" si="316"/>
        <v>9.8225636023458171E-2</v>
      </c>
      <c r="AA271" s="141">
        <f t="shared" si="316"/>
        <v>9.8225636023458171E-2</v>
      </c>
      <c r="AB271" s="141">
        <f t="shared" si="316"/>
        <v>9.8225636023458171E-2</v>
      </c>
      <c r="AC271" s="141">
        <f t="shared" si="316"/>
        <v>9.8225636023458171E-2</v>
      </c>
      <c r="AD271" s="141">
        <f t="shared" si="316"/>
        <v>9.8225636023458171E-2</v>
      </c>
      <c r="AE271" s="141">
        <f t="shared" si="316"/>
        <v>9.8225636023458171E-2</v>
      </c>
      <c r="AF271" s="141">
        <f t="shared" si="316"/>
        <v>9.8225636023458171E-2</v>
      </c>
      <c r="AG271" s="141">
        <f t="shared" si="316"/>
        <v>9.8225636023458171E-2</v>
      </c>
      <c r="AH271" s="141">
        <f t="shared" si="316"/>
        <v>9.8225636023458171E-2</v>
      </c>
      <c r="AI271" s="141">
        <f t="shared" si="316"/>
        <v>9.8225636023458171E-2</v>
      </c>
      <c r="AJ271" s="141">
        <f t="shared" si="316"/>
        <v>9.8225636023458171E-2</v>
      </c>
      <c r="AK271" s="141">
        <f t="shared" si="316"/>
        <v>9.8225636023458171E-2</v>
      </c>
      <c r="AL271" s="141">
        <f t="shared" si="316"/>
        <v>9.8225636023458171E-2</v>
      </c>
      <c r="AM271" s="141">
        <f t="shared" si="316"/>
        <v>9.8225636023458171E-2</v>
      </c>
      <c r="AN271" s="141">
        <f t="shared" si="316"/>
        <v>9.8225636023458171E-2</v>
      </c>
      <c r="AO271" s="141">
        <f t="shared" si="316"/>
        <v>9.8225636023458171E-2</v>
      </c>
      <c r="AP271" s="141">
        <f t="shared" si="316"/>
        <v>9.8225636023458171E-2</v>
      </c>
      <c r="AQ271" s="141">
        <f t="shared" si="316"/>
        <v>9.8225636023458171E-2</v>
      </c>
      <c r="AR271" s="141">
        <f t="shared" si="316"/>
        <v>9.8225636023458171E-2</v>
      </c>
      <c r="AS271" s="141">
        <f t="shared" si="316"/>
        <v>9.8225636023458171E-2</v>
      </c>
      <c r="AT271" s="141">
        <f t="shared" si="316"/>
        <v>9.8225636023458171E-2</v>
      </c>
      <c r="AU271" s="141">
        <f t="shared" si="316"/>
        <v>9.8225636023458171E-2</v>
      </c>
      <c r="AV271" s="141">
        <f t="shared" si="316"/>
        <v>9.8225636023458171E-2</v>
      </c>
      <c r="AW271" s="141">
        <f t="shared" si="316"/>
        <v>9.8225636023458171E-2</v>
      </c>
      <c r="AX271" s="141">
        <f t="shared" si="316"/>
        <v>9.8225636023458171E-2</v>
      </c>
      <c r="AY271" s="141">
        <f t="shared" si="316"/>
        <v>9.8225636023458171E-2</v>
      </c>
      <c r="BA271" s="140" t="s">
        <v>114</v>
      </c>
      <c r="BB271" s="140" t="s">
        <v>114</v>
      </c>
      <c r="BC271" s="140" t="s">
        <v>114</v>
      </c>
      <c r="BD271" s="140" t="s">
        <v>114</v>
      </c>
      <c r="BF271" s="77" t="s">
        <v>248</v>
      </c>
      <c r="BG271" s="77" t="str">
        <f t="shared" si="249"/>
        <v>Ride Insurance (% net revenue)Strong Case Scenario</v>
      </c>
    </row>
    <row r="272" spans="2:59" x14ac:dyDescent="0.25">
      <c r="B272" s="92" t="s">
        <v>263</v>
      </c>
      <c r="C272" s="91" t="s">
        <v>119</v>
      </c>
      <c r="D272" s="146">
        <f t="shared" ref="D272:O272" si="321">D189/D$29</f>
        <v>7.0123063137272804E-2</v>
      </c>
      <c r="E272" s="146">
        <f t="shared" si="321"/>
        <v>1.2864112998572468E-2</v>
      </c>
      <c r="F272" s="146">
        <f t="shared" si="321"/>
        <v>9.8596492139319133E-2</v>
      </c>
      <c r="G272" s="146">
        <f t="shared" si="321"/>
        <v>0.13831982760401168</v>
      </c>
      <c r="H272" s="146">
        <f t="shared" si="321"/>
        <v>0.13316801525441174</v>
      </c>
      <c r="I272" s="146">
        <f t="shared" si="321"/>
        <v>5.2205448274722038E-2</v>
      </c>
      <c r="J272" s="146">
        <f t="shared" si="321"/>
        <v>-1.9604817604595856E-2</v>
      </c>
      <c r="K272" s="146">
        <f t="shared" si="321"/>
        <v>7.955228646822023E-3</v>
      </c>
      <c r="L272" s="146">
        <f t="shared" si="321"/>
        <v>-0.10856563990584303</v>
      </c>
      <c r="M272" s="146">
        <f t="shared" si="321"/>
        <v>0.83351336337704018</v>
      </c>
      <c r="N272" s="146">
        <f t="shared" si="321"/>
        <v>0.89161238635667417</v>
      </c>
      <c r="O272" s="146">
        <f t="shared" si="321"/>
        <v>4.3246784913610961E-3</v>
      </c>
      <c r="P272" s="141">
        <f>AVERAGE(D272:O272)</f>
        <v>0.17620934656414736</v>
      </c>
      <c r="Q272" s="141">
        <f t="shared" si="316"/>
        <v>0.17620934656414736</v>
      </c>
      <c r="R272" s="141">
        <f t="shared" si="316"/>
        <v>0.17620934656414736</v>
      </c>
      <c r="S272" s="141">
        <f t="shared" si="316"/>
        <v>0.17620934656414736</v>
      </c>
      <c r="T272" s="141">
        <f t="shared" si="316"/>
        <v>0.17620934656414736</v>
      </c>
      <c r="U272" s="141">
        <f t="shared" si="316"/>
        <v>0.17620934656414736</v>
      </c>
      <c r="V272" s="141">
        <f t="shared" si="316"/>
        <v>0.17620934656414736</v>
      </c>
      <c r="W272" s="141">
        <f t="shared" si="316"/>
        <v>0.17620934656414736</v>
      </c>
      <c r="X272" s="141">
        <f t="shared" si="316"/>
        <v>0.17620934656414736</v>
      </c>
      <c r="Y272" s="141">
        <f t="shared" si="316"/>
        <v>0.17620934656414736</v>
      </c>
      <c r="Z272" s="141">
        <f t="shared" si="316"/>
        <v>0.17620934656414736</v>
      </c>
      <c r="AA272" s="141">
        <f t="shared" si="316"/>
        <v>0.17620934656414736</v>
      </c>
      <c r="AB272" s="141">
        <f t="shared" si="316"/>
        <v>0.17620934656414736</v>
      </c>
      <c r="AC272" s="141">
        <f t="shared" si="316"/>
        <v>0.17620934656414736</v>
      </c>
      <c r="AD272" s="141">
        <f t="shared" si="316"/>
        <v>0.17620934656414736</v>
      </c>
      <c r="AE272" s="141">
        <f t="shared" si="316"/>
        <v>0.17620934656414736</v>
      </c>
      <c r="AF272" s="141">
        <f t="shared" si="316"/>
        <v>0.17620934656414736</v>
      </c>
      <c r="AG272" s="141">
        <f t="shared" si="316"/>
        <v>0.17620934656414736</v>
      </c>
      <c r="AH272" s="141">
        <f t="shared" si="316"/>
        <v>0.17620934656414736</v>
      </c>
      <c r="AI272" s="141">
        <f t="shared" si="316"/>
        <v>0.17620934656414736</v>
      </c>
      <c r="AJ272" s="141">
        <f t="shared" si="316"/>
        <v>0.17620934656414736</v>
      </c>
      <c r="AK272" s="141">
        <f t="shared" si="316"/>
        <v>0.17620934656414736</v>
      </c>
      <c r="AL272" s="141">
        <f t="shared" si="316"/>
        <v>0.17620934656414736</v>
      </c>
      <c r="AM272" s="141">
        <f t="shared" si="316"/>
        <v>0.17620934656414736</v>
      </c>
      <c r="AN272" s="141">
        <f t="shared" si="316"/>
        <v>0.17620934656414736</v>
      </c>
      <c r="AO272" s="141">
        <f t="shared" si="316"/>
        <v>0.17620934656414736</v>
      </c>
      <c r="AP272" s="141">
        <f t="shared" si="316"/>
        <v>0.17620934656414736</v>
      </c>
      <c r="AQ272" s="141">
        <f t="shared" si="316"/>
        <v>0.17620934656414736</v>
      </c>
      <c r="AR272" s="141">
        <f t="shared" si="316"/>
        <v>0.17620934656414736</v>
      </c>
      <c r="AS272" s="141">
        <f t="shared" si="316"/>
        <v>0.17620934656414736</v>
      </c>
      <c r="AT272" s="141">
        <f t="shared" si="316"/>
        <v>0.17620934656414736</v>
      </c>
      <c r="AU272" s="141">
        <f t="shared" si="316"/>
        <v>0.17620934656414736</v>
      </c>
      <c r="AV272" s="141">
        <f t="shared" si="316"/>
        <v>0.17620934656414736</v>
      </c>
      <c r="AW272" s="141">
        <f t="shared" si="316"/>
        <v>0.17620934656414736</v>
      </c>
      <c r="AX272" s="141">
        <f t="shared" si="316"/>
        <v>0.17620934656414736</v>
      </c>
      <c r="AY272" s="141">
        <f t="shared" si="316"/>
        <v>0.17620934656414736</v>
      </c>
      <c r="BA272" s="140" t="s">
        <v>114</v>
      </c>
      <c r="BB272" s="140" t="s">
        <v>114</v>
      </c>
      <c r="BC272" s="140" t="s">
        <v>114</v>
      </c>
      <c r="BD272" s="140" t="s">
        <v>114</v>
      </c>
      <c r="BF272" s="77" t="s">
        <v>248</v>
      </c>
      <c r="BG272" s="77" t="str">
        <f t="shared" si="249"/>
        <v>Brand Marketing (% Gross Profit)Strong Case Scenario</v>
      </c>
    </row>
    <row r="273" spans="2:59" x14ac:dyDescent="0.25">
      <c r="B273" s="92" t="s">
        <v>264</v>
      </c>
      <c r="C273" s="91" t="s">
        <v>119</v>
      </c>
      <c r="D273" s="146">
        <f t="shared" ref="D273:O273" si="322">D190/D$29</f>
        <v>2.3757979997816165E-2</v>
      </c>
      <c r="E273" s="146">
        <f t="shared" si="322"/>
        <v>2.5181417902741934E-2</v>
      </c>
      <c r="F273" s="146">
        <f t="shared" si="322"/>
        <v>2.2266255186987671E-2</v>
      </c>
      <c r="G273" s="146">
        <f t="shared" si="322"/>
        <v>3.4892130002607082E-2</v>
      </c>
      <c r="H273" s="146">
        <f t="shared" si="322"/>
        <v>1.8592783678985376E-2</v>
      </c>
      <c r="I273" s="146">
        <f t="shared" si="322"/>
        <v>4.4878188271921561E-2</v>
      </c>
      <c r="J273" s="146">
        <f t="shared" si="322"/>
        <v>5.7493378072498349E-3</v>
      </c>
      <c r="K273" s="146">
        <f t="shared" si="322"/>
        <v>9.1311352240954196E-3</v>
      </c>
      <c r="L273" s="146">
        <f t="shared" si="322"/>
        <v>-3.7627880670089604E-2</v>
      </c>
      <c r="M273" s="146">
        <f t="shared" si="322"/>
        <v>2.2706666302095217E-2</v>
      </c>
      <c r="N273" s="146">
        <f t="shared" si="322"/>
        <v>3.191293104709484E-2</v>
      </c>
      <c r="O273" s="146">
        <f t="shared" si="322"/>
        <v>0</v>
      </c>
      <c r="P273" s="141">
        <f>AVERAGE(D273:O273)</f>
        <v>1.6786745395958792E-2</v>
      </c>
      <c r="Q273" s="141">
        <f t="shared" si="316"/>
        <v>1.6786745395958792E-2</v>
      </c>
      <c r="R273" s="141">
        <f t="shared" si="316"/>
        <v>1.6786745395958792E-2</v>
      </c>
      <c r="S273" s="141">
        <f t="shared" si="316"/>
        <v>1.6786745395958792E-2</v>
      </c>
      <c r="T273" s="141">
        <f t="shared" si="316"/>
        <v>1.6786745395958792E-2</v>
      </c>
      <c r="U273" s="141">
        <f t="shared" si="316"/>
        <v>1.6786745395958792E-2</v>
      </c>
      <c r="V273" s="141">
        <f t="shared" si="316"/>
        <v>1.6786745395958792E-2</v>
      </c>
      <c r="W273" s="141">
        <f t="shared" si="316"/>
        <v>1.6786745395958792E-2</v>
      </c>
      <c r="X273" s="141">
        <f t="shared" si="316"/>
        <v>1.6786745395958792E-2</v>
      </c>
      <c r="Y273" s="141">
        <f t="shared" si="316"/>
        <v>1.6786745395958792E-2</v>
      </c>
      <c r="Z273" s="141">
        <f t="shared" si="316"/>
        <v>1.6786745395958792E-2</v>
      </c>
      <c r="AA273" s="141">
        <f t="shared" si="316"/>
        <v>1.6786745395958792E-2</v>
      </c>
      <c r="AB273" s="141">
        <f t="shared" si="316"/>
        <v>1.6786745395958792E-2</v>
      </c>
      <c r="AC273" s="141">
        <f t="shared" si="316"/>
        <v>1.6786745395958792E-2</v>
      </c>
      <c r="AD273" s="141">
        <f t="shared" si="316"/>
        <v>1.6786745395958792E-2</v>
      </c>
      <c r="AE273" s="141">
        <f t="shared" si="316"/>
        <v>1.6786745395958792E-2</v>
      </c>
      <c r="AF273" s="141">
        <f t="shared" si="316"/>
        <v>1.6786745395958792E-2</v>
      </c>
      <c r="AG273" s="141">
        <f t="shared" si="316"/>
        <v>1.6786745395958792E-2</v>
      </c>
      <c r="AH273" s="141">
        <f t="shared" si="316"/>
        <v>1.6786745395958792E-2</v>
      </c>
      <c r="AI273" s="141">
        <f t="shared" si="316"/>
        <v>1.6786745395958792E-2</v>
      </c>
      <c r="AJ273" s="141">
        <f t="shared" si="316"/>
        <v>1.6786745395958792E-2</v>
      </c>
      <c r="AK273" s="141">
        <f t="shared" si="316"/>
        <v>1.6786745395958792E-2</v>
      </c>
      <c r="AL273" s="141">
        <f t="shared" si="316"/>
        <v>1.6786745395958792E-2</v>
      </c>
      <c r="AM273" s="141">
        <f t="shared" si="316"/>
        <v>1.6786745395958792E-2</v>
      </c>
      <c r="AN273" s="141">
        <f t="shared" si="316"/>
        <v>1.6786745395958792E-2</v>
      </c>
      <c r="AO273" s="141">
        <f t="shared" si="316"/>
        <v>1.6786745395958792E-2</v>
      </c>
      <c r="AP273" s="141">
        <f t="shared" si="316"/>
        <v>1.6786745395958792E-2</v>
      </c>
      <c r="AQ273" s="141">
        <f t="shared" si="316"/>
        <v>1.6786745395958792E-2</v>
      </c>
      <c r="AR273" s="141">
        <f t="shared" si="316"/>
        <v>1.6786745395958792E-2</v>
      </c>
      <c r="AS273" s="141">
        <f t="shared" si="316"/>
        <v>1.6786745395958792E-2</v>
      </c>
      <c r="AT273" s="141">
        <f t="shared" si="316"/>
        <v>1.6786745395958792E-2</v>
      </c>
      <c r="AU273" s="141">
        <f t="shared" si="316"/>
        <v>1.6786745395958792E-2</v>
      </c>
      <c r="AV273" s="141">
        <f t="shared" si="316"/>
        <v>1.6786745395958792E-2</v>
      </c>
      <c r="AW273" s="141">
        <f t="shared" si="316"/>
        <v>1.6786745395958792E-2</v>
      </c>
      <c r="AX273" s="141">
        <f t="shared" si="316"/>
        <v>1.6786745395958792E-2</v>
      </c>
      <c r="AY273" s="141">
        <f t="shared" si="316"/>
        <v>1.6786745395958792E-2</v>
      </c>
      <c r="BA273" s="140" t="s">
        <v>114</v>
      </c>
      <c r="BB273" s="140" t="s">
        <v>114</v>
      </c>
      <c r="BC273" s="140" t="s">
        <v>114</v>
      </c>
      <c r="BD273" s="140" t="s">
        <v>114</v>
      </c>
      <c r="BF273" s="77" t="s">
        <v>248</v>
      </c>
      <c r="BG273" s="77" t="str">
        <f t="shared" si="249"/>
        <v>Non-Media Marketing (% Gross Profit)Strong Case Scenario</v>
      </c>
    </row>
    <row r="274" spans="2:59" x14ac:dyDescent="0.25">
      <c r="B274" s="92" t="s">
        <v>265</v>
      </c>
      <c r="C274" s="91" t="s">
        <v>119</v>
      </c>
      <c r="D274" s="146">
        <f t="shared" ref="D274:O274" si="323">D191/D$29</f>
        <v>0.22627439614087688</v>
      </c>
      <c r="E274" s="146">
        <f t="shared" si="323"/>
        <v>0.2423770741142155</v>
      </c>
      <c r="F274" s="146">
        <f t="shared" si="323"/>
        <v>0.18555906323126142</v>
      </c>
      <c r="G274" s="146">
        <f t="shared" si="323"/>
        <v>0.19209821101885641</v>
      </c>
      <c r="H274" s="146">
        <f t="shared" si="323"/>
        <v>0.35222821310232949</v>
      </c>
      <c r="I274" s="146">
        <f t="shared" si="323"/>
        <v>0.37630021462686275</v>
      </c>
      <c r="J274" s="146">
        <f t="shared" si="323"/>
        <v>0.31315558764809287</v>
      </c>
      <c r="K274" s="146">
        <f t="shared" si="323"/>
        <v>0.1997884980961229</v>
      </c>
      <c r="L274" s="146">
        <f t="shared" si="323"/>
        <v>-1.3790456823010742</v>
      </c>
      <c r="M274" s="146">
        <f t="shared" si="323"/>
        <v>0.29598478216236057</v>
      </c>
      <c r="N274" s="146">
        <f t="shared" si="323"/>
        <v>0.18667076873600319</v>
      </c>
      <c r="O274" s="146">
        <f t="shared" si="323"/>
        <v>3.9735327646268193E-2</v>
      </c>
      <c r="P274" s="141">
        <f t="shared" ref="P274:P286" si="324">AVERAGE(D274:O274)</f>
        <v>0.10259387118518133</v>
      </c>
      <c r="Q274" s="141">
        <f t="shared" si="316"/>
        <v>0.10259387118518133</v>
      </c>
      <c r="R274" s="141">
        <f t="shared" si="316"/>
        <v>0.10259387118518133</v>
      </c>
      <c r="S274" s="141">
        <f t="shared" si="316"/>
        <v>0.10259387118518133</v>
      </c>
      <c r="T274" s="141">
        <f t="shared" si="316"/>
        <v>0.10259387118518133</v>
      </c>
      <c r="U274" s="141">
        <f t="shared" si="316"/>
        <v>0.10259387118518133</v>
      </c>
      <c r="V274" s="141">
        <f t="shared" si="316"/>
        <v>0.10259387118518133</v>
      </c>
      <c r="W274" s="141">
        <f t="shared" si="316"/>
        <v>0.10259387118518133</v>
      </c>
      <c r="X274" s="141">
        <f t="shared" si="316"/>
        <v>0.10259387118518133</v>
      </c>
      <c r="Y274" s="141">
        <f t="shared" si="316"/>
        <v>0.10259387118518133</v>
      </c>
      <c r="Z274" s="141">
        <f t="shared" si="316"/>
        <v>0.10259387118518133</v>
      </c>
      <c r="AA274" s="141">
        <f t="shared" ref="Q274:AY281" si="325">Z274</f>
        <v>0.10259387118518133</v>
      </c>
      <c r="AB274" s="141">
        <f t="shared" si="325"/>
        <v>0.10259387118518133</v>
      </c>
      <c r="AC274" s="141">
        <f t="shared" si="325"/>
        <v>0.10259387118518133</v>
      </c>
      <c r="AD274" s="141">
        <f t="shared" si="325"/>
        <v>0.10259387118518133</v>
      </c>
      <c r="AE274" s="141">
        <f t="shared" si="325"/>
        <v>0.10259387118518133</v>
      </c>
      <c r="AF274" s="141">
        <f t="shared" si="325"/>
        <v>0.10259387118518133</v>
      </c>
      <c r="AG274" s="141">
        <f t="shared" si="325"/>
        <v>0.10259387118518133</v>
      </c>
      <c r="AH274" s="141">
        <f t="shared" si="325"/>
        <v>0.10259387118518133</v>
      </c>
      <c r="AI274" s="141">
        <f t="shared" si="325"/>
        <v>0.10259387118518133</v>
      </c>
      <c r="AJ274" s="141">
        <f t="shared" si="325"/>
        <v>0.10259387118518133</v>
      </c>
      <c r="AK274" s="141">
        <f t="shared" si="325"/>
        <v>0.10259387118518133</v>
      </c>
      <c r="AL274" s="141">
        <f t="shared" si="325"/>
        <v>0.10259387118518133</v>
      </c>
      <c r="AM274" s="141">
        <f t="shared" si="325"/>
        <v>0.10259387118518133</v>
      </c>
      <c r="AN274" s="141">
        <f t="shared" si="325"/>
        <v>0.10259387118518133</v>
      </c>
      <c r="AO274" s="141">
        <f t="shared" si="325"/>
        <v>0.10259387118518133</v>
      </c>
      <c r="AP274" s="141">
        <f t="shared" si="325"/>
        <v>0.10259387118518133</v>
      </c>
      <c r="AQ274" s="141">
        <f t="shared" si="325"/>
        <v>0.10259387118518133</v>
      </c>
      <c r="AR274" s="141">
        <f t="shared" si="325"/>
        <v>0.10259387118518133</v>
      </c>
      <c r="AS274" s="141">
        <f t="shared" si="325"/>
        <v>0.10259387118518133</v>
      </c>
      <c r="AT274" s="141">
        <f t="shared" si="325"/>
        <v>0.10259387118518133</v>
      </c>
      <c r="AU274" s="141">
        <f t="shared" si="325"/>
        <v>0.10259387118518133</v>
      </c>
      <c r="AV274" s="141">
        <f t="shared" si="325"/>
        <v>0.10259387118518133</v>
      </c>
      <c r="AW274" s="141">
        <f t="shared" si="325"/>
        <v>0.10259387118518133</v>
      </c>
      <c r="AX274" s="141">
        <f t="shared" si="325"/>
        <v>0.10259387118518133</v>
      </c>
      <c r="AY274" s="141">
        <f t="shared" si="325"/>
        <v>0.10259387118518133</v>
      </c>
      <c r="BA274" s="140" t="s">
        <v>114</v>
      </c>
      <c r="BB274" s="140" t="s">
        <v>114</v>
      </c>
      <c r="BC274" s="140" t="s">
        <v>114</v>
      </c>
      <c r="BD274" s="140" t="s">
        <v>114</v>
      </c>
      <c r="BF274" s="77" t="s">
        <v>248</v>
      </c>
      <c r="BG274" s="77" t="str">
        <f t="shared" si="249"/>
        <v>Partner Marketing (% Gross Profit)Strong Case Scenario</v>
      </c>
    </row>
    <row r="275" spans="2:59" x14ac:dyDescent="0.25">
      <c r="B275" s="92" t="s">
        <v>266</v>
      </c>
      <c r="C275" s="91" t="s">
        <v>119</v>
      </c>
      <c r="D275" s="146">
        <f t="shared" ref="D275:O275" si="326">D192/D$29</f>
        <v>2.6229217062877872E-2</v>
      </c>
      <c r="E275" s="146">
        <f t="shared" si="326"/>
        <v>4.4492023387018936E-2</v>
      </c>
      <c r="F275" s="146">
        <f t="shared" si="326"/>
        <v>2.5652567265922535E-2</v>
      </c>
      <c r="G275" s="146">
        <f t="shared" si="326"/>
        <v>7.9714442133494254E-2</v>
      </c>
      <c r="H275" s="146">
        <f t="shared" si="326"/>
        <v>-1.4830888496841849E-2</v>
      </c>
      <c r="I275" s="146">
        <f t="shared" si="326"/>
        <v>6.5121070598405828E-2</v>
      </c>
      <c r="J275" s="146">
        <f t="shared" si="326"/>
        <v>6.0743304313630037E-2</v>
      </c>
      <c r="K275" s="146">
        <f t="shared" si="326"/>
        <v>2.0990271611876294E-2</v>
      </c>
      <c r="L275" s="146">
        <f t="shared" si="326"/>
        <v>8.9753253976302821E-3</v>
      </c>
      <c r="M275" s="146">
        <f t="shared" si="326"/>
        <v>0.11533850620302666</v>
      </c>
      <c r="N275" s="146">
        <f t="shared" si="326"/>
        <v>3.5728235217952944E-2</v>
      </c>
      <c r="O275" s="146">
        <f t="shared" si="326"/>
        <v>1.4645734077488096E-2</v>
      </c>
      <c r="P275" s="141">
        <f t="shared" si="324"/>
        <v>4.0233317397706823E-2</v>
      </c>
      <c r="Q275" s="141">
        <f t="shared" si="325"/>
        <v>4.0233317397706823E-2</v>
      </c>
      <c r="R275" s="141">
        <f t="shared" si="325"/>
        <v>4.0233317397706823E-2</v>
      </c>
      <c r="S275" s="141">
        <f t="shared" si="325"/>
        <v>4.0233317397706823E-2</v>
      </c>
      <c r="T275" s="141">
        <f t="shared" si="325"/>
        <v>4.0233317397706823E-2</v>
      </c>
      <c r="U275" s="141">
        <f t="shared" si="325"/>
        <v>4.0233317397706823E-2</v>
      </c>
      <c r="V275" s="141">
        <f t="shared" si="325"/>
        <v>4.0233317397706823E-2</v>
      </c>
      <c r="W275" s="141">
        <f t="shared" si="325"/>
        <v>4.0233317397706823E-2</v>
      </c>
      <c r="X275" s="141">
        <f t="shared" si="325"/>
        <v>4.0233317397706823E-2</v>
      </c>
      <c r="Y275" s="141">
        <f t="shared" si="325"/>
        <v>4.0233317397706823E-2</v>
      </c>
      <c r="Z275" s="141">
        <f t="shared" si="325"/>
        <v>4.0233317397706823E-2</v>
      </c>
      <c r="AA275" s="141">
        <f t="shared" si="325"/>
        <v>4.0233317397706823E-2</v>
      </c>
      <c r="AB275" s="141">
        <f t="shared" si="325"/>
        <v>4.0233317397706823E-2</v>
      </c>
      <c r="AC275" s="141">
        <f t="shared" si="325"/>
        <v>4.0233317397706823E-2</v>
      </c>
      <c r="AD275" s="141">
        <f t="shared" si="325"/>
        <v>4.0233317397706823E-2</v>
      </c>
      <c r="AE275" s="141">
        <f t="shared" si="325"/>
        <v>4.0233317397706823E-2</v>
      </c>
      <c r="AF275" s="141">
        <f t="shared" si="325"/>
        <v>4.0233317397706823E-2</v>
      </c>
      <c r="AG275" s="141">
        <f t="shared" si="325"/>
        <v>4.0233317397706823E-2</v>
      </c>
      <c r="AH275" s="141">
        <f t="shared" si="325"/>
        <v>4.0233317397706823E-2</v>
      </c>
      <c r="AI275" s="141">
        <f t="shared" si="325"/>
        <v>4.0233317397706823E-2</v>
      </c>
      <c r="AJ275" s="141">
        <f t="shared" si="325"/>
        <v>4.0233317397706823E-2</v>
      </c>
      <c r="AK275" s="141">
        <f t="shared" si="325"/>
        <v>4.0233317397706823E-2</v>
      </c>
      <c r="AL275" s="141">
        <f t="shared" si="325"/>
        <v>4.0233317397706823E-2</v>
      </c>
      <c r="AM275" s="141">
        <f t="shared" si="325"/>
        <v>4.0233317397706823E-2</v>
      </c>
      <c r="AN275" s="141">
        <f t="shared" si="325"/>
        <v>4.0233317397706823E-2</v>
      </c>
      <c r="AO275" s="141">
        <f t="shared" si="325"/>
        <v>4.0233317397706823E-2</v>
      </c>
      <c r="AP275" s="141">
        <f t="shared" si="325"/>
        <v>4.0233317397706823E-2</v>
      </c>
      <c r="AQ275" s="141">
        <f t="shared" si="325"/>
        <v>4.0233317397706823E-2</v>
      </c>
      <c r="AR275" s="141">
        <f t="shared" si="325"/>
        <v>4.0233317397706823E-2</v>
      </c>
      <c r="AS275" s="141">
        <f t="shared" si="325"/>
        <v>4.0233317397706823E-2</v>
      </c>
      <c r="AT275" s="141">
        <f t="shared" si="325"/>
        <v>4.0233317397706823E-2</v>
      </c>
      <c r="AU275" s="141">
        <f t="shared" si="325"/>
        <v>4.0233317397706823E-2</v>
      </c>
      <c r="AV275" s="141">
        <f t="shared" si="325"/>
        <v>4.0233317397706823E-2</v>
      </c>
      <c r="AW275" s="141">
        <f t="shared" si="325"/>
        <v>4.0233317397706823E-2</v>
      </c>
      <c r="AX275" s="141">
        <f t="shared" si="325"/>
        <v>4.0233317397706823E-2</v>
      </c>
      <c r="AY275" s="141">
        <f t="shared" si="325"/>
        <v>4.0233317397706823E-2</v>
      </c>
      <c r="BA275" s="140" t="s">
        <v>114</v>
      </c>
      <c r="BB275" s="140" t="s">
        <v>114</v>
      </c>
      <c r="BC275" s="140" t="s">
        <v>114</v>
      </c>
      <c r="BD275" s="140" t="s">
        <v>114</v>
      </c>
      <c r="BF275" s="77" t="s">
        <v>248</v>
      </c>
      <c r="BG275" s="77" t="str">
        <f t="shared" si="249"/>
        <v>Rider Marketing (% Gross Profit)Strong Case Scenario</v>
      </c>
    </row>
    <row r="276" spans="2:59" x14ac:dyDescent="0.25">
      <c r="B276" s="92" t="s">
        <v>267</v>
      </c>
      <c r="C276" s="91" t="s">
        <v>119</v>
      </c>
      <c r="D276" s="146">
        <f t="shared" ref="D276:O276" si="327">D194/D$29</f>
        <v>3.1636903194311636E-3</v>
      </c>
      <c r="E276" s="146">
        <f t="shared" si="327"/>
        <v>4.2096611733515293E-3</v>
      </c>
      <c r="F276" s="146">
        <f t="shared" si="327"/>
        <v>4.6348194547902628E-3</v>
      </c>
      <c r="G276" s="146">
        <f t="shared" si="327"/>
        <v>5.5855936641335318E-3</v>
      </c>
      <c r="H276" s="146">
        <f t="shared" si="327"/>
        <v>2.9258902402982813E-3</v>
      </c>
      <c r="I276" s="146">
        <f t="shared" si="327"/>
        <v>8.3740292179227006E-3</v>
      </c>
      <c r="J276" s="146">
        <f t="shared" si="327"/>
        <v>2.7909682765926834E-5</v>
      </c>
      <c r="K276" s="146">
        <f t="shared" si="327"/>
        <v>1.5200010783698965E-6</v>
      </c>
      <c r="L276" s="146">
        <f t="shared" si="327"/>
        <v>9.3032254141244751E-5</v>
      </c>
      <c r="M276" s="146">
        <f t="shared" si="327"/>
        <v>0</v>
      </c>
      <c r="N276" s="146">
        <f t="shared" si="327"/>
        <v>0</v>
      </c>
      <c r="O276" s="146">
        <f t="shared" si="327"/>
        <v>0</v>
      </c>
      <c r="P276" s="141">
        <f t="shared" si="324"/>
        <v>2.4180121673260846E-3</v>
      </c>
      <c r="Q276" s="141">
        <f t="shared" si="325"/>
        <v>2.4180121673260846E-3</v>
      </c>
      <c r="R276" s="141">
        <f t="shared" si="325"/>
        <v>2.4180121673260846E-3</v>
      </c>
      <c r="S276" s="141">
        <f t="shared" si="325"/>
        <v>2.4180121673260846E-3</v>
      </c>
      <c r="T276" s="141">
        <f t="shared" si="325"/>
        <v>2.4180121673260846E-3</v>
      </c>
      <c r="U276" s="141">
        <f t="shared" si="325"/>
        <v>2.4180121673260846E-3</v>
      </c>
      <c r="V276" s="141">
        <f t="shared" si="325"/>
        <v>2.4180121673260846E-3</v>
      </c>
      <c r="W276" s="141">
        <f t="shared" si="325"/>
        <v>2.4180121673260846E-3</v>
      </c>
      <c r="X276" s="141">
        <f t="shared" si="325"/>
        <v>2.4180121673260846E-3</v>
      </c>
      <c r="Y276" s="141">
        <f t="shared" si="325"/>
        <v>2.4180121673260846E-3</v>
      </c>
      <c r="Z276" s="141">
        <f t="shared" si="325"/>
        <v>2.4180121673260846E-3</v>
      </c>
      <c r="AA276" s="141">
        <f t="shared" si="325"/>
        <v>2.4180121673260846E-3</v>
      </c>
      <c r="AB276" s="141">
        <f t="shared" si="325"/>
        <v>2.4180121673260846E-3</v>
      </c>
      <c r="AC276" s="141">
        <f t="shared" si="325"/>
        <v>2.4180121673260846E-3</v>
      </c>
      <c r="AD276" s="141">
        <f t="shared" si="325"/>
        <v>2.4180121673260846E-3</v>
      </c>
      <c r="AE276" s="141">
        <f t="shared" si="325"/>
        <v>2.4180121673260846E-3</v>
      </c>
      <c r="AF276" s="141">
        <f t="shared" si="325"/>
        <v>2.4180121673260846E-3</v>
      </c>
      <c r="AG276" s="141">
        <f t="shared" si="325"/>
        <v>2.4180121673260846E-3</v>
      </c>
      <c r="AH276" s="141">
        <f t="shared" si="325"/>
        <v>2.4180121673260846E-3</v>
      </c>
      <c r="AI276" s="141">
        <f t="shared" si="325"/>
        <v>2.4180121673260846E-3</v>
      </c>
      <c r="AJ276" s="141">
        <f t="shared" si="325"/>
        <v>2.4180121673260846E-3</v>
      </c>
      <c r="AK276" s="141">
        <f t="shared" si="325"/>
        <v>2.4180121673260846E-3</v>
      </c>
      <c r="AL276" s="141">
        <f t="shared" si="325"/>
        <v>2.4180121673260846E-3</v>
      </c>
      <c r="AM276" s="141">
        <f t="shared" si="325"/>
        <v>2.4180121673260846E-3</v>
      </c>
      <c r="AN276" s="141">
        <f t="shared" si="325"/>
        <v>2.4180121673260846E-3</v>
      </c>
      <c r="AO276" s="141">
        <f t="shared" si="325"/>
        <v>2.4180121673260846E-3</v>
      </c>
      <c r="AP276" s="141">
        <f t="shared" si="325"/>
        <v>2.4180121673260846E-3</v>
      </c>
      <c r="AQ276" s="141">
        <f t="shared" si="325"/>
        <v>2.4180121673260846E-3</v>
      </c>
      <c r="AR276" s="141">
        <f t="shared" si="325"/>
        <v>2.4180121673260846E-3</v>
      </c>
      <c r="AS276" s="141">
        <f t="shared" si="325"/>
        <v>2.4180121673260846E-3</v>
      </c>
      <c r="AT276" s="141">
        <f t="shared" si="325"/>
        <v>2.4180121673260846E-3</v>
      </c>
      <c r="AU276" s="141">
        <f t="shared" si="325"/>
        <v>2.4180121673260846E-3</v>
      </c>
      <c r="AV276" s="141">
        <f t="shared" si="325"/>
        <v>2.4180121673260846E-3</v>
      </c>
      <c r="AW276" s="141">
        <f t="shared" si="325"/>
        <v>2.4180121673260846E-3</v>
      </c>
      <c r="AX276" s="141">
        <f t="shared" si="325"/>
        <v>2.4180121673260846E-3</v>
      </c>
      <c r="AY276" s="141">
        <f t="shared" si="325"/>
        <v>2.4180121673260846E-3</v>
      </c>
      <c r="BA276" s="140" t="s">
        <v>114</v>
      </c>
      <c r="BB276" s="140" t="s">
        <v>114</v>
      </c>
      <c r="BC276" s="140" t="s">
        <v>114</v>
      </c>
      <c r="BD276" s="140" t="s">
        <v>114</v>
      </c>
      <c r="BF276" s="77" t="s">
        <v>248</v>
      </c>
      <c r="BG276" s="77" t="str">
        <f t="shared" si="249"/>
        <v>General Insurance (%Operating Expenses)Strong Case Scenario</v>
      </c>
    </row>
    <row r="277" spans="2:59" x14ac:dyDescent="0.25">
      <c r="B277" s="92" t="s">
        <v>268</v>
      </c>
      <c r="C277" s="91" t="s">
        <v>119</v>
      </c>
      <c r="D277" s="146">
        <f t="shared" ref="D277:O277" si="328">D195/D$29</f>
        <v>0.22507325249385055</v>
      </c>
      <c r="E277" s="146">
        <f t="shared" si="328"/>
        <v>0.15749602104080507</v>
      </c>
      <c r="F277" s="146">
        <f t="shared" si="328"/>
        <v>-4.7567676439052943E-2</v>
      </c>
      <c r="G277" s="146">
        <f t="shared" si="328"/>
        <v>8.8980031396809822E-2</v>
      </c>
      <c r="H277" s="146">
        <f t="shared" si="328"/>
        <v>0.1424754661522471</v>
      </c>
      <c r="I277" s="146">
        <f t="shared" si="328"/>
        <v>7.0105224850624703E-2</v>
      </c>
      <c r="J277" s="146">
        <f t="shared" si="328"/>
        <v>0.56744846926702086</v>
      </c>
      <c r="K277" s="146">
        <f t="shared" si="328"/>
        <v>4.5809784899906565E-2</v>
      </c>
      <c r="L277" s="146">
        <f t="shared" si="328"/>
        <v>-1.3327116473691121</v>
      </c>
      <c r="M277" s="146">
        <f t="shared" si="328"/>
        <v>1.1724667752116116</v>
      </c>
      <c r="N277" s="146">
        <f t="shared" si="328"/>
        <v>0.36353505232476785</v>
      </c>
      <c r="O277" s="146">
        <f t="shared" si="328"/>
        <v>7.796683381308582E-2</v>
      </c>
      <c r="P277" s="141">
        <f t="shared" si="324"/>
        <v>0.12758979897021375</v>
      </c>
      <c r="Q277" s="141">
        <f t="shared" si="325"/>
        <v>0.12758979897021375</v>
      </c>
      <c r="R277" s="141">
        <f t="shared" si="325"/>
        <v>0.12758979897021375</v>
      </c>
      <c r="S277" s="141">
        <f t="shared" si="325"/>
        <v>0.12758979897021375</v>
      </c>
      <c r="T277" s="141">
        <f t="shared" si="325"/>
        <v>0.12758979897021375</v>
      </c>
      <c r="U277" s="141">
        <f t="shared" si="325"/>
        <v>0.12758979897021375</v>
      </c>
      <c r="V277" s="141">
        <f t="shared" si="325"/>
        <v>0.12758979897021375</v>
      </c>
      <c r="W277" s="141">
        <f t="shared" si="325"/>
        <v>0.12758979897021375</v>
      </c>
      <c r="X277" s="141">
        <f t="shared" si="325"/>
        <v>0.12758979897021375</v>
      </c>
      <c r="Y277" s="141">
        <f t="shared" si="325"/>
        <v>0.12758979897021375</v>
      </c>
      <c r="Z277" s="141">
        <f t="shared" si="325"/>
        <v>0.12758979897021375</v>
      </c>
      <c r="AA277" s="141">
        <f t="shared" si="325"/>
        <v>0.12758979897021375</v>
      </c>
      <c r="AB277" s="141">
        <f t="shared" si="325"/>
        <v>0.12758979897021375</v>
      </c>
      <c r="AC277" s="141">
        <f t="shared" si="325"/>
        <v>0.12758979897021375</v>
      </c>
      <c r="AD277" s="141">
        <f t="shared" si="325"/>
        <v>0.12758979897021375</v>
      </c>
      <c r="AE277" s="141">
        <f t="shared" si="325"/>
        <v>0.12758979897021375</v>
      </c>
      <c r="AF277" s="141">
        <f t="shared" si="325"/>
        <v>0.12758979897021375</v>
      </c>
      <c r="AG277" s="141">
        <f t="shared" si="325"/>
        <v>0.12758979897021375</v>
      </c>
      <c r="AH277" s="141">
        <f t="shared" si="325"/>
        <v>0.12758979897021375</v>
      </c>
      <c r="AI277" s="141">
        <f t="shared" si="325"/>
        <v>0.12758979897021375</v>
      </c>
      <c r="AJ277" s="141">
        <f t="shared" si="325"/>
        <v>0.12758979897021375</v>
      </c>
      <c r="AK277" s="141">
        <f t="shared" si="325"/>
        <v>0.12758979897021375</v>
      </c>
      <c r="AL277" s="141">
        <f t="shared" si="325"/>
        <v>0.12758979897021375</v>
      </c>
      <c r="AM277" s="141">
        <f t="shared" si="325"/>
        <v>0.12758979897021375</v>
      </c>
      <c r="AN277" s="141">
        <f t="shared" si="325"/>
        <v>0.12758979897021375</v>
      </c>
      <c r="AO277" s="141">
        <f t="shared" si="325"/>
        <v>0.12758979897021375</v>
      </c>
      <c r="AP277" s="141">
        <f t="shared" si="325"/>
        <v>0.12758979897021375</v>
      </c>
      <c r="AQ277" s="141">
        <f t="shared" si="325"/>
        <v>0.12758979897021375</v>
      </c>
      <c r="AR277" s="141">
        <f t="shared" si="325"/>
        <v>0.12758979897021375</v>
      </c>
      <c r="AS277" s="141">
        <f t="shared" si="325"/>
        <v>0.12758979897021375</v>
      </c>
      <c r="AT277" s="141">
        <f t="shared" si="325"/>
        <v>0.12758979897021375</v>
      </c>
      <c r="AU277" s="141">
        <f t="shared" si="325"/>
        <v>0.12758979897021375</v>
      </c>
      <c r="AV277" s="141">
        <f t="shared" si="325"/>
        <v>0.12758979897021375</v>
      </c>
      <c r="AW277" s="141">
        <f t="shared" si="325"/>
        <v>0.12758979897021375</v>
      </c>
      <c r="AX277" s="141">
        <f t="shared" si="325"/>
        <v>0.12758979897021375</v>
      </c>
      <c r="AY277" s="141">
        <f t="shared" si="325"/>
        <v>0.12758979897021375</v>
      </c>
      <c r="BA277" s="140" t="s">
        <v>114</v>
      </c>
      <c r="BB277" s="140" t="s">
        <v>114</v>
      </c>
      <c r="BC277" s="140" t="s">
        <v>114</v>
      </c>
      <c r="BD277" s="140" t="s">
        <v>114</v>
      </c>
      <c r="BF277" s="77" t="s">
        <v>248</v>
      </c>
      <c r="BG277" s="77" t="str">
        <f t="shared" si="249"/>
        <v>Legal Services (%Operating Expenses)Strong Case Scenario</v>
      </c>
    </row>
    <row r="278" spans="2:59" x14ac:dyDescent="0.25">
      <c r="B278" s="92" t="s">
        <v>269</v>
      </c>
      <c r="C278" s="91" t="s">
        <v>119</v>
      </c>
      <c r="D278" s="146">
        <f t="shared" ref="D278:O278" si="329">D196/D$29</f>
        <v>0.15335860691276565</v>
      </c>
      <c r="E278" s="146">
        <f t="shared" si="329"/>
        <v>0.22250668705270032</v>
      </c>
      <c r="F278" s="146">
        <f t="shared" si="329"/>
        <v>0.15052961085642969</v>
      </c>
      <c r="G278" s="146">
        <f t="shared" si="329"/>
        <v>0.17137610796814354</v>
      </c>
      <c r="H278" s="146">
        <f t="shared" si="329"/>
        <v>0.26106836623106944</v>
      </c>
      <c r="I278" s="146">
        <f t="shared" si="329"/>
        <v>0.35179044857146818</v>
      </c>
      <c r="J278" s="146">
        <f t="shared" si="329"/>
        <v>0.40608496339523187</v>
      </c>
      <c r="K278" s="146">
        <f t="shared" si="329"/>
        <v>0.19851827460151797</v>
      </c>
      <c r="L278" s="146">
        <f t="shared" si="329"/>
        <v>-1.17663962789248</v>
      </c>
      <c r="M278" s="146">
        <f t="shared" si="329"/>
        <v>0.88542800390824872</v>
      </c>
      <c r="N278" s="146">
        <f t="shared" si="329"/>
        <v>0.54992785697924762</v>
      </c>
      <c r="O278" s="146">
        <f t="shared" si="329"/>
        <v>0.26770273846521919</v>
      </c>
      <c r="P278" s="141">
        <f t="shared" si="324"/>
        <v>0.20347100308746349</v>
      </c>
      <c r="Q278" s="141">
        <f t="shared" si="325"/>
        <v>0.20347100308746349</v>
      </c>
      <c r="R278" s="141">
        <f t="shared" si="325"/>
        <v>0.20347100308746349</v>
      </c>
      <c r="S278" s="141">
        <f t="shared" si="325"/>
        <v>0.20347100308746349</v>
      </c>
      <c r="T278" s="141">
        <f t="shared" si="325"/>
        <v>0.20347100308746349</v>
      </c>
      <c r="U278" s="141">
        <f t="shared" si="325"/>
        <v>0.20347100308746349</v>
      </c>
      <c r="V278" s="141">
        <f t="shared" si="325"/>
        <v>0.20347100308746349</v>
      </c>
      <c r="W278" s="141">
        <f t="shared" si="325"/>
        <v>0.20347100308746349</v>
      </c>
      <c r="X278" s="141">
        <f t="shared" si="325"/>
        <v>0.20347100308746349</v>
      </c>
      <c r="Y278" s="141">
        <f t="shared" si="325"/>
        <v>0.20347100308746349</v>
      </c>
      <c r="Z278" s="141">
        <f t="shared" si="325"/>
        <v>0.20347100308746349</v>
      </c>
      <c r="AA278" s="141">
        <f t="shared" si="325"/>
        <v>0.20347100308746349</v>
      </c>
      <c r="AB278" s="141">
        <f t="shared" si="325"/>
        <v>0.20347100308746349</v>
      </c>
      <c r="AC278" s="141">
        <f t="shared" si="325"/>
        <v>0.20347100308746349</v>
      </c>
      <c r="AD278" s="141">
        <f t="shared" si="325"/>
        <v>0.20347100308746349</v>
      </c>
      <c r="AE278" s="141">
        <f t="shared" si="325"/>
        <v>0.20347100308746349</v>
      </c>
      <c r="AF278" s="141">
        <f t="shared" si="325"/>
        <v>0.20347100308746349</v>
      </c>
      <c r="AG278" s="141">
        <f t="shared" si="325"/>
        <v>0.20347100308746349</v>
      </c>
      <c r="AH278" s="141">
        <f t="shared" si="325"/>
        <v>0.20347100308746349</v>
      </c>
      <c r="AI278" s="141">
        <f t="shared" si="325"/>
        <v>0.20347100308746349</v>
      </c>
      <c r="AJ278" s="141">
        <f t="shared" si="325"/>
        <v>0.20347100308746349</v>
      </c>
      <c r="AK278" s="141">
        <f t="shared" si="325"/>
        <v>0.20347100308746349</v>
      </c>
      <c r="AL278" s="141">
        <f t="shared" si="325"/>
        <v>0.20347100308746349</v>
      </c>
      <c r="AM278" s="141">
        <f t="shared" si="325"/>
        <v>0.20347100308746349</v>
      </c>
      <c r="AN278" s="141">
        <f t="shared" si="325"/>
        <v>0.20347100308746349</v>
      </c>
      <c r="AO278" s="141">
        <f t="shared" si="325"/>
        <v>0.20347100308746349</v>
      </c>
      <c r="AP278" s="141">
        <f t="shared" si="325"/>
        <v>0.20347100308746349</v>
      </c>
      <c r="AQ278" s="141">
        <f t="shared" si="325"/>
        <v>0.20347100308746349</v>
      </c>
      <c r="AR278" s="141">
        <f t="shared" si="325"/>
        <v>0.20347100308746349</v>
      </c>
      <c r="AS278" s="141">
        <f t="shared" si="325"/>
        <v>0.20347100308746349</v>
      </c>
      <c r="AT278" s="141">
        <f t="shared" si="325"/>
        <v>0.20347100308746349</v>
      </c>
      <c r="AU278" s="141">
        <f t="shared" si="325"/>
        <v>0.20347100308746349</v>
      </c>
      <c r="AV278" s="141">
        <f t="shared" si="325"/>
        <v>0.20347100308746349</v>
      </c>
      <c r="AW278" s="141">
        <f t="shared" si="325"/>
        <v>0.20347100308746349</v>
      </c>
      <c r="AX278" s="141">
        <f t="shared" si="325"/>
        <v>0.20347100308746349</v>
      </c>
      <c r="AY278" s="141">
        <f t="shared" si="325"/>
        <v>0.20347100308746349</v>
      </c>
      <c r="BA278" s="140" t="s">
        <v>114</v>
      </c>
      <c r="BB278" s="140" t="s">
        <v>114</v>
      </c>
      <c r="BC278" s="140" t="s">
        <v>114</v>
      </c>
      <c r="BD278" s="140" t="s">
        <v>114</v>
      </c>
      <c r="BF278" s="77" t="s">
        <v>248</v>
      </c>
      <c r="BG278" s="77" t="str">
        <f t="shared" si="249"/>
        <v>Support Services (%Operating Expenses)Strong Case Scenario</v>
      </c>
    </row>
    <row r="279" spans="2:59" x14ac:dyDescent="0.25">
      <c r="B279" s="92" t="s">
        <v>270</v>
      </c>
      <c r="C279" s="91" t="s">
        <v>119</v>
      </c>
      <c r="D279" s="146">
        <f t="shared" ref="D279:O279" si="330">D197/D$29</f>
        <v>2.6546559354586025E-2</v>
      </c>
      <c r="E279" s="146">
        <f t="shared" si="330"/>
        <v>3.2035030112391359E-2</v>
      </c>
      <c r="F279" s="146">
        <f t="shared" si="330"/>
        <v>3.096283866015024E-2</v>
      </c>
      <c r="G279" s="146">
        <f t="shared" si="330"/>
        <v>6.7294283588214682E-2</v>
      </c>
      <c r="H279" s="146">
        <f t="shared" si="330"/>
        <v>6.2369008172891573E-2</v>
      </c>
      <c r="I279" s="146">
        <f t="shared" si="330"/>
        <v>7.6044161864571191E-2</v>
      </c>
      <c r="J279" s="146">
        <f t="shared" si="330"/>
        <v>5.8293050168399814E-2</v>
      </c>
      <c r="K279" s="146">
        <f t="shared" si="330"/>
        <v>3.317855910134173E-2</v>
      </c>
      <c r="L279" s="146">
        <f t="shared" si="330"/>
        <v>-0.1656152721425469</v>
      </c>
      <c r="M279" s="146">
        <f t="shared" si="330"/>
        <v>0.21087071147896866</v>
      </c>
      <c r="N279" s="146">
        <f t="shared" si="330"/>
        <v>4.0971705632106836E-2</v>
      </c>
      <c r="O279" s="146">
        <f t="shared" si="330"/>
        <v>8.5774569867181127E-2</v>
      </c>
      <c r="P279" s="141">
        <f t="shared" si="324"/>
        <v>4.6560433821521356E-2</v>
      </c>
      <c r="Q279" s="141">
        <f t="shared" si="325"/>
        <v>4.6560433821521356E-2</v>
      </c>
      <c r="R279" s="141">
        <f t="shared" si="325"/>
        <v>4.6560433821521356E-2</v>
      </c>
      <c r="S279" s="141">
        <f t="shared" si="325"/>
        <v>4.6560433821521356E-2</v>
      </c>
      <c r="T279" s="141">
        <f t="shared" si="325"/>
        <v>4.6560433821521356E-2</v>
      </c>
      <c r="U279" s="141">
        <f t="shared" si="325"/>
        <v>4.6560433821521356E-2</v>
      </c>
      <c r="V279" s="141">
        <f t="shared" si="325"/>
        <v>4.6560433821521356E-2</v>
      </c>
      <c r="W279" s="141">
        <f t="shared" si="325"/>
        <v>4.6560433821521356E-2</v>
      </c>
      <c r="X279" s="141">
        <f t="shared" si="325"/>
        <v>4.6560433821521356E-2</v>
      </c>
      <c r="Y279" s="141">
        <f t="shared" si="325"/>
        <v>4.6560433821521356E-2</v>
      </c>
      <c r="Z279" s="141">
        <f t="shared" si="325"/>
        <v>4.6560433821521356E-2</v>
      </c>
      <c r="AA279" s="141">
        <f t="shared" si="325"/>
        <v>4.6560433821521356E-2</v>
      </c>
      <c r="AB279" s="141">
        <f t="shared" si="325"/>
        <v>4.6560433821521356E-2</v>
      </c>
      <c r="AC279" s="141">
        <f t="shared" si="325"/>
        <v>4.6560433821521356E-2</v>
      </c>
      <c r="AD279" s="141">
        <f t="shared" si="325"/>
        <v>4.6560433821521356E-2</v>
      </c>
      <c r="AE279" s="141">
        <f t="shared" si="325"/>
        <v>4.6560433821521356E-2</v>
      </c>
      <c r="AF279" s="141">
        <f t="shared" si="325"/>
        <v>4.6560433821521356E-2</v>
      </c>
      <c r="AG279" s="141">
        <f t="shared" si="325"/>
        <v>4.6560433821521356E-2</v>
      </c>
      <c r="AH279" s="141">
        <f t="shared" si="325"/>
        <v>4.6560433821521356E-2</v>
      </c>
      <c r="AI279" s="141">
        <f t="shared" si="325"/>
        <v>4.6560433821521356E-2</v>
      </c>
      <c r="AJ279" s="141">
        <f t="shared" si="325"/>
        <v>4.6560433821521356E-2</v>
      </c>
      <c r="AK279" s="141">
        <f t="shared" si="325"/>
        <v>4.6560433821521356E-2</v>
      </c>
      <c r="AL279" s="141">
        <f t="shared" si="325"/>
        <v>4.6560433821521356E-2</v>
      </c>
      <c r="AM279" s="141">
        <f t="shared" si="325"/>
        <v>4.6560433821521356E-2</v>
      </c>
      <c r="AN279" s="141">
        <f t="shared" si="325"/>
        <v>4.6560433821521356E-2</v>
      </c>
      <c r="AO279" s="141">
        <f t="shared" si="325"/>
        <v>4.6560433821521356E-2</v>
      </c>
      <c r="AP279" s="141">
        <f t="shared" si="325"/>
        <v>4.6560433821521356E-2</v>
      </c>
      <c r="AQ279" s="141">
        <f t="shared" si="325"/>
        <v>4.6560433821521356E-2</v>
      </c>
      <c r="AR279" s="141">
        <f t="shared" si="325"/>
        <v>4.6560433821521356E-2</v>
      </c>
      <c r="AS279" s="141">
        <f t="shared" si="325"/>
        <v>4.6560433821521356E-2</v>
      </c>
      <c r="AT279" s="141">
        <f t="shared" si="325"/>
        <v>4.6560433821521356E-2</v>
      </c>
      <c r="AU279" s="141">
        <f t="shared" si="325"/>
        <v>4.6560433821521356E-2</v>
      </c>
      <c r="AV279" s="141">
        <f t="shared" si="325"/>
        <v>4.6560433821521356E-2</v>
      </c>
      <c r="AW279" s="141">
        <f t="shared" si="325"/>
        <v>4.6560433821521356E-2</v>
      </c>
      <c r="AX279" s="141">
        <f t="shared" si="325"/>
        <v>4.6560433821521356E-2</v>
      </c>
      <c r="AY279" s="141">
        <f t="shared" si="325"/>
        <v>4.6560433821521356E-2</v>
      </c>
      <c r="BA279" s="140" t="s">
        <v>114</v>
      </c>
      <c r="BB279" s="140" t="s">
        <v>114</v>
      </c>
      <c r="BC279" s="140" t="s">
        <v>114</v>
      </c>
      <c r="BD279" s="140" t="s">
        <v>114</v>
      </c>
      <c r="BF279" s="77" t="s">
        <v>248</v>
      </c>
      <c r="BG279" s="77" t="str">
        <f t="shared" si="249"/>
        <v>Total Other Operating Expenses (%Operating Expenses)Strong Case Scenario</v>
      </c>
    </row>
    <row r="280" spans="2:59" x14ac:dyDescent="0.25">
      <c r="B280" s="92" t="s">
        <v>271</v>
      </c>
      <c r="C280" s="91" t="s">
        <v>119</v>
      </c>
      <c r="D280" s="146">
        <f t="shared" ref="D280:O280" si="331">D198/D$29</f>
        <v>4.3147256925932985E-2</v>
      </c>
      <c r="E280" s="146">
        <f t="shared" si="331"/>
        <v>0.15169002776330145</v>
      </c>
      <c r="F280" s="146">
        <f t="shared" si="331"/>
        <v>6.6293635446391649E-2</v>
      </c>
      <c r="G280" s="146">
        <f t="shared" si="331"/>
        <v>5.9309306629275395E-2</v>
      </c>
      <c r="H280" s="146">
        <f t="shared" si="331"/>
        <v>5.270255092210064E-2</v>
      </c>
      <c r="I280" s="146">
        <f t="shared" si="331"/>
        <v>5.0324197963727293E-2</v>
      </c>
      <c r="J280" s="146">
        <f t="shared" si="331"/>
        <v>6.7781285037736644E-2</v>
      </c>
      <c r="K280" s="146">
        <f t="shared" si="331"/>
        <v>1.3513425407080965E-2</v>
      </c>
      <c r="L280" s="146">
        <f t="shared" si="331"/>
        <v>-6.5921525174674339E-2</v>
      </c>
      <c r="M280" s="146">
        <f t="shared" si="331"/>
        <v>6.6390074712337738E-2</v>
      </c>
      <c r="N280" s="146">
        <f t="shared" si="331"/>
        <v>3.1108629035486314E-2</v>
      </c>
      <c r="O280" s="146">
        <f t="shared" si="331"/>
        <v>1.5188701188584295E-2</v>
      </c>
      <c r="P280" s="141">
        <f t="shared" si="324"/>
        <v>4.5960630488106752E-2</v>
      </c>
      <c r="Q280" s="141">
        <f t="shared" si="325"/>
        <v>4.5960630488106752E-2</v>
      </c>
      <c r="R280" s="141">
        <f t="shared" si="325"/>
        <v>4.5960630488106752E-2</v>
      </c>
      <c r="S280" s="141">
        <f t="shared" si="325"/>
        <v>4.5960630488106752E-2</v>
      </c>
      <c r="T280" s="141">
        <f t="shared" si="325"/>
        <v>4.5960630488106752E-2</v>
      </c>
      <c r="U280" s="141">
        <f t="shared" si="325"/>
        <v>4.5960630488106752E-2</v>
      </c>
      <c r="V280" s="141">
        <f t="shared" si="325"/>
        <v>4.5960630488106752E-2</v>
      </c>
      <c r="W280" s="141">
        <f t="shared" si="325"/>
        <v>4.5960630488106752E-2</v>
      </c>
      <c r="X280" s="141">
        <f t="shared" si="325"/>
        <v>4.5960630488106752E-2</v>
      </c>
      <c r="Y280" s="141">
        <f t="shared" si="325"/>
        <v>4.5960630488106752E-2</v>
      </c>
      <c r="Z280" s="141">
        <f t="shared" si="325"/>
        <v>4.5960630488106752E-2</v>
      </c>
      <c r="AA280" s="141">
        <f t="shared" si="325"/>
        <v>4.5960630488106752E-2</v>
      </c>
      <c r="AB280" s="141">
        <f t="shared" si="325"/>
        <v>4.5960630488106752E-2</v>
      </c>
      <c r="AC280" s="141">
        <f t="shared" si="325"/>
        <v>4.5960630488106752E-2</v>
      </c>
      <c r="AD280" s="141">
        <f t="shared" si="325"/>
        <v>4.5960630488106752E-2</v>
      </c>
      <c r="AE280" s="141">
        <f t="shared" si="325"/>
        <v>4.5960630488106752E-2</v>
      </c>
      <c r="AF280" s="141">
        <f t="shared" si="325"/>
        <v>4.5960630488106752E-2</v>
      </c>
      <c r="AG280" s="141">
        <f t="shared" si="325"/>
        <v>4.5960630488106752E-2</v>
      </c>
      <c r="AH280" s="141">
        <f t="shared" si="325"/>
        <v>4.5960630488106752E-2</v>
      </c>
      <c r="AI280" s="141">
        <f t="shared" si="325"/>
        <v>4.5960630488106752E-2</v>
      </c>
      <c r="AJ280" s="141">
        <f t="shared" si="325"/>
        <v>4.5960630488106752E-2</v>
      </c>
      <c r="AK280" s="141">
        <f t="shared" si="325"/>
        <v>4.5960630488106752E-2</v>
      </c>
      <c r="AL280" s="141">
        <f t="shared" si="325"/>
        <v>4.5960630488106752E-2</v>
      </c>
      <c r="AM280" s="141">
        <f t="shared" si="325"/>
        <v>4.5960630488106752E-2</v>
      </c>
      <c r="AN280" s="141">
        <f t="shared" si="325"/>
        <v>4.5960630488106752E-2</v>
      </c>
      <c r="AO280" s="141">
        <f t="shared" si="325"/>
        <v>4.5960630488106752E-2</v>
      </c>
      <c r="AP280" s="141">
        <f t="shared" si="325"/>
        <v>4.5960630488106752E-2</v>
      </c>
      <c r="AQ280" s="141">
        <f t="shared" si="325"/>
        <v>4.5960630488106752E-2</v>
      </c>
      <c r="AR280" s="141">
        <f t="shared" si="325"/>
        <v>4.5960630488106752E-2</v>
      </c>
      <c r="AS280" s="141">
        <f t="shared" si="325"/>
        <v>4.5960630488106752E-2</v>
      </c>
      <c r="AT280" s="141">
        <f t="shared" si="325"/>
        <v>4.5960630488106752E-2</v>
      </c>
      <c r="AU280" s="141">
        <f t="shared" si="325"/>
        <v>4.5960630488106752E-2</v>
      </c>
      <c r="AV280" s="141">
        <f t="shared" si="325"/>
        <v>4.5960630488106752E-2</v>
      </c>
      <c r="AW280" s="141">
        <f t="shared" si="325"/>
        <v>4.5960630488106752E-2</v>
      </c>
      <c r="AX280" s="141">
        <f t="shared" si="325"/>
        <v>4.5960630488106752E-2</v>
      </c>
      <c r="AY280" s="141">
        <f t="shared" si="325"/>
        <v>4.5960630488106752E-2</v>
      </c>
      <c r="BA280" s="140" t="s">
        <v>114</v>
      </c>
      <c r="BB280" s="140" t="s">
        <v>114</v>
      </c>
      <c r="BC280" s="140" t="s">
        <v>114</v>
      </c>
      <c r="BD280" s="140" t="s">
        <v>114</v>
      </c>
      <c r="BF280" s="77" t="s">
        <v>248</v>
      </c>
      <c r="BG280" s="77" t="str">
        <f t="shared" ref="BG280:BG327" si="332">B280&amp;BF280</f>
        <v>Promos (%Operating Expenses)Strong Case Scenario</v>
      </c>
    </row>
    <row r="281" spans="2:59" x14ac:dyDescent="0.25">
      <c r="B281" s="92" t="s">
        <v>272</v>
      </c>
      <c r="C281" s="91" t="s">
        <v>119</v>
      </c>
      <c r="D281" s="146">
        <f t="shared" ref="D281:O281" si="333">D199/D$29</f>
        <v>4.3595686105740668E-2</v>
      </c>
      <c r="E281" s="146">
        <f t="shared" si="333"/>
        <v>6.3209375876396967E-2</v>
      </c>
      <c r="F281" s="146">
        <f t="shared" si="333"/>
        <v>5.0193458774916107E-2</v>
      </c>
      <c r="G281" s="146">
        <f t="shared" si="333"/>
        <v>3.8974713728206364E-2</v>
      </c>
      <c r="H281" s="146">
        <f t="shared" si="333"/>
        <v>4.3770502868116568E-2</v>
      </c>
      <c r="I281" s="146">
        <f t="shared" si="333"/>
        <v>4.6634417431067041E-2</v>
      </c>
      <c r="J281" s="146">
        <f t="shared" si="333"/>
        <v>5.9779243617811978E-2</v>
      </c>
      <c r="K281" s="146">
        <f t="shared" si="333"/>
        <v>3.4545010746016624E-2</v>
      </c>
      <c r="L281" s="146">
        <f t="shared" si="333"/>
        <v>-0.19874242321912367</v>
      </c>
      <c r="M281" s="146">
        <f t="shared" si="333"/>
        <v>0.12208163525824355</v>
      </c>
      <c r="N281" s="146">
        <f t="shared" si="333"/>
        <v>8.7556799409453503E-2</v>
      </c>
      <c r="O281" s="146">
        <f t="shared" si="333"/>
        <v>4.0213697870198913E-2</v>
      </c>
      <c r="P281" s="141">
        <f t="shared" si="324"/>
        <v>3.5984343205587049E-2</v>
      </c>
      <c r="Q281" s="141">
        <f t="shared" si="325"/>
        <v>3.5984343205587049E-2</v>
      </c>
      <c r="R281" s="141">
        <f t="shared" si="325"/>
        <v>3.5984343205587049E-2</v>
      </c>
      <c r="S281" s="141">
        <f t="shared" si="325"/>
        <v>3.5984343205587049E-2</v>
      </c>
      <c r="T281" s="141">
        <f t="shared" si="325"/>
        <v>3.5984343205587049E-2</v>
      </c>
      <c r="U281" s="141">
        <f t="shared" si="325"/>
        <v>3.5984343205587049E-2</v>
      </c>
      <c r="V281" s="141">
        <f t="shared" si="325"/>
        <v>3.5984343205587049E-2</v>
      </c>
      <c r="W281" s="141">
        <f t="shared" si="325"/>
        <v>3.5984343205587049E-2</v>
      </c>
      <c r="X281" s="141">
        <f t="shared" si="325"/>
        <v>3.5984343205587049E-2</v>
      </c>
      <c r="Y281" s="141">
        <f t="shared" si="325"/>
        <v>3.5984343205587049E-2</v>
      </c>
      <c r="Z281" s="141">
        <f t="shared" si="325"/>
        <v>3.5984343205587049E-2</v>
      </c>
      <c r="AA281" s="141">
        <f t="shared" si="325"/>
        <v>3.5984343205587049E-2</v>
      </c>
      <c r="AB281" s="141">
        <f t="shared" si="325"/>
        <v>3.5984343205587049E-2</v>
      </c>
      <c r="AC281" s="141">
        <f t="shared" si="325"/>
        <v>3.5984343205587049E-2</v>
      </c>
      <c r="AD281" s="141">
        <f t="shared" si="325"/>
        <v>3.5984343205587049E-2</v>
      </c>
      <c r="AE281" s="141">
        <f t="shared" si="325"/>
        <v>3.5984343205587049E-2</v>
      </c>
      <c r="AF281" s="141">
        <f t="shared" si="325"/>
        <v>3.5984343205587049E-2</v>
      </c>
      <c r="AG281" s="141">
        <f t="shared" si="325"/>
        <v>3.5984343205587049E-2</v>
      </c>
      <c r="AH281" s="141">
        <f t="shared" si="325"/>
        <v>3.5984343205587049E-2</v>
      </c>
      <c r="AI281" s="141">
        <f t="shared" si="325"/>
        <v>3.5984343205587049E-2</v>
      </c>
      <c r="AJ281" s="141">
        <f t="shared" si="325"/>
        <v>3.5984343205587049E-2</v>
      </c>
      <c r="AK281" s="141">
        <f t="shared" ref="AK281:AY281" si="334">AJ281</f>
        <v>3.5984343205587049E-2</v>
      </c>
      <c r="AL281" s="141">
        <f t="shared" si="334"/>
        <v>3.5984343205587049E-2</v>
      </c>
      <c r="AM281" s="141">
        <f t="shared" si="334"/>
        <v>3.5984343205587049E-2</v>
      </c>
      <c r="AN281" s="141">
        <f t="shared" si="334"/>
        <v>3.5984343205587049E-2</v>
      </c>
      <c r="AO281" s="141">
        <f t="shared" si="334"/>
        <v>3.5984343205587049E-2</v>
      </c>
      <c r="AP281" s="141">
        <f t="shared" si="334"/>
        <v>3.5984343205587049E-2</v>
      </c>
      <c r="AQ281" s="141">
        <f t="shared" si="334"/>
        <v>3.5984343205587049E-2</v>
      </c>
      <c r="AR281" s="141">
        <f t="shared" si="334"/>
        <v>3.5984343205587049E-2</v>
      </c>
      <c r="AS281" s="141">
        <f t="shared" si="334"/>
        <v>3.5984343205587049E-2</v>
      </c>
      <c r="AT281" s="141">
        <f t="shared" si="334"/>
        <v>3.5984343205587049E-2</v>
      </c>
      <c r="AU281" s="141">
        <f t="shared" si="334"/>
        <v>3.5984343205587049E-2</v>
      </c>
      <c r="AV281" s="141">
        <f t="shared" si="334"/>
        <v>3.5984343205587049E-2</v>
      </c>
      <c r="AW281" s="141">
        <f t="shared" si="334"/>
        <v>3.5984343205587049E-2</v>
      </c>
      <c r="AX281" s="141">
        <f t="shared" si="334"/>
        <v>3.5984343205587049E-2</v>
      </c>
      <c r="AY281" s="141">
        <f t="shared" si="334"/>
        <v>3.5984343205587049E-2</v>
      </c>
      <c r="BA281" s="140" t="s">
        <v>114</v>
      </c>
      <c r="BB281" s="140" t="s">
        <v>114</v>
      </c>
      <c r="BC281" s="140" t="s">
        <v>114</v>
      </c>
      <c r="BD281" s="140" t="s">
        <v>114</v>
      </c>
      <c r="BF281" s="77" t="s">
        <v>248</v>
      </c>
      <c r="BG281" s="77" t="str">
        <f t="shared" si="332"/>
        <v>Total Marketing Credits (%Operating Expenses)Strong Case Scenario</v>
      </c>
    </row>
    <row r="282" spans="2:59" x14ac:dyDescent="0.25">
      <c r="B282" s="92" t="s">
        <v>273</v>
      </c>
      <c r="C282" s="91" t="s">
        <v>119</v>
      </c>
      <c r="D282" s="146">
        <f t="shared" ref="D282:O282" si="335">D200/D$29</f>
        <v>1.0975158402651584E-2</v>
      </c>
      <c r="E282" s="146">
        <f t="shared" si="335"/>
        <v>1.2567062971337015E-2</v>
      </c>
      <c r="F282" s="146">
        <f t="shared" si="335"/>
        <v>-0.10242352862749357</v>
      </c>
      <c r="G282" s="146">
        <f t="shared" si="335"/>
        <v>4.5081505657961866E-2</v>
      </c>
      <c r="H282" s="146">
        <f t="shared" si="335"/>
        <v>1.22592967935009E-2</v>
      </c>
      <c r="I282" s="146">
        <f t="shared" si="335"/>
        <v>2.0446766552607562E-2</v>
      </c>
      <c r="J282" s="146">
        <f t="shared" si="335"/>
        <v>-1.4097379713927743E-4</v>
      </c>
      <c r="K282" s="146">
        <f t="shared" si="335"/>
        <v>1.5474485520934033E-2</v>
      </c>
      <c r="L282" s="146">
        <f t="shared" si="335"/>
        <v>-3.2081769936279855E-2</v>
      </c>
      <c r="M282" s="146">
        <f t="shared" si="335"/>
        <v>0.14448966575459082</v>
      </c>
      <c r="N282" s="146">
        <f t="shared" si="335"/>
        <v>6.8625134376592706E-2</v>
      </c>
      <c r="O282" s="146">
        <f t="shared" si="335"/>
        <v>1.8481694529828951E-2</v>
      </c>
      <c r="P282" s="141">
        <f t="shared" si="324"/>
        <v>1.7812874849924394E-2</v>
      </c>
      <c r="Q282" s="141">
        <f t="shared" ref="Q282:AY286" si="336">P282</f>
        <v>1.7812874849924394E-2</v>
      </c>
      <c r="R282" s="141">
        <f t="shared" si="336"/>
        <v>1.7812874849924394E-2</v>
      </c>
      <c r="S282" s="141">
        <f t="shared" si="336"/>
        <v>1.7812874849924394E-2</v>
      </c>
      <c r="T282" s="141">
        <f t="shared" si="336"/>
        <v>1.7812874849924394E-2</v>
      </c>
      <c r="U282" s="141">
        <f t="shared" si="336"/>
        <v>1.7812874849924394E-2</v>
      </c>
      <c r="V282" s="141">
        <f t="shared" si="336"/>
        <v>1.7812874849924394E-2</v>
      </c>
      <c r="W282" s="141">
        <f t="shared" si="336"/>
        <v>1.7812874849924394E-2</v>
      </c>
      <c r="X282" s="141">
        <f t="shared" si="336"/>
        <v>1.7812874849924394E-2</v>
      </c>
      <c r="Y282" s="141">
        <f t="shared" si="336"/>
        <v>1.7812874849924394E-2</v>
      </c>
      <c r="Z282" s="141">
        <f t="shared" si="336"/>
        <v>1.7812874849924394E-2</v>
      </c>
      <c r="AA282" s="141">
        <f t="shared" si="336"/>
        <v>1.7812874849924394E-2</v>
      </c>
      <c r="AB282" s="141">
        <f t="shared" si="336"/>
        <v>1.7812874849924394E-2</v>
      </c>
      <c r="AC282" s="141">
        <f t="shared" si="336"/>
        <v>1.7812874849924394E-2</v>
      </c>
      <c r="AD282" s="141">
        <f t="shared" si="336"/>
        <v>1.7812874849924394E-2</v>
      </c>
      <c r="AE282" s="141">
        <f t="shared" si="336"/>
        <v>1.7812874849924394E-2</v>
      </c>
      <c r="AF282" s="141">
        <f t="shared" si="336"/>
        <v>1.7812874849924394E-2</v>
      </c>
      <c r="AG282" s="141">
        <f t="shared" si="336"/>
        <v>1.7812874849924394E-2</v>
      </c>
      <c r="AH282" s="141">
        <f t="shared" si="336"/>
        <v>1.7812874849924394E-2</v>
      </c>
      <c r="AI282" s="141">
        <f t="shared" si="336"/>
        <v>1.7812874849924394E-2</v>
      </c>
      <c r="AJ282" s="141">
        <f t="shared" si="336"/>
        <v>1.7812874849924394E-2</v>
      </c>
      <c r="AK282" s="141">
        <f t="shared" si="336"/>
        <v>1.7812874849924394E-2</v>
      </c>
      <c r="AL282" s="141">
        <f t="shared" si="336"/>
        <v>1.7812874849924394E-2</v>
      </c>
      <c r="AM282" s="141">
        <f t="shared" si="336"/>
        <v>1.7812874849924394E-2</v>
      </c>
      <c r="AN282" s="141">
        <f t="shared" si="336"/>
        <v>1.7812874849924394E-2</v>
      </c>
      <c r="AO282" s="141">
        <f t="shared" si="336"/>
        <v>1.7812874849924394E-2</v>
      </c>
      <c r="AP282" s="141">
        <f t="shared" si="336"/>
        <v>1.7812874849924394E-2</v>
      </c>
      <c r="AQ282" s="141">
        <f t="shared" si="336"/>
        <v>1.7812874849924394E-2</v>
      </c>
      <c r="AR282" s="141">
        <f t="shared" si="336"/>
        <v>1.7812874849924394E-2</v>
      </c>
      <c r="AS282" s="141">
        <f t="shared" si="336"/>
        <v>1.7812874849924394E-2</v>
      </c>
      <c r="AT282" s="141">
        <f t="shared" si="336"/>
        <v>1.7812874849924394E-2</v>
      </c>
      <c r="AU282" s="141">
        <f t="shared" si="336"/>
        <v>1.7812874849924394E-2</v>
      </c>
      <c r="AV282" s="141">
        <f t="shared" si="336"/>
        <v>1.7812874849924394E-2</v>
      </c>
      <c r="AW282" s="141">
        <f t="shared" si="336"/>
        <v>1.7812874849924394E-2</v>
      </c>
      <c r="AX282" s="141">
        <f t="shared" si="336"/>
        <v>1.7812874849924394E-2</v>
      </c>
      <c r="AY282" s="141">
        <f t="shared" si="336"/>
        <v>1.7812874849924394E-2</v>
      </c>
      <c r="BA282" s="140" t="s">
        <v>114</v>
      </c>
      <c r="BB282" s="140" t="s">
        <v>114</v>
      </c>
      <c r="BC282" s="140" t="s">
        <v>114</v>
      </c>
      <c r="BD282" s="140" t="s">
        <v>114</v>
      </c>
      <c r="BF282" s="77" t="s">
        <v>248</v>
      </c>
      <c r="BG282" s="77" t="str">
        <f t="shared" si="332"/>
        <v>Fully Loaded Headcount (%Operating Expenses)Strong Case Scenario</v>
      </c>
    </row>
    <row r="283" spans="2:59" x14ac:dyDescent="0.25">
      <c r="B283" s="92" t="s">
        <v>274</v>
      </c>
      <c r="C283" s="91" t="s">
        <v>119</v>
      </c>
      <c r="D283" s="146">
        <f t="shared" ref="D283:O283" si="337">D201/D$29</f>
        <v>0.26320829502000964</v>
      </c>
      <c r="E283" s="146">
        <f t="shared" si="337"/>
        <v>0.19472197290146959</v>
      </c>
      <c r="F283" s="146">
        <f t="shared" si="337"/>
        <v>0.12246645506501917</v>
      </c>
      <c r="G283" s="146">
        <f t="shared" si="337"/>
        <v>0.40493694033861755</v>
      </c>
      <c r="H283" s="146">
        <f t="shared" si="337"/>
        <v>0.2282084030960454</v>
      </c>
      <c r="I283" s="146">
        <f t="shared" si="337"/>
        <v>0.16471757291641295</v>
      </c>
      <c r="J283" s="146">
        <f t="shared" si="337"/>
        <v>0.1947148608567611</v>
      </c>
      <c r="K283" s="146">
        <f t="shared" si="337"/>
        <v>0.1365479312496963</v>
      </c>
      <c r="L283" s="146">
        <f t="shared" si="337"/>
        <v>-0.86874800979587785</v>
      </c>
      <c r="M283" s="146">
        <f t="shared" si="337"/>
        <v>4.2752683624685768E-2</v>
      </c>
      <c r="N283" s="146">
        <f t="shared" si="337"/>
        <v>4.9219862521757834E-2</v>
      </c>
      <c r="O283" s="146">
        <f t="shared" si="337"/>
        <v>1.0462251517878036E-4</v>
      </c>
      <c r="P283" s="141">
        <f t="shared" si="324"/>
        <v>7.7737632525814671E-2</v>
      </c>
      <c r="Q283" s="141">
        <f t="shared" si="336"/>
        <v>7.7737632525814671E-2</v>
      </c>
      <c r="R283" s="141">
        <f t="shared" si="336"/>
        <v>7.7737632525814671E-2</v>
      </c>
      <c r="S283" s="141">
        <f t="shared" si="336"/>
        <v>7.7737632525814671E-2</v>
      </c>
      <c r="T283" s="141">
        <f t="shared" si="336"/>
        <v>7.7737632525814671E-2</v>
      </c>
      <c r="U283" s="141">
        <f t="shared" si="336"/>
        <v>7.7737632525814671E-2</v>
      </c>
      <c r="V283" s="141">
        <f t="shared" si="336"/>
        <v>7.7737632525814671E-2</v>
      </c>
      <c r="W283" s="141">
        <f t="shared" si="336"/>
        <v>7.7737632525814671E-2</v>
      </c>
      <c r="X283" s="141">
        <f t="shared" si="336"/>
        <v>7.7737632525814671E-2</v>
      </c>
      <c r="Y283" s="141">
        <f t="shared" si="336"/>
        <v>7.7737632525814671E-2</v>
      </c>
      <c r="Z283" s="141">
        <f t="shared" si="336"/>
        <v>7.7737632525814671E-2</v>
      </c>
      <c r="AA283" s="141">
        <f t="shared" si="336"/>
        <v>7.7737632525814671E-2</v>
      </c>
      <c r="AB283" s="141">
        <f t="shared" si="336"/>
        <v>7.7737632525814671E-2</v>
      </c>
      <c r="AC283" s="141">
        <f t="shared" si="336"/>
        <v>7.7737632525814671E-2</v>
      </c>
      <c r="AD283" s="141">
        <f t="shared" si="336"/>
        <v>7.7737632525814671E-2</v>
      </c>
      <c r="AE283" s="141">
        <f t="shared" si="336"/>
        <v>7.7737632525814671E-2</v>
      </c>
      <c r="AF283" s="141">
        <f t="shared" si="336"/>
        <v>7.7737632525814671E-2</v>
      </c>
      <c r="AG283" s="141">
        <f t="shared" si="336"/>
        <v>7.7737632525814671E-2</v>
      </c>
      <c r="AH283" s="141">
        <f t="shared" si="336"/>
        <v>7.7737632525814671E-2</v>
      </c>
      <c r="AI283" s="141">
        <f t="shared" si="336"/>
        <v>7.7737632525814671E-2</v>
      </c>
      <c r="AJ283" s="141">
        <f t="shared" si="336"/>
        <v>7.7737632525814671E-2</v>
      </c>
      <c r="AK283" s="141">
        <f t="shared" si="336"/>
        <v>7.7737632525814671E-2</v>
      </c>
      <c r="AL283" s="141">
        <f t="shared" si="336"/>
        <v>7.7737632525814671E-2</v>
      </c>
      <c r="AM283" s="141">
        <f t="shared" si="336"/>
        <v>7.7737632525814671E-2</v>
      </c>
      <c r="AN283" s="141">
        <f t="shared" si="336"/>
        <v>7.7737632525814671E-2</v>
      </c>
      <c r="AO283" s="141">
        <f t="shared" si="336"/>
        <v>7.7737632525814671E-2</v>
      </c>
      <c r="AP283" s="141">
        <f t="shared" si="336"/>
        <v>7.7737632525814671E-2</v>
      </c>
      <c r="AQ283" s="141">
        <f t="shared" si="336"/>
        <v>7.7737632525814671E-2</v>
      </c>
      <c r="AR283" s="141">
        <f t="shared" si="336"/>
        <v>7.7737632525814671E-2</v>
      </c>
      <c r="AS283" s="141">
        <f t="shared" si="336"/>
        <v>7.7737632525814671E-2</v>
      </c>
      <c r="AT283" s="141">
        <f t="shared" si="336"/>
        <v>7.7737632525814671E-2</v>
      </c>
      <c r="AU283" s="141">
        <f t="shared" si="336"/>
        <v>7.7737632525814671E-2</v>
      </c>
      <c r="AV283" s="141">
        <f t="shared" si="336"/>
        <v>7.7737632525814671E-2</v>
      </c>
      <c r="AW283" s="141">
        <f t="shared" si="336"/>
        <v>7.7737632525814671E-2</v>
      </c>
      <c r="AX283" s="141">
        <f t="shared" si="336"/>
        <v>7.7737632525814671E-2</v>
      </c>
      <c r="AY283" s="141">
        <f t="shared" si="336"/>
        <v>7.7737632525814671E-2</v>
      </c>
      <c r="BA283" s="140" t="s">
        <v>114</v>
      </c>
      <c r="BB283" s="140" t="s">
        <v>114</v>
      </c>
      <c r="BC283" s="140" t="s">
        <v>114</v>
      </c>
      <c r="BD283" s="140" t="s">
        <v>114</v>
      </c>
      <c r="BF283" s="77" t="s">
        <v>248</v>
      </c>
      <c r="BG283" s="77" t="str">
        <f t="shared" si="332"/>
        <v>Total Contractors &amp; Outside Services (%Operating Expenses)Strong Case Scenario</v>
      </c>
    </row>
    <row r="284" spans="2:59" x14ac:dyDescent="0.25">
      <c r="B284" s="92" t="s">
        <v>275</v>
      </c>
      <c r="C284" s="91" t="s">
        <v>119</v>
      </c>
      <c r="D284" s="146">
        <f t="shared" ref="D284:O284" si="338">D202/D$29</f>
        <v>4.2583697282298173E-3</v>
      </c>
      <c r="E284" s="146">
        <f t="shared" si="338"/>
        <v>2.4571683214247129E-4</v>
      </c>
      <c r="F284" s="146">
        <f t="shared" si="338"/>
        <v>1.4966410001469503E-3</v>
      </c>
      <c r="G284" s="146">
        <f t="shared" si="338"/>
        <v>0</v>
      </c>
      <c r="H284" s="146">
        <f t="shared" si="338"/>
        <v>1.2919624486256608E-4</v>
      </c>
      <c r="I284" s="146">
        <f t="shared" si="338"/>
        <v>9.0705806736263023E-2</v>
      </c>
      <c r="J284" s="146">
        <f t="shared" si="338"/>
        <v>3.1017597708673239E-2</v>
      </c>
      <c r="K284" s="146">
        <f t="shared" si="338"/>
        <v>7.6921381849304454E-3</v>
      </c>
      <c r="L284" s="146">
        <f t="shared" si="338"/>
        <v>0.31223490943514459</v>
      </c>
      <c r="M284" s="146">
        <f t="shared" si="338"/>
        <v>0.29633353752839647</v>
      </c>
      <c r="N284" s="146">
        <f t="shared" si="338"/>
        <v>2.6901381352971699E-2</v>
      </c>
      <c r="O284" s="146">
        <f t="shared" si="338"/>
        <v>-6.1896059128375869E-2</v>
      </c>
      <c r="P284" s="141">
        <f t="shared" si="324"/>
        <v>5.9093269635282109E-2</v>
      </c>
      <c r="Q284" s="141">
        <f t="shared" si="336"/>
        <v>5.9093269635282109E-2</v>
      </c>
      <c r="R284" s="141">
        <f t="shared" si="336"/>
        <v>5.9093269635282109E-2</v>
      </c>
      <c r="S284" s="141">
        <f t="shared" si="336"/>
        <v>5.9093269635282109E-2</v>
      </c>
      <c r="T284" s="141">
        <f t="shared" si="336"/>
        <v>5.9093269635282109E-2</v>
      </c>
      <c r="U284" s="141">
        <f t="shared" si="336"/>
        <v>5.9093269635282109E-2</v>
      </c>
      <c r="V284" s="141">
        <f t="shared" si="336"/>
        <v>5.9093269635282109E-2</v>
      </c>
      <c r="W284" s="141">
        <f t="shared" si="336"/>
        <v>5.9093269635282109E-2</v>
      </c>
      <c r="X284" s="141">
        <f t="shared" si="336"/>
        <v>5.9093269635282109E-2</v>
      </c>
      <c r="Y284" s="141">
        <f t="shared" si="336"/>
        <v>5.9093269635282109E-2</v>
      </c>
      <c r="Z284" s="141">
        <f t="shared" si="336"/>
        <v>5.9093269635282109E-2</v>
      </c>
      <c r="AA284" s="141">
        <f t="shared" si="336"/>
        <v>5.9093269635282109E-2</v>
      </c>
      <c r="AB284" s="141">
        <f t="shared" si="336"/>
        <v>5.9093269635282109E-2</v>
      </c>
      <c r="AC284" s="141">
        <f t="shared" si="336"/>
        <v>5.9093269635282109E-2</v>
      </c>
      <c r="AD284" s="141">
        <f t="shared" si="336"/>
        <v>5.9093269635282109E-2</v>
      </c>
      <c r="AE284" s="141">
        <f t="shared" si="336"/>
        <v>5.9093269635282109E-2</v>
      </c>
      <c r="AF284" s="141">
        <f t="shared" si="336"/>
        <v>5.9093269635282109E-2</v>
      </c>
      <c r="AG284" s="141">
        <f t="shared" si="336"/>
        <v>5.9093269635282109E-2</v>
      </c>
      <c r="AH284" s="141">
        <f t="shared" si="336"/>
        <v>5.9093269635282109E-2</v>
      </c>
      <c r="AI284" s="141">
        <f t="shared" si="336"/>
        <v>5.9093269635282109E-2</v>
      </c>
      <c r="AJ284" s="141">
        <f t="shared" si="336"/>
        <v>5.9093269635282109E-2</v>
      </c>
      <c r="AK284" s="141">
        <f t="shared" si="336"/>
        <v>5.9093269635282109E-2</v>
      </c>
      <c r="AL284" s="141">
        <f t="shared" si="336"/>
        <v>5.9093269635282109E-2</v>
      </c>
      <c r="AM284" s="141">
        <f t="shared" si="336"/>
        <v>5.9093269635282109E-2</v>
      </c>
      <c r="AN284" s="141">
        <f t="shared" si="336"/>
        <v>5.9093269635282109E-2</v>
      </c>
      <c r="AO284" s="141">
        <f t="shared" si="336"/>
        <v>5.9093269635282109E-2</v>
      </c>
      <c r="AP284" s="141">
        <f t="shared" si="336"/>
        <v>5.9093269635282109E-2</v>
      </c>
      <c r="AQ284" s="141">
        <f t="shared" si="336"/>
        <v>5.9093269635282109E-2</v>
      </c>
      <c r="AR284" s="141">
        <f t="shared" si="336"/>
        <v>5.9093269635282109E-2</v>
      </c>
      <c r="AS284" s="141">
        <f t="shared" si="336"/>
        <v>5.9093269635282109E-2</v>
      </c>
      <c r="AT284" s="141">
        <f t="shared" si="336"/>
        <v>5.9093269635282109E-2</v>
      </c>
      <c r="AU284" s="141">
        <f t="shared" si="336"/>
        <v>5.9093269635282109E-2</v>
      </c>
      <c r="AV284" s="141">
        <f t="shared" si="336"/>
        <v>5.9093269635282109E-2</v>
      </c>
      <c r="AW284" s="141">
        <f t="shared" si="336"/>
        <v>5.9093269635282109E-2</v>
      </c>
      <c r="AX284" s="141">
        <f t="shared" si="336"/>
        <v>5.9093269635282109E-2</v>
      </c>
      <c r="AY284" s="141">
        <f t="shared" si="336"/>
        <v>5.9093269635282109E-2</v>
      </c>
      <c r="BA284" s="140" t="s">
        <v>114</v>
      </c>
      <c r="BB284" s="140" t="s">
        <v>114</v>
      </c>
      <c r="BC284" s="140" t="s">
        <v>114</v>
      </c>
      <c r="BD284" s="140" t="s">
        <v>114</v>
      </c>
      <c r="BF284" s="77" t="s">
        <v>248</v>
      </c>
      <c r="BG284" s="77" t="str">
        <f t="shared" si="332"/>
        <v>Travel &amp; Entertainment (%Operating Expenses)Strong Case Scenario</v>
      </c>
    </row>
    <row r="285" spans="2:59" x14ac:dyDescent="0.25">
      <c r="B285" s="92" t="s">
        <v>276</v>
      </c>
      <c r="C285" s="91" t="s">
        <v>119</v>
      </c>
      <c r="D285" s="146">
        <f t="shared" ref="D285:O285" si="339">D203/D$29</f>
        <v>2.451817089855678E-2</v>
      </c>
      <c r="E285" s="146">
        <f t="shared" si="339"/>
        <v>7.1307320424346208E-3</v>
      </c>
      <c r="F285" s="146">
        <f t="shared" si="339"/>
        <v>4.1692673630470351E-3</v>
      </c>
      <c r="G285" s="146">
        <f t="shared" si="339"/>
        <v>0</v>
      </c>
      <c r="H285" s="146">
        <f t="shared" si="339"/>
        <v>0</v>
      </c>
      <c r="I285" s="146">
        <f t="shared" si="339"/>
        <v>0</v>
      </c>
      <c r="J285" s="146">
        <f t="shared" si="339"/>
        <v>0</v>
      </c>
      <c r="K285" s="146">
        <f t="shared" si="339"/>
        <v>0</v>
      </c>
      <c r="L285" s="146">
        <f t="shared" si="339"/>
        <v>0</v>
      </c>
      <c r="M285" s="146">
        <f t="shared" si="339"/>
        <v>0</v>
      </c>
      <c r="N285" s="146">
        <f t="shared" si="339"/>
        <v>0</v>
      </c>
      <c r="O285" s="146">
        <f t="shared" si="339"/>
        <v>0</v>
      </c>
      <c r="P285" s="141">
        <f t="shared" si="324"/>
        <v>2.9848475253365365E-3</v>
      </c>
      <c r="Q285" s="141">
        <f t="shared" si="336"/>
        <v>2.9848475253365365E-3</v>
      </c>
      <c r="R285" s="141">
        <f t="shared" si="336"/>
        <v>2.9848475253365365E-3</v>
      </c>
      <c r="S285" s="141">
        <f t="shared" si="336"/>
        <v>2.9848475253365365E-3</v>
      </c>
      <c r="T285" s="141">
        <f t="shared" si="336"/>
        <v>2.9848475253365365E-3</v>
      </c>
      <c r="U285" s="141">
        <f t="shared" si="336"/>
        <v>2.9848475253365365E-3</v>
      </c>
      <c r="V285" s="141">
        <f t="shared" si="336"/>
        <v>2.9848475253365365E-3</v>
      </c>
      <c r="W285" s="141">
        <f t="shared" si="336"/>
        <v>2.9848475253365365E-3</v>
      </c>
      <c r="X285" s="141">
        <f t="shared" si="336"/>
        <v>2.9848475253365365E-3</v>
      </c>
      <c r="Y285" s="141">
        <f t="shared" si="336"/>
        <v>2.9848475253365365E-3</v>
      </c>
      <c r="Z285" s="141">
        <f t="shared" si="336"/>
        <v>2.9848475253365365E-3</v>
      </c>
      <c r="AA285" s="141">
        <f t="shared" si="336"/>
        <v>2.9848475253365365E-3</v>
      </c>
      <c r="AB285" s="141">
        <f t="shared" si="336"/>
        <v>2.9848475253365365E-3</v>
      </c>
      <c r="AC285" s="141">
        <f t="shared" si="336"/>
        <v>2.9848475253365365E-3</v>
      </c>
      <c r="AD285" s="141">
        <f t="shared" si="336"/>
        <v>2.9848475253365365E-3</v>
      </c>
      <c r="AE285" s="141">
        <f t="shared" si="336"/>
        <v>2.9848475253365365E-3</v>
      </c>
      <c r="AF285" s="141">
        <f t="shared" si="336"/>
        <v>2.9848475253365365E-3</v>
      </c>
      <c r="AG285" s="141">
        <f t="shared" si="336"/>
        <v>2.9848475253365365E-3</v>
      </c>
      <c r="AH285" s="141">
        <f t="shared" si="336"/>
        <v>2.9848475253365365E-3</v>
      </c>
      <c r="AI285" s="141">
        <f t="shared" si="336"/>
        <v>2.9848475253365365E-3</v>
      </c>
      <c r="AJ285" s="141">
        <f t="shared" si="336"/>
        <v>2.9848475253365365E-3</v>
      </c>
      <c r="AK285" s="141">
        <f t="shared" si="336"/>
        <v>2.9848475253365365E-3</v>
      </c>
      <c r="AL285" s="141">
        <f t="shared" si="336"/>
        <v>2.9848475253365365E-3</v>
      </c>
      <c r="AM285" s="141">
        <f t="shared" si="336"/>
        <v>2.9848475253365365E-3</v>
      </c>
      <c r="AN285" s="141">
        <f t="shared" si="336"/>
        <v>2.9848475253365365E-3</v>
      </c>
      <c r="AO285" s="141">
        <f t="shared" si="336"/>
        <v>2.9848475253365365E-3</v>
      </c>
      <c r="AP285" s="141">
        <f t="shared" si="336"/>
        <v>2.9848475253365365E-3</v>
      </c>
      <c r="AQ285" s="141">
        <f t="shared" si="336"/>
        <v>2.9848475253365365E-3</v>
      </c>
      <c r="AR285" s="141">
        <f t="shared" si="336"/>
        <v>2.9848475253365365E-3</v>
      </c>
      <c r="AS285" s="141">
        <f t="shared" si="336"/>
        <v>2.9848475253365365E-3</v>
      </c>
      <c r="AT285" s="141">
        <f t="shared" si="336"/>
        <v>2.9848475253365365E-3</v>
      </c>
      <c r="AU285" s="141">
        <f t="shared" si="336"/>
        <v>2.9848475253365365E-3</v>
      </c>
      <c r="AV285" s="141">
        <f t="shared" si="336"/>
        <v>2.9848475253365365E-3</v>
      </c>
      <c r="AW285" s="141">
        <f t="shared" si="336"/>
        <v>2.9848475253365365E-3</v>
      </c>
      <c r="AX285" s="141">
        <f t="shared" si="336"/>
        <v>2.9848475253365365E-3</v>
      </c>
      <c r="AY285" s="141">
        <f t="shared" si="336"/>
        <v>2.9848475253365365E-3</v>
      </c>
      <c r="BA285" s="140" t="s">
        <v>114</v>
      </c>
      <c r="BB285" s="140" t="s">
        <v>114</v>
      </c>
      <c r="BC285" s="140" t="s">
        <v>114</v>
      </c>
      <c r="BD285" s="140" t="s">
        <v>114</v>
      </c>
      <c r="BF285" s="77" t="s">
        <v>248</v>
      </c>
      <c r="BG285" s="77" t="str">
        <f t="shared" si="332"/>
        <v>Driver Background Check (%Operating Expenses)Strong Case Scenario</v>
      </c>
    </row>
    <row r="286" spans="2:59" x14ac:dyDescent="0.25">
      <c r="B286" s="92" t="s">
        <v>277</v>
      </c>
      <c r="C286" s="91" t="s">
        <v>119</v>
      </c>
      <c r="D286" s="146">
        <f t="shared" ref="D286:O286" si="340">D204/D$29</f>
        <v>2.0599913876274301E-2</v>
      </c>
      <c r="E286" s="146">
        <f t="shared" si="340"/>
        <v>4.4007234034465964E-2</v>
      </c>
      <c r="F286" s="146">
        <f t="shared" si="340"/>
        <v>2.7691168323975006E-3</v>
      </c>
      <c r="G286" s="146">
        <f t="shared" si="340"/>
        <v>9.4200644704118472E-3</v>
      </c>
      <c r="H286" s="146">
        <f t="shared" si="340"/>
        <v>1.5040396350297859E-2</v>
      </c>
      <c r="I286" s="146">
        <f t="shared" si="340"/>
        <v>1.2388306206178652E-2</v>
      </c>
      <c r="J286" s="146">
        <f t="shared" si="340"/>
        <v>3.0689248453519578E-2</v>
      </c>
      <c r="K286" s="146">
        <f t="shared" si="340"/>
        <v>-2.2306876018614666E-5</v>
      </c>
      <c r="L286" s="146">
        <f t="shared" si="340"/>
        <v>-4.2179764011544371E-2</v>
      </c>
      <c r="M286" s="146">
        <f t="shared" si="340"/>
        <v>2.876658538503192E-2</v>
      </c>
      <c r="N286" s="146">
        <f t="shared" si="340"/>
        <v>8.8029729827594719E-3</v>
      </c>
      <c r="O286" s="146">
        <f t="shared" si="340"/>
        <v>4.9086584680673329E-3</v>
      </c>
      <c r="P286" s="141">
        <f t="shared" si="324"/>
        <v>1.1265868847653454E-2</v>
      </c>
      <c r="Q286" s="141">
        <f t="shared" si="336"/>
        <v>1.1265868847653454E-2</v>
      </c>
      <c r="R286" s="141">
        <f t="shared" si="336"/>
        <v>1.1265868847653454E-2</v>
      </c>
      <c r="S286" s="141">
        <f t="shared" si="336"/>
        <v>1.1265868847653454E-2</v>
      </c>
      <c r="T286" s="141">
        <f t="shared" si="336"/>
        <v>1.1265868847653454E-2</v>
      </c>
      <c r="U286" s="141">
        <f t="shared" si="336"/>
        <v>1.1265868847653454E-2</v>
      </c>
      <c r="V286" s="141">
        <f t="shared" si="336"/>
        <v>1.1265868847653454E-2</v>
      </c>
      <c r="W286" s="141">
        <f t="shared" si="336"/>
        <v>1.1265868847653454E-2</v>
      </c>
      <c r="X286" s="141">
        <f t="shared" si="336"/>
        <v>1.1265868847653454E-2</v>
      </c>
      <c r="Y286" s="141">
        <f t="shared" si="336"/>
        <v>1.1265868847653454E-2</v>
      </c>
      <c r="Z286" s="141">
        <f t="shared" si="336"/>
        <v>1.1265868847653454E-2</v>
      </c>
      <c r="AA286" s="141">
        <f t="shared" si="336"/>
        <v>1.1265868847653454E-2</v>
      </c>
      <c r="AB286" s="141">
        <f t="shared" si="336"/>
        <v>1.1265868847653454E-2</v>
      </c>
      <c r="AC286" s="141">
        <f t="shared" si="336"/>
        <v>1.1265868847653454E-2</v>
      </c>
      <c r="AD286" s="141">
        <f t="shared" si="336"/>
        <v>1.1265868847653454E-2</v>
      </c>
      <c r="AE286" s="141">
        <f t="shared" si="336"/>
        <v>1.1265868847653454E-2</v>
      </c>
      <c r="AF286" s="141">
        <f t="shared" si="336"/>
        <v>1.1265868847653454E-2</v>
      </c>
      <c r="AG286" s="141">
        <f t="shared" si="336"/>
        <v>1.1265868847653454E-2</v>
      </c>
      <c r="AH286" s="141">
        <f t="shared" si="336"/>
        <v>1.1265868847653454E-2</v>
      </c>
      <c r="AI286" s="141">
        <f t="shared" si="336"/>
        <v>1.1265868847653454E-2</v>
      </c>
      <c r="AJ286" s="141">
        <f t="shared" si="336"/>
        <v>1.1265868847653454E-2</v>
      </c>
      <c r="AK286" s="141">
        <f t="shared" si="336"/>
        <v>1.1265868847653454E-2</v>
      </c>
      <c r="AL286" s="141">
        <f t="shared" si="336"/>
        <v>1.1265868847653454E-2</v>
      </c>
      <c r="AM286" s="141">
        <f t="shared" si="336"/>
        <v>1.1265868847653454E-2</v>
      </c>
      <c r="AN286" s="141">
        <f t="shared" si="336"/>
        <v>1.1265868847653454E-2</v>
      </c>
      <c r="AO286" s="141">
        <f t="shared" si="336"/>
        <v>1.1265868847653454E-2</v>
      </c>
      <c r="AP286" s="141">
        <f t="shared" si="336"/>
        <v>1.1265868847653454E-2</v>
      </c>
      <c r="AQ286" s="141">
        <f t="shared" si="336"/>
        <v>1.1265868847653454E-2</v>
      </c>
      <c r="AR286" s="141">
        <f t="shared" si="336"/>
        <v>1.1265868847653454E-2</v>
      </c>
      <c r="AS286" s="141">
        <f t="shared" si="336"/>
        <v>1.1265868847653454E-2</v>
      </c>
      <c r="AT286" s="141">
        <f t="shared" si="336"/>
        <v>1.1265868847653454E-2</v>
      </c>
      <c r="AU286" s="141">
        <f t="shared" si="336"/>
        <v>1.1265868847653454E-2</v>
      </c>
      <c r="AV286" s="141">
        <f t="shared" si="336"/>
        <v>1.1265868847653454E-2</v>
      </c>
      <c r="AW286" s="141">
        <f t="shared" si="336"/>
        <v>1.1265868847653454E-2</v>
      </c>
      <c r="AX286" s="141">
        <f t="shared" si="336"/>
        <v>1.1265868847653454E-2</v>
      </c>
      <c r="AY286" s="141">
        <f t="shared" si="336"/>
        <v>1.1265868847653454E-2</v>
      </c>
      <c r="BA286" s="140" t="s">
        <v>114</v>
      </c>
      <c r="BB286" s="140" t="s">
        <v>114</v>
      </c>
      <c r="BC286" s="140" t="s">
        <v>114</v>
      </c>
      <c r="BD286" s="140" t="s">
        <v>114</v>
      </c>
      <c r="BF286" s="77" t="s">
        <v>248</v>
      </c>
      <c r="BG286" s="77" t="str">
        <f t="shared" si="332"/>
        <v>Facilities &amp; Technology Expenses (%Operating Expenses)Strong Case Scenario</v>
      </c>
    </row>
    <row r="287" spans="2:59" x14ac:dyDescent="0.25">
      <c r="B287" s="92"/>
      <c r="C287" s="91"/>
      <c r="D287" s="146"/>
      <c r="E287" s="146"/>
      <c r="F287" s="146"/>
      <c r="G287" s="146"/>
      <c r="H287" s="146"/>
      <c r="I287" s="146"/>
      <c r="J287" s="146"/>
      <c r="K287" s="146"/>
      <c r="L287" s="146"/>
      <c r="M287" s="146"/>
      <c r="N287" s="146"/>
      <c r="O287" s="146"/>
      <c r="BA287" s="140" t="s">
        <v>114</v>
      </c>
      <c r="BB287" s="140" t="s">
        <v>114</v>
      </c>
      <c r="BC287" s="140" t="s">
        <v>114</v>
      </c>
      <c r="BD287" s="140" t="s">
        <v>114</v>
      </c>
      <c r="BF287" s="77" t="s">
        <v>248</v>
      </c>
      <c r="BG287" s="77" t="str">
        <f t="shared" si="332"/>
        <v>Strong Case Scenario</v>
      </c>
    </row>
    <row r="288" spans="2:59" x14ac:dyDescent="0.25">
      <c r="B288" s="163" t="s">
        <v>131</v>
      </c>
      <c r="C288" s="164"/>
      <c r="D288" s="70">
        <v>44562</v>
      </c>
      <c r="E288" s="70">
        <v>44593</v>
      </c>
      <c r="F288" s="70">
        <v>44621</v>
      </c>
      <c r="G288" s="70">
        <v>44652</v>
      </c>
      <c r="H288" s="70">
        <v>44682</v>
      </c>
      <c r="I288" s="70">
        <v>44713</v>
      </c>
      <c r="J288" s="70">
        <v>44743</v>
      </c>
      <c r="K288" s="70">
        <v>44774</v>
      </c>
      <c r="L288" s="70">
        <v>44805</v>
      </c>
      <c r="M288" s="70">
        <v>44835</v>
      </c>
      <c r="N288" s="70">
        <v>44866</v>
      </c>
      <c r="O288" s="70">
        <v>44896</v>
      </c>
      <c r="P288" s="70">
        <v>44927</v>
      </c>
      <c r="Q288" s="70">
        <v>44958</v>
      </c>
      <c r="R288" s="70">
        <v>44986</v>
      </c>
      <c r="S288" s="70">
        <v>45017</v>
      </c>
      <c r="T288" s="70">
        <v>45047</v>
      </c>
      <c r="U288" s="70">
        <v>45078</v>
      </c>
      <c r="V288" s="70">
        <v>45108</v>
      </c>
      <c r="W288" s="70">
        <v>45139</v>
      </c>
      <c r="X288" s="70">
        <v>45170</v>
      </c>
      <c r="Y288" s="70">
        <v>45200</v>
      </c>
      <c r="Z288" s="70">
        <v>45231</v>
      </c>
      <c r="AA288" s="70">
        <v>45261</v>
      </c>
      <c r="AB288" s="70">
        <v>45292</v>
      </c>
      <c r="AC288" s="70">
        <v>45323</v>
      </c>
      <c r="AD288" s="70">
        <v>45352</v>
      </c>
      <c r="AE288" s="70">
        <v>45383</v>
      </c>
      <c r="AF288" s="70">
        <v>45413</v>
      </c>
      <c r="AG288" s="70">
        <v>45444</v>
      </c>
      <c r="AH288" s="70">
        <v>45474</v>
      </c>
      <c r="AI288" s="70">
        <v>45505</v>
      </c>
      <c r="AJ288" s="70">
        <v>45536</v>
      </c>
      <c r="AK288" s="70">
        <v>45566</v>
      </c>
      <c r="AL288" s="70">
        <v>45597</v>
      </c>
      <c r="AM288" s="70">
        <v>45627</v>
      </c>
      <c r="AN288" s="70">
        <v>45658</v>
      </c>
      <c r="AO288" s="70">
        <v>45689</v>
      </c>
      <c r="AP288" s="70">
        <v>45717</v>
      </c>
      <c r="AQ288" s="70">
        <v>45748</v>
      </c>
      <c r="AR288" s="70">
        <v>45778</v>
      </c>
      <c r="AS288" s="70">
        <v>45809</v>
      </c>
      <c r="AT288" s="70">
        <v>45839</v>
      </c>
      <c r="AU288" s="70">
        <v>45870</v>
      </c>
      <c r="AV288" s="70">
        <v>45901</v>
      </c>
      <c r="AW288" s="70">
        <v>45931</v>
      </c>
      <c r="AX288" s="70">
        <v>45962</v>
      </c>
      <c r="AY288" s="70">
        <v>45992</v>
      </c>
      <c r="BA288" s="140" t="s">
        <v>114</v>
      </c>
      <c r="BB288" s="140" t="s">
        <v>114</v>
      </c>
      <c r="BC288" s="140" t="s">
        <v>114</v>
      </c>
      <c r="BD288" s="140" t="s">
        <v>114</v>
      </c>
      <c r="BF288" s="77" t="s">
        <v>248</v>
      </c>
      <c r="BG288" s="77" t="str">
        <f t="shared" si="332"/>
        <v>Demand &amp; CapacityStrong Case Scenario</v>
      </c>
    </row>
    <row r="289" spans="2:59" x14ac:dyDescent="0.25">
      <c r="B289" s="166" t="s">
        <v>132</v>
      </c>
      <c r="C289" s="166" t="s">
        <v>113</v>
      </c>
      <c r="D289" s="170">
        <f t="shared" ref="D289:AY289" si="341">D171/D233</f>
        <v>89.765232124703488</v>
      </c>
      <c r="E289" s="170">
        <f t="shared" si="341"/>
        <v>89.273561701361814</v>
      </c>
      <c r="F289" s="170">
        <f t="shared" si="341"/>
        <v>94.70148014939825</v>
      </c>
      <c r="G289" s="170">
        <f t="shared" si="341"/>
        <v>95.997263572679515</v>
      </c>
      <c r="H289" s="170">
        <f t="shared" si="341"/>
        <v>100.6811526913672</v>
      </c>
      <c r="I289" s="170">
        <f t="shared" si="341"/>
        <v>112.74226337696808</v>
      </c>
      <c r="J289" s="170">
        <f t="shared" si="341"/>
        <v>113.86222902051796</v>
      </c>
      <c r="K289" s="170">
        <f t="shared" si="341"/>
        <v>109.85135956910781</v>
      </c>
      <c r="L289" s="170">
        <f t="shared" si="341"/>
        <v>118.00785530527681</v>
      </c>
      <c r="M289" s="170">
        <f t="shared" si="341"/>
        <v>127.54997083231403</v>
      </c>
      <c r="N289" s="170">
        <f t="shared" si="341"/>
        <v>133.14323227056019</v>
      </c>
      <c r="O289" s="170">
        <f t="shared" si="341"/>
        <v>140.65583478855061</v>
      </c>
      <c r="P289" s="170">
        <f t="shared" si="341"/>
        <v>174.25591106512078</v>
      </c>
      <c r="Q289" s="170">
        <f t="shared" si="341"/>
        <v>158.68231016963196</v>
      </c>
      <c r="R289" s="170">
        <f t="shared" si="341"/>
        <v>89.453894588933679</v>
      </c>
      <c r="S289" s="170">
        <f t="shared" si="341"/>
        <v>148.34930291873704</v>
      </c>
      <c r="T289" s="170">
        <f t="shared" si="341"/>
        <v>99.443168306470241</v>
      </c>
      <c r="U289" s="170">
        <f t="shared" si="341"/>
        <v>156.60018611711129</v>
      </c>
      <c r="V289" s="170">
        <f t="shared" si="341"/>
        <v>116.97282057771497</v>
      </c>
      <c r="W289" s="170">
        <f t="shared" si="341"/>
        <v>174.26449766054611</v>
      </c>
      <c r="X289" s="170">
        <f t="shared" si="341"/>
        <v>199.14440532858873</v>
      </c>
      <c r="Y289" s="170">
        <f t="shared" si="341"/>
        <v>179.50804920989103</v>
      </c>
      <c r="Z289" s="170">
        <f t="shared" si="341"/>
        <v>201.37968010378316</v>
      </c>
      <c r="AA289" s="170">
        <f t="shared" si="341"/>
        <v>183.2302708972974</v>
      </c>
      <c r="AB289" s="170">
        <f t="shared" si="341"/>
        <v>216.9131991520176</v>
      </c>
      <c r="AC289" s="170">
        <f t="shared" si="341"/>
        <v>212.93675508688514</v>
      </c>
      <c r="AD289" s="170">
        <f t="shared" si="341"/>
        <v>149.34845019617404</v>
      </c>
      <c r="AE289" s="170">
        <f t="shared" si="341"/>
        <v>201.02570851067077</v>
      </c>
      <c r="AF289" s="170">
        <f t="shared" si="341"/>
        <v>154.3748438944406</v>
      </c>
      <c r="AG289" s="170">
        <f t="shared" si="341"/>
        <v>204.46269304750228</v>
      </c>
      <c r="AH289" s="170">
        <f t="shared" si="341"/>
        <v>170.58116805449094</v>
      </c>
      <c r="AI289" s="170">
        <f t="shared" si="341"/>
        <v>221.41156759825708</v>
      </c>
      <c r="AJ289" s="170">
        <f t="shared" si="341"/>
        <v>239.26638031766899</v>
      </c>
      <c r="AK289" s="170">
        <f t="shared" si="341"/>
        <v>223.31613352146502</v>
      </c>
      <c r="AL289" s="170">
        <f t="shared" si="341"/>
        <v>241.37805075160489</v>
      </c>
      <c r="AM289" s="170">
        <f t="shared" si="341"/>
        <v>225.24144977568312</v>
      </c>
      <c r="AN289" s="170">
        <f t="shared" si="341"/>
        <v>241.8318033376213</v>
      </c>
      <c r="AO289" s="170">
        <f t="shared" si="341"/>
        <v>239.76678664878042</v>
      </c>
      <c r="AP289" s="170">
        <f t="shared" si="341"/>
        <v>67.724096086222943</v>
      </c>
      <c r="AQ289" s="170">
        <f t="shared" si="341"/>
        <v>126.92018369850244</v>
      </c>
      <c r="AR289" s="170">
        <f t="shared" si="341"/>
        <v>72.417898472293629</v>
      </c>
      <c r="AS289" s="170">
        <f t="shared" si="341"/>
        <v>131.12641289319828</v>
      </c>
      <c r="AT289" s="170">
        <f t="shared" si="341"/>
        <v>77.051414838243389</v>
      </c>
      <c r="AU289" s="170">
        <f t="shared" si="341"/>
        <v>135.14676576436139</v>
      </c>
      <c r="AV289" s="170">
        <f t="shared" si="341"/>
        <v>193.41122736447807</v>
      </c>
      <c r="AW289" s="170">
        <f t="shared" si="341"/>
        <v>138.77926868753931</v>
      </c>
      <c r="AX289" s="170">
        <f t="shared" si="341"/>
        <v>195.81563051845151</v>
      </c>
      <c r="AY289" s="170">
        <f t="shared" si="341"/>
        <v>142.39719512393239</v>
      </c>
      <c r="BA289" s="140" t="s">
        <v>114</v>
      </c>
      <c r="BB289" s="140" t="s">
        <v>114</v>
      </c>
      <c r="BC289" s="140" t="s">
        <v>114</v>
      </c>
      <c r="BD289" s="140" t="s">
        <v>114</v>
      </c>
      <c r="BF289" s="77" t="s">
        <v>248</v>
      </c>
      <c r="BG289" s="77" t="str">
        <f t="shared" si="332"/>
        <v>Rides per active driverStrong Case Scenario</v>
      </c>
    </row>
    <row r="290" spans="2:59" x14ac:dyDescent="0.25">
      <c r="B290" s="91" t="s">
        <v>133</v>
      </c>
      <c r="C290" s="91" t="s">
        <v>113</v>
      </c>
      <c r="D290" s="98">
        <f t="shared" ref="D290:AY290" si="342">D171/D234</f>
        <v>4.1669372294372291</v>
      </c>
      <c r="E290" s="98">
        <f t="shared" si="342"/>
        <v>3.9951165163230242</v>
      </c>
      <c r="F290" s="98">
        <f t="shared" si="342"/>
        <v>4.210296390748705</v>
      </c>
      <c r="G290" s="98">
        <f t="shared" si="342"/>
        <v>4.4344737387646269</v>
      </c>
      <c r="H290" s="98">
        <f t="shared" si="342"/>
        <v>4.8002060157788016</v>
      </c>
      <c r="I290" s="98">
        <f t="shared" si="342"/>
        <v>4.825687635154762</v>
      </c>
      <c r="J290" s="98">
        <f t="shared" si="342"/>
        <v>4.7413575169478213</v>
      </c>
      <c r="K290" s="98">
        <f t="shared" si="342"/>
        <v>5.0414901612121916</v>
      </c>
      <c r="L290" s="98">
        <f t="shared" si="342"/>
        <v>5.2037822839882502</v>
      </c>
      <c r="M290" s="98">
        <f t="shared" si="342"/>
        <v>5.2526117242998653</v>
      </c>
      <c r="N290" s="98">
        <f t="shared" si="342"/>
        <v>5.0834692620881787</v>
      </c>
      <c r="O290" s="98">
        <f t="shared" si="342"/>
        <v>4.7655536362665867</v>
      </c>
      <c r="P290" s="98">
        <f t="shared" si="342"/>
        <v>6.9512847179445822</v>
      </c>
      <c r="Q290" s="98">
        <f t="shared" si="342"/>
        <v>5.9852377396524767</v>
      </c>
      <c r="R290" s="98">
        <f t="shared" si="342"/>
        <v>6.112560317146789</v>
      </c>
      <c r="S290" s="98">
        <f t="shared" si="342"/>
        <v>6.2034926762192786</v>
      </c>
      <c r="T290" s="98">
        <f t="shared" si="342"/>
        <v>6.2698252138855635</v>
      </c>
      <c r="U290" s="98">
        <f t="shared" si="342"/>
        <v>6.3089635024256134</v>
      </c>
      <c r="V290" s="98">
        <f t="shared" si="342"/>
        <v>6.8902370687088892</v>
      </c>
      <c r="W290" s="98">
        <f t="shared" si="342"/>
        <v>6.8741908214239027</v>
      </c>
      <c r="X290" s="98">
        <f t="shared" si="342"/>
        <v>6.8930539840986347</v>
      </c>
      <c r="Y290" s="98">
        <f t="shared" si="342"/>
        <v>6.8982952136672413</v>
      </c>
      <c r="Z290" s="98">
        <f t="shared" si="342"/>
        <v>6.9060888239694709</v>
      </c>
      <c r="AA290" s="98">
        <f t="shared" si="342"/>
        <v>6.9147001836823812</v>
      </c>
      <c r="AB290" s="98">
        <f t="shared" si="342"/>
        <v>7.3913308667181674</v>
      </c>
      <c r="AC290" s="98">
        <f t="shared" si="342"/>
        <v>7.3314557580334023</v>
      </c>
      <c r="AD290" s="98">
        <f t="shared" si="342"/>
        <v>7.3605122909588632</v>
      </c>
      <c r="AE290" s="98">
        <f t="shared" si="342"/>
        <v>7.3796116177050539</v>
      </c>
      <c r="AF290" s="98">
        <f t="shared" si="342"/>
        <v>7.391461908992488</v>
      </c>
      <c r="AG290" s="98">
        <f t="shared" si="342"/>
        <v>7.3978507278363228</v>
      </c>
      <c r="AH290" s="98">
        <f t="shared" si="342"/>
        <v>7.9296073252121095</v>
      </c>
      <c r="AI290" s="98">
        <f t="shared" si="342"/>
        <v>7.9278851405782893</v>
      </c>
      <c r="AJ290" s="98">
        <f t="shared" si="342"/>
        <v>7.9275623489511045</v>
      </c>
      <c r="AK290" s="98">
        <f t="shared" si="342"/>
        <v>7.925398892379854</v>
      </c>
      <c r="AL290" s="98">
        <f t="shared" si="342"/>
        <v>7.9225511833794018</v>
      </c>
      <c r="AM290" s="98">
        <f t="shared" si="342"/>
        <v>7.9187167796895954</v>
      </c>
      <c r="AN290" s="98">
        <f t="shared" si="342"/>
        <v>7.9137348270019618</v>
      </c>
      <c r="AO290" s="98">
        <f t="shared" si="342"/>
        <v>7.9132724732951454</v>
      </c>
      <c r="AP290" s="98">
        <f t="shared" si="342"/>
        <v>7.918117581959617</v>
      </c>
      <c r="AQ290" s="98">
        <f t="shared" si="342"/>
        <v>7.9207721163825431</v>
      </c>
      <c r="AR290" s="98">
        <f t="shared" si="342"/>
        <v>7.9219425649764688</v>
      </c>
      <c r="AS290" s="98">
        <f t="shared" si="342"/>
        <v>7.9221524892311308</v>
      </c>
      <c r="AT290" s="98">
        <f t="shared" si="342"/>
        <v>7.9218094769197691</v>
      </c>
      <c r="AU290" s="98">
        <f t="shared" si="342"/>
        <v>7.9211596562287401</v>
      </c>
      <c r="AV290" s="98">
        <f t="shared" si="342"/>
        <v>7.9205991991996134</v>
      </c>
      <c r="AW290" s="98">
        <f t="shared" si="342"/>
        <v>7.9200189367203198</v>
      </c>
      <c r="AX290" s="98">
        <f t="shared" si="342"/>
        <v>7.9195706070820258</v>
      </c>
      <c r="AY290" s="98">
        <f t="shared" si="342"/>
        <v>7.91932222572391</v>
      </c>
      <c r="BA290" s="140" t="s">
        <v>114</v>
      </c>
      <c r="BB290" s="140" t="s">
        <v>114</v>
      </c>
      <c r="BC290" s="140" t="s">
        <v>114</v>
      </c>
      <c r="BD290" s="140" t="s">
        <v>114</v>
      </c>
      <c r="BF290" s="77" t="s">
        <v>248</v>
      </c>
      <c r="BG290" s="77" t="str">
        <f t="shared" si="332"/>
        <v>Rides per active riderStrong Case Scenario</v>
      </c>
    </row>
    <row r="291" spans="2:59" x14ac:dyDescent="0.25">
      <c r="B291" s="91" t="s">
        <v>134</v>
      </c>
      <c r="C291" s="94" t="s">
        <v>119</v>
      </c>
      <c r="D291" s="96">
        <f t="shared" ref="D291:O291" si="343">D227/D171</f>
        <v>0.30933962306887353</v>
      </c>
      <c r="E291" s="96">
        <f t="shared" si="343"/>
        <v>0.44926251645553628</v>
      </c>
      <c r="F291" s="96">
        <f t="shared" si="343"/>
        <v>0.30283802003222332</v>
      </c>
      <c r="G291" s="96">
        <f t="shared" si="343"/>
        <v>0.32912519625874115</v>
      </c>
      <c r="H291" s="96">
        <f t="shared" si="343"/>
        <v>0.26121696827195573</v>
      </c>
      <c r="I291" s="96">
        <f t="shared" si="343"/>
        <v>0.24652441225012087</v>
      </c>
      <c r="J291" s="96">
        <f t="shared" si="343"/>
        <v>0.44838987471244451</v>
      </c>
      <c r="K291" s="96">
        <f t="shared" si="343"/>
        <v>0.26307672050353537</v>
      </c>
      <c r="L291" s="96">
        <f t="shared" si="343"/>
        <v>0.21571312604030102</v>
      </c>
      <c r="M291" s="96">
        <f t="shared" si="343"/>
        <v>0.24519303471914758</v>
      </c>
      <c r="N291" s="96">
        <f t="shared" si="343"/>
        <v>0.33255880084915096</v>
      </c>
      <c r="O291" s="96">
        <f t="shared" si="343"/>
        <v>0.50469980211359522</v>
      </c>
      <c r="P291" s="139">
        <f>AVERAGE(D291:O291)</f>
        <v>0.3256615079396355</v>
      </c>
      <c r="Q291" s="139">
        <f>AVERAGE(E291:P291)</f>
        <v>0.32702166501219893</v>
      </c>
      <c r="R291" s="139">
        <f t="shared" ref="R291:AY291" si="344">AVERAGE(F291:Q291)</f>
        <v>0.31683492739192082</v>
      </c>
      <c r="S291" s="139">
        <f t="shared" si="344"/>
        <v>0.31800133633856226</v>
      </c>
      <c r="T291" s="139">
        <f t="shared" si="344"/>
        <v>0.31707434801188067</v>
      </c>
      <c r="U291" s="139">
        <f t="shared" si="344"/>
        <v>0.32172912965687445</v>
      </c>
      <c r="V291" s="139">
        <f t="shared" si="344"/>
        <v>0.32799618944077052</v>
      </c>
      <c r="W291" s="139">
        <f t="shared" si="344"/>
        <v>0.31796338233479771</v>
      </c>
      <c r="X291" s="139">
        <f t="shared" si="344"/>
        <v>0.32253727082073624</v>
      </c>
      <c r="Y291" s="139">
        <f t="shared" si="344"/>
        <v>0.33143928288577251</v>
      </c>
      <c r="Z291" s="139">
        <f t="shared" si="344"/>
        <v>0.33862647023299131</v>
      </c>
      <c r="AA291" s="139">
        <f t="shared" si="344"/>
        <v>0.33913210934831134</v>
      </c>
      <c r="AB291" s="139">
        <f t="shared" si="344"/>
        <v>0.32533480161787104</v>
      </c>
      <c r="AC291" s="139">
        <f t="shared" si="344"/>
        <v>0.32530757609105737</v>
      </c>
      <c r="AD291" s="139">
        <f t="shared" si="344"/>
        <v>0.32516473534762885</v>
      </c>
      <c r="AE291" s="139">
        <f t="shared" si="344"/>
        <v>0.32585888601060459</v>
      </c>
      <c r="AF291" s="139">
        <f t="shared" si="344"/>
        <v>0.32651368181660806</v>
      </c>
      <c r="AG291" s="139">
        <f t="shared" si="344"/>
        <v>0.32730029296700203</v>
      </c>
      <c r="AH291" s="139">
        <f t="shared" si="344"/>
        <v>0.32776455657617931</v>
      </c>
      <c r="AI291" s="139">
        <f t="shared" si="344"/>
        <v>0.32774525383746339</v>
      </c>
      <c r="AJ291" s="139">
        <f t="shared" si="344"/>
        <v>0.3285604097960188</v>
      </c>
      <c r="AK291" s="139">
        <f t="shared" si="344"/>
        <v>0.32906233804395901</v>
      </c>
      <c r="AL291" s="139">
        <f t="shared" si="344"/>
        <v>0.32886425930714125</v>
      </c>
      <c r="AM291" s="139">
        <f t="shared" si="344"/>
        <v>0.32805074172998711</v>
      </c>
      <c r="AN291" s="139">
        <f t="shared" si="344"/>
        <v>0.32712729442846006</v>
      </c>
      <c r="AO291" s="139">
        <f t="shared" si="344"/>
        <v>0.32727666882934253</v>
      </c>
      <c r="AP291" s="139">
        <f t="shared" si="344"/>
        <v>0.32744075989086624</v>
      </c>
      <c r="AQ291" s="139">
        <f t="shared" si="344"/>
        <v>0.32763042860280273</v>
      </c>
      <c r="AR291" s="139">
        <f t="shared" si="344"/>
        <v>0.32777805715215252</v>
      </c>
      <c r="AS291" s="139">
        <f t="shared" si="344"/>
        <v>0.32788342176344792</v>
      </c>
      <c r="AT291" s="139">
        <f t="shared" si="344"/>
        <v>0.32793201582981846</v>
      </c>
      <c r="AU291" s="139">
        <f t="shared" si="344"/>
        <v>0.32794597076762172</v>
      </c>
      <c r="AV291" s="139">
        <f t="shared" si="344"/>
        <v>0.32796269717846821</v>
      </c>
      <c r="AW291" s="139">
        <f t="shared" si="344"/>
        <v>0.32791288779367228</v>
      </c>
      <c r="AX291" s="139">
        <f t="shared" si="344"/>
        <v>0.32781710027281508</v>
      </c>
      <c r="AY291" s="139">
        <f t="shared" si="344"/>
        <v>0.32772983701995456</v>
      </c>
      <c r="BA291" s="140" t="s">
        <v>114</v>
      </c>
      <c r="BB291" s="140" t="s">
        <v>114</v>
      </c>
      <c r="BC291" s="140" t="s">
        <v>114</v>
      </c>
      <c r="BD291" s="140" t="s">
        <v>114</v>
      </c>
      <c r="BF291" s="77" t="s">
        <v>248</v>
      </c>
      <c r="BG291" s="77" t="str">
        <f t="shared" si="332"/>
        <v>Surged trips rateStrong Case Scenario</v>
      </c>
    </row>
    <row r="292" spans="2:59" x14ac:dyDescent="0.25">
      <c r="B292" s="91" t="s">
        <v>158</v>
      </c>
      <c r="C292" s="94" t="s">
        <v>159</v>
      </c>
      <c r="D292" s="98">
        <f t="shared" ref="D292:AY292" si="345">D232/D218</f>
        <v>2.237482214777093</v>
      </c>
      <c r="E292" s="98">
        <f t="shared" si="345"/>
        <v>2.4183349055851657</v>
      </c>
      <c r="F292" s="98">
        <f t="shared" si="345"/>
        <v>2.2009995283380084</v>
      </c>
      <c r="G292" s="98">
        <f t="shared" si="345"/>
        <v>2.0987697937104786</v>
      </c>
      <c r="H292" s="98">
        <f t="shared" si="345"/>
        <v>2.2300295745707879</v>
      </c>
      <c r="I292" s="98">
        <f t="shared" si="345"/>
        <v>2.4582862933506147</v>
      </c>
      <c r="J292" s="98">
        <f t="shared" si="345"/>
        <v>2.6271687285923164</v>
      </c>
      <c r="K292" s="98">
        <f t="shared" si="345"/>
        <v>2.3149298814009986</v>
      </c>
      <c r="L292" s="98">
        <f t="shared" si="345"/>
        <v>2.3164769911345169</v>
      </c>
      <c r="M292" s="98">
        <f t="shared" si="345"/>
        <v>2.4805153050156097</v>
      </c>
      <c r="N292" s="98">
        <f t="shared" si="345"/>
        <v>2.750095671845544</v>
      </c>
      <c r="O292" s="98">
        <f t="shared" si="345"/>
        <v>2.6993519053331423</v>
      </c>
      <c r="P292" s="98">
        <f t="shared" si="345"/>
        <v>3.5252444411142845</v>
      </c>
      <c r="Q292" s="98">
        <f t="shared" si="345"/>
        <v>3.2101862623163355</v>
      </c>
      <c r="R292" s="98">
        <f t="shared" si="345"/>
        <v>1.809676599824577</v>
      </c>
      <c r="S292" s="98">
        <f t="shared" si="345"/>
        <v>3.0011467172669959</v>
      </c>
      <c r="T292" s="98">
        <f t="shared" si="345"/>
        <v>2.0117623220722134</v>
      </c>
      <c r="U292" s="98">
        <f t="shared" si="345"/>
        <v>3.1680643268422739</v>
      </c>
      <c r="V292" s="98">
        <f t="shared" si="345"/>
        <v>2.3663919518285206</v>
      </c>
      <c r="W292" s="98">
        <f t="shared" si="345"/>
        <v>3.525418150273453</v>
      </c>
      <c r="X292" s="98">
        <f t="shared" si="345"/>
        <v>4.0287454444013795</v>
      </c>
      <c r="Y292" s="98">
        <f t="shared" si="345"/>
        <v>3.6314966232390931</v>
      </c>
      <c r="Z292" s="98">
        <f t="shared" si="345"/>
        <v>4.0739656606193098</v>
      </c>
      <c r="AA292" s="98">
        <f t="shared" si="345"/>
        <v>3.706798179621996</v>
      </c>
      <c r="AB292" s="98">
        <f t="shared" si="345"/>
        <v>4.388212972753629</v>
      </c>
      <c r="AC292" s="98">
        <f t="shared" si="345"/>
        <v>4.3077684285753177</v>
      </c>
      <c r="AD292" s="98">
        <f t="shared" si="345"/>
        <v>3.0213597382435013</v>
      </c>
      <c r="AE292" s="98">
        <f t="shared" si="345"/>
        <v>4.0668047190862247</v>
      </c>
      <c r="AF292" s="98">
        <f t="shared" si="345"/>
        <v>3.1230450488614245</v>
      </c>
      <c r="AG292" s="98">
        <f t="shared" si="345"/>
        <v>4.1363358503896155</v>
      </c>
      <c r="AH292" s="98">
        <f t="shared" si="345"/>
        <v>3.4509033912665972</v>
      </c>
      <c r="AI292" s="98">
        <f t="shared" si="345"/>
        <v>4.479216189013326</v>
      </c>
      <c r="AJ292" s="98">
        <f t="shared" si="345"/>
        <v>4.84042390301002</v>
      </c>
      <c r="AK292" s="98">
        <f t="shared" si="345"/>
        <v>4.5177460752736289</v>
      </c>
      <c r="AL292" s="98">
        <f t="shared" si="345"/>
        <v>4.8831435698103967</v>
      </c>
      <c r="AM292" s="98">
        <f t="shared" si="345"/>
        <v>4.5566957463699103</v>
      </c>
      <c r="AN292" s="98">
        <f t="shared" si="345"/>
        <v>4.8923231079489771</v>
      </c>
      <c r="AO292" s="98">
        <f t="shared" si="345"/>
        <v>4.8505472590916954</v>
      </c>
      <c r="AP292" s="98">
        <f t="shared" si="345"/>
        <v>1.3700768702659769</v>
      </c>
      <c r="AQ292" s="98">
        <f t="shared" si="345"/>
        <v>2.5676298113132212</v>
      </c>
      <c r="AR292" s="98">
        <f t="shared" si="345"/>
        <v>1.4650337682446113</v>
      </c>
      <c r="AS292" s="98">
        <f t="shared" si="345"/>
        <v>2.6527229711149158</v>
      </c>
      <c r="AT292" s="98">
        <f t="shared" si="345"/>
        <v>1.5587710636513203</v>
      </c>
      <c r="AU292" s="98">
        <f t="shared" si="345"/>
        <v>2.7340558023730135</v>
      </c>
      <c r="AV292" s="98">
        <f t="shared" si="345"/>
        <v>3.9127616959915645</v>
      </c>
      <c r="AW292" s="98">
        <f t="shared" si="345"/>
        <v>2.8075423237712966</v>
      </c>
      <c r="AX292" s="98">
        <f t="shared" si="345"/>
        <v>3.9614034252788715</v>
      </c>
      <c r="AY292" s="98">
        <f t="shared" si="345"/>
        <v>2.8807339588802421</v>
      </c>
      <c r="BA292" s="140" t="s">
        <v>114</v>
      </c>
      <c r="BB292" s="140" t="s">
        <v>114</v>
      </c>
      <c r="BC292" s="140" t="s">
        <v>114</v>
      </c>
      <c r="BD292" s="140" t="s">
        <v>114</v>
      </c>
      <c r="BF292" s="77" t="s">
        <v>248</v>
      </c>
      <c r="BG292" s="77" t="str">
        <f t="shared" si="332"/>
        <v>Request to supply ratioStrong Case Scenario</v>
      </c>
    </row>
    <row r="293" spans="2:59" x14ac:dyDescent="0.25">
      <c r="B293" s="91" t="s">
        <v>156</v>
      </c>
      <c r="C293" s="91" t="s">
        <v>121</v>
      </c>
      <c r="D293" s="127">
        <f t="shared" ref="D293:AY293" si="346">D232/D233</f>
        <v>113.67549983056591</v>
      </c>
      <c r="E293" s="127">
        <f t="shared" si="346"/>
        <v>118.61029455876178</v>
      </c>
      <c r="F293" s="127">
        <f t="shared" si="346"/>
        <v>119.38889657398441</v>
      </c>
      <c r="G293" s="127">
        <f t="shared" si="346"/>
        <v>116.7756494454174</v>
      </c>
      <c r="H293" s="127">
        <f t="shared" si="346"/>
        <v>124.65199492370074</v>
      </c>
      <c r="I293" s="127">
        <f t="shared" si="346"/>
        <v>144.41657115280208</v>
      </c>
      <c r="J293" s="127">
        <f t="shared" si="346"/>
        <v>148.79674560894563</v>
      </c>
      <c r="K293" s="127">
        <f t="shared" si="346"/>
        <v>135.30751020762747</v>
      </c>
      <c r="L293" s="127">
        <f t="shared" si="346"/>
        <v>144.7296007541093</v>
      </c>
      <c r="M293" s="127">
        <f t="shared" si="346"/>
        <v>164.21533279388797</v>
      </c>
      <c r="N293" s="127">
        <f t="shared" si="346"/>
        <v>180.69396230631705</v>
      </c>
      <c r="O293" s="127">
        <f t="shared" si="346"/>
        <v>185.56814213043808</v>
      </c>
      <c r="P293" s="127">
        <f t="shared" si="346"/>
        <v>222.21854322192297</v>
      </c>
      <c r="Q293" s="127">
        <f t="shared" si="346"/>
        <v>202.35842552168697</v>
      </c>
      <c r="R293" s="127">
        <f t="shared" si="346"/>
        <v>114.07540794212498</v>
      </c>
      <c r="S293" s="127">
        <f t="shared" si="346"/>
        <v>189.18133554889781</v>
      </c>
      <c r="T293" s="127">
        <f t="shared" si="346"/>
        <v>126.81415430537724</v>
      </c>
      <c r="U293" s="127">
        <f t="shared" si="346"/>
        <v>199.70321244495202</v>
      </c>
      <c r="V293" s="127">
        <f t="shared" si="346"/>
        <v>149.16871184717064</v>
      </c>
      <c r="W293" s="127">
        <f t="shared" si="346"/>
        <v>222.22949321331774</v>
      </c>
      <c r="X293" s="127">
        <f t="shared" si="346"/>
        <v>253.95740880421113</v>
      </c>
      <c r="Y293" s="127">
        <f t="shared" si="346"/>
        <v>228.91629298660658</v>
      </c>
      <c r="Z293" s="127">
        <f t="shared" si="346"/>
        <v>256.8079261910147</v>
      </c>
      <c r="AA293" s="127">
        <f t="shared" si="346"/>
        <v>233.66302826731325</v>
      </c>
      <c r="AB293" s="127">
        <f t="shared" si="346"/>
        <v>276.61692981625566</v>
      </c>
      <c r="AC293" s="127">
        <f t="shared" si="346"/>
        <v>271.54599935567018</v>
      </c>
      <c r="AD293" s="127">
        <f t="shared" si="346"/>
        <v>190.45549061829587</v>
      </c>
      <c r="AE293" s="127">
        <f t="shared" si="346"/>
        <v>256.35652657258811</v>
      </c>
      <c r="AF293" s="127">
        <f t="shared" si="346"/>
        <v>196.86536147123488</v>
      </c>
      <c r="AG293" s="127">
        <f t="shared" si="346"/>
        <v>260.73951531703045</v>
      </c>
      <c r="AH293" s="127">
        <f t="shared" si="346"/>
        <v>217.53235476756439</v>
      </c>
      <c r="AI293" s="127">
        <f t="shared" si="346"/>
        <v>282.35344042808356</v>
      </c>
      <c r="AJ293" s="127">
        <f t="shared" si="346"/>
        <v>305.12265639186933</v>
      </c>
      <c r="AK293" s="127">
        <f t="shared" si="346"/>
        <v>284.78222383255138</v>
      </c>
      <c r="AL293" s="127">
        <f t="shared" si="346"/>
        <v>307.81554826983086</v>
      </c>
      <c r="AM293" s="127">
        <f t="shared" si="346"/>
        <v>287.2374689409595</v>
      </c>
      <c r="AN293" s="127">
        <f t="shared" si="346"/>
        <v>308.39419285084625</v>
      </c>
      <c r="AO293" s="127">
        <f t="shared" si="346"/>
        <v>305.76079581129511</v>
      </c>
      <c r="AP293" s="127">
        <f t="shared" si="346"/>
        <v>86.364645430466126</v>
      </c>
      <c r="AQ293" s="127">
        <f t="shared" si="346"/>
        <v>161.85401203635502</v>
      </c>
      <c r="AR293" s="127">
        <f t="shared" si="346"/>
        <v>92.350381707810669</v>
      </c>
      <c r="AS293" s="127">
        <f t="shared" si="346"/>
        <v>167.21797425944155</v>
      </c>
      <c r="AT293" s="127">
        <f t="shared" si="346"/>
        <v>98.259238690294922</v>
      </c>
      <c r="AU293" s="127">
        <f t="shared" si="346"/>
        <v>172.34489909548955</v>
      </c>
      <c r="AV293" s="127">
        <f t="shared" si="346"/>
        <v>246.64621661893952</v>
      </c>
      <c r="AW293" s="127">
        <f t="shared" si="346"/>
        <v>176.97722119523348</v>
      </c>
      <c r="AX293" s="127">
        <f t="shared" si="346"/>
        <v>249.7124137018867</v>
      </c>
      <c r="AY293" s="127">
        <f t="shared" si="346"/>
        <v>181.59095473956592</v>
      </c>
      <c r="BA293" s="140" t="s">
        <v>114</v>
      </c>
      <c r="BB293" s="140" t="s">
        <v>114</v>
      </c>
      <c r="BC293" s="140" t="s">
        <v>114</v>
      </c>
      <c r="BD293" s="140" t="s">
        <v>114</v>
      </c>
      <c r="BF293" s="77" t="s">
        <v>248</v>
      </c>
      <c r="BG293" s="77" t="str">
        <f t="shared" si="332"/>
        <v>Requests per active driverStrong Case Scenario</v>
      </c>
    </row>
    <row r="294" spans="2:59" x14ac:dyDescent="0.25">
      <c r="B294" s="91" t="s">
        <v>136</v>
      </c>
      <c r="C294" s="91" t="s">
        <v>137</v>
      </c>
      <c r="D294" s="97">
        <f t="shared" ref="D294:AY294" si="347">D222/D223</f>
        <v>0.28616198406293369</v>
      </c>
      <c r="E294" s="97">
        <f t="shared" si="347"/>
        <v>0.28012656860517532</v>
      </c>
      <c r="F294" s="97">
        <f t="shared" si="347"/>
        <v>0.26417186402044796</v>
      </c>
      <c r="G294" s="97">
        <f t="shared" si="347"/>
        <v>0.25663555332654575</v>
      </c>
      <c r="H294" s="97">
        <f t="shared" si="347"/>
        <v>0.25264236562896009</v>
      </c>
      <c r="I294" s="97">
        <f t="shared" si="347"/>
        <v>0.2583442577621663</v>
      </c>
      <c r="J294" s="97">
        <f t="shared" si="347"/>
        <v>0.25873797372293528</v>
      </c>
      <c r="K294" s="97">
        <f t="shared" si="347"/>
        <v>0.25359393083142523</v>
      </c>
      <c r="L294" s="97">
        <f t="shared" si="347"/>
        <v>0.25921382888175948</v>
      </c>
      <c r="M294" s="97">
        <f t="shared" si="347"/>
        <v>0.25710994769291945</v>
      </c>
      <c r="N294" s="97">
        <f t="shared" si="347"/>
        <v>0.25877823520816534</v>
      </c>
      <c r="O294" s="97">
        <f t="shared" si="347"/>
        <v>0.25993356275930207</v>
      </c>
      <c r="P294" s="97">
        <f t="shared" si="347"/>
        <v>0.26163803311333583</v>
      </c>
      <c r="Q294" s="97">
        <f t="shared" si="347"/>
        <v>0.25988122958655746</v>
      </c>
      <c r="R294" s="97">
        <f t="shared" si="347"/>
        <v>0.25843796888171677</v>
      </c>
      <c r="S294" s="97">
        <f t="shared" si="347"/>
        <v>0.25800873324740747</v>
      </c>
      <c r="T294" s="97">
        <f t="shared" si="347"/>
        <v>0.25810817789197238</v>
      </c>
      <c r="U294" s="97">
        <f t="shared" si="347"/>
        <v>0.25850813386675647</v>
      </c>
      <c r="V294" s="97">
        <f t="shared" si="347"/>
        <v>0.25852108151337755</v>
      </c>
      <c r="W294" s="97">
        <f t="shared" si="347"/>
        <v>0.25850416074473165</v>
      </c>
      <c r="X294" s="97">
        <f t="shared" si="347"/>
        <v>0.25887788448210047</v>
      </c>
      <c r="Y294" s="97">
        <f t="shared" si="347"/>
        <v>0.25885100004284317</v>
      </c>
      <c r="Z294" s="97">
        <f t="shared" si="347"/>
        <v>0.25900400376083843</v>
      </c>
      <c r="AA294" s="97">
        <f t="shared" si="347"/>
        <v>0.25902465877209152</v>
      </c>
      <c r="AB294" s="97">
        <f t="shared" si="347"/>
        <v>0.25893597468001811</v>
      </c>
      <c r="AC294" s="97">
        <f t="shared" si="347"/>
        <v>0.25872111757434252</v>
      </c>
      <c r="AD294" s="97">
        <f t="shared" si="347"/>
        <v>0.25862813733982465</v>
      </c>
      <c r="AE294" s="97">
        <f t="shared" si="347"/>
        <v>0.25864351512529377</v>
      </c>
      <c r="AF294" s="97">
        <f t="shared" si="347"/>
        <v>0.25869515622587336</v>
      </c>
      <c r="AG294" s="97">
        <f t="shared" si="347"/>
        <v>0.25874333881631278</v>
      </c>
      <c r="AH294" s="97">
        <f t="shared" si="347"/>
        <v>0.25876281940954654</v>
      </c>
      <c r="AI294" s="97">
        <f t="shared" si="347"/>
        <v>0.2587829177653127</v>
      </c>
      <c r="AJ294" s="97">
        <f t="shared" si="347"/>
        <v>0.25880621335590087</v>
      </c>
      <c r="AK294" s="97">
        <f t="shared" si="347"/>
        <v>0.25880017882709183</v>
      </c>
      <c r="AL294" s="97">
        <f t="shared" si="347"/>
        <v>0.25879588188568631</v>
      </c>
      <c r="AM294" s="97">
        <f t="shared" si="347"/>
        <v>0.25877834355036961</v>
      </c>
      <c r="AN294" s="97">
        <f t="shared" si="347"/>
        <v>0.25875773542871006</v>
      </c>
      <c r="AO294" s="97">
        <f t="shared" si="347"/>
        <v>0.25874302746936534</v>
      </c>
      <c r="AP294" s="97">
        <f t="shared" si="347"/>
        <v>0.25874484087547983</v>
      </c>
      <c r="AQ294" s="97">
        <f t="shared" si="347"/>
        <v>0.25875452538563087</v>
      </c>
      <c r="AR294" s="97">
        <f t="shared" si="347"/>
        <v>0.25876375701543258</v>
      </c>
      <c r="AS294" s="97">
        <f t="shared" si="347"/>
        <v>0.25876947219829538</v>
      </c>
      <c r="AT294" s="97">
        <f t="shared" si="347"/>
        <v>0.25877165206000297</v>
      </c>
      <c r="AU294" s="97">
        <f t="shared" si="347"/>
        <v>0.25877238925138546</v>
      </c>
      <c r="AV294" s="97">
        <f t="shared" si="347"/>
        <v>0.25877151023756756</v>
      </c>
      <c r="AW294" s="97">
        <f t="shared" si="347"/>
        <v>0.25876861314677274</v>
      </c>
      <c r="AX294" s="97">
        <f t="shared" si="347"/>
        <v>0.25876597985973793</v>
      </c>
      <c r="AY294" s="97">
        <f t="shared" si="347"/>
        <v>0.25876348816868922</v>
      </c>
      <c r="BA294" s="140" t="s">
        <v>114</v>
      </c>
      <c r="BB294" s="140" t="s">
        <v>114</v>
      </c>
      <c r="BC294" s="140" t="s">
        <v>114</v>
      </c>
      <c r="BD294" s="140" t="s">
        <v>114</v>
      </c>
      <c r="BF294" s="77" t="s">
        <v>248</v>
      </c>
      <c r="BG294" s="77" t="str">
        <f t="shared" si="332"/>
        <v>Vehicle utiilization rateStrong Case Scenario</v>
      </c>
    </row>
    <row r="295" spans="2:59" x14ac:dyDescent="0.25">
      <c r="B295" s="91" t="s">
        <v>138</v>
      </c>
      <c r="C295" s="91" t="s">
        <v>114</v>
      </c>
      <c r="D295" s="98">
        <f t="shared" ref="D295:AY295" si="348">D234/D233</f>
        <v>21.542256862080652</v>
      </c>
      <c r="E295" s="98">
        <f t="shared" si="348"/>
        <v>22.345671605975163</v>
      </c>
      <c r="F295" s="98">
        <f t="shared" si="348"/>
        <v>22.492829805874486</v>
      </c>
      <c r="G295" s="98">
        <f t="shared" si="348"/>
        <v>21.647949503794514</v>
      </c>
      <c r="H295" s="98">
        <f t="shared" si="348"/>
        <v>20.974339926331755</v>
      </c>
      <c r="I295" s="98">
        <f t="shared" si="348"/>
        <v>23.362942631356699</v>
      </c>
      <c r="J295" s="98">
        <f t="shared" si="348"/>
        <v>24.014689593332982</v>
      </c>
      <c r="K295" s="98">
        <f t="shared" si="348"/>
        <v>21.789462253496655</v>
      </c>
      <c r="L295" s="98">
        <f t="shared" si="348"/>
        <v>22.677323697492195</v>
      </c>
      <c r="M295" s="98">
        <f t="shared" si="348"/>
        <v>24.28315236822792</v>
      </c>
      <c r="N295" s="98">
        <f t="shared" si="348"/>
        <v>26.191410905840286</v>
      </c>
      <c r="O295" s="98">
        <f t="shared" si="348"/>
        <v>29.515108951484322</v>
      </c>
      <c r="P295" s="98">
        <f t="shared" si="348"/>
        <v>25.068159072132829</v>
      </c>
      <c r="Q295" s="98">
        <f t="shared" si="348"/>
        <v>26.512281896231844</v>
      </c>
      <c r="R295" s="98">
        <f t="shared" si="348"/>
        <v>14.634439571581819</v>
      </c>
      <c r="S295" s="98">
        <f t="shared" si="348"/>
        <v>23.913835424909145</v>
      </c>
      <c r="T295" s="98">
        <f t="shared" si="348"/>
        <v>15.860596573926323</v>
      </c>
      <c r="U295" s="98">
        <f t="shared" si="348"/>
        <v>24.821856404289402</v>
      </c>
      <c r="V295" s="98">
        <f t="shared" si="348"/>
        <v>16.976603186693204</v>
      </c>
      <c r="W295" s="98">
        <f t="shared" si="348"/>
        <v>25.350547022558413</v>
      </c>
      <c r="X295" s="98">
        <f t="shared" si="348"/>
        <v>28.890591280438041</v>
      </c>
      <c r="Y295" s="98">
        <f t="shared" si="348"/>
        <v>26.022088595779557</v>
      </c>
      <c r="Z295" s="98">
        <f t="shared" si="348"/>
        <v>29.159729223991423</v>
      </c>
      <c r="AA295" s="98">
        <f t="shared" si="348"/>
        <v>26.498657357508055</v>
      </c>
      <c r="AB295" s="98">
        <f t="shared" si="348"/>
        <v>29.346974592727097</v>
      </c>
      <c r="AC295" s="98">
        <f t="shared" si="348"/>
        <v>29.044266529680801</v>
      </c>
      <c r="AD295" s="98">
        <f t="shared" si="348"/>
        <v>20.290496679099796</v>
      </c>
      <c r="AE295" s="98">
        <f t="shared" si="348"/>
        <v>27.240689473192994</v>
      </c>
      <c r="AF295" s="98">
        <f t="shared" si="348"/>
        <v>20.885563071985452</v>
      </c>
      <c r="AG295" s="98">
        <f t="shared" si="348"/>
        <v>27.638120931280572</v>
      </c>
      <c r="AH295" s="98">
        <f t="shared" si="348"/>
        <v>21.51193130486169</v>
      </c>
      <c r="AI295" s="98">
        <f t="shared" si="348"/>
        <v>27.928200733506905</v>
      </c>
      <c r="AJ295" s="98">
        <f t="shared" si="348"/>
        <v>30.181582911085691</v>
      </c>
      <c r="AK295" s="98">
        <f t="shared" si="348"/>
        <v>28.177273668355035</v>
      </c>
      <c r="AL295" s="98">
        <f t="shared" si="348"/>
        <v>30.467212538555533</v>
      </c>
      <c r="AM295" s="98">
        <f t="shared" si="348"/>
        <v>28.444185597519542</v>
      </c>
      <c r="AN295" s="98">
        <f t="shared" si="348"/>
        <v>30.558492118346201</v>
      </c>
      <c r="AO295" s="98">
        <f t="shared" si="348"/>
        <v>30.299321482726569</v>
      </c>
      <c r="AP295" s="98">
        <f t="shared" si="348"/>
        <v>8.5530551150848435</v>
      </c>
      <c r="AQ295" s="98">
        <f t="shared" si="348"/>
        <v>16.023713576608682</v>
      </c>
      <c r="AR295" s="98">
        <f t="shared" si="348"/>
        <v>9.1414318998548225</v>
      </c>
      <c r="AS295" s="98">
        <f t="shared" si="348"/>
        <v>16.551866815419569</v>
      </c>
      <c r="AT295" s="98">
        <f t="shared" si="348"/>
        <v>9.7264917898786987</v>
      </c>
      <c r="AU295" s="98">
        <f t="shared" si="348"/>
        <v>17.061487412148018</v>
      </c>
      <c r="AV295" s="98">
        <f t="shared" si="348"/>
        <v>24.41876207850822</v>
      </c>
      <c r="AW295" s="98">
        <f t="shared" si="348"/>
        <v>17.522593038774705</v>
      </c>
      <c r="AX295" s="98">
        <f t="shared" si="348"/>
        <v>24.725536299069628</v>
      </c>
      <c r="AY295" s="98">
        <f t="shared" si="348"/>
        <v>17.980982597398448</v>
      </c>
      <c r="BA295" s="140" t="s">
        <v>114</v>
      </c>
      <c r="BB295" s="140" t="s">
        <v>114</v>
      </c>
      <c r="BC295" s="140" t="s">
        <v>114</v>
      </c>
      <c r="BD295" s="140" t="s">
        <v>114</v>
      </c>
      <c r="BF295" s="77" t="s">
        <v>248</v>
      </c>
      <c r="BG295" s="77" t="str">
        <f t="shared" si="332"/>
        <v>Act. Riders to act drivers ratioStrong Case Scenario</v>
      </c>
    </row>
    <row r="296" spans="2:59" x14ac:dyDescent="0.25">
      <c r="B296" s="91" t="s">
        <v>251</v>
      </c>
      <c r="C296" s="91" t="s">
        <v>116</v>
      </c>
      <c r="D296" s="98">
        <f t="shared" ref="D296:O296" si="349">D221/D171</f>
        <v>5.3038689392564429</v>
      </c>
      <c r="E296" s="98">
        <f t="shared" si="349"/>
        <v>5.2536773463964748</v>
      </c>
      <c r="F296" s="98">
        <f t="shared" si="349"/>
        <v>4.9430852469686828</v>
      </c>
      <c r="G296" s="98">
        <f t="shared" si="349"/>
        <v>4.6294746687803334</v>
      </c>
      <c r="H296" s="98">
        <f t="shared" si="349"/>
        <v>4.4322793389163113</v>
      </c>
      <c r="I296" s="98">
        <f t="shared" si="349"/>
        <v>4.3876946233194873</v>
      </c>
      <c r="J296" s="98">
        <f t="shared" si="349"/>
        <v>4.317606909712234</v>
      </c>
      <c r="K296" s="98">
        <f t="shared" si="349"/>
        <v>4.3079777477417167</v>
      </c>
      <c r="L296" s="98">
        <f t="shared" si="349"/>
        <v>4.323146167100159</v>
      </c>
      <c r="M296" s="98">
        <f t="shared" si="349"/>
        <v>4.3383922963881725</v>
      </c>
      <c r="N296" s="98">
        <f t="shared" si="349"/>
        <v>4.3223072534202593</v>
      </c>
      <c r="O296" s="98">
        <f t="shared" si="349"/>
        <v>4.3265183460336818</v>
      </c>
      <c r="P296" s="144">
        <f>AVERAGE(D296:O296)</f>
        <v>4.573835740336162</v>
      </c>
      <c r="Q296" s="144">
        <f>P296</f>
        <v>4.573835740336162</v>
      </c>
      <c r="R296" s="144">
        <f t="shared" ref="R296:AY297" si="350">Q296</f>
        <v>4.573835740336162</v>
      </c>
      <c r="S296" s="144">
        <f t="shared" si="350"/>
        <v>4.573835740336162</v>
      </c>
      <c r="T296" s="144">
        <f t="shared" si="350"/>
        <v>4.573835740336162</v>
      </c>
      <c r="U296" s="144">
        <f t="shared" si="350"/>
        <v>4.573835740336162</v>
      </c>
      <c r="V296" s="144">
        <f t="shared" si="350"/>
        <v>4.573835740336162</v>
      </c>
      <c r="W296" s="144">
        <f t="shared" si="350"/>
        <v>4.573835740336162</v>
      </c>
      <c r="X296" s="144">
        <f t="shared" si="350"/>
        <v>4.573835740336162</v>
      </c>
      <c r="Y296" s="144">
        <f t="shared" si="350"/>
        <v>4.573835740336162</v>
      </c>
      <c r="Z296" s="144">
        <f t="shared" si="350"/>
        <v>4.573835740336162</v>
      </c>
      <c r="AA296" s="144">
        <f t="shared" si="350"/>
        <v>4.573835740336162</v>
      </c>
      <c r="AB296" s="144">
        <f t="shared" si="350"/>
        <v>4.573835740336162</v>
      </c>
      <c r="AC296" s="144">
        <f t="shared" si="350"/>
        <v>4.573835740336162</v>
      </c>
      <c r="AD296" s="144">
        <f t="shared" si="350"/>
        <v>4.573835740336162</v>
      </c>
      <c r="AE296" s="144">
        <f t="shared" si="350"/>
        <v>4.573835740336162</v>
      </c>
      <c r="AF296" s="144">
        <f t="shared" si="350"/>
        <v>4.573835740336162</v>
      </c>
      <c r="AG296" s="144">
        <f t="shared" si="350"/>
        <v>4.573835740336162</v>
      </c>
      <c r="AH296" s="144">
        <f t="shared" si="350"/>
        <v>4.573835740336162</v>
      </c>
      <c r="AI296" s="144">
        <f t="shared" si="350"/>
        <v>4.573835740336162</v>
      </c>
      <c r="AJ296" s="144">
        <f t="shared" si="350"/>
        <v>4.573835740336162</v>
      </c>
      <c r="AK296" s="144">
        <f t="shared" si="350"/>
        <v>4.573835740336162</v>
      </c>
      <c r="AL296" s="144">
        <f t="shared" si="350"/>
        <v>4.573835740336162</v>
      </c>
      <c r="AM296" s="144">
        <f t="shared" si="350"/>
        <v>4.573835740336162</v>
      </c>
      <c r="AN296" s="144">
        <f t="shared" si="350"/>
        <v>4.573835740336162</v>
      </c>
      <c r="AO296" s="144">
        <f t="shared" si="350"/>
        <v>4.573835740336162</v>
      </c>
      <c r="AP296" s="144">
        <f t="shared" si="350"/>
        <v>4.573835740336162</v>
      </c>
      <c r="AQ296" s="144">
        <f t="shared" si="350"/>
        <v>4.573835740336162</v>
      </c>
      <c r="AR296" s="144">
        <f t="shared" si="350"/>
        <v>4.573835740336162</v>
      </c>
      <c r="AS296" s="144">
        <f t="shared" si="350"/>
        <v>4.573835740336162</v>
      </c>
      <c r="AT296" s="144">
        <f t="shared" si="350"/>
        <v>4.573835740336162</v>
      </c>
      <c r="AU296" s="144">
        <f t="shared" si="350"/>
        <v>4.573835740336162</v>
      </c>
      <c r="AV296" s="144">
        <f t="shared" si="350"/>
        <v>4.573835740336162</v>
      </c>
      <c r="AW296" s="144">
        <f t="shared" si="350"/>
        <v>4.573835740336162</v>
      </c>
      <c r="AX296" s="144">
        <f t="shared" si="350"/>
        <v>4.573835740336162</v>
      </c>
      <c r="AY296" s="144">
        <f t="shared" si="350"/>
        <v>4.573835740336162</v>
      </c>
      <c r="BA296" s="140" t="s">
        <v>114</v>
      </c>
      <c r="BB296" s="140" t="s">
        <v>114</v>
      </c>
      <c r="BC296" s="140" t="s">
        <v>114</v>
      </c>
      <c r="BD296" s="140" t="s">
        <v>114</v>
      </c>
      <c r="BF296" s="77" t="s">
        <v>248</v>
      </c>
      <c r="BG296" s="77" t="str">
        <f t="shared" si="332"/>
        <v>Rider Miles/TripStrong Case Scenario</v>
      </c>
    </row>
    <row r="297" spans="2:59" x14ac:dyDescent="0.25">
      <c r="B297" s="91" t="s">
        <v>285</v>
      </c>
      <c r="C297" s="91" t="s">
        <v>115</v>
      </c>
      <c r="D297" s="98">
        <f t="shared" ref="D297:O297" si="351">D218/D233</f>
        <v>50.80509649632711</v>
      </c>
      <c r="E297" s="98">
        <f t="shared" si="351"/>
        <v>49.046264967201296</v>
      </c>
      <c r="F297" s="98">
        <f t="shared" si="351"/>
        <v>54.243035964726396</v>
      </c>
      <c r="G297" s="98">
        <f t="shared" si="351"/>
        <v>55.640046752800934</v>
      </c>
      <c r="H297" s="98">
        <f t="shared" si="351"/>
        <v>55.897014257172991</v>
      </c>
      <c r="I297" s="98">
        <f t="shared" si="351"/>
        <v>58.746847974311414</v>
      </c>
      <c r="J297" s="98">
        <f t="shared" si="351"/>
        <v>56.637681466570122</v>
      </c>
      <c r="K297" s="98">
        <f t="shared" si="351"/>
        <v>58.449938935402741</v>
      </c>
      <c r="L297" s="98">
        <f t="shared" si="351"/>
        <v>62.478324329578854</v>
      </c>
      <c r="M297" s="98">
        <f t="shared" si="351"/>
        <v>66.202104240938993</v>
      </c>
      <c r="N297" s="98">
        <f t="shared" si="351"/>
        <v>65.704609536386158</v>
      </c>
      <c r="O297" s="98">
        <f t="shared" si="351"/>
        <v>68.745442846413937</v>
      </c>
      <c r="P297" s="144">
        <f>AVERAGE(J297:O297)</f>
        <v>63.036350225881797</v>
      </c>
      <c r="Q297" s="144">
        <f>P297</f>
        <v>63.036350225881797</v>
      </c>
      <c r="R297" s="144">
        <f t="shared" si="350"/>
        <v>63.036350225881797</v>
      </c>
      <c r="S297" s="144">
        <f t="shared" si="350"/>
        <v>63.036350225881797</v>
      </c>
      <c r="T297" s="144">
        <f t="shared" si="350"/>
        <v>63.036350225881797</v>
      </c>
      <c r="U297" s="144">
        <f t="shared" si="350"/>
        <v>63.036350225881797</v>
      </c>
      <c r="V297" s="144">
        <f t="shared" si="350"/>
        <v>63.036350225881797</v>
      </c>
      <c r="W297" s="144">
        <f t="shared" si="350"/>
        <v>63.036350225881797</v>
      </c>
      <c r="X297" s="144">
        <f t="shared" si="350"/>
        <v>63.036350225881797</v>
      </c>
      <c r="Y297" s="144">
        <f t="shared" si="350"/>
        <v>63.036350225881797</v>
      </c>
      <c r="Z297" s="144">
        <f t="shared" si="350"/>
        <v>63.036350225881797</v>
      </c>
      <c r="AA297" s="144">
        <f t="shared" si="350"/>
        <v>63.036350225881797</v>
      </c>
      <c r="AB297" s="144">
        <f t="shared" si="350"/>
        <v>63.036350225881797</v>
      </c>
      <c r="AC297" s="144">
        <f t="shared" si="350"/>
        <v>63.036350225881797</v>
      </c>
      <c r="AD297" s="144">
        <f t="shared" si="350"/>
        <v>63.036350225881797</v>
      </c>
      <c r="AE297" s="144">
        <f t="shared" si="350"/>
        <v>63.036350225881797</v>
      </c>
      <c r="AF297" s="144">
        <f t="shared" si="350"/>
        <v>63.036350225881797</v>
      </c>
      <c r="AG297" s="144">
        <f t="shared" si="350"/>
        <v>63.036350225881797</v>
      </c>
      <c r="AH297" s="144">
        <f t="shared" si="350"/>
        <v>63.036350225881797</v>
      </c>
      <c r="AI297" s="144">
        <f t="shared" si="350"/>
        <v>63.036350225881797</v>
      </c>
      <c r="AJ297" s="144">
        <f t="shared" si="350"/>
        <v>63.036350225881797</v>
      </c>
      <c r="AK297" s="144">
        <f t="shared" si="350"/>
        <v>63.036350225881797</v>
      </c>
      <c r="AL297" s="144">
        <f t="shared" si="350"/>
        <v>63.036350225881797</v>
      </c>
      <c r="AM297" s="144">
        <f t="shared" si="350"/>
        <v>63.036350225881797</v>
      </c>
      <c r="AN297" s="144">
        <f t="shared" si="350"/>
        <v>63.036350225881797</v>
      </c>
      <c r="AO297" s="144">
        <f t="shared" si="350"/>
        <v>63.036350225881797</v>
      </c>
      <c r="AP297" s="144">
        <f t="shared" si="350"/>
        <v>63.036350225881797</v>
      </c>
      <c r="AQ297" s="144">
        <f t="shared" si="350"/>
        <v>63.036350225881797</v>
      </c>
      <c r="AR297" s="144">
        <f t="shared" si="350"/>
        <v>63.036350225881797</v>
      </c>
      <c r="AS297" s="144">
        <f t="shared" si="350"/>
        <v>63.036350225881797</v>
      </c>
      <c r="AT297" s="144">
        <f t="shared" si="350"/>
        <v>63.036350225881797</v>
      </c>
      <c r="AU297" s="144">
        <f t="shared" si="350"/>
        <v>63.036350225881797</v>
      </c>
      <c r="AV297" s="144">
        <f t="shared" si="350"/>
        <v>63.036350225881797</v>
      </c>
      <c r="AW297" s="144">
        <f t="shared" si="350"/>
        <v>63.036350225881797</v>
      </c>
      <c r="AX297" s="144">
        <f t="shared" si="350"/>
        <v>63.036350225881797</v>
      </c>
      <c r="AY297" s="144">
        <f t="shared" si="350"/>
        <v>63.036350225881797</v>
      </c>
      <c r="BA297" s="140" t="s">
        <v>114</v>
      </c>
      <c r="BB297" s="140" t="s">
        <v>114</v>
      </c>
      <c r="BC297" s="140" t="s">
        <v>114</v>
      </c>
      <c r="BD297" s="140" t="s">
        <v>114</v>
      </c>
      <c r="BF297" s="77" t="s">
        <v>248</v>
      </c>
      <c r="BG297" s="77" t="str">
        <f t="shared" si="332"/>
        <v>Supply hours/active driverStrong Case Scenario</v>
      </c>
    </row>
    <row r="298" spans="2:59" x14ac:dyDescent="0.25">
      <c r="B298" s="91"/>
      <c r="C298" s="94"/>
      <c r="D298" s="96"/>
      <c r="E298" s="96"/>
      <c r="F298" s="96"/>
      <c r="G298" s="96"/>
      <c r="H298" s="96"/>
      <c r="I298" s="96"/>
      <c r="J298" s="96"/>
      <c r="K298" s="96"/>
      <c r="L298" s="96"/>
      <c r="M298" s="96"/>
      <c r="N298" s="96"/>
      <c r="O298" s="96"/>
      <c r="BA298" s="140" t="s">
        <v>114</v>
      </c>
      <c r="BB298" s="140" t="s">
        <v>114</v>
      </c>
      <c r="BC298" s="140" t="s">
        <v>114</v>
      </c>
      <c r="BD298" s="140" t="s">
        <v>114</v>
      </c>
      <c r="BF298" s="77" t="s">
        <v>248</v>
      </c>
      <c r="BG298" s="77" t="str">
        <f t="shared" si="332"/>
        <v>Strong Case Scenario</v>
      </c>
    </row>
    <row r="299" spans="2:59" x14ac:dyDescent="0.25">
      <c r="B299" s="88" t="s">
        <v>139</v>
      </c>
      <c r="C299" s="89"/>
      <c r="D299" s="70">
        <v>44562</v>
      </c>
      <c r="E299" s="70">
        <v>44593</v>
      </c>
      <c r="F299" s="70">
        <v>44621</v>
      </c>
      <c r="G299" s="70">
        <v>44652</v>
      </c>
      <c r="H299" s="70">
        <v>44682</v>
      </c>
      <c r="I299" s="70">
        <v>44713</v>
      </c>
      <c r="J299" s="70">
        <v>44743</v>
      </c>
      <c r="K299" s="70">
        <v>44774</v>
      </c>
      <c r="L299" s="70">
        <v>44805</v>
      </c>
      <c r="M299" s="70">
        <v>44835</v>
      </c>
      <c r="N299" s="70">
        <v>44866</v>
      </c>
      <c r="O299" s="70">
        <v>44896</v>
      </c>
      <c r="P299" s="70">
        <v>44927</v>
      </c>
      <c r="Q299" s="70">
        <v>44958</v>
      </c>
      <c r="R299" s="70">
        <v>44986</v>
      </c>
      <c r="S299" s="70">
        <v>45017</v>
      </c>
      <c r="T299" s="70">
        <v>45047</v>
      </c>
      <c r="U299" s="70">
        <v>45078</v>
      </c>
      <c r="V299" s="70">
        <v>45108</v>
      </c>
      <c r="W299" s="70">
        <v>45139</v>
      </c>
      <c r="X299" s="70">
        <v>45170</v>
      </c>
      <c r="Y299" s="70">
        <v>45200</v>
      </c>
      <c r="Z299" s="70">
        <v>45231</v>
      </c>
      <c r="AA299" s="70">
        <v>45261</v>
      </c>
      <c r="AB299" s="70">
        <v>45292</v>
      </c>
      <c r="AC299" s="70">
        <v>45323</v>
      </c>
      <c r="AD299" s="70">
        <v>45352</v>
      </c>
      <c r="AE299" s="70">
        <v>45383</v>
      </c>
      <c r="AF299" s="70">
        <v>45413</v>
      </c>
      <c r="AG299" s="70">
        <v>45444</v>
      </c>
      <c r="AH299" s="70">
        <v>45474</v>
      </c>
      <c r="AI299" s="70">
        <v>45505</v>
      </c>
      <c r="AJ299" s="70">
        <v>45536</v>
      </c>
      <c r="AK299" s="70">
        <v>45566</v>
      </c>
      <c r="AL299" s="70">
        <v>45597</v>
      </c>
      <c r="AM299" s="70">
        <v>45627</v>
      </c>
      <c r="AN299" s="70">
        <v>45658</v>
      </c>
      <c r="AO299" s="70">
        <v>45689</v>
      </c>
      <c r="AP299" s="70">
        <v>45717</v>
      </c>
      <c r="AQ299" s="70">
        <v>45748</v>
      </c>
      <c r="AR299" s="70">
        <v>45778</v>
      </c>
      <c r="AS299" s="70">
        <v>45809</v>
      </c>
      <c r="AT299" s="70">
        <v>45839</v>
      </c>
      <c r="AU299" s="70">
        <v>45870</v>
      </c>
      <c r="AV299" s="70">
        <v>45901</v>
      </c>
      <c r="AW299" s="70">
        <v>45931</v>
      </c>
      <c r="AX299" s="70">
        <v>45962</v>
      </c>
      <c r="AY299" s="70">
        <v>45992</v>
      </c>
      <c r="BA299" s="140" t="s">
        <v>114</v>
      </c>
      <c r="BB299" s="140" t="s">
        <v>114</v>
      </c>
      <c r="BC299" s="140" t="s">
        <v>114</v>
      </c>
      <c r="BD299" s="140" t="s">
        <v>114</v>
      </c>
      <c r="BF299" s="77" t="s">
        <v>248</v>
      </c>
      <c r="BG299" s="77" t="str">
        <f t="shared" si="332"/>
        <v>Profitability performanceStrong Case Scenario</v>
      </c>
    </row>
    <row r="300" spans="2:59" x14ac:dyDescent="0.25">
      <c r="B300" s="91" t="s">
        <v>140</v>
      </c>
      <c r="C300" s="91" t="s">
        <v>119</v>
      </c>
      <c r="D300" s="168">
        <f t="shared" ref="D300:AY300" si="352">D188/D177</f>
        <v>0.10420545480669006</v>
      </c>
      <c r="E300" s="168">
        <f t="shared" si="352"/>
        <v>8.6172122948137433E-2</v>
      </c>
      <c r="F300" s="168">
        <f t="shared" si="352"/>
        <v>9.3754356731611865E-2</v>
      </c>
      <c r="G300" s="168">
        <f t="shared" si="352"/>
        <v>8.0857478660015816E-2</v>
      </c>
      <c r="H300" s="168">
        <f t="shared" si="352"/>
        <v>5.8051623828239036E-2</v>
      </c>
      <c r="I300" s="168">
        <f t="shared" si="352"/>
        <v>4.8674729130723411E-2</v>
      </c>
      <c r="J300" s="168">
        <f t="shared" si="352"/>
        <v>3.9327935011007113E-2</v>
      </c>
      <c r="K300" s="168">
        <f t="shared" si="352"/>
        <v>8.5894913917750018E-2</v>
      </c>
      <c r="L300" s="168">
        <f t="shared" si="352"/>
        <v>-1.2532368421607459E-2</v>
      </c>
      <c r="M300" s="168">
        <f t="shared" si="352"/>
        <v>2.2367241913624596E-2</v>
      </c>
      <c r="N300" s="168">
        <f t="shared" si="352"/>
        <v>3.6309009873249122E-2</v>
      </c>
      <c r="O300" s="168">
        <f t="shared" si="352"/>
        <v>7.5376993849236504E-2</v>
      </c>
      <c r="P300" s="168">
        <f t="shared" si="352"/>
        <v>3.9900571188732956E-2</v>
      </c>
      <c r="Q300" s="168">
        <f t="shared" si="352"/>
        <v>3.9900571188732949E-2</v>
      </c>
      <c r="R300" s="168">
        <f t="shared" si="352"/>
        <v>3.9900571188732942E-2</v>
      </c>
      <c r="S300" s="168">
        <f t="shared" si="352"/>
        <v>3.9900571188732956E-2</v>
      </c>
      <c r="T300" s="168">
        <f t="shared" si="352"/>
        <v>3.9900571188732935E-2</v>
      </c>
      <c r="U300" s="168">
        <f t="shared" si="352"/>
        <v>3.9900571188732997E-2</v>
      </c>
      <c r="V300" s="168">
        <f t="shared" si="352"/>
        <v>3.9900571188732949E-2</v>
      </c>
      <c r="W300" s="168">
        <f t="shared" si="352"/>
        <v>3.9900571188732963E-2</v>
      </c>
      <c r="X300" s="168">
        <f t="shared" si="352"/>
        <v>3.9900571188732963E-2</v>
      </c>
      <c r="Y300" s="168">
        <f t="shared" si="352"/>
        <v>3.9900571188732969E-2</v>
      </c>
      <c r="Z300" s="168">
        <f t="shared" si="352"/>
        <v>3.9900571188733018E-2</v>
      </c>
      <c r="AA300" s="168">
        <f t="shared" si="352"/>
        <v>3.9900571188732942E-2</v>
      </c>
      <c r="AB300" s="168">
        <f t="shared" si="352"/>
        <v>3.9900571188732983E-2</v>
      </c>
      <c r="AC300" s="168">
        <f t="shared" si="352"/>
        <v>3.9900571188732949E-2</v>
      </c>
      <c r="AD300" s="168">
        <f t="shared" si="352"/>
        <v>3.9900571188732969E-2</v>
      </c>
      <c r="AE300" s="168">
        <f t="shared" si="352"/>
        <v>3.9900571188732969E-2</v>
      </c>
      <c r="AF300" s="168">
        <f t="shared" si="352"/>
        <v>3.9900571188733018E-2</v>
      </c>
      <c r="AG300" s="168">
        <f t="shared" si="352"/>
        <v>3.9900571188732976E-2</v>
      </c>
      <c r="AH300" s="168">
        <f t="shared" si="352"/>
        <v>3.9900571188732969E-2</v>
      </c>
      <c r="AI300" s="168">
        <f t="shared" si="352"/>
        <v>3.9900571188732976E-2</v>
      </c>
      <c r="AJ300" s="168">
        <f t="shared" si="352"/>
        <v>3.990057118873299E-2</v>
      </c>
      <c r="AK300" s="168">
        <f t="shared" si="352"/>
        <v>3.990057118873299E-2</v>
      </c>
      <c r="AL300" s="168">
        <f t="shared" si="352"/>
        <v>3.9900571188732949E-2</v>
      </c>
      <c r="AM300" s="168">
        <f t="shared" si="352"/>
        <v>3.9900571188732969E-2</v>
      </c>
      <c r="AN300" s="168">
        <f t="shared" si="352"/>
        <v>3.9900571188733018E-2</v>
      </c>
      <c r="AO300" s="168">
        <f t="shared" si="352"/>
        <v>3.9900571188732942E-2</v>
      </c>
      <c r="AP300" s="168">
        <f t="shared" si="352"/>
        <v>3.990057118873299E-2</v>
      </c>
      <c r="AQ300" s="168">
        <f t="shared" si="352"/>
        <v>3.9900571188732949E-2</v>
      </c>
      <c r="AR300" s="168">
        <f t="shared" si="352"/>
        <v>3.9900571188732976E-2</v>
      </c>
      <c r="AS300" s="168">
        <f t="shared" si="352"/>
        <v>3.9900571188732983E-2</v>
      </c>
      <c r="AT300" s="168">
        <f t="shared" si="352"/>
        <v>3.9900571188732942E-2</v>
      </c>
      <c r="AU300" s="168">
        <f t="shared" si="352"/>
        <v>3.9900571188732969E-2</v>
      </c>
      <c r="AV300" s="168">
        <f t="shared" si="352"/>
        <v>3.9900571188732935E-2</v>
      </c>
      <c r="AW300" s="168">
        <f t="shared" si="352"/>
        <v>3.9900571188732942E-2</v>
      </c>
      <c r="AX300" s="168">
        <f t="shared" si="352"/>
        <v>3.9900571188732949E-2</v>
      </c>
      <c r="AY300" s="168">
        <f t="shared" si="352"/>
        <v>3.9900571188733004E-2</v>
      </c>
      <c r="BA300" s="140" t="s">
        <v>114</v>
      </c>
      <c r="BB300" s="140" t="s">
        <v>114</v>
      </c>
      <c r="BC300" s="140" t="s">
        <v>114</v>
      </c>
      <c r="BD300" s="140" t="s">
        <v>114</v>
      </c>
      <c r="BF300" s="77" t="s">
        <v>248</v>
      </c>
      <c r="BG300" s="77" t="str">
        <f t="shared" si="332"/>
        <v>Gross MarginStrong Case Scenario</v>
      </c>
    </row>
    <row r="301" spans="2:59" x14ac:dyDescent="0.25">
      <c r="B301" s="91" t="s">
        <v>141</v>
      </c>
      <c r="C301" s="91" t="s">
        <v>119</v>
      </c>
      <c r="D301" s="96">
        <f t="shared" ref="D301:AY301" si="353">D208/D177</f>
        <v>-2.1738315547299349E-2</v>
      </c>
      <c r="E301" s="96">
        <f t="shared" si="353"/>
        <v>-2.2708536332848535E-2</v>
      </c>
      <c r="F301" s="96">
        <f t="shared" si="353"/>
        <v>3.1853010147177695E-2</v>
      </c>
      <c r="G301" s="96">
        <f t="shared" si="353"/>
        <v>-3.1997054671669606E-2</v>
      </c>
      <c r="H301" s="96">
        <f t="shared" si="353"/>
        <v>-2.3294125480483752E-2</v>
      </c>
      <c r="I301" s="96">
        <f t="shared" si="353"/>
        <v>-2.8205765087650814E-2</v>
      </c>
      <c r="J301" s="96">
        <f t="shared" si="353"/>
        <v>-3.9111083052315573E-2</v>
      </c>
      <c r="K301" s="96">
        <f t="shared" si="353"/>
        <v>1.549428402412097E-2</v>
      </c>
      <c r="L301" s="96">
        <f t="shared" si="353"/>
        <v>-8.6282058697963349E-2</v>
      </c>
      <c r="M301" s="96">
        <f t="shared" si="353"/>
        <v>-8.1016860203265179E-2</v>
      </c>
      <c r="N301" s="96">
        <f t="shared" si="353"/>
        <v>-6.076845858275217E-2</v>
      </c>
      <c r="O301" s="96">
        <f t="shared" si="353"/>
        <v>4.6953809227014968E-2</v>
      </c>
      <c r="P301" s="96">
        <f t="shared" si="353"/>
        <v>-1.5857841944344662E-4</v>
      </c>
      <c r="Q301" s="96">
        <f t="shared" si="353"/>
        <v>-3.312477305093215E-4</v>
      </c>
      <c r="R301" s="96">
        <f t="shared" si="353"/>
        <v>-8.6650718999921881E-4</v>
      </c>
      <c r="S301" s="96">
        <f t="shared" si="353"/>
        <v>-3.7583543393212595E-4</v>
      </c>
      <c r="T301" s="96">
        <f t="shared" si="353"/>
        <v>-6.7921818298655504E-4</v>
      </c>
      <c r="U301" s="96">
        <f t="shared" si="353"/>
        <v>-2.677398442680124E-4</v>
      </c>
      <c r="V301" s="96">
        <f t="shared" si="353"/>
        <v>-3.2337116828130993E-4</v>
      </c>
      <c r="W301" s="96">
        <f t="shared" si="353"/>
        <v>5.8348285891017062E-5</v>
      </c>
      <c r="X301" s="96">
        <f t="shared" si="353"/>
        <v>2.2337633396932277E-4</v>
      </c>
      <c r="Y301" s="96">
        <f t="shared" si="353"/>
        <v>3.4536399683546374E-4</v>
      </c>
      <c r="Z301" s="96">
        <f t="shared" si="353"/>
        <v>5.3709422919824784E-4</v>
      </c>
      <c r="AA301" s="96">
        <f t="shared" si="353"/>
        <v>7.3934836790330843E-4</v>
      </c>
      <c r="AB301" s="96">
        <f t="shared" si="353"/>
        <v>5.3682523370912833E-4</v>
      </c>
      <c r="AC301" s="96">
        <f t="shared" si="353"/>
        <v>5.5215591761869764E-4</v>
      </c>
      <c r="AD301" s="96">
        <f t="shared" si="353"/>
        <v>4.6059583883076521E-4</v>
      </c>
      <c r="AE301" s="96">
        <f t="shared" si="353"/>
        <v>5.8832391853408676E-4</v>
      </c>
      <c r="AF301" s="96">
        <f t="shared" si="353"/>
        <v>5.3555362950470197E-4</v>
      </c>
      <c r="AG301" s="96">
        <f t="shared" si="353"/>
        <v>6.5074454987658348E-4</v>
      </c>
      <c r="AH301" s="96">
        <f t="shared" si="353"/>
        <v>6.5855777785390568E-4</v>
      </c>
      <c r="AI301" s="96">
        <f t="shared" si="353"/>
        <v>7.5128334006149594E-4</v>
      </c>
      <c r="AJ301" s="96">
        <f t="shared" si="353"/>
        <v>7.9017771763239565E-4</v>
      </c>
      <c r="AK301" s="96">
        <f t="shared" si="353"/>
        <v>7.9706908038177488E-4</v>
      </c>
      <c r="AL301" s="96">
        <f t="shared" si="353"/>
        <v>8.2490958503003014E-4</v>
      </c>
      <c r="AM301" s="96">
        <f t="shared" si="353"/>
        <v>8.2121600671755061E-4</v>
      </c>
      <c r="AN301" s="96">
        <f t="shared" si="353"/>
        <v>8.3169820592675033E-4</v>
      </c>
      <c r="AO301" s="96">
        <f t="shared" si="353"/>
        <v>8.4480822837428569E-4</v>
      </c>
      <c r="AP301" s="96">
        <f t="shared" si="353"/>
        <v>4.1541906960117778E-4</v>
      </c>
      <c r="AQ301" s="96">
        <f t="shared" si="353"/>
        <v>7.2260436964895886E-4</v>
      </c>
      <c r="AR301" s="96">
        <f t="shared" si="353"/>
        <v>5.0114193288947984E-4</v>
      </c>
      <c r="AS301" s="96">
        <f t="shared" si="353"/>
        <v>7.6281662178090957E-4</v>
      </c>
      <c r="AT301" s="96">
        <f t="shared" si="353"/>
        <v>5.7223965473798409E-4</v>
      </c>
      <c r="AU301" s="96">
        <f t="shared" si="353"/>
        <v>7.9733732914228684E-4</v>
      </c>
      <c r="AV301" s="96">
        <f t="shared" si="353"/>
        <v>8.8733022021353987E-4</v>
      </c>
      <c r="AW301" s="96">
        <f t="shared" si="353"/>
        <v>8.2535639714736877E-4</v>
      </c>
      <c r="AX301" s="96">
        <f t="shared" si="353"/>
        <v>9.059965097230479E-4</v>
      </c>
      <c r="AY301" s="96">
        <f t="shared" si="353"/>
        <v>8.4943752861537942E-4</v>
      </c>
      <c r="BA301" s="140" t="s">
        <v>114</v>
      </c>
      <c r="BB301" s="140" t="s">
        <v>114</v>
      </c>
      <c r="BC301" s="140" t="s">
        <v>114</v>
      </c>
      <c r="BD301" s="140" t="s">
        <v>114</v>
      </c>
      <c r="BF301" s="77" t="s">
        <v>248</v>
      </c>
      <c r="BG301" s="77" t="str">
        <f t="shared" si="332"/>
        <v>EBITDA MarginStrong Case Scenario</v>
      </c>
    </row>
    <row r="302" spans="2:59" x14ac:dyDescent="0.25">
      <c r="B302" s="91" t="s">
        <v>142</v>
      </c>
      <c r="C302" s="91" t="s">
        <v>119</v>
      </c>
      <c r="D302" s="96">
        <f t="shared" ref="D302:AY302" si="354">D212/D177</f>
        <v>-2.1760679127726484E-2</v>
      </c>
      <c r="E302" s="96">
        <f t="shared" si="354"/>
        <v>-2.2841030022163769E-2</v>
      </c>
      <c r="F302" s="96">
        <f t="shared" si="354"/>
        <v>3.1820873825649708E-2</v>
      </c>
      <c r="G302" s="96">
        <f t="shared" si="354"/>
        <v>-3.201756931188604E-2</v>
      </c>
      <c r="H302" s="96">
        <f t="shared" si="354"/>
        <v>-2.3315934579961266E-2</v>
      </c>
      <c r="I302" s="96">
        <f t="shared" si="354"/>
        <v>-2.8222574333232775E-2</v>
      </c>
      <c r="J302" s="96">
        <f t="shared" si="354"/>
        <v>-3.9125452842257116E-2</v>
      </c>
      <c r="K302" s="96">
        <f t="shared" si="354"/>
        <v>1.5481130172623545E-2</v>
      </c>
      <c r="L302" s="96">
        <f t="shared" si="354"/>
        <v>-8.6293198534544299E-2</v>
      </c>
      <c r="M302" s="96">
        <f t="shared" si="354"/>
        <v>-8.1025262250050092E-2</v>
      </c>
      <c r="N302" s="96">
        <f t="shared" si="354"/>
        <v>-6.0775642555897617E-2</v>
      </c>
      <c r="O302" s="96">
        <f t="shared" si="354"/>
        <v>4.6953809227014968E-2</v>
      </c>
      <c r="P302" s="96">
        <f t="shared" si="354"/>
        <v>-1.6314828501026702E-4</v>
      </c>
      <c r="Q302" s="96">
        <f t="shared" si="354"/>
        <v>-3.3605823851171935E-4</v>
      </c>
      <c r="R302" s="96">
        <f t="shared" si="354"/>
        <v>-8.7250926594807383E-4</v>
      </c>
      <c r="S302" s="96">
        <f t="shared" si="354"/>
        <v>-3.8026969176525752E-4</v>
      </c>
      <c r="T302" s="96">
        <f t="shared" si="354"/>
        <v>-6.8424434047031977E-4</v>
      </c>
      <c r="U302" s="96">
        <f t="shared" si="354"/>
        <v>-2.7162318578290102E-4</v>
      </c>
      <c r="V302" s="96">
        <f t="shared" si="354"/>
        <v>-3.2738514912711276E-4</v>
      </c>
      <c r="W302" s="96">
        <f t="shared" si="354"/>
        <v>5.5138946051683458E-5</v>
      </c>
      <c r="X302" s="96">
        <f t="shared" si="354"/>
        <v>2.2044707560299638E-4</v>
      </c>
      <c r="Y302" s="96">
        <f t="shared" si="354"/>
        <v>3.4244798539093135E-4</v>
      </c>
      <c r="Z302" s="96">
        <f t="shared" si="354"/>
        <v>5.3440929770290607E-4</v>
      </c>
      <c r="AA302" s="96">
        <f t="shared" si="354"/>
        <v>7.366789082321729E-4</v>
      </c>
      <c r="AB302" s="96">
        <f t="shared" si="354"/>
        <v>5.3459931614935265E-4</v>
      </c>
      <c r="AC302" s="96">
        <f t="shared" si="354"/>
        <v>5.4998847292915597E-4</v>
      </c>
      <c r="AD302" s="96">
        <f t="shared" si="354"/>
        <v>4.5818021689915801E-4</v>
      </c>
      <c r="AE302" s="96">
        <f t="shared" si="354"/>
        <v>5.8626069616950411E-4</v>
      </c>
      <c r="AF302" s="96">
        <f t="shared" si="354"/>
        <v>5.333301227227632E-4</v>
      </c>
      <c r="AG302" s="96">
        <f t="shared" si="354"/>
        <v>6.4882480591023318E-4</v>
      </c>
      <c r="AH302" s="96">
        <f t="shared" si="354"/>
        <v>6.5663383756621137E-4</v>
      </c>
      <c r="AI302" s="96">
        <f t="shared" si="354"/>
        <v>7.496001572173908E-4</v>
      </c>
      <c r="AJ302" s="96">
        <f t="shared" si="354"/>
        <v>7.8858752964501588E-4</v>
      </c>
      <c r="AK302" s="96">
        <f t="shared" si="354"/>
        <v>7.9548414458416132E-4</v>
      </c>
      <c r="AL302" s="96">
        <f t="shared" si="354"/>
        <v>8.2340698460612878E-4</v>
      </c>
      <c r="AM302" s="96">
        <f t="shared" si="354"/>
        <v>8.1971744556544096E-4</v>
      </c>
      <c r="AN302" s="96">
        <f t="shared" si="354"/>
        <v>8.3027197025425958E-4</v>
      </c>
      <c r="AO302" s="96">
        <f t="shared" si="354"/>
        <v>8.4341719102488542E-4</v>
      </c>
      <c r="AP302" s="96">
        <f t="shared" si="354"/>
        <v>4.1278686007508217E-4</v>
      </c>
      <c r="AQ302" s="96">
        <f t="shared" si="354"/>
        <v>7.2085238095790066E-4</v>
      </c>
      <c r="AR302" s="96">
        <f t="shared" si="354"/>
        <v>4.9874222505014501E-4</v>
      </c>
      <c r="AS302" s="96">
        <f t="shared" si="354"/>
        <v>7.6117107497484268E-4</v>
      </c>
      <c r="AT302" s="96">
        <f t="shared" si="354"/>
        <v>5.7003488252304409E-4</v>
      </c>
      <c r="AU302" s="96">
        <f t="shared" si="354"/>
        <v>7.9578674062582373E-4</v>
      </c>
      <c r="AV302" s="96">
        <f t="shared" si="354"/>
        <v>8.8604217188907174E-4</v>
      </c>
      <c r="AW302" s="96">
        <f t="shared" si="354"/>
        <v>8.238888811052538E-4</v>
      </c>
      <c r="AX302" s="96">
        <f t="shared" si="354"/>
        <v>9.0476640441538236E-4</v>
      </c>
      <c r="AY302" s="96">
        <f t="shared" si="354"/>
        <v>8.4804561190545942E-4</v>
      </c>
      <c r="BA302" s="140" t="s">
        <v>114</v>
      </c>
      <c r="BB302" s="140" t="s">
        <v>114</v>
      </c>
      <c r="BC302" s="140" t="s">
        <v>114</v>
      </c>
      <c r="BD302" s="140" t="s">
        <v>114</v>
      </c>
      <c r="BF302" s="77" t="s">
        <v>248</v>
      </c>
      <c r="BG302" s="77" t="str">
        <f t="shared" si="332"/>
        <v>EBIT MarginStrong Case Scenario</v>
      </c>
    </row>
    <row r="303" spans="2:59" x14ac:dyDescent="0.25">
      <c r="B303" s="92"/>
      <c r="C303" s="92"/>
      <c r="D303" s="92"/>
      <c r="E303" s="92"/>
      <c r="F303" s="92"/>
      <c r="G303" s="92"/>
      <c r="H303" s="92"/>
      <c r="I303" s="92"/>
      <c r="J303" s="92"/>
      <c r="K303" s="92"/>
      <c r="L303" s="92"/>
      <c r="M303" s="92"/>
      <c r="N303" s="92"/>
      <c r="O303" s="92"/>
      <c r="BA303" s="140" t="s">
        <v>114</v>
      </c>
      <c r="BB303" s="140" t="s">
        <v>114</v>
      </c>
      <c r="BC303" s="140" t="s">
        <v>114</v>
      </c>
      <c r="BD303" s="140" t="s">
        <v>114</v>
      </c>
      <c r="BF303" s="77" t="s">
        <v>248</v>
      </c>
      <c r="BG303" s="77" t="str">
        <f t="shared" si="332"/>
        <v>Strong Case Scenario</v>
      </c>
    </row>
    <row r="304" spans="2:59" x14ac:dyDescent="0.25">
      <c r="B304" s="88" t="s">
        <v>143</v>
      </c>
      <c r="C304" s="89"/>
      <c r="D304" s="70">
        <v>44562</v>
      </c>
      <c r="E304" s="70">
        <v>44593</v>
      </c>
      <c r="F304" s="70">
        <v>44621</v>
      </c>
      <c r="G304" s="70">
        <v>44652</v>
      </c>
      <c r="H304" s="70">
        <v>44682</v>
      </c>
      <c r="I304" s="70">
        <v>44713</v>
      </c>
      <c r="J304" s="70">
        <v>44743</v>
      </c>
      <c r="K304" s="70">
        <v>44774</v>
      </c>
      <c r="L304" s="70">
        <v>44805</v>
      </c>
      <c r="M304" s="70">
        <v>44835</v>
      </c>
      <c r="N304" s="70">
        <v>44866</v>
      </c>
      <c r="O304" s="70">
        <v>44896</v>
      </c>
      <c r="P304" s="70">
        <v>44927</v>
      </c>
      <c r="Q304" s="70">
        <v>44958</v>
      </c>
      <c r="R304" s="70">
        <v>44986</v>
      </c>
      <c r="S304" s="70">
        <v>45017</v>
      </c>
      <c r="T304" s="70">
        <v>45047</v>
      </c>
      <c r="U304" s="70">
        <v>45078</v>
      </c>
      <c r="V304" s="70">
        <v>45108</v>
      </c>
      <c r="W304" s="70">
        <v>45139</v>
      </c>
      <c r="X304" s="70">
        <v>45170</v>
      </c>
      <c r="Y304" s="70">
        <v>45200</v>
      </c>
      <c r="Z304" s="70">
        <v>45231</v>
      </c>
      <c r="AA304" s="70">
        <v>45261</v>
      </c>
      <c r="AB304" s="70">
        <v>45292</v>
      </c>
      <c r="AC304" s="70">
        <v>45323</v>
      </c>
      <c r="AD304" s="70">
        <v>45352</v>
      </c>
      <c r="AE304" s="70">
        <v>45383</v>
      </c>
      <c r="AF304" s="70">
        <v>45413</v>
      </c>
      <c r="AG304" s="70">
        <v>45444</v>
      </c>
      <c r="AH304" s="70">
        <v>45474</v>
      </c>
      <c r="AI304" s="70">
        <v>45505</v>
      </c>
      <c r="AJ304" s="70">
        <v>45536</v>
      </c>
      <c r="AK304" s="70">
        <v>45566</v>
      </c>
      <c r="AL304" s="70">
        <v>45597</v>
      </c>
      <c r="AM304" s="70">
        <v>45627</v>
      </c>
      <c r="AN304" s="70">
        <v>45658</v>
      </c>
      <c r="AO304" s="70">
        <v>45689</v>
      </c>
      <c r="AP304" s="70">
        <v>45717</v>
      </c>
      <c r="AQ304" s="70">
        <v>45748</v>
      </c>
      <c r="AR304" s="70">
        <v>45778</v>
      </c>
      <c r="AS304" s="70">
        <v>45809</v>
      </c>
      <c r="AT304" s="70">
        <v>45839</v>
      </c>
      <c r="AU304" s="70">
        <v>45870</v>
      </c>
      <c r="AV304" s="70">
        <v>45901</v>
      </c>
      <c r="AW304" s="70">
        <v>45931</v>
      </c>
      <c r="AX304" s="70">
        <v>45962</v>
      </c>
      <c r="AY304" s="70">
        <v>45992</v>
      </c>
      <c r="BA304" s="140" t="s">
        <v>114</v>
      </c>
      <c r="BB304" s="140" t="s">
        <v>114</v>
      </c>
      <c r="BC304" s="140" t="s">
        <v>114</v>
      </c>
      <c r="BD304" s="140" t="s">
        <v>114</v>
      </c>
      <c r="BF304" s="77" t="s">
        <v>248</v>
      </c>
      <c r="BG304" s="77" t="str">
        <f t="shared" si="332"/>
        <v>Customer EngagementStrong Case Scenario</v>
      </c>
    </row>
    <row r="305" spans="2:59" x14ac:dyDescent="0.25">
      <c r="B305" s="91" t="s">
        <v>144</v>
      </c>
      <c r="C305" s="91" t="s">
        <v>26</v>
      </c>
      <c r="D305" s="97">
        <f t="shared" ref="D305:AY305" si="355">D177/D234</f>
        <v>17.129348460926661</v>
      </c>
      <c r="E305" s="97">
        <f t="shared" si="355"/>
        <v>17.068069199452136</v>
      </c>
      <c r="F305" s="97">
        <f t="shared" si="355"/>
        <v>19.161662317010794</v>
      </c>
      <c r="G305" s="97">
        <f t="shared" si="355"/>
        <v>19.560149297499045</v>
      </c>
      <c r="H305" s="97">
        <f t="shared" si="355"/>
        <v>20.019111820857411</v>
      </c>
      <c r="I305" s="97">
        <f t="shared" si="355"/>
        <v>19.84158005619793</v>
      </c>
      <c r="J305" s="97">
        <f t="shared" si="355"/>
        <v>21.147188644369397</v>
      </c>
      <c r="K305" s="97">
        <f t="shared" si="355"/>
        <v>20.490040835194463</v>
      </c>
      <c r="L305" s="97">
        <f t="shared" si="355"/>
        <v>20.505483505635688</v>
      </c>
      <c r="M305" s="97">
        <f t="shared" si="355"/>
        <v>20.99480521270215</v>
      </c>
      <c r="N305" s="97">
        <f t="shared" si="355"/>
        <v>21.232183906794955</v>
      </c>
      <c r="O305" s="97">
        <f t="shared" si="355"/>
        <v>25.30821045287858</v>
      </c>
      <c r="P305" s="162">
        <f t="shared" si="355"/>
        <v>35.84556385071992</v>
      </c>
      <c r="Q305" s="162">
        <f t="shared" si="355"/>
        <v>30.863966916016331</v>
      </c>
      <c r="R305" s="162">
        <f t="shared" si="355"/>
        <v>31.520528942518983</v>
      </c>
      <c r="S305" s="162">
        <f t="shared" si="355"/>
        <v>31.989438189584511</v>
      </c>
      <c r="T305" s="162">
        <f t="shared" si="355"/>
        <v>32.331493983696788</v>
      </c>
      <c r="U305" s="162">
        <f t="shared" si="355"/>
        <v>32.533317686479187</v>
      </c>
      <c r="V305" s="162">
        <f t="shared" si="355"/>
        <v>35.530760544941735</v>
      </c>
      <c r="W305" s="162">
        <f t="shared" si="355"/>
        <v>35.448015152549232</v>
      </c>
      <c r="X305" s="162">
        <f t="shared" si="355"/>
        <v>35.545286481450212</v>
      </c>
      <c r="Y305" s="162">
        <f t="shared" si="355"/>
        <v>35.572313834922404</v>
      </c>
      <c r="Z305" s="162">
        <f t="shared" si="355"/>
        <v>35.61250300383891</v>
      </c>
      <c r="AA305" s="162">
        <f t="shared" si="355"/>
        <v>35.656909046312443</v>
      </c>
      <c r="AB305" s="162">
        <f t="shared" si="355"/>
        <v>39.647891848981047</v>
      </c>
      <c r="AC305" s="162">
        <f t="shared" si="355"/>
        <v>39.326715341476984</v>
      </c>
      <c r="AD305" s="162">
        <f t="shared" si="355"/>
        <v>39.482577701816226</v>
      </c>
      <c r="AE305" s="162">
        <f t="shared" si="355"/>
        <v>39.585028539814978</v>
      </c>
      <c r="AF305" s="162">
        <f t="shared" si="355"/>
        <v>39.648594773801165</v>
      </c>
      <c r="AG305" s="162">
        <f t="shared" si="355"/>
        <v>39.682865083591203</v>
      </c>
      <c r="AH305" s="162">
        <f t="shared" si="355"/>
        <v>42.535264528685794</v>
      </c>
      <c r="AI305" s="162">
        <f t="shared" si="355"/>
        <v>42.526026545521866</v>
      </c>
      <c r="AJ305" s="162">
        <f t="shared" si="355"/>
        <v>42.524295056598547</v>
      </c>
      <c r="AK305" s="162">
        <f t="shared" si="355"/>
        <v>42.512690043414366</v>
      </c>
      <c r="AL305" s="162">
        <f t="shared" si="355"/>
        <v>42.497414626780568</v>
      </c>
      <c r="AM305" s="162">
        <f t="shared" si="355"/>
        <v>42.47684647396207</v>
      </c>
      <c r="AN305" s="162">
        <f t="shared" si="355"/>
        <v>42.45012274518875</v>
      </c>
      <c r="AO305" s="162">
        <f t="shared" si="355"/>
        <v>42.447642630295455</v>
      </c>
      <c r="AP305" s="162">
        <f t="shared" si="355"/>
        <v>42.473632313045343</v>
      </c>
      <c r="AQ305" s="162">
        <f t="shared" si="355"/>
        <v>42.487871520517913</v>
      </c>
      <c r="AR305" s="162">
        <f t="shared" si="355"/>
        <v>42.4941499323633</v>
      </c>
      <c r="AS305" s="162">
        <f t="shared" si="355"/>
        <v>42.495275988589889</v>
      </c>
      <c r="AT305" s="162">
        <f t="shared" si="355"/>
        <v>42.493436033746988</v>
      </c>
      <c r="AU305" s="162">
        <f t="shared" si="355"/>
        <v>42.489950325835423</v>
      </c>
      <c r="AV305" s="162">
        <f t="shared" si="355"/>
        <v>42.486943974194894</v>
      </c>
      <c r="AW305" s="162">
        <f t="shared" si="355"/>
        <v>42.483831383994584</v>
      </c>
      <c r="AX305" s="162">
        <f t="shared" si="355"/>
        <v>42.481426495709592</v>
      </c>
      <c r="AY305" s="162">
        <f t="shared" si="355"/>
        <v>42.480094151453677</v>
      </c>
      <c r="BA305" s="140" t="s">
        <v>114</v>
      </c>
      <c r="BB305" s="140" t="s">
        <v>114</v>
      </c>
      <c r="BC305" s="140" t="s">
        <v>114</v>
      </c>
      <c r="BD305" s="140" t="s">
        <v>114</v>
      </c>
      <c r="BF305" s="77" t="s">
        <v>248</v>
      </c>
      <c r="BG305" s="77" t="str">
        <f t="shared" si="332"/>
        <v>ARPU - Average Revenue Per Active UserStrong Case Scenario</v>
      </c>
    </row>
    <row r="306" spans="2:59" x14ac:dyDescent="0.25">
      <c r="B306" s="91" t="s">
        <v>145</v>
      </c>
      <c r="C306" s="91" t="s">
        <v>116</v>
      </c>
      <c r="D306" s="98">
        <f t="shared" ref="D306:AY306" si="356">D221/D171</f>
        <v>5.3038689392564429</v>
      </c>
      <c r="E306" s="98">
        <f t="shared" si="356"/>
        <v>5.2536773463964748</v>
      </c>
      <c r="F306" s="98">
        <f t="shared" si="356"/>
        <v>4.9430852469686828</v>
      </c>
      <c r="G306" s="98">
        <f t="shared" si="356"/>
        <v>4.6294746687803334</v>
      </c>
      <c r="H306" s="98">
        <f t="shared" si="356"/>
        <v>4.4322793389163113</v>
      </c>
      <c r="I306" s="98">
        <f t="shared" si="356"/>
        <v>4.3876946233194873</v>
      </c>
      <c r="J306" s="98">
        <f t="shared" si="356"/>
        <v>4.317606909712234</v>
      </c>
      <c r="K306" s="98">
        <f t="shared" si="356"/>
        <v>4.3079777477417167</v>
      </c>
      <c r="L306" s="98">
        <f t="shared" si="356"/>
        <v>4.323146167100159</v>
      </c>
      <c r="M306" s="98">
        <f t="shared" si="356"/>
        <v>4.3383922963881725</v>
      </c>
      <c r="N306" s="98">
        <f t="shared" si="356"/>
        <v>4.3223072534202593</v>
      </c>
      <c r="O306" s="98">
        <f t="shared" si="356"/>
        <v>4.3265183460336818</v>
      </c>
      <c r="P306" s="98">
        <f t="shared" si="356"/>
        <v>4.573835740336162</v>
      </c>
      <c r="Q306" s="98">
        <f t="shared" si="356"/>
        <v>4.573835740336162</v>
      </c>
      <c r="R306" s="98">
        <f t="shared" si="356"/>
        <v>4.573835740336162</v>
      </c>
      <c r="S306" s="98">
        <f t="shared" si="356"/>
        <v>4.573835740336162</v>
      </c>
      <c r="T306" s="98">
        <f t="shared" si="356"/>
        <v>4.573835740336162</v>
      </c>
      <c r="U306" s="98">
        <f t="shared" si="356"/>
        <v>4.573835740336162</v>
      </c>
      <c r="V306" s="98">
        <f t="shared" si="356"/>
        <v>4.573835740336162</v>
      </c>
      <c r="W306" s="98">
        <f t="shared" si="356"/>
        <v>4.573835740336162</v>
      </c>
      <c r="X306" s="98">
        <f t="shared" si="356"/>
        <v>4.573835740336162</v>
      </c>
      <c r="Y306" s="98">
        <f t="shared" si="356"/>
        <v>4.573835740336162</v>
      </c>
      <c r="Z306" s="98">
        <f t="shared" si="356"/>
        <v>4.573835740336162</v>
      </c>
      <c r="AA306" s="98">
        <f t="shared" si="356"/>
        <v>4.573835740336162</v>
      </c>
      <c r="AB306" s="98">
        <f t="shared" si="356"/>
        <v>4.573835740336162</v>
      </c>
      <c r="AC306" s="98">
        <f t="shared" si="356"/>
        <v>4.573835740336162</v>
      </c>
      <c r="AD306" s="98">
        <f t="shared" si="356"/>
        <v>4.573835740336162</v>
      </c>
      <c r="AE306" s="98">
        <f t="shared" si="356"/>
        <v>4.573835740336162</v>
      </c>
      <c r="AF306" s="98">
        <f t="shared" si="356"/>
        <v>4.573835740336162</v>
      </c>
      <c r="AG306" s="98">
        <f t="shared" si="356"/>
        <v>4.573835740336162</v>
      </c>
      <c r="AH306" s="98">
        <f t="shared" si="356"/>
        <v>4.573835740336162</v>
      </c>
      <c r="AI306" s="98">
        <f t="shared" si="356"/>
        <v>4.573835740336162</v>
      </c>
      <c r="AJ306" s="98">
        <f t="shared" si="356"/>
        <v>4.573835740336162</v>
      </c>
      <c r="AK306" s="98">
        <f t="shared" si="356"/>
        <v>4.573835740336162</v>
      </c>
      <c r="AL306" s="98">
        <f t="shared" si="356"/>
        <v>4.573835740336162</v>
      </c>
      <c r="AM306" s="98">
        <f t="shared" si="356"/>
        <v>4.573835740336162</v>
      </c>
      <c r="AN306" s="98">
        <f t="shared" si="356"/>
        <v>4.573835740336162</v>
      </c>
      <c r="AO306" s="98">
        <f t="shared" si="356"/>
        <v>4.573835740336162</v>
      </c>
      <c r="AP306" s="98">
        <f t="shared" si="356"/>
        <v>4.573835740336162</v>
      </c>
      <c r="AQ306" s="98">
        <f t="shared" si="356"/>
        <v>4.573835740336162</v>
      </c>
      <c r="AR306" s="98">
        <f t="shared" si="356"/>
        <v>4.573835740336162</v>
      </c>
      <c r="AS306" s="98">
        <f t="shared" si="356"/>
        <v>4.573835740336162</v>
      </c>
      <c r="AT306" s="98">
        <f t="shared" si="356"/>
        <v>4.573835740336162</v>
      </c>
      <c r="AU306" s="98">
        <f t="shared" si="356"/>
        <v>4.573835740336162</v>
      </c>
      <c r="AV306" s="98">
        <f t="shared" si="356"/>
        <v>4.573835740336162</v>
      </c>
      <c r="AW306" s="98">
        <f t="shared" si="356"/>
        <v>4.573835740336162</v>
      </c>
      <c r="AX306" s="98">
        <f t="shared" si="356"/>
        <v>4.573835740336162</v>
      </c>
      <c r="AY306" s="98">
        <f t="shared" si="356"/>
        <v>4.573835740336162</v>
      </c>
      <c r="BA306" s="140" t="s">
        <v>114</v>
      </c>
      <c r="BB306" s="140" t="s">
        <v>114</v>
      </c>
      <c r="BC306" s="140" t="s">
        <v>114</v>
      </c>
      <c r="BD306" s="140" t="s">
        <v>114</v>
      </c>
      <c r="BF306" s="77" t="s">
        <v>248</v>
      </c>
      <c r="BG306" s="77" t="str">
        <f t="shared" si="332"/>
        <v>Average trip lengthStrong Case Scenario</v>
      </c>
    </row>
    <row r="307" spans="2:59" x14ac:dyDescent="0.25">
      <c r="B307" s="91" t="s">
        <v>146</v>
      </c>
      <c r="C307" s="91" t="s">
        <v>117</v>
      </c>
      <c r="D307" s="98">
        <f t="shared" ref="D307:AY307" si="357">D223/D171</f>
        <v>18.53449536902113</v>
      </c>
      <c r="E307" s="98">
        <f t="shared" si="357"/>
        <v>18.75463803644157</v>
      </c>
      <c r="F307" s="98">
        <f t="shared" si="357"/>
        <v>18.71162651571327</v>
      </c>
      <c r="G307" s="98">
        <f t="shared" si="357"/>
        <v>18.039101253104079</v>
      </c>
      <c r="H307" s="98">
        <f t="shared" si="357"/>
        <v>17.543692672091044</v>
      </c>
      <c r="I307" s="98">
        <f t="shared" si="357"/>
        <v>16.983895411194176</v>
      </c>
      <c r="J307" s="98">
        <f t="shared" si="357"/>
        <v>16.687172246995203</v>
      </c>
      <c r="K307" s="98">
        <f t="shared" si="357"/>
        <v>16.987702616477687</v>
      </c>
      <c r="L307" s="98">
        <f t="shared" si="357"/>
        <v>16.677909112401935</v>
      </c>
      <c r="M307" s="98">
        <f t="shared" si="357"/>
        <v>16.873681191659671</v>
      </c>
      <c r="N307" s="98">
        <f t="shared" si="357"/>
        <v>16.702683828690599</v>
      </c>
      <c r="O307" s="98">
        <f t="shared" si="357"/>
        <v>16.643405564060302</v>
      </c>
      <c r="P307" s="98">
        <f t="shared" si="357"/>
        <v>10.986837151886316</v>
      </c>
      <c r="Q307" s="98">
        <f t="shared" si="357"/>
        <v>12.19681420127886</v>
      </c>
      <c r="R307" s="98">
        <f t="shared" si="357"/>
        <v>21.879193816533249</v>
      </c>
      <c r="S307" s="98">
        <f t="shared" si="357"/>
        <v>13.297056941987071</v>
      </c>
      <c r="T307" s="98">
        <f t="shared" si="357"/>
        <v>20.038425562064337</v>
      </c>
      <c r="U307" s="98">
        <f t="shared" si="357"/>
        <v>12.845120767291952</v>
      </c>
      <c r="V307" s="98">
        <f t="shared" si="357"/>
        <v>17.265638439054928</v>
      </c>
      <c r="W307" s="98">
        <f t="shared" si="357"/>
        <v>11.646518775411442</v>
      </c>
      <c r="X307" s="98">
        <f t="shared" si="357"/>
        <v>10.259870386413992</v>
      </c>
      <c r="Y307" s="98">
        <f t="shared" si="357"/>
        <v>11.417046501989841</v>
      </c>
      <c r="Z307" s="98">
        <f t="shared" si="357"/>
        <v>10.134519337050712</v>
      </c>
      <c r="AA307" s="98">
        <f t="shared" si="357"/>
        <v>11.055156614192422</v>
      </c>
      <c r="AB307" s="98">
        <f t="shared" si="357"/>
        <v>9.2173272636447496</v>
      </c>
      <c r="AC307" s="98">
        <f t="shared" si="357"/>
        <v>9.4226561738161418</v>
      </c>
      <c r="AD307" s="98">
        <f t="shared" si="357"/>
        <v>13.474176834714093</v>
      </c>
      <c r="AE307" s="98">
        <f t="shared" si="357"/>
        <v>10.033267902688364</v>
      </c>
      <c r="AF307" s="98">
        <f t="shared" si="357"/>
        <v>13.089175517355553</v>
      </c>
      <c r="AG307" s="98">
        <f t="shared" si="357"/>
        <v>9.8940739367458956</v>
      </c>
      <c r="AH307" s="98">
        <f t="shared" si="357"/>
        <v>11.864854428871837</v>
      </c>
      <c r="AI307" s="98">
        <f t="shared" si="357"/>
        <v>9.1426113861025549</v>
      </c>
      <c r="AJ307" s="98">
        <f t="shared" si="357"/>
        <v>8.4585167412108611</v>
      </c>
      <c r="AK307" s="98">
        <f t="shared" si="357"/>
        <v>9.0554388511648334</v>
      </c>
      <c r="AL307" s="98">
        <f t="shared" si="357"/>
        <v>8.3684359002335924</v>
      </c>
      <c r="AM307" s="98">
        <f t="shared" si="357"/>
        <v>8.9602185612794738</v>
      </c>
      <c r="AN307" s="98">
        <f t="shared" si="357"/>
        <v>8.3429627438940823</v>
      </c>
      <c r="AO307" s="98">
        <f t="shared" si="357"/>
        <v>8.4211547208761353</v>
      </c>
      <c r="AP307" s="98">
        <f t="shared" si="357"/>
        <v>29.829414819162306</v>
      </c>
      <c r="AQ307" s="98">
        <f t="shared" si="357"/>
        <v>15.921991211149228</v>
      </c>
      <c r="AR307" s="98">
        <f t="shared" si="357"/>
        <v>27.909469855495463</v>
      </c>
      <c r="AS307" s="98">
        <f t="shared" si="357"/>
        <v>15.414036377182056</v>
      </c>
      <c r="AT307" s="98">
        <f t="shared" si="357"/>
        <v>26.229743181963652</v>
      </c>
      <c r="AU307" s="98">
        <f t="shared" si="357"/>
        <v>14.952623193729996</v>
      </c>
      <c r="AV307" s="98">
        <f t="shared" si="357"/>
        <v>10.446697367610007</v>
      </c>
      <c r="AW307" s="98">
        <f t="shared" si="357"/>
        <v>14.557153014047442</v>
      </c>
      <c r="AX307" s="98">
        <f t="shared" si="357"/>
        <v>10.316157256038988</v>
      </c>
      <c r="AY307" s="98">
        <f t="shared" si="357"/>
        <v>14.186191262702641</v>
      </c>
      <c r="BA307" s="140" t="s">
        <v>114</v>
      </c>
      <c r="BB307" s="140" t="s">
        <v>114</v>
      </c>
      <c r="BC307" s="140" t="s">
        <v>114</v>
      </c>
      <c r="BD307" s="140" t="s">
        <v>114</v>
      </c>
      <c r="BF307" s="77" t="s">
        <v>248</v>
      </c>
      <c r="BG307" s="77" t="str">
        <f t="shared" si="332"/>
        <v>Average trip durationStrong Case Scenario</v>
      </c>
    </row>
    <row r="308" spans="2:59" x14ac:dyDescent="0.25">
      <c r="B308" s="91" t="s">
        <v>160</v>
      </c>
      <c r="C308" s="91" t="s">
        <v>119</v>
      </c>
      <c r="D308" s="96" t="str">
        <f t="shared" ref="D308:AY308" si="358">IFERROR((D234-D230)/C234,"n.a")</f>
        <v>n.a</v>
      </c>
      <c r="E308" s="96">
        <f t="shared" si="358"/>
        <v>0.87973484848484851</v>
      </c>
      <c r="F308" s="96">
        <f t="shared" si="358"/>
        <v>0.97746993127147763</v>
      </c>
      <c r="G308" s="96">
        <f t="shared" si="358"/>
        <v>0.89757729570604472</v>
      </c>
      <c r="H308" s="96">
        <f t="shared" si="358"/>
        <v>0.87528799464713392</v>
      </c>
      <c r="I308" s="96">
        <f t="shared" si="358"/>
        <v>0.87150134736680551</v>
      </c>
      <c r="J308" s="96">
        <f t="shared" si="358"/>
        <v>0.90855243197882707</v>
      </c>
      <c r="K308" s="96">
        <f t="shared" si="358"/>
        <v>0.88620442373013508</v>
      </c>
      <c r="L308" s="96">
        <f t="shared" si="358"/>
        <v>0.92410846887291009</v>
      </c>
      <c r="M308" s="96">
        <f t="shared" si="358"/>
        <v>0.90783475586099871</v>
      </c>
      <c r="N308" s="96">
        <f t="shared" si="358"/>
        <v>0.90791681228984733</v>
      </c>
      <c r="O308" s="96">
        <f t="shared" si="358"/>
        <v>0.92684805037635798</v>
      </c>
      <c r="P308" s="96">
        <f t="shared" si="358"/>
        <v>0.59119235746902865</v>
      </c>
      <c r="Q308" s="96">
        <f t="shared" si="358"/>
        <v>0.6617387868197796</v>
      </c>
      <c r="R308" s="96">
        <f t="shared" si="358"/>
        <v>0.42712636015366395</v>
      </c>
      <c r="S308" s="96">
        <f t="shared" si="358"/>
        <v>0.80056447348642412</v>
      </c>
      <c r="T308" s="96">
        <f t="shared" si="358"/>
        <v>0.49932016743692487</v>
      </c>
      <c r="U308" s="96">
        <f t="shared" si="358"/>
        <v>0.79217762730428787</v>
      </c>
      <c r="V308" s="96">
        <f t="shared" si="358"/>
        <v>0.50907174509565412</v>
      </c>
      <c r="W308" s="96">
        <f t="shared" si="358"/>
        <v>0.76642731956118249</v>
      </c>
      <c r="X308" s="96">
        <f t="shared" si="358"/>
        <v>0.68043211733414888</v>
      </c>
      <c r="Y308" s="96">
        <f t="shared" si="358"/>
        <v>0.62541224147019636</v>
      </c>
      <c r="Z308" s="96">
        <f t="shared" si="358"/>
        <v>0.68662734346364884</v>
      </c>
      <c r="AA308" s="96">
        <f t="shared" si="358"/>
        <v>0.63603897520948227</v>
      </c>
      <c r="AB308" s="96">
        <f t="shared" si="358"/>
        <v>0.66234437524744572</v>
      </c>
      <c r="AC308" s="96">
        <f t="shared" si="358"/>
        <v>0.64204366969276283</v>
      </c>
      <c r="AD308" s="96">
        <f t="shared" si="358"/>
        <v>0.54190296916442871</v>
      </c>
      <c r="AE308" s="96">
        <f t="shared" si="358"/>
        <v>0.72726516986915601</v>
      </c>
      <c r="AF308" s="96">
        <f t="shared" si="358"/>
        <v>0.56903169394476527</v>
      </c>
      <c r="AG308" s="96">
        <f t="shared" si="358"/>
        <v>0.72786759956436953</v>
      </c>
      <c r="AH308" s="96">
        <f t="shared" si="358"/>
        <v>0.56048049920314569</v>
      </c>
      <c r="AI308" s="96">
        <f t="shared" si="358"/>
        <v>0.70309739288511064</v>
      </c>
      <c r="AJ308" s="96">
        <f t="shared" si="358"/>
        <v>0.65622552662236189</v>
      </c>
      <c r="AK308" s="96">
        <f t="shared" si="358"/>
        <v>0.62255289793165391</v>
      </c>
      <c r="AL308" s="96">
        <f t="shared" si="358"/>
        <v>0.65931778116850726</v>
      </c>
      <c r="AM308" s="96">
        <f t="shared" si="358"/>
        <v>0.62722761562507812</v>
      </c>
      <c r="AN308" s="96">
        <f t="shared" si="358"/>
        <v>0.6616460008639965</v>
      </c>
      <c r="AO308" s="96">
        <f t="shared" si="358"/>
        <v>0.64721765575104029</v>
      </c>
      <c r="AP308" s="96">
        <f t="shared" si="358"/>
        <v>0.29840776269839098</v>
      </c>
      <c r="AQ308" s="96">
        <f t="shared" si="358"/>
        <v>0.91866794676974095</v>
      </c>
      <c r="AR308" s="96">
        <f t="shared" si="358"/>
        <v>0.42131719948928792</v>
      </c>
      <c r="AS308" s="96">
        <f t="shared" si="358"/>
        <v>0.90012850748514772</v>
      </c>
      <c r="AT308" s="96">
        <f t="shared" si="358"/>
        <v>0.43853248077183438</v>
      </c>
      <c r="AU308" s="96">
        <f t="shared" si="358"/>
        <v>0.88499780180936605</v>
      </c>
      <c r="AV308" s="96">
        <f t="shared" si="358"/>
        <v>0.76610078032588702</v>
      </c>
      <c r="AW308" s="96">
        <f t="shared" si="358"/>
        <v>0.55021096903224886</v>
      </c>
      <c r="AX308" s="96">
        <f t="shared" si="358"/>
        <v>0.76293089319286267</v>
      </c>
      <c r="AY308" s="96">
        <f t="shared" si="358"/>
        <v>0.55755656387213792</v>
      </c>
      <c r="BA308" s="140" t="s">
        <v>114</v>
      </c>
      <c r="BB308" s="140" t="s">
        <v>114</v>
      </c>
      <c r="BC308" s="140" t="s">
        <v>114</v>
      </c>
      <c r="BD308" s="140" t="s">
        <v>114</v>
      </c>
      <c r="BF308" s="77" t="s">
        <v>248</v>
      </c>
      <c r="BG308" s="77" t="str">
        <f t="shared" si="332"/>
        <v>Customer Retention rateStrong Case Scenario</v>
      </c>
    </row>
    <row r="309" spans="2:59" x14ac:dyDescent="0.25">
      <c r="B309" s="91" t="s">
        <v>147</v>
      </c>
      <c r="C309" s="91" t="s">
        <v>119</v>
      </c>
      <c r="D309" s="96" t="str">
        <f>IFERROR(1-D308,"n.a")</f>
        <v>n.a</v>
      </c>
      <c r="E309" s="96">
        <f>IFERROR(1-E308,"n.a")</f>
        <v>0.12026515151515149</v>
      </c>
      <c r="F309" s="96">
        <f t="shared" ref="F309:AY309" si="359">IFERROR(1-F308,"n.a")</f>
        <v>2.2530068728522368E-2</v>
      </c>
      <c r="G309" s="96">
        <f t="shared" si="359"/>
        <v>0.10242270429395528</v>
      </c>
      <c r="H309" s="96">
        <f t="shared" si="359"/>
        <v>0.12471200535286608</v>
      </c>
      <c r="I309" s="96">
        <f t="shared" si="359"/>
        <v>0.12849865263319449</v>
      </c>
      <c r="J309" s="96">
        <f t="shared" si="359"/>
        <v>9.1447568021172931E-2</v>
      </c>
      <c r="K309" s="96">
        <f t="shared" si="359"/>
        <v>0.11379557626986492</v>
      </c>
      <c r="L309" s="96">
        <f t="shared" si="359"/>
        <v>7.5891531127089906E-2</v>
      </c>
      <c r="M309" s="96">
        <f t="shared" si="359"/>
        <v>9.216524413900129E-2</v>
      </c>
      <c r="N309" s="96">
        <f t="shared" si="359"/>
        <v>9.208318771015267E-2</v>
      </c>
      <c r="O309" s="96">
        <f t="shared" si="359"/>
        <v>7.3151949623642021E-2</v>
      </c>
      <c r="P309" s="96">
        <f t="shared" si="359"/>
        <v>0.40880764253097135</v>
      </c>
      <c r="Q309" s="96">
        <f t="shared" si="359"/>
        <v>0.3382612131802204</v>
      </c>
      <c r="R309" s="96">
        <f t="shared" si="359"/>
        <v>0.5728736398463361</v>
      </c>
      <c r="S309" s="96">
        <f t="shared" si="359"/>
        <v>0.19943552651357588</v>
      </c>
      <c r="T309" s="96">
        <f t="shared" si="359"/>
        <v>0.50067983256307513</v>
      </c>
      <c r="U309" s="96">
        <f t="shared" si="359"/>
        <v>0.20782237269571213</v>
      </c>
      <c r="V309" s="96">
        <f t="shared" si="359"/>
        <v>0.49092825490434588</v>
      </c>
      <c r="W309" s="96">
        <f t="shared" si="359"/>
        <v>0.23357268043881751</v>
      </c>
      <c r="X309" s="96">
        <f t="shared" si="359"/>
        <v>0.31956788266585112</v>
      </c>
      <c r="Y309" s="96">
        <f t="shared" si="359"/>
        <v>0.37458775852980364</v>
      </c>
      <c r="Z309" s="96">
        <f t="shared" si="359"/>
        <v>0.31337265653635116</v>
      </c>
      <c r="AA309" s="96">
        <f t="shared" si="359"/>
        <v>0.36396102479051773</v>
      </c>
      <c r="AB309" s="96">
        <f t="shared" si="359"/>
        <v>0.33765562475255428</v>
      </c>
      <c r="AC309" s="96">
        <f t="shared" si="359"/>
        <v>0.35795633030723717</v>
      </c>
      <c r="AD309" s="96">
        <f t="shared" si="359"/>
        <v>0.45809703083557129</v>
      </c>
      <c r="AE309" s="96">
        <f t="shared" si="359"/>
        <v>0.27273483013084399</v>
      </c>
      <c r="AF309" s="96">
        <f t="shared" si="359"/>
        <v>0.43096830605523473</v>
      </c>
      <c r="AG309" s="96">
        <f t="shared" si="359"/>
        <v>0.27213240043563047</v>
      </c>
      <c r="AH309" s="96">
        <f t="shared" si="359"/>
        <v>0.43951950079685431</v>
      </c>
      <c r="AI309" s="96">
        <f t="shared" si="359"/>
        <v>0.29690260711488936</v>
      </c>
      <c r="AJ309" s="96">
        <f t="shared" si="359"/>
        <v>0.34377447337763811</v>
      </c>
      <c r="AK309" s="96">
        <f t="shared" si="359"/>
        <v>0.37744710206834609</v>
      </c>
      <c r="AL309" s="96">
        <f t="shared" si="359"/>
        <v>0.34068221883149274</v>
      </c>
      <c r="AM309" s="96">
        <f t="shared" si="359"/>
        <v>0.37277238437492188</v>
      </c>
      <c r="AN309" s="96">
        <f t="shared" si="359"/>
        <v>0.3383539991360035</v>
      </c>
      <c r="AO309" s="96">
        <f t="shared" si="359"/>
        <v>0.35278234424895971</v>
      </c>
      <c r="AP309" s="96">
        <f t="shared" si="359"/>
        <v>0.70159223730160902</v>
      </c>
      <c r="AQ309" s="96">
        <f t="shared" si="359"/>
        <v>8.1332053230259049E-2</v>
      </c>
      <c r="AR309" s="96">
        <f t="shared" si="359"/>
        <v>0.57868280051071208</v>
      </c>
      <c r="AS309" s="96">
        <f t="shared" si="359"/>
        <v>9.9871492514852278E-2</v>
      </c>
      <c r="AT309" s="96">
        <f t="shared" si="359"/>
        <v>0.56146751922816562</v>
      </c>
      <c r="AU309" s="96">
        <f t="shared" si="359"/>
        <v>0.11500219819063395</v>
      </c>
      <c r="AV309" s="96">
        <f t="shared" si="359"/>
        <v>0.23389921967411298</v>
      </c>
      <c r="AW309" s="96">
        <f t="shared" si="359"/>
        <v>0.44978903096775114</v>
      </c>
      <c r="AX309" s="96">
        <f t="shared" si="359"/>
        <v>0.23706910680713733</v>
      </c>
      <c r="AY309" s="96">
        <f t="shared" si="359"/>
        <v>0.44244343612786208</v>
      </c>
      <c r="BA309" s="140" t="s">
        <v>114</v>
      </c>
      <c r="BB309" s="140" t="s">
        <v>114</v>
      </c>
      <c r="BC309" s="140" t="s">
        <v>114</v>
      </c>
      <c r="BD309" s="140" t="s">
        <v>114</v>
      </c>
      <c r="BF309" s="77" t="s">
        <v>248</v>
      </c>
      <c r="BG309" s="77" t="str">
        <f t="shared" si="332"/>
        <v>Churn rateStrong Case Scenario</v>
      </c>
    </row>
    <row r="310" spans="2:59" x14ac:dyDescent="0.25">
      <c r="B310" s="91" t="s">
        <v>281</v>
      </c>
      <c r="C310" s="91" t="s">
        <v>121</v>
      </c>
      <c r="D310" s="98">
        <f t="shared" ref="D310:AY310" si="360">D232/D234</f>
        <v>5.2768612201751735</v>
      </c>
      <c r="E310" s="98">
        <f t="shared" si="360"/>
        <v>5.3079762671821307</v>
      </c>
      <c r="F310" s="98">
        <f t="shared" si="360"/>
        <v>5.3078646664015317</v>
      </c>
      <c r="G310" s="98">
        <f t="shared" si="360"/>
        <v>5.3943053324726504</v>
      </c>
      <c r="H310" s="98">
        <f t="shared" si="360"/>
        <v>5.943071169892181</v>
      </c>
      <c r="I310" s="98">
        <f t="shared" si="360"/>
        <v>6.1814375625342928</v>
      </c>
      <c r="J310" s="98">
        <f t="shared" si="360"/>
        <v>6.1960719929627963</v>
      </c>
      <c r="K310" s="98">
        <f t="shared" si="360"/>
        <v>6.2097682188514804</v>
      </c>
      <c r="L310" s="98">
        <f t="shared" si="360"/>
        <v>6.3821288034140666</v>
      </c>
      <c r="M310" s="98">
        <f t="shared" si="360"/>
        <v>6.7625212041558207</v>
      </c>
      <c r="N310" s="98">
        <f t="shared" si="360"/>
        <v>6.8989777968022734</v>
      </c>
      <c r="O310" s="98">
        <f t="shared" si="360"/>
        <v>6.2872253812603942</v>
      </c>
      <c r="P310" s="98">
        <f t="shared" si="360"/>
        <v>8.8645736841902174</v>
      </c>
      <c r="Q310" s="98">
        <f t="shared" si="360"/>
        <v>7.6326295229400039</v>
      </c>
      <c r="R310" s="98">
        <f t="shared" si="360"/>
        <v>7.7949966846454855</v>
      </c>
      <c r="S310" s="98">
        <f t="shared" si="360"/>
        <v>7.9109574933280102</v>
      </c>
      <c r="T310" s="98">
        <f t="shared" si="360"/>
        <v>7.9955475643236884</v>
      </c>
      <c r="U310" s="98">
        <f t="shared" si="360"/>
        <v>8.0454583731473779</v>
      </c>
      <c r="V310" s="98">
        <f t="shared" si="360"/>
        <v>8.7867231275155078</v>
      </c>
      <c r="W310" s="98">
        <f t="shared" si="360"/>
        <v>8.7662602710531186</v>
      </c>
      <c r="X310" s="98">
        <f t="shared" si="360"/>
        <v>8.7903153777322274</v>
      </c>
      <c r="Y310" s="98">
        <f t="shared" si="360"/>
        <v>8.7969992164170012</v>
      </c>
      <c r="Z310" s="98">
        <f t="shared" si="360"/>
        <v>8.806937959482962</v>
      </c>
      <c r="AA310" s="98">
        <f t="shared" si="360"/>
        <v>8.8179195313496841</v>
      </c>
      <c r="AB310" s="98">
        <f t="shared" si="360"/>
        <v>9.425739233945027</v>
      </c>
      <c r="AC310" s="98">
        <f t="shared" si="360"/>
        <v>9.3493839508108412</v>
      </c>
      <c r="AD310" s="98">
        <f t="shared" si="360"/>
        <v>9.3864380764259128</v>
      </c>
      <c r="AE310" s="98">
        <f t="shared" si="360"/>
        <v>9.4107943495653181</v>
      </c>
      <c r="AF310" s="98">
        <f t="shared" si="360"/>
        <v>9.425906344622204</v>
      </c>
      <c r="AG310" s="98">
        <f t="shared" si="360"/>
        <v>9.4340536379203641</v>
      </c>
      <c r="AH310" s="98">
        <f t="shared" si="360"/>
        <v>10.112172249192808</v>
      </c>
      <c r="AI310" s="98">
        <f t="shared" si="360"/>
        <v>10.109976046159305</v>
      </c>
      <c r="AJ310" s="98">
        <f t="shared" si="360"/>
        <v>10.1095644085585</v>
      </c>
      <c r="AK310" s="98">
        <f t="shared" si="360"/>
        <v>10.106805476797456</v>
      </c>
      <c r="AL310" s="98">
        <f t="shared" si="360"/>
        <v>10.103173957259713</v>
      </c>
      <c r="AM310" s="98">
        <f t="shared" si="360"/>
        <v>10.098284162722095</v>
      </c>
      <c r="AN310" s="98">
        <f t="shared" si="360"/>
        <v>10.091930964934544</v>
      </c>
      <c r="AO310" s="98">
        <f t="shared" si="360"/>
        <v>10.091341351838759</v>
      </c>
      <c r="AP310" s="98">
        <f t="shared" si="360"/>
        <v>10.097520040312451</v>
      </c>
      <c r="AQ310" s="98">
        <f t="shared" si="360"/>
        <v>10.100905215419509</v>
      </c>
      <c r="AR310" s="98">
        <f t="shared" si="360"/>
        <v>10.102397821207562</v>
      </c>
      <c r="AS310" s="98">
        <f t="shared" si="360"/>
        <v>10.102665525538352</v>
      </c>
      <c r="AT310" s="98">
        <f t="shared" si="360"/>
        <v>10.102228101661755</v>
      </c>
      <c r="AU310" s="98">
        <f t="shared" si="360"/>
        <v>10.101399422700833</v>
      </c>
      <c r="AV310" s="98">
        <f t="shared" si="360"/>
        <v>10.100684704079296</v>
      </c>
      <c r="AW310" s="98">
        <f t="shared" si="360"/>
        <v>10.099944728706026</v>
      </c>
      <c r="AX310" s="98">
        <f t="shared" si="360"/>
        <v>10.099372999698408</v>
      </c>
      <c r="AY310" s="98">
        <f t="shared" si="360"/>
        <v>10.099056253234966</v>
      </c>
      <c r="BA310" s="140" t="s">
        <v>114</v>
      </c>
      <c r="BB310" s="140" t="s">
        <v>114</v>
      </c>
      <c r="BC310" s="140" t="s">
        <v>114</v>
      </c>
      <c r="BD310" s="140" t="s">
        <v>114</v>
      </c>
      <c r="BF310" s="77" t="s">
        <v>248</v>
      </c>
      <c r="BG310" s="77" t="str">
        <f t="shared" si="332"/>
        <v>Requests per active riderStrong Case Scenario</v>
      </c>
    </row>
    <row r="311" spans="2:59" x14ac:dyDescent="0.25">
      <c r="B311" s="91" t="s">
        <v>157</v>
      </c>
      <c r="C311" s="91" t="s">
        <v>119</v>
      </c>
      <c r="D311" s="96">
        <f t="shared" ref="D311:AY311" si="361">D227/D232</f>
        <v>0.24427377149459661</v>
      </c>
      <c r="E311" s="96">
        <f t="shared" si="361"/>
        <v>0.33814320360727623</v>
      </c>
      <c r="F311" s="96">
        <f t="shared" si="361"/>
        <v>0.24021671667592956</v>
      </c>
      <c r="G311" s="96">
        <f t="shared" si="361"/>
        <v>0.27056255618110053</v>
      </c>
      <c r="H311" s="96">
        <f t="shared" si="361"/>
        <v>0.21098439286320886</v>
      </c>
      <c r="I311" s="96">
        <f t="shared" si="361"/>
        <v>0.19245520090175683</v>
      </c>
      <c r="J311" s="96">
        <f t="shared" si="361"/>
        <v>0.34311684974056533</v>
      </c>
      <c r="K311" s="96">
        <f t="shared" si="361"/>
        <v>0.21358264130313179</v>
      </c>
      <c r="L311" s="96">
        <f t="shared" si="361"/>
        <v>0.1758855357340576</v>
      </c>
      <c r="M311" s="96">
        <f t="shared" si="361"/>
        <v>0.19044728585708445</v>
      </c>
      <c r="N311" s="96">
        <f t="shared" si="361"/>
        <v>0.24504390240785329</v>
      </c>
      <c r="O311" s="96">
        <f t="shared" si="361"/>
        <v>0.38254934909034671</v>
      </c>
      <c r="P311" s="96">
        <f t="shared" si="361"/>
        <v>0.2553722202570165</v>
      </c>
      <c r="Q311" s="96">
        <f t="shared" si="361"/>
        <v>0.25643880725931945</v>
      </c>
      <c r="R311" s="96">
        <f t="shared" si="361"/>
        <v>0.24845072841105625</v>
      </c>
      <c r="S311" s="96">
        <f t="shared" si="361"/>
        <v>0.24936538499517638</v>
      </c>
      <c r="T311" s="96">
        <f t="shared" si="361"/>
        <v>0.24863847358143662</v>
      </c>
      <c r="U311" s="96">
        <f t="shared" si="361"/>
        <v>0.25228858848452801</v>
      </c>
      <c r="V311" s="96">
        <f t="shared" si="361"/>
        <v>0.25720299480052916</v>
      </c>
      <c r="W311" s="96">
        <f t="shared" si="361"/>
        <v>0.24933562280967797</v>
      </c>
      <c r="X311" s="96">
        <f t="shared" si="361"/>
        <v>0.2529223041625096</v>
      </c>
      <c r="Y311" s="96">
        <f t="shared" si="361"/>
        <v>0.25990294673272224</v>
      </c>
      <c r="Z311" s="96">
        <f t="shared" si="361"/>
        <v>0.26553888449483137</v>
      </c>
      <c r="AA311" s="96">
        <f t="shared" si="361"/>
        <v>0.26593538878035478</v>
      </c>
      <c r="AB311" s="96">
        <f t="shared" si="361"/>
        <v>0.25511602873076322</v>
      </c>
      <c r="AC311" s="96">
        <f t="shared" si="361"/>
        <v>0.25509467943690878</v>
      </c>
      <c r="AD311" s="96">
        <f t="shared" si="361"/>
        <v>0.25498266878504122</v>
      </c>
      <c r="AE311" s="96">
        <f t="shared" si="361"/>
        <v>0.25552699714954002</v>
      </c>
      <c r="AF311" s="96">
        <f t="shared" si="361"/>
        <v>0.25604046482907022</v>
      </c>
      <c r="AG311" s="96">
        <f t="shared" si="361"/>
        <v>0.25665729743303972</v>
      </c>
      <c r="AH311" s="96">
        <f t="shared" si="361"/>
        <v>0.25702135651208241</v>
      </c>
      <c r="AI311" s="96">
        <f t="shared" si="361"/>
        <v>0.25700621998804513</v>
      </c>
      <c r="AJ311" s="96">
        <f t="shared" si="361"/>
        <v>0.25764543641957571</v>
      </c>
      <c r="AK311" s="96">
        <f t="shared" si="361"/>
        <v>0.25803903077433121</v>
      </c>
      <c r="AL311" s="96">
        <f t="shared" si="361"/>
        <v>0.25788370444446529</v>
      </c>
      <c r="AM311" s="96">
        <f t="shared" si="361"/>
        <v>0.2572457727736015</v>
      </c>
      <c r="AN311" s="96">
        <f t="shared" si="361"/>
        <v>0.25652163810637202</v>
      </c>
      <c r="AO311" s="96">
        <f t="shared" si="361"/>
        <v>0.25663877222100617</v>
      </c>
      <c r="AP311" s="96">
        <f t="shared" si="361"/>
        <v>0.25676744661968087</v>
      </c>
      <c r="AQ311" s="96">
        <f t="shared" si="361"/>
        <v>0.25691617810590089</v>
      </c>
      <c r="AR311" s="96">
        <f t="shared" si="361"/>
        <v>0.25703194318559752</v>
      </c>
      <c r="AS311" s="96">
        <f t="shared" si="361"/>
        <v>0.25711456638197489</v>
      </c>
      <c r="AT311" s="96">
        <f t="shared" si="361"/>
        <v>0.25715267212771953</v>
      </c>
      <c r="AU311" s="96">
        <f t="shared" si="361"/>
        <v>0.25716361509568925</v>
      </c>
      <c r="AV311" s="96">
        <f t="shared" si="361"/>
        <v>0.25717673135465963</v>
      </c>
      <c r="AW311" s="96">
        <f t="shared" si="361"/>
        <v>0.25713767259924986</v>
      </c>
      <c r="AX311" s="96">
        <f t="shared" si="361"/>
        <v>0.25706255941799311</v>
      </c>
      <c r="AY311" s="96">
        <f t="shared" si="361"/>
        <v>0.25699413066578708</v>
      </c>
      <c r="BA311" s="140" t="s">
        <v>114</v>
      </c>
      <c r="BB311" s="140" t="s">
        <v>114</v>
      </c>
      <c r="BC311" s="140" t="s">
        <v>114</v>
      </c>
      <c r="BD311" s="140" t="s">
        <v>114</v>
      </c>
      <c r="BF311" s="77" t="s">
        <v>248</v>
      </c>
      <c r="BG311" s="77" t="str">
        <f t="shared" si="332"/>
        <v>Surge request rateStrong Case Scenario</v>
      </c>
    </row>
    <row r="312" spans="2:59" x14ac:dyDescent="0.25">
      <c r="B312" s="91" t="s">
        <v>282</v>
      </c>
      <c r="C312" s="91" t="s">
        <v>118</v>
      </c>
      <c r="D312" s="98">
        <f t="shared" ref="D312:O312" si="362">D216/D234</f>
        <v>8.7982986006241823</v>
      </c>
      <c r="E312" s="98">
        <f t="shared" si="362"/>
        <v>9.4737059707903786</v>
      </c>
      <c r="F312" s="98">
        <f t="shared" si="362"/>
        <v>10.672444967425308</v>
      </c>
      <c r="G312" s="98">
        <f t="shared" si="362"/>
        <v>11.493127735633133</v>
      </c>
      <c r="H312" s="98">
        <f t="shared" si="362"/>
        <v>12.32769643073236</v>
      </c>
      <c r="I312" s="98">
        <f t="shared" si="362"/>
        <v>12.10183778200949</v>
      </c>
      <c r="J312" s="98">
        <f t="shared" si="362"/>
        <v>13.895811392406454</v>
      </c>
      <c r="K312" s="98">
        <f t="shared" si="362"/>
        <v>13.042459986005817</v>
      </c>
      <c r="L312" s="98">
        <f t="shared" si="362"/>
        <v>13.400168174638363</v>
      </c>
      <c r="M312" s="98">
        <f t="shared" si="362"/>
        <v>13.350360460962268</v>
      </c>
      <c r="N312" s="98">
        <f t="shared" si="362"/>
        <v>13.346398610895822</v>
      </c>
      <c r="O312" s="98">
        <f t="shared" si="362"/>
        <v>14.774289473650363</v>
      </c>
      <c r="P312" s="144">
        <f>O312</f>
        <v>14.774289473650363</v>
      </c>
      <c r="Q312" s="144">
        <f t="shared" ref="Q312:AY312" si="363">AVERAGE(E312:P312)</f>
        <v>12.721049204900007</v>
      </c>
      <c r="R312" s="144">
        <f t="shared" si="363"/>
        <v>12.991661141075809</v>
      </c>
      <c r="S312" s="144">
        <f t="shared" si="363"/>
        <v>13.184929155546685</v>
      </c>
      <c r="T312" s="144">
        <f t="shared" si="363"/>
        <v>13.325912607206147</v>
      </c>
      <c r="U312" s="144">
        <f t="shared" si="363"/>
        <v>13.409097288578963</v>
      </c>
      <c r="V312" s="144">
        <f t="shared" si="363"/>
        <v>13.518035580793088</v>
      </c>
      <c r="W312" s="144">
        <f t="shared" si="363"/>
        <v>13.486554263158643</v>
      </c>
      <c r="X312" s="144">
        <f t="shared" si="363"/>
        <v>13.523562119588043</v>
      </c>
      <c r="Y312" s="144">
        <f t="shared" si="363"/>
        <v>13.533844948333849</v>
      </c>
      <c r="Z312" s="144">
        <f t="shared" si="363"/>
        <v>13.549135322281479</v>
      </c>
      <c r="AA312" s="144">
        <f t="shared" si="363"/>
        <v>13.566030048230283</v>
      </c>
      <c r="AB312" s="144">
        <f t="shared" si="363"/>
        <v>13.465341762778612</v>
      </c>
      <c r="AC312" s="144">
        <f t="shared" si="363"/>
        <v>13.356262786872634</v>
      </c>
      <c r="AD312" s="144">
        <f t="shared" si="363"/>
        <v>13.40919725203702</v>
      </c>
      <c r="AE312" s="144">
        <f t="shared" si="363"/>
        <v>13.443991927950456</v>
      </c>
      <c r="AF312" s="144">
        <f t="shared" si="363"/>
        <v>13.465580492317436</v>
      </c>
      <c r="AG312" s="144">
        <f t="shared" si="363"/>
        <v>13.477219482743378</v>
      </c>
      <c r="AH312" s="144">
        <f t="shared" si="363"/>
        <v>13.482896332257075</v>
      </c>
      <c r="AI312" s="144">
        <f t="shared" si="363"/>
        <v>13.47996806154574</v>
      </c>
      <c r="AJ312" s="144">
        <f t="shared" si="363"/>
        <v>13.479419211411333</v>
      </c>
      <c r="AK312" s="144">
        <f t="shared" si="363"/>
        <v>13.475740635729942</v>
      </c>
      <c r="AL312" s="144">
        <f t="shared" si="363"/>
        <v>13.470898609679617</v>
      </c>
      <c r="AM312" s="144">
        <f t="shared" si="363"/>
        <v>13.464378883629459</v>
      </c>
      <c r="AN312" s="144">
        <f t="shared" si="363"/>
        <v>13.45590795324606</v>
      </c>
      <c r="AO312" s="144">
        <f t="shared" si="363"/>
        <v>13.455121802451679</v>
      </c>
      <c r="AP312" s="144">
        <f t="shared" si="363"/>
        <v>13.463360053749936</v>
      </c>
      <c r="AQ312" s="144">
        <f t="shared" si="363"/>
        <v>13.467873620559345</v>
      </c>
      <c r="AR312" s="144">
        <f t="shared" si="363"/>
        <v>13.469863761610085</v>
      </c>
      <c r="AS312" s="144">
        <f t="shared" si="363"/>
        <v>13.470220700717803</v>
      </c>
      <c r="AT312" s="144">
        <f t="shared" si="363"/>
        <v>13.46963746888234</v>
      </c>
      <c r="AU312" s="144">
        <f t="shared" si="363"/>
        <v>13.46853256360111</v>
      </c>
      <c r="AV312" s="144">
        <f t="shared" si="363"/>
        <v>13.467579605439061</v>
      </c>
      <c r="AW312" s="144">
        <f t="shared" si="363"/>
        <v>13.466592971608035</v>
      </c>
      <c r="AX312" s="144">
        <f t="shared" si="363"/>
        <v>13.465830666264544</v>
      </c>
      <c r="AY312" s="144">
        <f t="shared" si="363"/>
        <v>13.465408337646622</v>
      </c>
      <c r="BA312" s="140" t="s">
        <v>114</v>
      </c>
      <c r="BB312" s="140" t="s">
        <v>114</v>
      </c>
      <c r="BC312" s="140" t="s">
        <v>114</v>
      </c>
      <c r="BD312" s="140" t="s">
        <v>114</v>
      </c>
      <c r="BF312" s="77" t="s">
        <v>248</v>
      </c>
      <c r="BG312" s="77" t="str">
        <f t="shared" si="332"/>
        <v>Shopping Sessions per active userStrong Case Scenario</v>
      </c>
    </row>
    <row r="313" spans="2:59" x14ac:dyDescent="0.25">
      <c r="BA313" s="140" t="s">
        <v>114</v>
      </c>
      <c r="BB313" s="140" t="s">
        <v>114</v>
      </c>
      <c r="BC313" s="140" t="s">
        <v>114</v>
      </c>
      <c r="BD313" s="140" t="s">
        <v>114</v>
      </c>
      <c r="BF313" s="77" t="s">
        <v>248</v>
      </c>
      <c r="BG313" s="77" t="str">
        <f t="shared" si="332"/>
        <v>Strong Case Scenario</v>
      </c>
    </row>
    <row r="314" spans="2:59" x14ac:dyDescent="0.25">
      <c r="B314" s="154" t="s">
        <v>278</v>
      </c>
      <c r="C314" s="135"/>
      <c r="D314" s="70">
        <v>44562</v>
      </c>
      <c r="E314" s="70">
        <v>44593</v>
      </c>
      <c r="F314" s="70">
        <v>44621</v>
      </c>
      <c r="G314" s="70">
        <v>44652</v>
      </c>
      <c r="H314" s="70">
        <v>44682</v>
      </c>
      <c r="I314" s="70">
        <v>44713</v>
      </c>
      <c r="J314" s="70">
        <v>44743</v>
      </c>
      <c r="K314" s="70">
        <v>44774</v>
      </c>
      <c r="L314" s="70">
        <v>44805</v>
      </c>
      <c r="M314" s="70">
        <v>44835</v>
      </c>
      <c r="N314" s="70">
        <v>44866</v>
      </c>
      <c r="O314" s="70">
        <v>44896</v>
      </c>
      <c r="P314" s="70">
        <v>44927</v>
      </c>
      <c r="Q314" s="70">
        <v>44958</v>
      </c>
      <c r="R314" s="70">
        <v>44986</v>
      </c>
      <c r="S314" s="70">
        <v>45017</v>
      </c>
      <c r="T314" s="70">
        <v>45047</v>
      </c>
      <c r="U314" s="70">
        <v>45078</v>
      </c>
      <c r="V314" s="70">
        <v>45108</v>
      </c>
      <c r="W314" s="70">
        <v>45139</v>
      </c>
      <c r="X314" s="70">
        <v>45170</v>
      </c>
      <c r="Y314" s="70">
        <v>45200</v>
      </c>
      <c r="Z314" s="70">
        <v>45231</v>
      </c>
      <c r="AA314" s="70">
        <v>45261</v>
      </c>
      <c r="AB314" s="70">
        <v>45292</v>
      </c>
      <c r="AC314" s="70">
        <v>45323</v>
      </c>
      <c r="AD314" s="70">
        <v>45352</v>
      </c>
      <c r="AE314" s="70">
        <v>45383</v>
      </c>
      <c r="AF314" s="70">
        <v>45413</v>
      </c>
      <c r="AG314" s="70">
        <v>45444</v>
      </c>
      <c r="AH314" s="70">
        <v>45474</v>
      </c>
      <c r="AI314" s="70">
        <v>45505</v>
      </c>
      <c r="AJ314" s="70">
        <v>45536</v>
      </c>
      <c r="AK314" s="70">
        <v>45566</v>
      </c>
      <c r="AL314" s="70">
        <v>45597</v>
      </c>
      <c r="AM314" s="70">
        <v>45627</v>
      </c>
      <c r="AN314" s="70">
        <v>45658</v>
      </c>
      <c r="AO314" s="70">
        <v>45689</v>
      </c>
      <c r="AP314" s="70">
        <v>45717</v>
      </c>
      <c r="AQ314" s="70">
        <v>45748</v>
      </c>
      <c r="AR314" s="70">
        <v>45778</v>
      </c>
      <c r="AS314" s="70">
        <v>45809</v>
      </c>
      <c r="AT314" s="70">
        <v>45839</v>
      </c>
      <c r="AU314" s="70">
        <v>45870</v>
      </c>
      <c r="AV314" s="70">
        <v>45901</v>
      </c>
      <c r="AW314" s="70">
        <v>45931</v>
      </c>
      <c r="AX314" s="70">
        <v>45962</v>
      </c>
      <c r="AY314" s="70">
        <v>45992</v>
      </c>
      <c r="BA314" s="140" t="s">
        <v>114</v>
      </c>
      <c r="BB314" s="140" t="s">
        <v>114</v>
      </c>
      <c r="BC314" s="140" t="s">
        <v>114</v>
      </c>
      <c r="BD314" s="140" t="s">
        <v>114</v>
      </c>
      <c r="BF314" s="77" t="s">
        <v>248</v>
      </c>
      <c r="BG314" s="77" t="str">
        <f t="shared" si="332"/>
        <v>OtherStrong Case Scenario</v>
      </c>
    </row>
    <row r="315" spans="2:59" x14ac:dyDescent="0.25">
      <c r="B315" s="91" t="s">
        <v>245</v>
      </c>
      <c r="C315" s="32" t="s">
        <v>114</v>
      </c>
      <c r="D315" s="140" t="s">
        <v>114</v>
      </c>
      <c r="E315" s="140" t="s">
        <v>114</v>
      </c>
      <c r="F315" s="140" t="s">
        <v>114</v>
      </c>
      <c r="G315" s="140" t="s">
        <v>114</v>
      </c>
      <c r="H315" s="140" t="s">
        <v>114</v>
      </c>
      <c r="I315" s="140" t="s">
        <v>114</v>
      </c>
      <c r="J315" s="140" t="s">
        <v>114</v>
      </c>
      <c r="K315" s="140" t="s">
        <v>114</v>
      </c>
      <c r="L315" s="140" t="s">
        <v>114</v>
      </c>
      <c r="M315" s="140" t="s">
        <v>114</v>
      </c>
      <c r="N315" s="140" t="s">
        <v>114</v>
      </c>
      <c r="O315" s="140" t="s">
        <v>114</v>
      </c>
      <c r="P315" s="171">
        <v>4.1000000000000002E-2</v>
      </c>
      <c r="Q315" s="171">
        <v>4.1000000000000002E-2</v>
      </c>
      <c r="R315" s="171">
        <v>4.1000000000000002E-2</v>
      </c>
      <c r="S315" s="171">
        <v>4.1000000000000002E-2</v>
      </c>
      <c r="T315" s="171">
        <v>4.1000000000000002E-2</v>
      </c>
      <c r="U315" s="171">
        <v>4.1000000000000002E-2</v>
      </c>
      <c r="V315" s="171">
        <v>4.1000000000000002E-2</v>
      </c>
      <c r="W315" s="171">
        <v>4.1000000000000002E-2</v>
      </c>
      <c r="X315" s="171">
        <v>4.1000000000000002E-2</v>
      </c>
      <c r="Y315" s="171">
        <v>4.1000000000000002E-2</v>
      </c>
      <c r="Z315" s="171">
        <v>4.1000000000000002E-2</v>
      </c>
      <c r="AA315" s="171">
        <v>4.1000000000000002E-2</v>
      </c>
      <c r="AB315" s="171">
        <v>4.1000000000000002E-2</v>
      </c>
      <c r="AC315" s="171">
        <v>4.1000000000000002E-2</v>
      </c>
      <c r="AD315" s="171">
        <v>4.1000000000000002E-2</v>
      </c>
      <c r="AE315" s="171">
        <v>4.1000000000000002E-2</v>
      </c>
      <c r="AF315" s="171">
        <v>4.1000000000000002E-2</v>
      </c>
      <c r="AG315" s="171">
        <v>4.1000000000000002E-2</v>
      </c>
      <c r="AH315" s="171">
        <v>4.1000000000000002E-2</v>
      </c>
      <c r="AI315" s="171">
        <v>4.1000000000000002E-2</v>
      </c>
      <c r="AJ315" s="171">
        <v>4.1000000000000002E-2</v>
      </c>
      <c r="AK315" s="171">
        <v>4.1000000000000002E-2</v>
      </c>
      <c r="AL315" s="171">
        <v>4.1000000000000002E-2</v>
      </c>
      <c r="AM315" s="171">
        <v>4.1000000000000002E-2</v>
      </c>
      <c r="AN315" s="171">
        <v>4.1000000000000002E-2</v>
      </c>
      <c r="AO315" s="171">
        <v>4.1000000000000002E-2</v>
      </c>
      <c r="AP315" s="171">
        <v>4.1000000000000002E-2</v>
      </c>
      <c r="AQ315" s="171">
        <v>4.1000000000000002E-2</v>
      </c>
      <c r="AR315" s="171">
        <v>4.1000000000000002E-2</v>
      </c>
      <c r="AS315" s="171">
        <v>4.1000000000000002E-2</v>
      </c>
      <c r="AT315" s="171">
        <v>4.1000000000000002E-2</v>
      </c>
      <c r="AU315" s="171">
        <v>4.1000000000000002E-2</v>
      </c>
      <c r="AV315" s="171">
        <v>4.1000000000000002E-2</v>
      </c>
      <c r="AW315" s="171">
        <v>4.1000000000000002E-2</v>
      </c>
      <c r="AX315" s="171">
        <v>4.1000000000000002E-2</v>
      </c>
      <c r="AY315" s="171">
        <v>4.1000000000000002E-2</v>
      </c>
      <c r="BA315" s="140" t="s">
        <v>114</v>
      </c>
      <c r="BB315" s="140" t="s">
        <v>114</v>
      </c>
      <c r="BC315" s="140" t="s">
        <v>114</v>
      </c>
      <c r="BD315" s="140" t="s">
        <v>114</v>
      </c>
      <c r="BF315" s="77" t="s">
        <v>248</v>
      </c>
      <c r="BG315" s="77" t="str">
        <f t="shared" si="332"/>
        <v>US Price Index - ChangeStrong Case Scenario</v>
      </c>
    </row>
    <row r="316" spans="2:59" x14ac:dyDescent="0.25">
      <c r="B316" s="91" t="s">
        <v>279</v>
      </c>
      <c r="C316" s="32" t="s">
        <v>119</v>
      </c>
      <c r="D316" s="155">
        <f t="shared" ref="D316:O316" si="364">D217/D$16</f>
        <v>0.34140141561556397</v>
      </c>
      <c r="E316" s="155">
        <f t="shared" si="364"/>
        <v>0.36379258489575683</v>
      </c>
      <c r="F316" s="155">
        <f t="shared" si="364"/>
        <v>0.33598762910212332</v>
      </c>
      <c r="G316" s="155">
        <f t="shared" si="364"/>
        <v>0.32404103366660214</v>
      </c>
      <c r="H316" s="155">
        <f t="shared" si="364"/>
        <v>0.31581405259254158</v>
      </c>
      <c r="I316" s="155">
        <f t="shared" si="364"/>
        <v>1.1833414942287304</v>
      </c>
      <c r="J316" s="155">
        <f t="shared" si="364"/>
        <v>1.0992614648043189</v>
      </c>
      <c r="K316" s="155">
        <f t="shared" si="364"/>
        <v>1.0959736088849978</v>
      </c>
      <c r="L316" s="155">
        <f t="shared" si="364"/>
        <v>0.94992929557105721</v>
      </c>
      <c r="M316" s="155">
        <f t="shared" si="364"/>
        <v>0.77547344813789232</v>
      </c>
      <c r="N316" s="155">
        <f t="shared" si="364"/>
        <v>0.81587136659885451</v>
      </c>
      <c r="O316" s="155">
        <f t="shared" si="364"/>
        <v>0.77221354229326766</v>
      </c>
      <c r="P316" s="172">
        <f>AVERAGE(D316:O316)</f>
        <v>0.69775841136597549</v>
      </c>
      <c r="Q316" s="139">
        <f>P316</f>
        <v>0.69775841136597549</v>
      </c>
      <c r="R316" s="139">
        <f t="shared" ref="R316:AY316" si="365">Q316</f>
        <v>0.69775841136597549</v>
      </c>
      <c r="S316" s="139">
        <f t="shared" si="365"/>
        <v>0.69775841136597549</v>
      </c>
      <c r="T316" s="139">
        <f t="shared" si="365"/>
        <v>0.69775841136597549</v>
      </c>
      <c r="U316" s="139">
        <f t="shared" si="365"/>
        <v>0.69775841136597549</v>
      </c>
      <c r="V316" s="139">
        <f t="shared" si="365"/>
        <v>0.69775841136597549</v>
      </c>
      <c r="W316" s="139">
        <f t="shared" si="365"/>
        <v>0.69775841136597549</v>
      </c>
      <c r="X316" s="139">
        <f t="shared" si="365"/>
        <v>0.69775841136597549</v>
      </c>
      <c r="Y316" s="139">
        <f t="shared" si="365"/>
        <v>0.69775841136597549</v>
      </c>
      <c r="Z316" s="139">
        <f t="shared" si="365"/>
        <v>0.69775841136597549</v>
      </c>
      <c r="AA316" s="139">
        <f t="shared" si="365"/>
        <v>0.69775841136597549</v>
      </c>
      <c r="AB316" s="139">
        <f t="shared" si="365"/>
        <v>0.69775841136597549</v>
      </c>
      <c r="AC316" s="139">
        <f t="shared" si="365"/>
        <v>0.69775841136597549</v>
      </c>
      <c r="AD316" s="139">
        <f t="shared" si="365"/>
        <v>0.69775841136597549</v>
      </c>
      <c r="AE316" s="139">
        <f t="shared" si="365"/>
        <v>0.69775841136597549</v>
      </c>
      <c r="AF316" s="139">
        <f t="shared" si="365"/>
        <v>0.69775841136597549</v>
      </c>
      <c r="AG316" s="139">
        <f t="shared" si="365"/>
        <v>0.69775841136597549</v>
      </c>
      <c r="AH316" s="139">
        <f t="shared" si="365"/>
        <v>0.69775841136597549</v>
      </c>
      <c r="AI316" s="139">
        <f t="shared" si="365"/>
        <v>0.69775841136597549</v>
      </c>
      <c r="AJ316" s="139">
        <f t="shared" si="365"/>
        <v>0.69775841136597549</v>
      </c>
      <c r="AK316" s="139">
        <f t="shared" si="365"/>
        <v>0.69775841136597549</v>
      </c>
      <c r="AL316" s="139">
        <f t="shared" si="365"/>
        <v>0.69775841136597549</v>
      </c>
      <c r="AM316" s="139">
        <f t="shared" si="365"/>
        <v>0.69775841136597549</v>
      </c>
      <c r="AN316" s="139">
        <f t="shared" si="365"/>
        <v>0.69775841136597549</v>
      </c>
      <c r="AO316" s="139">
        <f t="shared" si="365"/>
        <v>0.69775841136597549</v>
      </c>
      <c r="AP316" s="139">
        <f t="shared" si="365"/>
        <v>0.69775841136597549</v>
      </c>
      <c r="AQ316" s="139">
        <f t="shared" si="365"/>
        <v>0.69775841136597549</v>
      </c>
      <c r="AR316" s="139">
        <f t="shared" si="365"/>
        <v>0.69775841136597549</v>
      </c>
      <c r="AS316" s="139">
        <f t="shared" si="365"/>
        <v>0.69775841136597549</v>
      </c>
      <c r="AT316" s="139">
        <f t="shared" si="365"/>
        <v>0.69775841136597549</v>
      </c>
      <c r="AU316" s="139">
        <f t="shared" si="365"/>
        <v>0.69775841136597549</v>
      </c>
      <c r="AV316" s="139">
        <f t="shared" si="365"/>
        <v>0.69775841136597549</v>
      </c>
      <c r="AW316" s="139">
        <f t="shared" si="365"/>
        <v>0.69775841136597549</v>
      </c>
      <c r="AX316" s="139">
        <f t="shared" si="365"/>
        <v>0.69775841136597549</v>
      </c>
      <c r="AY316" s="139">
        <f t="shared" si="365"/>
        <v>0.69775841136597549</v>
      </c>
      <c r="BA316" s="140" t="s">
        <v>114</v>
      </c>
      <c r="BB316" s="140" t="s">
        <v>114</v>
      </c>
      <c r="BC316" s="140" t="s">
        <v>114</v>
      </c>
      <c r="BD316" s="140" t="s">
        <v>114</v>
      </c>
      <c r="BF316" s="77" t="s">
        <v>248</v>
      </c>
      <c r="BG316" s="77" t="str">
        <f t="shared" si="332"/>
        <v>Cash Gross Bookings (% Gross Bookings)Strong Case Scenario</v>
      </c>
    </row>
    <row r="317" spans="2:59" x14ac:dyDescent="0.25">
      <c r="B317" s="91" t="s">
        <v>280</v>
      </c>
      <c r="BA317" s="140" t="s">
        <v>114</v>
      </c>
      <c r="BB317" s="140" t="s">
        <v>114</v>
      </c>
      <c r="BC317" s="140" t="s">
        <v>114</v>
      </c>
      <c r="BD317" s="140" t="s">
        <v>114</v>
      </c>
      <c r="BF317" s="77" t="s">
        <v>248</v>
      </c>
      <c r="BG317" s="77" t="str">
        <f t="shared" si="332"/>
        <v>New Riders - Regression coefficientsStrong Case Scenario</v>
      </c>
    </row>
    <row r="318" spans="2:59" x14ac:dyDescent="0.25">
      <c r="B318" s="156" t="s">
        <v>188</v>
      </c>
      <c r="C318" s="150">
        <f>Data_Analysis_B!V23</f>
        <v>345155.73234968435</v>
      </c>
      <c r="BA318" s="140" t="s">
        <v>114</v>
      </c>
      <c r="BB318" s="140" t="s">
        <v>114</v>
      </c>
      <c r="BC318" s="140" t="s">
        <v>114</v>
      </c>
      <c r="BD318" s="140" t="s">
        <v>114</v>
      </c>
      <c r="BF318" s="77" t="s">
        <v>248</v>
      </c>
      <c r="BG318" s="77" t="str">
        <f t="shared" si="332"/>
        <v>InterceptStrong Case Scenario</v>
      </c>
    </row>
    <row r="319" spans="2:59" x14ac:dyDescent="0.25">
      <c r="B319" s="156" t="s">
        <v>92</v>
      </c>
      <c r="C319" s="157">
        <f>Data_Analysis_B!V24</f>
        <v>2.5404630838642319</v>
      </c>
      <c r="BA319" s="140" t="s">
        <v>114</v>
      </c>
      <c r="BB319" s="140" t="s">
        <v>114</v>
      </c>
      <c r="BC319" s="140" t="s">
        <v>114</v>
      </c>
      <c r="BD319" s="140" t="s">
        <v>114</v>
      </c>
      <c r="BF319" s="77" t="s">
        <v>248</v>
      </c>
      <c r="BG319" s="77" t="str">
        <f t="shared" si="332"/>
        <v>Rider Paid Acquisition SpendStrong Case Scenario</v>
      </c>
    </row>
    <row r="320" spans="2:59" x14ac:dyDescent="0.25">
      <c r="B320" s="91" t="s">
        <v>283</v>
      </c>
      <c r="BA320" s="140" t="s">
        <v>114</v>
      </c>
      <c r="BB320" s="140" t="s">
        <v>114</v>
      </c>
      <c r="BC320" s="140" t="s">
        <v>114</v>
      </c>
      <c r="BD320" s="140" t="s">
        <v>114</v>
      </c>
      <c r="BF320" s="77" t="s">
        <v>248</v>
      </c>
      <c r="BG320" s="77" t="str">
        <f t="shared" si="332"/>
        <v>New drivers - Regression coefficientsStrong Case Scenario</v>
      </c>
    </row>
    <row r="321" spans="2:59" x14ac:dyDescent="0.25">
      <c r="B321" s="156" t="s">
        <v>188</v>
      </c>
      <c r="C321" s="118">
        <f>Data_Analysis_B!V53</f>
        <v>757.35629829511061</v>
      </c>
      <c r="BA321" s="140" t="s">
        <v>114</v>
      </c>
      <c r="BB321" s="140" t="s">
        <v>114</v>
      </c>
      <c r="BC321" s="140" t="s">
        <v>114</v>
      </c>
      <c r="BD321" s="140" t="s">
        <v>114</v>
      </c>
      <c r="BF321" s="77" t="s">
        <v>248</v>
      </c>
      <c r="BG321" s="77" t="str">
        <f t="shared" si="332"/>
        <v>InterceptStrong Case Scenario</v>
      </c>
    </row>
    <row r="322" spans="2:59" x14ac:dyDescent="0.25">
      <c r="B322" s="156" t="s">
        <v>93</v>
      </c>
      <c r="C322" s="118">
        <f>Data_Analysis_B!V54</f>
        <v>2.253463146376174E-2</v>
      </c>
      <c r="BA322" s="140" t="s">
        <v>114</v>
      </c>
      <c r="BB322" s="140" t="s">
        <v>114</v>
      </c>
      <c r="BC322" s="140" t="s">
        <v>114</v>
      </c>
      <c r="BD322" s="140" t="s">
        <v>114</v>
      </c>
      <c r="BF322" s="77" t="s">
        <v>248</v>
      </c>
      <c r="BG322" s="77" t="str">
        <f t="shared" si="332"/>
        <v>Driver Paid Acquisition SpendStrong Case Scenario</v>
      </c>
    </row>
    <row r="323" spans="2:59" x14ac:dyDescent="0.25">
      <c r="B323" s="156" t="s">
        <v>286</v>
      </c>
      <c r="C323" s="91" t="s">
        <v>119</v>
      </c>
      <c r="D323" s="155">
        <f>D219/$D$12</f>
        <v>0.89137899532346887</v>
      </c>
      <c r="E323" s="155">
        <f t="shared" ref="E323:O323" si="366">E219/E171</f>
        <v>0.91527120806988238</v>
      </c>
      <c r="F323" s="155">
        <f t="shared" si="366"/>
        <v>0.91331688570063851</v>
      </c>
      <c r="G323" s="155">
        <f t="shared" si="366"/>
        <v>0.92574454798823147</v>
      </c>
      <c r="H323" s="155">
        <f t="shared" si="366"/>
        <v>0.94589858413271899</v>
      </c>
      <c r="I323" s="155">
        <f t="shared" si="366"/>
        <v>0.95685843519428382</v>
      </c>
      <c r="J323" s="155">
        <f t="shared" si="366"/>
        <v>0.96138835436282899</v>
      </c>
      <c r="K323" s="155">
        <f t="shared" si="366"/>
        <v>0.96160159082767172</v>
      </c>
      <c r="L323" s="155">
        <f t="shared" si="366"/>
        <v>0.96242934440191985</v>
      </c>
      <c r="M323" s="155">
        <f t="shared" si="366"/>
        <v>0.96543310672717697</v>
      </c>
      <c r="N323" s="155">
        <f t="shared" si="366"/>
        <v>0.9657830273039486</v>
      </c>
      <c r="O323" s="155">
        <f t="shared" si="366"/>
        <v>0.95903694743217294</v>
      </c>
      <c r="P323" s="139">
        <f>AVERAGE(D323:O323)</f>
        <v>0.94367841895541205</v>
      </c>
      <c r="Q323" s="139">
        <f>P323</f>
        <v>0.94367841895541205</v>
      </c>
      <c r="R323" s="139">
        <f>Q323</f>
        <v>0.94367841895541205</v>
      </c>
      <c r="S323" s="139">
        <f t="shared" ref="S323:AY323" si="367">R323</f>
        <v>0.94367841895541205</v>
      </c>
      <c r="T323" s="139">
        <f t="shared" si="367"/>
        <v>0.94367841895541205</v>
      </c>
      <c r="U323" s="139">
        <f t="shared" si="367"/>
        <v>0.94367841895541205</v>
      </c>
      <c r="V323" s="139">
        <f t="shared" si="367"/>
        <v>0.94367841895541205</v>
      </c>
      <c r="W323" s="139">
        <f t="shared" si="367"/>
        <v>0.94367841895541205</v>
      </c>
      <c r="X323" s="139">
        <f t="shared" si="367"/>
        <v>0.94367841895541205</v>
      </c>
      <c r="Y323" s="139">
        <f t="shared" si="367"/>
        <v>0.94367841895541205</v>
      </c>
      <c r="Z323" s="139">
        <f t="shared" si="367"/>
        <v>0.94367841895541205</v>
      </c>
      <c r="AA323" s="139">
        <f t="shared" si="367"/>
        <v>0.94367841895541205</v>
      </c>
      <c r="AB323" s="139">
        <f t="shared" si="367"/>
        <v>0.94367841895541205</v>
      </c>
      <c r="AC323" s="139">
        <f t="shared" si="367"/>
        <v>0.94367841895541205</v>
      </c>
      <c r="AD323" s="139">
        <f t="shared" si="367"/>
        <v>0.94367841895541205</v>
      </c>
      <c r="AE323" s="139">
        <f t="shared" si="367"/>
        <v>0.94367841895541205</v>
      </c>
      <c r="AF323" s="139">
        <f t="shared" si="367"/>
        <v>0.94367841895541205</v>
      </c>
      <c r="AG323" s="139">
        <f t="shared" si="367"/>
        <v>0.94367841895541205</v>
      </c>
      <c r="AH323" s="139">
        <f t="shared" si="367"/>
        <v>0.94367841895541205</v>
      </c>
      <c r="AI323" s="139">
        <f t="shared" si="367"/>
        <v>0.94367841895541205</v>
      </c>
      <c r="AJ323" s="139">
        <f t="shared" si="367"/>
        <v>0.94367841895541205</v>
      </c>
      <c r="AK323" s="139">
        <f t="shared" si="367"/>
        <v>0.94367841895541205</v>
      </c>
      <c r="AL323" s="139">
        <f t="shared" si="367"/>
        <v>0.94367841895541205</v>
      </c>
      <c r="AM323" s="139">
        <f t="shared" si="367"/>
        <v>0.94367841895541205</v>
      </c>
      <c r="AN323" s="139">
        <f t="shared" si="367"/>
        <v>0.94367841895541205</v>
      </c>
      <c r="AO323" s="139">
        <f t="shared" si="367"/>
        <v>0.94367841895541205</v>
      </c>
      <c r="AP323" s="139">
        <f t="shared" si="367"/>
        <v>0.94367841895541205</v>
      </c>
      <c r="AQ323" s="139">
        <f t="shared" si="367"/>
        <v>0.94367841895541205</v>
      </c>
      <c r="AR323" s="139">
        <f t="shared" si="367"/>
        <v>0.94367841895541205</v>
      </c>
      <c r="AS323" s="139">
        <f t="shared" si="367"/>
        <v>0.94367841895541205</v>
      </c>
      <c r="AT323" s="139">
        <f t="shared" si="367"/>
        <v>0.94367841895541205</v>
      </c>
      <c r="AU323" s="139">
        <f t="shared" si="367"/>
        <v>0.94367841895541205</v>
      </c>
      <c r="AV323" s="139">
        <f t="shared" si="367"/>
        <v>0.94367841895541205</v>
      </c>
      <c r="AW323" s="139">
        <f t="shared" si="367"/>
        <v>0.94367841895541205</v>
      </c>
      <c r="AX323" s="139">
        <f t="shared" si="367"/>
        <v>0.94367841895541205</v>
      </c>
      <c r="AY323" s="139">
        <f t="shared" si="367"/>
        <v>0.94367841895541205</v>
      </c>
      <c r="BA323" s="140" t="s">
        <v>114</v>
      </c>
      <c r="BB323" s="140" t="s">
        <v>114</v>
      </c>
      <c r="BC323" s="140" t="s">
        <v>114</v>
      </c>
      <c r="BD323" s="140" t="s">
        <v>114</v>
      </c>
      <c r="BF323" s="77" t="s">
        <v>248</v>
      </c>
      <c r="BG323" s="77" t="str">
        <f t="shared" si="332"/>
        <v>% Cash tripsStrong Case Scenario</v>
      </c>
    </row>
    <row r="324" spans="2:59" x14ac:dyDescent="0.25">
      <c r="B324" s="156" t="s">
        <v>287</v>
      </c>
      <c r="C324" s="91" t="s">
        <v>119</v>
      </c>
      <c r="D324" s="159">
        <f t="shared" ref="D324:O324" si="368">D220/D175</f>
        <v>2.3180271340995798E-3</v>
      </c>
      <c r="E324" s="159">
        <f t="shared" si="368"/>
        <v>2.2718916617380683E-3</v>
      </c>
      <c r="F324" s="159">
        <f t="shared" si="368"/>
        <v>2.6683243908782145E-3</v>
      </c>
      <c r="G324" s="159">
        <f t="shared" si="368"/>
        <v>2.5217339881645328E-3</v>
      </c>
      <c r="H324" s="159">
        <f t="shared" si="368"/>
        <v>2.0854665748401223E-3</v>
      </c>
      <c r="I324" s="159">
        <f t="shared" si="368"/>
        <v>1.1414532637546758E-3</v>
      </c>
      <c r="J324" s="159">
        <f t="shared" si="368"/>
        <v>8.5469924556006945E-4</v>
      </c>
      <c r="K324" s="159">
        <f t="shared" si="368"/>
        <v>1.016052078023432E-3</v>
      </c>
      <c r="L324" s="159">
        <f t="shared" si="368"/>
        <v>7.1566430394564228E-4</v>
      </c>
      <c r="M324" s="159">
        <f t="shared" si="368"/>
        <v>4.9758756285683966E-4</v>
      </c>
      <c r="N324" s="159">
        <f t="shared" si="368"/>
        <v>4.7766996234563391E-4</v>
      </c>
      <c r="O324" s="159">
        <f t="shared" si="368"/>
        <v>4.6969293400964362E-4</v>
      </c>
      <c r="P324" s="141">
        <f>AVERAGE(D324:O324)</f>
        <v>1.4198552583513711E-3</v>
      </c>
      <c r="Q324" s="141">
        <f>P324</f>
        <v>1.4198552583513711E-3</v>
      </c>
      <c r="R324" s="141">
        <f t="shared" ref="R324:AY324" si="369">Q324</f>
        <v>1.4198552583513711E-3</v>
      </c>
      <c r="S324" s="141">
        <f t="shared" si="369"/>
        <v>1.4198552583513711E-3</v>
      </c>
      <c r="T324" s="141">
        <f t="shared" si="369"/>
        <v>1.4198552583513711E-3</v>
      </c>
      <c r="U324" s="141">
        <f t="shared" si="369"/>
        <v>1.4198552583513711E-3</v>
      </c>
      <c r="V324" s="141">
        <f t="shared" si="369"/>
        <v>1.4198552583513711E-3</v>
      </c>
      <c r="W324" s="141">
        <f t="shared" si="369"/>
        <v>1.4198552583513711E-3</v>
      </c>
      <c r="X324" s="141">
        <f t="shared" si="369"/>
        <v>1.4198552583513711E-3</v>
      </c>
      <c r="Y324" s="141">
        <f t="shared" si="369"/>
        <v>1.4198552583513711E-3</v>
      </c>
      <c r="Z324" s="141">
        <f t="shared" si="369"/>
        <v>1.4198552583513711E-3</v>
      </c>
      <c r="AA324" s="141">
        <f t="shared" si="369"/>
        <v>1.4198552583513711E-3</v>
      </c>
      <c r="AB324" s="141">
        <f t="shared" si="369"/>
        <v>1.4198552583513711E-3</v>
      </c>
      <c r="AC324" s="141">
        <f t="shared" si="369"/>
        <v>1.4198552583513711E-3</v>
      </c>
      <c r="AD324" s="141">
        <f t="shared" si="369"/>
        <v>1.4198552583513711E-3</v>
      </c>
      <c r="AE324" s="141">
        <f t="shared" si="369"/>
        <v>1.4198552583513711E-3</v>
      </c>
      <c r="AF324" s="141">
        <f t="shared" si="369"/>
        <v>1.4198552583513711E-3</v>
      </c>
      <c r="AG324" s="141">
        <f t="shared" si="369"/>
        <v>1.4198552583513711E-3</v>
      </c>
      <c r="AH324" s="141">
        <f t="shared" si="369"/>
        <v>1.4198552583513711E-3</v>
      </c>
      <c r="AI324" s="141">
        <f t="shared" si="369"/>
        <v>1.4198552583513711E-3</v>
      </c>
      <c r="AJ324" s="141">
        <f t="shared" si="369"/>
        <v>1.4198552583513711E-3</v>
      </c>
      <c r="AK324" s="141">
        <f t="shared" si="369"/>
        <v>1.4198552583513711E-3</v>
      </c>
      <c r="AL324" s="141">
        <f t="shared" si="369"/>
        <v>1.4198552583513711E-3</v>
      </c>
      <c r="AM324" s="141">
        <f t="shared" si="369"/>
        <v>1.4198552583513711E-3</v>
      </c>
      <c r="AN324" s="141">
        <f t="shared" si="369"/>
        <v>1.4198552583513711E-3</v>
      </c>
      <c r="AO324" s="141">
        <f t="shared" si="369"/>
        <v>1.4198552583513711E-3</v>
      </c>
      <c r="AP324" s="141">
        <f t="shared" si="369"/>
        <v>1.4198552583513711E-3</v>
      </c>
      <c r="AQ324" s="141">
        <f t="shared" si="369"/>
        <v>1.4198552583513711E-3</v>
      </c>
      <c r="AR324" s="141">
        <f t="shared" si="369"/>
        <v>1.4198552583513711E-3</v>
      </c>
      <c r="AS324" s="141">
        <f t="shared" si="369"/>
        <v>1.4198552583513711E-3</v>
      </c>
      <c r="AT324" s="141">
        <f t="shared" si="369"/>
        <v>1.4198552583513711E-3</v>
      </c>
      <c r="AU324" s="141">
        <f t="shared" si="369"/>
        <v>1.4198552583513711E-3</v>
      </c>
      <c r="AV324" s="141">
        <f t="shared" si="369"/>
        <v>1.4198552583513711E-3</v>
      </c>
      <c r="AW324" s="141">
        <f t="shared" si="369"/>
        <v>1.4198552583513711E-3</v>
      </c>
      <c r="AX324" s="141">
        <f t="shared" si="369"/>
        <v>1.4198552583513711E-3</v>
      </c>
      <c r="AY324" s="141">
        <f t="shared" si="369"/>
        <v>1.4198552583513711E-3</v>
      </c>
      <c r="BA324" s="140" t="s">
        <v>114</v>
      </c>
      <c r="BB324" s="140" t="s">
        <v>114</v>
      </c>
      <c r="BC324" s="140" t="s">
        <v>114</v>
      </c>
      <c r="BD324" s="140" t="s">
        <v>114</v>
      </c>
      <c r="BF324" s="77" t="s">
        <v>248</v>
      </c>
      <c r="BG324" s="77" t="str">
        <f t="shared" si="332"/>
        <v>% U4B Gross BookingsStrong Case Scenario</v>
      </c>
    </row>
    <row r="325" spans="2:59" x14ac:dyDescent="0.25">
      <c r="B325" s="156" t="s">
        <v>288</v>
      </c>
      <c r="C325" s="91" t="s">
        <v>290</v>
      </c>
      <c r="D325" s="37">
        <f t="shared" ref="D325:O325" si="370">D222/D$74</f>
        <v>476.10293934259528</v>
      </c>
      <c r="E325" s="37">
        <f t="shared" si="370"/>
        <v>469.01404703341592</v>
      </c>
      <c r="F325" s="37">
        <f t="shared" si="370"/>
        <v>468.11749020150268</v>
      </c>
      <c r="G325" s="37">
        <f t="shared" si="370"/>
        <v>444.41690601284415</v>
      </c>
      <c r="H325" s="37">
        <f t="shared" si="370"/>
        <v>446.24706131797797</v>
      </c>
      <c r="I325" s="37">
        <f t="shared" si="370"/>
        <v>494.67831061108728</v>
      </c>
      <c r="J325" s="37">
        <f t="shared" si="370"/>
        <v>491.61214462788143</v>
      </c>
      <c r="K325" s="37">
        <f t="shared" si="370"/>
        <v>473.23727130570859</v>
      </c>
      <c r="L325" s="37">
        <f t="shared" si="370"/>
        <v>510.16503171579518</v>
      </c>
      <c r="M325" s="37">
        <f t="shared" si="370"/>
        <v>553.36168231685781</v>
      </c>
      <c r="N325" s="37">
        <f t="shared" si="370"/>
        <v>575.48380046930799</v>
      </c>
      <c r="O325" s="37">
        <f t="shared" si="370"/>
        <v>608.50241781185912</v>
      </c>
      <c r="P325" s="150">
        <f>AVERAGE(D325:O325)</f>
        <v>500.91159189723618</v>
      </c>
      <c r="Q325" s="150">
        <f t="shared" ref="Q325:AY327" si="371">AVERAGE(E325:P325)</f>
        <v>502.97897961012296</v>
      </c>
      <c r="R325" s="150">
        <f t="shared" si="371"/>
        <v>505.80939065818183</v>
      </c>
      <c r="S325" s="150">
        <f t="shared" si="371"/>
        <v>508.95038236290503</v>
      </c>
      <c r="T325" s="150">
        <f t="shared" si="371"/>
        <v>514.32817205874346</v>
      </c>
      <c r="U325" s="150">
        <f t="shared" si="371"/>
        <v>520.00159795380728</v>
      </c>
      <c r="V325" s="150">
        <f t="shared" si="371"/>
        <v>522.11187189903387</v>
      </c>
      <c r="W325" s="150">
        <f t="shared" si="371"/>
        <v>524.65351583829658</v>
      </c>
      <c r="X325" s="150">
        <f t="shared" si="371"/>
        <v>528.93820288267898</v>
      </c>
      <c r="Y325" s="150">
        <f t="shared" si="371"/>
        <v>530.5026338132526</v>
      </c>
      <c r="Z325" s="150">
        <f t="shared" si="371"/>
        <v>528.59771310461895</v>
      </c>
      <c r="AA325" s="150">
        <f t="shared" si="371"/>
        <v>524.69053915756149</v>
      </c>
      <c r="AB325" s="150">
        <f t="shared" si="371"/>
        <v>517.70621593636997</v>
      </c>
      <c r="AC325" s="150">
        <f t="shared" si="371"/>
        <v>519.10576793963128</v>
      </c>
      <c r="AD325" s="150">
        <f t="shared" si="371"/>
        <v>520.44966696709014</v>
      </c>
      <c r="AE325" s="150">
        <f t="shared" si="371"/>
        <v>521.66968999283245</v>
      </c>
      <c r="AF325" s="150">
        <f t="shared" si="371"/>
        <v>522.72963229532627</v>
      </c>
      <c r="AG325" s="150">
        <f t="shared" si="371"/>
        <v>523.42975398170813</v>
      </c>
      <c r="AH325" s="150">
        <f t="shared" si="371"/>
        <v>523.71543365069999</v>
      </c>
      <c r="AI325" s="150">
        <f t="shared" si="371"/>
        <v>523.84906379667211</v>
      </c>
      <c r="AJ325" s="150">
        <f t="shared" si="371"/>
        <v>523.78202612653683</v>
      </c>
      <c r="AK325" s="150">
        <f t="shared" si="371"/>
        <v>523.3523447301917</v>
      </c>
      <c r="AL325" s="150">
        <f t="shared" si="371"/>
        <v>522.75648730660328</v>
      </c>
      <c r="AM325" s="150">
        <f t="shared" si="371"/>
        <v>522.26971849010192</v>
      </c>
      <c r="AN325" s="150">
        <f t="shared" si="371"/>
        <v>522.06798343448031</v>
      </c>
      <c r="AO325" s="150">
        <f t="shared" si="371"/>
        <v>522.43146405932282</v>
      </c>
      <c r="AP325" s="150">
        <f t="shared" si="371"/>
        <v>522.7086054026305</v>
      </c>
      <c r="AQ325" s="150">
        <f t="shared" si="371"/>
        <v>522.8968502722588</v>
      </c>
      <c r="AR325" s="150">
        <f t="shared" si="371"/>
        <v>522.99911362887769</v>
      </c>
      <c r="AS325" s="150">
        <f t="shared" si="371"/>
        <v>523.02157040667362</v>
      </c>
      <c r="AT325" s="150">
        <f t="shared" si="371"/>
        <v>522.98755510875424</v>
      </c>
      <c r="AU325" s="150">
        <f t="shared" si="371"/>
        <v>522.92689856359198</v>
      </c>
      <c r="AV325" s="150">
        <f t="shared" si="371"/>
        <v>522.85005146083529</v>
      </c>
      <c r="AW325" s="150">
        <f t="shared" si="371"/>
        <v>522.77238690536012</v>
      </c>
      <c r="AX325" s="150">
        <f t="shared" si="371"/>
        <v>522.72405708662416</v>
      </c>
      <c r="AY325" s="150">
        <f t="shared" si="371"/>
        <v>522.72135456829255</v>
      </c>
      <c r="BA325" s="140" t="s">
        <v>114</v>
      </c>
      <c r="BB325" s="140" t="s">
        <v>114</v>
      </c>
      <c r="BC325" s="140" t="s">
        <v>114</v>
      </c>
      <c r="BD325" s="140" t="s">
        <v>114</v>
      </c>
      <c r="BF325" s="77" t="s">
        <v>248</v>
      </c>
      <c r="BG325" s="77" t="str">
        <f t="shared" si="332"/>
        <v>Vehicle miles per driverStrong Case Scenario</v>
      </c>
    </row>
    <row r="326" spans="2:59" x14ac:dyDescent="0.25">
      <c r="B326" s="156" t="s">
        <v>289</v>
      </c>
      <c r="C326" s="91" t="s">
        <v>291</v>
      </c>
      <c r="D326" s="37">
        <f t="shared" ref="D326:O326" si="372">D223/D$74</f>
        <v>1663.7532791144235</v>
      </c>
      <c r="E326" s="37">
        <f t="shared" si="372"/>
        <v>1674.2933359329734</v>
      </c>
      <c r="F326" s="37">
        <f t="shared" si="372"/>
        <v>1772.0187270407744</v>
      </c>
      <c r="G326" s="37">
        <f t="shared" si="372"/>
        <v>1731.7043576084855</v>
      </c>
      <c r="H326" s="37">
        <f t="shared" si="372"/>
        <v>1766.3192006892182</v>
      </c>
      <c r="I326" s="37">
        <f t="shared" si="372"/>
        <v>1914.8028096157334</v>
      </c>
      <c r="J326" s="37">
        <f t="shared" si="372"/>
        <v>1900.0386280921991</v>
      </c>
      <c r="K326" s="37">
        <f t="shared" si="372"/>
        <v>1866.1222283757641</v>
      </c>
      <c r="L326" s="37">
        <f t="shared" si="372"/>
        <v>1968.124285330885</v>
      </c>
      <c r="M326" s="37">
        <f t="shared" si="372"/>
        <v>2152.2375438299573</v>
      </c>
      <c r="N326" s="37">
        <f t="shared" si="372"/>
        <v>2223.8493125450818</v>
      </c>
      <c r="O326" s="37">
        <f t="shared" si="372"/>
        <v>2340.9921033373098</v>
      </c>
      <c r="P326" s="150">
        <f>AVERAGE(D326:O326)</f>
        <v>1914.521317626067</v>
      </c>
      <c r="Q326" s="150">
        <f t="shared" si="371"/>
        <v>1935.4186541687041</v>
      </c>
      <c r="R326" s="150">
        <f t="shared" si="371"/>
        <v>1957.1790973550148</v>
      </c>
      <c r="S326" s="150">
        <f t="shared" si="371"/>
        <v>1972.6091282145351</v>
      </c>
      <c r="T326" s="150">
        <f t="shared" si="371"/>
        <v>1992.6845257650393</v>
      </c>
      <c r="U326" s="150">
        <f t="shared" si="371"/>
        <v>2011.5483028546912</v>
      </c>
      <c r="V326" s="150">
        <f t="shared" si="371"/>
        <v>2019.6104272912708</v>
      </c>
      <c r="W326" s="150">
        <f t="shared" si="371"/>
        <v>2029.5747438911933</v>
      </c>
      <c r="X326" s="150">
        <f t="shared" si="371"/>
        <v>2043.1957868508123</v>
      </c>
      <c r="Y326" s="150">
        <f t="shared" si="371"/>
        <v>2049.4517453108065</v>
      </c>
      <c r="Z326" s="150">
        <f t="shared" si="371"/>
        <v>2040.8862621008768</v>
      </c>
      <c r="AA326" s="150">
        <f t="shared" si="371"/>
        <v>2025.6393412305267</v>
      </c>
      <c r="AB326" s="150">
        <f t="shared" si="371"/>
        <v>1999.3599443882947</v>
      </c>
      <c r="AC326" s="150">
        <f t="shared" si="371"/>
        <v>2006.4298299518139</v>
      </c>
      <c r="AD326" s="150">
        <f t="shared" si="371"/>
        <v>2012.3474279337397</v>
      </c>
      <c r="AE326" s="150">
        <f t="shared" si="371"/>
        <v>2016.9447888152999</v>
      </c>
      <c r="AF326" s="150">
        <f t="shared" si="371"/>
        <v>2020.6394271986971</v>
      </c>
      <c r="AG326" s="150">
        <f t="shared" si="371"/>
        <v>2022.9690023181686</v>
      </c>
      <c r="AH326" s="150">
        <f t="shared" si="371"/>
        <v>2023.9207272734584</v>
      </c>
      <c r="AI326" s="150">
        <f t="shared" si="371"/>
        <v>2024.2799189386405</v>
      </c>
      <c r="AJ326" s="150">
        <f t="shared" si="371"/>
        <v>2023.838683525928</v>
      </c>
      <c r="AK326" s="150">
        <f t="shared" si="371"/>
        <v>2022.2255915821879</v>
      </c>
      <c r="AL326" s="150">
        <f t="shared" si="371"/>
        <v>2019.9567454381365</v>
      </c>
      <c r="AM326" s="150">
        <f t="shared" si="371"/>
        <v>2018.2126190495744</v>
      </c>
      <c r="AN326" s="150">
        <f t="shared" si="371"/>
        <v>2017.593725534495</v>
      </c>
      <c r="AO326" s="150">
        <f t="shared" si="371"/>
        <v>2019.1132072966782</v>
      </c>
      <c r="AP326" s="150">
        <f t="shared" si="371"/>
        <v>2020.1701554087504</v>
      </c>
      <c r="AQ326" s="150">
        <f t="shared" si="371"/>
        <v>2020.8220493650012</v>
      </c>
      <c r="AR326" s="150">
        <f t="shared" si="371"/>
        <v>2021.1451544108095</v>
      </c>
      <c r="AS326" s="150">
        <f t="shared" si="371"/>
        <v>2021.1872983451524</v>
      </c>
      <c r="AT326" s="150">
        <f t="shared" si="371"/>
        <v>2021.0388230140677</v>
      </c>
      <c r="AU326" s="150">
        <f t="shared" si="371"/>
        <v>2020.7986643257852</v>
      </c>
      <c r="AV326" s="150">
        <f t="shared" si="371"/>
        <v>2020.5085597747138</v>
      </c>
      <c r="AW326" s="150">
        <f t="shared" si="371"/>
        <v>2020.2310494621127</v>
      </c>
      <c r="AX326" s="150">
        <f t="shared" si="371"/>
        <v>2020.064837618773</v>
      </c>
      <c r="AY326" s="150">
        <f t="shared" si="371"/>
        <v>2020.0738453004926</v>
      </c>
      <c r="BA326" s="140" t="s">
        <v>114</v>
      </c>
      <c r="BB326" s="140" t="s">
        <v>114</v>
      </c>
      <c r="BC326" s="140" t="s">
        <v>114</v>
      </c>
      <c r="BD326" s="140" t="s">
        <v>114</v>
      </c>
      <c r="BF326" s="77" t="s">
        <v>248</v>
      </c>
      <c r="BG326" s="77" t="str">
        <f t="shared" si="332"/>
        <v>Vehicle minutes per driverStrong Case Scenario</v>
      </c>
    </row>
    <row r="327" spans="2:59" x14ac:dyDescent="0.25">
      <c r="B327" s="156" t="s">
        <v>292</v>
      </c>
      <c r="C327" s="91" t="s">
        <v>293</v>
      </c>
      <c r="D327" s="37">
        <f t="shared" ref="D327:O327" si="373">D224/D$74</f>
        <v>41.475627073986942</v>
      </c>
      <c r="E327" s="37">
        <f t="shared" si="373"/>
        <v>42.310379930946226</v>
      </c>
      <c r="F327" s="37">
        <f t="shared" si="373"/>
        <v>43.620416926340916</v>
      </c>
      <c r="G327" s="37">
        <f t="shared" si="373"/>
        <v>2.493765251823425</v>
      </c>
      <c r="H327" s="37">
        <f t="shared" si="373"/>
        <v>43.512205635271499</v>
      </c>
      <c r="I327" s="37">
        <f t="shared" si="373"/>
        <v>47.888000743296317</v>
      </c>
      <c r="J327" s="37">
        <f t="shared" si="373"/>
        <v>47.98189041316553</v>
      </c>
      <c r="K327" s="37">
        <f t="shared" si="373"/>
        <v>45.435311923061143</v>
      </c>
      <c r="L327" s="37">
        <f t="shared" si="373"/>
        <v>47.031852216347431</v>
      </c>
      <c r="M327" s="37">
        <f t="shared" si="373"/>
        <v>51.572755909778927</v>
      </c>
      <c r="N327" s="37">
        <f t="shared" si="373"/>
        <v>54.122240328531149</v>
      </c>
      <c r="O327" s="37">
        <f t="shared" si="373"/>
        <v>56.879923838183423</v>
      </c>
      <c r="P327" s="150">
        <f>AVERAGE(D327:O327)</f>
        <v>43.693697515894421</v>
      </c>
      <c r="Q327" s="150">
        <f t="shared" si="371"/>
        <v>43.878536719386695</v>
      </c>
      <c r="R327" s="150">
        <f t="shared" si="371"/>
        <v>44.009216451756735</v>
      </c>
      <c r="S327" s="150">
        <f t="shared" si="371"/>
        <v>44.04161641220805</v>
      </c>
      <c r="T327" s="150">
        <f t="shared" si="371"/>
        <v>47.503937342240107</v>
      </c>
      <c r="U327" s="150">
        <f t="shared" si="371"/>
        <v>47.836581651154155</v>
      </c>
      <c r="V327" s="150">
        <f t="shared" si="371"/>
        <v>47.832296726808977</v>
      </c>
      <c r="W327" s="150">
        <f t="shared" si="371"/>
        <v>47.819830586279267</v>
      </c>
      <c r="X327" s="150">
        <f t="shared" si="371"/>
        <v>48.018540474880787</v>
      </c>
      <c r="Y327" s="150">
        <f t="shared" si="371"/>
        <v>48.100764496425221</v>
      </c>
      <c r="Z327" s="150">
        <f t="shared" si="371"/>
        <v>47.811431878645749</v>
      </c>
      <c r="AA327" s="150">
        <f t="shared" si="371"/>
        <v>47.285531174488632</v>
      </c>
      <c r="AB327" s="150">
        <f t="shared" si="371"/>
        <v>46.485998452514075</v>
      </c>
      <c r="AC327" s="150">
        <f t="shared" si="371"/>
        <v>46.718690197232377</v>
      </c>
      <c r="AD327" s="150">
        <f t="shared" si="371"/>
        <v>46.955369653719515</v>
      </c>
      <c r="AE327" s="150">
        <f t="shared" si="371"/>
        <v>47.200882420549739</v>
      </c>
      <c r="AF327" s="150">
        <f t="shared" si="371"/>
        <v>47.464154587911558</v>
      </c>
      <c r="AG327" s="150">
        <f t="shared" si="371"/>
        <v>47.46083935838417</v>
      </c>
      <c r="AH327" s="150">
        <f t="shared" si="371"/>
        <v>47.429527500653343</v>
      </c>
      <c r="AI327" s="150">
        <f t="shared" si="371"/>
        <v>47.395963398473697</v>
      </c>
      <c r="AJ327" s="150">
        <f t="shared" si="371"/>
        <v>47.36064113282324</v>
      </c>
      <c r="AK327" s="150">
        <f t="shared" si="371"/>
        <v>47.305816187651779</v>
      </c>
      <c r="AL327" s="150">
        <f t="shared" si="371"/>
        <v>47.239570495253993</v>
      </c>
      <c r="AM327" s="150">
        <f t="shared" si="371"/>
        <v>47.191915379971356</v>
      </c>
      <c r="AN327" s="150">
        <f t="shared" si="371"/>
        <v>47.184114063761569</v>
      </c>
      <c r="AO327" s="150">
        <f t="shared" si="371"/>
        <v>47.242290364698853</v>
      </c>
      <c r="AP327" s="150">
        <f t="shared" si="371"/>
        <v>47.285923711987728</v>
      </c>
      <c r="AQ327" s="150">
        <f t="shared" si="371"/>
        <v>47.313469883510088</v>
      </c>
      <c r="AR327" s="150">
        <f t="shared" si="371"/>
        <v>47.322852172090116</v>
      </c>
      <c r="AS327" s="150">
        <f t="shared" si="371"/>
        <v>47.311076970771666</v>
      </c>
      <c r="AT327" s="150">
        <f t="shared" si="371"/>
        <v>47.29859677180395</v>
      </c>
      <c r="AU327" s="150">
        <f t="shared" si="371"/>
        <v>47.287685877733175</v>
      </c>
      <c r="AV327" s="150">
        <f t="shared" si="371"/>
        <v>47.278662751004795</v>
      </c>
      <c r="AW327" s="150">
        <f t="shared" si="371"/>
        <v>47.271831219186595</v>
      </c>
      <c r="AX327" s="150">
        <f t="shared" si="371"/>
        <v>47.268999138481149</v>
      </c>
      <c r="AY327" s="150">
        <f t="shared" si="371"/>
        <v>47.271451525416751</v>
      </c>
      <c r="BA327" s="140" t="s">
        <v>114</v>
      </c>
      <c r="BB327" s="140" t="s">
        <v>114</v>
      </c>
      <c r="BC327" s="140" t="s">
        <v>114</v>
      </c>
      <c r="BD327" s="140" t="s">
        <v>114</v>
      </c>
      <c r="BF327" s="77" t="s">
        <v>248</v>
      </c>
      <c r="BG327" s="77" t="str">
        <f t="shared" si="332"/>
        <v>Active hours per driverStrong Case Scenario</v>
      </c>
    </row>
    <row r="328" spans="2:59" x14ac:dyDescent="0.25">
      <c r="BG328" s="77"/>
    </row>
    <row r="329" spans="2:59" x14ac:dyDescent="0.25">
      <c r="BA329" s="49">
        <v>2022</v>
      </c>
      <c r="BB329" s="49">
        <f>BA329+1</f>
        <v>2023</v>
      </c>
      <c r="BC329" s="49">
        <f t="shared" ref="BC329:BD329" si="374">BB329+1</f>
        <v>2024</v>
      </c>
      <c r="BD329" s="49">
        <f t="shared" si="374"/>
        <v>2025</v>
      </c>
      <c r="BG329" s="77"/>
    </row>
    <row r="330" spans="2:59" x14ac:dyDescent="0.25">
      <c r="B330" s="59" t="s">
        <v>40</v>
      </c>
      <c r="C330" s="76" t="s">
        <v>114</v>
      </c>
      <c r="D330" s="65">
        <f t="shared" ref="D330:O330" si="375">D171</f>
        <v>1324486</v>
      </c>
      <c r="E330" s="65">
        <f t="shared" si="375"/>
        <v>1488101</v>
      </c>
      <c r="F330" s="65">
        <f t="shared" si="375"/>
        <v>2053791</v>
      </c>
      <c r="G330" s="65">
        <f t="shared" si="375"/>
        <v>2631093</v>
      </c>
      <c r="H330" s="65">
        <f t="shared" si="375"/>
        <v>3252706</v>
      </c>
      <c r="I330" s="65">
        <f t="shared" si="375"/>
        <v>3737857</v>
      </c>
      <c r="J330" s="65">
        <f t="shared" si="375"/>
        <v>4317428</v>
      </c>
      <c r="K330" s="65">
        <f t="shared" si="375"/>
        <v>5057996</v>
      </c>
      <c r="L330" s="65">
        <f t="shared" si="375"/>
        <v>6009078</v>
      </c>
      <c r="M330" s="65">
        <f t="shared" si="375"/>
        <v>6778133</v>
      </c>
      <c r="N330" s="65">
        <f t="shared" si="375"/>
        <v>7149259</v>
      </c>
      <c r="O330" s="65">
        <f t="shared" si="375"/>
        <v>7410312</v>
      </c>
      <c r="P330" s="134">
        <f>P397*P391</f>
        <v>5679014.4857297568</v>
      </c>
      <c r="Q330" s="134">
        <f t="shared" ref="Q330:AY330" si="376">Q397*Q391</f>
        <v>6288712.5271325689</v>
      </c>
      <c r="R330" s="134">
        <f t="shared" si="376"/>
        <v>4879614.5133885536</v>
      </c>
      <c r="S330" s="134">
        <f t="shared" si="376"/>
        <v>6599163.3336575171</v>
      </c>
      <c r="T330" s="134">
        <f t="shared" si="376"/>
        <v>5723319.8326804973</v>
      </c>
      <c r="U330" s="134">
        <f t="shared" si="376"/>
        <v>7447412.9376716912</v>
      </c>
      <c r="V330" s="134">
        <f t="shared" si="376"/>
        <v>6578246.747197127</v>
      </c>
      <c r="W330" s="134">
        <f t="shared" si="376"/>
        <v>8309640.1842326783</v>
      </c>
      <c r="X330" s="134">
        <f t="shared" si="376"/>
        <v>9108562.3955609836</v>
      </c>
      <c r="Y330" s="134">
        <f t="shared" si="376"/>
        <v>9155553.2661411017</v>
      </c>
      <c r="Z330" s="134">
        <f t="shared" si="376"/>
        <v>9962628.3888624087</v>
      </c>
      <c r="AA330" s="134">
        <f t="shared" si="376"/>
        <v>10021123.618630895</v>
      </c>
      <c r="AB330" s="134">
        <f t="shared" si="376"/>
        <v>10805759.912210686</v>
      </c>
      <c r="AC330" s="134">
        <f t="shared" si="376"/>
        <v>11216451.121290041</v>
      </c>
      <c r="AD330" s="134">
        <f t="shared" si="376"/>
        <v>9978266.3907471932</v>
      </c>
      <c r="AE330" s="134">
        <f t="shared" si="376"/>
        <v>11704574.369761366</v>
      </c>
      <c r="AF330" s="134">
        <f t="shared" si="376"/>
        <v>10832462.613210805</v>
      </c>
      <c r="AG330" s="134">
        <f t="shared" si="376"/>
        <v>12555375.811360484</v>
      </c>
      <c r="AH330" s="134">
        <f t="shared" si="376"/>
        <v>11696088.132721208</v>
      </c>
      <c r="AI330" s="134">
        <f t="shared" si="376"/>
        <v>13421232.622275837</v>
      </c>
      <c r="AJ330" s="134">
        <f t="shared" si="376"/>
        <v>14205363.935709028</v>
      </c>
      <c r="AK330" s="134">
        <f t="shared" si="376"/>
        <v>14255025.244013499</v>
      </c>
      <c r="AL330" s="134">
        <f t="shared" si="376"/>
        <v>15059865.404948378</v>
      </c>
      <c r="AM330" s="134">
        <f t="shared" si="376"/>
        <v>15108369.954141358</v>
      </c>
      <c r="AN330" s="134">
        <f t="shared" si="376"/>
        <v>15920774.855199214</v>
      </c>
      <c r="AO330" s="134">
        <f t="shared" si="376"/>
        <v>16314247.948613053</v>
      </c>
      <c r="AP330" s="134">
        <f t="shared" si="376"/>
        <v>8474056.4947990142</v>
      </c>
      <c r="AQ330" s="134">
        <f t="shared" si="376"/>
        <v>12879825.9383315</v>
      </c>
      <c r="AR330" s="134">
        <f t="shared" si="376"/>
        <v>9317264.639556814</v>
      </c>
      <c r="AS330" s="134">
        <f t="shared" si="376"/>
        <v>13728033.598091355</v>
      </c>
      <c r="AT330" s="134">
        <f t="shared" si="376"/>
        <v>10163673.709198769</v>
      </c>
      <c r="AU330" s="134">
        <f t="shared" si="376"/>
        <v>14576054.039866274</v>
      </c>
      <c r="AV330" s="134">
        <f t="shared" si="376"/>
        <v>17625040.660533424</v>
      </c>
      <c r="AW330" s="134">
        <f t="shared" si="376"/>
        <v>15420838.932985716</v>
      </c>
      <c r="AX330" s="134">
        <f t="shared" si="376"/>
        <v>18489234.795650572</v>
      </c>
      <c r="AY330" s="134">
        <f t="shared" si="376"/>
        <v>16272858.248716811</v>
      </c>
      <c r="BA330" s="134">
        <f t="shared" ref="BA330:BD331" si="377">SUMIF($D$10:$AY$10,BA$11,$D330:$AY330)</f>
        <v>51210240</v>
      </c>
      <c r="BB330" s="134">
        <f t="shared" si="377"/>
        <v>89752992.230885789</v>
      </c>
      <c r="BC330" s="134">
        <f t="shared" si="377"/>
        <v>150838835.51238987</v>
      </c>
      <c r="BD330" s="134">
        <f t="shared" si="377"/>
        <v>169181903.86154249</v>
      </c>
      <c r="BF330" s="77" t="s">
        <v>247</v>
      </c>
      <c r="BG330" s="77" t="str">
        <f t="shared" ref="BG330:BG371" si="378">B330&amp;BF330</f>
        <v>Completed TripsWeak  Case Scenario</v>
      </c>
    </row>
    <row r="331" spans="2:59" x14ac:dyDescent="0.25">
      <c r="B331" s="38" t="s">
        <v>41</v>
      </c>
      <c r="C331" s="77" t="s">
        <v>26</v>
      </c>
      <c r="D331" s="63">
        <f t="shared" ref="D331:O331" si="379">D172</f>
        <v>125439.31884943182</v>
      </c>
      <c r="E331" s="63">
        <f t="shared" si="379"/>
        <v>140887.31803977271</v>
      </c>
      <c r="F331" s="63">
        <f t="shared" si="379"/>
        <v>265528.79460227274</v>
      </c>
      <c r="G331" s="63">
        <f t="shared" si="379"/>
        <v>327209.59723011364</v>
      </c>
      <c r="H331" s="63">
        <f t="shared" si="379"/>
        <v>395641.23761047976</v>
      </c>
      <c r="I331" s="63">
        <f t="shared" si="379"/>
        <v>448734.23203993047</v>
      </c>
      <c r="J331" s="63">
        <f t="shared" si="379"/>
        <v>508035.16159248736</v>
      </c>
      <c r="K331" s="63">
        <f t="shared" si="379"/>
        <v>597049.92754419183</v>
      </c>
      <c r="L331" s="63">
        <f t="shared" si="379"/>
        <v>705800.21968205483</v>
      </c>
      <c r="M331" s="63">
        <f t="shared" si="379"/>
        <v>765559.61011679284</v>
      </c>
      <c r="N331" s="63">
        <f t="shared" si="379"/>
        <v>840993.75333333341</v>
      </c>
      <c r="O331" s="63">
        <f t="shared" si="379"/>
        <v>997887.98351010121</v>
      </c>
      <c r="P331" s="67">
        <f t="shared" ref="P331:AY331" si="380">P419*P330</f>
        <v>4454081.1653294871</v>
      </c>
      <c r="Q331" s="67">
        <f t="shared" si="380"/>
        <v>4932270.5711805243</v>
      </c>
      <c r="R331" s="67">
        <f t="shared" si="380"/>
        <v>3827107.5294430265</v>
      </c>
      <c r="S331" s="67">
        <f t="shared" si="380"/>
        <v>5175758.7844222328</v>
      </c>
      <c r="T331" s="67">
        <f t="shared" si="380"/>
        <v>4488830.0838033808</v>
      </c>
      <c r="U331" s="67">
        <f t="shared" si="380"/>
        <v>5841045.4453792581</v>
      </c>
      <c r="V331" s="67">
        <f t="shared" si="380"/>
        <v>5159353.7947835708</v>
      </c>
      <c r="W331" s="67">
        <f t="shared" si="380"/>
        <v>6517294.8454805333</v>
      </c>
      <c r="X331" s="67">
        <f t="shared" si="380"/>
        <v>7143893.7708719913</v>
      </c>
      <c r="Y331" s="67">
        <f t="shared" si="380"/>
        <v>7180748.9597642319</v>
      </c>
      <c r="Z331" s="67">
        <f t="shared" si="380"/>
        <v>7813742.256779396</v>
      </c>
      <c r="AA331" s="67">
        <f t="shared" si="380"/>
        <v>7859620.3755671065</v>
      </c>
      <c r="AB331" s="67">
        <f t="shared" si="380"/>
        <v>8822490.3859169874</v>
      </c>
      <c r="AC331" s="67">
        <f t="shared" si="380"/>
        <v>9157804.0772371907</v>
      </c>
      <c r="AD331" s="67">
        <f t="shared" si="380"/>
        <v>8146873.5207606079</v>
      </c>
      <c r="AE331" s="67">
        <f t="shared" si="380"/>
        <v>9556338.0722331796</v>
      </c>
      <c r="AF331" s="67">
        <f t="shared" si="380"/>
        <v>8844292.1217287686</v>
      </c>
      <c r="AG331" s="67">
        <f t="shared" si="380"/>
        <v>10250984.964244023</v>
      </c>
      <c r="AH331" s="67">
        <f t="shared" si="380"/>
        <v>9549409.3837089408</v>
      </c>
      <c r="AI331" s="67">
        <f t="shared" si="380"/>
        <v>10957923.990461813</v>
      </c>
      <c r="AJ331" s="67">
        <f t="shared" si="380"/>
        <v>11598137.26840475</v>
      </c>
      <c r="AK331" s="67">
        <f t="shared" si="380"/>
        <v>11638683.830481624</v>
      </c>
      <c r="AL331" s="67">
        <f t="shared" si="380"/>
        <v>12295805.091710458</v>
      </c>
      <c r="AM331" s="67">
        <f t="shared" si="380"/>
        <v>12335407.204139842</v>
      </c>
      <c r="AN331" s="67">
        <f t="shared" si="380"/>
        <v>12998704.786844363</v>
      </c>
      <c r="AO331" s="67">
        <f t="shared" si="380"/>
        <v>13319960.544140792</v>
      </c>
      <c r="AP331" s="67">
        <f t="shared" si="380"/>
        <v>6918743.57402658</v>
      </c>
      <c r="AQ331" s="67">
        <f t="shared" si="380"/>
        <v>10515886.104854848</v>
      </c>
      <c r="AR331" s="67">
        <f t="shared" si="380"/>
        <v>7607190.8290915545</v>
      </c>
      <c r="AS331" s="67">
        <f t="shared" si="380"/>
        <v>11208415.273028962</v>
      </c>
      <c r="AT331" s="67">
        <f t="shared" si="380"/>
        <v>8298251.5171076534</v>
      </c>
      <c r="AU331" s="67">
        <f t="shared" si="380"/>
        <v>11900791.584866682</v>
      </c>
      <c r="AV331" s="67">
        <f t="shared" si="380"/>
        <v>14390172.745115153</v>
      </c>
      <c r="AW331" s="67">
        <f t="shared" si="380"/>
        <v>12590526.194765987</v>
      </c>
      <c r="AX331" s="67">
        <f t="shared" si="380"/>
        <v>15095754.260027515</v>
      </c>
      <c r="AY331" s="67">
        <f t="shared" si="380"/>
        <v>13286167.434505071</v>
      </c>
      <c r="BA331" s="37">
        <f t="shared" si="377"/>
        <v>6118767.1541509628</v>
      </c>
      <c r="BB331" s="37">
        <f t="shared" si="377"/>
        <v>70393747.582804739</v>
      </c>
      <c r="BC331" s="37">
        <f t="shared" si="377"/>
        <v>123154149.91102819</v>
      </c>
      <c r="BD331" s="37">
        <f t="shared" si="377"/>
        <v>138130564.84837514</v>
      </c>
      <c r="BF331" s="77" t="s">
        <v>247</v>
      </c>
      <c r="BG331" s="77" t="str">
        <f t="shared" si="378"/>
        <v>Booking FeeWeak  Case Scenario</v>
      </c>
    </row>
    <row r="332" spans="2:59" x14ac:dyDescent="0.25">
      <c r="B332" s="38" t="s">
        <v>42</v>
      </c>
      <c r="C332" s="78" t="s">
        <v>26</v>
      </c>
      <c r="D332" s="63">
        <f t="shared" ref="D332:O332" si="381">D173</f>
        <v>5156977.4344318174</v>
      </c>
      <c r="E332" s="63">
        <f t="shared" si="381"/>
        <v>6048772.4053977262</v>
      </c>
      <c r="F332" s="63">
        <f t="shared" si="381"/>
        <v>8863682.4943892024</v>
      </c>
      <c r="G332" s="63">
        <f t="shared" si="381"/>
        <v>11030036.217187498</v>
      </c>
      <c r="H332" s="63">
        <f t="shared" si="381"/>
        <v>12906957.718607955</v>
      </c>
      <c r="I332" s="63">
        <f t="shared" si="381"/>
        <v>14638643.027467012</v>
      </c>
      <c r="J332" s="63">
        <f t="shared" si="381"/>
        <v>18450071.580673922</v>
      </c>
      <c r="K332" s="63">
        <f t="shared" si="381"/>
        <v>19616030.993787885</v>
      </c>
      <c r="L332" s="63">
        <f t="shared" si="381"/>
        <v>22577390.595868129</v>
      </c>
      <c r="M332" s="63">
        <f t="shared" si="381"/>
        <v>25878130.991674557</v>
      </c>
      <c r="N332" s="63">
        <f t="shared" si="381"/>
        <v>28560812.615416665</v>
      </c>
      <c r="O332" s="63">
        <f t="shared" si="381"/>
        <v>38032096.622301139</v>
      </c>
      <c r="P332" s="67">
        <f t="shared" ref="P332:AY332" si="382">P380*P420</f>
        <v>24389698.017984346</v>
      </c>
      <c r="Q332" s="67">
        <f t="shared" si="382"/>
        <v>27008171.900968332</v>
      </c>
      <c r="R332" s="67">
        <f t="shared" si="382"/>
        <v>20956510.099555999</v>
      </c>
      <c r="S332" s="67">
        <f t="shared" si="382"/>
        <v>28341466.866073567</v>
      </c>
      <c r="T332" s="67">
        <f t="shared" si="382"/>
        <v>24579976.460736323</v>
      </c>
      <c r="U332" s="67">
        <f t="shared" si="382"/>
        <v>31984449.594461877</v>
      </c>
      <c r="V332" s="67">
        <f t="shared" si="382"/>
        <v>28251636.27511137</v>
      </c>
      <c r="W332" s="67">
        <f t="shared" si="382"/>
        <v>35687462.189225189</v>
      </c>
      <c r="X332" s="67">
        <f t="shared" si="382"/>
        <v>39118598.264528535</v>
      </c>
      <c r="Y332" s="67">
        <f t="shared" si="382"/>
        <v>39320410.241929047</v>
      </c>
      <c r="Z332" s="67">
        <f t="shared" si="382"/>
        <v>42786560.675329618</v>
      </c>
      <c r="AA332" s="67">
        <f t="shared" si="382"/>
        <v>43037780.49403777</v>
      </c>
      <c r="AB332" s="67">
        <f t="shared" si="382"/>
        <v>48310272.824399211</v>
      </c>
      <c r="AC332" s="67">
        <f t="shared" si="382"/>
        <v>50146386.574695088</v>
      </c>
      <c r="AD332" s="67">
        <f t="shared" si="382"/>
        <v>44610723.870220594</v>
      </c>
      <c r="AE332" s="67">
        <f t="shared" si="382"/>
        <v>52328682.636903018</v>
      </c>
      <c r="AF332" s="67">
        <f t="shared" si="382"/>
        <v>48429654.966973588</v>
      </c>
      <c r="AG332" s="67">
        <f t="shared" si="382"/>
        <v>56132436.384624094</v>
      </c>
      <c r="AH332" s="67">
        <f t="shared" si="382"/>
        <v>52290742.46147868</v>
      </c>
      <c r="AI332" s="67">
        <f t="shared" si="382"/>
        <v>60003499.512254439</v>
      </c>
      <c r="AJ332" s="67">
        <f t="shared" si="382"/>
        <v>63509185.182662971</v>
      </c>
      <c r="AK332" s="67">
        <f t="shared" si="382"/>
        <v>63731210.414807409</v>
      </c>
      <c r="AL332" s="67">
        <f t="shared" si="382"/>
        <v>67329480.973350912</v>
      </c>
      <c r="AM332" s="67">
        <f t="shared" si="382"/>
        <v>67546334.579554886</v>
      </c>
      <c r="AN332" s="67">
        <f t="shared" si="382"/>
        <v>71178425.49521865</v>
      </c>
      <c r="AO332" s="67">
        <f t="shared" si="382"/>
        <v>72937560.682962611</v>
      </c>
      <c r="AP332" s="67">
        <f t="shared" si="382"/>
        <v>37885718.775826387</v>
      </c>
      <c r="AQ332" s="67">
        <f t="shared" si="382"/>
        <v>57582984.451509103</v>
      </c>
      <c r="AR332" s="67">
        <f t="shared" si="382"/>
        <v>41655524.495364249</v>
      </c>
      <c r="AS332" s="67">
        <f t="shared" si="382"/>
        <v>61375141.947849445</v>
      </c>
      <c r="AT332" s="67">
        <f t="shared" si="382"/>
        <v>45439640.874744661</v>
      </c>
      <c r="AU332" s="67">
        <f t="shared" si="382"/>
        <v>65166462.432077423</v>
      </c>
      <c r="AV332" s="67">
        <f t="shared" si="382"/>
        <v>78797838.353721261</v>
      </c>
      <c r="AW332" s="67">
        <f t="shared" si="382"/>
        <v>68943317.460886016</v>
      </c>
      <c r="AX332" s="67">
        <f t="shared" si="382"/>
        <v>82661468.008640543</v>
      </c>
      <c r="AY332" s="67">
        <f t="shared" si="382"/>
        <v>72752516.066910401</v>
      </c>
      <c r="BA332" s="37">
        <f t="shared" ref="BA332:BD346" si="383">SUMIF($D$10:$AY$10,BA$11,$D332:$AY332)</f>
        <v>211759602.69720352</v>
      </c>
      <c r="BB332" s="37">
        <f t="shared" si="383"/>
        <v>385462721.07994199</v>
      </c>
      <c r="BC332" s="37">
        <f t="shared" si="383"/>
        <v>674368610.38192487</v>
      </c>
      <c r="BD332" s="37">
        <f t="shared" si="383"/>
        <v>756376599.04571068</v>
      </c>
      <c r="BF332" s="77" t="s">
        <v>247</v>
      </c>
      <c r="BG332" s="77" t="str">
        <f t="shared" si="378"/>
        <v>FaresWeak  Case Scenario</v>
      </c>
    </row>
    <row r="333" spans="2:59" x14ac:dyDescent="0.25">
      <c r="B333" s="38" t="s">
        <v>43</v>
      </c>
      <c r="C333" s="78" t="s">
        <v>26</v>
      </c>
      <c r="D333" s="63">
        <f t="shared" ref="D333:O333" si="384">D174</f>
        <v>178038.66637784091</v>
      </c>
      <c r="E333" s="63">
        <f t="shared" si="384"/>
        <v>185756.93160511358</v>
      </c>
      <c r="F333" s="63">
        <f t="shared" si="384"/>
        <v>248478.76498579539</v>
      </c>
      <c r="G333" s="63">
        <f t="shared" si="384"/>
        <v>288278.69272017037</v>
      </c>
      <c r="H333" s="63">
        <f t="shared" si="384"/>
        <v>313721.3778882575</v>
      </c>
      <c r="I333" s="63">
        <f t="shared" si="384"/>
        <v>332825.33656770829</v>
      </c>
      <c r="J333" s="63">
        <f t="shared" si="384"/>
        <v>368683.7083412247</v>
      </c>
      <c r="K333" s="63">
        <f t="shared" si="384"/>
        <v>426133.26166035351</v>
      </c>
      <c r="L333" s="63">
        <f t="shared" si="384"/>
        <v>491678.39910298289</v>
      </c>
      <c r="M333" s="63">
        <f t="shared" si="384"/>
        <v>561451.53590593429</v>
      </c>
      <c r="N333" s="63">
        <f t="shared" si="384"/>
        <v>581230.15715909097</v>
      </c>
      <c r="O333" s="63">
        <f t="shared" si="384"/>
        <v>622482.84751262632</v>
      </c>
      <c r="P333" s="37">
        <f t="shared" ref="P333:AY333" si="385">P330*P421</f>
        <v>556019.2819708751</v>
      </c>
      <c r="Q333" s="37">
        <f t="shared" si="385"/>
        <v>615713.41870035359</v>
      </c>
      <c r="R333" s="37">
        <f t="shared" si="385"/>
        <v>477751.86431494413</v>
      </c>
      <c r="S333" s="37">
        <f t="shared" si="385"/>
        <v>646108.94506589323</v>
      </c>
      <c r="T333" s="37">
        <f t="shared" si="385"/>
        <v>560357.11686475039</v>
      </c>
      <c r="U333" s="37">
        <f t="shared" si="385"/>
        <v>729159.11810932995</v>
      </c>
      <c r="V333" s="37">
        <f t="shared" si="385"/>
        <v>644061.05006329878</v>
      </c>
      <c r="W333" s="37">
        <f t="shared" si="385"/>
        <v>813577.81007309235</v>
      </c>
      <c r="X333" s="37">
        <f t="shared" si="385"/>
        <v>891798.45124412223</v>
      </c>
      <c r="Y333" s="37">
        <f t="shared" si="385"/>
        <v>896399.21959658863</v>
      </c>
      <c r="Z333" s="37">
        <f t="shared" si="385"/>
        <v>975418.09362124128</v>
      </c>
      <c r="AA333" s="37">
        <f t="shared" si="385"/>
        <v>981145.22739353974</v>
      </c>
      <c r="AB333" s="37">
        <f t="shared" si="385"/>
        <v>1057967.1671263564</v>
      </c>
      <c r="AC333" s="37">
        <f t="shared" si="385"/>
        <v>1098177.0013780312</v>
      </c>
      <c r="AD333" s="37">
        <f t="shared" si="385"/>
        <v>976949.17451587296</v>
      </c>
      <c r="AE333" s="37">
        <f t="shared" si="385"/>
        <v>1145968.028995641</v>
      </c>
      <c r="AF333" s="37">
        <f t="shared" si="385"/>
        <v>1060581.5673315465</v>
      </c>
      <c r="AG333" s="37">
        <f t="shared" si="385"/>
        <v>1229268.0466037029</v>
      </c>
      <c r="AH333" s="37">
        <f t="shared" si="385"/>
        <v>1145137.1609924762</v>
      </c>
      <c r="AI333" s="37">
        <f t="shared" si="385"/>
        <v>1314042.100888032</v>
      </c>
      <c r="AJ333" s="37">
        <f t="shared" si="385"/>
        <v>1390814.599173001</v>
      </c>
      <c r="AK333" s="37">
        <f t="shared" si="385"/>
        <v>1395676.8239577012</v>
      </c>
      <c r="AL333" s="37">
        <f t="shared" si="385"/>
        <v>1474476.8780003227</v>
      </c>
      <c r="AM333" s="37">
        <f t="shared" si="385"/>
        <v>1479225.8471537507</v>
      </c>
      <c r="AN333" s="37">
        <f t="shared" si="385"/>
        <v>1558766.5475500738</v>
      </c>
      <c r="AO333" s="37">
        <f t="shared" si="385"/>
        <v>1597290.5955912559</v>
      </c>
      <c r="AP333" s="37">
        <f t="shared" si="385"/>
        <v>829675.43390819815</v>
      </c>
      <c r="AQ333" s="37">
        <f t="shared" si="385"/>
        <v>1261034.2143229602</v>
      </c>
      <c r="AR333" s="37">
        <f t="shared" si="385"/>
        <v>912232.00923976814</v>
      </c>
      <c r="AS333" s="37">
        <f t="shared" si="385"/>
        <v>1344080.2807006668</v>
      </c>
      <c r="AT333" s="37">
        <f t="shared" si="385"/>
        <v>995101.97978457506</v>
      </c>
      <c r="AU333" s="37">
        <f t="shared" si="385"/>
        <v>1427108.0169949026</v>
      </c>
      <c r="AV333" s="37">
        <f t="shared" si="385"/>
        <v>1725627.3033644122</v>
      </c>
      <c r="AW333" s="37">
        <f t="shared" si="385"/>
        <v>1509818.9681418701</v>
      </c>
      <c r="AX333" s="37">
        <f t="shared" si="385"/>
        <v>1810238.5688751272</v>
      </c>
      <c r="AY333" s="37">
        <f t="shared" si="385"/>
        <v>1593238.2250126763</v>
      </c>
      <c r="BA333" s="37">
        <f t="shared" si="383"/>
        <v>4598759.6798270987</v>
      </c>
      <c r="BB333" s="37">
        <f t="shared" si="383"/>
        <v>8787509.5970180295</v>
      </c>
      <c r="BC333" s="37">
        <f t="shared" si="383"/>
        <v>14768284.396116434</v>
      </c>
      <c r="BD333" s="37">
        <f t="shared" si="383"/>
        <v>16564212.143486487</v>
      </c>
      <c r="BF333" s="77" t="s">
        <v>247</v>
      </c>
      <c r="BG333" s="77" t="str">
        <f t="shared" si="378"/>
        <v>Taxes &amp; Fees - collectedWeak  Case Scenario</v>
      </c>
    </row>
    <row r="334" spans="2:59" x14ac:dyDescent="0.25">
      <c r="B334" s="39" t="s">
        <v>44</v>
      </c>
      <c r="C334" s="78" t="s">
        <v>26</v>
      </c>
      <c r="D334" s="67">
        <f t="shared" ref="D334:O334" si="386">D175</f>
        <v>5460455.4196590893</v>
      </c>
      <c r="E334" s="67">
        <f t="shared" si="386"/>
        <v>6375416.6550426129</v>
      </c>
      <c r="F334" s="67">
        <f t="shared" si="386"/>
        <v>9377690.0539772715</v>
      </c>
      <c r="G334" s="67">
        <f t="shared" si="386"/>
        <v>11645524.507137783</v>
      </c>
      <c r="H334" s="67">
        <f t="shared" si="386"/>
        <v>13616320.334106691</v>
      </c>
      <c r="I334" s="67">
        <f t="shared" si="386"/>
        <v>15420202.596074652</v>
      </c>
      <c r="J334" s="67">
        <f t="shared" si="386"/>
        <v>19326790.450607635</v>
      </c>
      <c r="K334" s="67">
        <f t="shared" si="386"/>
        <v>20639214.182992429</v>
      </c>
      <c r="L334" s="67">
        <f t="shared" si="386"/>
        <v>23774869.214653168</v>
      </c>
      <c r="M334" s="67">
        <f t="shared" si="386"/>
        <v>27205142.137697287</v>
      </c>
      <c r="N334" s="67">
        <f t="shared" si="386"/>
        <v>29983036.525909089</v>
      </c>
      <c r="O334" s="67">
        <f t="shared" si="386"/>
        <v>39652467.453323863</v>
      </c>
      <c r="P334" s="67">
        <f t="shared" ref="P334:AY334" si="387">P331+P332+P333</f>
        <v>29399798.465284705</v>
      </c>
      <c r="Q334" s="67">
        <f t="shared" si="387"/>
        <v>32556155.89084921</v>
      </c>
      <c r="R334" s="67">
        <f t="shared" si="387"/>
        <v>25261369.493313968</v>
      </c>
      <c r="S334" s="67">
        <f t="shared" si="387"/>
        <v>34163334.595561698</v>
      </c>
      <c r="T334" s="67">
        <f t="shared" si="387"/>
        <v>29629163.661404457</v>
      </c>
      <c r="U334" s="67">
        <f t="shared" si="387"/>
        <v>38554654.157950468</v>
      </c>
      <c r="V334" s="67">
        <f t="shared" si="387"/>
        <v>34055051.119958237</v>
      </c>
      <c r="W334" s="67">
        <f t="shared" si="387"/>
        <v>43018334.844778813</v>
      </c>
      <c r="X334" s="67">
        <f t="shared" si="387"/>
        <v>47154290.486644648</v>
      </c>
      <c r="Y334" s="67">
        <f t="shared" si="387"/>
        <v>47397558.421289869</v>
      </c>
      <c r="Z334" s="67">
        <f t="shared" si="387"/>
        <v>51575721.025730252</v>
      </c>
      <c r="AA334" s="67">
        <f t="shared" si="387"/>
        <v>51878546.096998416</v>
      </c>
      <c r="AB334" s="67">
        <f t="shared" si="387"/>
        <v>58190730.377442554</v>
      </c>
      <c r="AC334" s="67">
        <f t="shared" si="387"/>
        <v>60402367.653310306</v>
      </c>
      <c r="AD334" s="67">
        <f t="shared" si="387"/>
        <v>53734546.565497078</v>
      </c>
      <c r="AE334" s="67">
        <f t="shared" si="387"/>
        <v>63030988.738131836</v>
      </c>
      <c r="AF334" s="67">
        <f t="shared" si="387"/>
        <v>58334528.656033903</v>
      </c>
      <c r="AG334" s="67">
        <f t="shared" si="387"/>
        <v>67612689.395471826</v>
      </c>
      <c r="AH334" s="67">
        <f t="shared" si="387"/>
        <v>62985289.006180093</v>
      </c>
      <c r="AI334" s="67">
        <f t="shared" si="387"/>
        <v>72275465.603604287</v>
      </c>
      <c r="AJ334" s="67">
        <f t="shared" si="387"/>
        <v>76498137.05024071</v>
      </c>
      <c r="AK334" s="67">
        <f t="shared" si="387"/>
        <v>76765571.069246724</v>
      </c>
      <c r="AL334" s="67">
        <f t="shared" si="387"/>
        <v>81099762.943061695</v>
      </c>
      <c r="AM334" s="67">
        <f t="shared" si="387"/>
        <v>81360967.630848482</v>
      </c>
      <c r="AN334" s="67">
        <f t="shared" si="387"/>
        <v>85735896.829613075</v>
      </c>
      <c r="AO334" s="67">
        <f t="shared" si="387"/>
        <v>87854811.822694659</v>
      </c>
      <c r="AP334" s="67">
        <f t="shared" si="387"/>
        <v>45634137.783761166</v>
      </c>
      <c r="AQ334" s="67">
        <f t="shared" si="387"/>
        <v>69359904.77068691</v>
      </c>
      <c r="AR334" s="67">
        <f t="shared" si="387"/>
        <v>50174947.333695576</v>
      </c>
      <c r="AS334" s="67">
        <f t="shared" si="387"/>
        <v>73927637.501579076</v>
      </c>
      <c r="AT334" s="67">
        <f t="shared" si="387"/>
        <v>54732994.37163689</v>
      </c>
      <c r="AU334" s="67">
        <f t="shared" si="387"/>
        <v>78494362.033939019</v>
      </c>
      <c r="AV334" s="67">
        <f t="shared" si="387"/>
        <v>94913638.402200833</v>
      </c>
      <c r="AW334" s="67">
        <f t="shared" si="387"/>
        <v>83043662.62379387</v>
      </c>
      <c r="AX334" s="67">
        <f t="shared" si="387"/>
        <v>99567460.83754319</v>
      </c>
      <c r="AY334" s="67">
        <f t="shared" si="387"/>
        <v>87631921.726428151</v>
      </c>
      <c r="BA334" s="37">
        <f t="shared" si="383"/>
        <v>222477129.53118157</v>
      </c>
      <c r="BB334" s="37">
        <f t="shared" si="383"/>
        <v>464643978.25976467</v>
      </c>
      <c r="BC334" s="37">
        <f t="shared" si="383"/>
        <v>812291044.68906963</v>
      </c>
      <c r="BD334" s="37">
        <f t="shared" si="383"/>
        <v>911071376.03757226</v>
      </c>
      <c r="BF334" s="77" t="s">
        <v>247</v>
      </c>
      <c r="BG334" s="77" t="str">
        <f t="shared" si="378"/>
        <v>Gross BookingsWeak  Case Scenario</v>
      </c>
    </row>
    <row r="335" spans="2:59" x14ac:dyDescent="0.25">
      <c r="B335" s="39" t="s">
        <v>45</v>
      </c>
      <c r="C335" s="78" t="s">
        <v>26</v>
      </c>
      <c r="D335" s="63">
        <f t="shared" ref="D335:O335" si="388">D176</f>
        <v>-15789.23526278409</v>
      </c>
      <c r="E335" s="63">
        <f t="shared" si="388"/>
        <v>-17902.239630681815</v>
      </c>
      <c r="F335" s="63">
        <f t="shared" si="388"/>
        <v>-30592.852414772729</v>
      </c>
      <c r="G335" s="63">
        <f t="shared" si="388"/>
        <v>-39959.804900568182</v>
      </c>
      <c r="H335" s="63">
        <f t="shared" si="388"/>
        <v>-51009.820280934335</v>
      </c>
      <c r="I335" s="63">
        <f t="shared" si="388"/>
        <v>-51410.724045138879</v>
      </c>
      <c r="J335" s="63">
        <f t="shared" si="388"/>
        <v>-70393.090119949498</v>
      </c>
      <c r="K335" s="63">
        <f t="shared" si="388"/>
        <v>-82088.954103535347</v>
      </c>
      <c r="L335" s="63">
        <f t="shared" si="388"/>
        <v>-96121.125553345963</v>
      </c>
      <c r="M335" s="63">
        <f t="shared" si="388"/>
        <v>-112794.65226483587</v>
      </c>
      <c r="N335" s="63">
        <f t="shared" si="388"/>
        <v>-122645.11617424242</v>
      </c>
      <c r="O335" s="63">
        <f t="shared" si="388"/>
        <v>-298858.21256944444</v>
      </c>
      <c r="P335" s="67">
        <f t="shared" ref="P335:AY335" si="389">P422*P334</f>
        <v>-114927.44973205443</v>
      </c>
      <c r="Q335" s="67">
        <f t="shared" si="389"/>
        <v>-127266.04143333086</v>
      </c>
      <c r="R335" s="67">
        <f t="shared" si="389"/>
        <v>-98749.818847697999</v>
      </c>
      <c r="S335" s="67">
        <f t="shared" si="389"/>
        <v>-133548.701840489</v>
      </c>
      <c r="T335" s="67">
        <f t="shared" si="389"/>
        <v>-115824.06666221679</v>
      </c>
      <c r="U335" s="67">
        <f t="shared" si="389"/>
        <v>-150714.91333203216</v>
      </c>
      <c r="V335" s="67">
        <f t="shared" si="389"/>
        <v>-133125.40833683033</v>
      </c>
      <c r="W335" s="67">
        <f t="shared" si="389"/>
        <v>-168163.99341199108</v>
      </c>
      <c r="X335" s="67">
        <f t="shared" si="389"/>
        <v>-184331.95574295122</v>
      </c>
      <c r="Y335" s="67">
        <f t="shared" si="389"/>
        <v>-185282.92019814544</v>
      </c>
      <c r="Z335" s="67">
        <f t="shared" si="389"/>
        <v>-201615.87476792507</v>
      </c>
      <c r="AA335" s="67">
        <f t="shared" si="389"/>
        <v>-202799.65543896853</v>
      </c>
      <c r="AB335" s="67">
        <f t="shared" si="389"/>
        <v>-227474.76477506862</v>
      </c>
      <c r="AC335" s="67">
        <f t="shared" si="389"/>
        <v>-236120.3285243563</v>
      </c>
      <c r="AD335" s="67">
        <f t="shared" si="389"/>
        <v>-210054.99090658818</v>
      </c>
      <c r="AE335" s="67">
        <f t="shared" si="389"/>
        <v>-246395.93357475029</v>
      </c>
      <c r="AF335" s="67">
        <f t="shared" si="389"/>
        <v>-228036.89003772571</v>
      </c>
      <c r="AG335" s="67">
        <f t="shared" si="389"/>
        <v>-264306.36832162546</v>
      </c>
      <c r="AH335" s="67">
        <f t="shared" si="389"/>
        <v>-246217.28766828755</v>
      </c>
      <c r="AI335" s="67">
        <f t="shared" si="389"/>
        <v>-282533.73742773454</v>
      </c>
      <c r="AJ335" s="67">
        <f t="shared" si="389"/>
        <v>-299040.68256857729</v>
      </c>
      <c r="AK335" s="67">
        <f t="shared" si="389"/>
        <v>-300086.11523752054</v>
      </c>
      <c r="AL335" s="67">
        <f t="shared" si="389"/>
        <v>-317029.00752622535</v>
      </c>
      <c r="AM335" s="67">
        <f t="shared" si="389"/>
        <v>-318050.08896869991</v>
      </c>
      <c r="AN335" s="67">
        <f t="shared" si="389"/>
        <v>-335152.2285009154</v>
      </c>
      <c r="AO335" s="67">
        <f t="shared" si="389"/>
        <v>-343435.32937459758</v>
      </c>
      <c r="AP335" s="67">
        <f t="shared" si="389"/>
        <v>-178389.49074435668</v>
      </c>
      <c r="AQ335" s="67">
        <f t="shared" si="389"/>
        <v>-271136.44940001151</v>
      </c>
      <c r="AR335" s="67">
        <f t="shared" si="389"/>
        <v>-196140.07709307387</v>
      </c>
      <c r="AS335" s="67">
        <f t="shared" si="389"/>
        <v>-288992.28179420088</v>
      </c>
      <c r="AT335" s="67">
        <f t="shared" si="389"/>
        <v>-213958.04691514242</v>
      </c>
      <c r="AU335" s="67">
        <f t="shared" si="389"/>
        <v>-306844.17301558697</v>
      </c>
      <c r="AV335" s="67">
        <f t="shared" si="389"/>
        <v>-371029.15583709575</v>
      </c>
      <c r="AW335" s="67">
        <f t="shared" si="389"/>
        <v>-324627.951889919</v>
      </c>
      <c r="AX335" s="67">
        <f t="shared" si="389"/>
        <v>-389221.52353755018</v>
      </c>
      <c r="AY335" s="67">
        <f t="shared" si="389"/>
        <v>-342564.02441090241</v>
      </c>
      <c r="BA335" s="37">
        <f t="shared" si="383"/>
        <v>-989565.82732023357</v>
      </c>
      <c r="BB335" s="37">
        <f t="shared" si="383"/>
        <v>-1816350.7997446326</v>
      </c>
      <c r="BC335" s="37">
        <f t="shared" si="383"/>
        <v>-3175346.1955371597</v>
      </c>
      <c r="BD335" s="37">
        <f t="shared" si="383"/>
        <v>-3561490.7325133528</v>
      </c>
      <c r="BF335" s="77" t="s">
        <v>247</v>
      </c>
      <c r="BG335" s="77" t="str">
        <f t="shared" si="378"/>
        <v>Net Upfront AdjustmentsWeak  Case Scenario</v>
      </c>
    </row>
    <row r="336" spans="2:59" x14ac:dyDescent="0.25">
      <c r="B336" s="40" t="s">
        <v>46</v>
      </c>
      <c r="C336" s="78" t="s">
        <v>26</v>
      </c>
      <c r="D336" s="67">
        <f t="shared" ref="D336:O336" si="390">D177</f>
        <v>5444666.1843963051</v>
      </c>
      <c r="E336" s="67">
        <f t="shared" si="390"/>
        <v>6357514.4154119315</v>
      </c>
      <c r="F336" s="67">
        <f t="shared" si="390"/>
        <v>9347097.2015624996</v>
      </c>
      <c r="G336" s="67">
        <f t="shared" si="390"/>
        <v>11605564.702237215</v>
      </c>
      <c r="H336" s="67">
        <f t="shared" si="390"/>
        <v>13565310.513825757</v>
      </c>
      <c r="I336" s="67">
        <f t="shared" si="390"/>
        <v>15368791.872029513</v>
      </c>
      <c r="J336" s="67">
        <f t="shared" si="390"/>
        <v>19256397.360487685</v>
      </c>
      <c r="K336" s="67">
        <f t="shared" si="390"/>
        <v>20557125.228888892</v>
      </c>
      <c r="L336" s="67">
        <f t="shared" si="390"/>
        <v>23678748.089099821</v>
      </c>
      <c r="M336" s="67">
        <f t="shared" si="390"/>
        <v>27092347.48543245</v>
      </c>
      <c r="N336" s="67">
        <f t="shared" si="390"/>
        <v>29860391.409734845</v>
      </c>
      <c r="O336" s="67">
        <f t="shared" si="390"/>
        <v>39353609.240754418</v>
      </c>
      <c r="P336" s="67">
        <f t="shared" ref="P336:AY336" si="391">P335+P334</f>
        <v>29284871.015552651</v>
      </c>
      <c r="Q336" s="67">
        <f t="shared" si="391"/>
        <v>32428889.84941588</v>
      </c>
      <c r="R336" s="67">
        <f t="shared" si="391"/>
        <v>25162619.674466271</v>
      </c>
      <c r="S336" s="67">
        <f t="shared" si="391"/>
        <v>34029785.893721208</v>
      </c>
      <c r="T336" s="67">
        <f t="shared" si="391"/>
        <v>29513339.594742239</v>
      </c>
      <c r="U336" s="67">
        <f t="shared" si="391"/>
        <v>38403939.244618438</v>
      </c>
      <c r="V336" s="67">
        <f t="shared" si="391"/>
        <v>33921925.711621404</v>
      </c>
      <c r="W336" s="67">
        <f t="shared" si="391"/>
        <v>42850170.851366825</v>
      </c>
      <c r="X336" s="67">
        <f t="shared" si="391"/>
        <v>46969958.5309017</v>
      </c>
      <c r="Y336" s="67">
        <f t="shared" si="391"/>
        <v>47212275.501091726</v>
      </c>
      <c r="Z336" s="67">
        <f t="shared" si="391"/>
        <v>51374105.15096233</v>
      </c>
      <c r="AA336" s="67">
        <f t="shared" si="391"/>
        <v>51675746.441559449</v>
      </c>
      <c r="AB336" s="67">
        <f t="shared" si="391"/>
        <v>57963255.612667486</v>
      </c>
      <c r="AC336" s="67">
        <f t="shared" si="391"/>
        <v>60166247.324785948</v>
      </c>
      <c r="AD336" s="67">
        <f t="shared" si="391"/>
        <v>53524491.574590489</v>
      </c>
      <c r="AE336" s="67">
        <f t="shared" si="391"/>
        <v>62784592.804557085</v>
      </c>
      <c r="AF336" s="67">
        <f t="shared" si="391"/>
        <v>58106491.76599618</v>
      </c>
      <c r="AG336" s="67">
        <f t="shared" si="391"/>
        <v>67348383.027150199</v>
      </c>
      <c r="AH336" s="67">
        <f t="shared" si="391"/>
        <v>62739071.718511805</v>
      </c>
      <c r="AI336" s="67">
        <f t="shared" si="391"/>
        <v>71992931.866176546</v>
      </c>
      <c r="AJ336" s="67">
        <f t="shared" si="391"/>
        <v>76199096.36767213</v>
      </c>
      <c r="AK336" s="67">
        <f t="shared" si="391"/>
        <v>76465484.954009205</v>
      </c>
      <c r="AL336" s="67">
        <f t="shared" si="391"/>
        <v>80782733.935535476</v>
      </c>
      <c r="AM336" s="67">
        <f t="shared" si="391"/>
        <v>81042917.541879788</v>
      </c>
      <c r="AN336" s="67">
        <f t="shared" si="391"/>
        <v>85400744.601112157</v>
      </c>
      <c r="AO336" s="67">
        <f t="shared" si="391"/>
        <v>87511376.493320063</v>
      </c>
      <c r="AP336" s="67">
        <f t="shared" si="391"/>
        <v>45455748.293016806</v>
      </c>
      <c r="AQ336" s="67">
        <f t="shared" si="391"/>
        <v>69088768.321286902</v>
      </c>
      <c r="AR336" s="67">
        <f t="shared" si="391"/>
        <v>49978807.256602503</v>
      </c>
      <c r="AS336" s="67">
        <f t="shared" si="391"/>
        <v>73638645.219784871</v>
      </c>
      <c r="AT336" s="67">
        <f t="shared" si="391"/>
        <v>54519036.324721746</v>
      </c>
      <c r="AU336" s="67">
        <f t="shared" si="391"/>
        <v>78187517.860923439</v>
      </c>
      <c r="AV336" s="67">
        <f t="shared" si="391"/>
        <v>94542609.246363744</v>
      </c>
      <c r="AW336" s="67">
        <f t="shared" si="391"/>
        <v>82719034.671903953</v>
      </c>
      <c r="AX336" s="67">
        <f t="shared" si="391"/>
        <v>99178239.314005643</v>
      </c>
      <c r="AY336" s="67">
        <f t="shared" si="391"/>
        <v>87289357.702017248</v>
      </c>
      <c r="BA336" s="37">
        <f t="shared" si="383"/>
        <v>221487563.70386136</v>
      </c>
      <c r="BB336" s="37">
        <f t="shared" si="383"/>
        <v>462827627.46002012</v>
      </c>
      <c r="BC336" s="37">
        <f t="shared" si="383"/>
        <v>809115698.4935323</v>
      </c>
      <c r="BD336" s="37">
        <f t="shared" si="383"/>
        <v>907509885.30505919</v>
      </c>
      <c r="BF336" s="77" t="s">
        <v>247</v>
      </c>
      <c r="BG336" s="77" t="str">
        <f t="shared" si="378"/>
        <v>Net BookingsWeak  Case Scenario</v>
      </c>
    </row>
    <row r="337" spans="2:59" x14ac:dyDescent="0.25">
      <c r="B337" s="40" t="s">
        <v>47</v>
      </c>
      <c r="C337" s="78" t="s">
        <v>26</v>
      </c>
      <c r="D337" s="63">
        <f t="shared" ref="D337:O337" si="392">D178</f>
        <v>4181150.9686931823</v>
      </c>
      <c r="E337" s="63">
        <f t="shared" si="392"/>
        <v>4872900.4252840895</v>
      </c>
      <c r="F337" s="63">
        <f t="shared" si="392"/>
        <v>7129390.6757102264</v>
      </c>
      <c r="G337" s="63">
        <f t="shared" si="392"/>
        <v>8771559.845383523</v>
      </c>
      <c r="H337" s="63">
        <f t="shared" si="392"/>
        <v>10221771.088304924</v>
      </c>
      <c r="I337" s="63">
        <f t="shared" si="392"/>
        <v>11543033.518538194</v>
      </c>
      <c r="J337" s="63">
        <f t="shared" si="392"/>
        <v>14430597.482299559</v>
      </c>
      <c r="K337" s="63">
        <f t="shared" si="392"/>
        <v>15471296.107121214</v>
      </c>
      <c r="L337" s="63">
        <f t="shared" si="392"/>
        <v>17719433.81226176</v>
      </c>
      <c r="M337" s="63">
        <f t="shared" si="392"/>
        <v>20179164.480397727</v>
      </c>
      <c r="N337" s="63">
        <f t="shared" si="392"/>
        <v>22206282.910909094</v>
      </c>
      <c r="O337" s="63">
        <f t="shared" si="392"/>
        <v>29430779.974498108</v>
      </c>
      <c r="P337" s="67">
        <f t="shared" ref="P337:AY337" si="393">P336*P423</f>
        <v>22071578.40155749</v>
      </c>
      <c r="Q337" s="67">
        <f t="shared" si="393"/>
        <v>24441179.351847902</v>
      </c>
      <c r="R337" s="67">
        <f t="shared" si="393"/>
        <v>18964697.9369861</v>
      </c>
      <c r="S337" s="67">
        <f t="shared" si="393"/>
        <v>25647751.254994165</v>
      </c>
      <c r="T337" s="67">
        <f t="shared" si="393"/>
        <v>22243771.823724091</v>
      </c>
      <c r="U337" s="67">
        <f t="shared" si="393"/>
        <v>28944486.575204067</v>
      </c>
      <c r="V337" s="67">
        <f t="shared" si="393"/>
        <v>25566458.615379747</v>
      </c>
      <c r="W337" s="67">
        <f t="shared" si="393"/>
        <v>32295546.22124834</v>
      </c>
      <c r="X337" s="67">
        <f t="shared" si="393"/>
        <v>35400569.860189185</v>
      </c>
      <c r="Y337" s="67">
        <f t="shared" si="393"/>
        <v>35583200.611840323</v>
      </c>
      <c r="Z337" s="67">
        <f t="shared" si="393"/>
        <v>38719910.668110043</v>
      </c>
      <c r="AA337" s="67">
        <f t="shared" si="393"/>
        <v>38947253.29123532</v>
      </c>
      <c r="AB337" s="67">
        <f t="shared" si="393"/>
        <v>43686056.871654779</v>
      </c>
      <c r="AC337" s="67">
        <f t="shared" si="393"/>
        <v>45346419.461818859</v>
      </c>
      <c r="AD337" s="67">
        <f t="shared" si="393"/>
        <v>40340625.422754079</v>
      </c>
      <c r="AE337" s="67">
        <f t="shared" si="393"/>
        <v>47319828.103722744</v>
      </c>
      <c r="AF337" s="67">
        <f t="shared" si="393"/>
        <v>43794011.862696148</v>
      </c>
      <c r="AG337" s="67">
        <f t="shared" si="393"/>
        <v>50759489.956859462</v>
      </c>
      <c r="AH337" s="67">
        <f t="shared" si="393"/>
        <v>47285519.527835943</v>
      </c>
      <c r="AI337" s="67">
        <f t="shared" si="393"/>
        <v>54260018.396475613</v>
      </c>
      <c r="AJ337" s="67">
        <f t="shared" si="393"/>
        <v>57430142.981122203</v>
      </c>
      <c r="AK337" s="67">
        <f t="shared" si="393"/>
        <v>57630916.157329679</v>
      </c>
      <c r="AL337" s="67">
        <f t="shared" si="393"/>
        <v>60884763.487720698</v>
      </c>
      <c r="AM337" s="67">
        <f t="shared" si="393"/>
        <v>61080860.061380818</v>
      </c>
      <c r="AN337" s="67">
        <f t="shared" si="393"/>
        <v>64365290.494664758</v>
      </c>
      <c r="AO337" s="67">
        <f t="shared" si="393"/>
        <v>65956042.841190517</v>
      </c>
      <c r="AP337" s="67">
        <f t="shared" si="393"/>
        <v>34259331.779810816</v>
      </c>
      <c r="AQ337" s="67">
        <f t="shared" si="393"/>
        <v>52071192.864755332</v>
      </c>
      <c r="AR337" s="67">
        <f t="shared" si="393"/>
        <v>37668295.079551168</v>
      </c>
      <c r="AS337" s="67">
        <f t="shared" si="393"/>
        <v>55500368.449284978</v>
      </c>
      <c r="AT337" s="67">
        <f t="shared" si="393"/>
        <v>41090199.235618807</v>
      </c>
      <c r="AU337" s="67">
        <f t="shared" si="393"/>
        <v>58928787.139750406</v>
      </c>
      <c r="AV337" s="67">
        <f t="shared" si="393"/>
        <v>71255379.993332446</v>
      </c>
      <c r="AW337" s="67">
        <f t="shared" si="393"/>
        <v>62344124.995205343</v>
      </c>
      <c r="AX337" s="67">
        <f t="shared" si="393"/>
        <v>74749186.485573351</v>
      </c>
      <c r="AY337" s="67">
        <f t="shared" si="393"/>
        <v>65788710.529695727</v>
      </c>
      <c r="BA337" s="37">
        <f t="shared" si="383"/>
        <v>166157361.28940159</v>
      </c>
      <c r="BB337" s="37">
        <f t="shared" si="383"/>
        <v>348826404.61231673</v>
      </c>
      <c r="BC337" s="37">
        <f t="shared" si="383"/>
        <v>609818652.29137111</v>
      </c>
      <c r="BD337" s="37">
        <f t="shared" si="383"/>
        <v>683976909.88843369</v>
      </c>
      <c r="BF337" s="77" t="s">
        <v>247</v>
      </c>
      <c r="BG337" s="77" t="str">
        <f t="shared" si="378"/>
        <v>Total Contra RevenueWeak  Case Scenario</v>
      </c>
    </row>
    <row r="338" spans="2:59" x14ac:dyDescent="0.25">
      <c r="B338" s="54" t="s">
        <v>48</v>
      </c>
      <c r="C338" s="78" t="s">
        <v>26</v>
      </c>
      <c r="D338" s="64">
        <f t="shared" ref="D338:O338" si="394">D179</f>
        <v>-630553.83117897727</v>
      </c>
      <c r="E338" s="64">
        <f t="shared" si="394"/>
        <v>-864085.57563920435</v>
      </c>
      <c r="F338" s="64">
        <f t="shared" si="394"/>
        <v>-1266241.4318181816</v>
      </c>
      <c r="G338" s="64">
        <f t="shared" si="394"/>
        <v>-1782580.9330965907</v>
      </c>
      <c r="H338" s="64">
        <f t="shared" si="394"/>
        <v>-2412294.1486426769</v>
      </c>
      <c r="I338" s="64">
        <f t="shared" si="394"/>
        <v>-2957718.9389357637</v>
      </c>
      <c r="J338" s="64">
        <f t="shared" si="394"/>
        <v>-3810495.3557291664</v>
      </c>
      <c r="K338" s="64">
        <f t="shared" si="394"/>
        <v>-3060267.8792550508</v>
      </c>
      <c r="L338" s="64">
        <f t="shared" si="394"/>
        <v>-5836353.1836261833</v>
      </c>
      <c r="M338" s="64">
        <f t="shared" si="394"/>
        <v>-5788508.3220012626</v>
      </c>
      <c r="N338" s="64">
        <f t="shared" si="394"/>
        <v>-6080161.0484848479</v>
      </c>
      <c r="O338" s="64">
        <f t="shared" si="394"/>
        <v>-6677228.2025568187</v>
      </c>
      <c r="P338" s="67">
        <f t="shared" ref="P338:AY338" si="395">P336*P424</f>
        <v>-5103500.3771167221</v>
      </c>
      <c r="Q338" s="67">
        <f t="shared" si="395"/>
        <v>-5651411.3204758922</v>
      </c>
      <c r="R338" s="67">
        <f t="shared" si="395"/>
        <v>-4385111.9893846605</v>
      </c>
      <c r="S338" s="67">
        <f t="shared" si="395"/>
        <v>-5930400.8902608464</v>
      </c>
      <c r="T338" s="67">
        <f t="shared" si="395"/>
        <v>-5143315.7985141445</v>
      </c>
      <c r="U338" s="67">
        <f t="shared" si="395"/>
        <v>-6692688.4640737819</v>
      </c>
      <c r="V338" s="67">
        <f t="shared" si="395"/>
        <v>-5911604.0009137876</v>
      </c>
      <c r="W338" s="67">
        <f t="shared" si="395"/>
        <v>-7467537.1792939287</v>
      </c>
      <c r="X338" s="67">
        <f t="shared" si="395"/>
        <v>-8185496.2225480676</v>
      </c>
      <c r="Y338" s="67">
        <f t="shared" si="395"/>
        <v>-8227725.0152953472</v>
      </c>
      <c r="Z338" s="67">
        <f t="shared" si="395"/>
        <v>-8953010.7499099914</v>
      </c>
      <c r="AA338" s="67">
        <f t="shared" si="395"/>
        <v>-9005578.0444525834</v>
      </c>
      <c r="AB338" s="67">
        <f t="shared" si="395"/>
        <v>-10101307.829597725</v>
      </c>
      <c r="AC338" s="67">
        <f t="shared" si="395"/>
        <v>-10485225.144023001</v>
      </c>
      <c r="AD338" s="67">
        <f t="shared" si="395"/>
        <v>-9327760.4941757116</v>
      </c>
      <c r="AE338" s="67">
        <f t="shared" si="395"/>
        <v>-10941526.526956774</v>
      </c>
      <c r="AF338" s="67">
        <f t="shared" si="395"/>
        <v>-10126269.720744234</v>
      </c>
      <c r="AG338" s="67">
        <f t="shared" si="395"/>
        <v>-11736862.28615189</v>
      </c>
      <c r="AH338" s="67">
        <f t="shared" si="395"/>
        <v>-10933593.527023962</v>
      </c>
      <c r="AI338" s="67">
        <f t="shared" si="395"/>
        <v>-12546271.920871453</v>
      </c>
      <c r="AJ338" s="67">
        <f t="shared" si="395"/>
        <v>-13279283.929297147</v>
      </c>
      <c r="AK338" s="67">
        <f t="shared" si="395"/>
        <v>-13325707.703883993</v>
      </c>
      <c r="AL338" s="67">
        <f t="shared" si="395"/>
        <v>-14078078.502909359</v>
      </c>
      <c r="AM338" s="67">
        <f t="shared" si="395"/>
        <v>-14123420.930143973</v>
      </c>
      <c r="AN338" s="67">
        <f t="shared" si="395"/>
        <v>-14882863.306666326</v>
      </c>
      <c r="AO338" s="67">
        <f t="shared" si="395"/>
        <v>-15250684.993574798</v>
      </c>
      <c r="AP338" s="67">
        <f t="shared" si="395"/>
        <v>-7921613.4649297921</v>
      </c>
      <c r="AQ338" s="67">
        <f t="shared" si="395"/>
        <v>-12040160.770896383</v>
      </c>
      <c r="AR338" s="67">
        <f t="shared" si="395"/>
        <v>-8709850.9515870344</v>
      </c>
      <c r="AS338" s="67">
        <f t="shared" si="395"/>
        <v>-12833071.842793787</v>
      </c>
      <c r="AT338" s="67">
        <f t="shared" si="395"/>
        <v>-9501080.6875499208</v>
      </c>
      <c r="AU338" s="67">
        <f t="shared" si="395"/>
        <v>-13625807.901872806</v>
      </c>
      <c r="AV338" s="67">
        <f t="shared" si="395"/>
        <v>-16476024.145237669</v>
      </c>
      <c r="AW338" s="67">
        <f t="shared" si="395"/>
        <v>-14415519.34507731</v>
      </c>
      <c r="AX338" s="67">
        <f t="shared" si="395"/>
        <v>-17283879.497778568</v>
      </c>
      <c r="AY338" s="67">
        <f t="shared" si="395"/>
        <v>-15211993.582417851</v>
      </c>
      <c r="BA338" s="37">
        <f t="shared" si="383"/>
        <v>-41166488.850964725</v>
      </c>
      <c r="BB338" s="37">
        <f t="shared" si="383"/>
        <v>-80657380.052239746</v>
      </c>
      <c r="BC338" s="37">
        <f t="shared" si="383"/>
        <v>-141005308.51577923</v>
      </c>
      <c r="BD338" s="37">
        <f t="shared" si="383"/>
        <v>-158152550.49038225</v>
      </c>
      <c r="BF338" s="77" t="s">
        <v>247</v>
      </c>
      <c r="BG338" s="77" t="str">
        <f t="shared" si="378"/>
        <v>Total Other RevenueWeak  Case Scenario</v>
      </c>
    </row>
    <row r="339" spans="2:59" x14ac:dyDescent="0.25">
      <c r="B339" s="55" t="s">
        <v>49</v>
      </c>
      <c r="C339" s="79" t="s">
        <v>26</v>
      </c>
      <c r="D339" s="68">
        <f t="shared" ref="D339:O339" si="396">D180</f>
        <v>632961.38452414551</v>
      </c>
      <c r="E339" s="68">
        <f t="shared" si="396"/>
        <v>620528.41448863759</v>
      </c>
      <c r="F339" s="68">
        <f t="shared" si="396"/>
        <v>951465.09403409157</v>
      </c>
      <c r="G339" s="68">
        <f t="shared" si="396"/>
        <v>1051423.9237571012</v>
      </c>
      <c r="H339" s="68">
        <f t="shared" si="396"/>
        <v>931245.2768781567</v>
      </c>
      <c r="I339" s="68">
        <f t="shared" si="396"/>
        <v>868039.41455555568</v>
      </c>
      <c r="J339" s="68">
        <f t="shared" si="396"/>
        <v>1015304.5224589594</v>
      </c>
      <c r="K339" s="68">
        <f t="shared" si="396"/>
        <v>2025561.2425126266</v>
      </c>
      <c r="L339" s="68">
        <f t="shared" si="396"/>
        <v>122961.09321187716</v>
      </c>
      <c r="M339" s="68">
        <f t="shared" si="396"/>
        <v>1124674.6830334598</v>
      </c>
      <c r="N339" s="68">
        <f t="shared" si="396"/>
        <v>1573947.4503409034</v>
      </c>
      <c r="O339" s="68">
        <f t="shared" si="396"/>
        <v>3245601.0636994913</v>
      </c>
      <c r="P339" s="68">
        <f t="shared" ref="P339:AY339" si="397">P336-P337+P338</f>
        <v>2109792.2368784389</v>
      </c>
      <c r="Q339" s="68">
        <f t="shared" si="397"/>
        <v>2336299.1770920856</v>
      </c>
      <c r="R339" s="68">
        <f t="shared" si="397"/>
        <v>1812809.7480955105</v>
      </c>
      <c r="S339" s="68">
        <f t="shared" si="397"/>
        <v>2451633.7484661965</v>
      </c>
      <c r="T339" s="68">
        <f t="shared" si="397"/>
        <v>2126251.972504003</v>
      </c>
      <c r="U339" s="68">
        <f t="shared" si="397"/>
        <v>2766764.2053405894</v>
      </c>
      <c r="V339" s="68">
        <f t="shared" si="397"/>
        <v>2443863.0953278691</v>
      </c>
      <c r="W339" s="68">
        <f t="shared" si="397"/>
        <v>3087087.4508245569</v>
      </c>
      <c r="X339" s="68">
        <f t="shared" si="397"/>
        <v>3383892.4481644481</v>
      </c>
      <c r="Y339" s="68">
        <f t="shared" si="397"/>
        <v>3401349.8739560563</v>
      </c>
      <c r="Z339" s="68">
        <f t="shared" si="397"/>
        <v>3701183.7329422962</v>
      </c>
      <c r="AA339" s="68">
        <f t="shared" si="397"/>
        <v>3722915.1058715452</v>
      </c>
      <c r="AB339" s="68">
        <f t="shared" si="397"/>
        <v>4175890.9114149828</v>
      </c>
      <c r="AC339" s="68">
        <f t="shared" si="397"/>
        <v>4334602.7189440876</v>
      </c>
      <c r="AD339" s="68">
        <f t="shared" si="397"/>
        <v>3856105.6576606985</v>
      </c>
      <c r="AE339" s="68">
        <f t="shared" si="397"/>
        <v>4523238.1738775671</v>
      </c>
      <c r="AF339" s="68">
        <f t="shared" si="397"/>
        <v>4186210.1825557984</v>
      </c>
      <c r="AG339" s="68">
        <f t="shared" si="397"/>
        <v>4852030.7841388471</v>
      </c>
      <c r="AH339" s="68">
        <f t="shared" si="397"/>
        <v>4519958.6636519004</v>
      </c>
      <c r="AI339" s="68">
        <f t="shared" si="397"/>
        <v>5186641.5488294791</v>
      </c>
      <c r="AJ339" s="68">
        <f t="shared" si="397"/>
        <v>5489669.45725278</v>
      </c>
      <c r="AK339" s="68">
        <f t="shared" si="397"/>
        <v>5508861.0927955341</v>
      </c>
      <c r="AL339" s="68">
        <f t="shared" si="397"/>
        <v>5819891.9449054189</v>
      </c>
      <c r="AM339" s="68">
        <f t="shared" si="397"/>
        <v>5838636.5503549967</v>
      </c>
      <c r="AN339" s="68">
        <f t="shared" si="397"/>
        <v>6152590.7997810729</v>
      </c>
      <c r="AO339" s="68">
        <f t="shared" si="397"/>
        <v>6304648.6585547477</v>
      </c>
      <c r="AP339" s="68">
        <f t="shared" si="397"/>
        <v>3274803.0482761981</v>
      </c>
      <c r="AQ339" s="68">
        <f t="shared" si="397"/>
        <v>4977414.6856351867</v>
      </c>
      <c r="AR339" s="68">
        <f t="shared" si="397"/>
        <v>3600661.2254643012</v>
      </c>
      <c r="AS339" s="68">
        <f t="shared" si="397"/>
        <v>5305204.9277061056</v>
      </c>
      <c r="AT339" s="68">
        <f t="shared" si="397"/>
        <v>3927756.401553018</v>
      </c>
      <c r="AU339" s="68">
        <f t="shared" si="397"/>
        <v>5632922.8193002269</v>
      </c>
      <c r="AV339" s="68">
        <f t="shared" si="397"/>
        <v>6811205.1077936292</v>
      </c>
      <c r="AW339" s="68">
        <f t="shared" si="397"/>
        <v>5959390.3316213004</v>
      </c>
      <c r="AX339" s="68">
        <f t="shared" si="397"/>
        <v>7145173.3306537233</v>
      </c>
      <c r="AY339" s="68">
        <f t="shared" si="397"/>
        <v>6288653.5899036694</v>
      </c>
      <c r="BA339" s="134">
        <f t="shared" si="383"/>
        <v>14163713.563495006</v>
      </c>
      <c r="BB339" s="134">
        <f t="shared" si="383"/>
        <v>33343842.795463592</v>
      </c>
      <c r="BC339" s="134">
        <f t="shared" si="383"/>
        <v>58291737.686382093</v>
      </c>
      <c r="BD339" s="134">
        <f t="shared" si="383"/>
        <v>65380424.926243186</v>
      </c>
      <c r="BF339" s="77" t="s">
        <v>247</v>
      </c>
      <c r="BG339" s="77" t="str">
        <f t="shared" si="378"/>
        <v>Adjusted Net RevenueWeak  Case Scenario</v>
      </c>
    </row>
    <row r="340" spans="2:59" x14ac:dyDescent="0.25">
      <c r="B340" s="40" t="s">
        <v>50</v>
      </c>
      <c r="C340" s="78" t="s">
        <v>26</v>
      </c>
      <c r="D340" s="63">
        <f t="shared" ref="D340:O340" si="398">D181</f>
        <v>8902.1414843750008</v>
      </c>
      <c r="E340" s="63">
        <f t="shared" si="398"/>
        <v>8552.9465198863618</v>
      </c>
      <c r="F340" s="63">
        <f t="shared" si="398"/>
        <v>-8051.6492187499998</v>
      </c>
      <c r="G340" s="63">
        <f t="shared" si="398"/>
        <v>8915.5602982954533</v>
      </c>
      <c r="H340" s="63">
        <f t="shared" si="398"/>
        <v>9173.5549873737345</v>
      </c>
      <c r="I340" s="63">
        <f t="shared" si="398"/>
        <v>1208.4711909722216</v>
      </c>
      <c r="J340" s="63">
        <f t="shared" si="398"/>
        <v>3614.2216145833331</v>
      </c>
      <c r="K340" s="63">
        <f t="shared" si="398"/>
        <v>3830.3270959595961</v>
      </c>
      <c r="L340" s="63">
        <f t="shared" si="398"/>
        <v>15464.962215672347</v>
      </c>
      <c r="M340" s="63">
        <f t="shared" si="398"/>
        <v>2547.1675583964648</v>
      </c>
      <c r="N340" s="63">
        <f t="shared" si="398"/>
        <v>4571.8114393939404</v>
      </c>
      <c r="O340" s="63">
        <f t="shared" si="398"/>
        <v>-163322.81995896465</v>
      </c>
      <c r="P340" s="37">
        <f t="shared" ref="P340:AY340" si="399">P339*P425</f>
        <v>22008.278393844979</v>
      </c>
      <c r="Q340" s="37">
        <f t="shared" si="399"/>
        <v>24371.083465938511</v>
      </c>
      <c r="R340" s="37">
        <f t="shared" si="399"/>
        <v>18910.308282388822</v>
      </c>
      <c r="S340" s="37">
        <f t="shared" si="399"/>
        <v>25574.194990792639</v>
      </c>
      <c r="T340" s="37">
        <f t="shared" si="399"/>
        <v>22179.977975256119</v>
      </c>
      <c r="U340" s="37">
        <f t="shared" si="399"/>
        <v>28861.475465164203</v>
      </c>
      <c r="V340" s="37">
        <f t="shared" si="399"/>
        <v>25493.135493757352</v>
      </c>
      <c r="W340" s="37">
        <f t="shared" si="399"/>
        <v>32202.924466351938</v>
      </c>
      <c r="X340" s="37">
        <f t="shared" si="399"/>
        <v>35299.043077445829</v>
      </c>
      <c r="Y340" s="37">
        <f t="shared" si="399"/>
        <v>35481.150054685473</v>
      </c>
      <c r="Z340" s="37">
        <f t="shared" si="399"/>
        <v>38608.864208299659</v>
      </c>
      <c r="AA340" s="37">
        <f t="shared" si="399"/>
        <v>38835.554825957355</v>
      </c>
      <c r="AB340" s="37">
        <f t="shared" si="399"/>
        <v>43560.767792342238</v>
      </c>
      <c r="AC340" s="37">
        <f t="shared" si="399"/>
        <v>45216.368558822891</v>
      </c>
      <c r="AD340" s="37">
        <f t="shared" si="399"/>
        <v>40224.93084695482</v>
      </c>
      <c r="AE340" s="37">
        <f t="shared" si="399"/>
        <v>47184.117579109392</v>
      </c>
      <c r="AF340" s="37">
        <f t="shared" si="399"/>
        <v>43668.413174725792</v>
      </c>
      <c r="AG340" s="37">
        <f t="shared" si="399"/>
        <v>50613.914681394468</v>
      </c>
      <c r="AH340" s="37">
        <f t="shared" si="399"/>
        <v>47149.907398229814</v>
      </c>
      <c r="AI340" s="37">
        <f t="shared" si="399"/>
        <v>54104.403808316543</v>
      </c>
      <c r="AJ340" s="37">
        <f t="shared" si="399"/>
        <v>57265.436659376755</v>
      </c>
      <c r="AK340" s="37">
        <f t="shared" si="399"/>
        <v>57465.634029750567</v>
      </c>
      <c r="AL340" s="37">
        <f t="shared" si="399"/>
        <v>60710.149514572491</v>
      </c>
      <c r="AM340" s="37">
        <f t="shared" si="399"/>
        <v>60905.683694624007</v>
      </c>
      <c r="AN340" s="37">
        <f t="shared" si="399"/>
        <v>64180.694571772212</v>
      </c>
      <c r="AO340" s="37">
        <f t="shared" si="399"/>
        <v>65766.884732759063</v>
      </c>
      <c r="AP340" s="37">
        <f t="shared" si="399"/>
        <v>34161.078001742302</v>
      </c>
      <c r="AQ340" s="37">
        <f t="shared" si="399"/>
        <v>51921.855701369357</v>
      </c>
      <c r="AR340" s="37">
        <f t="shared" si="399"/>
        <v>37560.264592303181</v>
      </c>
      <c r="AS340" s="37">
        <f t="shared" si="399"/>
        <v>55341.196609058112</v>
      </c>
      <c r="AT340" s="37">
        <f t="shared" si="399"/>
        <v>40972.354925565225</v>
      </c>
      <c r="AU340" s="37">
        <f t="shared" si="399"/>
        <v>58759.782793410872</v>
      </c>
      <c r="AV340" s="37">
        <f t="shared" si="399"/>
        <v>71051.023693068084</v>
      </c>
      <c r="AW340" s="37">
        <f t="shared" si="399"/>
        <v>62165.325657829984</v>
      </c>
      <c r="AX340" s="37">
        <f t="shared" si="399"/>
        <v>74534.810150770427</v>
      </c>
      <c r="AY340" s="37">
        <f t="shared" si="399"/>
        <v>65600.032320636034</v>
      </c>
      <c r="BA340" s="37">
        <f t="shared" si="383"/>
        <v>-104593.30477280619</v>
      </c>
      <c r="BB340" s="37">
        <f t="shared" si="383"/>
        <v>347825.99069988285</v>
      </c>
      <c r="BC340" s="37">
        <f t="shared" si="383"/>
        <v>608069.72773821978</v>
      </c>
      <c r="BD340" s="37">
        <f t="shared" si="383"/>
        <v>682015.30375028495</v>
      </c>
      <c r="BF340" s="77" t="s">
        <v>247</v>
      </c>
      <c r="BG340" s="77" t="str">
        <f t="shared" si="378"/>
        <v>Chargebacks and FraudWeak  Case Scenario</v>
      </c>
    </row>
    <row r="341" spans="2:59" x14ac:dyDescent="0.25">
      <c r="B341" s="40" t="s">
        <v>51</v>
      </c>
      <c r="C341" s="78" t="s">
        <v>26</v>
      </c>
      <c r="D341" s="63">
        <f t="shared" ref="D341:O341" si="400">D182</f>
        <v>11715.057748579546</v>
      </c>
      <c r="E341" s="63">
        <f t="shared" si="400"/>
        <v>12259.387499999999</v>
      </c>
      <c r="F341" s="63">
        <f t="shared" si="400"/>
        <v>30026.431889204538</v>
      </c>
      <c r="G341" s="63">
        <f t="shared" si="400"/>
        <v>24592.133664772722</v>
      </c>
      <c r="H341" s="63">
        <f t="shared" si="400"/>
        <v>42312.70252525252</v>
      </c>
      <c r="I341" s="63">
        <f t="shared" si="400"/>
        <v>46455.257447916665</v>
      </c>
      <c r="J341" s="63">
        <f t="shared" si="400"/>
        <v>33451.125860164138</v>
      </c>
      <c r="K341" s="63">
        <f t="shared" si="400"/>
        <v>37695.335681818178</v>
      </c>
      <c r="L341" s="63">
        <f t="shared" si="400"/>
        <v>60670.644837042302</v>
      </c>
      <c r="M341" s="63">
        <f t="shared" si="400"/>
        <v>65391.888636363634</v>
      </c>
      <c r="N341" s="63">
        <f t="shared" si="400"/>
        <v>55797.66863636364</v>
      </c>
      <c r="O341" s="63">
        <f t="shared" si="400"/>
        <v>61664.175789141416</v>
      </c>
      <c r="P341" s="37">
        <f t="shared" ref="P341:AY341" si="401">P339*P426</f>
        <v>149396.03910454153</v>
      </c>
      <c r="Q341" s="37">
        <f t="shared" si="401"/>
        <v>165435.17277188081</v>
      </c>
      <c r="R341" s="37">
        <f t="shared" si="401"/>
        <v>128366.47669927668</v>
      </c>
      <c r="S341" s="37">
        <f t="shared" si="401"/>
        <v>173602.10401464894</v>
      </c>
      <c r="T341" s="37">
        <f t="shared" si="401"/>
        <v>150561.56586314098</v>
      </c>
      <c r="U341" s="37">
        <f t="shared" si="401"/>
        <v>195916.73824038453</v>
      </c>
      <c r="V341" s="37">
        <f t="shared" si="401"/>
        <v>173051.85798576081</v>
      </c>
      <c r="W341" s="37">
        <f t="shared" si="401"/>
        <v>218599.07789067196</v>
      </c>
      <c r="X341" s="37">
        <f t="shared" si="401"/>
        <v>239616.07198797681</v>
      </c>
      <c r="Y341" s="37">
        <f t="shared" si="401"/>
        <v>240852.24596787852</v>
      </c>
      <c r="Z341" s="37">
        <f t="shared" si="401"/>
        <v>262083.71612830021</v>
      </c>
      <c r="AA341" s="37">
        <f t="shared" si="401"/>
        <v>263622.53164917679</v>
      </c>
      <c r="AB341" s="37">
        <f t="shared" si="401"/>
        <v>295698.10287153773</v>
      </c>
      <c r="AC341" s="37">
        <f t="shared" si="401"/>
        <v>306936.61014704668</v>
      </c>
      <c r="AD341" s="37">
        <f t="shared" si="401"/>
        <v>273053.85883658187</v>
      </c>
      <c r="AE341" s="37">
        <f t="shared" si="401"/>
        <v>320294.03430907748</v>
      </c>
      <c r="AF341" s="37">
        <f t="shared" si="401"/>
        <v>296428.81853535335</v>
      </c>
      <c r="AG341" s="37">
        <f t="shared" si="401"/>
        <v>343576.09630611795</v>
      </c>
      <c r="AH341" s="37">
        <f t="shared" si="401"/>
        <v>320061.80962393864</v>
      </c>
      <c r="AI341" s="37">
        <f t="shared" si="401"/>
        <v>367270.14637072745</v>
      </c>
      <c r="AJ341" s="37">
        <f t="shared" si="401"/>
        <v>388727.7896709778</v>
      </c>
      <c r="AK341" s="37">
        <f t="shared" si="401"/>
        <v>390086.76440029405</v>
      </c>
      <c r="AL341" s="37">
        <f t="shared" si="401"/>
        <v>412111.10240491084</v>
      </c>
      <c r="AM341" s="37">
        <f t="shared" si="401"/>
        <v>413438.42258354969</v>
      </c>
      <c r="AN341" s="37">
        <f t="shared" si="401"/>
        <v>435669.76863954408</v>
      </c>
      <c r="AO341" s="37">
        <f t="shared" si="401"/>
        <v>446437.10459728539</v>
      </c>
      <c r="AP341" s="37">
        <f t="shared" si="401"/>
        <v>231891.36622466947</v>
      </c>
      <c r="AQ341" s="37">
        <f t="shared" si="401"/>
        <v>352454.62847795966</v>
      </c>
      <c r="AR341" s="37">
        <f t="shared" si="401"/>
        <v>254965.63871974521</v>
      </c>
      <c r="AS341" s="37">
        <f t="shared" si="401"/>
        <v>375665.71199913562</v>
      </c>
      <c r="AT341" s="37">
        <f t="shared" si="401"/>
        <v>278127.50407486566</v>
      </c>
      <c r="AU341" s="37">
        <f t="shared" si="401"/>
        <v>398871.67232643877</v>
      </c>
      <c r="AV341" s="37">
        <f t="shared" si="401"/>
        <v>482306.76312400319</v>
      </c>
      <c r="AW341" s="37">
        <f t="shared" si="401"/>
        <v>421989.09231905569</v>
      </c>
      <c r="AX341" s="37">
        <f t="shared" si="401"/>
        <v>505955.31429883413</v>
      </c>
      <c r="AY341" s="37">
        <f t="shared" si="401"/>
        <v>445304.48127072892</v>
      </c>
      <c r="BA341" s="37">
        <f t="shared" si="383"/>
        <v>482031.81021661928</v>
      </c>
      <c r="BB341" s="37">
        <f t="shared" si="383"/>
        <v>2361103.5983036389</v>
      </c>
      <c r="BC341" s="37">
        <f t="shared" si="383"/>
        <v>4127683.5560601135</v>
      </c>
      <c r="BD341" s="37">
        <f t="shared" si="383"/>
        <v>4629639.0460722651</v>
      </c>
      <c r="BF341" s="77" t="s">
        <v>247</v>
      </c>
      <c r="BG341" s="77" t="str">
        <f t="shared" si="378"/>
        <v>Fees and OtherWeak  Case Scenario</v>
      </c>
    </row>
    <row r="342" spans="2:59" x14ac:dyDescent="0.25">
      <c r="B342" s="40" t="s">
        <v>52</v>
      </c>
      <c r="C342" s="78" t="s">
        <v>26</v>
      </c>
      <c r="D342" s="63">
        <f t="shared" ref="D342:O342" si="402">D183</f>
        <v>13760.822982954543</v>
      </c>
      <c r="E342" s="63">
        <f t="shared" si="402"/>
        <v>21465.699076704546</v>
      </c>
      <c r="F342" s="63">
        <f t="shared" si="402"/>
        <v>16178.550213068178</v>
      </c>
      <c r="G342" s="63">
        <f t="shared" si="402"/>
        <v>10241.730362215907</v>
      </c>
      <c r="H342" s="63">
        <f t="shared" si="402"/>
        <v>2667.7696338383835</v>
      </c>
      <c r="I342" s="63">
        <f t="shared" si="402"/>
        <v>22691.09067361111</v>
      </c>
      <c r="J342" s="63">
        <f t="shared" si="402"/>
        <v>37278.700307765146</v>
      </c>
      <c r="K342" s="63">
        <f t="shared" si="402"/>
        <v>47496.76020202021</v>
      </c>
      <c r="L342" s="63">
        <f t="shared" si="402"/>
        <v>66436.228778251258</v>
      </c>
      <c r="M342" s="63">
        <f t="shared" si="402"/>
        <v>41710.73430397726</v>
      </c>
      <c r="N342" s="63">
        <f t="shared" si="402"/>
        <v>98899.294128787878</v>
      </c>
      <c r="O342" s="63">
        <f t="shared" si="402"/>
        <v>79143.417316919178</v>
      </c>
      <c r="P342" s="37">
        <f t="shared" ref="P342:AY342" si="403">P339*P427</f>
        <v>147133.08838201177</v>
      </c>
      <c r="Q342" s="37">
        <f t="shared" si="403"/>
        <v>162929.2720398407</v>
      </c>
      <c r="R342" s="37">
        <f t="shared" si="403"/>
        <v>126422.06764441576</v>
      </c>
      <c r="S342" s="37">
        <f t="shared" si="403"/>
        <v>170972.49610089607</v>
      </c>
      <c r="T342" s="37">
        <f t="shared" si="403"/>
        <v>148280.96052515882</v>
      </c>
      <c r="U342" s="37">
        <f t="shared" si="403"/>
        <v>192949.12325531445</v>
      </c>
      <c r="V342" s="37">
        <f t="shared" si="403"/>
        <v>170430.58482877997</v>
      </c>
      <c r="W342" s="37">
        <f t="shared" si="403"/>
        <v>215287.8860798176</v>
      </c>
      <c r="X342" s="37">
        <f t="shared" si="403"/>
        <v>235986.52888572967</v>
      </c>
      <c r="Y342" s="37">
        <f t="shared" si="403"/>
        <v>237203.97813358519</v>
      </c>
      <c r="Z342" s="37">
        <f t="shared" si="403"/>
        <v>258113.84826345803</v>
      </c>
      <c r="AA342" s="37">
        <f t="shared" si="403"/>
        <v>259629.3548417704</v>
      </c>
      <c r="AB342" s="37">
        <f t="shared" si="403"/>
        <v>291219.06688400678</v>
      </c>
      <c r="AC342" s="37">
        <f t="shared" si="403"/>
        <v>302287.34080987866</v>
      </c>
      <c r="AD342" s="37">
        <f t="shared" si="403"/>
        <v>268917.82262807572</v>
      </c>
      <c r="AE342" s="37">
        <f t="shared" si="403"/>
        <v>315442.43569437455</v>
      </c>
      <c r="AF342" s="37">
        <f t="shared" si="403"/>
        <v>291938.71415839717</v>
      </c>
      <c r="AG342" s="37">
        <f t="shared" si="403"/>
        <v>338371.83667487145</v>
      </c>
      <c r="AH342" s="37">
        <f t="shared" si="403"/>
        <v>315213.72859258112</v>
      </c>
      <c r="AI342" s="37">
        <f t="shared" si="403"/>
        <v>361706.98520477663</v>
      </c>
      <c r="AJ342" s="37">
        <f t="shared" si="403"/>
        <v>382839.60255587113</v>
      </c>
      <c r="AK342" s="37">
        <f t="shared" si="403"/>
        <v>384177.99244997994</v>
      </c>
      <c r="AL342" s="37">
        <f t="shared" si="403"/>
        <v>405868.72059519537</v>
      </c>
      <c r="AM342" s="37">
        <f t="shared" si="403"/>
        <v>407175.93542047089</v>
      </c>
      <c r="AN342" s="37">
        <f t="shared" si="403"/>
        <v>429070.53599832702</v>
      </c>
      <c r="AO342" s="37">
        <f t="shared" si="403"/>
        <v>439674.77559266181</v>
      </c>
      <c r="AP342" s="37">
        <f t="shared" si="403"/>
        <v>228378.83176999545</v>
      </c>
      <c r="AQ342" s="37">
        <f t="shared" si="403"/>
        <v>347115.88281272125</v>
      </c>
      <c r="AR342" s="37">
        <f t="shared" si="403"/>
        <v>251103.59070415248</v>
      </c>
      <c r="AS342" s="37">
        <f t="shared" si="403"/>
        <v>369975.38045156881</v>
      </c>
      <c r="AT342" s="37">
        <f t="shared" si="403"/>
        <v>273914.61570062174</v>
      </c>
      <c r="AU342" s="37">
        <f t="shared" si="403"/>
        <v>392829.83249923866</v>
      </c>
      <c r="AV342" s="37">
        <f t="shared" si="403"/>
        <v>475001.10465652059</v>
      </c>
      <c r="AW342" s="37">
        <f t="shared" si="403"/>
        <v>415597.08536166331</v>
      </c>
      <c r="AX342" s="37">
        <f t="shared" si="403"/>
        <v>498291.44348322885</v>
      </c>
      <c r="AY342" s="37">
        <f t="shared" si="403"/>
        <v>438559.30848249869</v>
      </c>
      <c r="BA342" s="37">
        <f t="shared" si="383"/>
        <v>457970.79798011365</v>
      </c>
      <c r="BB342" s="37">
        <f t="shared" si="383"/>
        <v>2325339.1889807782</v>
      </c>
      <c r="BC342" s="37">
        <f t="shared" si="383"/>
        <v>4065160.1816684795</v>
      </c>
      <c r="BD342" s="37">
        <f t="shared" si="383"/>
        <v>4559512.3875131989</v>
      </c>
      <c r="BF342" s="77" t="s">
        <v>247</v>
      </c>
      <c r="BG342" s="77" t="str">
        <f t="shared" si="378"/>
        <v>MobileWeak  Case Scenario</v>
      </c>
    </row>
    <row r="343" spans="2:59" x14ac:dyDescent="0.25">
      <c r="B343" s="40" t="s">
        <v>53</v>
      </c>
      <c r="C343" s="78" t="s">
        <v>26</v>
      </c>
      <c r="D343" s="63">
        <f t="shared" ref="D343:O343" si="404">D184</f>
        <v>18031.416583806818</v>
      </c>
      <c r="E343" s="63">
        <f t="shared" si="404"/>
        <v>16202.273224431814</v>
      </c>
      <c r="F343" s="63">
        <f t="shared" si="404"/>
        <v>33169.50355113636</v>
      </c>
      <c r="G343" s="63">
        <f t="shared" si="404"/>
        <v>35956.516938920446</v>
      </c>
      <c r="H343" s="63">
        <f t="shared" si="404"/>
        <v>70013.69930555555</v>
      </c>
      <c r="I343" s="63">
        <f t="shared" si="404"/>
        <v>60993.497991319433</v>
      </c>
      <c r="J343" s="63">
        <f t="shared" si="404"/>
        <v>99820.094507575734</v>
      </c>
      <c r="K343" s="63">
        <f t="shared" si="404"/>
        <v>95764.227064393941</v>
      </c>
      <c r="L343" s="63">
        <f t="shared" si="404"/>
        <v>218693.91865348798</v>
      </c>
      <c r="M343" s="63">
        <f t="shared" si="404"/>
        <v>292743.09813762631</v>
      </c>
      <c r="N343" s="63">
        <f t="shared" si="404"/>
        <v>187068.53125</v>
      </c>
      <c r="O343" s="63">
        <f t="shared" si="404"/>
        <v>200822.1789457071</v>
      </c>
      <c r="P343" s="37">
        <f t="shared" ref="P343:AY343" si="405">P339*P428</f>
        <v>463148.76877155941</v>
      </c>
      <c r="Q343" s="37">
        <f t="shared" si="405"/>
        <v>512872.3428014738</v>
      </c>
      <c r="R343" s="37">
        <f t="shared" si="405"/>
        <v>397954.16258131404</v>
      </c>
      <c r="S343" s="37">
        <f t="shared" si="405"/>
        <v>538190.98024595913</v>
      </c>
      <c r="T343" s="37">
        <f t="shared" si="405"/>
        <v>466762.0659275697</v>
      </c>
      <c r="U343" s="37">
        <f t="shared" si="405"/>
        <v>607369.4901260311</v>
      </c>
      <c r="V343" s="37">
        <f t="shared" si="405"/>
        <v>536485.14003541216</v>
      </c>
      <c r="W343" s="37">
        <f t="shared" si="405"/>
        <v>677687.93862611311</v>
      </c>
      <c r="X343" s="37">
        <f t="shared" si="405"/>
        <v>742843.58129100606</v>
      </c>
      <c r="Y343" s="37">
        <f t="shared" si="405"/>
        <v>746675.89478613343</v>
      </c>
      <c r="Z343" s="37">
        <f t="shared" si="405"/>
        <v>812496.44346298568</v>
      </c>
      <c r="AA343" s="37">
        <f t="shared" si="405"/>
        <v>817266.98837255884</v>
      </c>
      <c r="AB343" s="37">
        <f t="shared" si="405"/>
        <v>916705.77810436324</v>
      </c>
      <c r="AC343" s="37">
        <f t="shared" si="405"/>
        <v>951546.73398700112</v>
      </c>
      <c r="AD343" s="37">
        <f t="shared" si="405"/>
        <v>846505.43137888086</v>
      </c>
      <c r="AE343" s="37">
        <f t="shared" si="405"/>
        <v>992956.63073985279</v>
      </c>
      <c r="AF343" s="37">
        <f t="shared" si="405"/>
        <v>918971.09960851283</v>
      </c>
      <c r="AG343" s="37">
        <f t="shared" si="405"/>
        <v>1065134.3030062965</v>
      </c>
      <c r="AH343" s="37">
        <f t="shared" si="405"/>
        <v>992236.70149912406</v>
      </c>
      <c r="AI343" s="37">
        <f t="shared" si="405"/>
        <v>1138589.1963248302</v>
      </c>
      <c r="AJ343" s="37">
        <f t="shared" si="405"/>
        <v>1205110.9135993824</v>
      </c>
      <c r="AK343" s="37">
        <f t="shared" si="405"/>
        <v>1209323.926718385</v>
      </c>
      <c r="AL343" s="37">
        <f t="shared" si="405"/>
        <v>1277602.4774148262</v>
      </c>
      <c r="AM343" s="37">
        <f t="shared" si="405"/>
        <v>1281717.3569671016</v>
      </c>
      <c r="AN343" s="37">
        <f t="shared" si="405"/>
        <v>1350637.6617869851</v>
      </c>
      <c r="AO343" s="37">
        <f t="shared" si="405"/>
        <v>1384017.9202039305</v>
      </c>
      <c r="AP343" s="37">
        <f t="shared" si="405"/>
        <v>718895.90513544984</v>
      </c>
      <c r="AQ343" s="37">
        <f t="shared" si="405"/>
        <v>1092659.0035842662</v>
      </c>
      <c r="AR343" s="37">
        <f t="shared" si="405"/>
        <v>790429.4006715368</v>
      </c>
      <c r="AS343" s="37">
        <f t="shared" si="405"/>
        <v>1164616.6325757813</v>
      </c>
      <c r="AT343" s="37">
        <f t="shared" si="405"/>
        <v>862234.44641421596</v>
      </c>
      <c r="AU343" s="37">
        <f t="shared" si="405"/>
        <v>1236558.3789445134</v>
      </c>
      <c r="AV343" s="37">
        <f t="shared" si="405"/>
        <v>1495218.9151063487</v>
      </c>
      <c r="AW343" s="37">
        <f t="shared" si="405"/>
        <v>1308225.6378017804</v>
      </c>
      <c r="AX343" s="37">
        <f t="shared" si="405"/>
        <v>1568532.7554564923</v>
      </c>
      <c r="AY343" s="37">
        <f t="shared" si="405"/>
        <v>1380506.6283228283</v>
      </c>
      <c r="BA343" s="37">
        <f t="shared" si="383"/>
        <v>1329278.9561539614</v>
      </c>
      <c r="BB343" s="37">
        <f t="shared" si="383"/>
        <v>7319753.797028116</v>
      </c>
      <c r="BC343" s="37">
        <f t="shared" si="383"/>
        <v>12796400.549348556</v>
      </c>
      <c r="BD343" s="37">
        <f t="shared" si="383"/>
        <v>14352533.28600413</v>
      </c>
      <c r="BF343" s="77" t="s">
        <v>247</v>
      </c>
      <c r="BG343" s="77" t="str">
        <f t="shared" si="378"/>
        <v>Network (ex-Depr.)Weak  Case Scenario</v>
      </c>
    </row>
    <row r="344" spans="2:59" x14ac:dyDescent="0.25">
      <c r="B344" s="40" t="s">
        <v>54</v>
      </c>
      <c r="C344" s="78" t="s">
        <v>26</v>
      </c>
      <c r="D344" s="63">
        <f t="shared" ref="D344:O344" si="406">D185</f>
        <v>816.98829545454544</v>
      </c>
      <c r="E344" s="63">
        <f t="shared" si="406"/>
        <v>777.98884943181827</v>
      </c>
      <c r="F344" s="63">
        <f t="shared" si="406"/>
        <v>-16791.853764204545</v>
      </c>
      <c r="G344" s="63">
        <f t="shared" si="406"/>
        <v>11657.813600852272</v>
      </c>
      <c r="H344" s="63">
        <f t="shared" si="406"/>
        <v>-6193.3999842171715</v>
      </c>
      <c r="I344" s="63">
        <f t="shared" si="406"/>
        <v>-41936.59183680555</v>
      </c>
      <c r="J344" s="63">
        <f t="shared" si="406"/>
        <v>17426.01299715909</v>
      </c>
      <c r="K344" s="63">
        <f t="shared" si="406"/>
        <v>3125.6230618686873</v>
      </c>
      <c r="L344" s="63">
        <f t="shared" si="406"/>
        <v>-32038.542010811238</v>
      </c>
      <c r="M344" s="63">
        <f t="shared" si="406"/>
        <v>4839.2886916035359</v>
      </c>
      <c r="N344" s="63">
        <f t="shared" si="406"/>
        <v>42477.31075757576</v>
      </c>
      <c r="O344" s="63">
        <f t="shared" si="406"/>
        <v>-4120.8005271464644</v>
      </c>
      <c r="P344" s="37">
        <f t="shared" ref="P344:AY344" si="407">P339*P429</f>
        <v>-47612.702827180183</v>
      </c>
      <c r="Q344" s="37">
        <f t="shared" si="407"/>
        <v>-52724.39460619758</v>
      </c>
      <c r="R344" s="37">
        <f t="shared" si="407"/>
        <v>-40910.555224144591</v>
      </c>
      <c r="S344" s="37">
        <f t="shared" si="407"/>
        <v>-55327.205715532487</v>
      </c>
      <c r="T344" s="37">
        <f t="shared" si="407"/>
        <v>-47984.157649723973</v>
      </c>
      <c r="U344" s="37">
        <f t="shared" si="407"/>
        <v>-62438.907300496889</v>
      </c>
      <c r="V344" s="37">
        <f t="shared" si="407"/>
        <v>-55151.841624139444</v>
      </c>
      <c r="W344" s="37">
        <f t="shared" si="407"/>
        <v>-69667.797060007739</v>
      </c>
      <c r="X344" s="37">
        <f t="shared" si="407"/>
        <v>-76365.939127719059</v>
      </c>
      <c r="Y344" s="37">
        <f t="shared" si="407"/>
        <v>-76759.909307253518</v>
      </c>
      <c r="Z344" s="37">
        <f t="shared" si="407"/>
        <v>-83526.405162106268</v>
      </c>
      <c r="AA344" s="37">
        <f t="shared" si="407"/>
        <v>-84016.827575849646</v>
      </c>
      <c r="AB344" s="37">
        <f t="shared" si="407"/>
        <v>-94239.35187954719</v>
      </c>
      <c r="AC344" s="37">
        <f t="shared" si="407"/>
        <v>-97821.078077491911</v>
      </c>
      <c r="AD344" s="37">
        <f t="shared" si="407"/>
        <v>-87022.603239859018</v>
      </c>
      <c r="AE344" s="37">
        <f t="shared" si="407"/>
        <v>-102078.10571340087</v>
      </c>
      <c r="AF344" s="37">
        <f t="shared" si="407"/>
        <v>-94472.231867269453</v>
      </c>
      <c r="AG344" s="37">
        <f t="shared" si="407"/>
        <v>-109498.12772813028</v>
      </c>
      <c r="AH344" s="37">
        <f t="shared" si="407"/>
        <v>-102004.09541842302</v>
      </c>
      <c r="AI344" s="37">
        <f t="shared" si="407"/>
        <v>-117049.45085062052</v>
      </c>
      <c r="AJ344" s="37">
        <f t="shared" si="407"/>
        <v>-123888.02836546038</v>
      </c>
      <c r="AK344" s="37">
        <f t="shared" si="407"/>
        <v>-124321.13529603506</v>
      </c>
      <c r="AL344" s="37">
        <f t="shared" si="407"/>
        <v>-131340.31911552971</v>
      </c>
      <c r="AM344" s="37">
        <f t="shared" si="407"/>
        <v>-131763.33770157018</v>
      </c>
      <c r="AN344" s="37">
        <f t="shared" si="407"/>
        <v>-138848.49524360898</v>
      </c>
      <c r="AO344" s="37">
        <f t="shared" si="407"/>
        <v>-142280.05855860162</v>
      </c>
      <c r="AP344" s="37">
        <f t="shared" si="407"/>
        <v>-73904.06582679179</v>
      </c>
      <c r="AQ344" s="37">
        <f t="shared" si="407"/>
        <v>-112327.72693553395</v>
      </c>
      <c r="AR344" s="37">
        <f t="shared" si="407"/>
        <v>-81257.865069706386</v>
      </c>
      <c r="AS344" s="37">
        <f t="shared" si="407"/>
        <v>-119725.12802203314</v>
      </c>
      <c r="AT344" s="37">
        <f t="shared" si="407"/>
        <v>-88639.580265681667</v>
      </c>
      <c r="AU344" s="37">
        <f t="shared" si="407"/>
        <v>-127120.89634029526</v>
      </c>
      <c r="AV344" s="37">
        <f t="shared" si="407"/>
        <v>-153711.76318866853</v>
      </c>
      <c r="AW344" s="37">
        <f t="shared" si="407"/>
        <v>-134488.44674415415</v>
      </c>
      <c r="AX344" s="37">
        <f t="shared" si="407"/>
        <v>-161248.5857585941</v>
      </c>
      <c r="AY344" s="37">
        <f t="shared" si="407"/>
        <v>-141919.09010063115</v>
      </c>
      <c r="BA344" s="37">
        <f t="shared" si="383"/>
        <v>-19960.161869239251</v>
      </c>
      <c r="BB344" s="37">
        <f t="shared" si="383"/>
        <v>-752486.64318035136</v>
      </c>
      <c r="BC344" s="37">
        <f t="shared" si="383"/>
        <v>-1315497.8652533377</v>
      </c>
      <c r="BD344" s="37">
        <f t="shared" si="383"/>
        <v>-1475471.7020543006</v>
      </c>
      <c r="BF344" s="77" t="s">
        <v>247</v>
      </c>
      <c r="BG344" s="77" t="str">
        <f t="shared" si="378"/>
        <v>Payment Card FeesWeak  Case Scenario</v>
      </c>
    </row>
    <row r="345" spans="2:59" x14ac:dyDescent="0.25">
      <c r="B345" s="40" t="s">
        <v>55</v>
      </c>
      <c r="C345" s="78" t="s">
        <v>26</v>
      </c>
      <c r="D345" s="63">
        <f t="shared" ref="D345:O345" si="408">D186</f>
        <v>12371.041413352272</v>
      </c>
      <c r="E345" s="63">
        <f t="shared" si="408"/>
        <v>13429.605468749998</v>
      </c>
      <c r="F345" s="63">
        <f t="shared" si="408"/>
        <v>20603.025923295452</v>
      </c>
      <c r="G345" s="63">
        <f t="shared" si="408"/>
        <v>21663.468643465902</v>
      </c>
      <c r="H345" s="63">
        <f t="shared" si="408"/>
        <v>25782.647348484847</v>
      </c>
      <c r="I345" s="63">
        <f t="shared" si="408"/>
        <v>30555.90765104166</v>
      </c>
      <c r="J345" s="63">
        <f t="shared" si="408"/>
        <v>66400.023232323234</v>
      </c>
      <c r="K345" s="63">
        <f t="shared" si="408"/>
        <v>71896.467474747478</v>
      </c>
      <c r="L345" s="63">
        <f t="shared" si="408"/>
        <v>90484.67555326705</v>
      </c>
      <c r="M345" s="63">
        <f t="shared" si="408"/>
        <v>111461.41549084596</v>
      </c>
      <c r="N345" s="63">
        <f t="shared" si="408"/>
        <v>100931.58761363634</v>
      </c>
      <c r="O345" s="63">
        <f t="shared" si="408"/>
        <v>105058.15044823232</v>
      </c>
      <c r="P345" s="37">
        <f t="shared" ref="P345:AY345" si="409">P339*P430</f>
        <v>207235.68434473919</v>
      </c>
      <c r="Q345" s="37">
        <f t="shared" si="409"/>
        <v>229484.47261095204</v>
      </c>
      <c r="R345" s="37">
        <f t="shared" si="409"/>
        <v>178064.3904962065</v>
      </c>
      <c r="S345" s="37">
        <f t="shared" si="409"/>
        <v>240813.284239667</v>
      </c>
      <c r="T345" s="37">
        <f t="shared" si="409"/>
        <v>208852.45234533818</v>
      </c>
      <c r="U345" s="37">
        <f t="shared" si="409"/>
        <v>271767.17379651719</v>
      </c>
      <c r="V345" s="37">
        <f t="shared" si="409"/>
        <v>240050.00689283712</v>
      </c>
      <c r="W345" s="37">
        <f t="shared" si="409"/>
        <v>303231.12831727823</v>
      </c>
      <c r="X345" s="37">
        <f t="shared" si="409"/>
        <v>332384.98795592989</v>
      </c>
      <c r="Y345" s="37">
        <f t="shared" si="409"/>
        <v>334099.75470764289</v>
      </c>
      <c r="Z345" s="37">
        <f t="shared" si="409"/>
        <v>363551.12620793417</v>
      </c>
      <c r="AA345" s="37">
        <f t="shared" si="409"/>
        <v>365685.70413557265</v>
      </c>
      <c r="AB345" s="37">
        <f t="shared" si="409"/>
        <v>410179.54073831509</v>
      </c>
      <c r="AC345" s="37">
        <f t="shared" si="409"/>
        <v>425769.10897729412</v>
      </c>
      <c r="AD345" s="37">
        <f t="shared" si="409"/>
        <v>378768.43079737754</v>
      </c>
      <c r="AE345" s="37">
        <f t="shared" si="409"/>
        <v>444297.9465147095</v>
      </c>
      <c r="AF345" s="37">
        <f t="shared" si="409"/>
        <v>411193.15770942025</v>
      </c>
      <c r="AG345" s="37">
        <f t="shared" si="409"/>
        <v>476593.80977743672</v>
      </c>
      <c r="AH345" s="37">
        <f t="shared" si="409"/>
        <v>443975.81453694793</v>
      </c>
      <c r="AI345" s="37">
        <f t="shared" si="409"/>
        <v>509461.16495946975</v>
      </c>
      <c r="AJ345" s="37">
        <f t="shared" si="409"/>
        <v>539226.27399720671</v>
      </c>
      <c r="AK345" s="37">
        <f t="shared" si="409"/>
        <v>541111.38460472412</v>
      </c>
      <c r="AL345" s="37">
        <f t="shared" si="409"/>
        <v>571662.58787613572</v>
      </c>
      <c r="AM345" s="37">
        <f t="shared" si="409"/>
        <v>573503.78866842936</v>
      </c>
      <c r="AN345" s="37">
        <f t="shared" si="409"/>
        <v>604342.14450057305</v>
      </c>
      <c r="AO345" s="37">
        <f t="shared" si="409"/>
        <v>619278.12439098244</v>
      </c>
      <c r="AP345" s="37">
        <f t="shared" si="409"/>
        <v>321669.61226848915</v>
      </c>
      <c r="AQ345" s="37">
        <f t="shared" si="409"/>
        <v>488909.72324901732</v>
      </c>
      <c r="AR345" s="37">
        <f t="shared" si="409"/>
        <v>353677.23897623533</v>
      </c>
      <c r="AS345" s="37">
        <f t="shared" si="409"/>
        <v>521107.12825871666</v>
      </c>
      <c r="AT345" s="37">
        <f t="shared" si="409"/>
        <v>385806.37068775459</v>
      </c>
      <c r="AU345" s="37">
        <f t="shared" si="409"/>
        <v>553297.42659681593</v>
      </c>
      <c r="AV345" s="37">
        <f t="shared" si="409"/>
        <v>669034.95379925624</v>
      </c>
      <c r="AW345" s="37">
        <f t="shared" si="409"/>
        <v>585364.90563554957</v>
      </c>
      <c r="AX345" s="37">
        <f t="shared" si="409"/>
        <v>701839.19490131293</v>
      </c>
      <c r="AY345" s="37">
        <f t="shared" si="409"/>
        <v>617706.99859949143</v>
      </c>
      <c r="BA345" s="37">
        <f t="shared" si="383"/>
        <v>670638.01626144245</v>
      </c>
      <c r="BB345" s="37">
        <f t="shared" si="383"/>
        <v>3275220.1660506148</v>
      </c>
      <c r="BC345" s="37">
        <f t="shared" si="383"/>
        <v>5725743.0091574667</v>
      </c>
      <c r="BD345" s="37">
        <f t="shared" si="383"/>
        <v>6422033.8218641942</v>
      </c>
      <c r="BF345" s="77" t="s">
        <v>247</v>
      </c>
      <c r="BG345" s="77" t="str">
        <f t="shared" si="378"/>
        <v>Ride InsuranceWeak  Case Scenario</v>
      </c>
    </row>
    <row r="346" spans="2:59" x14ac:dyDescent="0.25">
      <c r="B346" s="55" t="s">
        <v>56</v>
      </c>
      <c r="C346" s="79" t="s">
        <v>26</v>
      </c>
      <c r="D346" s="68">
        <f t="shared" ref="D346:O346" si="410">D187</f>
        <v>65597.468508522725</v>
      </c>
      <c r="E346" s="68">
        <f t="shared" si="410"/>
        <v>72687.900639204541</v>
      </c>
      <c r="F346" s="68">
        <f t="shared" si="410"/>
        <v>75134.008593749997</v>
      </c>
      <c r="G346" s="68">
        <f t="shared" si="410"/>
        <v>113027.2235085227</v>
      </c>
      <c r="H346" s="68">
        <f t="shared" si="410"/>
        <v>143756.97381628785</v>
      </c>
      <c r="I346" s="68">
        <f t="shared" si="410"/>
        <v>119967.63311805556</v>
      </c>
      <c r="J346" s="68">
        <f t="shared" si="410"/>
        <v>257990.17851957068</v>
      </c>
      <c r="K346" s="68">
        <f t="shared" si="410"/>
        <v>259808.74058080808</v>
      </c>
      <c r="L346" s="68">
        <f t="shared" si="410"/>
        <v>419711.88802690973</v>
      </c>
      <c r="M346" s="68">
        <f t="shared" si="410"/>
        <v>518693.59281881317</v>
      </c>
      <c r="N346" s="68">
        <f t="shared" si="410"/>
        <v>489746.20382575755</v>
      </c>
      <c r="O346" s="68">
        <f t="shared" si="410"/>
        <v>279244.3020138889</v>
      </c>
      <c r="P346" s="68">
        <f t="shared" ref="P346:AY346" si="411">SUM(P340:P345)</f>
        <v>941309.15616951673</v>
      </c>
      <c r="Q346" s="68">
        <f t="shared" si="411"/>
        <v>1042367.9490838882</v>
      </c>
      <c r="R346" s="68">
        <f t="shared" si="411"/>
        <v>808806.85047945718</v>
      </c>
      <c r="S346" s="68">
        <f t="shared" si="411"/>
        <v>1093825.8538764312</v>
      </c>
      <c r="T346" s="68">
        <f t="shared" si="411"/>
        <v>948652.86498673994</v>
      </c>
      <c r="U346" s="68">
        <f t="shared" si="411"/>
        <v>1234425.0935829147</v>
      </c>
      <c r="V346" s="68">
        <f t="shared" si="411"/>
        <v>1090358.8836124078</v>
      </c>
      <c r="W346" s="68">
        <f t="shared" si="411"/>
        <v>1377341.1583202253</v>
      </c>
      <c r="X346" s="68">
        <f t="shared" si="411"/>
        <v>1509764.2740703693</v>
      </c>
      <c r="Y346" s="68">
        <f t="shared" si="411"/>
        <v>1517553.1143426718</v>
      </c>
      <c r="Z346" s="68">
        <f t="shared" si="411"/>
        <v>1651327.5931088715</v>
      </c>
      <c r="AA346" s="68">
        <f t="shared" si="411"/>
        <v>1661023.3062491864</v>
      </c>
      <c r="AB346" s="68">
        <f t="shared" si="411"/>
        <v>1863123.904511018</v>
      </c>
      <c r="AC346" s="68">
        <f t="shared" si="411"/>
        <v>1933935.0844025514</v>
      </c>
      <c r="AD346" s="68">
        <f t="shared" si="411"/>
        <v>1720447.8712480119</v>
      </c>
      <c r="AE346" s="68">
        <f t="shared" si="411"/>
        <v>2018097.0591237228</v>
      </c>
      <c r="AF346" s="68">
        <f t="shared" si="411"/>
        <v>1867727.9713191399</v>
      </c>
      <c r="AG346" s="68">
        <f t="shared" si="411"/>
        <v>2164791.8327179868</v>
      </c>
      <c r="AH346" s="68">
        <f t="shared" si="411"/>
        <v>2016633.8662323987</v>
      </c>
      <c r="AI346" s="68">
        <f t="shared" si="411"/>
        <v>2314082.4458175004</v>
      </c>
      <c r="AJ346" s="68">
        <f t="shared" si="411"/>
        <v>2449281.988117354</v>
      </c>
      <c r="AK346" s="68">
        <f t="shared" si="411"/>
        <v>2457844.5669070985</v>
      </c>
      <c r="AL346" s="68">
        <f t="shared" si="411"/>
        <v>2596614.7186901104</v>
      </c>
      <c r="AM346" s="68">
        <f t="shared" si="411"/>
        <v>2604977.8496326054</v>
      </c>
      <c r="AN346" s="68">
        <f t="shared" si="411"/>
        <v>2745052.3102535927</v>
      </c>
      <c r="AO346" s="68">
        <f t="shared" si="411"/>
        <v>2812894.7509590178</v>
      </c>
      <c r="AP346" s="68">
        <f t="shared" si="411"/>
        <v>1461092.7275735543</v>
      </c>
      <c r="AQ346" s="68">
        <f t="shared" si="411"/>
        <v>2220733.3668897999</v>
      </c>
      <c r="AR346" s="68">
        <f t="shared" si="411"/>
        <v>1606478.2685942666</v>
      </c>
      <c r="AS346" s="68">
        <f t="shared" si="411"/>
        <v>2366980.9218722275</v>
      </c>
      <c r="AT346" s="68">
        <f t="shared" si="411"/>
        <v>1752415.7115373414</v>
      </c>
      <c r="AU346" s="68">
        <f t="shared" si="411"/>
        <v>2513196.1968201222</v>
      </c>
      <c r="AV346" s="68">
        <f t="shared" si="411"/>
        <v>3038900.9971905281</v>
      </c>
      <c r="AW346" s="68">
        <f t="shared" si="411"/>
        <v>2658853.6000317251</v>
      </c>
      <c r="AX346" s="68">
        <f t="shared" si="411"/>
        <v>3187904.9325320441</v>
      </c>
      <c r="AY346" s="68">
        <f t="shared" si="411"/>
        <v>2805758.3588955523</v>
      </c>
      <c r="BA346" s="174">
        <f t="shared" si="383"/>
        <v>2815366.1139700916</v>
      </c>
      <c r="BB346" s="174">
        <f t="shared" si="383"/>
        <v>14876756.097882679</v>
      </c>
      <c r="BC346" s="174">
        <f t="shared" si="383"/>
        <v>26007559.158719502</v>
      </c>
      <c r="BD346" s="174">
        <f t="shared" si="383"/>
        <v>29170262.143149775</v>
      </c>
      <c r="BF346" s="77" t="s">
        <v>247</v>
      </c>
      <c r="BG346" s="77" t="str">
        <f t="shared" si="378"/>
        <v>Total Cost of SalesWeak  Case Scenario</v>
      </c>
    </row>
    <row r="347" spans="2:59" x14ac:dyDescent="0.25">
      <c r="B347" s="56" t="s">
        <v>57</v>
      </c>
      <c r="C347" s="79" t="s">
        <v>26</v>
      </c>
      <c r="D347" s="68">
        <f t="shared" ref="D347:O347" si="412">D188</f>
        <v>567363.91601562279</v>
      </c>
      <c r="E347" s="68">
        <f t="shared" si="412"/>
        <v>547840.51384943305</v>
      </c>
      <c r="F347" s="68">
        <f t="shared" si="412"/>
        <v>876331.08544034162</v>
      </c>
      <c r="G347" s="68">
        <f t="shared" si="412"/>
        <v>938396.70024857845</v>
      </c>
      <c r="H347" s="68">
        <f t="shared" si="412"/>
        <v>787488.30306186888</v>
      </c>
      <c r="I347" s="68">
        <f t="shared" si="412"/>
        <v>748071.78143750015</v>
      </c>
      <c r="J347" s="68">
        <f t="shared" si="412"/>
        <v>757314.34393938864</v>
      </c>
      <c r="K347" s="68">
        <f t="shared" si="412"/>
        <v>1765752.5019318184</v>
      </c>
      <c r="L347" s="68">
        <f t="shared" si="412"/>
        <v>-296750.79481503257</v>
      </c>
      <c r="M347" s="68">
        <f t="shared" si="412"/>
        <v>605981.09021464665</v>
      </c>
      <c r="N347" s="68">
        <f t="shared" si="412"/>
        <v>1084201.2465151458</v>
      </c>
      <c r="O347" s="68">
        <f t="shared" si="412"/>
        <v>2966356.7616856024</v>
      </c>
      <c r="P347" s="68">
        <f>P339-P346</f>
        <v>1168483.0807089221</v>
      </c>
      <c r="Q347" s="68">
        <f t="shared" ref="Q347:AY347" si="413">Q339-Q346</f>
        <v>1293931.2280081974</v>
      </c>
      <c r="R347" s="68">
        <f t="shared" si="413"/>
        <v>1004002.8976160533</v>
      </c>
      <c r="S347" s="68">
        <f t="shared" si="413"/>
        <v>1357807.8945897652</v>
      </c>
      <c r="T347" s="68">
        <f t="shared" si="413"/>
        <v>1177599.1075172629</v>
      </c>
      <c r="U347" s="68">
        <f t="shared" si="413"/>
        <v>1532339.1117576747</v>
      </c>
      <c r="V347" s="68">
        <f t="shared" si="413"/>
        <v>1353504.2117154612</v>
      </c>
      <c r="W347" s="68">
        <f t="shared" si="413"/>
        <v>1709746.2925043316</v>
      </c>
      <c r="X347" s="68">
        <f t="shared" si="413"/>
        <v>1874128.1740940788</v>
      </c>
      <c r="Y347" s="68">
        <f t="shared" si="413"/>
        <v>1883796.7596133845</v>
      </c>
      <c r="Z347" s="68">
        <f t="shared" si="413"/>
        <v>2049856.1398334247</v>
      </c>
      <c r="AA347" s="68">
        <f t="shared" si="413"/>
        <v>2061891.7996223588</v>
      </c>
      <c r="AB347" s="68">
        <f t="shared" si="413"/>
        <v>2312767.006903965</v>
      </c>
      <c r="AC347" s="68">
        <f t="shared" si="413"/>
        <v>2400667.6345415362</v>
      </c>
      <c r="AD347" s="68">
        <f t="shared" si="413"/>
        <v>2135657.7864126866</v>
      </c>
      <c r="AE347" s="68">
        <f t="shared" si="413"/>
        <v>2505141.1147538442</v>
      </c>
      <c r="AF347" s="68">
        <f t="shared" si="413"/>
        <v>2318482.2112366585</v>
      </c>
      <c r="AG347" s="68">
        <f t="shared" si="413"/>
        <v>2687238.9514208604</v>
      </c>
      <c r="AH347" s="68">
        <f t="shared" si="413"/>
        <v>2503324.7974195015</v>
      </c>
      <c r="AI347" s="68">
        <f t="shared" si="413"/>
        <v>2872559.1030119788</v>
      </c>
      <c r="AJ347" s="68">
        <f t="shared" si="413"/>
        <v>3040387.469135426</v>
      </c>
      <c r="AK347" s="68">
        <f t="shared" si="413"/>
        <v>3051016.5258884355</v>
      </c>
      <c r="AL347" s="68">
        <f t="shared" si="413"/>
        <v>3223277.2262153085</v>
      </c>
      <c r="AM347" s="68">
        <f t="shared" si="413"/>
        <v>3233658.7007223913</v>
      </c>
      <c r="AN347" s="68">
        <f t="shared" si="413"/>
        <v>3407538.4895274802</v>
      </c>
      <c r="AO347" s="68">
        <f t="shared" si="413"/>
        <v>3491753.9075957299</v>
      </c>
      <c r="AP347" s="68">
        <f t="shared" si="413"/>
        <v>1813710.3207026438</v>
      </c>
      <c r="AQ347" s="68">
        <f t="shared" si="413"/>
        <v>2756681.3187453868</v>
      </c>
      <c r="AR347" s="68">
        <f t="shared" si="413"/>
        <v>1994182.9568700346</v>
      </c>
      <c r="AS347" s="68">
        <f t="shared" si="413"/>
        <v>2938224.0058338782</v>
      </c>
      <c r="AT347" s="68">
        <f t="shared" si="413"/>
        <v>2175340.6900156764</v>
      </c>
      <c r="AU347" s="68">
        <f t="shared" si="413"/>
        <v>3119726.6224801047</v>
      </c>
      <c r="AV347" s="68">
        <f t="shared" si="413"/>
        <v>3772304.1106031011</v>
      </c>
      <c r="AW347" s="68">
        <f t="shared" si="413"/>
        <v>3300536.7315895753</v>
      </c>
      <c r="AX347" s="68">
        <f t="shared" si="413"/>
        <v>3957268.3981216792</v>
      </c>
      <c r="AY347" s="68">
        <f t="shared" si="413"/>
        <v>3482895.2310081171</v>
      </c>
      <c r="BA347" s="134">
        <f t="shared" ref="BA347:BD371" si="414">SUMIF($D$10:$AY$10,BA$11,$D347:$AY347)</f>
        <v>11348347.449524913</v>
      </c>
      <c r="BB347" s="134">
        <f t="shared" si="414"/>
        <v>18467086.697580919</v>
      </c>
      <c r="BC347" s="134">
        <f t="shared" si="414"/>
        <v>32284178.527662594</v>
      </c>
      <c r="BD347" s="134">
        <f t="shared" si="414"/>
        <v>36210162.783093415</v>
      </c>
      <c r="BF347" s="77" t="s">
        <v>247</v>
      </c>
      <c r="BG347" s="77" t="str">
        <f t="shared" si="378"/>
        <v>Gross ProfitWeak  Case Scenario</v>
      </c>
    </row>
    <row r="348" spans="2:59" x14ac:dyDescent="0.25">
      <c r="B348" s="40" t="s">
        <v>58</v>
      </c>
      <c r="C348" s="78" t="s">
        <v>26</v>
      </c>
      <c r="D348" s="63">
        <f t="shared" ref="D348:O348" si="415">D189</f>
        <v>39785.295704573859</v>
      </c>
      <c r="E348" s="63">
        <f t="shared" si="415"/>
        <v>7047.4822753551116</v>
      </c>
      <c r="F348" s="63">
        <f t="shared" si="415"/>
        <v>86403.17097705965</v>
      </c>
      <c r="G348" s="63">
        <f t="shared" si="415"/>
        <v>129798.8698025568</v>
      </c>
      <c r="H348" s="63">
        <f t="shared" si="415"/>
        <v>104868.25435481378</v>
      </c>
      <c r="I348" s="63">
        <f t="shared" si="415"/>
        <v>39053.422691614585</v>
      </c>
      <c r="J348" s="63">
        <f t="shared" si="415"/>
        <v>-14847.009582275889</v>
      </c>
      <c r="K348" s="63">
        <f t="shared" si="415"/>
        <v>14046.96488656566</v>
      </c>
      <c r="L348" s="63">
        <f t="shared" si="415"/>
        <v>32216.939931661538</v>
      </c>
      <c r="M348" s="63">
        <f t="shared" si="415"/>
        <v>505093.33664769575</v>
      </c>
      <c r="N348" s="63">
        <f t="shared" si="415"/>
        <v>966687.2606962499</v>
      </c>
      <c r="O348" s="63">
        <f t="shared" si="415"/>
        <v>12828.539284965278</v>
      </c>
      <c r="P348" s="37">
        <f t="shared" ref="P348:AY348" si="416">P347*P431</f>
        <v>205897.64012298101</v>
      </c>
      <c r="Q348" s="37">
        <f t="shared" si="416"/>
        <v>228002.77618626921</v>
      </c>
      <c r="R348" s="37">
        <f t="shared" si="416"/>
        <v>176914.69453743531</v>
      </c>
      <c r="S348" s="37">
        <f t="shared" si="416"/>
        <v>239258.4418653032</v>
      </c>
      <c r="T348" s="37">
        <f t="shared" si="416"/>
        <v>207503.96925014001</v>
      </c>
      <c r="U348" s="37">
        <f t="shared" si="416"/>
        <v>270012.47359750583</v>
      </c>
      <c r="V348" s="37">
        <f t="shared" si="416"/>
        <v>238500.0927182028</v>
      </c>
      <c r="W348" s="37">
        <f t="shared" si="416"/>
        <v>301273.27699266182</v>
      </c>
      <c r="X348" s="37">
        <f t="shared" si="416"/>
        <v>330238.90093457623</v>
      </c>
      <c r="Y348" s="37">
        <f t="shared" si="416"/>
        <v>331942.59607113263</v>
      </c>
      <c r="Z348" s="37">
        <f t="shared" si="416"/>
        <v>361203.81095055322</v>
      </c>
      <c r="AA348" s="37">
        <f t="shared" si="416"/>
        <v>363324.60669742967</v>
      </c>
      <c r="AB348" s="37">
        <f t="shared" si="416"/>
        <v>407531.16304166656</v>
      </c>
      <c r="AC348" s="37">
        <f t="shared" si="416"/>
        <v>423020.07520026143</v>
      </c>
      <c r="AD348" s="37">
        <f t="shared" si="416"/>
        <v>376322.86302841286</v>
      </c>
      <c r="AE348" s="37">
        <f t="shared" si="416"/>
        <v>441429.27888175455</v>
      </c>
      <c r="AF348" s="37">
        <f t="shared" si="416"/>
        <v>408538.23546261108</v>
      </c>
      <c r="AG348" s="37">
        <f t="shared" si="416"/>
        <v>473516.61969159433</v>
      </c>
      <c r="AH348" s="37">
        <f t="shared" si="416"/>
        <v>441109.22679111693</v>
      </c>
      <c r="AI348" s="37">
        <f t="shared" si="416"/>
        <v>506171.76250863401</v>
      </c>
      <c r="AJ348" s="37">
        <f t="shared" si="416"/>
        <v>535744.68923817517</v>
      </c>
      <c r="AK348" s="37">
        <f t="shared" si="416"/>
        <v>537617.62838321622</v>
      </c>
      <c r="AL348" s="37">
        <f t="shared" si="416"/>
        <v>567971.57382649696</v>
      </c>
      <c r="AM348" s="37">
        <f t="shared" si="416"/>
        <v>569800.88666576229</v>
      </c>
      <c r="AN348" s="37">
        <f t="shared" si="416"/>
        <v>600440.13063181902</v>
      </c>
      <c r="AO348" s="37">
        <f t="shared" si="416"/>
        <v>615279.67442025174</v>
      </c>
      <c r="AP348" s="37">
        <f t="shared" si="416"/>
        <v>319592.71046766301</v>
      </c>
      <c r="AQ348" s="37">
        <f t="shared" si="416"/>
        <v>485753.01386171661</v>
      </c>
      <c r="AR348" s="37">
        <f t="shared" si="416"/>
        <v>351393.67575942806</v>
      </c>
      <c r="AS348" s="37">
        <f t="shared" si="416"/>
        <v>517742.53212707915</v>
      </c>
      <c r="AT348" s="37">
        <f t="shared" si="416"/>
        <v>383315.36154206377</v>
      </c>
      <c r="AU348" s="37">
        <f t="shared" si="416"/>
        <v>549724.98960599361</v>
      </c>
      <c r="AV348" s="37">
        <f t="shared" si="416"/>
        <v>664715.24237061956</v>
      </c>
      <c r="AW348" s="37">
        <f t="shared" si="416"/>
        <v>581585.42078436562</v>
      </c>
      <c r="AX348" s="37">
        <f t="shared" si="416"/>
        <v>697307.67861197121</v>
      </c>
      <c r="AY348" s="37">
        <f t="shared" si="416"/>
        <v>613718.69280732539</v>
      </c>
      <c r="BA348" s="37">
        <f t="shared" si="414"/>
        <v>1922982.5276708358</v>
      </c>
      <c r="BB348" s="37">
        <f t="shared" si="414"/>
        <v>3254073.2799241906</v>
      </c>
      <c r="BC348" s="37">
        <f t="shared" si="414"/>
        <v>5688774.0027197031</v>
      </c>
      <c r="BD348" s="37">
        <f t="shared" si="414"/>
        <v>6380569.1229902972</v>
      </c>
      <c r="BF348" s="77" t="s">
        <v>247</v>
      </c>
      <c r="BG348" s="77" t="str">
        <f t="shared" si="378"/>
        <v>Brand MarketingWeak  Case Scenario</v>
      </c>
    </row>
    <row r="349" spans="2:59" x14ac:dyDescent="0.25">
      <c r="B349" s="40" t="s">
        <v>59</v>
      </c>
      <c r="C349" s="78" t="s">
        <v>26</v>
      </c>
      <c r="D349" s="63">
        <f t="shared" ref="D349:O349" si="417">D190</f>
        <v>13479.420568181817</v>
      </c>
      <c r="E349" s="63">
        <f t="shared" si="417"/>
        <v>13795.400923295454</v>
      </c>
      <c r="F349" s="63">
        <f t="shared" si="417"/>
        <v>19512.611576704541</v>
      </c>
      <c r="G349" s="63">
        <f t="shared" si="417"/>
        <v>32742.659659090907</v>
      </c>
      <c r="H349" s="63">
        <f t="shared" si="417"/>
        <v>14641.599668560606</v>
      </c>
      <c r="I349" s="63">
        <f t="shared" si="417"/>
        <v>33572.106248263888</v>
      </c>
      <c r="J349" s="63">
        <f t="shared" si="417"/>
        <v>4354.0559895833321</v>
      </c>
      <c r="K349" s="63">
        <f t="shared" si="417"/>
        <v>16123.324867424244</v>
      </c>
      <c r="L349" s="63">
        <f t="shared" si="417"/>
        <v>11166.103496054291</v>
      </c>
      <c r="M349" s="63">
        <f t="shared" si="417"/>
        <v>13759.810400883838</v>
      </c>
      <c r="N349" s="63">
        <f t="shared" si="417"/>
        <v>34600.03962121212</v>
      </c>
      <c r="O349" s="63">
        <f t="shared" si="417"/>
        <v>0</v>
      </c>
      <c r="P349" s="37">
        <f t="shared" ref="P349:AY349" si="418">P347*P432</f>
        <v>19615.027975346246</v>
      </c>
      <c r="Q349" s="37">
        <f t="shared" si="418"/>
        <v>21720.894084453914</v>
      </c>
      <c r="R349" s="37">
        <f t="shared" si="418"/>
        <v>16853.941019085571</v>
      </c>
      <c r="S349" s="37">
        <f t="shared" si="418"/>
        <v>22793.175423101242</v>
      </c>
      <c r="T349" s="37">
        <f t="shared" si="418"/>
        <v>19768.056396400596</v>
      </c>
      <c r="U349" s="37">
        <f t="shared" si="418"/>
        <v>25722.98652934573</v>
      </c>
      <c r="V349" s="37">
        <f t="shared" si="418"/>
        <v>22720.930594425354</v>
      </c>
      <c r="W349" s="37">
        <f t="shared" si="418"/>
        <v>28701.075703954702</v>
      </c>
      <c r="X349" s="37">
        <f t="shared" si="418"/>
        <v>31460.512497910437</v>
      </c>
      <c r="Y349" s="37">
        <f t="shared" si="418"/>
        <v>31622.816581362073</v>
      </c>
      <c r="Z349" s="37">
        <f t="shared" si="418"/>
        <v>34410.413117726603</v>
      </c>
      <c r="AA349" s="37">
        <f t="shared" si="418"/>
        <v>34612.452674275817</v>
      </c>
      <c r="AB349" s="37">
        <f t="shared" si="418"/>
        <v>38823.830905070528</v>
      </c>
      <c r="AC349" s="37">
        <f t="shared" si="418"/>
        <v>40299.39636136742</v>
      </c>
      <c r="AD349" s="37">
        <f t="shared" si="418"/>
        <v>35850.743513406713</v>
      </c>
      <c r="AE349" s="37">
        <f t="shared" si="418"/>
        <v>42053.166074321169</v>
      </c>
      <c r="AF349" s="37">
        <f t="shared" si="418"/>
        <v>38919.77058508934</v>
      </c>
      <c r="AG349" s="37">
        <f t="shared" si="418"/>
        <v>45109.99609560526</v>
      </c>
      <c r="AH349" s="37">
        <f t="shared" si="418"/>
        <v>42022.676017671292</v>
      </c>
      <c r="AI349" s="37">
        <f t="shared" si="418"/>
        <v>48220.918297105854</v>
      </c>
      <c r="AJ349" s="37">
        <f t="shared" si="418"/>
        <v>51038.21034943992</v>
      </c>
      <c r="AK349" s="37">
        <f t="shared" si="418"/>
        <v>51216.637618951885</v>
      </c>
      <c r="AL349" s="37">
        <f t="shared" si="418"/>
        <v>54108.334137068654</v>
      </c>
      <c r="AM349" s="37">
        <f t="shared" si="418"/>
        <v>54282.60530645369</v>
      </c>
      <c r="AN349" s="37">
        <f t="shared" si="418"/>
        <v>57201.481050627808</v>
      </c>
      <c r="AO349" s="37">
        <f t="shared" si="418"/>
        <v>58615.183832153743</v>
      </c>
      <c r="AP349" s="37">
        <f t="shared" si="418"/>
        <v>30446.29337565805</v>
      </c>
      <c r="AQ349" s="37">
        <f t="shared" si="418"/>
        <v>46275.707435574732</v>
      </c>
      <c r="AR349" s="37">
        <f t="shared" si="418"/>
        <v>33475.84156993754</v>
      </c>
      <c r="AS349" s="37">
        <f t="shared" si="418"/>
        <v>49323.218302227455</v>
      </c>
      <c r="AT349" s="37">
        <f t="shared" si="418"/>
        <v>36516.89031276248</v>
      </c>
      <c r="AU349" s="37">
        <f t="shared" si="418"/>
        <v>52370.056516567973</v>
      </c>
      <c r="AV349" s="37">
        <f t="shared" si="418"/>
        <v>63324.708660823031</v>
      </c>
      <c r="AW349" s="37">
        <f t="shared" si="418"/>
        <v>55405.269783204181</v>
      </c>
      <c r="AX349" s="37">
        <f t="shared" si="418"/>
        <v>66429.657062742321</v>
      </c>
      <c r="AY349" s="37">
        <f t="shared" si="418"/>
        <v>58466.475483732342</v>
      </c>
      <c r="BA349" s="37">
        <f t="shared" si="414"/>
        <v>207747.13301925504</v>
      </c>
      <c r="BB349" s="37">
        <f t="shared" si="414"/>
        <v>310002.28259738826</v>
      </c>
      <c r="BC349" s="37">
        <f t="shared" si="414"/>
        <v>541946.28526155173</v>
      </c>
      <c r="BD349" s="37">
        <f t="shared" si="414"/>
        <v>607850.78338601161</v>
      </c>
      <c r="BF349" s="77" t="s">
        <v>247</v>
      </c>
      <c r="BG349" s="77" t="str">
        <f t="shared" si="378"/>
        <v>Non-Media MarketingWeak  Case Scenario</v>
      </c>
    </row>
    <row r="350" spans="2:59" x14ac:dyDescent="0.25">
      <c r="B350" s="40" t="s">
        <v>60</v>
      </c>
      <c r="C350" s="78" t="s">
        <v>26</v>
      </c>
      <c r="D350" s="63">
        <f t="shared" ref="D350:O350" si="419">D191</f>
        <v>128379.92748855823</v>
      </c>
      <c r="E350" s="63">
        <f t="shared" si="419"/>
        <v>132783.98082805393</v>
      </c>
      <c r="F350" s="63">
        <f t="shared" si="419"/>
        <v>162611.17529474432</v>
      </c>
      <c r="G350" s="63">
        <f t="shared" si="419"/>
        <v>180264.32734374996</v>
      </c>
      <c r="H350" s="63">
        <f t="shared" si="419"/>
        <v>277375.59782646777</v>
      </c>
      <c r="I350" s="63">
        <f t="shared" si="419"/>
        <v>281499.57191123086</v>
      </c>
      <c r="J350" s="63">
        <f t="shared" si="419"/>
        <v>237157.21841066916</v>
      </c>
      <c r="K350" s="63">
        <f t="shared" si="419"/>
        <v>352777.04037042934</v>
      </c>
      <c r="L350" s="63">
        <f t="shared" si="419"/>
        <v>409232.90230908262</v>
      </c>
      <c r="M350" s="63">
        <f t="shared" si="419"/>
        <v>179361.18098169196</v>
      </c>
      <c r="N350" s="63">
        <f t="shared" si="419"/>
        <v>202388.68015151515</v>
      </c>
      <c r="O350" s="63">
        <f t="shared" si="419"/>
        <v>117869.1578413005</v>
      </c>
      <c r="P350" s="37">
        <f t="shared" ref="P350:AY350" si="420">P347*P433</f>
        <v>119879.202664315</v>
      </c>
      <c r="Q350" s="37">
        <f t="shared" si="420"/>
        <v>132749.41372875651</v>
      </c>
      <c r="R350" s="37">
        <f t="shared" si="420"/>
        <v>103004.54394757017</v>
      </c>
      <c r="S350" s="37">
        <f t="shared" si="420"/>
        <v>139302.76823176464</v>
      </c>
      <c r="T350" s="37">
        <f t="shared" si="420"/>
        <v>120814.45114441057</v>
      </c>
      <c r="U350" s="37">
        <f t="shared" si="420"/>
        <v>157208.60144368207</v>
      </c>
      <c r="V350" s="37">
        <f t="shared" si="420"/>
        <v>138861.23674533644</v>
      </c>
      <c r="W350" s="37">
        <f t="shared" si="420"/>
        <v>175409.49089253077</v>
      </c>
      <c r="X350" s="37">
        <f t="shared" si="420"/>
        <v>192274.06447752702</v>
      </c>
      <c r="Y350" s="37">
        <f t="shared" si="420"/>
        <v>193266.00209483757</v>
      </c>
      <c r="Z350" s="37">
        <f t="shared" si="420"/>
        <v>210302.67675822342</v>
      </c>
      <c r="AA350" s="37">
        <f t="shared" si="420"/>
        <v>211537.46168823799</v>
      </c>
      <c r="AB350" s="37">
        <f t="shared" si="420"/>
        <v>237275.72038764277</v>
      </c>
      <c r="AC350" s="37">
        <f t="shared" si="420"/>
        <v>246293.78605658835</v>
      </c>
      <c r="AD350" s="37">
        <f t="shared" si="420"/>
        <v>219105.39983485267</v>
      </c>
      <c r="AE350" s="37">
        <f t="shared" si="420"/>
        <v>257012.12482775745</v>
      </c>
      <c r="AF350" s="37">
        <f t="shared" si="420"/>
        <v>237862.06532474811</v>
      </c>
      <c r="AG350" s="37">
        <f t="shared" si="420"/>
        <v>275694.2468258735</v>
      </c>
      <c r="AH350" s="37">
        <f t="shared" si="420"/>
        <v>256825.78180112649</v>
      </c>
      <c r="AI350" s="37">
        <f t="shared" si="420"/>
        <v>294706.95858623099</v>
      </c>
      <c r="AJ350" s="37">
        <f t="shared" si="420"/>
        <v>311925.1203615194</v>
      </c>
      <c r="AK350" s="37">
        <f t="shared" si="420"/>
        <v>313015.59644085763</v>
      </c>
      <c r="AL350" s="37">
        <f t="shared" si="420"/>
        <v>330688.48854046193</v>
      </c>
      <c r="AM350" s="37">
        <f t="shared" si="420"/>
        <v>331753.56419875385</v>
      </c>
      <c r="AN350" s="37">
        <f t="shared" si="420"/>
        <v>349592.56485312968</v>
      </c>
      <c r="AO350" s="37">
        <f t="shared" si="420"/>
        <v>358232.55060622987</v>
      </c>
      <c r="AP350" s="37">
        <f t="shared" si="420"/>
        <v>186075.56300940097</v>
      </c>
      <c r="AQ350" s="37">
        <f t="shared" si="420"/>
        <v>282818.60811396001</v>
      </c>
      <c r="AR350" s="37">
        <f t="shared" si="420"/>
        <v>204590.94939680834</v>
      </c>
      <c r="AS350" s="37">
        <f t="shared" si="420"/>
        <v>301443.77516772837</v>
      </c>
      <c r="AT350" s="37">
        <f t="shared" si="420"/>
        <v>223176.62253535178</v>
      </c>
      <c r="AU350" s="37">
        <f t="shared" si="420"/>
        <v>320064.83123970468</v>
      </c>
      <c r="AV350" s="37">
        <f t="shared" si="420"/>
        <v>387015.28199454461</v>
      </c>
      <c r="AW350" s="37">
        <f t="shared" si="420"/>
        <v>338614.84028266033</v>
      </c>
      <c r="AX350" s="37">
        <f t="shared" si="420"/>
        <v>405991.48428208445</v>
      </c>
      <c r="AY350" s="37">
        <f t="shared" si="420"/>
        <v>357323.70468152914</v>
      </c>
      <c r="BA350" s="37">
        <f t="shared" si="414"/>
        <v>2661700.7607574938</v>
      </c>
      <c r="BB350" s="37">
        <f t="shared" si="414"/>
        <v>1894609.9138171922</v>
      </c>
      <c r="BC350" s="37">
        <f t="shared" si="414"/>
        <v>3312158.8531864132</v>
      </c>
      <c r="BD350" s="37">
        <f t="shared" si="414"/>
        <v>3714940.7761631319</v>
      </c>
      <c r="BF350" s="77" t="s">
        <v>247</v>
      </c>
      <c r="BG350" s="77" t="str">
        <f t="shared" si="378"/>
        <v>Partner MarketingWeak  Case Scenario</v>
      </c>
    </row>
    <row r="351" spans="2:59" x14ac:dyDescent="0.25">
      <c r="B351" s="54" t="s">
        <v>61</v>
      </c>
      <c r="C351" s="80" t="s">
        <v>26</v>
      </c>
      <c r="D351" s="64">
        <f t="shared" ref="D351:O351" si="421">D192</f>
        <v>14881.511306818182</v>
      </c>
      <c r="E351" s="64">
        <f t="shared" si="421"/>
        <v>24374.532954545448</v>
      </c>
      <c r="F351" s="64">
        <f t="shared" si="421"/>
        <v>22480.142116477273</v>
      </c>
      <c r="G351" s="64">
        <f t="shared" si="421"/>
        <v>74803.769460227253</v>
      </c>
      <c r="H351" s="64">
        <f t="shared" si="421"/>
        <v>-11679.15121527778</v>
      </c>
      <c r="I351" s="64">
        <f t="shared" si="421"/>
        <v>48715.235291666664</v>
      </c>
      <c r="J351" s="64">
        <f t="shared" si="421"/>
        <v>46001.775654987367</v>
      </c>
      <c r="K351" s="64">
        <f t="shared" si="421"/>
        <v>37063.624614898989</v>
      </c>
      <c r="L351" s="64">
        <f t="shared" si="421"/>
        <v>-2663.4349454703342</v>
      </c>
      <c r="M351" s="64">
        <f t="shared" si="421"/>
        <v>69892.953732638882</v>
      </c>
      <c r="N351" s="64">
        <f t="shared" si="421"/>
        <v>38736.59715909091</v>
      </c>
      <c r="O351" s="64">
        <f t="shared" si="421"/>
        <v>43444.472310606063</v>
      </c>
      <c r="P351" s="37">
        <f t="shared" ref="P351:AY351" si="422">P347*P434</f>
        <v>47011.950660012342</v>
      </c>
      <c r="Q351" s="37">
        <f t="shared" si="422"/>
        <v>52059.145787258363</v>
      </c>
      <c r="R351" s="37">
        <f t="shared" si="422"/>
        <v>40394.367248004019</v>
      </c>
      <c r="S351" s="37">
        <f t="shared" si="422"/>
        <v>54629.115988142075</v>
      </c>
      <c r="T351" s="37">
        <f t="shared" si="422"/>
        <v>47378.718659998325</v>
      </c>
      <c r="U351" s="37">
        <f t="shared" si="422"/>
        <v>61651.085844266672</v>
      </c>
      <c r="V351" s="37">
        <f t="shared" si="422"/>
        <v>54455.964549081124</v>
      </c>
      <c r="W351" s="37">
        <f t="shared" si="422"/>
        <v>68788.765255879262</v>
      </c>
      <c r="X351" s="37">
        <f t="shared" si="422"/>
        <v>75402.393672311824</v>
      </c>
      <c r="Y351" s="37">
        <f t="shared" si="422"/>
        <v>75791.392942296923</v>
      </c>
      <c r="Z351" s="37">
        <f t="shared" si="422"/>
        <v>82472.512693556273</v>
      </c>
      <c r="AA351" s="37">
        <f t="shared" si="422"/>
        <v>82956.747213935276</v>
      </c>
      <c r="AB351" s="37">
        <f t="shared" si="422"/>
        <v>93050.289055711633</v>
      </c>
      <c r="AC351" s="37">
        <f t="shared" si="422"/>
        <v>96586.822906911679</v>
      </c>
      <c r="AD351" s="37">
        <f t="shared" si="422"/>
        <v>85924.597573625593</v>
      </c>
      <c r="AE351" s="37">
        <f t="shared" si="422"/>
        <v>100790.13759593651</v>
      </c>
      <c r="AF351" s="37">
        <f t="shared" si="422"/>
        <v>93280.230685621646</v>
      </c>
      <c r="AG351" s="37">
        <f t="shared" si="422"/>
        <v>108116.53765599635</v>
      </c>
      <c r="AH351" s="37">
        <f t="shared" si="422"/>
        <v>100717.06112412894</v>
      </c>
      <c r="AI351" s="37">
        <f t="shared" si="422"/>
        <v>115572.58213515296</v>
      </c>
      <c r="AJ351" s="37">
        <f t="shared" si="422"/>
        <v>122324.87405773615</v>
      </c>
      <c r="AK351" s="37">
        <f t="shared" si="422"/>
        <v>122752.51627171822</v>
      </c>
      <c r="AL351" s="37">
        <f t="shared" si="422"/>
        <v>129683.13570312057</v>
      </c>
      <c r="AM351" s="37">
        <f t="shared" si="422"/>
        <v>130100.81686202022</v>
      </c>
      <c r="AN351" s="37">
        <f t="shared" si="422"/>
        <v>137096.57759406159</v>
      </c>
      <c r="AO351" s="37">
        <f t="shared" si="422"/>
        <v>140484.84323898205</v>
      </c>
      <c r="AP351" s="37">
        <f t="shared" si="422"/>
        <v>72971.583000326107</v>
      </c>
      <c r="AQ351" s="37">
        <f t="shared" si="422"/>
        <v>110910.43446141217</v>
      </c>
      <c r="AR351" s="37">
        <f t="shared" si="422"/>
        <v>80232.595852849598</v>
      </c>
      <c r="AS351" s="37">
        <f t="shared" si="422"/>
        <v>118214.49901227601</v>
      </c>
      <c r="AT351" s="37">
        <f t="shared" si="422"/>
        <v>87521.172429547281</v>
      </c>
      <c r="AU351" s="37">
        <f t="shared" si="422"/>
        <v>125516.95139631795</v>
      </c>
      <c r="AV351" s="37">
        <f t="shared" si="422"/>
        <v>151772.30860256872</v>
      </c>
      <c r="AW351" s="37">
        <f t="shared" si="422"/>
        <v>132791.54190483328</v>
      </c>
      <c r="AX351" s="37">
        <f t="shared" si="422"/>
        <v>159214.03548954436</v>
      </c>
      <c r="AY351" s="37">
        <f t="shared" si="422"/>
        <v>140128.42929210901</v>
      </c>
      <c r="BA351" s="175">
        <f t="shared" si="414"/>
        <v>406052.02844120888</v>
      </c>
      <c r="BB351" s="175">
        <f t="shared" si="414"/>
        <v>742992.16051474249</v>
      </c>
      <c r="BC351" s="175">
        <f t="shared" si="414"/>
        <v>1298899.6016276805</v>
      </c>
      <c r="BD351" s="175">
        <f t="shared" si="414"/>
        <v>1456854.9722748282</v>
      </c>
      <c r="BF351" s="77" t="s">
        <v>247</v>
      </c>
      <c r="BG351" s="77" t="str">
        <f t="shared" si="378"/>
        <v>Rider MarketingWeak  Case Scenario</v>
      </c>
    </row>
    <row r="352" spans="2:59" x14ac:dyDescent="0.25">
      <c r="B352" s="41" t="s">
        <v>62</v>
      </c>
      <c r="C352" s="78" t="s">
        <v>26</v>
      </c>
      <c r="D352" s="67">
        <f t="shared" ref="D352:O352" si="423">D193</f>
        <v>196526.1550681321</v>
      </c>
      <c r="E352" s="67">
        <f t="shared" si="423"/>
        <v>178001.39698124994</v>
      </c>
      <c r="F352" s="67">
        <f t="shared" si="423"/>
        <v>291007.09996498574</v>
      </c>
      <c r="G352" s="67">
        <f t="shared" si="423"/>
        <v>417609.62626562489</v>
      </c>
      <c r="H352" s="67">
        <f t="shared" si="423"/>
        <v>385206.30063456437</v>
      </c>
      <c r="I352" s="67">
        <f t="shared" si="423"/>
        <v>402840.33614277601</v>
      </c>
      <c r="J352" s="67">
        <f t="shared" si="423"/>
        <v>272666.04047296394</v>
      </c>
      <c r="K352" s="67">
        <f t="shared" si="423"/>
        <v>420010.95473931823</v>
      </c>
      <c r="L352" s="67">
        <f t="shared" si="423"/>
        <v>449952.5107913281</v>
      </c>
      <c r="M352" s="67">
        <f t="shared" si="423"/>
        <v>768107.28176291042</v>
      </c>
      <c r="N352" s="67">
        <f t="shared" si="423"/>
        <v>1242412.5776280682</v>
      </c>
      <c r="O352" s="67">
        <f t="shared" si="423"/>
        <v>174142.16943687186</v>
      </c>
      <c r="P352" s="151">
        <f t="shared" ref="P352:AY352" si="424">SUM(P348:P351)</f>
        <v>392403.82142265455</v>
      </c>
      <c r="Q352" s="151">
        <f t="shared" si="424"/>
        <v>434532.229786738</v>
      </c>
      <c r="R352" s="151">
        <f t="shared" si="424"/>
        <v>337167.54675209505</v>
      </c>
      <c r="S352" s="151">
        <f t="shared" si="424"/>
        <v>455983.50150831114</v>
      </c>
      <c r="T352" s="151">
        <f t="shared" si="424"/>
        <v>395465.19545094948</v>
      </c>
      <c r="U352" s="151">
        <f t="shared" si="424"/>
        <v>514595.14741480036</v>
      </c>
      <c r="V352" s="151">
        <f t="shared" si="424"/>
        <v>454538.2246070457</v>
      </c>
      <c r="W352" s="151">
        <f t="shared" si="424"/>
        <v>574172.60884502658</v>
      </c>
      <c r="X352" s="151">
        <f t="shared" si="424"/>
        <v>629375.87158232543</v>
      </c>
      <c r="Y352" s="151">
        <f t="shared" si="424"/>
        <v>632622.80768962926</v>
      </c>
      <c r="Z352" s="151">
        <f t="shared" si="424"/>
        <v>688389.41352005955</v>
      </c>
      <c r="AA352" s="151">
        <f t="shared" si="424"/>
        <v>692431.26827387873</v>
      </c>
      <c r="AB352" s="151">
        <f t="shared" si="424"/>
        <v>776681.00339009147</v>
      </c>
      <c r="AC352" s="151">
        <f t="shared" si="424"/>
        <v>806200.08052512899</v>
      </c>
      <c r="AD352" s="151">
        <f t="shared" si="424"/>
        <v>717203.60395029793</v>
      </c>
      <c r="AE352" s="151">
        <f t="shared" si="424"/>
        <v>841284.70737976977</v>
      </c>
      <c r="AF352" s="151">
        <f t="shared" si="424"/>
        <v>778600.30205807008</v>
      </c>
      <c r="AG352" s="151">
        <f t="shared" si="424"/>
        <v>902437.40026906948</v>
      </c>
      <c r="AH352" s="151">
        <f t="shared" si="424"/>
        <v>840674.74573404365</v>
      </c>
      <c r="AI352" s="151">
        <f t="shared" si="424"/>
        <v>964672.22152712382</v>
      </c>
      <c r="AJ352" s="151">
        <f t="shared" si="424"/>
        <v>1021032.8940068706</v>
      </c>
      <c r="AK352" s="151">
        <f t="shared" si="424"/>
        <v>1024602.3787147439</v>
      </c>
      <c r="AL352" s="151">
        <f t="shared" si="424"/>
        <v>1082451.5322071481</v>
      </c>
      <c r="AM352" s="151">
        <f t="shared" si="424"/>
        <v>1085937.8730329899</v>
      </c>
      <c r="AN352" s="151">
        <f t="shared" si="424"/>
        <v>1144330.754129638</v>
      </c>
      <c r="AO352" s="151">
        <f t="shared" si="424"/>
        <v>1172612.2520976176</v>
      </c>
      <c r="AP352" s="151">
        <f t="shared" si="424"/>
        <v>609086.14985304815</v>
      </c>
      <c r="AQ352" s="151">
        <f t="shared" si="424"/>
        <v>925757.76387266349</v>
      </c>
      <c r="AR352" s="151">
        <f t="shared" si="424"/>
        <v>669693.06257902342</v>
      </c>
      <c r="AS352" s="151">
        <f t="shared" si="424"/>
        <v>986724.02460931102</v>
      </c>
      <c r="AT352" s="151">
        <f t="shared" si="424"/>
        <v>730530.04681972531</v>
      </c>
      <c r="AU352" s="151">
        <f t="shared" si="424"/>
        <v>1047676.8287585841</v>
      </c>
      <c r="AV352" s="151">
        <f t="shared" si="424"/>
        <v>1266827.5416285559</v>
      </c>
      <c r="AW352" s="151">
        <f t="shared" si="424"/>
        <v>1108397.0727550634</v>
      </c>
      <c r="AX352" s="151">
        <f t="shared" si="424"/>
        <v>1328942.8554463421</v>
      </c>
      <c r="AY352" s="151">
        <f t="shared" si="424"/>
        <v>1169637.302264696</v>
      </c>
      <c r="BA352" s="37">
        <f t="shared" si="414"/>
        <v>5198482.4498887938</v>
      </c>
      <c r="BB352" s="37">
        <f t="shared" si="414"/>
        <v>6201677.6368535142</v>
      </c>
      <c r="BC352" s="37">
        <f t="shared" si="414"/>
        <v>10841778.742795348</v>
      </c>
      <c r="BD352" s="37">
        <f t="shared" si="414"/>
        <v>12160215.654814268</v>
      </c>
      <c r="BF352" s="77" t="s">
        <v>247</v>
      </c>
      <c r="BG352" s="77" t="str">
        <f t="shared" si="378"/>
        <v>Indirect Advertising &amp; MarketingWeak  Case Scenario</v>
      </c>
    </row>
    <row r="353" spans="2:59" x14ac:dyDescent="0.25">
      <c r="B353" s="41" t="s">
        <v>63</v>
      </c>
      <c r="C353" s="78" t="s">
        <v>26</v>
      </c>
      <c r="D353" s="63">
        <f t="shared" ref="D353:O353" si="425">D194</f>
        <v>1794.9637286931816</v>
      </c>
      <c r="E353" s="63">
        <f t="shared" si="425"/>
        <v>2306.2229403409092</v>
      </c>
      <c r="F353" s="63">
        <f t="shared" si="425"/>
        <v>4061.6363636363631</v>
      </c>
      <c r="G353" s="63">
        <f t="shared" si="425"/>
        <v>5241.502663352273</v>
      </c>
      <c r="H353" s="63">
        <f t="shared" si="425"/>
        <v>2304.1043402777773</v>
      </c>
      <c r="I353" s="63">
        <f t="shared" si="425"/>
        <v>6264.3749548611113</v>
      </c>
      <c r="J353" s="63">
        <f t="shared" si="425"/>
        <v>21.136403093434343</v>
      </c>
      <c r="K353" s="63">
        <f t="shared" si="425"/>
        <v>2.6839457070707069</v>
      </c>
      <c r="L353" s="63">
        <f t="shared" si="425"/>
        <v>-27.607395359848486</v>
      </c>
      <c r="M353" s="63">
        <f t="shared" si="425"/>
        <v>0</v>
      </c>
      <c r="N353" s="63">
        <f t="shared" si="425"/>
        <v>0</v>
      </c>
      <c r="O353" s="63">
        <f t="shared" si="425"/>
        <v>0</v>
      </c>
      <c r="P353" s="37">
        <f t="shared" ref="P353:AY353" si="426">P435*P347</f>
        <v>2825.4063064688412</v>
      </c>
      <c r="Q353" s="37">
        <f t="shared" si="426"/>
        <v>3128.7414530070037</v>
      </c>
      <c r="R353" s="37">
        <f t="shared" si="426"/>
        <v>2427.6912224662624</v>
      </c>
      <c r="S353" s="37">
        <f t="shared" si="426"/>
        <v>3283.1960100094661</v>
      </c>
      <c r="T353" s="37">
        <f t="shared" si="426"/>
        <v>2847.44897020908</v>
      </c>
      <c r="U353" s="37">
        <f t="shared" si="426"/>
        <v>3705.2146166997022</v>
      </c>
      <c r="V353" s="37">
        <f t="shared" si="426"/>
        <v>3272.7896524550861</v>
      </c>
      <c r="W353" s="37">
        <f t="shared" si="426"/>
        <v>4134.1873383161364</v>
      </c>
      <c r="X353" s="37">
        <f t="shared" si="426"/>
        <v>4531.6647280881016</v>
      </c>
      <c r="Y353" s="37">
        <f t="shared" si="426"/>
        <v>4555.043485514615</v>
      </c>
      <c r="Z353" s="37">
        <f t="shared" si="426"/>
        <v>4956.5770873853007</v>
      </c>
      <c r="AA353" s="37">
        <f t="shared" si="426"/>
        <v>4985.6794591967409</v>
      </c>
      <c r="AB353" s="37">
        <f t="shared" si="426"/>
        <v>5592.2987628841183</v>
      </c>
      <c r="AC353" s="37">
        <f t="shared" si="426"/>
        <v>5804.8435500273645</v>
      </c>
      <c r="AD353" s="37">
        <f t="shared" si="426"/>
        <v>5164.0465127905682</v>
      </c>
      <c r="AE353" s="37">
        <f t="shared" si="426"/>
        <v>6057.4616963436265</v>
      </c>
      <c r="AF353" s="37">
        <f t="shared" si="426"/>
        <v>5606.1181964993257</v>
      </c>
      <c r="AG353" s="37">
        <f t="shared" si="426"/>
        <v>6497.7764810482295</v>
      </c>
      <c r="AH353" s="37">
        <f t="shared" si="426"/>
        <v>6053.0698189294608</v>
      </c>
      <c r="AI353" s="37">
        <f t="shared" si="426"/>
        <v>6945.8828624462685</v>
      </c>
      <c r="AJ353" s="37">
        <f t="shared" si="426"/>
        <v>7351.6938937552204</v>
      </c>
      <c r="AK353" s="37">
        <f t="shared" si="426"/>
        <v>7377.3950823111973</v>
      </c>
      <c r="AL353" s="37">
        <f t="shared" si="426"/>
        <v>7793.9235516536883</v>
      </c>
      <c r="AM353" s="37">
        <f t="shared" si="426"/>
        <v>7819.0260833266002</v>
      </c>
      <c r="AN353" s="37">
        <f t="shared" si="426"/>
        <v>8239.4695283093952</v>
      </c>
      <c r="AO353" s="37">
        <f t="shared" si="426"/>
        <v>8443.1034338748759</v>
      </c>
      <c r="AP353" s="37">
        <f t="shared" si="426"/>
        <v>4385.573623463888</v>
      </c>
      <c r="AQ353" s="37">
        <f t="shared" si="426"/>
        <v>6665.6889701668615</v>
      </c>
      <c r="AR353" s="37">
        <f t="shared" si="426"/>
        <v>4821.9586535860526</v>
      </c>
      <c r="AS353" s="37">
        <f t="shared" si="426"/>
        <v>7104.6613964359058</v>
      </c>
      <c r="AT353" s="37">
        <f t="shared" si="426"/>
        <v>5260.0002565374261</v>
      </c>
      <c r="AU353" s="37">
        <f t="shared" si="426"/>
        <v>7543.5369318880039</v>
      </c>
      <c r="AV353" s="37">
        <f t="shared" si="426"/>
        <v>9121.4772382925021</v>
      </c>
      <c r="AW353" s="37">
        <f t="shared" si="426"/>
        <v>7980.737975690261</v>
      </c>
      <c r="AX353" s="37">
        <f t="shared" si="426"/>
        <v>9568.7231360332244</v>
      </c>
      <c r="AY353" s="37">
        <f t="shared" si="426"/>
        <v>8421.6830460996207</v>
      </c>
      <c r="BA353" s="37">
        <f t="shared" si="414"/>
        <v>21969.01794460227</v>
      </c>
      <c r="BB353" s="37">
        <f t="shared" si="414"/>
        <v>44653.640329816335</v>
      </c>
      <c r="BC353" s="37">
        <f t="shared" si="414"/>
        <v>78063.536492015672</v>
      </c>
      <c r="BD353" s="37">
        <f t="shared" si="414"/>
        <v>87556.614190378023</v>
      </c>
      <c r="BF353" s="77" t="s">
        <v>247</v>
      </c>
      <c r="BG353" s="77" t="str">
        <f t="shared" si="378"/>
        <v>General InsuranceWeak  Case Scenario</v>
      </c>
    </row>
    <row r="354" spans="2:59" x14ac:dyDescent="0.25">
      <c r="B354" s="41" t="s">
        <v>64</v>
      </c>
      <c r="C354" s="78" t="s">
        <v>26</v>
      </c>
      <c r="D354" s="63">
        <f t="shared" ref="D354:O354" si="427">D195</f>
        <v>127698.44192528409</v>
      </c>
      <c r="E354" s="63">
        <f t="shared" si="427"/>
        <v>86282.701096235774</v>
      </c>
      <c r="F354" s="63">
        <f t="shared" si="427"/>
        <v>-41685.033525710227</v>
      </c>
      <c r="G354" s="63">
        <f t="shared" si="427"/>
        <v>83498.567850781241</v>
      </c>
      <c r="H354" s="63">
        <f t="shared" si="427"/>
        <v>112197.76306818181</v>
      </c>
      <c r="I354" s="63">
        <f t="shared" si="427"/>
        <v>52443.740442083326</v>
      </c>
      <c r="J354" s="63">
        <f t="shared" si="427"/>
        <v>429736.86522236426</v>
      </c>
      <c r="K354" s="63">
        <f t="shared" si="427"/>
        <v>80888.74229996845</v>
      </c>
      <c r="L354" s="63">
        <f t="shared" si="427"/>
        <v>395483.24061603541</v>
      </c>
      <c r="M354" s="63">
        <f t="shared" si="427"/>
        <v>710492.69468318345</v>
      </c>
      <c r="N354" s="63">
        <f t="shared" si="427"/>
        <v>394145.15688246203</v>
      </c>
      <c r="O354" s="63">
        <f t="shared" si="427"/>
        <v>231277.44466866477</v>
      </c>
      <c r="P354" s="37">
        <f t="shared" ref="P354:AY354" si="428">P436*P347</f>
        <v>149086.52136774742</v>
      </c>
      <c r="Q354" s="37">
        <f t="shared" si="428"/>
        <v>165092.42526284771</v>
      </c>
      <c r="R354" s="37">
        <f t="shared" si="428"/>
        <v>128100.52787234435</v>
      </c>
      <c r="S354" s="37">
        <f t="shared" si="428"/>
        <v>173242.43631087733</v>
      </c>
      <c r="T354" s="37">
        <f t="shared" si="428"/>
        <v>150249.63339563069</v>
      </c>
      <c r="U354" s="37">
        <f t="shared" si="428"/>
        <v>195510.83922335762</v>
      </c>
      <c r="V354" s="37">
        <f t="shared" si="428"/>
        <v>172693.33027811331</v>
      </c>
      <c r="W354" s="37">
        <f t="shared" si="428"/>
        <v>218146.18575069593</v>
      </c>
      <c r="X354" s="37">
        <f t="shared" si="428"/>
        <v>239119.63697707726</v>
      </c>
      <c r="Y354" s="37">
        <f t="shared" si="428"/>
        <v>240353.2498598118</v>
      </c>
      <c r="Z354" s="37">
        <f t="shared" si="428"/>
        <v>261540.73279920503</v>
      </c>
      <c r="AA354" s="37">
        <f t="shared" si="428"/>
        <v>263076.36021214898</v>
      </c>
      <c r="AB354" s="37">
        <f t="shared" si="428"/>
        <v>295085.47747581982</v>
      </c>
      <c r="AC354" s="37">
        <f t="shared" si="428"/>
        <v>306300.70088545315</v>
      </c>
      <c r="AD354" s="37">
        <f t="shared" si="428"/>
        <v>272488.14763756638</v>
      </c>
      <c r="AE354" s="37">
        <f t="shared" si="428"/>
        <v>319630.45122346014</v>
      </c>
      <c r="AF354" s="37">
        <f t="shared" si="428"/>
        <v>295814.67924770189</v>
      </c>
      <c r="AG354" s="37">
        <f t="shared" si="428"/>
        <v>342864.27759671555</v>
      </c>
      <c r="AH354" s="37">
        <f t="shared" si="428"/>
        <v>319398.70765990525</v>
      </c>
      <c r="AI354" s="37">
        <f t="shared" si="428"/>
        <v>366509.2384833559</v>
      </c>
      <c r="AJ354" s="37">
        <f t="shared" si="428"/>
        <v>387922.42597854597</v>
      </c>
      <c r="AK354" s="37">
        <f t="shared" si="428"/>
        <v>389278.58519290545</v>
      </c>
      <c r="AL354" s="37">
        <f t="shared" si="428"/>
        <v>411257.29331807938</v>
      </c>
      <c r="AM354" s="37">
        <f t="shared" si="428"/>
        <v>412581.8635634525</v>
      </c>
      <c r="AN354" s="37">
        <f t="shared" si="428"/>
        <v>434767.15086207702</v>
      </c>
      <c r="AO354" s="37">
        <f t="shared" si="428"/>
        <v>445512.17912359751</v>
      </c>
      <c r="AP354" s="37">
        <f t="shared" si="428"/>
        <v>231410.93520865223</v>
      </c>
      <c r="AQ354" s="37">
        <f t="shared" si="428"/>
        <v>351724.41528366762</v>
      </c>
      <c r="AR354" s="37">
        <f t="shared" si="428"/>
        <v>254437.40257687416</v>
      </c>
      <c r="AS354" s="37">
        <f t="shared" si="428"/>
        <v>374887.41023380065</v>
      </c>
      <c r="AT354" s="37">
        <f t="shared" si="428"/>
        <v>277551.28133082623</v>
      </c>
      <c r="AU354" s="37">
        <f t="shared" si="428"/>
        <v>398045.2926042605</v>
      </c>
      <c r="AV354" s="37">
        <f t="shared" si="428"/>
        <v>481307.52312636061</v>
      </c>
      <c r="AW354" s="37">
        <f t="shared" si="428"/>
        <v>421114.81807732023</v>
      </c>
      <c r="AX354" s="37">
        <f t="shared" si="428"/>
        <v>504907.07938752481</v>
      </c>
      <c r="AY354" s="37">
        <f t="shared" si="428"/>
        <v>444381.90235864185</v>
      </c>
      <c r="BA354" s="37">
        <f t="shared" si="414"/>
        <v>2662460.3252295344</v>
      </c>
      <c r="BB354" s="37">
        <f t="shared" si="414"/>
        <v>2356211.8793098573</v>
      </c>
      <c r="BC354" s="37">
        <f t="shared" si="414"/>
        <v>4119131.848262961</v>
      </c>
      <c r="BD354" s="37">
        <f t="shared" si="414"/>
        <v>4620047.3901736028</v>
      </c>
      <c r="BF354" s="77" t="s">
        <v>247</v>
      </c>
      <c r="BG354" s="77" t="str">
        <f t="shared" si="378"/>
        <v>Legal ServicesWeak  Case Scenario</v>
      </c>
    </row>
    <row r="355" spans="2:59" x14ac:dyDescent="0.25">
      <c r="B355" s="41" t="s">
        <v>65</v>
      </c>
      <c r="C355" s="78" t="s">
        <v>26</v>
      </c>
      <c r="D355" s="63">
        <f t="shared" ref="D355:O355" si="429">D196</f>
        <v>87010.139772727271</v>
      </c>
      <c r="E355" s="63">
        <f t="shared" si="429"/>
        <v>121898.17776988634</v>
      </c>
      <c r="F355" s="63">
        <f t="shared" si="429"/>
        <v>131913.77727272725</v>
      </c>
      <c r="G355" s="63">
        <f t="shared" si="429"/>
        <v>160818.77421875001</v>
      </c>
      <c r="H355" s="63">
        <f t="shared" si="429"/>
        <v>205588.28470643939</v>
      </c>
      <c r="I355" s="63">
        <f t="shared" si="429"/>
        <v>263164.50755555549</v>
      </c>
      <c r="J355" s="63">
        <f t="shared" si="429"/>
        <v>307533.96763731068</v>
      </c>
      <c r="K355" s="63">
        <f t="shared" si="429"/>
        <v>350534.14005681814</v>
      </c>
      <c r="L355" s="63">
        <f t="shared" si="429"/>
        <v>349168.74478795764</v>
      </c>
      <c r="M355" s="63">
        <f t="shared" si="429"/>
        <v>536552.62711489899</v>
      </c>
      <c r="N355" s="63">
        <f t="shared" si="429"/>
        <v>596232.46803030302</v>
      </c>
      <c r="O355" s="63">
        <f t="shared" si="429"/>
        <v>794101.8283680554</v>
      </c>
      <c r="P355" s="37">
        <f t="shared" ref="P355:AY355" si="430">P437*P347</f>
        <v>237752.42452257394</v>
      </c>
      <c r="Q355" s="37">
        <f t="shared" si="430"/>
        <v>263277.48488902138</v>
      </c>
      <c r="R355" s="37">
        <f t="shared" si="430"/>
        <v>204285.47668065829</v>
      </c>
      <c r="S355" s="37">
        <f t="shared" si="430"/>
        <v>276274.53431225644</v>
      </c>
      <c r="T355" s="37">
        <f t="shared" si="430"/>
        <v>239607.27164143926</v>
      </c>
      <c r="U355" s="37">
        <f t="shared" si="430"/>
        <v>311786.57613948692</v>
      </c>
      <c r="V355" s="37">
        <f t="shared" si="430"/>
        <v>275398.85964085144</v>
      </c>
      <c r="W355" s="37">
        <f t="shared" si="430"/>
        <v>347883.79316092812</v>
      </c>
      <c r="X355" s="37">
        <f t="shared" si="430"/>
        <v>381330.73949739861</v>
      </c>
      <c r="Y355" s="37">
        <f t="shared" si="430"/>
        <v>383298.01629144867</v>
      </c>
      <c r="Z355" s="37">
        <f t="shared" si="430"/>
        <v>417086.28495690273</v>
      </c>
      <c r="AA355" s="37">
        <f t="shared" si="430"/>
        <v>419535.19272697659</v>
      </c>
      <c r="AB355" s="37">
        <f t="shared" si="430"/>
        <v>470581.02280234039</v>
      </c>
      <c r="AC355" s="37">
        <f t="shared" si="430"/>
        <v>488466.25167977461</v>
      </c>
      <c r="AD355" s="37">
        <f t="shared" si="430"/>
        <v>434544.43205294118</v>
      </c>
      <c r="AE355" s="37">
        <f t="shared" si="430"/>
        <v>509723.57549461117</v>
      </c>
      <c r="AF355" s="37">
        <f t="shared" si="430"/>
        <v>471743.90116076334</v>
      </c>
      <c r="AG355" s="37">
        <f t="shared" si="430"/>
        <v>546775.20498130599</v>
      </c>
      <c r="AH355" s="37">
        <f t="shared" si="430"/>
        <v>509354.0075846673</v>
      </c>
      <c r="AI355" s="37">
        <f t="shared" si="430"/>
        <v>584482.48211787175</v>
      </c>
      <c r="AJ355" s="37">
        <f t="shared" si="430"/>
        <v>618630.68811953953</v>
      </c>
      <c r="AK355" s="37">
        <f t="shared" si="430"/>
        <v>620793.39295894804</v>
      </c>
      <c r="AL355" s="37">
        <f t="shared" si="430"/>
        <v>655843.4504470058</v>
      </c>
      <c r="AM355" s="37">
        <f t="shared" si="430"/>
        <v>657955.77947848884</v>
      </c>
      <c r="AN355" s="37">
        <f t="shared" si="430"/>
        <v>693335.27452329663</v>
      </c>
      <c r="AO355" s="37">
        <f t="shared" si="430"/>
        <v>710470.67011307343</v>
      </c>
      <c r="AP355" s="37">
        <f t="shared" si="430"/>
        <v>369037.45826345205</v>
      </c>
      <c r="AQ355" s="37">
        <f t="shared" si="430"/>
        <v>560904.71311759553</v>
      </c>
      <c r="AR355" s="37">
        <f t="shared" si="430"/>
        <v>405758.40657426987</v>
      </c>
      <c r="AS355" s="37">
        <f t="shared" si="430"/>
        <v>597843.3857626844</v>
      </c>
      <c r="AT355" s="37">
        <f t="shared" si="430"/>
        <v>442618.75225446466</v>
      </c>
      <c r="AU355" s="37">
        <f t="shared" si="430"/>
        <v>634773.90523469145</v>
      </c>
      <c r="AV355" s="37">
        <f t="shared" si="430"/>
        <v>767554.50133537478</v>
      </c>
      <c r="AW355" s="37">
        <f t="shared" si="430"/>
        <v>671563.51950354909</v>
      </c>
      <c r="AX355" s="37">
        <f t="shared" si="430"/>
        <v>805189.3704521379</v>
      </c>
      <c r="AY355" s="37">
        <f t="shared" si="430"/>
        <v>708668.18630176445</v>
      </c>
      <c r="BA355" s="37">
        <f t="shared" si="414"/>
        <v>3904517.4372914294</v>
      </c>
      <c r="BB355" s="37">
        <f t="shared" si="414"/>
        <v>3757516.6544599426</v>
      </c>
      <c r="BC355" s="37">
        <f t="shared" si="414"/>
        <v>6568894.1888782587</v>
      </c>
      <c r="BD355" s="37">
        <f t="shared" si="414"/>
        <v>7367718.1434363537</v>
      </c>
      <c r="BF355" s="77" t="s">
        <v>247</v>
      </c>
      <c r="BG355" s="77" t="str">
        <f t="shared" si="378"/>
        <v>Support ServicesWeak  Case Scenario</v>
      </c>
    </row>
    <row r="356" spans="2:59" x14ac:dyDescent="0.25">
      <c r="B356" s="41" t="s">
        <v>66</v>
      </c>
      <c r="C356" s="78" t="s">
        <v>26</v>
      </c>
      <c r="D356" s="63">
        <f t="shared" ref="D356:O356" si="431">D197</f>
        <v>15061.55987215909</v>
      </c>
      <c r="E356" s="63">
        <f t="shared" si="431"/>
        <v>17550.087357954544</v>
      </c>
      <c r="F356" s="63">
        <f t="shared" si="431"/>
        <v>27133.698011363631</v>
      </c>
      <c r="G356" s="63">
        <f t="shared" si="431"/>
        <v>63148.733664772721</v>
      </c>
      <c r="H356" s="63">
        <f t="shared" si="431"/>
        <v>49114.864409722213</v>
      </c>
      <c r="I356" s="63">
        <f t="shared" si="431"/>
        <v>56886.491633951387</v>
      </c>
      <c r="J356" s="63">
        <f t="shared" si="431"/>
        <v>44146.163044507572</v>
      </c>
      <c r="K356" s="63">
        <f t="shared" si="431"/>
        <v>58585.123743686861</v>
      </c>
      <c r="L356" s="63">
        <f t="shared" si="431"/>
        <v>49146.463641808718</v>
      </c>
      <c r="M356" s="63">
        <f t="shared" si="431"/>
        <v>127783.66363636364</v>
      </c>
      <c r="N356" s="63">
        <f t="shared" si="431"/>
        <v>44421.574318181847</v>
      </c>
      <c r="O356" s="63">
        <f t="shared" si="431"/>
        <v>254437.97530618685</v>
      </c>
      <c r="P356" s="37">
        <f t="shared" ref="P356:AY356" si="432">P438*P347</f>
        <v>54405.079150915168</v>
      </c>
      <c r="Q356" s="37">
        <f t="shared" si="432"/>
        <v>60245.999311275533</v>
      </c>
      <c r="R356" s="37">
        <f t="shared" si="432"/>
        <v>46746.810471067933</v>
      </c>
      <c r="S356" s="37">
        <f t="shared" si="432"/>
        <v>63220.124618386013</v>
      </c>
      <c r="T356" s="37">
        <f t="shared" si="432"/>
        <v>54829.525313840131</v>
      </c>
      <c r="U356" s="37">
        <f t="shared" si="432"/>
        <v>71346.373805122028</v>
      </c>
      <c r="V356" s="37">
        <f t="shared" si="432"/>
        <v>63019.743276728164</v>
      </c>
      <c r="W356" s="37">
        <f t="shared" si="432"/>
        <v>79606.52910373942</v>
      </c>
      <c r="X356" s="37">
        <f t="shared" si="432"/>
        <v>87260.220822956006</v>
      </c>
      <c r="Y356" s="37">
        <f t="shared" si="432"/>
        <v>87710.394359175363</v>
      </c>
      <c r="Z356" s="37">
        <f t="shared" si="432"/>
        <v>95442.191142353404</v>
      </c>
      <c r="AA356" s="37">
        <f t="shared" si="432"/>
        <v>96002.576683454405</v>
      </c>
      <c r="AB356" s="37">
        <f t="shared" si="432"/>
        <v>107683.4351695501</v>
      </c>
      <c r="AC356" s="37">
        <f t="shared" si="432"/>
        <v>111776.12652553941</v>
      </c>
      <c r="AD356" s="37">
        <f t="shared" si="432"/>
        <v>99437.15302968469</v>
      </c>
      <c r="AE356" s="37">
        <f t="shared" si="432"/>
        <v>116640.4570870686</v>
      </c>
      <c r="AF356" s="37">
        <f t="shared" si="432"/>
        <v>107949.53756265894</v>
      </c>
      <c r="AG356" s="37">
        <f t="shared" si="432"/>
        <v>125119.01136024541</v>
      </c>
      <c r="AH356" s="37">
        <f t="shared" si="432"/>
        <v>116555.88856402405</v>
      </c>
      <c r="AI356" s="37">
        <f t="shared" si="432"/>
        <v>133747.59801419798</v>
      </c>
      <c r="AJ356" s="37">
        <f t="shared" si="432"/>
        <v>141561.75954846281</v>
      </c>
      <c r="AK356" s="37">
        <f t="shared" si="432"/>
        <v>142056.6530419965</v>
      </c>
      <c r="AL356" s="37">
        <f t="shared" si="432"/>
        <v>150077.18597961479</v>
      </c>
      <c r="AM356" s="37">
        <f t="shared" si="432"/>
        <v>150560.55193637163</v>
      </c>
      <c r="AN356" s="37">
        <f t="shared" si="432"/>
        <v>158656.47033593108</v>
      </c>
      <c r="AO356" s="37">
        <f t="shared" si="432"/>
        <v>162577.57673564958</v>
      </c>
      <c r="AP356" s="37">
        <f t="shared" si="432"/>
        <v>84447.139358485729</v>
      </c>
      <c r="AQ356" s="37">
        <f t="shared" si="432"/>
        <v>128352.2781084688</v>
      </c>
      <c r="AR356" s="37">
        <f t="shared" si="432"/>
        <v>92850.02359135302</v>
      </c>
      <c r="AS356" s="37">
        <f t="shared" si="432"/>
        <v>136804.98437643365</v>
      </c>
      <c r="AT356" s="37">
        <f t="shared" si="432"/>
        <v>101284.80623673751</v>
      </c>
      <c r="AU356" s="37">
        <f t="shared" si="432"/>
        <v>145255.82494722324</v>
      </c>
      <c r="AV356" s="37">
        <f t="shared" si="432"/>
        <v>175640.11589638866</v>
      </c>
      <c r="AW356" s="37">
        <f t="shared" si="432"/>
        <v>153674.42206667681</v>
      </c>
      <c r="AX356" s="37">
        <f t="shared" si="432"/>
        <v>184252.13336474227</v>
      </c>
      <c r="AY356" s="37">
        <f t="shared" si="432"/>
        <v>162165.11291064578</v>
      </c>
      <c r="BA356" s="37">
        <f t="shared" si="414"/>
        <v>807416.39864065906</v>
      </c>
      <c r="BB356" s="37">
        <f t="shared" si="414"/>
        <v>859835.56805901369</v>
      </c>
      <c r="BC356" s="37">
        <f t="shared" si="414"/>
        <v>1503165.3578194149</v>
      </c>
      <c r="BD356" s="37">
        <f t="shared" si="414"/>
        <v>1685960.8879287362</v>
      </c>
      <c r="BF356" s="77" t="s">
        <v>247</v>
      </c>
      <c r="BG356" s="77" t="str">
        <f t="shared" si="378"/>
        <v>Total Other Operating ExpensesWeak  Case Scenario</v>
      </c>
    </row>
    <row r="357" spans="2:59" x14ac:dyDescent="0.25">
      <c r="B357" s="41" t="s">
        <v>67</v>
      </c>
      <c r="C357" s="78" t="s">
        <v>26</v>
      </c>
      <c r="D357" s="63">
        <f t="shared" ref="D357:O357" si="433">D198</f>
        <v>24480.196654829542</v>
      </c>
      <c r="E357" s="63">
        <f t="shared" si="433"/>
        <v>83101.942755681826</v>
      </c>
      <c r="F357" s="63">
        <f t="shared" si="433"/>
        <v>58095.173508522705</v>
      </c>
      <c r="G357" s="63">
        <f t="shared" si="433"/>
        <v>55655.657634943171</v>
      </c>
      <c r="H357" s="63">
        <f t="shared" si="433"/>
        <v>41502.642392676767</v>
      </c>
      <c r="I357" s="63">
        <f t="shared" si="433"/>
        <v>37646.112420138896</v>
      </c>
      <c r="J357" s="63">
        <f t="shared" si="433"/>
        <v>51331.73940972222</v>
      </c>
      <c r="K357" s="63">
        <f t="shared" si="433"/>
        <v>23861.364722222217</v>
      </c>
      <c r="L357" s="63">
        <f t="shared" si="433"/>
        <v>19562.264991003787</v>
      </c>
      <c r="M357" s="63">
        <f t="shared" si="433"/>
        <v>40231.129853614264</v>
      </c>
      <c r="N357" s="63">
        <f t="shared" si="433"/>
        <v>33728.014377651518</v>
      </c>
      <c r="O357" s="63">
        <f t="shared" si="433"/>
        <v>45055.106471979168</v>
      </c>
      <c r="P357" s="37">
        <f t="shared" ref="P357:AY357" si="434">P439*P347</f>
        <v>53704.219104067386</v>
      </c>
      <c r="Q357" s="37">
        <f t="shared" si="434"/>
        <v>59469.895047506965</v>
      </c>
      <c r="R357" s="37">
        <f t="shared" si="434"/>
        <v>46144.606186319907</v>
      </c>
      <c r="S357" s="37">
        <f t="shared" si="434"/>
        <v>62405.7069170744</v>
      </c>
      <c r="T357" s="37">
        <f t="shared" si="434"/>
        <v>54123.197443725214</v>
      </c>
      <c r="U357" s="37">
        <f t="shared" si="434"/>
        <v>70427.271697968201</v>
      </c>
      <c r="V357" s="37">
        <f t="shared" si="434"/>
        <v>62207.906938750522</v>
      </c>
      <c r="W357" s="37">
        <f t="shared" si="434"/>
        <v>78581.017578202067</v>
      </c>
      <c r="X357" s="37">
        <f t="shared" si="434"/>
        <v>86136.112496888163</v>
      </c>
      <c r="Y357" s="37">
        <f t="shared" si="434"/>
        <v>86580.486783283632</v>
      </c>
      <c r="Z357" s="37">
        <f t="shared" si="434"/>
        <v>94212.68059666091</v>
      </c>
      <c r="AA357" s="37">
        <f t="shared" si="434"/>
        <v>94765.847108900678</v>
      </c>
      <c r="AB357" s="37">
        <f t="shared" si="434"/>
        <v>106296.22980939777</v>
      </c>
      <c r="AC357" s="37">
        <f t="shared" si="434"/>
        <v>110336.19807592085</v>
      </c>
      <c r="AD357" s="37">
        <f t="shared" si="434"/>
        <v>98156.178370361493</v>
      </c>
      <c r="AE357" s="37">
        <f t="shared" si="434"/>
        <v>115137.86509576527</v>
      </c>
      <c r="AF357" s="37">
        <f t="shared" si="434"/>
        <v>106558.90420389673</v>
      </c>
      <c r="AG357" s="37">
        <f t="shared" si="434"/>
        <v>123507.19647950161</v>
      </c>
      <c r="AH357" s="37">
        <f t="shared" si="434"/>
        <v>115054.3860059124</v>
      </c>
      <c r="AI357" s="37">
        <f t="shared" si="434"/>
        <v>132024.62748878094</v>
      </c>
      <c r="AJ357" s="37">
        <f t="shared" si="434"/>
        <v>139738.12500960339</v>
      </c>
      <c r="AK357" s="37">
        <f t="shared" si="434"/>
        <v>140226.64315946557</v>
      </c>
      <c r="AL357" s="37">
        <f t="shared" si="434"/>
        <v>148143.85355481147</v>
      </c>
      <c r="AM357" s="37">
        <f t="shared" si="434"/>
        <v>148620.9926685532</v>
      </c>
      <c r="AN357" s="37">
        <f t="shared" si="434"/>
        <v>156612.61739117393</v>
      </c>
      <c r="AO357" s="37">
        <f t="shared" si="434"/>
        <v>160483.21110241019</v>
      </c>
      <c r="AP357" s="37">
        <f t="shared" si="434"/>
        <v>83359.269862279805</v>
      </c>
      <c r="AQ357" s="37">
        <f t="shared" si="434"/>
        <v>126698.81146432355</v>
      </c>
      <c r="AR357" s="37">
        <f t="shared" si="434"/>
        <v>91653.906006383782</v>
      </c>
      <c r="AS357" s="37">
        <f t="shared" si="434"/>
        <v>135042.62782341568</v>
      </c>
      <c r="AT357" s="37">
        <f t="shared" si="434"/>
        <v>99980.029639553672</v>
      </c>
      <c r="AU357" s="37">
        <f t="shared" si="434"/>
        <v>143384.60251971739</v>
      </c>
      <c r="AV357" s="37">
        <f t="shared" si="434"/>
        <v>173377.47531619531</v>
      </c>
      <c r="AW357" s="37">
        <f t="shared" si="434"/>
        <v>151694.74913301205</v>
      </c>
      <c r="AX357" s="37">
        <f t="shared" si="434"/>
        <v>181878.55058833261</v>
      </c>
      <c r="AY357" s="37">
        <f t="shared" si="434"/>
        <v>160076.06074115328</v>
      </c>
      <c r="BA357" s="37">
        <f t="shared" si="414"/>
        <v>514251.34519298607</v>
      </c>
      <c r="BB357" s="37">
        <f t="shared" si="414"/>
        <v>848758.9478993481</v>
      </c>
      <c r="BC357" s="37">
        <f t="shared" si="414"/>
        <v>1483801.199921971</v>
      </c>
      <c r="BD357" s="37">
        <f t="shared" si="414"/>
        <v>1664241.9115879512</v>
      </c>
      <c r="BF357" s="77" t="s">
        <v>247</v>
      </c>
      <c r="BG357" s="77" t="str">
        <f t="shared" si="378"/>
        <v>PromosWeak  Case Scenario</v>
      </c>
    </row>
    <row r="358" spans="2:59" x14ac:dyDescent="0.25">
      <c r="B358" s="41" t="s">
        <v>68</v>
      </c>
      <c r="C358" s="78" t="s">
        <v>26</v>
      </c>
      <c r="D358" s="63">
        <f t="shared" ref="D358:O358" si="435">D199</f>
        <v>24734.619190340902</v>
      </c>
      <c r="E358" s="63">
        <f t="shared" si="435"/>
        <v>34628.656960227272</v>
      </c>
      <c r="F358" s="63">
        <f t="shared" si="435"/>
        <v>43986.088210227274</v>
      </c>
      <c r="G358" s="63">
        <f t="shared" si="435"/>
        <v>36573.742755681822</v>
      </c>
      <c r="H358" s="63">
        <f t="shared" si="435"/>
        <v>34468.759027777778</v>
      </c>
      <c r="I358" s="63">
        <f t="shared" si="435"/>
        <v>34885.891723958332</v>
      </c>
      <c r="J358" s="63">
        <f t="shared" si="435"/>
        <v>45271.678661616163</v>
      </c>
      <c r="K358" s="63">
        <f t="shared" si="435"/>
        <v>60997.93915404041</v>
      </c>
      <c r="L358" s="63">
        <f t="shared" si="435"/>
        <v>58976.97205374053</v>
      </c>
      <c r="M358" s="63">
        <f t="shared" si="435"/>
        <v>73979.162428977274</v>
      </c>
      <c r="N358" s="63">
        <f t="shared" si="435"/>
        <v>94929.19106060607</v>
      </c>
      <c r="O358" s="63">
        <f t="shared" si="435"/>
        <v>119288.17458964646</v>
      </c>
      <c r="P358" s="37">
        <f t="shared" ref="P358:AY358" si="436">P440*P347</f>
        <v>42047.096206151524</v>
      </c>
      <c r="Q358" s="37">
        <f t="shared" si="436"/>
        <v>46561.265393073685</v>
      </c>
      <c r="R358" s="37">
        <f t="shared" si="436"/>
        <v>36128.384847219939</v>
      </c>
      <c r="S358" s="37">
        <f t="shared" si="436"/>
        <v>48859.825286173676</v>
      </c>
      <c r="T358" s="37">
        <f t="shared" si="436"/>
        <v>42375.130443494192</v>
      </c>
      <c r="U358" s="37">
        <f t="shared" si="436"/>
        <v>55140.216504832577</v>
      </c>
      <c r="V358" s="37">
        <f t="shared" si="436"/>
        <v>48704.960084576713</v>
      </c>
      <c r="W358" s="37">
        <f t="shared" si="436"/>
        <v>61524.097383955894</v>
      </c>
      <c r="X358" s="37">
        <f t="shared" si="436"/>
        <v>67439.271427861531</v>
      </c>
      <c r="Y358" s="37">
        <f t="shared" si="436"/>
        <v>67787.189127500795</v>
      </c>
      <c r="Z358" s="37">
        <f t="shared" si="436"/>
        <v>73762.726857845788</v>
      </c>
      <c r="AA358" s="37">
        <f t="shared" si="436"/>
        <v>74195.822170396481</v>
      </c>
      <c r="AB358" s="37">
        <f t="shared" si="436"/>
        <v>83223.40173099059</v>
      </c>
      <c r="AC358" s="37">
        <f t="shared" si="436"/>
        <v>86386.448083887459</v>
      </c>
      <c r="AD358" s="37">
        <f t="shared" si="436"/>
        <v>76850.242755958432</v>
      </c>
      <c r="AE358" s="37">
        <f t="shared" si="436"/>
        <v>90145.857651729268</v>
      </c>
      <c r="AF358" s="37">
        <f t="shared" si="436"/>
        <v>83429.059605188289</v>
      </c>
      <c r="AG358" s="37">
        <f t="shared" si="436"/>
        <v>96698.528703350108</v>
      </c>
      <c r="AH358" s="37">
        <f t="shared" si="436"/>
        <v>90080.498665400009</v>
      </c>
      <c r="AI358" s="37">
        <f t="shared" si="436"/>
        <v>103367.15264111632</v>
      </c>
      <c r="AJ358" s="37">
        <f t="shared" si="436"/>
        <v>109406.34616733537</v>
      </c>
      <c r="AK358" s="37">
        <f t="shared" si="436"/>
        <v>109788.82579348733</v>
      </c>
      <c r="AL358" s="37">
        <f t="shared" si="436"/>
        <v>115987.51395488431</v>
      </c>
      <c r="AM358" s="37">
        <f t="shared" si="436"/>
        <v>116361.08449652723</v>
      </c>
      <c r="AN358" s="37">
        <f t="shared" si="436"/>
        <v>122618.03449340454</v>
      </c>
      <c r="AO358" s="37">
        <f t="shared" si="436"/>
        <v>125648.47100037444</v>
      </c>
      <c r="AP358" s="37">
        <f t="shared" si="436"/>
        <v>65265.174655679293</v>
      </c>
      <c r="AQ358" s="37">
        <f t="shared" si="436"/>
        <v>99197.366682164313</v>
      </c>
      <c r="AR358" s="37">
        <f t="shared" si="436"/>
        <v>71759.363934743727</v>
      </c>
      <c r="AS358" s="37">
        <f t="shared" si="436"/>
        <v>105730.06104082108</v>
      </c>
      <c r="AT358" s="37">
        <f t="shared" si="436"/>
        <v>78278.205978602651</v>
      </c>
      <c r="AU358" s="37">
        <f t="shared" si="436"/>
        <v>112261.31349093099</v>
      </c>
      <c r="AV358" s="37">
        <f t="shared" si="436"/>
        <v>135743.88579178881</v>
      </c>
      <c r="AW358" s="37">
        <f t="shared" si="436"/>
        <v>118767.64651216583</v>
      </c>
      <c r="AX358" s="37">
        <f t="shared" si="436"/>
        <v>142399.70419463419</v>
      </c>
      <c r="AY358" s="37">
        <f t="shared" si="436"/>
        <v>125329.69734169847</v>
      </c>
      <c r="BA358" s="37">
        <f t="shared" si="414"/>
        <v>662720.87581684021</v>
      </c>
      <c r="BB358" s="37">
        <f t="shared" si="414"/>
        <v>664525.98573308275</v>
      </c>
      <c r="BC358" s="37">
        <f t="shared" si="414"/>
        <v>1161724.9602498547</v>
      </c>
      <c r="BD358" s="37">
        <f t="shared" si="414"/>
        <v>1302998.9251170082</v>
      </c>
      <c r="BF358" s="77" t="s">
        <v>247</v>
      </c>
      <c r="BG358" s="77" t="str">
        <f t="shared" si="378"/>
        <v>Total Marketing CreditsWeak  Case Scenario</v>
      </c>
    </row>
    <row r="359" spans="2:59" x14ac:dyDescent="0.25">
      <c r="B359" s="41" t="s">
        <v>69</v>
      </c>
      <c r="C359" s="78" t="s">
        <v>26</v>
      </c>
      <c r="D359" s="63">
        <f t="shared" ref="D359:O359" si="437">D200</f>
        <v>6226.9088502201703</v>
      </c>
      <c r="E359" s="63">
        <f t="shared" si="437"/>
        <v>6884.7462357954528</v>
      </c>
      <c r="F359" s="63">
        <f t="shared" si="437"/>
        <v>-89756.922016761338</v>
      </c>
      <c r="G359" s="63">
        <f t="shared" si="437"/>
        <v>42304.336151669035</v>
      </c>
      <c r="H359" s="63">
        <f t="shared" si="437"/>
        <v>9654.0528286458339</v>
      </c>
      <c r="I359" s="63">
        <f t="shared" si="437"/>
        <v>15295.649079645833</v>
      </c>
      <c r="J359" s="63">
        <f t="shared" si="437"/>
        <v>-106.76147869317636</v>
      </c>
      <c r="K359" s="63">
        <f t="shared" si="437"/>
        <v>27324.111524696968</v>
      </c>
      <c r="L359" s="63">
        <f t="shared" si="437"/>
        <v>9520.2907276640635</v>
      </c>
      <c r="M359" s="63">
        <f t="shared" si="437"/>
        <v>87558.005178716849</v>
      </c>
      <c r="N359" s="63">
        <f t="shared" si="437"/>
        <v>74403.456233371195</v>
      </c>
      <c r="O359" s="63">
        <f t="shared" si="437"/>
        <v>54823.299535965918</v>
      </c>
      <c r="P359" s="37">
        <f t="shared" ref="P359:AY359" si="438">P441*P347</f>
        <v>20814.042880922134</v>
      </c>
      <c r="Q359" s="37">
        <f t="shared" si="438"/>
        <v>23048.635028919005</v>
      </c>
      <c r="R359" s="37">
        <f t="shared" si="438"/>
        <v>17884.177964196213</v>
      </c>
      <c r="S359" s="37">
        <f t="shared" si="438"/>
        <v>24186.462096566822</v>
      </c>
      <c r="T359" s="37">
        <f t="shared" si="438"/>
        <v>20976.425525587667</v>
      </c>
      <c r="U359" s="37">
        <f t="shared" si="438"/>
        <v>27295.364825383771</v>
      </c>
      <c r="V359" s="37">
        <f t="shared" si="438"/>
        <v>24109.801132133081</v>
      </c>
      <c r="W359" s="37">
        <f t="shared" si="438"/>
        <v>30455.496733501885</v>
      </c>
      <c r="X359" s="37">
        <f t="shared" si="438"/>
        <v>33383.610617855142</v>
      </c>
      <c r="Y359" s="37">
        <f t="shared" si="438"/>
        <v>33555.835921686325</v>
      </c>
      <c r="Z359" s="37">
        <f t="shared" si="438"/>
        <v>36513.830879201916</v>
      </c>
      <c r="AA359" s="37">
        <f t="shared" si="438"/>
        <v>36728.220580758461</v>
      </c>
      <c r="AB359" s="37">
        <f t="shared" si="438"/>
        <v>41197.029251014559</v>
      </c>
      <c r="AC359" s="37">
        <f t="shared" si="438"/>
        <v>42762.79213035242</v>
      </c>
      <c r="AD359" s="37">
        <f t="shared" si="438"/>
        <v>38042.204871635746</v>
      </c>
      <c r="AE359" s="37">
        <f t="shared" si="438"/>
        <v>44623.765158510316</v>
      </c>
      <c r="AF359" s="37">
        <f t="shared" si="438"/>
        <v>41298.83347053457</v>
      </c>
      <c r="AG359" s="37">
        <f t="shared" si="438"/>
        <v>47867.451133501847</v>
      </c>
      <c r="AH359" s="37">
        <f t="shared" si="438"/>
        <v>44591.411325145913</v>
      </c>
      <c r="AI359" s="37">
        <f t="shared" si="438"/>
        <v>51168.535800963451</v>
      </c>
      <c r="AJ359" s="37">
        <f t="shared" si="438"/>
        <v>54158.041482987712</v>
      </c>
      <c r="AK359" s="37">
        <f t="shared" si="438"/>
        <v>54347.375540701811</v>
      </c>
      <c r="AL359" s="37">
        <f t="shared" si="438"/>
        <v>57415.833837184735</v>
      </c>
      <c r="AM359" s="37">
        <f t="shared" si="438"/>
        <v>57600.757743337075</v>
      </c>
      <c r="AN359" s="37">
        <f t="shared" si="438"/>
        <v>60698.056660253409</v>
      </c>
      <c r="AO359" s="37">
        <f t="shared" si="438"/>
        <v>62198.175362737202</v>
      </c>
      <c r="AP359" s="37">
        <f t="shared" si="438"/>
        <v>32307.394956692431</v>
      </c>
      <c r="AQ359" s="37">
        <f t="shared" si="438"/>
        <v>49104.419331936115</v>
      </c>
      <c r="AR359" s="37">
        <f t="shared" si="438"/>
        <v>35522.131438578101</v>
      </c>
      <c r="AS359" s="37">
        <f t="shared" si="438"/>
        <v>52338.216496962392</v>
      </c>
      <c r="AT359" s="37">
        <f t="shared" si="438"/>
        <v>38749.07146719742</v>
      </c>
      <c r="AU359" s="37">
        <f t="shared" si="438"/>
        <v>55571.299892215429</v>
      </c>
      <c r="AV359" s="37">
        <f t="shared" si="438"/>
        <v>67195.581018028388</v>
      </c>
      <c r="AW359" s="37">
        <f t="shared" si="438"/>
        <v>58792.047737383604</v>
      </c>
      <c r="AX359" s="37">
        <f t="shared" si="438"/>
        <v>70490.326723302249</v>
      </c>
      <c r="AY359" s="37">
        <f t="shared" si="438"/>
        <v>62040.376865346101</v>
      </c>
      <c r="BA359" s="37">
        <f t="shared" si="414"/>
        <v>244131.1728509368</v>
      </c>
      <c r="BB359" s="37">
        <f t="shared" si="414"/>
        <v>328951.9041867124</v>
      </c>
      <c r="BC359" s="37">
        <f t="shared" si="414"/>
        <v>575074.03174587013</v>
      </c>
      <c r="BD359" s="37">
        <f t="shared" si="414"/>
        <v>645007.0979506328</v>
      </c>
      <c r="BF359" s="77" t="s">
        <v>247</v>
      </c>
      <c r="BG359" s="77" t="str">
        <f t="shared" si="378"/>
        <v>Fully Loaded HeadcountWeak  Case Scenario</v>
      </c>
    </row>
    <row r="360" spans="2:59" x14ac:dyDescent="0.25">
      <c r="B360" s="41" t="s">
        <v>70</v>
      </c>
      <c r="C360" s="78" t="s">
        <v>26</v>
      </c>
      <c r="D360" s="63">
        <f t="shared" ref="D360:O360" si="439">D201</f>
        <v>149334.88899034803</v>
      </c>
      <c r="E360" s="63">
        <f t="shared" si="439"/>
        <v>106676.58569211648</v>
      </c>
      <c r="F360" s="63">
        <f t="shared" si="439"/>
        <v>107321.16149715908</v>
      </c>
      <c r="G360" s="63">
        <f t="shared" si="439"/>
        <v>379991.48862251418</v>
      </c>
      <c r="H360" s="63">
        <f t="shared" si="439"/>
        <v>179711.44809856373</v>
      </c>
      <c r="I360" s="63">
        <f t="shared" si="439"/>
        <v>123220.56820564237</v>
      </c>
      <c r="J360" s="63">
        <f t="shared" si="439"/>
        <v>147460.35710498737</v>
      </c>
      <c r="K360" s="63">
        <f t="shared" si="439"/>
        <v>241109.85123776519</v>
      </c>
      <c r="L360" s="63">
        <f t="shared" si="439"/>
        <v>257801.66240090446</v>
      </c>
      <c r="M360" s="63">
        <f t="shared" si="439"/>
        <v>25907.317832488952</v>
      </c>
      <c r="N360" s="63">
        <f t="shared" si="439"/>
        <v>53364.236299393946</v>
      </c>
      <c r="O360" s="63">
        <f t="shared" si="439"/>
        <v>310.34770532512971</v>
      </c>
      <c r="P360" s="37">
        <f t="shared" ref="P360:AY360" si="440">P442*P347</f>
        <v>90835.108340782026</v>
      </c>
      <c r="Q360" s="37">
        <f t="shared" si="440"/>
        <v>100587.15031657736</v>
      </c>
      <c r="R360" s="37">
        <f t="shared" si="440"/>
        <v>78048.80830972988</v>
      </c>
      <c r="S360" s="37">
        <f t="shared" si="440"/>
        <v>105552.77115026927</v>
      </c>
      <c r="T360" s="37">
        <f t="shared" si="440"/>
        <v>91543.766682904301</v>
      </c>
      <c r="U360" s="37">
        <f t="shared" si="440"/>
        <v>119120.41477475138</v>
      </c>
      <c r="V360" s="37">
        <f t="shared" si="440"/>
        <v>105218.21303247899</v>
      </c>
      <c r="W360" s="37">
        <f t="shared" si="440"/>
        <v>132911.62899907577</v>
      </c>
      <c r="X360" s="37">
        <f t="shared" si="440"/>
        <v>145690.28730400151</v>
      </c>
      <c r="Y360" s="37">
        <f t="shared" si="440"/>
        <v>146441.90025214572</v>
      </c>
      <c r="Z360" s="37">
        <f t="shared" si="440"/>
        <v>159350.96332915575</v>
      </c>
      <c r="AA360" s="37">
        <f t="shared" si="440"/>
        <v>160286.58702703362</v>
      </c>
      <c r="AB360" s="37">
        <f t="shared" si="440"/>
        <v>179789.03170052872</v>
      </c>
      <c r="AC360" s="37">
        <f t="shared" si="440"/>
        <v>186622.21839060669</v>
      </c>
      <c r="AD360" s="37">
        <f t="shared" si="440"/>
        <v>166020.98020104424</v>
      </c>
      <c r="AE360" s="37">
        <f t="shared" si="440"/>
        <v>194743.73940404406</v>
      </c>
      <c r="AF360" s="37">
        <f t="shared" si="440"/>
        <v>180233.31815475359</v>
      </c>
      <c r="AG360" s="37">
        <f t="shared" si="440"/>
        <v>208899.59411461037</v>
      </c>
      <c r="AH360" s="37">
        <f t="shared" si="440"/>
        <v>194602.54319455667</v>
      </c>
      <c r="AI360" s="37">
        <f t="shared" si="440"/>
        <v>223305.94395862901</v>
      </c>
      <c r="AJ360" s="37">
        <f t="shared" si="440"/>
        <v>236352.52381174144</v>
      </c>
      <c r="AK360" s="37">
        <f t="shared" si="440"/>
        <v>237178.80151970292</v>
      </c>
      <c r="AL360" s="37">
        <f t="shared" si="440"/>
        <v>250569.94054035287</v>
      </c>
      <c r="AM360" s="37">
        <f t="shared" si="440"/>
        <v>251376.97179066058</v>
      </c>
      <c r="AN360" s="37">
        <f t="shared" si="440"/>
        <v>264893.97491645685</v>
      </c>
      <c r="AO360" s="37">
        <f t="shared" si="440"/>
        <v>271440.68213925429</v>
      </c>
      <c r="AP360" s="37">
        <f t="shared" si="440"/>
        <v>140993.5464190596</v>
      </c>
      <c r="AQ360" s="37">
        <f t="shared" si="440"/>
        <v>214297.87934740706</v>
      </c>
      <c r="AR360" s="37">
        <f t="shared" si="440"/>
        <v>155023.06189040528</v>
      </c>
      <c r="AS360" s="37">
        <f t="shared" si="440"/>
        <v>228410.57804404118</v>
      </c>
      <c r="AT360" s="37">
        <f t="shared" si="440"/>
        <v>169105.83517889079</v>
      </c>
      <c r="AU360" s="37">
        <f t="shared" si="440"/>
        <v>242520.16175935933</v>
      </c>
      <c r="AV360" s="37">
        <f t="shared" si="440"/>
        <v>293249.99072568404</v>
      </c>
      <c r="AW360" s="37">
        <f t="shared" si="440"/>
        <v>256575.91157826383</v>
      </c>
      <c r="AX360" s="37">
        <f t="shared" si="440"/>
        <v>307628.6765392024</v>
      </c>
      <c r="AY360" s="37">
        <f t="shared" si="440"/>
        <v>270752.02959402138</v>
      </c>
      <c r="BA360" s="37">
        <f t="shared" si="414"/>
        <v>1772209.9136872089</v>
      </c>
      <c r="BB360" s="37">
        <f t="shared" si="414"/>
        <v>1435587.5995189054</v>
      </c>
      <c r="BC360" s="37">
        <f t="shared" si="414"/>
        <v>2509695.6067812312</v>
      </c>
      <c r="BD360" s="37">
        <f t="shared" si="414"/>
        <v>2814892.3281320455</v>
      </c>
      <c r="BF360" s="77" t="s">
        <v>247</v>
      </c>
      <c r="BG360" s="77" t="str">
        <f t="shared" si="378"/>
        <v>Total Contractors &amp; Outside ServicesWeak  Case Scenario</v>
      </c>
    </row>
    <row r="361" spans="2:59" x14ac:dyDescent="0.25">
      <c r="B361" s="41" t="s">
        <v>71</v>
      </c>
      <c r="C361" s="78" t="s">
        <v>26</v>
      </c>
      <c r="D361" s="63">
        <f t="shared" ref="D361:O361" si="441">D202</f>
        <v>2416.0453248508525</v>
      </c>
      <c r="E361" s="63">
        <f t="shared" si="441"/>
        <v>134.61363558238637</v>
      </c>
      <c r="F361" s="63">
        <f t="shared" si="441"/>
        <v>1311.5530321732954</v>
      </c>
      <c r="G361" s="63">
        <f t="shared" si="441"/>
        <v>0</v>
      </c>
      <c r="H361" s="63">
        <f t="shared" si="441"/>
        <v>101.74053162878786</v>
      </c>
      <c r="I361" s="63">
        <f t="shared" si="441"/>
        <v>67854.454431921884</v>
      </c>
      <c r="J361" s="63">
        <f t="shared" si="441"/>
        <v>23490.071659319758</v>
      </c>
      <c r="K361" s="63">
        <f t="shared" si="441"/>
        <v>13582.412245246211</v>
      </c>
      <c r="L361" s="63">
        <f t="shared" si="441"/>
        <v>-92655.957543878874</v>
      </c>
      <c r="M361" s="63">
        <f t="shared" si="441"/>
        <v>179572.5201386206</v>
      </c>
      <c r="N361" s="63">
        <f t="shared" si="441"/>
        <v>29166.511195871215</v>
      </c>
      <c r="O361" s="63">
        <f t="shared" si="441"/>
        <v>-183605.79351714961</v>
      </c>
      <c r="P361" s="37">
        <f t="shared" ref="P361:AY361" si="442">P443*P347</f>
        <v>69049.485752597437</v>
      </c>
      <c r="Q361" s="37">
        <f t="shared" si="442"/>
        <v>76462.626946200107</v>
      </c>
      <c r="R361" s="37">
        <f t="shared" si="442"/>
        <v>59329.813943429974</v>
      </c>
      <c r="S361" s="37">
        <f t="shared" si="442"/>
        <v>80237.308027907697</v>
      </c>
      <c r="T361" s="37">
        <f t="shared" si="442"/>
        <v>69588.181582785182</v>
      </c>
      <c r="U361" s="37">
        <f t="shared" si="442"/>
        <v>90550.928303784953</v>
      </c>
      <c r="V361" s="37">
        <f t="shared" si="442"/>
        <v>79982.989335391714</v>
      </c>
      <c r="W361" s="37">
        <f t="shared" si="442"/>
        <v>101034.49867088239</v>
      </c>
      <c r="X361" s="37">
        <f t="shared" si="442"/>
        <v>110748.36152282033</v>
      </c>
      <c r="Y361" s="37">
        <f t="shared" si="442"/>
        <v>111319.70985390444</v>
      </c>
      <c r="Z361" s="37">
        <f t="shared" si="442"/>
        <v>121132.70158471511</v>
      </c>
      <c r="AA361" s="37">
        <f t="shared" si="442"/>
        <v>121843.92807386111</v>
      </c>
      <c r="AB361" s="37">
        <f t="shared" si="442"/>
        <v>136668.96434256036</v>
      </c>
      <c r="AC361" s="37">
        <f t="shared" si="442"/>
        <v>141863.29983265788</v>
      </c>
      <c r="AD361" s="37">
        <f t="shared" si="442"/>
        <v>126203.00142117462</v>
      </c>
      <c r="AE361" s="37">
        <f t="shared" si="442"/>
        <v>148036.97936858013</v>
      </c>
      <c r="AF361" s="37">
        <f t="shared" si="442"/>
        <v>137006.69445321296</v>
      </c>
      <c r="AG361" s="37">
        <f t="shared" si="442"/>
        <v>158797.73593074566</v>
      </c>
      <c r="AH361" s="37">
        <f t="shared" si="442"/>
        <v>147929.64723859855</v>
      </c>
      <c r="AI361" s="37">
        <f t="shared" si="442"/>
        <v>169748.90961757099</v>
      </c>
      <c r="AJ361" s="37">
        <f t="shared" si="442"/>
        <v>179666.4365093527</v>
      </c>
      <c r="AK361" s="37">
        <f t="shared" si="442"/>
        <v>180294.542226027</v>
      </c>
      <c r="AL361" s="37">
        <f t="shared" si="442"/>
        <v>190473.99023800544</v>
      </c>
      <c r="AM361" s="37">
        <f t="shared" si="442"/>
        <v>191087.46551026427</v>
      </c>
      <c r="AN361" s="37">
        <f t="shared" si="442"/>
        <v>201362.59075424931</v>
      </c>
      <c r="AO361" s="37">
        <f t="shared" si="442"/>
        <v>206339.1551616044</v>
      </c>
      <c r="AP361" s="37">
        <f t="shared" si="442"/>
        <v>107178.07302157531</v>
      </c>
      <c r="AQ361" s="37">
        <f t="shared" si="442"/>
        <v>162901.31246716619</v>
      </c>
      <c r="AR361" s="37">
        <f t="shared" si="442"/>
        <v>117842.79117240511</v>
      </c>
      <c r="AS361" s="37">
        <f t="shared" si="442"/>
        <v>173629.26342560007</v>
      </c>
      <c r="AT361" s="37">
        <f t="shared" si="442"/>
        <v>128547.993943697</v>
      </c>
      <c r="AU361" s="37">
        <f t="shared" si="442"/>
        <v>184354.84649058478</v>
      </c>
      <c r="AV361" s="37">
        <f t="shared" si="442"/>
        <v>222917.78395415211</v>
      </c>
      <c r="AW361" s="37">
        <f t="shared" si="442"/>
        <v>195039.50702097549</v>
      </c>
      <c r="AX361" s="37">
        <f t="shared" si="442"/>
        <v>233847.92846938528</v>
      </c>
      <c r="AY361" s="37">
        <f t="shared" si="442"/>
        <v>205815.66699740084</v>
      </c>
      <c r="BA361" s="37">
        <f t="shared" si="414"/>
        <v>41368.17113418653</v>
      </c>
      <c r="BB361" s="37">
        <f t="shared" si="414"/>
        <v>1091280.5335982805</v>
      </c>
      <c r="BC361" s="37">
        <f t="shared" si="414"/>
        <v>1907777.6666887507</v>
      </c>
      <c r="BD361" s="37">
        <f t="shared" si="414"/>
        <v>2139776.912878796</v>
      </c>
      <c r="BF361" s="77" t="s">
        <v>247</v>
      </c>
      <c r="BG361" s="77" t="str">
        <f t="shared" si="378"/>
        <v>Travel &amp; EntertainmentWeak  Case Scenario</v>
      </c>
    </row>
    <row r="362" spans="2:59" x14ac:dyDescent="0.25">
      <c r="B362" s="41" t="s">
        <v>72</v>
      </c>
      <c r="C362" s="78" t="s">
        <v>26</v>
      </c>
      <c r="D362" s="63">
        <f t="shared" ref="D362:O362" si="443">D203</f>
        <v>13910.725454545456</v>
      </c>
      <c r="E362" s="63">
        <f t="shared" si="443"/>
        <v>3906.50390625</v>
      </c>
      <c r="F362" s="63">
        <f t="shared" si="443"/>
        <v>3653.6585937499995</v>
      </c>
      <c r="G362" s="63">
        <f t="shared" si="443"/>
        <v>0</v>
      </c>
      <c r="H362" s="63">
        <f t="shared" si="443"/>
        <v>0</v>
      </c>
      <c r="I362" s="63">
        <f t="shared" si="443"/>
        <v>0</v>
      </c>
      <c r="J362" s="63">
        <f t="shared" si="443"/>
        <v>0</v>
      </c>
      <c r="K362" s="63">
        <f t="shared" si="443"/>
        <v>0</v>
      </c>
      <c r="L362" s="63">
        <f t="shared" si="443"/>
        <v>0</v>
      </c>
      <c r="M362" s="63">
        <f t="shared" si="443"/>
        <v>0</v>
      </c>
      <c r="N362" s="63">
        <f t="shared" si="443"/>
        <v>0</v>
      </c>
      <c r="O362" s="63">
        <f t="shared" si="443"/>
        <v>0</v>
      </c>
      <c r="P362" s="37">
        <f t="shared" ref="P362:AY362" si="444">P444*P347</f>
        <v>3487.7438318516388</v>
      </c>
      <c r="Q362" s="37">
        <f t="shared" si="444"/>
        <v>3862.1874238759337</v>
      </c>
      <c r="R362" s="37">
        <f t="shared" si="444"/>
        <v>2996.7955643799887</v>
      </c>
      <c r="S362" s="37">
        <f t="shared" si="444"/>
        <v>4052.8495340486734</v>
      </c>
      <c r="T362" s="37">
        <f t="shared" si="444"/>
        <v>3514.9537819114162</v>
      </c>
      <c r="U362" s="37">
        <f t="shared" si="444"/>
        <v>4573.7986057062817</v>
      </c>
      <c r="V362" s="37">
        <f t="shared" si="444"/>
        <v>4040.0036968714739</v>
      </c>
      <c r="W362" s="37">
        <f t="shared" si="444"/>
        <v>5103.3319901348723</v>
      </c>
      <c r="X362" s="37">
        <f t="shared" si="444"/>
        <v>5593.986842608193</v>
      </c>
      <c r="Y362" s="37">
        <f t="shared" si="444"/>
        <v>5622.8460961689971</v>
      </c>
      <c r="Z362" s="37">
        <f t="shared" si="444"/>
        <v>6118.5080262777028</v>
      </c>
      <c r="AA362" s="37">
        <f t="shared" si="444"/>
        <v>6154.4326356144957</v>
      </c>
      <c r="AB362" s="37">
        <f t="shared" si="444"/>
        <v>6903.2568772372888</v>
      </c>
      <c r="AC362" s="37">
        <f t="shared" si="444"/>
        <v>7165.6268481168208</v>
      </c>
      <c r="AD362" s="37">
        <f t="shared" si="444"/>
        <v>6374.6128587396133</v>
      </c>
      <c r="AE362" s="37">
        <f t="shared" si="444"/>
        <v>7477.4642569918242</v>
      </c>
      <c r="AF362" s="37">
        <f t="shared" si="444"/>
        <v>6920.3158907465213</v>
      </c>
      <c r="AG362" s="37">
        <f t="shared" si="444"/>
        <v>8020.9985341365045</v>
      </c>
      <c r="AH362" s="37">
        <f t="shared" si="444"/>
        <v>7472.0428266911858</v>
      </c>
      <c r="AI362" s="37">
        <f t="shared" si="444"/>
        <v>8574.1509300082453</v>
      </c>
      <c r="AJ362" s="37">
        <f t="shared" si="444"/>
        <v>9075.0930133130914</v>
      </c>
      <c r="AK362" s="37">
        <f t="shared" si="444"/>
        <v>9106.8191270589741</v>
      </c>
      <c r="AL362" s="37">
        <f t="shared" si="444"/>
        <v>9620.991052142379</v>
      </c>
      <c r="AM362" s="37">
        <f t="shared" si="444"/>
        <v>9651.9781706341892</v>
      </c>
      <c r="AN362" s="37">
        <f t="shared" si="444"/>
        <v>10170.982827955098</v>
      </c>
      <c r="AO362" s="37">
        <f t="shared" si="444"/>
        <v>10422.353010171297</v>
      </c>
      <c r="AP362" s="37">
        <f t="shared" si="444"/>
        <v>5413.6487624266229</v>
      </c>
      <c r="AQ362" s="37">
        <f t="shared" si="444"/>
        <v>8228.2734123986284</v>
      </c>
      <c r="AR362" s="37">
        <f t="shared" si="444"/>
        <v>5952.3320638818195</v>
      </c>
      <c r="AS362" s="37">
        <f t="shared" si="444"/>
        <v>8770.1506526976573</v>
      </c>
      <c r="AT362" s="37">
        <f t="shared" si="444"/>
        <v>6493.0602753571657</v>
      </c>
      <c r="AU362" s="37">
        <f t="shared" si="444"/>
        <v>9311.9082888362518</v>
      </c>
      <c r="AV362" s="37">
        <f t="shared" si="444"/>
        <v>11259.75258935051</v>
      </c>
      <c r="AW362" s="37">
        <f t="shared" si="444"/>
        <v>9851.5988955674839</v>
      </c>
      <c r="AX362" s="37">
        <f t="shared" si="444"/>
        <v>11811.842785225974</v>
      </c>
      <c r="AY362" s="37">
        <f t="shared" si="444"/>
        <v>10395.911211281003</v>
      </c>
      <c r="BA362" s="37">
        <f t="shared" si="414"/>
        <v>21470.887954545455</v>
      </c>
      <c r="BB362" s="37">
        <f t="shared" si="414"/>
        <v>55121.438029449673</v>
      </c>
      <c r="BC362" s="37">
        <f t="shared" si="414"/>
        <v>96363.350385816637</v>
      </c>
      <c r="BD362" s="37">
        <f t="shared" si="414"/>
        <v>108081.81477514951</v>
      </c>
      <c r="BF362" s="77" t="s">
        <v>247</v>
      </c>
      <c r="BG362" s="77" t="str">
        <f t="shared" si="378"/>
        <v>Driver Background CheckWeak  Case Scenario</v>
      </c>
    </row>
    <row r="363" spans="2:59" x14ac:dyDescent="0.25">
      <c r="B363" s="41" t="s">
        <v>73</v>
      </c>
      <c r="C363" s="78" t="s">
        <v>26</v>
      </c>
      <c r="D363" s="63">
        <f t="shared" ref="D363:O363" si="445">D204</f>
        <v>11687.647806427554</v>
      </c>
      <c r="E363" s="63">
        <f t="shared" si="445"/>
        <v>24108.945706534094</v>
      </c>
      <c r="F363" s="63">
        <f t="shared" si="445"/>
        <v>2426.6631594460223</v>
      </c>
      <c r="G363" s="63">
        <f t="shared" si="445"/>
        <v>8839.7574151633507</v>
      </c>
      <c r="H363" s="63">
        <f t="shared" si="445"/>
        <v>11844.136199273988</v>
      </c>
      <c r="I363" s="63">
        <f t="shared" si="445"/>
        <v>9267.342292649304</v>
      </c>
      <c r="J363" s="63">
        <f t="shared" si="445"/>
        <v>23241.408058570076</v>
      </c>
      <c r="K363" s="63">
        <f t="shared" si="445"/>
        <v>-39.388422140151725</v>
      </c>
      <c r="L363" s="63">
        <f t="shared" si="445"/>
        <v>12516.878495536299</v>
      </c>
      <c r="M363" s="63">
        <f t="shared" si="445"/>
        <v>17432.006773374364</v>
      </c>
      <c r="N363" s="63">
        <f t="shared" si="445"/>
        <v>9544.194280946971</v>
      </c>
      <c r="O363" s="63">
        <f t="shared" si="445"/>
        <v>14560.832237556824</v>
      </c>
      <c r="P363" s="37">
        <f t="shared" ref="P363:AY363" si="446">P445*P347</f>
        <v>13163.977137968783</v>
      </c>
      <c r="Q363" s="37">
        <f t="shared" si="446"/>
        <v>14577.25951262353</v>
      </c>
      <c r="R363" s="37">
        <f t="shared" si="446"/>
        <v>11310.964967206497</v>
      </c>
      <c r="S363" s="37">
        <f t="shared" si="446"/>
        <v>15296.885660756761</v>
      </c>
      <c r="T363" s="37">
        <f t="shared" si="446"/>
        <v>13266.677100403243</v>
      </c>
      <c r="U363" s="37">
        <f t="shared" si="446"/>
        <v>17263.131463191752</v>
      </c>
      <c r="V363" s="37">
        <f t="shared" si="446"/>
        <v>15248.40093393296</v>
      </c>
      <c r="W363" s="37">
        <f t="shared" si="446"/>
        <v>19261.77749411554</v>
      </c>
      <c r="X363" s="37">
        <f t="shared" si="446"/>
        <v>21113.682213036132</v>
      </c>
      <c r="Y363" s="37">
        <f t="shared" si="446"/>
        <v>21222.607229438952</v>
      </c>
      <c r="Z363" s="37">
        <f t="shared" si="446"/>
        <v>23093.410427920542</v>
      </c>
      <c r="AA363" s="37">
        <f t="shared" si="446"/>
        <v>23229.002592597652</v>
      </c>
      <c r="AB363" s="37">
        <f t="shared" si="446"/>
        <v>26055.329774960101</v>
      </c>
      <c r="AC363" s="37">
        <f t="shared" si="446"/>
        <v>27045.6067175514</v>
      </c>
      <c r="AD363" s="37">
        <f t="shared" si="446"/>
        <v>24060.040525195222</v>
      </c>
      <c r="AE363" s="37">
        <f t="shared" si="446"/>
        <v>28222.591243681181</v>
      </c>
      <c r="AF363" s="37">
        <f t="shared" si="446"/>
        <v>26119.716517409768</v>
      </c>
      <c r="AG363" s="37">
        <f t="shared" si="446"/>
        <v>30274.081589013207</v>
      </c>
      <c r="AH363" s="37">
        <f t="shared" si="446"/>
        <v>28202.128850806756</v>
      </c>
      <c r="AI363" s="37">
        <f t="shared" si="446"/>
        <v>32361.874111666002</v>
      </c>
      <c r="AJ363" s="37">
        <f t="shared" si="446"/>
        <v>34252.606473328728</v>
      </c>
      <c r="AK363" s="37">
        <f t="shared" si="446"/>
        <v>34372.352032682393</v>
      </c>
      <c r="AL363" s="37">
        <f t="shared" si="446"/>
        <v>36313.018490169881</v>
      </c>
      <c r="AM363" s="37">
        <f t="shared" si="446"/>
        <v>36429.974820411931</v>
      </c>
      <c r="AN363" s="37">
        <f t="shared" si="446"/>
        <v>38388.881716347743</v>
      </c>
      <c r="AO363" s="37">
        <f t="shared" si="446"/>
        <v>39337.64157125495</v>
      </c>
      <c r="AP363" s="37">
        <f t="shared" si="446"/>
        <v>20433.022600671473</v>
      </c>
      <c r="AQ363" s="37">
        <f t="shared" si="446"/>
        <v>31056.410191761897</v>
      </c>
      <c r="AR363" s="37">
        <f t="shared" si="446"/>
        <v>22466.203650323576</v>
      </c>
      <c r="AS363" s="37">
        <f t="shared" si="446"/>
        <v>33101.64629475143</v>
      </c>
      <c r="AT363" s="37">
        <f t="shared" si="446"/>
        <v>24507.102912680581</v>
      </c>
      <c r="AU363" s="37">
        <f t="shared" si="446"/>
        <v>35146.430969393739</v>
      </c>
      <c r="AV363" s="37">
        <f t="shared" si="446"/>
        <v>42498.283363518545</v>
      </c>
      <c r="AW363" s="37">
        <f t="shared" si="446"/>
        <v>37183.413944950946</v>
      </c>
      <c r="AX363" s="37">
        <f t="shared" si="446"/>
        <v>44582.066768202516</v>
      </c>
      <c r="AY363" s="37">
        <f t="shared" si="446"/>
        <v>39237.840882655131</v>
      </c>
      <c r="BA363" s="37">
        <f t="shared" si="414"/>
        <v>145430.42400333867</v>
      </c>
      <c r="BB363" s="37">
        <f t="shared" si="414"/>
        <v>208047.77673319235</v>
      </c>
      <c r="BC363" s="37">
        <f t="shared" si="414"/>
        <v>363709.32114687661</v>
      </c>
      <c r="BD363" s="37">
        <f t="shared" si="414"/>
        <v>407938.94486651255</v>
      </c>
      <c r="BF363" s="77" t="s">
        <v>247</v>
      </c>
      <c r="BG363" s="77" t="str">
        <f t="shared" si="378"/>
        <v>Facilities &amp; Technology ExpensesWeak  Case Scenario</v>
      </c>
    </row>
    <row r="364" spans="2:59" x14ac:dyDescent="0.25">
      <c r="B364" s="56" t="s">
        <v>74</v>
      </c>
      <c r="C364" s="79" t="s">
        <v>26</v>
      </c>
      <c r="D364" s="68">
        <f t="shared" ref="D364:O364" si="447">D205</f>
        <v>660882.2926385582</v>
      </c>
      <c r="E364" s="68">
        <f t="shared" si="447"/>
        <v>665480.58103785501</v>
      </c>
      <c r="F364" s="68">
        <f t="shared" si="447"/>
        <v>539468.55407151964</v>
      </c>
      <c r="G364" s="68">
        <f t="shared" si="447"/>
        <v>1253682.1872432525</v>
      </c>
      <c r="H364" s="68">
        <f t="shared" si="447"/>
        <v>1031694.0962377526</v>
      </c>
      <c r="I364" s="68">
        <f t="shared" si="447"/>
        <v>1069769.468883184</v>
      </c>
      <c r="J364" s="68">
        <f t="shared" si="447"/>
        <v>1344792.6661957621</v>
      </c>
      <c r="K364" s="68">
        <f t="shared" si="447"/>
        <v>1276857.9352473295</v>
      </c>
      <c r="L364" s="68">
        <f t="shared" si="447"/>
        <v>1509445.4635667405</v>
      </c>
      <c r="M364" s="68">
        <f t="shared" si="447"/>
        <v>2567616.409403149</v>
      </c>
      <c r="N364" s="68">
        <f t="shared" si="447"/>
        <v>2572347.3803068562</v>
      </c>
      <c r="O364" s="68">
        <f t="shared" si="447"/>
        <v>1504391.3848031028</v>
      </c>
      <c r="P364" s="68">
        <f t="shared" ref="P364:AY364" si="448">SUM(P352:P363)</f>
        <v>1129574.926024701</v>
      </c>
      <c r="Q364" s="68">
        <f t="shared" si="448"/>
        <v>1250845.9003716665</v>
      </c>
      <c r="R364" s="68">
        <f t="shared" si="448"/>
        <v>970571.60478111426</v>
      </c>
      <c r="S364" s="68">
        <f t="shared" si="448"/>
        <v>1312595.6014326378</v>
      </c>
      <c r="T364" s="68">
        <f t="shared" si="448"/>
        <v>1138387.4073328797</v>
      </c>
      <c r="U364" s="68">
        <f t="shared" si="448"/>
        <v>1481315.2773750853</v>
      </c>
      <c r="V364" s="68">
        <f t="shared" si="448"/>
        <v>1308435.222609329</v>
      </c>
      <c r="W364" s="68">
        <f t="shared" si="448"/>
        <v>1652815.1530485747</v>
      </c>
      <c r="X364" s="68">
        <f t="shared" si="448"/>
        <v>1811723.446032916</v>
      </c>
      <c r="Y364" s="68">
        <f t="shared" si="448"/>
        <v>1821070.0869497084</v>
      </c>
      <c r="Z364" s="68">
        <f t="shared" si="448"/>
        <v>1981600.0212076835</v>
      </c>
      <c r="AA364" s="68">
        <f t="shared" si="448"/>
        <v>1993234.9175448183</v>
      </c>
      <c r="AB364" s="68">
        <f t="shared" si="448"/>
        <v>2235756.481087375</v>
      </c>
      <c r="AC364" s="68">
        <f t="shared" si="448"/>
        <v>2320730.1932450174</v>
      </c>
      <c r="AD364" s="68">
        <f t="shared" si="448"/>
        <v>2064544.6441873899</v>
      </c>
      <c r="AE364" s="68">
        <f t="shared" si="448"/>
        <v>2421724.9150605551</v>
      </c>
      <c r="AF364" s="68">
        <f t="shared" si="448"/>
        <v>2241281.3805214362</v>
      </c>
      <c r="AG364" s="68">
        <f t="shared" si="448"/>
        <v>2597759.2571732439</v>
      </c>
      <c r="AH364" s="68">
        <f t="shared" si="448"/>
        <v>2419969.0774686816</v>
      </c>
      <c r="AI364" s="68">
        <f t="shared" si="448"/>
        <v>2776908.617553731</v>
      </c>
      <c r="AJ364" s="68">
        <f t="shared" si="448"/>
        <v>2939148.634014836</v>
      </c>
      <c r="AK364" s="68">
        <f t="shared" si="448"/>
        <v>2949423.7643900309</v>
      </c>
      <c r="AL364" s="68">
        <f t="shared" si="448"/>
        <v>3115948.5271710525</v>
      </c>
      <c r="AM364" s="68">
        <f t="shared" si="448"/>
        <v>3125984.3192950189</v>
      </c>
      <c r="AN364" s="68">
        <f t="shared" si="448"/>
        <v>3294074.258139092</v>
      </c>
      <c r="AO364" s="68">
        <f t="shared" si="448"/>
        <v>3375485.4708516193</v>
      </c>
      <c r="AP364" s="68">
        <f t="shared" si="448"/>
        <v>1753317.3865854866</v>
      </c>
      <c r="AQ364" s="68">
        <f t="shared" si="448"/>
        <v>2664889.3322497201</v>
      </c>
      <c r="AR364" s="68">
        <f t="shared" si="448"/>
        <v>1927780.6441318279</v>
      </c>
      <c r="AS364" s="68">
        <f t="shared" si="448"/>
        <v>2840387.0101569556</v>
      </c>
      <c r="AT364" s="68">
        <f t="shared" si="448"/>
        <v>2102906.1862942707</v>
      </c>
      <c r="AU364" s="68">
        <f t="shared" si="448"/>
        <v>3015845.9518876858</v>
      </c>
      <c r="AV364" s="68">
        <f t="shared" si="448"/>
        <v>3646693.9119836907</v>
      </c>
      <c r="AW364" s="68">
        <f t="shared" si="448"/>
        <v>3190635.4452006188</v>
      </c>
      <c r="AX364" s="68">
        <f t="shared" si="448"/>
        <v>3825499.2578550656</v>
      </c>
      <c r="AY364" s="68">
        <f t="shared" si="448"/>
        <v>3366921.7705154042</v>
      </c>
      <c r="BA364" s="134">
        <f t="shared" si="414"/>
        <v>15996428.419635063</v>
      </c>
      <c r="BB364" s="134">
        <f t="shared" si="414"/>
        <v>17852169.564711113</v>
      </c>
      <c r="BC364" s="134">
        <f t="shared" si="414"/>
        <v>31209179.811168373</v>
      </c>
      <c r="BD364" s="134">
        <f t="shared" si="414"/>
        <v>35004436.625851437</v>
      </c>
      <c r="BF364" s="77" t="s">
        <v>247</v>
      </c>
      <c r="BG364" s="77" t="str">
        <f t="shared" si="378"/>
        <v>Total Operating ExpensesWeak  Case Scenario</v>
      </c>
    </row>
    <row r="365" spans="2:59" x14ac:dyDescent="0.25">
      <c r="B365" s="60" t="s">
        <v>75</v>
      </c>
      <c r="C365" s="81" t="s">
        <v>26</v>
      </c>
      <c r="D365" s="63">
        <f t="shared" ref="D365:O365" si="449">D206</f>
        <v>-93518.376622934695</v>
      </c>
      <c r="E365" s="63">
        <f t="shared" si="449"/>
        <v>-117640.06718842263</v>
      </c>
      <c r="F365" s="63">
        <f t="shared" si="449"/>
        <v>336862.53136881965</v>
      </c>
      <c r="G365" s="63">
        <f t="shared" si="449"/>
        <v>-315285.48699467134</v>
      </c>
      <c r="H365" s="63">
        <f t="shared" si="449"/>
        <v>-244205.79317588289</v>
      </c>
      <c r="I365" s="63">
        <f t="shared" si="449"/>
        <v>-321697.68744568754</v>
      </c>
      <c r="J365" s="63">
        <f t="shared" si="449"/>
        <v>-587478.32225638011</v>
      </c>
      <c r="K365" s="63">
        <f t="shared" si="449"/>
        <v>488894.56668448972</v>
      </c>
      <c r="L365" s="63">
        <f t="shared" si="449"/>
        <v>-1806196.2583817665</v>
      </c>
      <c r="M365" s="63">
        <f t="shared" si="449"/>
        <v>-1961635.3191885094</v>
      </c>
      <c r="N365" s="63">
        <f t="shared" si="449"/>
        <v>-1488146.1337917086</v>
      </c>
      <c r="O365" s="63">
        <f t="shared" si="449"/>
        <v>1461965.3768824977</v>
      </c>
      <c r="P365" s="37">
        <f>P367-P366</f>
        <v>-140610.98065724279</v>
      </c>
      <c r="Q365" s="37">
        <f t="shared" ref="Q365:AY365" si="450">Q367-Q366</f>
        <v>-147253.81982619141</v>
      </c>
      <c r="R365" s="37">
        <f t="shared" si="450"/>
        <v>-168314.48693291532</v>
      </c>
      <c r="S365" s="37">
        <f t="shared" si="450"/>
        <v>-166824.07669791559</v>
      </c>
      <c r="T365" s="37">
        <f t="shared" si="450"/>
        <v>-181151.30027884524</v>
      </c>
      <c r="U365" s="37">
        <f t="shared" si="450"/>
        <v>-175738.37410009155</v>
      </c>
      <c r="V365" s="37">
        <f t="shared" si="450"/>
        <v>-181958.26245380924</v>
      </c>
      <c r="W365" s="37">
        <f t="shared" si="450"/>
        <v>-161405.01070117121</v>
      </c>
      <c r="X365" s="37">
        <f t="shared" si="450"/>
        <v>-145729.99633073228</v>
      </c>
      <c r="Y365" s="37">
        <f t="shared" si="450"/>
        <v>-123276.79973817282</v>
      </c>
      <c r="Z365" s="37">
        <f t="shared" si="450"/>
        <v>-94364.041540084872</v>
      </c>
      <c r="AA365" s="37">
        <f t="shared" si="450"/>
        <v>-53110.987292849415</v>
      </c>
      <c r="AB365" s="37">
        <f t="shared" si="450"/>
        <v>-119210.74663506181</v>
      </c>
      <c r="AC365" s="37">
        <f t="shared" si="450"/>
        <v>-117675.67591431539</v>
      </c>
      <c r="AD365" s="37">
        <f t="shared" si="450"/>
        <v>-127106.13913121351</v>
      </c>
      <c r="AE365" s="37">
        <f t="shared" si="450"/>
        <v>-114509.20679560909</v>
      </c>
      <c r="AF365" s="37">
        <f t="shared" si="450"/>
        <v>-119548.66215983054</v>
      </c>
      <c r="AG365" s="37">
        <f t="shared" si="450"/>
        <v>-105302.00632842167</v>
      </c>
      <c r="AH365" s="37">
        <f t="shared" si="450"/>
        <v>-108760.93829966473</v>
      </c>
      <c r="AI365" s="37">
        <f t="shared" si="450"/>
        <v>-93556.956683115335</v>
      </c>
      <c r="AJ365" s="37">
        <f t="shared" si="450"/>
        <v>-85541.214686142834</v>
      </c>
      <c r="AK365" s="37">
        <f t="shared" si="450"/>
        <v>-83407.732092897902</v>
      </c>
      <c r="AL365" s="37">
        <f t="shared" si="450"/>
        <v>-77588.212979501026</v>
      </c>
      <c r="AM365" s="37">
        <f t="shared" si="450"/>
        <v>-79100.593251212267</v>
      </c>
      <c r="AN365" s="37">
        <f t="shared" si="450"/>
        <v>-78728.002065879293</v>
      </c>
      <c r="AO365" s="37">
        <f t="shared" si="450"/>
        <v>-75588.043460374814</v>
      </c>
      <c r="AP365" s="37">
        <f t="shared" si="450"/>
        <v>-130983.82633679919</v>
      </c>
      <c r="AQ365" s="37">
        <f t="shared" si="450"/>
        <v>-99014.563883076975</v>
      </c>
      <c r="AR365" s="37">
        <f t="shared" si="450"/>
        <v>-123810.99963135738</v>
      </c>
      <c r="AS365" s="37">
        <f t="shared" si="450"/>
        <v>-91831.63498385073</v>
      </c>
      <c r="AT365" s="37">
        <f t="shared" si="450"/>
        <v>-116808.03777976218</v>
      </c>
      <c r="AU365" s="37">
        <f t="shared" si="450"/>
        <v>-85122.361179639323</v>
      </c>
      <c r="AV365" s="37">
        <f t="shared" si="450"/>
        <v>-63375.798955205712</v>
      </c>
      <c r="AW365" s="37">
        <f t="shared" si="450"/>
        <v>-79268.540166316583</v>
      </c>
      <c r="AX365" s="37">
        <f t="shared" si="450"/>
        <v>-57748.130702323717</v>
      </c>
      <c r="AY365" s="37">
        <f t="shared" si="450"/>
        <v>-73927.173721656058</v>
      </c>
      <c r="BA365" s="174">
        <f t="shared" si="414"/>
        <v>-4648080.9701101556</v>
      </c>
      <c r="BB365" s="174">
        <f t="shared" si="414"/>
        <v>-1739738.1365500216</v>
      </c>
      <c r="BC365" s="174">
        <f t="shared" si="414"/>
        <v>-1231308.0849569864</v>
      </c>
      <c r="BD365" s="174">
        <f t="shared" si="414"/>
        <v>-1076207.112866242</v>
      </c>
      <c r="BF365" s="77" t="s">
        <v>247</v>
      </c>
      <c r="BG365" s="77" t="str">
        <f t="shared" si="378"/>
        <v>Contribution excl. D&amp;A and SBCWeak  Case Scenario</v>
      </c>
    </row>
    <row r="366" spans="2:59" x14ac:dyDescent="0.25">
      <c r="B366" s="61" t="s">
        <v>76</v>
      </c>
      <c r="C366" s="80" t="s">
        <v>26</v>
      </c>
      <c r="D366" s="64">
        <f t="shared" ref="D366:O366" si="451">D207</f>
        <v>24839.49494318182</v>
      </c>
      <c r="E366" s="64">
        <f t="shared" si="451"/>
        <v>26729.779900568174</v>
      </c>
      <c r="F366" s="64">
        <f t="shared" si="451"/>
        <v>39129.349360795452</v>
      </c>
      <c r="G366" s="64">
        <f t="shared" si="451"/>
        <v>56058.401278409081</v>
      </c>
      <c r="H366" s="64">
        <f t="shared" si="451"/>
        <v>71786.252114898962</v>
      </c>
      <c r="I366" s="64">
        <f t="shared" si="451"/>
        <v>111790.84577777777</v>
      </c>
      <c r="J366" s="64">
        <f t="shared" si="451"/>
        <v>165660.23419805081</v>
      </c>
      <c r="K366" s="64">
        <f t="shared" si="451"/>
        <v>170376.62966866163</v>
      </c>
      <c r="L366" s="64">
        <f t="shared" si="451"/>
        <v>236854.87413622506</v>
      </c>
      <c r="M366" s="64">
        <f t="shared" si="451"/>
        <v>233301.60961706124</v>
      </c>
      <c r="N366" s="64">
        <f t="shared" si="451"/>
        <v>326423.82485553023</v>
      </c>
      <c r="O366" s="64">
        <f t="shared" si="451"/>
        <v>-385836.4838023769</v>
      </c>
      <c r="P366" s="152">
        <f>AVERAGE(D366:O366)</f>
        <v>89759.567670731965</v>
      </c>
      <c r="Q366" s="152">
        <f t="shared" ref="Q366:AY366" si="452">AVERAGE(E366:P366)</f>
        <v>95169.573731361132</v>
      </c>
      <c r="R366" s="152">
        <f t="shared" si="452"/>
        <v>100872.8898839272</v>
      </c>
      <c r="S366" s="152">
        <f t="shared" si="452"/>
        <v>106018.18492752152</v>
      </c>
      <c r="T366" s="152">
        <f t="shared" si="452"/>
        <v>110181.50023161422</v>
      </c>
      <c r="U366" s="152">
        <f t="shared" si="452"/>
        <v>113381.10424134049</v>
      </c>
      <c r="V366" s="152">
        <f t="shared" si="452"/>
        <v>113513.62577997071</v>
      </c>
      <c r="W366" s="152">
        <f t="shared" si="452"/>
        <v>109168.07507846404</v>
      </c>
      <c r="X366" s="152">
        <f t="shared" si="452"/>
        <v>104067.36219594757</v>
      </c>
      <c r="Y366" s="152">
        <f t="shared" si="452"/>
        <v>93001.736200924453</v>
      </c>
      <c r="Z366" s="152">
        <f t="shared" si="452"/>
        <v>81310.080082913046</v>
      </c>
      <c r="AA366" s="152">
        <f t="shared" si="452"/>
        <v>60883.934685194959</v>
      </c>
      <c r="AB366" s="152">
        <f t="shared" si="452"/>
        <v>98110.636225825932</v>
      </c>
      <c r="AC366" s="152">
        <f t="shared" si="452"/>
        <v>98806.558605417085</v>
      </c>
      <c r="AD366" s="152">
        <f t="shared" si="452"/>
        <v>99109.640678255106</v>
      </c>
      <c r="AE366" s="152">
        <f t="shared" si="452"/>
        <v>98962.703244449105</v>
      </c>
      <c r="AF366" s="152">
        <f t="shared" si="452"/>
        <v>98374.74643752641</v>
      </c>
      <c r="AG366" s="152">
        <f t="shared" si="452"/>
        <v>97390.850288019064</v>
      </c>
      <c r="AH366" s="152">
        <f t="shared" si="452"/>
        <v>96058.329125242293</v>
      </c>
      <c r="AI366" s="152">
        <f t="shared" si="452"/>
        <v>94603.721070681582</v>
      </c>
      <c r="AJ366" s="152">
        <f t="shared" si="452"/>
        <v>93390.024903366386</v>
      </c>
      <c r="AK366" s="152">
        <f t="shared" si="452"/>
        <v>92500.246795651285</v>
      </c>
      <c r="AL366" s="152">
        <f t="shared" si="452"/>
        <v>92458.456011878516</v>
      </c>
      <c r="AM366" s="152">
        <f t="shared" si="452"/>
        <v>93387.487339292304</v>
      </c>
      <c r="AN366" s="152">
        <f t="shared" si="452"/>
        <v>96096.116727133747</v>
      </c>
      <c r="AO366" s="152">
        <f t="shared" si="452"/>
        <v>95928.240102242737</v>
      </c>
      <c r="AP366" s="152">
        <f t="shared" si="452"/>
        <v>95688.380226978217</v>
      </c>
      <c r="AQ366" s="152">
        <f t="shared" si="452"/>
        <v>95403.275189371823</v>
      </c>
      <c r="AR366" s="152">
        <f t="shared" si="452"/>
        <v>95106.656184782041</v>
      </c>
      <c r="AS366" s="152">
        <f t="shared" si="452"/>
        <v>94834.315330386671</v>
      </c>
      <c r="AT366" s="152">
        <f t="shared" si="452"/>
        <v>94621.270750583964</v>
      </c>
      <c r="AU366" s="152">
        <f t="shared" si="452"/>
        <v>94501.515886029098</v>
      </c>
      <c r="AV366" s="152">
        <f t="shared" si="452"/>
        <v>94492.998787308054</v>
      </c>
      <c r="AW366" s="152">
        <f t="shared" si="452"/>
        <v>94584.91327763653</v>
      </c>
      <c r="AX366" s="152">
        <f t="shared" si="452"/>
        <v>94758.635484468643</v>
      </c>
      <c r="AY366" s="152">
        <f t="shared" si="452"/>
        <v>94950.317107184484</v>
      </c>
      <c r="BA366" s="175">
        <f t="shared" si="414"/>
        <v>1077114.8120487835</v>
      </c>
      <c r="BB366" s="175">
        <f t="shared" si="414"/>
        <v>1177327.6347099112</v>
      </c>
      <c r="BC366" s="175">
        <f t="shared" si="414"/>
        <v>1153153.400725605</v>
      </c>
      <c r="BD366" s="175">
        <f t="shared" si="414"/>
        <v>1140966.6350541061</v>
      </c>
      <c r="BF366" s="77" t="s">
        <v>247</v>
      </c>
      <c r="BG366" s="77" t="str">
        <f t="shared" si="378"/>
        <v>Depreciation and AmortizationWeak  Case Scenario</v>
      </c>
    </row>
    <row r="367" spans="2:59" x14ac:dyDescent="0.25">
      <c r="B367" s="44" t="s">
        <v>77</v>
      </c>
      <c r="C367" s="81" t="s">
        <v>26</v>
      </c>
      <c r="D367" s="67">
        <f t="shared" ref="D367:O367" si="453">D208</f>
        <v>-118357.87156611723</v>
      </c>
      <c r="E367" s="67">
        <f t="shared" si="453"/>
        <v>-144369.84708899015</v>
      </c>
      <c r="F367" s="67">
        <f t="shared" si="453"/>
        <v>297733.18200802652</v>
      </c>
      <c r="G367" s="67">
        <f t="shared" si="453"/>
        <v>-371343.88827308314</v>
      </c>
      <c r="H367" s="67">
        <f t="shared" si="453"/>
        <v>-315992.0452907827</v>
      </c>
      <c r="I367" s="67">
        <f t="shared" si="453"/>
        <v>-433488.53322346165</v>
      </c>
      <c r="J367" s="67">
        <f t="shared" si="453"/>
        <v>-753138.55645442428</v>
      </c>
      <c r="K367" s="67">
        <f t="shared" si="453"/>
        <v>318517.93701582728</v>
      </c>
      <c r="L367" s="67">
        <f t="shared" si="453"/>
        <v>-2043051.1325179981</v>
      </c>
      <c r="M367" s="67">
        <f t="shared" si="453"/>
        <v>-2194936.9288055636</v>
      </c>
      <c r="N367" s="67">
        <f t="shared" si="453"/>
        <v>-1814569.9586472407</v>
      </c>
      <c r="O367" s="67">
        <f t="shared" si="453"/>
        <v>1847801.8606848763</v>
      </c>
      <c r="P367" s="67">
        <f t="shared" ref="P367:AY367" si="454">P347-P364-P366</f>
        <v>-50851.412986510826</v>
      </c>
      <c r="Q367" s="67">
        <f t="shared" si="454"/>
        <v>-52084.246094830276</v>
      </c>
      <c r="R367" s="67">
        <f t="shared" si="454"/>
        <v>-67441.597048988115</v>
      </c>
      <c r="S367" s="67">
        <f t="shared" si="454"/>
        <v>-60805.891770394068</v>
      </c>
      <c r="T367" s="67">
        <f t="shared" si="454"/>
        <v>-70969.800047231023</v>
      </c>
      <c r="U367" s="67">
        <f t="shared" si="454"/>
        <v>-62357.269858751053</v>
      </c>
      <c r="V367" s="67">
        <f t="shared" si="454"/>
        <v>-68444.636673838526</v>
      </c>
      <c r="W367" s="67">
        <f t="shared" si="454"/>
        <v>-52236.935622707169</v>
      </c>
      <c r="X367" s="67">
        <f t="shared" si="454"/>
        <v>-41662.634134784705</v>
      </c>
      <c r="Y367" s="67">
        <f t="shared" si="454"/>
        <v>-30275.063537248367</v>
      </c>
      <c r="Z367" s="67">
        <f t="shared" si="454"/>
        <v>-13053.961457171827</v>
      </c>
      <c r="AA367" s="67">
        <f t="shared" si="454"/>
        <v>7772.9473923455444</v>
      </c>
      <c r="AB367" s="67">
        <f t="shared" si="454"/>
        <v>-21100.110409235873</v>
      </c>
      <c r="AC367" s="67">
        <f t="shared" si="454"/>
        <v>-18869.117308898305</v>
      </c>
      <c r="AD367" s="67">
        <f t="shared" si="454"/>
        <v>-27996.498452958404</v>
      </c>
      <c r="AE367" s="67">
        <f t="shared" si="454"/>
        <v>-15546.503551159985</v>
      </c>
      <c r="AF367" s="67">
        <f t="shared" si="454"/>
        <v>-21173.915722304126</v>
      </c>
      <c r="AG367" s="67">
        <f t="shared" si="454"/>
        <v>-7911.1560404026095</v>
      </c>
      <c r="AH367" s="67">
        <f t="shared" si="454"/>
        <v>-12702.60917442244</v>
      </c>
      <c r="AI367" s="67">
        <f t="shared" si="454"/>
        <v>1046.764387566247</v>
      </c>
      <c r="AJ367" s="67">
        <f t="shared" si="454"/>
        <v>7848.8102172235522</v>
      </c>
      <c r="AK367" s="67">
        <f t="shared" si="454"/>
        <v>9092.5147027533822</v>
      </c>
      <c r="AL367" s="67">
        <f t="shared" si="454"/>
        <v>14870.24303237749</v>
      </c>
      <c r="AM367" s="67">
        <f t="shared" si="454"/>
        <v>14286.894088080036</v>
      </c>
      <c r="AN367" s="67">
        <f t="shared" si="454"/>
        <v>17368.114661254454</v>
      </c>
      <c r="AO367" s="67">
        <f t="shared" si="454"/>
        <v>20340.196641867922</v>
      </c>
      <c r="AP367" s="67">
        <f t="shared" si="454"/>
        <v>-35295.446109820972</v>
      </c>
      <c r="AQ367" s="67">
        <f t="shared" si="454"/>
        <v>-3611.2886937051517</v>
      </c>
      <c r="AR367" s="67">
        <f t="shared" si="454"/>
        <v>-28704.343446575338</v>
      </c>
      <c r="AS367" s="67">
        <f t="shared" si="454"/>
        <v>3002.6803465359408</v>
      </c>
      <c r="AT367" s="67">
        <f t="shared" si="454"/>
        <v>-22186.767029178212</v>
      </c>
      <c r="AU367" s="67">
        <f t="shared" si="454"/>
        <v>9379.1547063897742</v>
      </c>
      <c r="AV367" s="67">
        <f t="shared" si="454"/>
        <v>31117.199832102342</v>
      </c>
      <c r="AW367" s="67">
        <f t="shared" si="454"/>
        <v>15316.373111319946</v>
      </c>
      <c r="AX367" s="67">
        <f t="shared" si="454"/>
        <v>37010.504782144926</v>
      </c>
      <c r="AY367" s="67">
        <f t="shared" si="454"/>
        <v>21023.143385528427</v>
      </c>
      <c r="BA367" s="174">
        <f t="shared" si="414"/>
        <v>-5725195.7821589317</v>
      </c>
      <c r="BB367" s="174">
        <f t="shared" si="414"/>
        <v>-562410.50184011052</v>
      </c>
      <c r="BC367" s="174">
        <f t="shared" si="414"/>
        <v>-78154.684231381034</v>
      </c>
      <c r="BD367" s="174">
        <f t="shared" si="414"/>
        <v>64759.522187864059</v>
      </c>
      <c r="BF367" s="77" t="s">
        <v>247</v>
      </c>
      <c r="BG367" s="77" t="str">
        <f t="shared" si="378"/>
        <v>ContributionWeak  Case Scenario</v>
      </c>
    </row>
    <row r="368" spans="2:59" x14ac:dyDescent="0.25">
      <c r="B368" s="62" t="s">
        <v>78</v>
      </c>
      <c r="C368" s="80" t="s">
        <v>26</v>
      </c>
      <c r="D368" s="64">
        <f t="shared" ref="D368:O368" si="455">D209</f>
        <v>121.76223011363638</v>
      </c>
      <c r="E368" s="64">
        <f t="shared" si="455"/>
        <v>842.33053977272721</v>
      </c>
      <c r="F368" s="64">
        <f t="shared" si="455"/>
        <v>300.38132102272732</v>
      </c>
      <c r="G368" s="64">
        <f t="shared" si="455"/>
        <v>238.08398437499994</v>
      </c>
      <c r="H368" s="64">
        <f t="shared" si="455"/>
        <v>295.84720643939386</v>
      </c>
      <c r="I368" s="64">
        <f t="shared" si="455"/>
        <v>258.33779687500004</v>
      </c>
      <c r="J368" s="64">
        <f t="shared" si="455"/>
        <v>276.7103851010101</v>
      </c>
      <c r="K368" s="64">
        <f t="shared" si="455"/>
        <v>270.40537247474748</v>
      </c>
      <c r="L368" s="64">
        <f t="shared" si="455"/>
        <v>263.77738415404036</v>
      </c>
      <c r="M368" s="64">
        <f t="shared" si="455"/>
        <v>227.6311710858586</v>
      </c>
      <c r="N368" s="64">
        <f t="shared" si="455"/>
        <v>214.51625000000004</v>
      </c>
      <c r="O368" s="64">
        <f t="shared" si="455"/>
        <v>0</v>
      </c>
      <c r="P368" s="152">
        <f>AVERAGE(D368:O368)</f>
        <v>275.81530345117841</v>
      </c>
      <c r="Q368" s="152">
        <f>P368</f>
        <v>275.81530345117841</v>
      </c>
      <c r="R368" s="152">
        <f t="shared" ref="R368:AY368" si="456">Q368</f>
        <v>275.81530345117841</v>
      </c>
      <c r="S368" s="152">
        <f t="shared" si="456"/>
        <v>275.81530345117841</v>
      </c>
      <c r="T368" s="152">
        <f t="shared" si="456"/>
        <v>275.81530345117841</v>
      </c>
      <c r="U368" s="152">
        <f t="shared" si="456"/>
        <v>275.81530345117841</v>
      </c>
      <c r="V368" s="152">
        <f t="shared" si="456"/>
        <v>275.81530345117841</v>
      </c>
      <c r="W368" s="152">
        <f t="shared" si="456"/>
        <v>275.81530345117841</v>
      </c>
      <c r="X368" s="152">
        <f t="shared" si="456"/>
        <v>275.81530345117841</v>
      </c>
      <c r="Y368" s="152">
        <f t="shared" si="456"/>
        <v>275.81530345117841</v>
      </c>
      <c r="Z368" s="152">
        <f t="shared" si="456"/>
        <v>275.81530345117841</v>
      </c>
      <c r="AA368" s="152">
        <f t="shared" si="456"/>
        <v>275.81530345117841</v>
      </c>
      <c r="AB368" s="152">
        <f t="shared" si="456"/>
        <v>275.81530345117841</v>
      </c>
      <c r="AC368" s="152">
        <f t="shared" si="456"/>
        <v>275.81530345117841</v>
      </c>
      <c r="AD368" s="152">
        <f t="shared" si="456"/>
        <v>275.81530345117841</v>
      </c>
      <c r="AE368" s="152">
        <f t="shared" si="456"/>
        <v>275.81530345117841</v>
      </c>
      <c r="AF368" s="152">
        <f t="shared" si="456"/>
        <v>275.81530345117841</v>
      </c>
      <c r="AG368" s="152">
        <f t="shared" si="456"/>
        <v>275.81530345117841</v>
      </c>
      <c r="AH368" s="152">
        <f t="shared" si="456"/>
        <v>275.81530345117841</v>
      </c>
      <c r="AI368" s="152">
        <f t="shared" si="456"/>
        <v>275.81530345117841</v>
      </c>
      <c r="AJ368" s="152">
        <f t="shared" si="456"/>
        <v>275.81530345117841</v>
      </c>
      <c r="AK368" s="152">
        <f t="shared" si="456"/>
        <v>275.81530345117841</v>
      </c>
      <c r="AL368" s="152">
        <f t="shared" si="456"/>
        <v>275.81530345117841</v>
      </c>
      <c r="AM368" s="152">
        <f t="shared" si="456"/>
        <v>275.81530345117841</v>
      </c>
      <c r="AN368" s="152">
        <f t="shared" si="456"/>
        <v>275.81530345117841</v>
      </c>
      <c r="AO368" s="152">
        <f t="shared" si="456"/>
        <v>275.81530345117841</v>
      </c>
      <c r="AP368" s="152">
        <f t="shared" si="456"/>
        <v>275.81530345117841</v>
      </c>
      <c r="AQ368" s="152">
        <f t="shared" si="456"/>
        <v>275.81530345117841</v>
      </c>
      <c r="AR368" s="152">
        <f t="shared" si="456"/>
        <v>275.81530345117841</v>
      </c>
      <c r="AS368" s="152">
        <f t="shared" si="456"/>
        <v>275.81530345117841</v>
      </c>
      <c r="AT368" s="152">
        <f t="shared" si="456"/>
        <v>275.81530345117841</v>
      </c>
      <c r="AU368" s="152">
        <f t="shared" si="456"/>
        <v>275.81530345117841</v>
      </c>
      <c r="AV368" s="152">
        <f t="shared" si="456"/>
        <v>275.81530345117841</v>
      </c>
      <c r="AW368" s="152">
        <f t="shared" si="456"/>
        <v>275.81530345117841</v>
      </c>
      <c r="AX368" s="152">
        <f t="shared" si="456"/>
        <v>275.81530345117841</v>
      </c>
      <c r="AY368" s="152">
        <f t="shared" si="456"/>
        <v>275.81530345117841</v>
      </c>
      <c r="BA368" s="175">
        <f t="shared" si="414"/>
        <v>3309.7836414141411</v>
      </c>
      <c r="BB368" s="175">
        <f t="shared" si="414"/>
        <v>3309.7836414141407</v>
      </c>
      <c r="BC368" s="175">
        <f t="shared" si="414"/>
        <v>3309.7836414141407</v>
      </c>
      <c r="BD368" s="175">
        <f t="shared" si="414"/>
        <v>3309.7836414141407</v>
      </c>
      <c r="BF368" s="77" t="s">
        <v>247</v>
      </c>
      <c r="BG368" s="77" t="str">
        <f t="shared" si="378"/>
        <v>Stock CompensationWeak  Case Scenario</v>
      </c>
    </row>
    <row r="369" spans="2:59" x14ac:dyDescent="0.25">
      <c r="B369" s="57" t="s">
        <v>79</v>
      </c>
      <c r="C369" s="81" t="s">
        <v>26</v>
      </c>
      <c r="D369" s="67">
        <f t="shared" ref="D369:O369" si="457">D210</f>
        <v>-118479.63379623088</v>
      </c>
      <c r="E369" s="67">
        <f t="shared" si="457"/>
        <v>-145212.17762876287</v>
      </c>
      <c r="F369" s="67">
        <f t="shared" si="457"/>
        <v>297432.80068700376</v>
      </c>
      <c r="G369" s="67">
        <f t="shared" si="457"/>
        <v>-371581.97225745814</v>
      </c>
      <c r="H369" s="67">
        <f t="shared" si="457"/>
        <v>-316287.89249722211</v>
      </c>
      <c r="I369" s="67">
        <f t="shared" si="457"/>
        <v>-433746.87102033664</v>
      </c>
      <c r="J369" s="67">
        <f t="shared" si="457"/>
        <v>-753415.26683952531</v>
      </c>
      <c r="K369" s="67">
        <f t="shared" si="457"/>
        <v>318247.53164335253</v>
      </c>
      <c r="L369" s="67">
        <f t="shared" si="457"/>
        <v>-2043314.9099021521</v>
      </c>
      <c r="M369" s="67">
        <f t="shared" si="457"/>
        <v>-2195164.5599766495</v>
      </c>
      <c r="N369" s="67">
        <f t="shared" si="457"/>
        <v>-1814784.4748972408</v>
      </c>
      <c r="O369" s="67">
        <f t="shared" si="457"/>
        <v>1847801.8606848763</v>
      </c>
      <c r="P369" s="67">
        <f>P367-P368</f>
        <v>-51127.228289962004</v>
      </c>
      <c r="Q369" s="67">
        <f t="shared" ref="Q369:AY369" si="458">Q367-Q368</f>
        <v>-52360.061398281454</v>
      </c>
      <c r="R369" s="67">
        <f t="shared" si="458"/>
        <v>-67717.412352439293</v>
      </c>
      <c r="S369" s="67">
        <f t="shared" si="458"/>
        <v>-61081.707073845246</v>
      </c>
      <c r="T369" s="67">
        <f t="shared" si="458"/>
        <v>-71245.615350682201</v>
      </c>
      <c r="U369" s="67">
        <f t="shared" si="458"/>
        <v>-62633.085162202231</v>
      </c>
      <c r="V369" s="67">
        <f t="shared" si="458"/>
        <v>-68720.451977289704</v>
      </c>
      <c r="W369" s="67">
        <f t="shared" si="458"/>
        <v>-52512.750926158347</v>
      </c>
      <c r="X369" s="67">
        <f t="shared" si="458"/>
        <v>-41938.449438235883</v>
      </c>
      <c r="Y369" s="67">
        <f t="shared" si="458"/>
        <v>-30550.878840699545</v>
      </c>
      <c r="Z369" s="67">
        <f t="shared" si="458"/>
        <v>-13329.776760623005</v>
      </c>
      <c r="AA369" s="67">
        <f t="shared" si="458"/>
        <v>7497.1320888943656</v>
      </c>
      <c r="AB369" s="67">
        <f t="shared" si="458"/>
        <v>-21375.925712687051</v>
      </c>
      <c r="AC369" s="67">
        <f t="shared" si="458"/>
        <v>-19144.932612349483</v>
      </c>
      <c r="AD369" s="67">
        <f t="shared" si="458"/>
        <v>-28272.313756409581</v>
      </c>
      <c r="AE369" s="67">
        <f t="shared" si="458"/>
        <v>-15822.318854611163</v>
      </c>
      <c r="AF369" s="67">
        <f t="shared" si="458"/>
        <v>-21449.731025755304</v>
      </c>
      <c r="AG369" s="67">
        <f t="shared" si="458"/>
        <v>-8186.9713438537883</v>
      </c>
      <c r="AH369" s="67">
        <f t="shared" si="458"/>
        <v>-12978.424477873617</v>
      </c>
      <c r="AI369" s="67">
        <f t="shared" si="458"/>
        <v>770.94908411506867</v>
      </c>
      <c r="AJ369" s="67">
        <f t="shared" si="458"/>
        <v>7572.9949137723734</v>
      </c>
      <c r="AK369" s="67">
        <f t="shared" si="458"/>
        <v>8816.6993993022043</v>
      </c>
      <c r="AL369" s="67">
        <f t="shared" si="458"/>
        <v>14594.427728926312</v>
      </c>
      <c r="AM369" s="67">
        <f t="shared" si="458"/>
        <v>14011.078784628859</v>
      </c>
      <c r="AN369" s="67">
        <f t="shared" si="458"/>
        <v>17092.299357803277</v>
      </c>
      <c r="AO369" s="67">
        <f t="shared" si="458"/>
        <v>20064.381338416744</v>
      </c>
      <c r="AP369" s="67">
        <f t="shared" si="458"/>
        <v>-35571.26141327215</v>
      </c>
      <c r="AQ369" s="67">
        <f t="shared" si="458"/>
        <v>-3887.10399715633</v>
      </c>
      <c r="AR369" s="67">
        <f t="shared" si="458"/>
        <v>-28980.158750026516</v>
      </c>
      <c r="AS369" s="67">
        <f t="shared" si="458"/>
        <v>2726.8650430847624</v>
      </c>
      <c r="AT369" s="67">
        <f t="shared" si="458"/>
        <v>-22462.58233262939</v>
      </c>
      <c r="AU369" s="67">
        <f t="shared" si="458"/>
        <v>9103.3394029385963</v>
      </c>
      <c r="AV369" s="67">
        <f t="shared" si="458"/>
        <v>30841.384528651164</v>
      </c>
      <c r="AW369" s="67">
        <f t="shared" si="458"/>
        <v>15040.557807868769</v>
      </c>
      <c r="AX369" s="67">
        <f t="shared" si="458"/>
        <v>36734.689478693748</v>
      </c>
      <c r="AY369" s="67">
        <f t="shared" si="458"/>
        <v>20747.328082077249</v>
      </c>
      <c r="BA369" s="174">
        <f t="shared" si="414"/>
        <v>-5728505.5658003455</v>
      </c>
      <c r="BB369" s="174">
        <f t="shared" si="414"/>
        <v>-565720.28548152442</v>
      </c>
      <c r="BC369" s="174">
        <f t="shared" si="414"/>
        <v>-81464.467872795169</v>
      </c>
      <c r="BD369" s="174">
        <f t="shared" si="414"/>
        <v>61449.738546449924</v>
      </c>
      <c r="BF369" s="77" t="s">
        <v>247</v>
      </c>
      <c r="BG369" s="77" t="str">
        <f t="shared" si="378"/>
        <v>Contribution incl. Stock CompWeak  Case Scenario</v>
      </c>
    </row>
    <row r="370" spans="2:59" x14ac:dyDescent="0.25">
      <c r="B370" s="58" t="s">
        <v>80</v>
      </c>
      <c r="C370" s="80" t="s">
        <v>26</v>
      </c>
      <c r="D370" s="64">
        <f t="shared" ref="D370:O370" si="459">D211</f>
        <v>0</v>
      </c>
      <c r="E370" s="64">
        <f t="shared" si="459"/>
        <v>0</v>
      </c>
      <c r="F370" s="64">
        <f t="shared" si="459"/>
        <v>0</v>
      </c>
      <c r="G370" s="64">
        <f t="shared" si="459"/>
        <v>0</v>
      </c>
      <c r="H370" s="64">
        <f t="shared" si="459"/>
        <v>0</v>
      </c>
      <c r="I370" s="64">
        <f t="shared" si="459"/>
        <v>0</v>
      </c>
      <c r="J370" s="64">
        <f t="shared" si="459"/>
        <v>0</v>
      </c>
      <c r="K370" s="64">
        <f t="shared" si="459"/>
        <v>0</v>
      </c>
      <c r="L370" s="64">
        <f t="shared" si="459"/>
        <v>0</v>
      </c>
      <c r="M370" s="64">
        <f t="shared" si="459"/>
        <v>0</v>
      </c>
      <c r="N370" s="64">
        <f t="shared" si="459"/>
        <v>0</v>
      </c>
      <c r="O370" s="64">
        <f t="shared" si="459"/>
        <v>0</v>
      </c>
      <c r="P370" s="118">
        <v>0</v>
      </c>
      <c r="Q370" s="118">
        <v>0</v>
      </c>
      <c r="R370" s="118">
        <v>0</v>
      </c>
      <c r="S370" s="118">
        <v>0</v>
      </c>
      <c r="T370" s="118">
        <v>0</v>
      </c>
      <c r="U370" s="118">
        <v>0</v>
      </c>
      <c r="V370" s="118">
        <v>0</v>
      </c>
      <c r="W370" s="118">
        <v>0</v>
      </c>
      <c r="X370" s="118">
        <v>0</v>
      </c>
      <c r="Y370" s="118">
        <v>0</v>
      </c>
      <c r="Z370" s="118">
        <v>0</v>
      </c>
      <c r="AA370" s="118">
        <v>0</v>
      </c>
      <c r="AB370" s="118">
        <v>0</v>
      </c>
      <c r="AC370" s="118">
        <v>0</v>
      </c>
      <c r="AD370" s="118">
        <v>0</v>
      </c>
      <c r="AE370" s="118">
        <v>0</v>
      </c>
      <c r="AF370" s="118">
        <v>0</v>
      </c>
      <c r="AG370" s="118">
        <v>0</v>
      </c>
      <c r="AH370" s="118">
        <v>0</v>
      </c>
      <c r="AI370" s="118">
        <v>0</v>
      </c>
      <c r="AJ370" s="118">
        <v>0</v>
      </c>
      <c r="AK370" s="118">
        <v>0</v>
      </c>
      <c r="AL370" s="118">
        <v>0</v>
      </c>
      <c r="AM370" s="118">
        <v>0</v>
      </c>
      <c r="AN370" s="118">
        <v>0</v>
      </c>
      <c r="AO370" s="118">
        <v>0</v>
      </c>
      <c r="AP370" s="118">
        <v>0</v>
      </c>
      <c r="AQ370" s="118">
        <v>0</v>
      </c>
      <c r="AR370" s="118">
        <v>0</v>
      </c>
      <c r="AS370" s="118">
        <v>0</v>
      </c>
      <c r="AT370" s="118">
        <v>0</v>
      </c>
      <c r="AU370" s="118">
        <v>0</v>
      </c>
      <c r="AV370" s="118">
        <v>0</v>
      </c>
      <c r="AW370" s="118">
        <v>0</v>
      </c>
      <c r="AX370" s="118">
        <v>0</v>
      </c>
      <c r="AY370" s="118">
        <v>0</v>
      </c>
      <c r="BA370" s="175">
        <f t="shared" si="414"/>
        <v>0</v>
      </c>
      <c r="BB370" s="175">
        <f t="shared" si="414"/>
        <v>0</v>
      </c>
      <c r="BC370" s="175">
        <f t="shared" si="414"/>
        <v>0</v>
      </c>
      <c r="BD370" s="175">
        <f t="shared" si="414"/>
        <v>0</v>
      </c>
      <c r="BF370" s="77" t="s">
        <v>247</v>
      </c>
      <c r="BG370" s="77" t="str">
        <f t="shared" si="378"/>
        <v>Corporate AllocationWeak  Case Scenario</v>
      </c>
    </row>
    <row r="371" spans="2:59" x14ac:dyDescent="0.25">
      <c r="B371" s="59" t="s">
        <v>81</v>
      </c>
      <c r="C371" s="79" t="s">
        <v>26</v>
      </c>
      <c r="D371" s="68">
        <f t="shared" ref="D371:O371" si="460">D212</f>
        <v>-118479.63379623088</v>
      </c>
      <c r="E371" s="68">
        <f t="shared" si="460"/>
        <v>-145212.17762876287</v>
      </c>
      <c r="F371" s="68">
        <f t="shared" si="460"/>
        <v>297432.80068700376</v>
      </c>
      <c r="G371" s="68">
        <f t="shared" si="460"/>
        <v>-371581.97225745814</v>
      </c>
      <c r="H371" s="68">
        <f t="shared" si="460"/>
        <v>-316287.89249722211</v>
      </c>
      <c r="I371" s="68">
        <f t="shared" si="460"/>
        <v>-433746.87102033664</v>
      </c>
      <c r="J371" s="68">
        <f t="shared" si="460"/>
        <v>-753415.26683952531</v>
      </c>
      <c r="K371" s="68">
        <f t="shared" si="460"/>
        <v>318247.53164335253</v>
      </c>
      <c r="L371" s="68">
        <f t="shared" si="460"/>
        <v>-2043314.9099021521</v>
      </c>
      <c r="M371" s="68">
        <f t="shared" si="460"/>
        <v>-2195164.5599766495</v>
      </c>
      <c r="N371" s="68">
        <f t="shared" si="460"/>
        <v>-1814784.4748972408</v>
      </c>
      <c r="O371" s="68">
        <f t="shared" si="460"/>
        <v>1847801.8606848763</v>
      </c>
      <c r="P371" s="68">
        <f t="shared" ref="P371:AY371" si="461">SUM(P369:P370)</f>
        <v>-51127.228289962004</v>
      </c>
      <c r="Q371" s="68">
        <f t="shared" si="461"/>
        <v>-52360.061398281454</v>
      </c>
      <c r="R371" s="68">
        <f t="shared" si="461"/>
        <v>-67717.412352439293</v>
      </c>
      <c r="S371" s="68">
        <f t="shared" si="461"/>
        <v>-61081.707073845246</v>
      </c>
      <c r="T371" s="68">
        <f t="shared" si="461"/>
        <v>-71245.615350682201</v>
      </c>
      <c r="U371" s="68">
        <f t="shared" si="461"/>
        <v>-62633.085162202231</v>
      </c>
      <c r="V371" s="68">
        <f t="shared" si="461"/>
        <v>-68720.451977289704</v>
      </c>
      <c r="W371" s="68">
        <f t="shared" si="461"/>
        <v>-52512.750926158347</v>
      </c>
      <c r="X371" s="68">
        <f t="shared" si="461"/>
        <v>-41938.449438235883</v>
      </c>
      <c r="Y371" s="68">
        <f t="shared" si="461"/>
        <v>-30550.878840699545</v>
      </c>
      <c r="Z371" s="68">
        <f t="shared" si="461"/>
        <v>-13329.776760623005</v>
      </c>
      <c r="AA371" s="68">
        <f t="shared" si="461"/>
        <v>7497.1320888943656</v>
      </c>
      <c r="AB371" s="68">
        <f t="shared" si="461"/>
        <v>-21375.925712687051</v>
      </c>
      <c r="AC371" s="68">
        <f t="shared" si="461"/>
        <v>-19144.932612349483</v>
      </c>
      <c r="AD371" s="68">
        <f t="shared" si="461"/>
        <v>-28272.313756409581</v>
      </c>
      <c r="AE371" s="68">
        <f t="shared" si="461"/>
        <v>-15822.318854611163</v>
      </c>
      <c r="AF371" s="68">
        <f t="shared" si="461"/>
        <v>-21449.731025755304</v>
      </c>
      <c r="AG371" s="68">
        <f t="shared" si="461"/>
        <v>-8186.9713438537883</v>
      </c>
      <c r="AH371" s="68">
        <f t="shared" si="461"/>
        <v>-12978.424477873617</v>
      </c>
      <c r="AI371" s="68">
        <f t="shared" si="461"/>
        <v>770.94908411506867</v>
      </c>
      <c r="AJ371" s="68">
        <f t="shared" si="461"/>
        <v>7572.9949137723734</v>
      </c>
      <c r="AK371" s="68">
        <f t="shared" si="461"/>
        <v>8816.6993993022043</v>
      </c>
      <c r="AL371" s="68">
        <f t="shared" si="461"/>
        <v>14594.427728926312</v>
      </c>
      <c r="AM371" s="68">
        <f t="shared" si="461"/>
        <v>14011.078784628859</v>
      </c>
      <c r="AN371" s="68">
        <f t="shared" si="461"/>
        <v>17092.299357803277</v>
      </c>
      <c r="AO371" s="68">
        <f t="shared" si="461"/>
        <v>20064.381338416744</v>
      </c>
      <c r="AP371" s="68">
        <f t="shared" si="461"/>
        <v>-35571.26141327215</v>
      </c>
      <c r="AQ371" s="68">
        <f t="shared" si="461"/>
        <v>-3887.10399715633</v>
      </c>
      <c r="AR371" s="68">
        <f t="shared" si="461"/>
        <v>-28980.158750026516</v>
      </c>
      <c r="AS371" s="68">
        <f t="shared" si="461"/>
        <v>2726.8650430847624</v>
      </c>
      <c r="AT371" s="68">
        <f t="shared" si="461"/>
        <v>-22462.58233262939</v>
      </c>
      <c r="AU371" s="68">
        <f t="shared" si="461"/>
        <v>9103.3394029385963</v>
      </c>
      <c r="AV371" s="68">
        <f t="shared" si="461"/>
        <v>30841.384528651164</v>
      </c>
      <c r="AW371" s="68">
        <f t="shared" si="461"/>
        <v>15040.557807868769</v>
      </c>
      <c r="AX371" s="68">
        <f t="shared" si="461"/>
        <v>36734.689478693748</v>
      </c>
      <c r="AY371" s="68">
        <f t="shared" si="461"/>
        <v>20747.328082077249</v>
      </c>
      <c r="BA371" s="176">
        <f t="shared" si="414"/>
        <v>-5728505.5658003455</v>
      </c>
      <c r="BB371" s="176">
        <f t="shared" si="414"/>
        <v>-565720.28548152442</v>
      </c>
      <c r="BC371" s="176">
        <f t="shared" si="414"/>
        <v>-81464.467872795169</v>
      </c>
      <c r="BD371" s="176">
        <f t="shared" si="414"/>
        <v>61449.738546449924</v>
      </c>
      <c r="BF371" s="77" t="s">
        <v>247</v>
      </c>
      <c r="BG371" s="77" t="str">
        <f t="shared" si="378"/>
        <v>EBITWeak  Case Scenario</v>
      </c>
    </row>
    <row r="372" spans="2:59" x14ac:dyDescent="0.25">
      <c r="B372" s="35"/>
      <c r="C372" s="35"/>
    </row>
    <row r="373" spans="2:59" x14ac:dyDescent="0.25">
      <c r="B373" s="35"/>
      <c r="C373" s="35"/>
    </row>
    <row r="374" spans="2:59" x14ac:dyDescent="0.25">
      <c r="B374" s="69" t="s">
        <v>82</v>
      </c>
      <c r="C374" s="69" t="s">
        <v>113</v>
      </c>
      <c r="D374" s="70">
        <v>44562</v>
      </c>
      <c r="E374" s="70">
        <v>44593</v>
      </c>
      <c r="F374" s="70">
        <v>44621</v>
      </c>
      <c r="G374" s="70">
        <v>44652</v>
      </c>
      <c r="H374" s="70">
        <v>44682</v>
      </c>
      <c r="I374" s="70">
        <v>44713</v>
      </c>
      <c r="J374" s="70">
        <v>44743</v>
      </c>
      <c r="K374" s="70">
        <v>44774</v>
      </c>
      <c r="L374" s="70">
        <v>44805</v>
      </c>
      <c r="M374" s="70">
        <v>44835</v>
      </c>
      <c r="N374" s="70">
        <v>44866</v>
      </c>
      <c r="O374" s="70">
        <v>44896</v>
      </c>
      <c r="P374" s="70">
        <v>44927</v>
      </c>
      <c r="Q374" s="70">
        <v>44958</v>
      </c>
      <c r="R374" s="70">
        <v>44986</v>
      </c>
      <c r="S374" s="70">
        <v>45017</v>
      </c>
      <c r="T374" s="70">
        <v>45047</v>
      </c>
      <c r="U374" s="70">
        <v>45078</v>
      </c>
      <c r="V374" s="70">
        <v>45108</v>
      </c>
      <c r="W374" s="70">
        <v>45139</v>
      </c>
      <c r="X374" s="70">
        <v>45170</v>
      </c>
      <c r="Y374" s="70">
        <v>45200</v>
      </c>
      <c r="Z374" s="70">
        <v>45231</v>
      </c>
      <c r="AA374" s="70">
        <v>45261</v>
      </c>
      <c r="AB374" s="70">
        <v>45292</v>
      </c>
      <c r="AC374" s="70">
        <v>45323</v>
      </c>
      <c r="AD374" s="70">
        <v>45352</v>
      </c>
      <c r="AE374" s="70">
        <v>45383</v>
      </c>
      <c r="AF374" s="70">
        <v>45413</v>
      </c>
      <c r="AG374" s="70">
        <v>45444</v>
      </c>
      <c r="AH374" s="70">
        <v>45474</v>
      </c>
      <c r="AI374" s="70">
        <v>45505</v>
      </c>
      <c r="AJ374" s="70">
        <v>45536</v>
      </c>
      <c r="AK374" s="70">
        <v>45566</v>
      </c>
      <c r="AL374" s="70">
        <v>45597</v>
      </c>
      <c r="AM374" s="70">
        <v>45627</v>
      </c>
      <c r="AN374" s="70">
        <v>45658</v>
      </c>
      <c r="AO374" s="70">
        <v>45689</v>
      </c>
      <c r="AP374" s="70">
        <v>45717</v>
      </c>
      <c r="AQ374" s="70">
        <v>45748</v>
      </c>
      <c r="AR374" s="70">
        <v>45778</v>
      </c>
      <c r="AS374" s="70">
        <v>45809</v>
      </c>
      <c r="AT374" s="70">
        <v>45839</v>
      </c>
      <c r="AU374" s="70">
        <v>45870</v>
      </c>
      <c r="AV374" s="70">
        <v>45901</v>
      </c>
      <c r="AW374" s="70">
        <v>45931</v>
      </c>
      <c r="AX374" s="70">
        <v>45962</v>
      </c>
      <c r="AY374" s="70">
        <v>45992</v>
      </c>
      <c r="BA374" s="49">
        <v>2022</v>
      </c>
      <c r="BB374" s="49">
        <f>BA374+1</f>
        <v>2023</v>
      </c>
      <c r="BC374" s="49">
        <f>BB374+1</f>
        <v>2024</v>
      </c>
      <c r="BD374" s="49">
        <f>BC374+1</f>
        <v>2025</v>
      </c>
    </row>
    <row r="375" spans="2:59" x14ac:dyDescent="0.25">
      <c r="B375" s="48" t="s">
        <v>83</v>
      </c>
      <c r="C375" s="82" t="s">
        <v>118</v>
      </c>
      <c r="D375" s="66">
        <f t="shared" ref="D375:O375" si="462">D216</f>
        <v>2796592</v>
      </c>
      <c r="E375" s="66">
        <f t="shared" si="462"/>
        <v>3528766</v>
      </c>
      <c r="F375" s="66">
        <f t="shared" si="462"/>
        <v>5206040</v>
      </c>
      <c r="G375" s="66">
        <f t="shared" si="462"/>
        <v>6819183</v>
      </c>
      <c r="H375" s="66">
        <f t="shared" si="462"/>
        <v>8353469</v>
      </c>
      <c r="I375" s="66">
        <f t="shared" si="462"/>
        <v>9373781</v>
      </c>
      <c r="J375" s="66">
        <f t="shared" si="462"/>
        <v>12653373</v>
      </c>
      <c r="K375" s="66">
        <f t="shared" si="462"/>
        <v>13085161</v>
      </c>
      <c r="L375" s="66">
        <f t="shared" si="462"/>
        <v>15473871</v>
      </c>
      <c r="M375" s="66">
        <f t="shared" si="462"/>
        <v>17227719</v>
      </c>
      <c r="N375" s="66">
        <f t="shared" si="462"/>
        <v>18770028</v>
      </c>
      <c r="O375" s="66">
        <f t="shared" si="462"/>
        <v>22973636</v>
      </c>
      <c r="P375" s="37">
        <f t="shared" ref="P375:AY375" si="463">P393*P471</f>
        <v>16826709.587347426</v>
      </c>
      <c r="Q375" s="37">
        <f t="shared" si="463"/>
        <v>18633222.302615017</v>
      </c>
      <c r="R375" s="37">
        <f t="shared" si="463"/>
        <v>14458117.076706825</v>
      </c>
      <c r="S375" s="37">
        <f t="shared" si="463"/>
        <v>19553076.544170421</v>
      </c>
      <c r="T375" s="37">
        <f t="shared" si="463"/>
        <v>16957984.689423695</v>
      </c>
      <c r="U375" s="37">
        <f t="shared" si="463"/>
        <v>22066408.70421242</v>
      </c>
      <c r="V375" s="37">
        <f t="shared" si="463"/>
        <v>19491101.473176673</v>
      </c>
      <c r="W375" s="37">
        <f t="shared" si="463"/>
        <v>24621156.101430159</v>
      </c>
      <c r="X375" s="37">
        <f t="shared" si="463"/>
        <v>26988333.023884393</v>
      </c>
      <c r="Y375" s="37">
        <f t="shared" si="463"/>
        <v>27127565.233010676</v>
      </c>
      <c r="Z375" s="37">
        <f t="shared" si="463"/>
        <v>29518898.929962687</v>
      </c>
      <c r="AA375" s="37">
        <f t="shared" si="463"/>
        <v>29692218.129276726</v>
      </c>
      <c r="AB375" s="37">
        <f t="shared" si="463"/>
        <v>32017066.40655018</v>
      </c>
      <c r="AC375" s="37">
        <f t="shared" si="463"/>
        <v>33233929.248266786</v>
      </c>
      <c r="AD375" s="37">
        <f t="shared" si="463"/>
        <v>29565233.750362057</v>
      </c>
      <c r="AE375" s="37">
        <f t="shared" si="463"/>
        <v>34680220.354848489</v>
      </c>
      <c r="AF375" s="37">
        <f t="shared" si="463"/>
        <v>32096185.520624608</v>
      </c>
      <c r="AG375" s="37">
        <f t="shared" si="463"/>
        <v>37201113.515142173</v>
      </c>
      <c r="AH375" s="37">
        <f t="shared" si="463"/>
        <v>34655075.948803581</v>
      </c>
      <c r="AI375" s="37">
        <f t="shared" si="463"/>
        <v>39766615.177113585</v>
      </c>
      <c r="AJ375" s="37">
        <f t="shared" si="463"/>
        <v>42089967.216915637</v>
      </c>
      <c r="AK375" s="37">
        <f t="shared" si="463"/>
        <v>42237111.834114067</v>
      </c>
      <c r="AL375" s="37">
        <f t="shared" si="463"/>
        <v>44621823.422069266</v>
      </c>
      <c r="AM375" s="37">
        <f t="shared" si="463"/>
        <v>44765540.604863279</v>
      </c>
      <c r="AN375" s="37">
        <f t="shared" si="463"/>
        <v>47172666.237627298</v>
      </c>
      <c r="AO375" s="37">
        <f t="shared" si="463"/>
        <v>48338512.440334968</v>
      </c>
      <c r="AP375" s="37">
        <f t="shared" si="463"/>
        <v>25108315.54014523</v>
      </c>
      <c r="AQ375" s="37">
        <f t="shared" si="463"/>
        <v>38162447.224685922</v>
      </c>
      <c r="AR375" s="37">
        <f t="shared" si="463"/>
        <v>27606710.043131299</v>
      </c>
      <c r="AS375" s="37">
        <f t="shared" si="463"/>
        <v>40675655.105455868</v>
      </c>
      <c r="AT375" s="37">
        <f t="shared" si="463"/>
        <v>30114588.767996356</v>
      </c>
      <c r="AU375" s="37">
        <f t="shared" si="463"/>
        <v>43188308.266270444</v>
      </c>
      <c r="AV375" s="37">
        <f t="shared" si="463"/>
        <v>52222342.697876818</v>
      </c>
      <c r="AW375" s="37">
        <f t="shared" si="463"/>
        <v>45691374.616253972</v>
      </c>
      <c r="AX375" s="37">
        <f t="shared" si="463"/>
        <v>54782917.913038731</v>
      </c>
      <c r="AY375" s="37">
        <f t="shared" si="463"/>
        <v>48215876.292494252</v>
      </c>
      <c r="BA375" s="37">
        <f t="shared" ref="BA375:BD390" si="464">SUMIF($D$10:$AY$10,BA$11,$D375:$AY375)</f>
        <v>136261619</v>
      </c>
      <c r="BB375" s="37">
        <f t="shared" si="464"/>
        <v>265934791.79521713</v>
      </c>
      <c r="BC375" s="37">
        <f t="shared" si="464"/>
        <v>446929882.99967366</v>
      </c>
      <c r="BD375" s="37">
        <f t="shared" si="464"/>
        <v>501279715.14531118</v>
      </c>
      <c r="BF375" s="77" t="s">
        <v>247</v>
      </c>
      <c r="BG375" s="77" t="str">
        <f t="shared" ref="BG375:BG438" si="465">B375&amp;BF375</f>
        <v>Shopping_SessionsWeak  Case Scenario</v>
      </c>
    </row>
    <row r="376" spans="2:59" x14ac:dyDescent="0.25">
      <c r="B376" s="48" t="s">
        <v>84</v>
      </c>
      <c r="C376" s="82" t="s">
        <v>26</v>
      </c>
      <c r="D376" s="66">
        <f t="shared" ref="D376:O376" si="466">D217</f>
        <v>1864207.2101772917</v>
      </c>
      <c r="E376" s="66">
        <f t="shared" si="466"/>
        <v>2319329.3047254118</v>
      </c>
      <c r="F376" s="66">
        <f t="shared" si="466"/>
        <v>3150787.8476903862</v>
      </c>
      <c r="G376" s="66">
        <f t="shared" si="466"/>
        <v>3773627.7988826744</v>
      </c>
      <c r="H376" s="66">
        <f t="shared" si="466"/>
        <v>4300225.3061124636</v>
      </c>
      <c r="I376" s="66">
        <f t="shared" si="466"/>
        <v>18247365.581348725</v>
      </c>
      <c r="J376" s="66">
        <f t="shared" si="466"/>
        <v>21245195.98070107</v>
      </c>
      <c r="K376" s="66">
        <f t="shared" si="466"/>
        <v>22620034.052684646</v>
      </c>
      <c r="L376" s="66">
        <f t="shared" si="466"/>
        <v>22584444.765369497</v>
      </c>
      <c r="M376" s="66">
        <f t="shared" si="466"/>
        <v>21096865.380601585</v>
      </c>
      <c r="N376" s="66">
        <f t="shared" si="466"/>
        <v>24462300.98517682</v>
      </c>
      <c r="O376" s="66">
        <f t="shared" si="466"/>
        <v>30620172.352799725</v>
      </c>
      <c r="P376" s="37">
        <f t="shared" ref="P376:AY376" si="467">P334*P475</f>
        <v>20513956.671616901</v>
      </c>
      <c r="Q376" s="37">
        <f t="shared" si="467"/>
        <v>22716331.614581991</v>
      </c>
      <c r="R376" s="37">
        <f t="shared" si="467"/>
        <v>17626333.046583671</v>
      </c>
      <c r="S376" s="37">
        <f t="shared" si="467"/>
        <v>23837754.074363403</v>
      </c>
      <c r="T376" s="37">
        <f t="shared" si="467"/>
        <v>20673998.166484065</v>
      </c>
      <c r="U376" s="37">
        <f t="shared" si="467"/>
        <v>26901834.236016121</v>
      </c>
      <c r="V376" s="37">
        <f t="shared" si="467"/>
        <v>23762198.368449144</v>
      </c>
      <c r="W376" s="37">
        <f t="shared" si="467"/>
        <v>30016404.980902452</v>
      </c>
      <c r="X376" s="37">
        <f t="shared" si="467"/>
        <v>32902302.819050901</v>
      </c>
      <c r="Y376" s="37">
        <f t="shared" si="467"/>
        <v>33072045.066665232</v>
      </c>
      <c r="Z376" s="37">
        <f t="shared" si="467"/>
        <v>35987393.167968281</v>
      </c>
      <c r="AA376" s="37">
        <f t="shared" si="467"/>
        <v>36198691.908618145</v>
      </c>
      <c r="AB376" s="37">
        <f t="shared" si="467"/>
        <v>40603071.584390126</v>
      </c>
      <c r="AC376" s="37">
        <f t="shared" si="467"/>
        <v>42146260.096517384</v>
      </c>
      <c r="AD376" s="37">
        <f t="shared" si="467"/>
        <v>37493731.847012274</v>
      </c>
      <c r="AE376" s="37">
        <f t="shared" si="467"/>
        <v>43980402.568745561</v>
      </c>
      <c r="AF376" s="37">
        <f t="shared" si="467"/>
        <v>40703408.04281719</v>
      </c>
      <c r="AG376" s="37">
        <f t="shared" si="467"/>
        <v>47177322.740765557</v>
      </c>
      <c r="AH376" s="37">
        <f t="shared" si="467"/>
        <v>43948515.196379066</v>
      </c>
      <c r="AI376" s="37">
        <f t="shared" si="467"/>
        <v>50430814.06030713</v>
      </c>
      <c r="AJ376" s="37">
        <f t="shared" si="467"/>
        <v>53377218.580632627</v>
      </c>
      <c r="AK376" s="37">
        <f t="shared" si="467"/>
        <v>53563822.916879483</v>
      </c>
      <c r="AL376" s="37">
        <f t="shared" si="467"/>
        <v>56588041.753307939</v>
      </c>
      <c r="AM376" s="37">
        <f t="shared" si="467"/>
        <v>56770299.521299392</v>
      </c>
      <c r="AN376" s="37">
        <f t="shared" si="467"/>
        <v>59822943.16886799</v>
      </c>
      <c r="AO376" s="37">
        <f t="shared" si="467"/>
        <v>61301433.928260148</v>
      </c>
      <c r="AP376" s="37">
        <f t="shared" si="467"/>
        <v>31841603.484053228</v>
      </c>
      <c r="AQ376" s="37">
        <f t="shared" si="467"/>
        <v>48396456.965289846</v>
      </c>
      <c r="AR376" s="37">
        <f t="shared" si="467"/>
        <v>35009991.541930914</v>
      </c>
      <c r="AS376" s="37">
        <f t="shared" si="467"/>
        <v>51583630.899141528</v>
      </c>
      <c r="AT376" s="37">
        <f t="shared" si="467"/>
        <v>38190407.202056237</v>
      </c>
      <c r="AU376" s="37">
        <f t="shared" si="467"/>
        <v>54770101.353987031</v>
      </c>
      <c r="AV376" s="37">
        <f t="shared" si="467"/>
        <v>66226789.548484296</v>
      </c>
      <c r="AW376" s="37">
        <f t="shared" si="467"/>
        <v>57944414.106390446</v>
      </c>
      <c r="AX376" s="37">
        <f t="shared" si="467"/>
        <v>69474033.297748119</v>
      </c>
      <c r="AY376" s="37">
        <f t="shared" si="467"/>
        <v>61145910.488780022</v>
      </c>
      <c r="BA376" s="37">
        <f t="shared" si="464"/>
        <v>176284556.56627029</v>
      </c>
      <c r="BB376" s="37">
        <f t="shared" si="464"/>
        <v>324209244.12130034</v>
      </c>
      <c r="BC376" s="37">
        <f t="shared" si="464"/>
        <v>566782908.9090538</v>
      </c>
      <c r="BD376" s="37">
        <f t="shared" si="464"/>
        <v>635707715.98498988</v>
      </c>
      <c r="BF376" s="77" t="s">
        <v>247</v>
      </c>
      <c r="BG376" s="77" t="str">
        <f t="shared" si="465"/>
        <v>Cash Gross BookingsWeak  Case Scenario</v>
      </c>
    </row>
    <row r="377" spans="2:59" x14ac:dyDescent="0.25">
      <c r="B377" s="48" t="s">
        <v>85</v>
      </c>
      <c r="C377" s="82" t="s">
        <v>115</v>
      </c>
      <c r="D377" s="66">
        <f t="shared" ref="D377:O377" si="468">D218</f>
        <v>749629.19880330656</v>
      </c>
      <c r="E377" s="66">
        <f t="shared" si="468"/>
        <v>817552.19073827844</v>
      </c>
      <c r="F377" s="66">
        <f t="shared" si="468"/>
        <v>1176368.7209670213</v>
      </c>
      <c r="G377" s="66">
        <f t="shared" si="468"/>
        <v>1524982.401400768</v>
      </c>
      <c r="H377" s="66">
        <f t="shared" si="468"/>
        <v>1805864.8396064879</v>
      </c>
      <c r="I377" s="66">
        <f t="shared" si="468"/>
        <v>1947692.9977403206</v>
      </c>
      <c r="J377" s="66">
        <f t="shared" si="468"/>
        <v>2147587.6058494058</v>
      </c>
      <c r="K377" s="66">
        <f t="shared" si="468"/>
        <v>2691268.988341684</v>
      </c>
      <c r="L377" s="66">
        <f t="shared" si="468"/>
        <v>3181458.7531864848</v>
      </c>
      <c r="M377" s="66">
        <f t="shared" si="468"/>
        <v>3518046.0214677388</v>
      </c>
      <c r="N377" s="66">
        <f t="shared" si="468"/>
        <v>3528074.7136657913</v>
      </c>
      <c r="O377" s="66">
        <f t="shared" si="468"/>
        <v>3621784.9109204719</v>
      </c>
      <c r="P377" s="37">
        <f t="shared" ref="P377:AY377" si="469">P456*P392</f>
        <v>3432081.4324526209</v>
      </c>
      <c r="Q377" s="37">
        <f t="shared" si="469"/>
        <v>3557301.0017515486</v>
      </c>
      <c r="R377" s="37">
        <f t="shared" si="469"/>
        <v>5309764.8074430004</v>
      </c>
      <c r="S377" s="37">
        <f t="shared" si="469"/>
        <v>4209968.6921111392</v>
      </c>
      <c r="T377" s="37">
        <f t="shared" si="469"/>
        <v>5746712.478993075</v>
      </c>
      <c r="U377" s="37">
        <f t="shared" si="469"/>
        <v>4646423.1401948677</v>
      </c>
      <c r="V377" s="37">
        <f t="shared" si="469"/>
        <v>6169800.4092408838</v>
      </c>
      <c r="W377" s="37">
        <f t="shared" si="469"/>
        <v>5056149.4342598934</v>
      </c>
      <c r="X377" s="37">
        <f t="shared" si="469"/>
        <v>4880931.0453029936</v>
      </c>
      <c r="Y377" s="37">
        <f t="shared" si="469"/>
        <v>5465466.582883684</v>
      </c>
      <c r="Z377" s="37">
        <f t="shared" si="469"/>
        <v>5293380.2988095749</v>
      </c>
      <c r="AA377" s="37">
        <f t="shared" si="469"/>
        <v>5877752.0401728861</v>
      </c>
      <c r="AB377" s="37">
        <f t="shared" si="469"/>
        <v>5693100.5252541192</v>
      </c>
      <c r="AC377" s="37">
        <f t="shared" si="469"/>
        <v>5989014.1087577026</v>
      </c>
      <c r="AD377" s="37">
        <f t="shared" si="469"/>
        <v>7841514.8724939795</v>
      </c>
      <c r="AE377" s="37">
        <f t="shared" si="469"/>
        <v>6723730.6209780574</v>
      </c>
      <c r="AF377" s="37">
        <f t="shared" si="469"/>
        <v>8222622.2417260967</v>
      </c>
      <c r="AG377" s="37">
        <f t="shared" si="469"/>
        <v>7137696.6464936482</v>
      </c>
      <c r="AH377" s="37">
        <f t="shared" si="469"/>
        <v>8635405.2312775813</v>
      </c>
      <c r="AI377" s="37">
        <f t="shared" si="469"/>
        <v>7542958.1974621285</v>
      </c>
      <c r="AJ377" s="37">
        <f t="shared" si="469"/>
        <v>7356787.9798907405</v>
      </c>
      <c r="AK377" s="37">
        <f t="shared" si="469"/>
        <v>7985168.9857089687</v>
      </c>
      <c r="AL377" s="37">
        <f t="shared" si="469"/>
        <v>7778647.9498940511</v>
      </c>
      <c r="AM377" s="37">
        <f t="shared" si="469"/>
        <v>8378882.0688039307</v>
      </c>
      <c r="AN377" s="37">
        <f t="shared" si="469"/>
        <v>8196220.9547212888</v>
      </c>
      <c r="AO377" s="37">
        <f t="shared" si="469"/>
        <v>8480479.837339012</v>
      </c>
      <c r="AP377" s="37">
        <f t="shared" si="469"/>
        <v>16361904.814630138</v>
      </c>
      <c r="AQ377" s="37">
        <f t="shared" si="469"/>
        <v>13003961.627108779</v>
      </c>
      <c r="AR377" s="37">
        <f t="shared" si="469"/>
        <v>16765435.092344774</v>
      </c>
      <c r="AS377" s="37">
        <f t="shared" si="469"/>
        <v>13422664.091751073</v>
      </c>
      <c r="AT377" s="37">
        <f t="shared" si="469"/>
        <v>17195264.203675784</v>
      </c>
      <c r="AU377" s="37">
        <f t="shared" si="469"/>
        <v>13847754.267381867</v>
      </c>
      <c r="AV377" s="37">
        <f t="shared" si="469"/>
        <v>11542946.041283129</v>
      </c>
      <c r="AW377" s="37">
        <f t="shared" si="469"/>
        <v>14248877.988782782</v>
      </c>
      <c r="AX377" s="37">
        <f t="shared" si="469"/>
        <v>11982143.85941644</v>
      </c>
      <c r="AY377" s="37">
        <f t="shared" si="469"/>
        <v>14677055.163072461</v>
      </c>
      <c r="BA377" s="37">
        <f t="shared" si="464"/>
        <v>26710311.342687756</v>
      </c>
      <c r="BB377" s="37">
        <f t="shared" si="464"/>
        <v>59645731.363616168</v>
      </c>
      <c r="BC377" s="37">
        <f t="shared" si="464"/>
        <v>89285529.428741023</v>
      </c>
      <c r="BD377" s="37">
        <f t="shared" si="464"/>
        <v>159724707.94150752</v>
      </c>
      <c r="BF377" s="77" t="s">
        <v>247</v>
      </c>
      <c r="BG377" s="77" t="str">
        <f t="shared" si="465"/>
        <v>Supply_HoursWeak  Case Scenario</v>
      </c>
    </row>
    <row r="378" spans="2:59" x14ac:dyDescent="0.25">
      <c r="B378" s="48" t="s">
        <v>86</v>
      </c>
      <c r="C378" s="82" t="s">
        <v>118</v>
      </c>
      <c r="D378" s="66">
        <f t="shared" ref="D378:O378" si="470">D219</f>
        <v>1180619</v>
      </c>
      <c r="E378" s="66">
        <f t="shared" si="470"/>
        <v>1362016</v>
      </c>
      <c r="F378" s="66">
        <f t="shared" si="470"/>
        <v>1875762</v>
      </c>
      <c r="G378" s="66">
        <f t="shared" si="470"/>
        <v>2435720</v>
      </c>
      <c r="H378" s="66">
        <f t="shared" si="470"/>
        <v>3076730</v>
      </c>
      <c r="I378" s="66">
        <f t="shared" si="470"/>
        <v>3576600</v>
      </c>
      <c r="J378" s="66">
        <f t="shared" si="470"/>
        <v>4150725</v>
      </c>
      <c r="K378" s="66">
        <f t="shared" si="470"/>
        <v>4863777</v>
      </c>
      <c r="L378" s="66">
        <f t="shared" si="470"/>
        <v>5783313</v>
      </c>
      <c r="M378" s="66">
        <f t="shared" si="470"/>
        <v>6543834</v>
      </c>
      <c r="N378" s="66">
        <f t="shared" si="470"/>
        <v>6904633</v>
      </c>
      <c r="O378" s="66">
        <f t="shared" si="470"/>
        <v>7106763</v>
      </c>
      <c r="P378" s="37">
        <f t="shared" ref="P378:AY378" si="471">P330*P482</f>
        <v>5359163.4111183397</v>
      </c>
      <c r="Q378" s="37">
        <f t="shared" si="471"/>
        <v>5934522.2948695561</v>
      </c>
      <c r="R378" s="37">
        <f t="shared" si="471"/>
        <v>4604786.9091063924</v>
      </c>
      <c r="S378" s="37">
        <f t="shared" si="471"/>
        <v>6227488.021134452</v>
      </c>
      <c r="T378" s="37">
        <f t="shared" si="471"/>
        <v>5400973.4108800851</v>
      </c>
      <c r="U378" s="37">
        <f t="shared" si="471"/>
        <v>7027962.8663301021</v>
      </c>
      <c r="V378" s="37">
        <f t="shared" si="471"/>
        <v>6207749.4898935668</v>
      </c>
      <c r="W378" s="37">
        <f t="shared" si="471"/>
        <v>7841628.1111450531</v>
      </c>
      <c r="X378" s="37">
        <f t="shared" si="471"/>
        <v>8595553.7603997085</v>
      </c>
      <c r="Y378" s="37">
        <f t="shared" si="471"/>
        <v>8639898.0308540929</v>
      </c>
      <c r="Z378" s="37">
        <f t="shared" si="471"/>
        <v>9401517.4066419825</v>
      </c>
      <c r="AA378" s="37">
        <f t="shared" si="471"/>
        <v>9456718.0925863404</v>
      </c>
      <c r="AB378" s="37">
        <f t="shared" si="471"/>
        <v>10197162.429566752</v>
      </c>
      <c r="AC378" s="37">
        <f t="shared" si="471"/>
        <v>10584722.860429645</v>
      </c>
      <c r="AD378" s="37">
        <f t="shared" si="471"/>
        <v>9416274.6515362374</v>
      </c>
      <c r="AE378" s="37">
        <f t="shared" si="471"/>
        <v>11045354.235802444</v>
      </c>
      <c r="AF378" s="37">
        <f t="shared" si="471"/>
        <v>10222361.192228384</v>
      </c>
      <c r="AG378" s="37">
        <f t="shared" si="471"/>
        <v>11848237.195055686</v>
      </c>
      <c r="AH378" s="37">
        <f t="shared" si="471"/>
        <v>11037345.957049508</v>
      </c>
      <c r="AI378" s="37">
        <f t="shared" si="471"/>
        <v>12665327.581422061</v>
      </c>
      <c r="AJ378" s="37">
        <f t="shared" si="471"/>
        <v>13405295.379536124</v>
      </c>
      <c r="AK378" s="37">
        <f t="shared" si="471"/>
        <v>13452159.684440145</v>
      </c>
      <c r="AL378" s="37">
        <f t="shared" si="471"/>
        <v>14211669.975022992</v>
      </c>
      <c r="AM378" s="37">
        <f t="shared" si="471"/>
        <v>14257442.671317568</v>
      </c>
      <c r="AN378" s="37">
        <f t="shared" si="471"/>
        <v>15024091.643899474</v>
      </c>
      <c r="AO378" s="37">
        <f t="shared" si="471"/>
        <v>15395403.71059374</v>
      </c>
      <c r="AP378" s="37">
        <f t="shared" si="471"/>
        <v>7996784.2351507749</v>
      </c>
      <c r="AQ378" s="37">
        <f t="shared" si="471"/>
        <v>12154413.777905576</v>
      </c>
      <c r="AR378" s="37">
        <f t="shared" si="471"/>
        <v>8792501.5640461408</v>
      </c>
      <c r="AS378" s="37">
        <f t="shared" si="471"/>
        <v>12954849.041213626</v>
      </c>
      <c r="AT378" s="37">
        <f t="shared" si="471"/>
        <v>9591239.5366753824</v>
      </c>
      <c r="AU378" s="37">
        <f t="shared" si="471"/>
        <v>13755107.630949652</v>
      </c>
      <c r="AV378" s="37">
        <f t="shared" si="471"/>
        <v>16632370.504557034</v>
      </c>
      <c r="AW378" s="37">
        <f t="shared" si="471"/>
        <v>14552312.903246023</v>
      </c>
      <c r="AX378" s="37">
        <f t="shared" si="471"/>
        <v>17447891.859654922</v>
      </c>
      <c r="AY378" s="37">
        <f t="shared" si="471"/>
        <v>15356345.144034615</v>
      </c>
      <c r="BA378" s="37">
        <f t="shared" si="464"/>
        <v>48860492</v>
      </c>
      <c r="BB378" s="37">
        <f t="shared" si="464"/>
        <v>84697961.80495967</v>
      </c>
      <c r="BC378" s="37">
        <f t="shared" si="464"/>
        <v>142343353.81340754</v>
      </c>
      <c r="BD378" s="37">
        <f t="shared" si="464"/>
        <v>159653311.55192697</v>
      </c>
      <c r="BF378" s="77" t="s">
        <v>247</v>
      </c>
      <c r="BG378" s="77" t="str">
        <f t="shared" si="465"/>
        <v>Cash TripsWeak  Case Scenario</v>
      </c>
    </row>
    <row r="379" spans="2:59" x14ac:dyDescent="0.25">
      <c r="B379" s="48" t="s">
        <v>87</v>
      </c>
      <c r="C379" s="82" t="s">
        <v>26</v>
      </c>
      <c r="D379" s="66">
        <f t="shared" ref="D379:O379" si="472">D220</f>
        <v>12657.483827310878</v>
      </c>
      <c r="E379" s="66">
        <f t="shared" si="472"/>
        <v>14484.255938697319</v>
      </c>
      <c r="F379" s="66">
        <f t="shared" si="472"/>
        <v>25022.719101123592</v>
      </c>
      <c r="G379" s="66">
        <f t="shared" si="472"/>
        <v>29366.914959652364</v>
      </c>
      <c r="H379" s="66">
        <f t="shared" si="472"/>
        <v>28396.38092909539</v>
      </c>
      <c r="I379" s="66">
        <f t="shared" si="472"/>
        <v>17601.440581047736</v>
      </c>
      <c r="J379" s="66">
        <f t="shared" si="472"/>
        <v>16518.593217231901</v>
      </c>
      <c r="K379" s="66">
        <f t="shared" si="472"/>
        <v>20970.516459400147</v>
      </c>
      <c r="L379" s="66">
        <f t="shared" si="472"/>
        <v>17014.825227903439</v>
      </c>
      <c r="M379" s="66">
        <f t="shared" si="472"/>
        <v>13536.940373470705</v>
      </c>
      <c r="N379" s="66">
        <f t="shared" si="472"/>
        <v>14321.99592833876</v>
      </c>
      <c r="O379" s="66">
        <f t="shared" si="472"/>
        <v>18624.483778873586</v>
      </c>
      <c r="P379" s="37">
        <f t="shared" ref="P379:AY379" si="473">P334*P483</f>
        <v>41743.458445405056</v>
      </c>
      <c r="Q379" s="37">
        <f t="shared" si="473"/>
        <v>46225.029133329219</v>
      </c>
      <c r="R379" s="37">
        <f t="shared" si="473"/>
        <v>35867.488308238753</v>
      </c>
      <c r="S379" s="37">
        <f t="shared" si="473"/>
        <v>48506.990268325593</v>
      </c>
      <c r="T379" s="37">
        <f t="shared" si="473"/>
        <v>42069.123825198483</v>
      </c>
      <c r="U379" s="37">
        <f t="shared" si="473"/>
        <v>54742.028440084527</v>
      </c>
      <c r="V379" s="37">
        <f t="shared" si="473"/>
        <v>48353.243406097456</v>
      </c>
      <c r="W379" s="37">
        <f t="shared" si="473"/>
        <v>61079.808934879213</v>
      </c>
      <c r="X379" s="37">
        <f t="shared" si="473"/>
        <v>66952.267301290442</v>
      </c>
      <c r="Y379" s="37">
        <f t="shared" si="473"/>
        <v>67297.672557484737</v>
      </c>
      <c r="Z379" s="37">
        <f t="shared" si="473"/>
        <v>73230.058701646471</v>
      </c>
      <c r="AA379" s="37">
        <f t="shared" si="473"/>
        <v>73660.0264714472</v>
      </c>
      <c r="AB379" s="37">
        <f t="shared" si="473"/>
        <v>82622.414513718672</v>
      </c>
      <c r="AC379" s="37">
        <f t="shared" si="473"/>
        <v>85762.619329425404</v>
      </c>
      <c r="AD379" s="37">
        <f t="shared" si="473"/>
        <v>76295.278496147643</v>
      </c>
      <c r="AE379" s="37">
        <f t="shared" si="473"/>
        <v>89494.880798922546</v>
      </c>
      <c r="AF379" s="37">
        <f t="shared" si="473"/>
        <v>82826.587255718478</v>
      </c>
      <c r="AG379" s="37">
        <f t="shared" si="473"/>
        <v>96000.232569438667</v>
      </c>
      <c r="AH379" s="37">
        <f t="shared" si="473"/>
        <v>89429.993794205613</v>
      </c>
      <c r="AI379" s="37">
        <f t="shared" si="473"/>
        <v>102620.6998870712</v>
      </c>
      <c r="AJ379" s="37">
        <f t="shared" si="473"/>
        <v>108616.28214486812</v>
      </c>
      <c r="AK379" s="37">
        <f t="shared" si="473"/>
        <v>108995.99974301585</v>
      </c>
      <c r="AL379" s="37">
        <f t="shared" si="473"/>
        <v>115149.92486575582</v>
      </c>
      <c r="AM379" s="37">
        <f t="shared" si="473"/>
        <v>115520.79771521591</v>
      </c>
      <c r="AN379" s="37">
        <f t="shared" si="473"/>
        <v>121732.56394299677</v>
      </c>
      <c r="AO379" s="37">
        <f t="shared" si="473"/>
        <v>124741.11653792323</v>
      </c>
      <c r="AP379" s="37">
        <f t="shared" si="473"/>
        <v>64793.870492604277</v>
      </c>
      <c r="AQ379" s="37">
        <f t="shared" si="473"/>
        <v>98481.025507410159</v>
      </c>
      <c r="AR379" s="37">
        <f t="shared" si="473"/>
        <v>71241.162809250774</v>
      </c>
      <c r="AS379" s="37">
        <f t="shared" si="473"/>
        <v>104966.54484411108</v>
      </c>
      <c r="AT379" s="37">
        <f t="shared" si="473"/>
        <v>77712.929863884638</v>
      </c>
      <c r="AU379" s="37">
        <f t="shared" si="473"/>
        <v>111450.63268482454</v>
      </c>
      <c r="AV379" s="37">
        <f t="shared" si="473"/>
        <v>134763.62857462547</v>
      </c>
      <c r="AW379" s="37">
        <f t="shared" si="473"/>
        <v>117909.98104915096</v>
      </c>
      <c r="AX379" s="37">
        <f t="shared" si="473"/>
        <v>141371.38283087991</v>
      </c>
      <c r="AY379" s="37">
        <f t="shared" si="473"/>
        <v>124424.64486270478</v>
      </c>
      <c r="BA379" s="37">
        <f t="shared" si="464"/>
        <v>228516.55032214581</v>
      </c>
      <c r="BB379" s="37">
        <f t="shared" si="464"/>
        <v>659727.19579342718</v>
      </c>
      <c r="BC379" s="37">
        <f t="shared" si="464"/>
        <v>1153335.7111135039</v>
      </c>
      <c r="BD379" s="37">
        <f t="shared" si="464"/>
        <v>1293589.4840003664</v>
      </c>
      <c r="BF379" s="77" t="s">
        <v>247</v>
      </c>
      <c r="BG379" s="77" t="str">
        <f t="shared" si="465"/>
        <v>U4B Gross BookingsWeak  Case Scenario</v>
      </c>
    </row>
    <row r="380" spans="2:59" x14ac:dyDescent="0.25">
      <c r="B380" s="48" t="s">
        <v>88</v>
      </c>
      <c r="C380" s="82" t="s">
        <v>116</v>
      </c>
      <c r="D380" s="66">
        <f t="shared" ref="D380:O380" si="474">D221</f>
        <v>7024900.1558800088</v>
      </c>
      <c r="E380" s="66">
        <f t="shared" si="474"/>
        <v>7818002.51284994</v>
      </c>
      <c r="F380" s="66">
        <f t="shared" si="474"/>
        <v>10152063.992457058</v>
      </c>
      <c r="G380" s="66">
        <f t="shared" si="474"/>
        <v>12180578.394705255</v>
      </c>
      <c r="H380" s="66">
        <f t="shared" si="474"/>
        <v>14416901.59936912</v>
      </c>
      <c r="I380" s="66">
        <f t="shared" si="474"/>
        <v>16400575.061637109</v>
      </c>
      <c r="J380" s="66">
        <f t="shared" si="474"/>
        <v>18640956.964985073</v>
      </c>
      <c r="K380" s="66">
        <f t="shared" si="474"/>
        <v>21789734.216166612</v>
      </c>
      <c r="L380" s="66">
        <f t="shared" si="474"/>
        <v>25978122.523505889</v>
      </c>
      <c r="M380" s="66">
        <f t="shared" si="474"/>
        <v>29406199.991094451</v>
      </c>
      <c r="N380" s="66">
        <f t="shared" si="474"/>
        <v>30901294.032280073</v>
      </c>
      <c r="O380" s="66">
        <f t="shared" si="474"/>
        <v>32060850.817833543</v>
      </c>
      <c r="P380" s="37">
        <f t="shared" ref="P380:AY380" si="475">P330*P455</f>
        <v>25974879.424717549</v>
      </c>
      <c r="Q380" s="37">
        <f t="shared" si="475"/>
        <v>28763538.117298689</v>
      </c>
      <c r="R380" s="37">
        <f t="shared" si="475"/>
        <v>22318555.260399617</v>
      </c>
      <c r="S380" s="37">
        <f t="shared" si="475"/>
        <v>30183489.111798685</v>
      </c>
      <c r="T380" s="37">
        <f t="shared" si="475"/>
        <v>26177524.804088842</v>
      </c>
      <c r="U380" s="37">
        <f t="shared" si="475"/>
        <v>34063243.467364714</v>
      </c>
      <c r="V380" s="37">
        <f t="shared" si="475"/>
        <v>30087820.081080321</v>
      </c>
      <c r="W380" s="37">
        <f t="shared" si="475"/>
        <v>38006929.263976991</v>
      </c>
      <c r="X380" s="37">
        <f t="shared" si="475"/>
        <v>41661068.227898799</v>
      </c>
      <c r="Y380" s="37">
        <f t="shared" si="475"/>
        <v>41875996.751227655</v>
      </c>
      <c r="Z380" s="37">
        <f t="shared" si="475"/>
        <v>45567425.792666562</v>
      </c>
      <c r="AA380" s="37">
        <f t="shared" si="475"/>
        <v>45834973.365220837</v>
      </c>
      <c r="AB380" s="37">
        <f t="shared" si="475"/>
        <v>49423770.887960985</v>
      </c>
      <c r="AC380" s="37">
        <f t="shared" si="475"/>
        <v>51302205.018290013</v>
      </c>
      <c r="AD380" s="37">
        <f t="shared" si="475"/>
        <v>45638951.444594629</v>
      </c>
      <c r="AE380" s="37">
        <f t="shared" si="475"/>
        <v>53534800.577837147</v>
      </c>
      <c r="AF380" s="37">
        <f t="shared" si="475"/>
        <v>49545904.656158835</v>
      </c>
      <c r="AG380" s="37">
        <f t="shared" si="475"/>
        <v>57426226.619352721</v>
      </c>
      <c r="AH380" s="37">
        <f t="shared" si="475"/>
        <v>53495985.923561908</v>
      </c>
      <c r="AI380" s="37">
        <f t="shared" si="475"/>
        <v>61386513.447130851</v>
      </c>
      <c r="AJ380" s="37">
        <f t="shared" si="475"/>
        <v>64973001.273628317</v>
      </c>
      <c r="AK380" s="37">
        <f t="shared" si="475"/>
        <v>65200143.940463163</v>
      </c>
      <c r="AL380" s="37">
        <f t="shared" si="475"/>
        <v>68881350.633805022</v>
      </c>
      <c r="AM380" s="37">
        <f t="shared" si="475"/>
        <v>69103202.474472761</v>
      </c>
      <c r="AN380" s="37">
        <f t="shared" si="475"/>
        <v>72819009.046555445</v>
      </c>
      <c r="AO380" s="37">
        <f t="shared" si="475"/>
        <v>74618690.344072297</v>
      </c>
      <c r="AP380" s="37">
        <f t="shared" si="475"/>
        <v>38758942.461539514</v>
      </c>
      <c r="AQ380" s="37">
        <f t="shared" si="475"/>
        <v>58910208.20604936</v>
      </c>
      <c r="AR380" s="37">
        <f t="shared" si="475"/>
        <v>42615638.010575287</v>
      </c>
      <c r="AS380" s="37">
        <f t="shared" si="475"/>
        <v>62789770.715485878</v>
      </c>
      <c r="AT380" s="37">
        <f t="shared" si="475"/>
        <v>46486974.064248338</v>
      </c>
      <c r="AU380" s="37">
        <f t="shared" si="475"/>
        <v>66668476.920611665</v>
      </c>
      <c r="AV380" s="37">
        <f t="shared" si="475"/>
        <v>80614040.898025855</v>
      </c>
      <c r="AW380" s="37">
        <f t="shared" si="475"/>
        <v>70532384.257657439</v>
      </c>
      <c r="AX380" s="37">
        <f t="shared" si="475"/>
        <v>84566722.919813558</v>
      </c>
      <c r="AY380" s="37">
        <f t="shared" si="475"/>
        <v>74429380.655405074</v>
      </c>
      <c r="BA380" s="37">
        <f t="shared" si="464"/>
        <v>226770180.2627641</v>
      </c>
      <c r="BB380" s="37">
        <f t="shared" si="464"/>
        <v>410515443.66773927</v>
      </c>
      <c r="BC380" s="37">
        <f t="shared" si="464"/>
        <v>689912056.89725637</v>
      </c>
      <c r="BD380" s="37">
        <f t="shared" si="464"/>
        <v>773810238.50003958</v>
      </c>
      <c r="BF380" s="77" t="s">
        <v>247</v>
      </c>
      <c r="BG380" s="77" t="str">
        <f t="shared" si="465"/>
        <v>Rider MilesWeak  Case Scenario</v>
      </c>
    </row>
    <row r="381" spans="2:59" x14ac:dyDescent="0.25">
      <c r="B381" s="48" t="s">
        <v>89</v>
      </c>
      <c r="C381" s="82" t="s">
        <v>116</v>
      </c>
      <c r="D381" s="66">
        <f t="shared" ref="D381:O381" si="476">D222</f>
        <v>7024898.8699999936</v>
      </c>
      <c r="E381" s="66">
        <f t="shared" si="476"/>
        <v>7817995.1500000097</v>
      </c>
      <c r="F381" s="66">
        <f t="shared" si="476"/>
        <v>10152064.009999989</v>
      </c>
      <c r="G381" s="66">
        <f t="shared" si="476"/>
        <v>12180578.560000032</v>
      </c>
      <c r="H381" s="66">
        <f t="shared" si="476"/>
        <v>14416903.809999915</v>
      </c>
      <c r="I381" s="66">
        <f t="shared" si="476"/>
        <v>16400564.709999988</v>
      </c>
      <c r="J381" s="66">
        <f t="shared" si="476"/>
        <v>18640949.300000008</v>
      </c>
      <c r="K381" s="66">
        <f t="shared" si="476"/>
        <v>21789736.920000046</v>
      </c>
      <c r="L381" s="66">
        <f t="shared" si="476"/>
        <v>25978113.580000006</v>
      </c>
      <c r="M381" s="66">
        <f t="shared" si="476"/>
        <v>29406193.160000138</v>
      </c>
      <c r="N381" s="66">
        <f t="shared" si="476"/>
        <v>30901178.149999961</v>
      </c>
      <c r="O381" s="66">
        <f t="shared" si="476"/>
        <v>32058341.379999984</v>
      </c>
      <c r="P381" s="37">
        <f t="shared" ref="P381:AY381" si="477">P484*P392</f>
        <v>29362564.707314227</v>
      </c>
      <c r="Q381" s="37">
        <f t="shared" si="477"/>
        <v>30559466.713669438</v>
      </c>
      <c r="R381" s="37">
        <f t="shared" si="477"/>
        <v>45870924.566613838</v>
      </c>
      <c r="S381" s="37">
        <f t="shared" si="477"/>
        <v>36595664.058001086</v>
      </c>
      <c r="T381" s="37">
        <f t="shared" si="477"/>
        <v>50481831.537818596</v>
      </c>
      <c r="U381" s="37">
        <f t="shared" si="477"/>
        <v>41266606.506236754</v>
      </c>
      <c r="V381" s="37">
        <f t="shared" si="477"/>
        <v>55018659.451671764</v>
      </c>
      <c r="W381" s="37">
        <f t="shared" si="477"/>
        <v>45307261.146684021</v>
      </c>
      <c r="X381" s="37">
        <f t="shared" si="477"/>
        <v>44094348.339166909</v>
      </c>
      <c r="Y381" s="37">
        <f t="shared" si="477"/>
        <v>49521080.128201582</v>
      </c>
      <c r="Z381" s="37">
        <f t="shared" si="477"/>
        <v>47789633.245065928</v>
      </c>
      <c r="AA381" s="37">
        <f t="shared" si="477"/>
        <v>52673213.57575503</v>
      </c>
      <c r="AB381" s="37">
        <f t="shared" si="477"/>
        <v>50339344.134795636</v>
      </c>
      <c r="AC381" s="37">
        <f t="shared" si="477"/>
        <v>53099020.725228921</v>
      </c>
      <c r="AD381" s="37">
        <f t="shared" si="477"/>
        <v>69703410.244401202</v>
      </c>
      <c r="AE381" s="37">
        <f t="shared" si="477"/>
        <v>59907504.732930444</v>
      </c>
      <c r="AF381" s="37">
        <f t="shared" si="477"/>
        <v>73411277.144038677</v>
      </c>
      <c r="AG381" s="37">
        <f t="shared" si="477"/>
        <v>63810450.922284842</v>
      </c>
      <c r="AH381" s="37">
        <f t="shared" si="477"/>
        <v>77241983.228741378</v>
      </c>
      <c r="AI381" s="37">
        <f t="shared" si="477"/>
        <v>67487477.242616564</v>
      </c>
      <c r="AJ381" s="37">
        <f t="shared" si="477"/>
        <v>65813373.446631856</v>
      </c>
      <c r="AK381" s="37">
        <f t="shared" si="477"/>
        <v>71376230.203303993</v>
      </c>
      <c r="AL381" s="37">
        <f t="shared" si="477"/>
        <v>69451058.388417348</v>
      </c>
      <c r="AM381" s="37">
        <f t="shared" si="477"/>
        <v>74740542.324811235</v>
      </c>
      <c r="AN381" s="37">
        <f t="shared" si="477"/>
        <v>73082944.887963176</v>
      </c>
      <c r="AO381" s="37">
        <f t="shared" si="477"/>
        <v>75670233.124401838</v>
      </c>
      <c r="AP381" s="37">
        <f t="shared" si="477"/>
        <v>146072624.67323118</v>
      </c>
      <c r="AQ381" s="37">
        <f t="shared" si="477"/>
        <v>116136043.40755635</v>
      </c>
      <c r="AR381" s="37">
        <f t="shared" si="477"/>
        <v>149758369.31627873</v>
      </c>
      <c r="AS381" s="37">
        <f t="shared" si="477"/>
        <v>119903992.24407215</v>
      </c>
      <c r="AT381" s="37">
        <f t="shared" si="477"/>
        <v>153594451.99385878</v>
      </c>
      <c r="AU381" s="37">
        <f t="shared" si="477"/>
        <v>123678910.58456333</v>
      </c>
      <c r="AV381" s="37">
        <f t="shared" si="477"/>
        <v>103078749.59170876</v>
      </c>
      <c r="AW381" s="37">
        <f t="shared" si="477"/>
        <v>127223877.74087241</v>
      </c>
      <c r="AX381" s="37">
        <f t="shared" si="477"/>
        <v>106975010.65834257</v>
      </c>
      <c r="AY381" s="37">
        <f t="shared" si="477"/>
        <v>131034148.27221768</v>
      </c>
      <c r="BA381" s="37">
        <f t="shared" si="464"/>
        <v>226767517.60000008</v>
      </c>
      <c r="BB381" s="37">
        <f t="shared" si="464"/>
        <v>528541253.97619915</v>
      </c>
      <c r="BC381" s="37">
        <f t="shared" si="464"/>
        <v>796381672.73820221</v>
      </c>
      <c r="BD381" s="37">
        <f t="shared" si="464"/>
        <v>1426209356.4950674</v>
      </c>
      <c r="BF381" s="77" t="s">
        <v>247</v>
      </c>
      <c r="BG381" s="77" t="str">
        <f t="shared" si="465"/>
        <v>Vehicle MilesWeak  Case Scenario</v>
      </c>
    </row>
    <row r="382" spans="2:59" x14ac:dyDescent="0.25">
      <c r="B382" s="48" t="s">
        <v>90</v>
      </c>
      <c r="C382" s="82" t="s">
        <v>117</v>
      </c>
      <c r="D382" s="66">
        <f t="shared" ref="D382:O382" si="478">D223</f>
        <v>24548679.633333318</v>
      </c>
      <c r="E382" s="66">
        <f t="shared" si="478"/>
        <v>27908795.616666734</v>
      </c>
      <c r="F382" s="66">
        <f t="shared" si="478"/>
        <v>38429770.133333273</v>
      </c>
      <c r="G382" s="66">
        <f t="shared" si="478"/>
        <v>47462553.033333369</v>
      </c>
      <c r="H382" s="66">
        <f t="shared" si="478"/>
        <v>57064474.416666575</v>
      </c>
      <c r="I382" s="66">
        <f t="shared" si="478"/>
        <v>63483372.350000024</v>
      </c>
      <c r="J382" s="66">
        <f t="shared" si="478"/>
        <v>72045664.700000003</v>
      </c>
      <c r="K382" s="66">
        <f t="shared" si="478"/>
        <v>85923731.883333683</v>
      </c>
      <c r="L382" s="66">
        <f t="shared" si="478"/>
        <v>100218856.73333399</v>
      </c>
      <c r="M382" s="66">
        <f t="shared" si="478"/>
        <v>114372055.31666775</v>
      </c>
      <c r="N382" s="66">
        <f t="shared" si="478"/>
        <v>119411812.68642072</v>
      </c>
      <c r="O382" s="66">
        <f t="shared" si="478"/>
        <v>123332827.97222282</v>
      </c>
      <c r="P382" s="37">
        <f t="shared" ref="P382:AY382" si="479">P485*P392</f>
        <v>112225903.69571774</v>
      </c>
      <c r="Q382" s="37">
        <f t="shared" si="479"/>
        <v>117590126.69859305</v>
      </c>
      <c r="R382" s="37">
        <f t="shared" si="479"/>
        <v>177492977.38680294</v>
      </c>
      <c r="S382" s="37">
        <f t="shared" si="479"/>
        <v>141838857.9231118</v>
      </c>
      <c r="T382" s="37">
        <f t="shared" si="479"/>
        <v>195584006.48175922</v>
      </c>
      <c r="U382" s="37">
        <f t="shared" si="479"/>
        <v>159633686.91333678</v>
      </c>
      <c r="V382" s="37">
        <f t="shared" si="479"/>
        <v>212820784.7870416</v>
      </c>
      <c r="W382" s="37">
        <f t="shared" si="479"/>
        <v>175267047.98931324</v>
      </c>
      <c r="X382" s="37">
        <f t="shared" si="479"/>
        <v>170328757.23385987</v>
      </c>
      <c r="Y382" s="37">
        <f t="shared" si="479"/>
        <v>191311140.84938905</v>
      </c>
      <c r="Z382" s="37">
        <f t="shared" si="479"/>
        <v>184513106.17265353</v>
      </c>
      <c r="AA382" s="37">
        <f t="shared" si="479"/>
        <v>203352120.31724244</v>
      </c>
      <c r="AB382" s="37">
        <f t="shared" si="479"/>
        <v>194408460.22652054</v>
      </c>
      <c r="AC382" s="37">
        <f t="shared" si="479"/>
        <v>205236515.76285079</v>
      </c>
      <c r="AD382" s="37">
        <f t="shared" si="479"/>
        <v>269512091.61288726</v>
      </c>
      <c r="AE382" s="37">
        <f t="shared" si="479"/>
        <v>231621909.03533641</v>
      </c>
      <c r="AF382" s="37">
        <f t="shared" si="479"/>
        <v>283775228.78681737</v>
      </c>
      <c r="AG382" s="37">
        <f t="shared" si="479"/>
        <v>246616787.17682931</v>
      </c>
      <c r="AH382" s="37">
        <f t="shared" si="479"/>
        <v>298504952.93332583</v>
      </c>
      <c r="AI382" s="37">
        <f t="shared" si="479"/>
        <v>260787991.05209947</v>
      </c>
      <c r="AJ382" s="37">
        <f t="shared" si="479"/>
        <v>254295956.00986484</v>
      </c>
      <c r="AK382" s="37">
        <f t="shared" si="479"/>
        <v>275796680.38402522</v>
      </c>
      <c r="AL382" s="37">
        <f t="shared" si="479"/>
        <v>268362301.14007312</v>
      </c>
      <c r="AM382" s="37">
        <f t="shared" si="479"/>
        <v>288820699.98358834</v>
      </c>
      <c r="AN382" s="37">
        <f t="shared" si="479"/>
        <v>282437720.2361865</v>
      </c>
      <c r="AO382" s="37">
        <f t="shared" si="479"/>
        <v>292453226.13905424</v>
      </c>
      <c r="AP382" s="37">
        <f t="shared" si="479"/>
        <v>564543139.02060831</v>
      </c>
      <c r="AQ382" s="37">
        <f t="shared" si="479"/>
        <v>448827100.64480907</v>
      </c>
      <c r="AR382" s="37">
        <f t="shared" si="479"/>
        <v>578745536.2512269</v>
      </c>
      <c r="AS382" s="37">
        <f t="shared" si="479"/>
        <v>463362201.21123707</v>
      </c>
      <c r="AT382" s="37">
        <f t="shared" si="479"/>
        <v>593552078.71936417</v>
      </c>
      <c r="AU382" s="37">
        <f t="shared" si="479"/>
        <v>477944772.01512772</v>
      </c>
      <c r="AV382" s="37">
        <f t="shared" si="479"/>
        <v>398338864.64965314</v>
      </c>
      <c r="AW382" s="37">
        <f t="shared" si="479"/>
        <v>491651117.16509235</v>
      </c>
      <c r="AX382" s="37">
        <f t="shared" si="479"/>
        <v>413404461.88609314</v>
      </c>
      <c r="AY382" s="37">
        <f t="shared" si="479"/>
        <v>506385770.26290452</v>
      </c>
      <c r="BA382" s="37">
        <f t="shared" si="464"/>
        <v>874202594.47531223</v>
      </c>
      <c r="BB382" s="37">
        <f t="shared" si="464"/>
        <v>2041958516.4488208</v>
      </c>
      <c r="BC382" s="37">
        <f t="shared" si="464"/>
        <v>3077739574.1042185</v>
      </c>
      <c r="BD382" s="37">
        <f t="shared" si="464"/>
        <v>5511645988.2013569</v>
      </c>
      <c r="BF382" s="77" t="s">
        <v>247</v>
      </c>
      <c r="BG382" s="77" t="str">
        <f t="shared" si="465"/>
        <v>Vehicle MinutesWeak  Case Scenario</v>
      </c>
    </row>
    <row r="383" spans="2:59" x14ac:dyDescent="0.25">
      <c r="B383" s="48" t="s">
        <v>91</v>
      </c>
      <c r="C383" s="82" t="s">
        <v>115</v>
      </c>
      <c r="D383" s="66">
        <f t="shared" ref="D383:O383" si="480">D224</f>
        <v>611972.8774766773</v>
      </c>
      <c r="E383" s="66">
        <f t="shared" si="480"/>
        <v>705271.72306894267</v>
      </c>
      <c r="F383" s="66">
        <f t="shared" si="480"/>
        <v>945995.9818815554</v>
      </c>
      <c r="G383" s="66">
        <f t="shared" si="480"/>
        <v>68349.118021976436</v>
      </c>
      <c r="H383" s="66">
        <f t="shared" si="480"/>
        <v>1405748.8274587162</v>
      </c>
      <c r="I383" s="66">
        <f t="shared" si="480"/>
        <v>1587678.7766432462</v>
      </c>
      <c r="J383" s="66">
        <f t="shared" si="480"/>
        <v>1819377.3206864106</v>
      </c>
      <c r="K383" s="66">
        <f t="shared" si="480"/>
        <v>2092023.5021854274</v>
      </c>
      <c r="L383" s="66">
        <f t="shared" si="480"/>
        <v>2394908.9467086275</v>
      </c>
      <c r="M383" s="66">
        <f t="shared" si="480"/>
        <v>2740627.8218015619</v>
      </c>
      <c r="N383" s="66">
        <f t="shared" si="480"/>
        <v>2906147.8166808086</v>
      </c>
      <c r="O383" s="66">
        <f t="shared" si="480"/>
        <v>2996661.9074908555</v>
      </c>
      <c r="P383" s="37">
        <f t="shared" ref="P383:AY383" si="481">P392*P486</f>
        <v>2561248.4146213741</v>
      </c>
      <c r="Q383" s="37">
        <f t="shared" si="481"/>
        <v>2665925.8869227557</v>
      </c>
      <c r="R383" s="37">
        <f t="shared" si="481"/>
        <v>3991115.0037515801</v>
      </c>
      <c r="S383" s="37">
        <f t="shared" si="481"/>
        <v>3166776.6734150397</v>
      </c>
      <c r="T383" s="37">
        <f t="shared" si="481"/>
        <v>4662559.6118817311</v>
      </c>
      <c r="U383" s="37">
        <f t="shared" si="481"/>
        <v>3796244.8564956188</v>
      </c>
      <c r="V383" s="37">
        <f t="shared" si="481"/>
        <v>5040430.9613410402</v>
      </c>
      <c r="W383" s="37">
        <f t="shared" si="481"/>
        <v>4129555.0052703852</v>
      </c>
      <c r="X383" s="37">
        <f t="shared" si="481"/>
        <v>4003012.5237662522</v>
      </c>
      <c r="Y383" s="37">
        <f t="shared" si="481"/>
        <v>4490084.8007735601</v>
      </c>
      <c r="Z383" s="37">
        <f t="shared" si="481"/>
        <v>4322551.4181324374</v>
      </c>
      <c r="AA383" s="37">
        <f t="shared" si="481"/>
        <v>4746952.1493485998</v>
      </c>
      <c r="AB383" s="37">
        <f t="shared" si="481"/>
        <v>4520082.2426252197</v>
      </c>
      <c r="AC383" s="37">
        <f t="shared" si="481"/>
        <v>4778827.0758087253</v>
      </c>
      <c r="AD383" s="37">
        <f t="shared" si="481"/>
        <v>6288695.337675523</v>
      </c>
      <c r="AE383" s="37">
        <f t="shared" si="481"/>
        <v>5420455.0144487564</v>
      </c>
      <c r="AF383" s="37">
        <f t="shared" si="481"/>
        <v>6665786.6544900378</v>
      </c>
      <c r="AG383" s="37">
        <f t="shared" si="481"/>
        <v>5785872.0058822874</v>
      </c>
      <c r="AH383" s="37">
        <f t="shared" si="481"/>
        <v>6995308.0095708137</v>
      </c>
      <c r="AI383" s="37">
        <f t="shared" si="481"/>
        <v>6106022.1775788181</v>
      </c>
      <c r="AJ383" s="37">
        <f t="shared" si="481"/>
        <v>5950879.1941505149</v>
      </c>
      <c r="AK383" s="37">
        <f t="shared" si="481"/>
        <v>6451697.1408731136</v>
      </c>
      <c r="AL383" s="37">
        <f t="shared" si="481"/>
        <v>6276035.3020456908</v>
      </c>
      <c r="AM383" s="37">
        <f t="shared" si="481"/>
        <v>6753501.5413927473</v>
      </c>
      <c r="AN383" s="37">
        <f t="shared" si="481"/>
        <v>6605181.9248211458</v>
      </c>
      <c r="AO383" s="37">
        <f t="shared" si="481"/>
        <v>6842687.2636092175</v>
      </c>
      <c r="AP383" s="37">
        <f t="shared" si="481"/>
        <v>13214205.611533379</v>
      </c>
      <c r="AQ383" s="37">
        <f t="shared" si="481"/>
        <v>10508380.74333865</v>
      </c>
      <c r="AR383" s="37">
        <f t="shared" si="481"/>
        <v>13550679.127377056</v>
      </c>
      <c r="AS383" s="37">
        <f t="shared" si="481"/>
        <v>10846181.739218233</v>
      </c>
      <c r="AT383" s="37">
        <f t="shared" si="481"/>
        <v>13890965.435559981</v>
      </c>
      <c r="AU383" s="37">
        <f t="shared" si="481"/>
        <v>11184143.499766549</v>
      </c>
      <c r="AV383" s="37">
        <f t="shared" si="481"/>
        <v>9320885.4529618826</v>
      </c>
      <c r="AW383" s="37">
        <f t="shared" si="481"/>
        <v>11504252.761356564</v>
      </c>
      <c r="AX383" s="37">
        <f t="shared" si="481"/>
        <v>9673558.3872510437</v>
      </c>
      <c r="AY383" s="37">
        <f t="shared" si="481"/>
        <v>11849859.077098699</v>
      </c>
      <c r="BA383" s="37">
        <f t="shared" si="464"/>
        <v>20274764.620104805</v>
      </c>
      <c r="BB383" s="37">
        <f t="shared" si="464"/>
        <v>47576457.305720374</v>
      </c>
      <c r="BC383" s="37">
        <f t="shared" si="464"/>
        <v>71993161.696542233</v>
      </c>
      <c r="BD383" s="37">
        <f t="shared" si="464"/>
        <v>128990981.0238924</v>
      </c>
      <c r="BF383" s="77" t="s">
        <v>247</v>
      </c>
      <c r="BG383" s="77" t="str">
        <f t="shared" si="465"/>
        <v>Active_HoursWeak  Case Scenario</v>
      </c>
    </row>
    <row r="384" spans="2:59" x14ac:dyDescent="0.25">
      <c r="B384" s="48" t="s">
        <v>92</v>
      </c>
      <c r="C384" s="82" t="s">
        <v>26</v>
      </c>
      <c r="D384" s="66">
        <f t="shared" ref="D384:O384" si="482">D225</f>
        <v>23528.779387905437</v>
      </c>
      <c r="E384" s="66">
        <f t="shared" si="482"/>
        <v>39219.037164268389</v>
      </c>
      <c r="F384" s="66">
        <f t="shared" si="482"/>
        <v>44252.2452276529</v>
      </c>
      <c r="G384" s="66">
        <f t="shared" si="482"/>
        <v>38420.474355056765</v>
      </c>
      <c r="H384" s="66">
        <f t="shared" si="482"/>
        <v>42374.052192344971</v>
      </c>
      <c r="I384" s="66">
        <f t="shared" si="482"/>
        <v>49909.082668559247</v>
      </c>
      <c r="J384" s="66">
        <f t="shared" si="482"/>
        <v>57182.159361059661</v>
      </c>
      <c r="K384" s="66">
        <f t="shared" si="482"/>
        <v>29301.326665010507</v>
      </c>
      <c r="L384" s="66">
        <f t="shared" si="482"/>
        <v>18096.988120846418</v>
      </c>
      <c r="M384" s="66">
        <f t="shared" si="482"/>
        <v>29995.669990594382</v>
      </c>
      <c r="N384" s="66">
        <f t="shared" si="482"/>
        <v>28891.200042906621</v>
      </c>
      <c r="O384" s="66">
        <f t="shared" si="482"/>
        <v>26612.874000687167</v>
      </c>
      <c r="P384" s="37">
        <f t="shared" ref="P384:AY384" si="483">P336*P417</f>
        <v>80085.47271353993</v>
      </c>
      <c r="Q384" s="37">
        <f t="shared" si="483"/>
        <v>88683.43561378587</v>
      </c>
      <c r="R384" s="37">
        <f t="shared" si="483"/>
        <v>68812.332834603818</v>
      </c>
      <c r="S384" s="37">
        <f t="shared" si="483"/>
        <v>93061.413457886301</v>
      </c>
      <c r="T384" s="37">
        <f t="shared" si="483"/>
        <v>80710.266797654956</v>
      </c>
      <c r="U384" s="37">
        <f t="shared" si="483"/>
        <v>105023.43093244093</v>
      </c>
      <c r="V384" s="37">
        <f t="shared" si="483"/>
        <v>92766.447717185438</v>
      </c>
      <c r="W384" s="37">
        <f t="shared" si="483"/>
        <v>117182.56114787605</v>
      </c>
      <c r="X384" s="37">
        <f t="shared" si="483"/>
        <v>128448.96364013036</v>
      </c>
      <c r="Y384" s="37">
        <f t="shared" si="483"/>
        <v>129111.62898340181</v>
      </c>
      <c r="Z384" s="37">
        <f t="shared" si="483"/>
        <v>140493.00384710202</v>
      </c>
      <c r="AA384" s="37">
        <f t="shared" si="483"/>
        <v>141317.90368478827</v>
      </c>
      <c r="AB384" s="37">
        <f t="shared" si="483"/>
        <v>158512.38420312435</v>
      </c>
      <c r="AC384" s="37">
        <f t="shared" si="483"/>
        <v>164536.91586506407</v>
      </c>
      <c r="AD384" s="37">
        <f t="shared" si="483"/>
        <v>146373.67558240108</v>
      </c>
      <c r="AE384" s="37">
        <f t="shared" si="483"/>
        <v>171697.31740357412</v>
      </c>
      <c r="AF384" s="37">
        <f t="shared" si="483"/>
        <v>158904.09277656849</v>
      </c>
      <c r="AG384" s="37">
        <f t="shared" si="483"/>
        <v>184177.93571149476</v>
      </c>
      <c r="AH384" s="37">
        <f t="shared" si="483"/>
        <v>171572.83067824645</v>
      </c>
      <c r="AI384" s="37">
        <f t="shared" si="483"/>
        <v>196879.404982676</v>
      </c>
      <c r="AJ384" s="37">
        <f t="shared" si="483"/>
        <v>208382.02257092795</v>
      </c>
      <c r="AK384" s="37">
        <f t="shared" si="483"/>
        <v>209110.51667462286</v>
      </c>
      <c r="AL384" s="37">
        <f t="shared" si="483"/>
        <v>220916.91750609517</v>
      </c>
      <c r="AM384" s="37">
        <f t="shared" si="483"/>
        <v>221628.44282219888</v>
      </c>
      <c r="AN384" s="37">
        <f t="shared" si="483"/>
        <v>233545.81271114713</v>
      </c>
      <c r="AO384" s="37">
        <f t="shared" si="483"/>
        <v>239317.76754482128</v>
      </c>
      <c r="AP384" s="37">
        <f t="shared" si="483"/>
        <v>124308.04587326394</v>
      </c>
      <c r="AQ384" s="37">
        <f t="shared" si="483"/>
        <v>188937.37545465119</v>
      </c>
      <c r="AR384" s="37">
        <f t="shared" si="483"/>
        <v>136677.27621809285</v>
      </c>
      <c r="AS384" s="37">
        <f t="shared" si="483"/>
        <v>201379.94493057992</v>
      </c>
      <c r="AT384" s="37">
        <f t="shared" si="483"/>
        <v>149093.46172749734</v>
      </c>
      <c r="AU384" s="37">
        <f t="shared" si="483"/>
        <v>213819.76805924586</v>
      </c>
      <c r="AV384" s="37">
        <f t="shared" si="483"/>
        <v>258546.11239521779</v>
      </c>
      <c r="AW384" s="37">
        <f t="shared" si="483"/>
        <v>226212.12811860873</v>
      </c>
      <c r="AX384" s="37">
        <f t="shared" si="483"/>
        <v>271223.19146089093</v>
      </c>
      <c r="AY384" s="37">
        <f t="shared" si="483"/>
        <v>238710.61172558164</v>
      </c>
      <c r="BA384" s="37">
        <f t="shared" si="464"/>
        <v>427783.88917689247</v>
      </c>
      <c r="BB384" s="37">
        <f t="shared" si="464"/>
        <v>1265696.8613703959</v>
      </c>
      <c r="BC384" s="37">
        <f t="shared" si="464"/>
        <v>2212692.4567769943</v>
      </c>
      <c r="BD384" s="37">
        <f t="shared" si="464"/>
        <v>2481771.4962195987</v>
      </c>
      <c r="BF384" s="77" t="s">
        <v>247</v>
      </c>
      <c r="BG384" s="77" t="str">
        <f t="shared" si="465"/>
        <v>Rider Paid Acquisition SpendWeak  Case Scenario</v>
      </c>
    </row>
    <row r="385" spans="2:59" x14ac:dyDescent="0.25">
      <c r="B385" s="48" t="s">
        <v>93</v>
      </c>
      <c r="C385" s="82" t="s">
        <v>26</v>
      </c>
      <c r="D385" s="66">
        <f t="shared" ref="D385:O385" si="484">D226</f>
        <v>181645.61672137049</v>
      </c>
      <c r="E385" s="66">
        <f t="shared" si="484"/>
        <v>219540.88213692248</v>
      </c>
      <c r="F385" s="66">
        <f t="shared" si="484"/>
        <v>257926.48890314312</v>
      </c>
      <c r="G385" s="66">
        <f t="shared" si="484"/>
        <v>277524.2173235977</v>
      </c>
      <c r="H385" s="66">
        <f t="shared" si="484"/>
        <v>257671.80358163256</v>
      </c>
      <c r="I385" s="66">
        <f t="shared" si="484"/>
        <v>268330.12594660034</v>
      </c>
      <c r="J385" s="66">
        <f t="shared" si="484"/>
        <v>344638.91141989641</v>
      </c>
      <c r="K385" s="66">
        <f t="shared" si="484"/>
        <v>383924.05515095912</v>
      </c>
      <c r="L385" s="66">
        <f t="shared" si="484"/>
        <v>474115.40330097266</v>
      </c>
      <c r="M385" s="66">
        <f t="shared" si="484"/>
        <v>107741.60597663889</v>
      </c>
      <c r="N385" s="66">
        <f t="shared" si="484"/>
        <v>96900.000339187958</v>
      </c>
      <c r="O385" s="66">
        <f t="shared" si="484"/>
        <v>101663.71777883155</v>
      </c>
      <c r="P385" s="37">
        <f t="shared" ref="P385:AY385" si="485">P336*P418</f>
        <v>542398.97989738802</v>
      </c>
      <c r="Q385" s="37">
        <f t="shared" si="485"/>
        <v>600630.84328377375</v>
      </c>
      <c r="R385" s="37">
        <f t="shared" si="485"/>
        <v>466048.80846933409</v>
      </c>
      <c r="S385" s="37">
        <f t="shared" si="485"/>
        <v>630281.79789756809</v>
      </c>
      <c r="T385" s="37">
        <f t="shared" si="485"/>
        <v>546630.55476842728</v>
      </c>
      <c r="U385" s="37">
        <f t="shared" si="485"/>
        <v>711297.56587487587</v>
      </c>
      <c r="V385" s="37">
        <f t="shared" si="485"/>
        <v>628284.06832889735</v>
      </c>
      <c r="W385" s="37">
        <f t="shared" si="485"/>
        <v>793648.32940076187</v>
      </c>
      <c r="X385" s="37">
        <f t="shared" si="485"/>
        <v>869952.87018521014</v>
      </c>
      <c r="Y385" s="37">
        <f t="shared" si="485"/>
        <v>874440.93767142494</v>
      </c>
      <c r="Z385" s="37">
        <f t="shared" si="485"/>
        <v>951524.15772035974</v>
      </c>
      <c r="AA385" s="37">
        <f t="shared" si="485"/>
        <v>957110.99907021306</v>
      </c>
      <c r="AB385" s="37">
        <f t="shared" si="485"/>
        <v>1073564.9373065571</v>
      </c>
      <c r="AC385" s="37">
        <f t="shared" si="485"/>
        <v>1114367.5912346165</v>
      </c>
      <c r="AD385" s="37">
        <f t="shared" si="485"/>
        <v>991352.48416037275</v>
      </c>
      <c r="AE385" s="37">
        <f t="shared" si="485"/>
        <v>1162863.209210621</v>
      </c>
      <c r="AF385" s="37">
        <f t="shared" si="485"/>
        <v>1076217.8820099381</v>
      </c>
      <c r="AG385" s="37">
        <f t="shared" si="485"/>
        <v>1247391.3315945489</v>
      </c>
      <c r="AH385" s="37">
        <f t="shared" si="485"/>
        <v>1162020.0915946455</v>
      </c>
      <c r="AI385" s="37">
        <f t="shared" si="485"/>
        <v>1333415.2226007134</v>
      </c>
      <c r="AJ385" s="37">
        <f t="shared" si="485"/>
        <v>1411319.589455537</v>
      </c>
      <c r="AK385" s="37">
        <f t="shared" si="485"/>
        <v>1416253.4987566504</v>
      </c>
      <c r="AL385" s="37">
        <f t="shared" si="485"/>
        <v>1496215.3139307471</v>
      </c>
      <c r="AM385" s="37">
        <f t="shared" si="485"/>
        <v>1501034.2978556629</v>
      </c>
      <c r="AN385" s="37">
        <f t="shared" si="485"/>
        <v>1581747.6788448284</v>
      </c>
      <c r="AO385" s="37">
        <f t="shared" si="485"/>
        <v>1620839.6927609723</v>
      </c>
      <c r="AP385" s="37">
        <f t="shared" si="485"/>
        <v>841907.46448945801</v>
      </c>
      <c r="AQ385" s="37">
        <f t="shared" si="485"/>
        <v>1279625.8327356612</v>
      </c>
      <c r="AR385" s="37">
        <f t="shared" si="485"/>
        <v>925681.18391481298</v>
      </c>
      <c r="AS385" s="37">
        <f t="shared" si="485"/>
        <v>1363896.2598477821</v>
      </c>
      <c r="AT385" s="37">
        <f t="shared" si="485"/>
        <v>1009772.9189864988</v>
      </c>
      <c r="AU385" s="37">
        <f t="shared" si="485"/>
        <v>1448148.0866332359</v>
      </c>
      <c r="AV385" s="37">
        <f t="shared" si="485"/>
        <v>1751068.4880541663</v>
      </c>
      <c r="AW385" s="37">
        <f t="shared" si="485"/>
        <v>1532078.4578600156</v>
      </c>
      <c r="AX385" s="37">
        <f t="shared" si="485"/>
        <v>1836927.1902671722</v>
      </c>
      <c r="AY385" s="37">
        <f t="shared" si="485"/>
        <v>1616727.5774691978</v>
      </c>
      <c r="BA385" s="37">
        <f t="shared" si="464"/>
        <v>2971622.8285797536</v>
      </c>
      <c r="BB385" s="37">
        <f t="shared" si="464"/>
        <v>8572249.9125682339</v>
      </c>
      <c r="BC385" s="37">
        <f t="shared" si="464"/>
        <v>14986015.449710613</v>
      </c>
      <c r="BD385" s="37">
        <f t="shared" si="464"/>
        <v>16808420.831863798</v>
      </c>
      <c r="BF385" s="77" t="s">
        <v>247</v>
      </c>
      <c r="BG385" s="77" t="str">
        <f t="shared" si="465"/>
        <v>Driver Paid Acquisition SpendWeak  Case Scenario</v>
      </c>
    </row>
    <row r="386" spans="2:59" x14ac:dyDescent="0.25">
      <c r="B386" s="48" t="s">
        <v>94</v>
      </c>
      <c r="C386" s="82" t="s">
        <v>118</v>
      </c>
      <c r="D386" s="66">
        <f t="shared" ref="D386:O386" si="486">D227</f>
        <v>409716</v>
      </c>
      <c r="E386" s="66">
        <f t="shared" si="486"/>
        <v>668548</v>
      </c>
      <c r="F386" s="66">
        <f t="shared" si="486"/>
        <v>621966</v>
      </c>
      <c r="G386" s="66">
        <f t="shared" si="486"/>
        <v>865959</v>
      </c>
      <c r="H386" s="66">
        <f t="shared" si="486"/>
        <v>849662</v>
      </c>
      <c r="I386" s="66">
        <f t="shared" si="486"/>
        <v>921473</v>
      </c>
      <c r="J386" s="66">
        <f t="shared" si="486"/>
        <v>1935891</v>
      </c>
      <c r="K386" s="66">
        <f t="shared" si="486"/>
        <v>1330641</v>
      </c>
      <c r="L386" s="66">
        <f t="shared" si="486"/>
        <v>1296237</v>
      </c>
      <c r="M386" s="66">
        <f t="shared" si="486"/>
        <v>1661951</v>
      </c>
      <c r="N386" s="66">
        <f t="shared" si="486"/>
        <v>2377549</v>
      </c>
      <c r="O386" s="66">
        <f t="shared" si="486"/>
        <v>3739983</v>
      </c>
      <c r="P386" s="37">
        <f t="shared" ref="P386:AY386" si="487">P450*P330</f>
        <v>1849436.4210337861</v>
      </c>
      <c r="Q386" s="37">
        <f t="shared" si="487"/>
        <v>2056545.241405966</v>
      </c>
      <c r="R386" s="37">
        <f t="shared" si="487"/>
        <v>1546032.3100500253</v>
      </c>
      <c r="S386" s="37">
        <f t="shared" si="487"/>
        <v>2098542.7588195316</v>
      </c>
      <c r="T386" s="37">
        <f t="shared" si="487"/>
        <v>1814717.9044106347</v>
      </c>
      <c r="U386" s="37">
        <f t="shared" si="487"/>
        <v>2396049.6826324598</v>
      </c>
      <c r="V386" s="37">
        <f t="shared" si="487"/>
        <v>2157639.8662818014</v>
      </c>
      <c r="W386" s="37">
        <f t="shared" si="487"/>
        <v>2642161.298963774</v>
      </c>
      <c r="X386" s="37">
        <f t="shared" si="487"/>
        <v>2937850.8561646272</v>
      </c>
      <c r="Y386" s="37">
        <f t="shared" si="487"/>
        <v>3034510.0089522991</v>
      </c>
      <c r="Z386" s="37">
        <f t="shared" si="487"/>
        <v>3373609.6855634707</v>
      </c>
      <c r="AA386" s="37">
        <f t="shared" si="487"/>
        <v>3398484.790826478</v>
      </c>
      <c r="AB386" s="37">
        <f t="shared" si="487"/>
        <v>3515489.757369407</v>
      </c>
      <c r="AC386" s="37">
        <f t="shared" si="487"/>
        <v>3648796.526610686</v>
      </c>
      <c r="AD386" s="37">
        <f t="shared" si="487"/>
        <v>3244580.350175451</v>
      </c>
      <c r="AE386" s="37">
        <f t="shared" si="487"/>
        <v>3814039.5653587133</v>
      </c>
      <c r="AF386" s="37">
        <f t="shared" si="487"/>
        <v>3536947.2509802151</v>
      </c>
      <c r="AG386" s="37">
        <f t="shared" si="487"/>
        <v>4109378.181369097</v>
      </c>
      <c r="AH386" s="37">
        <f t="shared" si="487"/>
        <v>3833563.1404972798</v>
      </c>
      <c r="AI386" s="37">
        <f t="shared" si="487"/>
        <v>4398745.2925994387</v>
      </c>
      <c r="AJ386" s="37">
        <f t="shared" si="487"/>
        <v>4667320.1960181445</v>
      </c>
      <c r="AK386" s="37">
        <f t="shared" si="487"/>
        <v>4690791.935670739</v>
      </c>
      <c r="AL386" s="37">
        <f t="shared" si="487"/>
        <v>4952651.4816635894</v>
      </c>
      <c r="AM386" s="37">
        <f t="shared" si="487"/>
        <v>4956311.9697871236</v>
      </c>
      <c r="AN386" s="37">
        <f t="shared" si="487"/>
        <v>5208120.0035859765</v>
      </c>
      <c r="AO386" s="37">
        <f t="shared" si="487"/>
        <v>5339272.7230780153</v>
      </c>
      <c r="AP386" s="37">
        <f t="shared" si="487"/>
        <v>2774751.4980151197</v>
      </c>
      <c r="AQ386" s="37">
        <f t="shared" si="487"/>
        <v>4219822.892505045</v>
      </c>
      <c r="AR386" s="37">
        <f t="shared" si="487"/>
        <v>3053994.9015263831</v>
      </c>
      <c r="AS386" s="37">
        <f t="shared" si="487"/>
        <v>4501194.6302257711</v>
      </c>
      <c r="AT386" s="37">
        <f t="shared" si="487"/>
        <v>3332994.0076940805</v>
      </c>
      <c r="AU386" s="37">
        <f t="shared" si="487"/>
        <v>4780158.1920652594</v>
      </c>
      <c r="AV386" s="37">
        <f t="shared" si="487"/>
        <v>5780355.8729087124</v>
      </c>
      <c r="AW386" s="37">
        <f t="shared" si="487"/>
        <v>5056691.8267164379</v>
      </c>
      <c r="AX386" s="37">
        <f t="shared" si="487"/>
        <v>6061087.3369734054</v>
      </c>
      <c r="AY386" s="37">
        <f t="shared" si="487"/>
        <v>5333101.1817007838</v>
      </c>
      <c r="BA386" s="37">
        <f t="shared" si="464"/>
        <v>16679576</v>
      </c>
      <c r="BB386" s="37">
        <f t="shared" si="464"/>
        <v>29305580.825104851</v>
      </c>
      <c r="BC386" s="37">
        <f t="shared" si="464"/>
        <v>49368615.648099884</v>
      </c>
      <c r="BD386" s="37">
        <f t="shared" si="464"/>
        <v>55441545.066994987</v>
      </c>
      <c r="BF386" s="77" t="s">
        <v>247</v>
      </c>
      <c r="BG386" s="77" t="str">
        <f t="shared" si="465"/>
        <v>Surged TripsWeak  Case Scenario</v>
      </c>
    </row>
    <row r="387" spans="2:59" x14ac:dyDescent="0.25">
      <c r="B387" s="48" t="s">
        <v>95</v>
      </c>
      <c r="C387" s="82" t="s">
        <v>118</v>
      </c>
      <c r="D387" s="66">
        <f t="shared" ref="D387:O387" si="488">D228</f>
        <v>236672</v>
      </c>
      <c r="E387" s="66">
        <f t="shared" si="488"/>
        <v>240797</v>
      </c>
      <c r="F387" s="66">
        <f t="shared" si="488"/>
        <v>419273</v>
      </c>
      <c r="G387" s="66">
        <f t="shared" si="488"/>
        <v>502824</v>
      </c>
      <c r="H387" s="66">
        <f t="shared" si="488"/>
        <v>538445</v>
      </c>
      <c r="I387" s="66">
        <f t="shared" si="488"/>
        <v>540070</v>
      </c>
      <c r="J387" s="66">
        <f t="shared" si="488"/>
        <v>689031</v>
      </c>
      <c r="K387" s="66">
        <f t="shared" si="488"/>
        <v>994937</v>
      </c>
      <c r="L387" s="66">
        <f t="shared" si="488"/>
        <v>1076443</v>
      </c>
      <c r="M387" s="66">
        <f t="shared" si="488"/>
        <v>1008459</v>
      </c>
      <c r="N387" s="66">
        <f t="shared" si="488"/>
        <v>908004</v>
      </c>
      <c r="O387" s="66">
        <f t="shared" si="488"/>
        <v>787969</v>
      </c>
      <c r="P387" s="37">
        <f>P399*P390</f>
        <v>27687.73057186175</v>
      </c>
      <c r="Q387" s="37">
        <f t="shared" ref="Q387:AY387" si="489">Q399*Q390</f>
        <v>27687.73057186175</v>
      </c>
      <c r="R387" s="37">
        <f t="shared" si="489"/>
        <v>27687.73057186175</v>
      </c>
      <c r="S387" s="37">
        <f t="shared" si="489"/>
        <v>27687.73057186175</v>
      </c>
      <c r="T387" s="37">
        <f t="shared" si="489"/>
        <v>27687.73057186175</v>
      </c>
      <c r="U387" s="37">
        <f t="shared" si="489"/>
        <v>27687.73057186175</v>
      </c>
      <c r="V387" s="37">
        <f t="shared" si="489"/>
        <v>27687.73057186175</v>
      </c>
      <c r="W387" s="37">
        <f t="shared" si="489"/>
        <v>27687.73057186175</v>
      </c>
      <c r="X387" s="37">
        <f t="shared" si="489"/>
        <v>27687.73057186175</v>
      </c>
      <c r="Y387" s="37">
        <f t="shared" si="489"/>
        <v>27687.73057186175</v>
      </c>
      <c r="Z387" s="37">
        <f t="shared" si="489"/>
        <v>27687.73057186175</v>
      </c>
      <c r="AA387" s="37">
        <f t="shared" si="489"/>
        <v>27687.73057186175</v>
      </c>
      <c r="AB387" s="37">
        <f t="shared" si="489"/>
        <v>27687.73057186175</v>
      </c>
      <c r="AC387" s="37">
        <f t="shared" si="489"/>
        <v>27687.73057186175</v>
      </c>
      <c r="AD387" s="37">
        <f t="shared" si="489"/>
        <v>27687.73057186175</v>
      </c>
      <c r="AE387" s="37">
        <f t="shared" si="489"/>
        <v>27687.73057186175</v>
      </c>
      <c r="AF387" s="37">
        <f t="shared" si="489"/>
        <v>27687.73057186175</v>
      </c>
      <c r="AG387" s="37">
        <f t="shared" si="489"/>
        <v>27687.73057186175</v>
      </c>
      <c r="AH387" s="37">
        <f t="shared" si="489"/>
        <v>27687.73057186175</v>
      </c>
      <c r="AI387" s="37">
        <f t="shared" si="489"/>
        <v>27687.73057186175</v>
      </c>
      <c r="AJ387" s="37">
        <f t="shared" si="489"/>
        <v>27687.73057186175</v>
      </c>
      <c r="AK387" s="37">
        <f t="shared" si="489"/>
        <v>27687.73057186175</v>
      </c>
      <c r="AL387" s="37">
        <f t="shared" si="489"/>
        <v>27687.73057186175</v>
      </c>
      <c r="AM387" s="37">
        <f t="shared" si="489"/>
        <v>27687.73057186175</v>
      </c>
      <c r="AN387" s="37">
        <f t="shared" si="489"/>
        <v>27687.73057186175</v>
      </c>
      <c r="AO387" s="37">
        <f t="shared" si="489"/>
        <v>27687.73057186175</v>
      </c>
      <c r="AP387" s="37">
        <f t="shared" si="489"/>
        <v>27687.73057186175</v>
      </c>
      <c r="AQ387" s="37">
        <f t="shared" si="489"/>
        <v>27687.73057186175</v>
      </c>
      <c r="AR387" s="37">
        <f t="shared" si="489"/>
        <v>27687.73057186175</v>
      </c>
      <c r="AS387" s="37">
        <f t="shared" si="489"/>
        <v>27687.73057186175</v>
      </c>
      <c r="AT387" s="37">
        <f t="shared" si="489"/>
        <v>27687.73057186175</v>
      </c>
      <c r="AU387" s="37">
        <f t="shared" si="489"/>
        <v>27687.73057186175</v>
      </c>
      <c r="AV387" s="37">
        <f t="shared" si="489"/>
        <v>27687.73057186175</v>
      </c>
      <c r="AW387" s="37">
        <f t="shared" si="489"/>
        <v>27687.73057186175</v>
      </c>
      <c r="AX387" s="37">
        <f t="shared" si="489"/>
        <v>27687.73057186175</v>
      </c>
      <c r="AY387" s="37">
        <f t="shared" si="489"/>
        <v>27687.73057186175</v>
      </c>
      <c r="BA387" s="37">
        <f t="shared" si="464"/>
        <v>7942924</v>
      </c>
      <c r="BB387" s="37">
        <f t="shared" si="464"/>
        <v>332252.76686234097</v>
      </c>
      <c r="BC387" s="37">
        <f t="shared" si="464"/>
        <v>332252.76686234097</v>
      </c>
      <c r="BD387" s="37">
        <f t="shared" si="464"/>
        <v>332252.76686234097</v>
      </c>
      <c r="BF387" s="77" t="s">
        <v>247</v>
      </c>
      <c r="BG387" s="77" t="str">
        <f t="shared" si="465"/>
        <v>New Driver TripsWeak  Case Scenario</v>
      </c>
    </row>
    <row r="388" spans="2:59" x14ac:dyDescent="0.25">
      <c r="B388" s="48" t="s">
        <v>96</v>
      </c>
      <c r="C388" s="82" t="s">
        <v>118</v>
      </c>
      <c r="D388" s="66">
        <f t="shared" ref="D388:O388" si="490">D229</f>
        <v>228357</v>
      </c>
      <c r="E388" s="66">
        <f t="shared" si="490"/>
        <v>244895</v>
      </c>
      <c r="F388" s="66">
        <f t="shared" si="490"/>
        <v>334389</v>
      </c>
      <c r="G388" s="66">
        <f t="shared" si="490"/>
        <v>445117</v>
      </c>
      <c r="H388" s="66">
        <f t="shared" si="490"/>
        <v>480526</v>
      </c>
      <c r="I388" s="66">
        <f t="shared" si="490"/>
        <v>537920</v>
      </c>
      <c r="J388" s="66">
        <f t="shared" si="490"/>
        <v>576364</v>
      </c>
      <c r="K388" s="66">
        <f t="shared" si="490"/>
        <v>573562</v>
      </c>
      <c r="L388" s="66">
        <f t="shared" si="490"/>
        <v>662709</v>
      </c>
      <c r="M388" s="66">
        <f t="shared" si="490"/>
        <v>700552</v>
      </c>
      <c r="N388" s="66">
        <f t="shared" si="490"/>
        <v>639984</v>
      </c>
      <c r="O388" s="66">
        <f t="shared" si="490"/>
        <v>612368</v>
      </c>
      <c r="P388" s="37">
        <f>P398*P389</f>
        <v>233182.65802699639</v>
      </c>
      <c r="Q388" s="37">
        <f t="shared" ref="Q388:AY388" si="491">Q398*Q389</f>
        <v>233182.65802699639</v>
      </c>
      <c r="R388" s="37">
        <f t="shared" si="491"/>
        <v>233182.65802699639</v>
      </c>
      <c r="S388" s="37">
        <f t="shared" si="491"/>
        <v>233182.65802699639</v>
      </c>
      <c r="T388" s="37">
        <f t="shared" si="491"/>
        <v>233182.65802699639</v>
      </c>
      <c r="U388" s="37">
        <f t="shared" si="491"/>
        <v>233182.65802699639</v>
      </c>
      <c r="V388" s="37">
        <f t="shared" si="491"/>
        <v>233182.65802699639</v>
      </c>
      <c r="W388" s="37">
        <f t="shared" si="491"/>
        <v>233182.65802699639</v>
      </c>
      <c r="X388" s="37">
        <f t="shared" si="491"/>
        <v>233182.65802699639</v>
      </c>
      <c r="Y388" s="37">
        <f t="shared" si="491"/>
        <v>233182.65802699639</v>
      </c>
      <c r="Z388" s="37">
        <f t="shared" si="491"/>
        <v>233182.65802699639</v>
      </c>
      <c r="AA388" s="37">
        <f t="shared" si="491"/>
        <v>233182.65802699639</v>
      </c>
      <c r="AB388" s="37">
        <f t="shared" si="491"/>
        <v>233182.65802699639</v>
      </c>
      <c r="AC388" s="37">
        <f t="shared" si="491"/>
        <v>233182.65802699639</v>
      </c>
      <c r="AD388" s="37">
        <f t="shared" si="491"/>
        <v>233182.65802699639</v>
      </c>
      <c r="AE388" s="37">
        <f t="shared" si="491"/>
        <v>233182.65802699639</v>
      </c>
      <c r="AF388" s="37">
        <f t="shared" si="491"/>
        <v>233182.65802699639</v>
      </c>
      <c r="AG388" s="37">
        <f t="shared" si="491"/>
        <v>233182.65802699639</v>
      </c>
      <c r="AH388" s="37">
        <f t="shared" si="491"/>
        <v>233182.65802699639</v>
      </c>
      <c r="AI388" s="37">
        <f t="shared" si="491"/>
        <v>233182.65802699639</v>
      </c>
      <c r="AJ388" s="37">
        <f t="shared" si="491"/>
        <v>233182.65802699639</v>
      </c>
      <c r="AK388" s="37">
        <f t="shared" si="491"/>
        <v>233182.65802699639</v>
      </c>
      <c r="AL388" s="37">
        <f t="shared" si="491"/>
        <v>233182.65802699639</v>
      </c>
      <c r="AM388" s="37">
        <f t="shared" si="491"/>
        <v>233182.65802699639</v>
      </c>
      <c r="AN388" s="37">
        <f t="shared" si="491"/>
        <v>233182.65802699639</v>
      </c>
      <c r="AO388" s="37">
        <f t="shared" si="491"/>
        <v>233182.65802699639</v>
      </c>
      <c r="AP388" s="37">
        <f t="shared" si="491"/>
        <v>233182.65802699639</v>
      </c>
      <c r="AQ388" s="37">
        <f t="shared" si="491"/>
        <v>233182.65802699639</v>
      </c>
      <c r="AR388" s="37">
        <f t="shared" si="491"/>
        <v>233182.65802699639</v>
      </c>
      <c r="AS388" s="37">
        <f t="shared" si="491"/>
        <v>233182.65802699639</v>
      </c>
      <c r="AT388" s="37">
        <f t="shared" si="491"/>
        <v>233182.65802699639</v>
      </c>
      <c r="AU388" s="37">
        <f t="shared" si="491"/>
        <v>233182.65802699639</v>
      </c>
      <c r="AV388" s="37">
        <f t="shared" si="491"/>
        <v>233182.65802699639</v>
      </c>
      <c r="AW388" s="37">
        <f t="shared" si="491"/>
        <v>233182.65802699639</v>
      </c>
      <c r="AX388" s="37">
        <f t="shared" si="491"/>
        <v>233182.65802699639</v>
      </c>
      <c r="AY388" s="37">
        <f t="shared" si="491"/>
        <v>233182.65802699639</v>
      </c>
      <c r="BA388" s="37">
        <f t="shared" si="464"/>
        <v>6036743</v>
      </c>
      <c r="BB388" s="37">
        <f t="shared" si="464"/>
        <v>2798191.896323957</v>
      </c>
      <c r="BC388" s="37">
        <f t="shared" si="464"/>
        <v>2798191.896323957</v>
      </c>
      <c r="BD388" s="37">
        <f t="shared" si="464"/>
        <v>2798191.896323957</v>
      </c>
      <c r="BF388" s="77" t="s">
        <v>247</v>
      </c>
      <c r="BG388" s="77" t="str">
        <f t="shared" si="465"/>
        <v>New Rider TripsWeak  Case Scenario</v>
      </c>
    </row>
    <row r="389" spans="2:59" x14ac:dyDescent="0.25">
      <c r="B389" s="48" t="s">
        <v>97</v>
      </c>
      <c r="C389" s="82" t="s">
        <v>118</v>
      </c>
      <c r="D389" s="66">
        <f t="shared" ref="D389:O389" si="492">D230</f>
        <v>76488</v>
      </c>
      <c r="E389" s="66">
        <f t="shared" si="492"/>
        <v>92851</v>
      </c>
      <c r="F389" s="66">
        <f t="shared" si="492"/>
        <v>123714</v>
      </c>
      <c r="G389" s="66">
        <f t="shared" si="492"/>
        <v>155487</v>
      </c>
      <c r="H389" s="66">
        <f t="shared" si="492"/>
        <v>158286</v>
      </c>
      <c r="I389" s="66">
        <f t="shared" si="492"/>
        <v>184030</v>
      </c>
      <c r="J389" s="66">
        <f t="shared" si="492"/>
        <v>206847</v>
      </c>
      <c r="K389" s="66">
        <f t="shared" si="492"/>
        <v>196306</v>
      </c>
      <c r="L389" s="66">
        <f t="shared" si="492"/>
        <v>227618</v>
      </c>
      <c r="M389" s="66">
        <f t="shared" si="492"/>
        <v>242107</v>
      </c>
      <c r="N389" s="66">
        <f t="shared" si="492"/>
        <v>234770</v>
      </c>
      <c r="O389" s="66">
        <f t="shared" si="492"/>
        <v>251479</v>
      </c>
      <c r="P389" s="37">
        <f t="shared" ref="P389:AY389" si="493">$C$477+$C$478*P384</f>
        <v>82733.326568450808</v>
      </c>
      <c r="Q389" s="37">
        <f t="shared" si="493"/>
        <v>82733.326568450808</v>
      </c>
      <c r="R389" s="37">
        <f t="shared" si="493"/>
        <v>82733.326568450808</v>
      </c>
      <c r="S389" s="37">
        <f t="shared" si="493"/>
        <v>82733.326568450808</v>
      </c>
      <c r="T389" s="37">
        <f t="shared" si="493"/>
        <v>82733.326568450808</v>
      </c>
      <c r="U389" s="37">
        <f t="shared" si="493"/>
        <v>82733.326568450808</v>
      </c>
      <c r="V389" s="37">
        <f t="shared" si="493"/>
        <v>82733.326568450808</v>
      </c>
      <c r="W389" s="37">
        <f t="shared" si="493"/>
        <v>82733.326568450808</v>
      </c>
      <c r="X389" s="37">
        <f t="shared" si="493"/>
        <v>82733.326568450808</v>
      </c>
      <c r="Y389" s="37">
        <f t="shared" si="493"/>
        <v>82733.326568450808</v>
      </c>
      <c r="Z389" s="37">
        <f t="shared" si="493"/>
        <v>82733.326568450808</v>
      </c>
      <c r="AA389" s="37">
        <f t="shared" si="493"/>
        <v>82733.326568450808</v>
      </c>
      <c r="AB389" s="37">
        <f t="shared" si="493"/>
        <v>82733.326568450808</v>
      </c>
      <c r="AC389" s="37">
        <f t="shared" si="493"/>
        <v>82733.326568450808</v>
      </c>
      <c r="AD389" s="37">
        <f t="shared" si="493"/>
        <v>82733.326568450808</v>
      </c>
      <c r="AE389" s="37">
        <f t="shared" si="493"/>
        <v>82733.326568450808</v>
      </c>
      <c r="AF389" s="37">
        <f t="shared" si="493"/>
        <v>82733.326568450808</v>
      </c>
      <c r="AG389" s="37">
        <f t="shared" si="493"/>
        <v>82733.326568450808</v>
      </c>
      <c r="AH389" s="37">
        <f t="shared" si="493"/>
        <v>82733.326568450808</v>
      </c>
      <c r="AI389" s="37">
        <f t="shared" si="493"/>
        <v>82733.326568450808</v>
      </c>
      <c r="AJ389" s="37">
        <f t="shared" si="493"/>
        <v>82733.326568450808</v>
      </c>
      <c r="AK389" s="37">
        <f t="shared" si="493"/>
        <v>82733.326568450808</v>
      </c>
      <c r="AL389" s="37">
        <f t="shared" si="493"/>
        <v>82733.326568450808</v>
      </c>
      <c r="AM389" s="37">
        <f t="shared" si="493"/>
        <v>82733.326568450808</v>
      </c>
      <c r="AN389" s="37">
        <f t="shared" si="493"/>
        <v>82733.326568450808</v>
      </c>
      <c r="AO389" s="37">
        <f t="shared" si="493"/>
        <v>82733.326568450808</v>
      </c>
      <c r="AP389" s="37">
        <f t="shared" si="493"/>
        <v>82733.326568450808</v>
      </c>
      <c r="AQ389" s="37">
        <f t="shared" si="493"/>
        <v>82733.326568450808</v>
      </c>
      <c r="AR389" s="37">
        <f t="shared" si="493"/>
        <v>82733.326568450808</v>
      </c>
      <c r="AS389" s="37">
        <f t="shared" si="493"/>
        <v>82733.326568450808</v>
      </c>
      <c r="AT389" s="37">
        <f t="shared" si="493"/>
        <v>82733.326568450808</v>
      </c>
      <c r="AU389" s="37">
        <f t="shared" si="493"/>
        <v>82733.326568450808</v>
      </c>
      <c r="AV389" s="37">
        <f t="shared" si="493"/>
        <v>82733.326568450808</v>
      </c>
      <c r="AW389" s="37">
        <f t="shared" si="493"/>
        <v>82733.326568450808</v>
      </c>
      <c r="AX389" s="37">
        <f t="shared" si="493"/>
        <v>82733.326568450808</v>
      </c>
      <c r="AY389" s="37">
        <f t="shared" si="493"/>
        <v>82733.326568450808</v>
      </c>
      <c r="BA389" s="37">
        <f t="shared" si="464"/>
        <v>2149983</v>
      </c>
      <c r="BB389" s="37">
        <f t="shared" si="464"/>
        <v>992799.91882140946</v>
      </c>
      <c r="BC389" s="37">
        <f t="shared" si="464"/>
        <v>992799.91882140946</v>
      </c>
      <c r="BD389" s="37">
        <f t="shared" si="464"/>
        <v>992799.91882140946</v>
      </c>
      <c r="BF389" s="77" t="s">
        <v>247</v>
      </c>
      <c r="BG389" s="77" t="str">
        <f t="shared" si="465"/>
        <v>New RidersWeak  Case Scenario</v>
      </c>
    </row>
    <row r="390" spans="2:59" x14ac:dyDescent="0.25">
      <c r="B390" s="48" t="s">
        <v>98</v>
      </c>
      <c r="C390" s="82" t="s">
        <v>118</v>
      </c>
      <c r="D390" s="66">
        <f t="shared" ref="D390:O390" si="494">D231</f>
        <v>4538</v>
      </c>
      <c r="E390" s="66">
        <f t="shared" si="494"/>
        <v>4986</v>
      </c>
      <c r="F390" s="66">
        <f t="shared" si="494"/>
        <v>7486</v>
      </c>
      <c r="G390" s="66">
        <f t="shared" si="494"/>
        <v>9224</v>
      </c>
      <c r="H390" s="66">
        <f t="shared" si="494"/>
        <v>9511</v>
      </c>
      <c r="I390" s="66">
        <f t="shared" si="494"/>
        <v>8074</v>
      </c>
      <c r="J390" s="66">
        <f t="shared" si="494"/>
        <v>9763</v>
      </c>
      <c r="K390" s="66">
        <f t="shared" si="494"/>
        <v>14674</v>
      </c>
      <c r="L390" s="66">
        <f t="shared" si="494"/>
        <v>15445</v>
      </c>
      <c r="M390" s="66">
        <f t="shared" si="494"/>
        <v>13835</v>
      </c>
      <c r="N390" s="66">
        <f t="shared" si="494"/>
        <v>11129</v>
      </c>
      <c r="O390" s="66">
        <f t="shared" si="494"/>
        <v>9395</v>
      </c>
      <c r="P390" s="37">
        <f t="shared" ref="P390:AY390" si="495">$C$480+$C$481*P385</f>
        <v>425.47592823465618</v>
      </c>
      <c r="Q390" s="37">
        <f t="shared" si="495"/>
        <v>425.47592823465618</v>
      </c>
      <c r="R390" s="37">
        <f t="shared" si="495"/>
        <v>425.47592823465618</v>
      </c>
      <c r="S390" s="37">
        <f t="shared" si="495"/>
        <v>425.47592823465618</v>
      </c>
      <c r="T390" s="37">
        <f t="shared" si="495"/>
        <v>425.47592823465618</v>
      </c>
      <c r="U390" s="37">
        <f t="shared" si="495"/>
        <v>425.47592823465618</v>
      </c>
      <c r="V390" s="37">
        <f t="shared" si="495"/>
        <v>425.47592823465618</v>
      </c>
      <c r="W390" s="37">
        <f t="shared" si="495"/>
        <v>425.47592823465618</v>
      </c>
      <c r="X390" s="37">
        <f t="shared" si="495"/>
        <v>425.47592823465618</v>
      </c>
      <c r="Y390" s="37">
        <f t="shared" si="495"/>
        <v>425.47592823465618</v>
      </c>
      <c r="Z390" s="37">
        <f t="shared" si="495"/>
        <v>425.47592823465618</v>
      </c>
      <c r="AA390" s="37">
        <f t="shared" si="495"/>
        <v>425.47592823465618</v>
      </c>
      <c r="AB390" s="37">
        <f t="shared" si="495"/>
        <v>425.47592823465618</v>
      </c>
      <c r="AC390" s="37">
        <f t="shared" si="495"/>
        <v>425.47592823465618</v>
      </c>
      <c r="AD390" s="37">
        <f t="shared" si="495"/>
        <v>425.47592823465618</v>
      </c>
      <c r="AE390" s="37">
        <f t="shared" si="495"/>
        <v>425.47592823465618</v>
      </c>
      <c r="AF390" s="37">
        <f t="shared" si="495"/>
        <v>425.47592823465618</v>
      </c>
      <c r="AG390" s="37">
        <f t="shared" si="495"/>
        <v>425.47592823465618</v>
      </c>
      <c r="AH390" s="37">
        <f t="shared" si="495"/>
        <v>425.47592823465618</v>
      </c>
      <c r="AI390" s="37">
        <f t="shared" si="495"/>
        <v>425.47592823465618</v>
      </c>
      <c r="AJ390" s="37">
        <f t="shared" si="495"/>
        <v>425.47592823465618</v>
      </c>
      <c r="AK390" s="37">
        <f t="shared" si="495"/>
        <v>425.47592823465618</v>
      </c>
      <c r="AL390" s="37">
        <f t="shared" si="495"/>
        <v>425.47592823465618</v>
      </c>
      <c r="AM390" s="37">
        <f t="shared" si="495"/>
        <v>425.47592823465618</v>
      </c>
      <c r="AN390" s="37">
        <f t="shared" si="495"/>
        <v>425.47592823465618</v>
      </c>
      <c r="AO390" s="37">
        <f t="shared" si="495"/>
        <v>425.47592823465618</v>
      </c>
      <c r="AP390" s="37">
        <f t="shared" si="495"/>
        <v>425.47592823465618</v>
      </c>
      <c r="AQ390" s="37">
        <f t="shared" si="495"/>
        <v>425.47592823465618</v>
      </c>
      <c r="AR390" s="37">
        <f t="shared" si="495"/>
        <v>425.47592823465618</v>
      </c>
      <c r="AS390" s="37">
        <f t="shared" si="495"/>
        <v>425.47592823465618</v>
      </c>
      <c r="AT390" s="37">
        <f t="shared" si="495"/>
        <v>425.47592823465618</v>
      </c>
      <c r="AU390" s="37">
        <f t="shared" si="495"/>
        <v>425.47592823465618</v>
      </c>
      <c r="AV390" s="37">
        <f t="shared" si="495"/>
        <v>425.47592823465618</v>
      </c>
      <c r="AW390" s="37">
        <f t="shared" si="495"/>
        <v>425.47592823465618</v>
      </c>
      <c r="AX390" s="37">
        <f t="shared" si="495"/>
        <v>425.47592823465618</v>
      </c>
      <c r="AY390" s="37">
        <f t="shared" si="495"/>
        <v>425.47592823465618</v>
      </c>
      <c r="BA390" s="37">
        <f t="shared" si="464"/>
        <v>118060</v>
      </c>
      <c r="BB390" s="37">
        <f t="shared" si="464"/>
        <v>5105.7111388158737</v>
      </c>
      <c r="BC390" s="37">
        <f t="shared" si="464"/>
        <v>5105.7111388158737</v>
      </c>
      <c r="BD390" s="37">
        <f t="shared" si="464"/>
        <v>5105.7111388158737</v>
      </c>
      <c r="BF390" s="77" t="s">
        <v>247</v>
      </c>
      <c r="BG390" s="77" t="str">
        <f t="shared" si="465"/>
        <v>New DriversWeak  Case Scenario</v>
      </c>
    </row>
    <row r="391" spans="2:59" x14ac:dyDescent="0.25">
      <c r="B391" s="48" t="s">
        <v>99</v>
      </c>
      <c r="C391" s="82" t="s">
        <v>118</v>
      </c>
      <c r="D391" s="66">
        <f t="shared" ref="D391:O391" si="496">D232</f>
        <v>1677282</v>
      </c>
      <c r="E391" s="66">
        <f t="shared" si="496"/>
        <v>1977115</v>
      </c>
      <c r="F391" s="66">
        <f t="shared" si="496"/>
        <v>2589187</v>
      </c>
      <c r="G391" s="66">
        <f t="shared" si="496"/>
        <v>3200587</v>
      </c>
      <c r="H391" s="66">
        <f t="shared" si="496"/>
        <v>4027132</v>
      </c>
      <c r="I391" s="66">
        <f t="shared" si="496"/>
        <v>4787987</v>
      </c>
      <c r="J391" s="66">
        <f t="shared" si="496"/>
        <v>5642075</v>
      </c>
      <c r="K391" s="66">
        <f t="shared" si="496"/>
        <v>6230099</v>
      </c>
      <c r="L391" s="66">
        <f t="shared" si="496"/>
        <v>7369776</v>
      </c>
      <c r="M391" s="66">
        <f t="shared" si="496"/>
        <v>8726567</v>
      </c>
      <c r="N391" s="66">
        <f t="shared" si="496"/>
        <v>9702543</v>
      </c>
      <c r="O391" s="66">
        <f t="shared" si="496"/>
        <v>9776472</v>
      </c>
      <c r="P391" s="37">
        <f>P396*P375</f>
        <v>7572019.314306342</v>
      </c>
      <c r="Q391" s="37">
        <f t="shared" ref="Q391:AY391" si="497">Q396*Q375</f>
        <v>8384950.0361767579</v>
      </c>
      <c r="R391" s="37">
        <f t="shared" si="497"/>
        <v>6506152.6845180709</v>
      </c>
      <c r="S391" s="37">
        <f t="shared" si="497"/>
        <v>8798884.4448766895</v>
      </c>
      <c r="T391" s="37">
        <f t="shared" si="497"/>
        <v>7631093.1102406634</v>
      </c>
      <c r="U391" s="37">
        <f t="shared" si="497"/>
        <v>9929883.9168955889</v>
      </c>
      <c r="V391" s="37">
        <f t="shared" si="497"/>
        <v>8770995.6629295032</v>
      </c>
      <c r="W391" s="37">
        <f t="shared" si="497"/>
        <v>11079520.245643571</v>
      </c>
      <c r="X391" s="37">
        <f t="shared" si="497"/>
        <v>12144749.860747978</v>
      </c>
      <c r="Y391" s="37">
        <f t="shared" si="497"/>
        <v>12207404.354854804</v>
      </c>
      <c r="Z391" s="37">
        <f t="shared" si="497"/>
        <v>13283504.51848321</v>
      </c>
      <c r="AA391" s="37">
        <f t="shared" si="497"/>
        <v>13361498.158174528</v>
      </c>
      <c r="AB391" s="37">
        <f t="shared" si="497"/>
        <v>14407679.882947581</v>
      </c>
      <c r="AC391" s="37">
        <f t="shared" si="497"/>
        <v>14955268.161720054</v>
      </c>
      <c r="AD391" s="37">
        <f t="shared" si="497"/>
        <v>13304355.187662926</v>
      </c>
      <c r="AE391" s="37">
        <f t="shared" si="497"/>
        <v>15606099.159681821</v>
      </c>
      <c r="AF391" s="37">
        <f t="shared" si="497"/>
        <v>14443283.484281074</v>
      </c>
      <c r="AG391" s="37">
        <f t="shared" si="497"/>
        <v>16740501.081813978</v>
      </c>
      <c r="AH391" s="37">
        <f t="shared" si="497"/>
        <v>15594784.176961612</v>
      </c>
      <c r="AI391" s="37">
        <f t="shared" si="497"/>
        <v>17894976.829701114</v>
      </c>
      <c r="AJ391" s="37">
        <f t="shared" si="497"/>
        <v>18940485.247612037</v>
      </c>
      <c r="AK391" s="37">
        <f t="shared" si="497"/>
        <v>19006700.325351331</v>
      </c>
      <c r="AL391" s="37">
        <f t="shared" si="497"/>
        <v>20079820.539931171</v>
      </c>
      <c r="AM391" s="37">
        <f t="shared" si="497"/>
        <v>20144493.272188477</v>
      </c>
      <c r="AN391" s="37">
        <f t="shared" si="497"/>
        <v>21227699.806932285</v>
      </c>
      <c r="AO391" s="37">
        <f t="shared" si="497"/>
        <v>21752330.598150738</v>
      </c>
      <c r="AP391" s="37">
        <f t="shared" si="497"/>
        <v>11298741.993065353</v>
      </c>
      <c r="AQ391" s="37">
        <f t="shared" si="497"/>
        <v>17173101.251108665</v>
      </c>
      <c r="AR391" s="37">
        <f t="shared" si="497"/>
        <v>12423019.519409085</v>
      </c>
      <c r="AS391" s="37">
        <f t="shared" si="497"/>
        <v>18304044.797455139</v>
      </c>
      <c r="AT391" s="37">
        <f t="shared" si="497"/>
        <v>13551564.94559836</v>
      </c>
      <c r="AU391" s="37">
        <f t="shared" si="497"/>
        <v>19434738.719821699</v>
      </c>
      <c r="AV391" s="37">
        <f t="shared" si="497"/>
        <v>23500054.214044567</v>
      </c>
      <c r="AW391" s="37">
        <f t="shared" si="497"/>
        <v>20561118.577314287</v>
      </c>
      <c r="AX391" s="37">
        <f t="shared" si="497"/>
        <v>24652313.060867429</v>
      </c>
      <c r="AY391" s="37">
        <f t="shared" si="497"/>
        <v>21697144.331622414</v>
      </c>
      <c r="BA391" s="37">
        <f t="shared" ref="BA391:BD393" si="498">SUMIF($D$10:$AY$10,BA$11,$D391:$AY391)</f>
        <v>65706822</v>
      </c>
      <c r="BB391" s="37">
        <f t="shared" si="498"/>
        <v>119670656.30784771</v>
      </c>
      <c r="BC391" s="37">
        <f t="shared" si="498"/>
        <v>201118447.34985319</v>
      </c>
      <c r="BD391" s="37">
        <f t="shared" si="498"/>
        <v>225575871.81539002</v>
      </c>
      <c r="BF391" s="77" t="s">
        <v>247</v>
      </c>
      <c r="BG391" s="77" t="str">
        <f t="shared" si="465"/>
        <v>RequestsWeak  Case Scenario</v>
      </c>
    </row>
    <row r="392" spans="2:59" x14ac:dyDescent="0.25">
      <c r="B392" s="48" t="s">
        <v>100</v>
      </c>
      <c r="C392" s="82" t="s">
        <v>118</v>
      </c>
      <c r="D392" s="66">
        <f t="shared" ref="D392:O392" si="499">D233</f>
        <v>14755</v>
      </c>
      <c r="E392" s="66">
        <f t="shared" si="499"/>
        <v>16669</v>
      </c>
      <c r="F392" s="66">
        <f t="shared" si="499"/>
        <v>21687</v>
      </c>
      <c r="G392" s="66">
        <f t="shared" si="499"/>
        <v>27408</v>
      </c>
      <c r="H392" s="66">
        <f t="shared" si="499"/>
        <v>32307</v>
      </c>
      <c r="I392" s="66">
        <f t="shared" si="499"/>
        <v>33154</v>
      </c>
      <c r="J392" s="66">
        <f t="shared" si="499"/>
        <v>37918</v>
      </c>
      <c r="K392" s="66">
        <f t="shared" si="499"/>
        <v>46044</v>
      </c>
      <c r="L392" s="66">
        <f t="shared" si="499"/>
        <v>50921</v>
      </c>
      <c r="M392" s="66">
        <f t="shared" si="499"/>
        <v>53141</v>
      </c>
      <c r="N392" s="66">
        <f t="shared" si="499"/>
        <v>53696</v>
      </c>
      <c r="O392" s="66">
        <f t="shared" si="499"/>
        <v>52684</v>
      </c>
      <c r="P392" s="37">
        <f>_xlfn.XLOOKUP(P374,Data_Analysis_B!$P$114:$P$150,Data_Analysis_B!$R$114:$R$150)</f>
        <v>58618.257557389617</v>
      </c>
      <c r="Q392" s="37">
        <f>_xlfn.XLOOKUP(Q374,Data_Analysis_B!$P$114:$P$150,Data_Analysis_B!$R$114:$R$150)</f>
        <v>60756.946020601448</v>
      </c>
      <c r="R392" s="37">
        <f>_xlfn.XLOOKUP(R374,Data_Analysis_B!$P$114:$P$150,Data_Analysis_B!$R$114:$R$150)</f>
        <v>90688.163197058355</v>
      </c>
      <c r="S392" s="37">
        <f>_xlfn.XLOOKUP(S374,Data_Analysis_B!$P$114:$P$150,Data_Analysis_B!$R$114:$R$150)</f>
        <v>71904.188160932928</v>
      </c>
      <c r="T392" s="37">
        <f>_xlfn.XLOOKUP(T374,Data_Analysis_B!$P$114:$P$150,Data_Analysis_B!$R$114:$R$150)</f>
        <v>98151.013847347378</v>
      </c>
      <c r="U392" s="37">
        <f>_xlfn.XLOOKUP(U374,Data_Analysis_B!$P$114:$P$150,Data_Analysis_B!$R$114:$R$150)</f>
        <v>79358.614797761722</v>
      </c>
      <c r="V392" s="37">
        <f>_xlfn.XLOOKUP(V374,Data_Analysis_B!$P$114:$P$150,Data_Analysis_B!$R$114:$R$150)</f>
        <v>105377.1469542667</v>
      </c>
      <c r="W392" s="37">
        <f>_xlfn.XLOOKUP(W374,Data_Analysis_B!$P$114:$P$150,Data_Analysis_B!$R$114:$R$150)</f>
        <v>86356.537750998643</v>
      </c>
      <c r="X392" s="37">
        <f>_xlfn.XLOOKUP(X374,Data_Analysis_B!$P$114:$P$150,Data_Analysis_B!$R$114:$R$150)</f>
        <v>83363.894116279684</v>
      </c>
      <c r="Y392" s="37">
        <f>_xlfn.XLOOKUP(Y374,Data_Analysis_B!$P$114:$P$150,Data_Analysis_B!$R$114:$R$150)</f>
        <v>93347.472701962077</v>
      </c>
      <c r="Z392" s="37">
        <f>_xlfn.XLOOKUP(Z374,Data_Analysis_B!$P$114:$P$150,Data_Analysis_B!$R$114:$R$150)</f>
        <v>90408.32387333372</v>
      </c>
      <c r="AA392" s="37">
        <f>_xlfn.XLOOKUP(AA374,Data_Analysis_B!$P$114:$P$150,Data_Analysis_B!$R$114:$R$150)</f>
        <v>100389.1049004365</v>
      </c>
      <c r="AB392" s="37">
        <f>_xlfn.XLOOKUP(AB374,Data_Analysis_B!$P$114:$P$150,Data_Analysis_B!$R$114:$R$150)</f>
        <v>97235.348128373109</v>
      </c>
      <c r="AC392" s="37">
        <f>_xlfn.XLOOKUP(AC374,Data_Analysis_B!$P$114:$P$150,Data_Analysis_B!$R$114:$R$150)</f>
        <v>102289.40613775649</v>
      </c>
      <c r="AD392" s="37">
        <f>_xlfn.XLOOKUP(AD374,Data_Analysis_B!$P$114:$P$150,Data_Analysis_B!$R$114:$R$150)</f>
        <v>133929.205201718</v>
      </c>
      <c r="AE392" s="37">
        <f>_xlfn.XLOOKUP(AE374,Data_Analysis_B!$P$114:$P$150,Data_Analysis_B!$R$114:$R$150)</f>
        <v>114838.00167449551</v>
      </c>
      <c r="AF392" s="37">
        <f>_xlfn.XLOOKUP(AF374,Data_Analysis_B!$P$114:$P$150,Data_Analysis_B!$R$114:$R$150)</f>
        <v>140438.33103871861</v>
      </c>
      <c r="AG392" s="37">
        <f>_xlfn.XLOOKUP(AG374,Data_Analysis_B!$P$114:$P$150,Data_Analysis_B!$R$114:$R$150)</f>
        <v>121908.3371491235</v>
      </c>
      <c r="AH392" s="37">
        <f>_xlfn.XLOOKUP(AH374,Data_Analysis_B!$P$114:$P$150,Data_Analysis_B!$R$114:$R$150)</f>
        <v>147488.460842762</v>
      </c>
      <c r="AI392" s="37">
        <f>_xlfn.XLOOKUP(AI374,Data_Analysis_B!$P$114:$P$150,Data_Analysis_B!$R$114:$R$150)</f>
        <v>128830.00449307149</v>
      </c>
      <c r="AJ392" s="37">
        <f>_xlfn.XLOOKUP(AJ374,Data_Analysis_B!$P$114:$P$150,Data_Analysis_B!$R$114:$R$150)</f>
        <v>125650.3090289938</v>
      </c>
      <c r="AK392" s="37">
        <f>_xlfn.XLOOKUP(AK374,Data_Analysis_B!$P$114:$P$150,Data_Analysis_B!$R$114:$R$150)</f>
        <v>136382.74657984229</v>
      </c>
      <c r="AL392" s="37">
        <f>_xlfn.XLOOKUP(AL374,Data_Analysis_B!$P$114:$P$150,Data_Analysis_B!$R$114:$R$150)</f>
        <v>132855.46918078401</v>
      </c>
      <c r="AM392" s="37">
        <f>_xlfn.XLOOKUP(AM374,Data_Analysis_B!$P$114:$P$150,Data_Analysis_B!$R$114:$R$150)</f>
        <v>143107.1717902552</v>
      </c>
      <c r="AN392" s="37">
        <f>_xlfn.XLOOKUP(AN374,Data_Analysis_B!$P$114:$P$150,Data_Analysis_B!$R$114:$R$150)</f>
        <v>139987.41008245549</v>
      </c>
      <c r="AO392" s="37">
        <f>_xlfn.XLOOKUP(AO374,Data_Analysis_B!$P$114:$P$150,Data_Analysis_B!$R$114:$R$150)</f>
        <v>144842.41155086589</v>
      </c>
      <c r="AP392" s="37">
        <f>_xlfn.XLOOKUP(AP374,Data_Analysis_B!$P$114:$P$150,Data_Analysis_B!$R$114:$R$150)</f>
        <v>279453.26165180461</v>
      </c>
      <c r="AQ392" s="37">
        <f>_xlfn.XLOOKUP(AQ374,Data_Analysis_B!$P$114:$P$150,Data_Analysis_B!$R$114:$R$150)</f>
        <v>222101.24873976069</v>
      </c>
      <c r="AR392" s="37">
        <f>_xlfn.XLOOKUP(AR374,Data_Analysis_B!$P$114:$P$150,Data_Analysis_B!$R$114:$R$150)</f>
        <v>286345.35970274679</v>
      </c>
      <c r="AS392" s="37">
        <f>_xlfn.XLOOKUP(AS374,Data_Analysis_B!$P$114:$P$150,Data_Analysis_B!$R$114:$R$150)</f>
        <v>229252.48025782421</v>
      </c>
      <c r="AT392" s="37">
        <f>_xlfn.XLOOKUP(AT374,Data_Analysis_B!$P$114:$P$150,Data_Analysis_B!$R$114:$R$150)</f>
        <v>293686.6288566257</v>
      </c>
      <c r="AU392" s="37">
        <f>_xlfn.XLOOKUP(AU374,Data_Analysis_B!$P$114:$P$150,Data_Analysis_B!$R$114:$R$150)</f>
        <v>236512.81072802379</v>
      </c>
      <c r="AV392" s="37">
        <f>_xlfn.XLOOKUP(AV374,Data_Analysis_B!$P$114:$P$150,Data_Analysis_B!$R$114:$R$150)</f>
        <v>197147.82336486009</v>
      </c>
      <c r="AW392" s="37">
        <f>_xlfn.XLOOKUP(AW374,Data_Analysis_B!$P$114:$P$150,Data_Analysis_B!$R$114:$R$150)</f>
        <v>243363.80598446631</v>
      </c>
      <c r="AX392" s="37">
        <f>_xlfn.XLOOKUP(AX374,Data_Analysis_B!$P$114:$P$150,Data_Analysis_B!$R$114:$R$150)</f>
        <v>204649.10540862099</v>
      </c>
      <c r="AY392" s="37">
        <f>_xlfn.XLOOKUP(AY374,Data_Analysis_B!$P$114:$P$150,Data_Analysis_B!$R$114:$R$150)</f>
        <v>250676.86086870651</v>
      </c>
      <c r="BA392" s="37">
        <f t="shared" si="498"/>
        <v>440384</v>
      </c>
      <c r="BB392" s="37">
        <f t="shared" si="498"/>
        <v>1018719.6638783687</v>
      </c>
      <c r="BC392" s="37">
        <f t="shared" si="498"/>
        <v>1524952.7912458938</v>
      </c>
      <c r="BD392" s="37">
        <f t="shared" si="498"/>
        <v>2728019.2071967609</v>
      </c>
      <c r="BF392" s="77" t="s">
        <v>247</v>
      </c>
      <c r="BG392" s="77" t="str">
        <f t="shared" si="465"/>
        <v>Active DriversWeak  Case Scenario</v>
      </c>
    </row>
    <row r="393" spans="2:59" x14ac:dyDescent="0.25">
      <c r="B393" s="48" t="s">
        <v>101</v>
      </c>
      <c r="C393" s="82" t="s">
        <v>118</v>
      </c>
      <c r="D393" s="66">
        <f t="shared" ref="D393:O393" si="500">D234</f>
        <v>317856</v>
      </c>
      <c r="E393" s="66">
        <f t="shared" si="500"/>
        <v>372480</v>
      </c>
      <c r="F393" s="66">
        <f t="shared" si="500"/>
        <v>487802</v>
      </c>
      <c r="G393" s="66">
        <f t="shared" si="500"/>
        <v>593327</v>
      </c>
      <c r="H393" s="66">
        <f t="shared" si="500"/>
        <v>677618</v>
      </c>
      <c r="I393" s="66">
        <f t="shared" si="500"/>
        <v>774575</v>
      </c>
      <c r="J393" s="66">
        <f t="shared" si="500"/>
        <v>910589</v>
      </c>
      <c r="K393" s="66">
        <f t="shared" si="500"/>
        <v>1003274</v>
      </c>
      <c r="L393" s="66">
        <f t="shared" si="500"/>
        <v>1154752</v>
      </c>
      <c r="M393" s="66">
        <f t="shared" si="500"/>
        <v>1290431</v>
      </c>
      <c r="N393" s="66">
        <f t="shared" si="500"/>
        <v>1406374</v>
      </c>
      <c r="O393" s="66">
        <f t="shared" si="500"/>
        <v>1554974</v>
      </c>
      <c r="P393" s="37">
        <f>_xlfn.XLOOKUP(P$170,Data_Analysis_B!$P$70:$P$106,Data_Analysis_B!$R$70:$R$106)</f>
        <v>1594487.094045667</v>
      </c>
      <c r="Q393" s="37">
        <f>_xlfn.XLOOKUP(Q$170,Data_Analysis_B!$P$70:$P$106,Data_Analysis_B!$R$70:$R$106)</f>
        <v>1765670.9606698039</v>
      </c>
      <c r="R393" s="37">
        <f>_xlfn.XLOOKUP(R$170,Data_Analysis_B!$P$70:$P$106,Data_Analysis_B!$R$70:$R$106)</f>
        <v>1370040.9437353599</v>
      </c>
      <c r="S393" s="37">
        <f>_xlfn.XLOOKUP(S$170,Data_Analysis_B!$P$70:$P$106,Data_Analysis_B!$R$70:$R$106)</f>
        <v>1852835.6977177479</v>
      </c>
      <c r="T393" s="37">
        <f>_xlfn.XLOOKUP(T$170,Data_Analysis_B!$P$70:$P$106,Data_Analysis_B!$R$70:$R$106)</f>
        <v>1606926.629829153</v>
      </c>
      <c r="U393" s="37">
        <f>_xlfn.XLOOKUP(U$170,Data_Analysis_B!$P$70:$P$106,Data_Analysis_B!$R$70:$R$106)</f>
        <v>2090997.2747886591</v>
      </c>
      <c r="V393" s="37">
        <f>_xlfn.XLOOKUP(V$170,Data_Analysis_B!$P$70:$P$106,Data_Analysis_B!$R$70:$R$106)</f>
        <v>1846962.9838434679</v>
      </c>
      <c r="W393" s="37">
        <f>_xlfn.XLOOKUP(W$170,Data_Analysis_B!$P$70:$P$106,Data_Analysis_B!$R$70:$R$106)</f>
        <v>2333083.3304292378</v>
      </c>
      <c r="X393" s="37">
        <f>_xlfn.XLOOKUP(X$170,Data_Analysis_B!$P$70:$P$106,Data_Analysis_B!$R$70:$R$106)</f>
        <v>2557395.3406046638</v>
      </c>
      <c r="Y393" s="37">
        <f>_xlfn.XLOOKUP(Y$170,Data_Analysis_B!$P$70:$P$106,Data_Analysis_B!$R$70:$R$106)</f>
        <v>2570588.886221821</v>
      </c>
      <c r="Z393" s="37">
        <f>_xlfn.XLOOKUP(Z$170,Data_Analysis_B!$P$70:$P$106,Data_Analysis_B!$R$70:$R$106)</f>
        <v>2797189.975255507</v>
      </c>
      <c r="AA393" s="37">
        <f>_xlfn.XLOOKUP(AA$170,Data_Analysis_B!$P$70:$P$106,Data_Analysis_B!$R$70:$R$106)</f>
        <v>2813613.5799431619</v>
      </c>
      <c r="AB393" s="37">
        <f>_xlfn.XLOOKUP(AB$170,Data_Analysis_B!$P$70:$P$106,Data_Analysis_B!$R$70:$R$106)</f>
        <v>3033914.5576526839</v>
      </c>
      <c r="AC393" s="37">
        <f>_xlfn.XLOOKUP(AC$170,Data_Analysis_B!$P$70:$P$106,Data_Analysis_B!$R$70:$R$106)</f>
        <v>3149223.6194908828</v>
      </c>
      <c r="AD393" s="37">
        <f>_xlfn.XLOOKUP(AD$170,Data_Analysis_B!$P$70:$P$106,Data_Analysis_B!$R$70:$R$106)</f>
        <v>2801580.6300503858</v>
      </c>
      <c r="AE393" s="37">
        <f>_xlfn.XLOOKUP(AE$170,Data_Analysis_B!$P$70:$P$106,Data_Analysis_B!$R$70:$R$106)</f>
        <v>3286273.1413660082</v>
      </c>
      <c r="AF393" s="37">
        <f>_xlfn.XLOOKUP(AF$170,Data_Analysis_B!$P$70:$P$106,Data_Analysis_B!$R$70:$R$106)</f>
        <v>3041411.828918295</v>
      </c>
      <c r="AG393" s="37">
        <f>_xlfn.XLOOKUP(AG$170,Data_Analysis_B!$P$70:$P$106,Data_Analysis_B!$R$70:$R$106)</f>
        <v>3525151.1934706629</v>
      </c>
      <c r="AH393" s="37">
        <f>_xlfn.XLOOKUP(AH$170,Data_Analysis_B!$P$70:$P$106,Data_Analysis_B!$R$70:$R$106)</f>
        <v>3283890.4752411828</v>
      </c>
      <c r="AI393" s="37">
        <f>_xlfn.XLOOKUP(AI$170,Data_Analysis_B!$P$70:$P$106,Data_Analysis_B!$R$70:$R$106)</f>
        <v>3768256.3156296639</v>
      </c>
      <c r="AJ393" s="37">
        <f>_xlfn.XLOOKUP(AJ$170,Data_Analysis_B!$P$70:$P$106,Data_Analysis_B!$R$70:$R$106)</f>
        <v>3988415.5109351221</v>
      </c>
      <c r="AK393" s="37">
        <f>_xlfn.XLOOKUP(AK$170,Data_Analysis_B!$P$70:$P$106,Data_Analysis_B!$R$70:$R$106)</f>
        <v>4002358.830742436</v>
      </c>
      <c r="AL393" s="37">
        <f>_xlfn.XLOOKUP(AL$170,Data_Analysis_B!$P$70:$P$106,Data_Analysis_B!$R$70:$R$106)</f>
        <v>4228332.4134133384</v>
      </c>
      <c r="AM393" s="37">
        <f>_xlfn.XLOOKUP(AM$170,Data_Analysis_B!$P$70:$P$106,Data_Analysis_B!$R$70:$R$106)</f>
        <v>4241950.9519617166</v>
      </c>
      <c r="AN393" s="37">
        <f>_xlfn.XLOOKUP(AN$170,Data_Analysis_B!$P$70:$P$106,Data_Analysis_B!$R$70:$R$106)</f>
        <v>4470048.4736586949</v>
      </c>
      <c r="AO393" s="37">
        <f>_xlfn.XLOOKUP(AO$170,Data_Analysis_B!$P$70:$P$106,Data_Analysis_B!$R$70:$R$106)</f>
        <v>4580523.2348833922</v>
      </c>
      <c r="AP393" s="37">
        <f>_xlfn.XLOOKUP(AP$170,Data_Analysis_B!$P$70:$P$106,Data_Analysis_B!$R$70:$R$106)</f>
        <v>2379246.2141315741</v>
      </c>
      <c r="AQ393" s="37">
        <f>_xlfn.XLOOKUP(AQ$170,Data_Analysis_B!$P$70:$P$106,Data_Analysis_B!$R$70:$R$106)</f>
        <v>3616246.4955546279</v>
      </c>
      <c r="AR393" s="37">
        <f>_xlfn.XLOOKUP(AR$170,Data_Analysis_B!$P$70:$P$106,Data_Analysis_B!$R$70:$R$106)</f>
        <v>2615992.3093896378</v>
      </c>
      <c r="AS393" s="37">
        <f>_xlfn.XLOOKUP(AS$170,Data_Analysis_B!$P$70:$P$106,Data_Analysis_B!$R$70:$R$106)</f>
        <v>3854396.2960096579</v>
      </c>
      <c r="AT393" s="37">
        <f>_xlfn.XLOOKUP(AT$170,Data_Analysis_B!$P$70:$P$106,Data_Analysis_B!$R$70:$R$106)</f>
        <v>2853637.1228019912</v>
      </c>
      <c r="AU393" s="37">
        <f>_xlfn.XLOOKUP(AU$170,Data_Analysis_B!$P$70:$P$106,Data_Analysis_B!$R$70:$R$106)</f>
        <v>4092493.5315942331</v>
      </c>
      <c r="AV393" s="37">
        <f>_xlfn.XLOOKUP(AV$170,Data_Analysis_B!$P$70:$P$106,Data_Analysis_B!$R$70:$R$106)</f>
        <v>4948552.2419193881</v>
      </c>
      <c r="AW393" s="37">
        <f>_xlfn.XLOOKUP(AW$170,Data_Analysis_B!$P$70:$P$106,Data_Analysis_B!$R$70:$R$106)</f>
        <v>4329682.3277680129</v>
      </c>
      <c r="AX393" s="37">
        <f>_xlfn.XLOOKUP(AX$170,Data_Analysis_B!$P$70:$P$106,Data_Analysis_B!$R$70:$R$106)</f>
        <v>5191190.5374646364</v>
      </c>
      <c r="AY393" s="37">
        <f>_xlfn.XLOOKUP(AY$170,Data_Analysis_B!$P$70:$P$106,Data_Analysis_B!$R$70:$R$106)</f>
        <v>4568902.320290409</v>
      </c>
      <c r="BA393" s="37">
        <f t="shared" si="498"/>
        <v>10544052</v>
      </c>
      <c r="BB393" s="37">
        <f t="shared" si="498"/>
        <v>25199792.697084252</v>
      </c>
      <c r="BC393" s="37">
        <f t="shared" si="498"/>
        <v>42350759.468872383</v>
      </c>
      <c r="BD393" s="37">
        <f t="shared" si="498"/>
        <v>47500911.105466254</v>
      </c>
      <c r="BF393" s="77" t="s">
        <v>247</v>
      </c>
      <c r="BG393" s="77" t="str">
        <f t="shared" si="465"/>
        <v>Active RidersWeak  Case Scenario</v>
      </c>
    </row>
    <row r="394" spans="2:59" x14ac:dyDescent="0.25">
      <c r="AA394" s="155"/>
      <c r="AB394" s="155"/>
      <c r="AC394" s="155"/>
      <c r="AD394" s="155"/>
    </row>
    <row r="395" spans="2:59" x14ac:dyDescent="0.25">
      <c r="B395" s="88" t="s">
        <v>112</v>
      </c>
      <c r="C395" s="89"/>
      <c r="D395" s="70">
        <v>44562</v>
      </c>
      <c r="E395" s="70">
        <v>44593</v>
      </c>
      <c r="F395" s="70">
        <v>44621</v>
      </c>
      <c r="G395" s="70">
        <v>44652</v>
      </c>
      <c r="H395" s="70">
        <v>44682</v>
      </c>
      <c r="I395" s="70">
        <v>44713</v>
      </c>
      <c r="J395" s="70">
        <v>44743</v>
      </c>
      <c r="K395" s="70">
        <v>44774</v>
      </c>
      <c r="L395" s="70">
        <v>44805</v>
      </c>
      <c r="M395" s="70">
        <v>44835</v>
      </c>
      <c r="N395" s="70">
        <v>44866</v>
      </c>
      <c r="O395" s="70">
        <v>44896</v>
      </c>
      <c r="P395" s="70">
        <v>44927</v>
      </c>
      <c r="Q395" s="70">
        <v>44958</v>
      </c>
      <c r="R395" s="70">
        <v>44986</v>
      </c>
      <c r="S395" s="70">
        <v>45017</v>
      </c>
      <c r="T395" s="70">
        <v>45047</v>
      </c>
      <c r="U395" s="70">
        <v>45078</v>
      </c>
      <c r="V395" s="70">
        <v>45108</v>
      </c>
      <c r="W395" s="70">
        <v>45139</v>
      </c>
      <c r="X395" s="70">
        <v>45170</v>
      </c>
      <c r="Y395" s="70">
        <v>45200</v>
      </c>
      <c r="Z395" s="70">
        <v>45231</v>
      </c>
      <c r="AA395" s="70">
        <v>45261</v>
      </c>
      <c r="AB395" s="70">
        <v>45292</v>
      </c>
      <c r="AC395" s="70">
        <v>45323</v>
      </c>
      <c r="AD395" s="70">
        <v>45352</v>
      </c>
      <c r="AE395" s="70">
        <v>45383</v>
      </c>
      <c r="AF395" s="70">
        <v>45413</v>
      </c>
      <c r="AG395" s="70">
        <v>45444</v>
      </c>
      <c r="AH395" s="70">
        <v>45474</v>
      </c>
      <c r="AI395" s="70">
        <v>45505</v>
      </c>
      <c r="AJ395" s="70">
        <v>45536</v>
      </c>
      <c r="AK395" s="70">
        <v>45566</v>
      </c>
      <c r="AL395" s="70">
        <v>45597</v>
      </c>
      <c r="AM395" s="70">
        <v>45627</v>
      </c>
      <c r="AN395" s="70">
        <v>45658</v>
      </c>
      <c r="AO395" s="70">
        <v>45689</v>
      </c>
      <c r="AP395" s="70">
        <v>45717</v>
      </c>
      <c r="AQ395" s="70">
        <v>45748</v>
      </c>
      <c r="AR395" s="70">
        <v>45778</v>
      </c>
      <c r="AS395" s="70">
        <v>45809</v>
      </c>
      <c r="AT395" s="70">
        <v>45839</v>
      </c>
      <c r="AU395" s="70">
        <v>45870</v>
      </c>
      <c r="AV395" s="70">
        <v>45901</v>
      </c>
      <c r="AW395" s="70">
        <v>45931</v>
      </c>
      <c r="AX395" s="70">
        <v>45962</v>
      </c>
      <c r="AY395" s="70">
        <v>45992</v>
      </c>
      <c r="BA395" s="140" t="s">
        <v>114</v>
      </c>
      <c r="BB395" s="140" t="s">
        <v>114</v>
      </c>
      <c r="BC395" s="140" t="s">
        <v>114</v>
      </c>
      <c r="BD395" s="140" t="s">
        <v>114</v>
      </c>
      <c r="BF395" s="77" t="s">
        <v>247</v>
      </c>
      <c r="BG395" s="77" t="str">
        <f t="shared" si="465"/>
        <v>Operational EfficiencyWeak  Case Scenario</v>
      </c>
    </row>
    <row r="396" spans="2:59" x14ac:dyDescent="0.25">
      <c r="B396" s="91" t="s">
        <v>153</v>
      </c>
      <c r="C396" s="92" t="s">
        <v>119</v>
      </c>
      <c r="D396" s="93">
        <f>D391/D375</f>
        <v>0.59975927843603927</v>
      </c>
      <c r="E396" s="93">
        <f t="shared" ref="E396:O396" si="501">E391/E375</f>
        <v>0.56028509682988326</v>
      </c>
      <c r="F396" s="93">
        <f t="shared" si="501"/>
        <v>0.49734289402309623</v>
      </c>
      <c r="G396" s="93">
        <f t="shared" si="501"/>
        <v>0.46935050723818383</v>
      </c>
      <c r="H396" s="93">
        <f t="shared" si="501"/>
        <v>0.4820909732232202</v>
      </c>
      <c r="I396" s="93">
        <f t="shared" si="501"/>
        <v>0.51078502900803846</v>
      </c>
      <c r="J396" s="93">
        <f t="shared" si="501"/>
        <v>0.4458949404241857</v>
      </c>
      <c r="K396" s="93">
        <f t="shared" si="501"/>
        <v>0.47611939967723743</v>
      </c>
      <c r="L396" s="93">
        <f t="shared" si="501"/>
        <v>0.47627229152937878</v>
      </c>
      <c r="M396" s="93">
        <f t="shared" si="501"/>
        <v>0.50654221838654323</v>
      </c>
      <c r="N396" s="93">
        <f t="shared" si="501"/>
        <v>0.51691681014008073</v>
      </c>
      <c r="O396" s="93">
        <f t="shared" si="501"/>
        <v>0.42555179336871185</v>
      </c>
      <c r="P396" s="139">
        <v>0.45</v>
      </c>
      <c r="Q396" s="139">
        <f>P396</f>
        <v>0.45</v>
      </c>
      <c r="R396" s="139">
        <f t="shared" ref="R396:AY399" si="502">Q396</f>
        <v>0.45</v>
      </c>
      <c r="S396" s="139">
        <f t="shared" si="502"/>
        <v>0.45</v>
      </c>
      <c r="T396" s="139">
        <f t="shared" si="502"/>
        <v>0.45</v>
      </c>
      <c r="U396" s="139">
        <f t="shared" si="502"/>
        <v>0.45</v>
      </c>
      <c r="V396" s="139">
        <f t="shared" si="502"/>
        <v>0.45</v>
      </c>
      <c r="W396" s="139">
        <f t="shared" si="502"/>
        <v>0.45</v>
      </c>
      <c r="X396" s="139">
        <f t="shared" si="502"/>
        <v>0.45</v>
      </c>
      <c r="Y396" s="139">
        <f t="shared" si="502"/>
        <v>0.45</v>
      </c>
      <c r="Z396" s="139">
        <f t="shared" si="502"/>
        <v>0.45</v>
      </c>
      <c r="AA396" s="139">
        <f t="shared" si="502"/>
        <v>0.45</v>
      </c>
      <c r="AB396" s="139">
        <f t="shared" ref="AB396" si="503">AA396</f>
        <v>0.45</v>
      </c>
      <c r="AC396" s="139">
        <f t="shared" ref="AC396" si="504">AB396</f>
        <v>0.45</v>
      </c>
      <c r="AD396" s="139">
        <f t="shared" ref="AD396" si="505">AC396</f>
        <v>0.45</v>
      </c>
      <c r="AE396" s="139">
        <f t="shared" ref="AE396" si="506">AD396</f>
        <v>0.45</v>
      </c>
      <c r="AF396" s="139">
        <f t="shared" ref="AF396" si="507">AE396</f>
        <v>0.45</v>
      </c>
      <c r="AG396" s="139">
        <f t="shared" ref="AG396" si="508">AF396</f>
        <v>0.45</v>
      </c>
      <c r="AH396" s="139">
        <f t="shared" ref="AH396" si="509">AG396</f>
        <v>0.45</v>
      </c>
      <c r="AI396" s="139">
        <f t="shared" ref="AI396" si="510">AH396</f>
        <v>0.45</v>
      </c>
      <c r="AJ396" s="139">
        <f t="shared" ref="AJ396" si="511">AI396</f>
        <v>0.45</v>
      </c>
      <c r="AK396" s="139">
        <f t="shared" ref="AK396" si="512">AJ396</f>
        <v>0.45</v>
      </c>
      <c r="AL396" s="139">
        <f t="shared" ref="AL396" si="513">AK396</f>
        <v>0.45</v>
      </c>
      <c r="AM396" s="139">
        <f t="shared" ref="AM396" si="514">AL396</f>
        <v>0.45</v>
      </c>
      <c r="AN396" s="139">
        <f t="shared" ref="AN396" si="515">AM396</f>
        <v>0.45</v>
      </c>
      <c r="AO396" s="139">
        <f t="shared" ref="AO396" si="516">AN396</f>
        <v>0.45</v>
      </c>
      <c r="AP396" s="139">
        <f t="shared" ref="AP396" si="517">AO396</f>
        <v>0.45</v>
      </c>
      <c r="AQ396" s="139">
        <f t="shared" ref="AQ396" si="518">AP396</f>
        <v>0.45</v>
      </c>
      <c r="AR396" s="139">
        <f t="shared" ref="AR396" si="519">AQ396</f>
        <v>0.45</v>
      </c>
      <c r="AS396" s="139">
        <f t="shared" ref="AS396" si="520">AR396</f>
        <v>0.45</v>
      </c>
      <c r="AT396" s="139">
        <f t="shared" ref="AT396" si="521">AS396</f>
        <v>0.45</v>
      </c>
      <c r="AU396" s="139">
        <f t="shared" ref="AU396" si="522">AT396</f>
        <v>0.45</v>
      </c>
      <c r="AV396" s="139">
        <f t="shared" ref="AV396" si="523">AU396</f>
        <v>0.45</v>
      </c>
      <c r="AW396" s="139">
        <f t="shared" ref="AW396" si="524">AV396</f>
        <v>0.45</v>
      </c>
      <c r="AX396" s="139">
        <f t="shared" ref="AX396" si="525">AW396</f>
        <v>0.45</v>
      </c>
      <c r="AY396" s="139">
        <f t="shared" ref="AY396" si="526">AX396</f>
        <v>0.45</v>
      </c>
      <c r="BA396" s="140" t="s">
        <v>114</v>
      </c>
      <c r="BB396" s="140" t="s">
        <v>114</v>
      </c>
      <c r="BC396" s="140" t="s">
        <v>114</v>
      </c>
      <c r="BD396" s="140" t="s">
        <v>114</v>
      </c>
      <c r="BF396" s="77" t="s">
        <v>247</v>
      </c>
      <c r="BG396" s="77" t="str">
        <f t="shared" si="465"/>
        <v>Shopping Sessions Conversion rateWeak  Case Scenario</v>
      </c>
    </row>
    <row r="397" spans="2:59" x14ac:dyDescent="0.25">
      <c r="B397" s="91" t="s">
        <v>154</v>
      </c>
      <c r="C397" s="92" t="s">
        <v>119</v>
      </c>
      <c r="D397" s="93">
        <f>D330/D391</f>
        <v>0.7896620842529759</v>
      </c>
      <c r="E397" s="93">
        <f t="shared" ref="E397:O397" si="527">E330/E391</f>
        <v>0.75266284459932786</v>
      </c>
      <c r="F397" s="93">
        <f t="shared" si="527"/>
        <v>0.79321848904694792</v>
      </c>
      <c r="G397" s="93">
        <f t="shared" si="527"/>
        <v>0.82206576481126747</v>
      </c>
      <c r="H397" s="93">
        <f t="shared" si="527"/>
        <v>0.80769788524438735</v>
      </c>
      <c r="I397" s="93">
        <f t="shared" si="527"/>
        <v>0.78067400767796569</v>
      </c>
      <c r="J397" s="93">
        <f t="shared" si="527"/>
        <v>0.76521988807309371</v>
      </c>
      <c r="K397" s="93">
        <f t="shared" si="527"/>
        <v>0.81186446635920229</v>
      </c>
      <c r="L397" s="93">
        <f t="shared" si="527"/>
        <v>0.81536779408220816</v>
      </c>
      <c r="M397" s="93">
        <f t="shared" si="527"/>
        <v>0.77672388236977952</v>
      </c>
      <c r="N397" s="93">
        <f t="shared" si="527"/>
        <v>0.7368438356830781</v>
      </c>
      <c r="O397" s="93">
        <f t="shared" si="527"/>
        <v>0.75797404216981346</v>
      </c>
      <c r="P397" s="143">
        <v>0.75</v>
      </c>
      <c r="Q397" s="139">
        <f>P397</f>
        <v>0.75</v>
      </c>
      <c r="R397" s="139">
        <f t="shared" si="502"/>
        <v>0.75</v>
      </c>
      <c r="S397" s="139">
        <f t="shared" si="502"/>
        <v>0.75</v>
      </c>
      <c r="T397" s="139">
        <f t="shared" si="502"/>
        <v>0.75</v>
      </c>
      <c r="U397" s="139">
        <f t="shared" si="502"/>
        <v>0.75</v>
      </c>
      <c r="V397" s="139">
        <f t="shared" si="502"/>
        <v>0.75</v>
      </c>
      <c r="W397" s="139">
        <f t="shared" si="502"/>
        <v>0.75</v>
      </c>
      <c r="X397" s="139">
        <f t="shared" si="502"/>
        <v>0.75</v>
      </c>
      <c r="Y397" s="139">
        <f t="shared" si="502"/>
        <v>0.75</v>
      </c>
      <c r="Z397" s="139">
        <f t="shared" si="502"/>
        <v>0.75</v>
      </c>
      <c r="AA397" s="139">
        <f t="shared" si="502"/>
        <v>0.75</v>
      </c>
      <c r="AB397" s="139">
        <f t="shared" si="502"/>
        <v>0.75</v>
      </c>
      <c r="AC397" s="139">
        <f t="shared" si="502"/>
        <v>0.75</v>
      </c>
      <c r="AD397" s="139">
        <f t="shared" si="502"/>
        <v>0.75</v>
      </c>
      <c r="AE397" s="139">
        <f t="shared" si="502"/>
        <v>0.75</v>
      </c>
      <c r="AF397" s="139">
        <f t="shared" si="502"/>
        <v>0.75</v>
      </c>
      <c r="AG397" s="139">
        <f t="shared" si="502"/>
        <v>0.75</v>
      </c>
      <c r="AH397" s="139">
        <f t="shared" si="502"/>
        <v>0.75</v>
      </c>
      <c r="AI397" s="139">
        <f t="shared" si="502"/>
        <v>0.75</v>
      </c>
      <c r="AJ397" s="139">
        <f t="shared" si="502"/>
        <v>0.75</v>
      </c>
      <c r="AK397" s="139">
        <f t="shared" si="502"/>
        <v>0.75</v>
      </c>
      <c r="AL397" s="139">
        <f t="shared" si="502"/>
        <v>0.75</v>
      </c>
      <c r="AM397" s="139">
        <f t="shared" si="502"/>
        <v>0.75</v>
      </c>
      <c r="AN397" s="139">
        <f t="shared" si="502"/>
        <v>0.75</v>
      </c>
      <c r="AO397" s="139">
        <f t="shared" si="502"/>
        <v>0.75</v>
      </c>
      <c r="AP397" s="139">
        <f t="shared" si="502"/>
        <v>0.75</v>
      </c>
      <c r="AQ397" s="139">
        <f t="shared" si="502"/>
        <v>0.75</v>
      </c>
      <c r="AR397" s="139">
        <f t="shared" si="502"/>
        <v>0.75</v>
      </c>
      <c r="AS397" s="139">
        <f t="shared" si="502"/>
        <v>0.75</v>
      </c>
      <c r="AT397" s="139">
        <f t="shared" si="502"/>
        <v>0.75</v>
      </c>
      <c r="AU397" s="139">
        <f t="shared" si="502"/>
        <v>0.75</v>
      </c>
      <c r="AV397" s="139">
        <f t="shared" si="502"/>
        <v>0.75</v>
      </c>
      <c r="AW397" s="139">
        <f t="shared" si="502"/>
        <v>0.75</v>
      </c>
      <c r="AX397" s="139">
        <f t="shared" si="502"/>
        <v>0.75</v>
      </c>
      <c r="AY397" s="139">
        <f t="shared" si="502"/>
        <v>0.75</v>
      </c>
      <c r="BA397" s="140" t="s">
        <v>114</v>
      </c>
      <c r="BB397" s="140" t="s">
        <v>114</v>
      </c>
      <c r="BC397" s="140" t="s">
        <v>114</v>
      </c>
      <c r="BD397" s="140" t="s">
        <v>114</v>
      </c>
      <c r="BF397" s="77" t="s">
        <v>247</v>
      </c>
      <c r="BG397" s="77" t="str">
        <f t="shared" si="465"/>
        <v>Requests convertion rateWeak  Case Scenario</v>
      </c>
    </row>
    <row r="398" spans="2:59" x14ac:dyDescent="0.25">
      <c r="B398" s="91" t="s">
        <v>110</v>
      </c>
      <c r="C398" s="94" t="s">
        <v>119</v>
      </c>
      <c r="D398" s="93">
        <f>D388/D389</f>
        <v>2.9855271415123941</v>
      </c>
      <c r="E398" s="93">
        <f t="shared" ref="E398:O398" si="528">E388/E389</f>
        <v>2.6375052503473309</v>
      </c>
      <c r="F398" s="93">
        <f t="shared" si="528"/>
        <v>2.7029196372277995</v>
      </c>
      <c r="G398" s="93">
        <f t="shared" si="528"/>
        <v>2.8627280737296368</v>
      </c>
      <c r="H398" s="93">
        <f t="shared" si="528"/>
        <v>3.0358085996234663</v>
      </c>
      <c r="I398" s="93">
        <f t="shared" si="528"/>
        <v>2.9230016845079607</v>
      </c>
      <c r="J398" s="93">
        <f t="shared" si="528"/>
        <v>2.786426682523798</v>
      </c>
      <c r="K398" s="93">
        <f t="shared" si="528"/>
        <v>2.9217751877171354</v>
      </c>
      <c r="L398" s="93">
        <f t="shared" si="528"/>
        <v>2.9114964545861928</v>
      </c>
      <c r="M398" s="93">
        <f t="shared" si="528"/>
        <v>2.8935635896525089</v>
      </c>
      <c r="N398" s="93">
        <f t="shared" si="528"/>
        <v>2.7260041742982493</v>
      </c>
      <c r="O398" s="93">
        <f t="shared" si="528"/>
        <v>2.4350661486645007</v>
      </c>
      <c r="P398" s="139">
        <f>AVERAGE(D398:O398)</f>
        <v>2.818485218699248</v>
      </c>
      <c r="Q398" s="139">
        <f>P398</f>
        <v>2.818485218699248</v>
      </c>
      <c r="R398" s="139">
        <f t="shared" si="502"/>
        <v>2.818485218699248</v>
      </c>
      <c r="S398" s="139">
        <f t="shared" si="502"/>
        <v>2.818485218699248</v>
      </c>
      <c r="T398" s="139">
        <f t="shared" si="502"/>
        <v>2.818485218699248</v>
      </c>
      <c r="U398" s="139">
        <f t="shared" si="502"/>
        <v>2.818485218699248</v>
      </c>
      <c r="V398" s="139">
        <f t="shared" si="502"/>
        <v>2.818485218699248</v>
      </c>
      <c r="W398" s="139">
        <f t="shared" si="502"/>
        <v>2.818485218699248</v>
      </c>
      <c r="X398" s="139">
        <f t="shared" si="502"/>
        <v>2.818485218699248</v>
      </c>
      <c r="Y398" s="139">
        <f t="shared" si="502"/>
        <v>2.818485218699248</v>
      </c>
      <c r="Z398" s="139">
        <f t="shared" si="502"/>
        <v>2.818485218699248</v>
      </c>
      <c r="AA398" s="139">
        <f t="shared" si="502"/>
        <v>2.818485218699248</v>
      </c>
      <c r="AB398" s="139">
        <f t="shared" si="502"/>
        <v>2.818485218699248</v>
      </c>
      <c r="AC398" s="139">
        <f t="shared" si="502"/>
        <v>2.818485218699248</v>
      </c>
      <c r="AD398" s="139">
        <f t="shared" si="502"/>
        <v>2.818485218699248</v>
      </c>
      <c r="AE398" s="139">
        <f t="shared" si="502"/>
        <v>2.818485218699248</v>
      </c>
      <c r="AF398" s="139">
        <f t="shared" si="502"/>
        <v>2.818485218699248</v>
      </c>
      <c r="AG398" s="139">
        <f t="shared" si="502"/>
        <v>2.818485218699248</v>
      </c>
      <c r="AH398" s="139">
        <f t="shared" si="502"/>
        <v>2.818485218699248</v>
      </c>
      <c r="AI398" s="139">
        <f t="shared" si="502"/>
        <v>2.818485218699248</v>
      </c>
      <c r="AJ398" s="139">
        <f t="shared" si="502"/>
        <v>2.818485218699248</v>
      </c>
      <c r="AK398" s="139">
        <f t="shared" si="502"/>
        <v>2.818485218699248</v>
      </c>
      <c r="AL398" s="139">
        <f t="shared" si="502"/>
        <v>2.818485218699248</v>
      </c>
      <c r="AM398" s="139">
        <f t="shared" si="502"/>
        <v>2.818485218699248</v>
      </c>
      <c r="AN398" s="139">
        <f t="shared" si="502"/>
        <v>2.818485218699248</v>
      </c>
      <c r="AO398" s="139">
        <f t="shared" si="502"/>
        <v>2.818485218699248</v>
      </c>
      <c r="AP398" s="139">
        <f t="shared" si="502"/>
        <v>2.818485218699248</v>
      </c>
      <c r="AQ398" s="139">
        <f t="shared" si="502"/>
        <v>2.818485218699248</v>
      </c>
      <c r="AR398" s="139">
        <f t="shared" si="502"/>
        <v>2.818485218699248</v>
      </c>
      <c r="AS398" s="139">
        <f t="shared" si="502"/>
        <v>2.818485218699248</v>
      </c>
      <c r="AT398" s="139">
        <f t="shared" si="502"/>
        <v>2.818485218699248</v>
      </c>
      <c r="AU398" s="139">
        <f t="shared" si="502"/>
        <v>2.818485218699248</v>
      </c>
      <c r="AV398" s="139">
        <f t="shared" si="502"/>
        <v>2.818485218699248</v>
      </c>
      <c r="AW398" s="139">
        <f t="shared" si="502"/>
        <v>2.818485218699248</v>
      </c>
      <c r="AX398" s="139">
        <f t="shared" si="502"/>
        <v>2.818485218699248</v>
      </c>
      <c r="AY398" s="139">
        <f t="shared" si="502"/>
        <v>2.818485218699248</v>
      </c>
      <c r="BA398" s="140" t="s">
        <v>114</v>
      </c>
      <c r="BB398" s="140" t="s">
        <v>114</v>
      </c>
      <c r="BC398" s="140" t="s">
        <v>114</v>
      </c>
      <c r="BD398" s="140" t="s">
        <v>114</v>
      </c>
      <c r="BF398" s="77" t="s">
        <v>247</v>
      </c>
      <c r="BG398" s="77" t="str">
        <f t="shared" si="465"/>
        <v>New riders activation rateWeak  Case Scenario</v>
      </c>
    </row>
    <row r="399" spans="2:59" x14ac:dyDescent="0.25">
      <c r="B399" s="91" t="s">
        <v>111</v>
      </c>
      <c r="C399" s="94" t="s">
        <v>119</v>
      </c>
      <c r="D399" s="93">
        <f>D387/D390</f>
        <v>52.153371529308068</v>
      </c>
      <c r="E399" s="93">
        <f t="shared" ref="E399:O399" si="529">E387/E390</f>
        <v>48.29462494985961</v>
      </c>
      <c r="F399" s="93">
        <f t="shared" si="529"/>
        <v>56.007614213197968</v>
      </c>
      <c r="G399" s="93">
        <f t="shared" si="529"/>
        <v>54.512575888985253</v>
      </c>
      <c r="H399" s="93">
        <f t="shared" si="529"/>
        <v>56.612869309220905</v>
      </c>
      <c r="I399" s="93">
        <f t="shared" si="529"/>
        <v>66.890017339608619</v>
      </c>
      <c r="J399" s="93">
        <f t="shared" si="529"/>
        <v>70.575745160299093</v>
      </c>
      <c r="K399" s="93">
        <f t="shared" si="529"/>
        <v>67.802712280223531</v>
      </c>
      <c r="L399" s="93">
        <f t="shared" si="529"/>
        <v>69.695241178374872</v>
      </c>
      <c r="M399" s="93">
        <f t="shared" si="529"/>
        <v>72.891868449584393</v>
      </c>
      <c r="N399" s="93">
        <f t="shared" si="529"/>
        <v>81.589001707251327</v>
      </c>
      <c r="O399" s="93">
        <f t="shared" si="529"/>
        <v>83.871101649813724</v>
      </c>
      <c r="P399" s="139">
        <f>AVERAGE(D399:O399)</f>
        <v>65.074728637977287</v>
      </c>
      <c r="Q399" s="139">
        <f>P399</f>
        <v>65.074728637977287</v>
      </c>
      <c r="R399" s="139">
        <f t="shared" si="502"/>
        <v>65.074728637977287</v>
      </c>
      <c r="S399" s="139">
        <f t="shared" si="502"/>
        <v>65.074728637977287</v>
      </c>
      <c r="T399" s="139">
        <f t="shared" si="502"/>
        <v>65.074728637977287</v>
      </c>
      <c r="U399" s="139">
        <f t="shared" si="502"/>
        <v>65.074728637977287</v>
      </c>
      <c r="V399" s="139">
        <f t="shared" si="502"/>
        <v>65.074728637977287</v>
      </c>
      <c r="W399" s="139">
        <f t="shared" si="502"/>
        <v>65.074728637977287</v>
      </c>
      <c r="X399" s="139">
        <f t="shared" si="502"/>
        <v>65.074728637977287</v>
      </c>
      <c r="Y399" s="139">
        <f t="shared" si="502"/>
        <v>65.074728637977287</v>
      </c>
      <c r="Z399" s="139">
        <f t="shared" si="502"/>
        <v>65.074728637977287</v>
      </c>
      <c r="AA399" s="139">
        <f t="shared" si="502"/>
        <v>65.074728637977287</v>
      </c>
      <c r="AB399" s="139">
        <f t="shared" si="502"/>
        <v>65.074728637977287</v>
      </c>
      <c r="AC399" s="139">
        <f t="shared" si="502"/>
        <v>65.074728637977287</v>
      </c>
      <c r="AD399" s="139">
        <f t="shared" si="502"/>
        <v>65.074728637977287</v>
      </c>
      <c r="AE399" s="139">
        <f t="shared" si="502"/>
        <v>65.074728637977287</v>
      </c>
      <c r="AF399" s="139">
        <f t="shared" si="502"/>
        <v>65.074728637977287</v>
      </c>
      <c r="AG399" s="139">
        <f t="shared" si="502"/>
        <v>65.074728637977287</v>
      </c>
      <c r="AH399" s="139">
        <f t="shared" si="502"/>
        <v>65.074728637977287</v>
      </c>
      <c r="AI399" s="139">
        <f t="shared" si="502"/>
        <v>65.074728637977287</v>
      </c>
      <c r="AJ399" s="139">
        <f t="shared" si="502"/>
        <v>65.074728637977287</v>
      </c>
      <c r="AK399" s="139">
        <f t="shared" si="502"/>
        <v>65.074728637977287</v>
      </c>
      <c r="AL399" s="139">
        <f t="shared" si="502"/>
        <v>65.074728637977287</v>
      </c>
      <c r="AM399" s="139">
        <f t="shared" si="502"/>
        <v>65.074728637977287</v>
      </c>
      <c r="AN399" s="139">
        <f t="shared" si="502"/>
        <v>65.074728637977287</v>
      </c>
      <c r="AO399" s="139">
        <f t="shared" si="502"/>
        <v>65.074728637977287</v>
      </c>
      <c r="AP399" s="139">
        <f t="shared" si="502"/>
        <v>65.074728637977287</v>
      </c>
      <c r="AQ399" s="139">
        <f t="shared" si="502"/>
        <v>65.074728637977287</v>
      </c>
      <c r="AR399" s="139">
        <f t="shared" si="502"/>
        <v>65.074728637977287</v>
      </c>
      <c r="AS399" s="139">
        <f t="shared" si="502"/>
        <v>65.074728637977287</v>
      </c>
      <c r="AT399" s="139">
        <f t="shared" si="502"/>
        <v>65.074728637977287</v>
      </c>
      <c r="AU399" s="139">
        <f t="shared" si="502"/>
        <v>65.074728637977287</v>
      </c>
      <c r="AV399" s="139">
        <f t="shared" si="502"/>
        <v>65.074728637977287</v>
      </c>
      <c r="AW399" s="139">
        <f t="shared" si="502"/>
        <v>65.074728637977287</v>
      </c>
      <c r="AX399" s="139">
        <f t="shared" si="502"/>
        <v>65.074728637977287</v>
      </c>
      <c r="AY399" s="139">
        <f t="shared" si="502"/>
        <v>65.074728637977287</v>
      </c>
      <c r="BA399" s="140" t="s">
        <v>114</v>
      </c>
      <c r="BB399" s="140" t="s">
        <v>114</v>
      </c>
      <c r="BC399" s="140" t="s">
        <v>114</v>
      </c>
      <c r="BD399" s="140" t="s">
        <v>114</v>
      </c>
      <c r="BF399" s="77" t="s">
        <v>247</v>
      </c>
      <c r="BG399" s="77" t="str">
        <f t="shared" si="465"/>
        <v>New drivers activation rateWeak  Case Scenario</v>
      </c>
    </row>
    <row r="400" spans="2:59" x14ac:dyDescent="0.25">
      <c r="B400" s="91" t="s">
        <v>120</v>
      </c>
      <c r="C400" s="91" t="s">
        <v>121</v>
      </c>
      <c r="D400" s="95">
        <f>D388/D389</f>
        <v>2.9855271415123941</v>
      </c>
      <c r="E400" s="95">
        <f t="shared" ref="E400:AY400" si="530">E388/E389</f>
        <v>2.6375052503473309</v>
      </c>
      <c r="F400" s="95">
        <f t="shared" si="530"/>
        <v>2.7029196372277995</v>
      </c>
      <c r="G400" s="95">
        <f t="shared" si="530"/>
        <v>2.8627280737296368</v>
      </c>
      <c r="H400" s="95">
        <f t="shared" si="530"/>
        <v>3.0358085996234663</v>
      </c>
      <c r="I400" s="95">
        <f t="shared" si="530"/>
        <v>2.9230016845079607</v>
      </c>
      <c r="J400" s="95">
        <f t="shared" si="530"/>
        <v>2.786426682523798</v>
      </c>
      <c r="K400" s="95">
        <f t="shared" si="530"/>
        <v>2.9217751877171354</v>
      </c>
      <c r="L400" s="95">
        <f t="shared" si="530"/>
        <v>2.9114964545861928</v>
      </c>
      <c r="M400" s="95">
        <f t="shared" si="530"/>
        <v>2.8935635896525089</v>
      </c>
      <c r="N400" s="95">
        <f t="shared" si="530"/>
        <v>2.7260041742982493</v>
      </c>
      <c r="O400" s="95">
        <f t="shared" si="530"/>
        <v>2.4350661486645007</v>
      </c>
      <c r="P400" s="95">
        <f t="shared" si="530"/>
        <v>2.818485218699248</v>
      </c>
      <c r="Q400" s="95">
        <f t="shared" si="530"/>
        <v>2.818485218699248</v>
      </c>
      <c r="R400" s="95">
        <f t="shared" si="530"/>
        <v>2.818485218699248</v>
      </c>
      <c r="S400" s="95">
        <f t="shared" si="530"/>
        <v>2.818485218699248</v>
      </c>
      <c r="T400" s="95">
        <f t="shared" si="530"/>
        <v>2.818485218699248</v>
      </c>
      <c r="U400" s="95">
        <f t="shared" si="530"/>
        <v>2.818485218699248</v>
      </c>
      <c r="V400" s="95">
        <f t="shared" si="530"/>
        <v>2.818485218699248</v>
      </c>
      <c r="W400" s="95">
        <f t="shared" si="530"/>
        <v>2.818485218699248</v>
      </c>
      <c r="X400" s="95">
        <f t="shared" si="530"/>
        <v>2.818485218699248</v>
      </c>
      <c r="Y400" s="95">
        <f t="shared" si="530"/>
        <v>2.818485218699248</v>
      </c>
      <c r="Z400" s="95">
        <f t="shared" si="530"/>
        <v>2.818485218699248</v>
      </c>
      <c r="AA400" s="95">
        <f t="shared" si="530"/>
        <v>2.818485218699248</v>
      </c>
      <c r="AB400" s="95">
        <f t="shared" si="530"/>
        <v>2.818485218699248</v>
      </c>
      <c r="AC400" s="95">
        <f t="shared" si="530"/>
        <v>2.818485218699248</v>
      </c>
      <c r="AD400" s="95">
        <f t="shared" si="530"/>
        <v>2.818485218699248</v>
      </c>
      <c r="AE400" s="95">
        <f t="shared" si="530"/>
        <v>2.818485218699248</v>
      </c>
      <c r="AF400" s="95">
        <f t="shared" si="530"/>
        <v>2.818485218699248</v>
      </c>
      <c r="AG400" s="95">
        <f t="shared" si="530"/>
        <v>2.818485218699248</v>
      </c>
      <c r="AH400" s="95">
        <f t="shared" si="530"/>
        <v>2.818485218699248</v>
      </c>
      <c r="AI400" s="95">
        <f t="shared" si="530"/>
        <v>2.818485218699248</v>
      </c>
      <c r="AJ400" s="95">
        <f t="shared" si="530"/>
        <v>2.818485218699248</v>
      </c>
      <c r="AK400" s="95">
        <f t="shared" si="530"/>
        <v>2.818485218699248</v>
      </c>
      <c r="AL400" s="95">
        <f t="shared" si="530"/>
        <v>2.818485218699248</v>
      </c>
      <c r="AM400" s="95">
        <f t="shared" si="530"/>
        <v>2.818485218699248</v>
      </c>
      <c r="AN400" s="95">
        <f t="shared" si="530"/>
        <v>2.818485218699248</v>
      </c>
      <c r="AO400" s="95">
        <f t="shared" si="530"/>
        <v>2.818485218699248</v>
      </c>
      <c r="AP400" s="95">
        <f t="shared" si="530"/>
        <v>2.818485218699248</v>
      </c>
      <c r="AQ400" s="95">
        <f t="shared" si="530"/>
        <v>2.818485218699248</v>
      </c>
      <c r="AR400" s="95">
        <f t="shared" si="530"/>
        <v>2.818485218699248</v>
      </c>
      <c r="AS400" s="95">
        <f t="shared" si="530"/>
        <v>2.818485218699248</v>
      </c>
      <c r="AT400" s="95">
        <f t="shared" si="530"/>
        <v>2.818485218699248</v>
      </c>
      <c r="AU400" s="95">
        <f t="shared" si="530"/>
        <v>2.818485218699248</v>
      </c>
      <c r="AV400" s="95">
        <f t="shared" si="530"/>
        <v>2.818485218699248</v>
      </c>
      <c r="AW400" s="95">
        <f t="shared" si="530"/>
        <v>2.818485218699248</v>
      </c>
      <c r="AX400" s="95">
        <f t="shared" si="530"/>
        <v>2.818485218699248</v>
      </c>
      <c r="AY400" s="95">
        <f t="shared" si="530"/>
        <v>2.818485218699248</v>
      </c>
      <c r="BA400" s="140" t="s">
        <v>114</v>
      </c>
      <c r="BB400" s="140" t="s">
        <v>114</v>
      </c>
      <c r="BC400" s="140" t="s">
        <v>114</v>
      </c>
      <c r="BD400" s="140" t="s">
        <v>114</v>
      </c>
      <c r="BF400" s="77" t="s">
        <v>247</v>
      </c>
      <c r="BG400" s="77" t="str">
        <f t="shared" si="465"/>
        <v>New riders avg tripsWeak  Case Scenario</v>
      </c>
    </row>
    <row r="401" spans="2:59" x14ac:dyDescent="0.25">
      <c r="B401" s="91" t="s">
        <v>122</v>
      </c>
      <c r="C401" s="91" t="s">
        <v>121</v>
      </c>
      <c r="D401" s="95">
        <f>D387/D390</f>
        <v>52.153371529308068</v>
      </c>
      <c r="E401" s="95">
        <f t="shared" ref="E401:AY401" si="531">E387/E390</f>
        <v>48.29462494985961</v>
      </c>
      <c r="F401" s="95">
        <f t="shared" si="531"/>
        <v>56.007614213197968</v>
      </c>
      <c r="G401" s="95">
        <f t="shared" si="531"/>
        <v>54.512575888985253</v>
      </c>
      <c r="H401" s="95">
        <f t="shared" si="531"/>
        <v>56.612869309220905</v>
      </c>
      <c r="I401" s="95">
        <f t="shared" si="531"/>
        <v>66.890017339608619</v>
      </c>
      <c r="J401" s="95">
        <f t="shared" si="531"/>
        <v>70.575745160299093</v>
      </c>
      <c r="K401" s="95">
        <f t="shared" si="531"/>
        <v>67.802712280223531</v>
      </c>
      <c r="L401" s="95">
        <f t="shared" si="531"/>
        <v>69.695241178374872</v>
      </c>
      <c r="M401" s="95">
        <f t="shared" si="531"/>
        <v>72.891868449584393</v>
      </c>
      <c r="N401" s="95">
        <f t="shared" si="531"/>
        <v>81.589001707251327</v>
      </c>
      <c r="O401" s="95">
        <f t="shared" si="531"/>
        <v>83.871101649813724</v>
      </c>
      <c r="P401" s="95">
        <f t="shared" si="531"/>
        <v>65.074728637977287</v>
      </c>
      <c r="Q401" s="95">
        <f t="shared" si="531"/>
        <v>65.074728637977287</v>
      </c>
      <c r="R401" s="95">
        <f t="shared" si="531"/>
        <v>65.074728637977287</v>
      </c>
      <c r="S401" s="95">
        <f t="shared" si="531"/>
        <v>65.074728637977287</v>
      </c>
      <c r="T401" s="95">
        <f t="shared" si="531"/>
        <v>65.074728637977287</v>
      </c>
      <c r="U401" s="95">
        <f t="shared" si="531"/>
        <v>65.074728637977287</v>
      </c>
      <c r="V401" s="95">
        <f t="shared" si="531"/>
        <v>65.074728637977287</v>
      </c>
      <c r="W401" s="95">
        <f t="shared" si="531"/>
        <v>65.074728637977287</v>
      </c>
      <c r="X401" s="95">
        <f t="shared" si="531"/>
        <v>65.074728637977287</v>
      </c>
      <c r="Y401" s="95">
        <f t="shared" si="531"/>
        <v>65.074728637977287</v>
      </c>
      <c r="Z401" s="95">
        <f t="shared" si="531"/>
        <v>65.074728637977287</v>
      </c>
      <c r="AA401" s="95">
        <f t="shared" si="531"/>
        <v>65.074728637977287</v>
      </c>
      <c r="AB401" s="95">
        <f t="shared" si="531"/>
        <v>65.074728637977287</v>
      </c>
      <c r="AC401" s="95">
        <f t="shared" si="531"/>
        <v>65.074728637977287</v>
      </c>
      <c r="AD401" s="95">
        <f t="shared" si="531"/>
        <v>65.074728637977287</v>
      </c>
      <c r="AE401" s="95">
        <f t="shared" si="531"/>
        <v>65.074728637977287</v>
      </c>
      <c r="AF401" s="95">
        <f t="shared" si="531"/>
        <v>65.074728637977287</v>
      </c>
      <c r="AG401" s="95">
        <f t="shared" si="531"/>
        <v>65.074728637977287</v>
      </c>
      <c r="AH401" s="95">
        <f t="shared" si="531"/>
        <v>65.074728637977287</v>
      </c>
      <c r="AI401" s="95">
        <f t="shared" si="531"/>
        <v>65.074728637977287</v>
      </c>
      <c r="AJ401" s="95">
        <f t="shared" si="531"/>
        <v>65.074728637977287</v>
      </c>
      <c r="AK401" s="95">
        <f t="shared" si="531"/>
        <v>65.074728637977287</v>
      </c>
      <c r="AL401" s="95">
        <f t="shared" si="531"/>
        <v>65.074728637977287</v>
      </c>
      <c r="AM401" s="95">
        <f t="shared" si="531"/>
        <v>65.074728637977287</v>
      </c>
      <c r="AN401" s="95">
        <f t="shared" si="531"/>
        <v>65.074728637977287</v>
      </c>
      <c r="AO401" s="95">
        <f t="shared" si="531"/>
        <v>65.074728637977287</v>
      </c>
      <c r="AP401" s="95">
        <f t="shared" si="531"/>
        <v>65.074728637977287</v>
      </c>
      <c r="AQ401" s="95">
        <f t="shared" si="531"/>
        <v>65.074728637977287</v>
      </c>
      <c r="AR401" s="95">
        <f t="shared" si="531"/>
        <v>65.074728637977287</v>
      </c>
      <c r="AS401" s="95">
        <f t="shared" si="531"/>
        <v>65.074728637977287</v>
      </c>
      <c r="AT401" s="95">
        <f t="shared" si="531"/>
        <v>65.074728637977287</v>
      </c>
      <c r="AU401" s="95">
        <f t="shared" si="531"/>
        <v>65.074728637977287</v>
      </c>
      <c r="AV401" s="95">
        <f t="shared" si="531"/>
        <v>65.074728637977287</v>
      </c>
      <c r="AW401" s="95">
        <f t="shared" si="531"/>
        <v>65.074728637977287</v>
      </c>
      <c r="AX401" s="95">
        <f t="shared" si="531"/>
        <v>65.074728637977287</v>
      </c>
      <c r="AY401" s="95">
        <f t="shared" si="531"/>
        <v>65.074728637977287</v>
      </c>
      <c r="BA401" s="140" t="s">
        <v>114</v>
      </c>
      <c r="BB401" s="140" t="s">
        <v>114</v>
      </c>
      <c r="BC401" s="140" t="s">
        <v>114</v>
      </c>
      <c r="BD401" s="140" t="s">
        <v>114</v>
      </c>
      <c r="BF401" s="77" t="s">
        <v>247</v>
      </c>
      <c r="BG401" s="77" t="str">
        <f t="shared" si="465"/>
        <v>New drivers avg tripsWeak  Case Scenario</v>
      </c>
    </row>
    <row r="402" spans="2:59" x14ac:dyDescent="0.25">
      <c r="B402" s="91" t="s">
        <v>123</v>
      </c>
      <c r="C402" s="94" t="s">
        <v>119</v>
      </c>
      <c r="D402" s="93">
        <f>D383/D377</f>
        <v>0.8163674500054412</v>
      </c>
      <c r="E402" s="93">
        <f t="shared" ref="E402:AY402" si="532">E383/E377</f>
        <v>0.86266263005430566</v>
      </c>
      <c r="F402" s="93">
        <f t="shared" si="532"/>
        <v>0.8041662150825547</v>
      </c>
      <c r="G402" s="93">
        <f t="shared" si="532"/>
        <v>4.4819611006130008E-2</v>
      </c>
      <c r="H402" s="93">
        <f t="shared" si="532"/>
        <v>0.7784352386887603</v>
      </c>
      <c r="I402" s="93">
        <f t="shared" si="532"/>
        <v>0.81515864075357014</v>
      </c>
      <c r="J402" s="93">
        <f t="shared" si="532"/>
        <v>0.84717257434851767</v>
      </c>
      <c r="K402" s="93">
        <f t="shared" si="532"/>
        <v>0.7773372008698759</v>
      </c>
      <c r="L402" s="93">
        <f t="shared" si="532"/>
        <v>0.75277070441662497</v>
      </c>
      <c r="M402" s="93">
        <f t="shared" si="532"/>
        <v>0.77901988918785214</v>
      </c>
      <c r="N402" s="93">
        <f t="shared" si="532"/>
        <v>0.82372059906328365</v>
      </c>
      <c r="O402" s="93">
        <f t="shared" si="532"/>
        <v>0.82739919161275033</v>
      </c>
      <c r="P402" s="93">
        <f t="shared" si="532"/>
        <v>0.74626679612058755</v>
      </c>
      <c r="Q402" s="93">
        <f t="shared" si="532"/>
        <v>0.74942375852088527</v>
      </c>
      <c r="R402" s="93">
        <f t="shared" si="532"/>
        <v>0.75165570387543468</v>
      </c>
      <c r="S402" s="93">
        <f t="shared" si="532"/>
        <v>0.7522090792145586</v>
      </c>
      <c r="T402" s="93">
        <f t="shared" si="532"/>
        <v>0.8113438124711424</v>
      </c>
      <c r="U402" s="93">
        <f t="shared" si="532"/>
        <v>0.81702521314845356</v>
      </c>
      <c r="V402" s="93">
        <f t="shared" si="532"/>
        <v>0.81695202875471973</v>
      </c>
      <c r="W402" s="93">
        <f t="shared" si="532"/>
        <v>0.81673911322497517</v>
      </c>
      <c r="X402" s="93">
        <f t="shared" si="532"/>
        <v>0.82013298008346625</v>
      </c>
      <c r="Y402" s="93">
        <f t="shared" si="532"/>
        <v>0.82153732580403149</v>
      </c>
      <c r="Z402" s="93">
        <f t="shared" si="532"/>
        <v>0.81659566744232104</v>
      </c>
      <c r="AA402" s="93">
        <f t="shared" si="532"/>
        <v>0.80761354288245457</v>
      </c>
      <c r="AB402" s="93">
        <f t="shared" si="532"/>
        <v>0.79395791846191932</v>
      </c>
      <c r="AC402" s="93">
        <f t="shared" si="532"/>
        <v>0.79793217865703014</v>
      </c>
      <c r="AD402" s="93">
        <f t="shared" si="532"/>
        <v>0.801974547001709</v>
      </c>
      <c r="AE402" s="93">
        <f t="shared" si="532"/>
        <v>0.80616778392889843</v>
      </c>
      <c r="AF402" s="93">
        <f t="shared" si="532"/>
        <v>0.81066434265509357</v>
      </c>
      <c r="AG402" s="93">
        <f t="shared" si="532"/>
        <v>0.81060772017042271</v>
      </c>
      <c r="AH402" s="93">
        <f t="shared" si="532"/>
        <v>0.81007292908892015</v>
      </c>
      <c r="AI402" s="93">
        <f t="shared" si="532"/>
        <v>0.80949967078343665</v>
      </c>
      <c r="AJ402" s="93">
        <f t="shared" si="532"/>
        <v>0.80889638391330865</v>
      </c>
      <c r="AK402" s="93">
        <f t="shared" si="532"/>
        <v>0.80796000089912878</v>
      </c>
      <c r="AL402" s="93">
        <f t="shared" si="532"/>
        <v>0.80682855715705371</v>
      </c>
      <c r="AM402" s="93">
        <f t="shared" si="532"/>
        <v>0.80601463129994821</v>
      </c>
      <c r="AN402" s="93">
        <f t="shared" si="532"/>
        <v>0.80588138866807235</v>
      </c>
      <c r="AO402" s="93">
        <f t="shared" si="532"/>
        <v>0.80687501118525173</v>
      </c>
      <c r="AP402" s="93">
        <f t="shared" si="532"/>
        <v>0.80762024722927028</v>
      </c>
      <c r="AQ402" s="93">
        <f t="shared" si="532"/>
        <v>0.80809072224823375</v>
      </c>
      <c r="AR402" s="93">
        <f t="shared" si="532"/>
        <v>0.80825096710817834</v>
      </c>
      <c r="AS402" s="93">
        <f t="shared" si="532"/>
        <v>0.80804985247926886</v>
      </c>
      <c r="AT402" s="93">
        <f t="shared" si="532"/>
        <v>0.80783669683833925</v>
      </c>
      <c r="AU402" s="93">
        <f t="shared" si="532"/>
        <v>0.80765034415079096</v>
      </c>
      <c r="AV402" s="93">
        <f t="shared" si="532"/>
        <v>0.80749623359807032</v>
      </c>
      <c r="AW402" s="93">
        <f t="shared" si="532"/>
        <v>0.80737955440513398</v>
      </c>
      <c r="AX402" s="93">
        <f t="shared" si="532"/>
        <v>0.80733118386396752</v>
      </c>
      <c r="AY402" s="93">
        <f t="shared" si="532"/>
        <v>0.80737306942287712</v>
      </c>
      <c r="BA402" s="140" t="s">
        <v>114</v>
      </c>
      <c r="BB402" s="140" t="s">
        <v>114</v>
      </c>
      <c r="BC402" s="140" t="s">
        <v>114</v>
      </c>
      <c r="BD402" s="140" t="s">
        <v>114</v>
      </c>
      <c r="BF402" s="77" t="s">
        <v>247</v>
      </c>
      <c r="BG402" s="77" t="str">
        <f t="shared" si="465"/>
        <v>Driver utilization rateWeak  Case Scenario</v>
      </c>
    </row>
    <row r="403" spans="2:59" x14ac:dyDescent="0.25">
      <c r="B403" s="91" t="s">
        <v>161</v>
      </c>
      <c r="C403" s="94" t="s">
        <v>162</v>
      </c>
      <c r="D403" s="125">
        <f>D383-D381/60</f>
        <v>494891.22964334406</v>
      </c>
      <c r="E403" s="125">
        <f t="shared" ref="E403:AY403" si="533">E383-E381/60</f>
        <v>574971.80390227586</v>
      </c>
      <c r="F403" s="125">
        <f t="shared" si="533"/>
        <v>776794.91504822229</v>
      </c>
      <c r="G403" s="125">
        <f t="shared" si="533"/>
        <v>-134660.52464469077</v>
      </c>
      <c r="H403" s="125">
        <f t="shared" si="533"/>
        <v>1165467.097292051</v>
      </c>
      <c r="I403" s="125">
        <f t="shared" si="533"/>
        <v>1314336.0314765796</v>
      </c>
      <c r="J403" s="125">
        <f t="shared" si="533"/>
        <v>1508694.8323530771</v>
      </c>
      <c r="K403" s="125">
        <f t="shared" si="533"/>
        <v>1728861.2201854265</v>
      </c>
      <c r="L403" s="125">
        <f t="shared" si="533"/>
        <v>1961940.3870419608</v>
      </c>
      <c r="M403" s="125">
        <f t="shared" si="533"/>
        <v>2250524.6024682261</v>
      </c>
      <c r="N403" s="125">
        <f t="shared" si="533"/>
        <v>2391128.1808474758</v>
      </c>
      <c r="O403" s="125">
        <f t="shared" si="533"/>
        <v>2462356.217824189</v>
      </c>
      <c r="P403" s="125">
        <f t="shared" si="533"/>
        <v>2071872.3361661369</v>
      </c>
      <c r="Q403" s="125">
        <f t="shared" si="533"/>
        <v>2156601.4416949316</v>
      </c>
      <c r="R403" s="125">
        <f t="shared" si="533"/>
        <v>3226599.5943080159</v>
      </c>
      <c r="S403" s="125">
        <f t="shared" si="533"/>
        <v>2556848.9391150214</v>
      </c>
      <c r="T403" s="125">
        <f t="shared" si="533"/>
        <v>3821195.7529180879</v>
      </c>
      <c r="U403" s="125">
        <f t="shared" si="533"/>
        <v>3108468.0813916731</v>
      </c>
      <c r="V403" s="125">
        <f t="shared" si="533"/>
        <v>4123453.3038131776</v>
      </c>
      <c r="W403" s="125">
        <f t="shared" si="533"/>
        <v>3374433.9861589847</v>
      </c>
      <c r="X403" s="125">
        <f t="shared" si="533"/>
        <v>3268106.7181134704</v>
      </c>
      <c r="Y403" s="125">
        <f t="shared" si="533"/>
        <v>3664733.4653035337</v>
      </c>
      <c r="Z403" s="125">
        <f t="shared" si="533"/>
        <v>3526057.5307146721</v>
      </c>
      <c r="AA403" s="125">
        <f t="shared" si="533"/>
        <v>3869065.2564193495</v>
      </c>
      <c r="AB403" s="125">
        <f t="shared" si="533"/>
        <v>3681093.1737119593</v>
      </c>
      <c r="AC403" s="125">
        <f t="shared" si="533"/>
        <v>3893843.3970549097</v>
      </c>
      <c r="AD403" s="125">
        <f t="shared" si="533"/>
        <v>5126971.8336021695</v>
      </c>
      <c r="AE403" s="125">
        <f t="shared" si="533"/>
        <v>4421996.6022332488</v>
      </c>
      <c r="AF403" s="125">
        <f t="shared" si="533"/>
        <v>5442265.3687560596</v>
      </c>
      <c r="AG403" s="125">
        <f t="shared" si="533"/>
        <v>4722364.4905108735</v>
      </c>
      <c r="AH403" s="125">
        <f t="shared" si="533"/>
        <v>5707941.622425124</v>
      </c>
      <c r="AI403" s="125">
        <f t="shared" si="533"/>
        <v>4981230.890201875</v>
      </c>
      <c r="AJ403" s="125">
        <f t="shared" si="533"/>
        <v>4853989.6367066503</v>
      </c>
      <c r="AK403" s="125">
        <f t="shared" si="533"/>
        <v>5262093.3041513804</v>
      </c>
      <c r="AL403" s="125">
        <f t="shared" si="533"/>
        <v>5118517.6622387348</v>
      </c>
      <c r="AM403" s="125">
        <f t="shared" si="533"/>
        <v>5507825.835979227</v>
      </c>
      <c r="AN403" s="125">
        <f t="shared" si="533"/>
        <v>5387132.8433550932</v>
      </c>
      <c r="AO403" s="125">
        <f t="shared" si="533"/>
        <v>5581516.7115358533</v>
      </c>
      <c r="AP403" s="125">
        <f t="shared" si="533"/>
        <v>10779661.866979526</v>
      </c>
      <c r="AQ403" s="125">
        <f t="shared" si="533"/>
        <v>8572780.0198793784</v>
      </c>
      <c r="AR403" s="125">
        <f t="shared" si="533"/>
        <v>11054706.305439077</v>
      </c>
      <c r="AS403" s="125">
        <f t="shared" si="533"/>
        <v>8847781.868483698</v>
      </c>
      <c r="AT403" s="125">
        <f t="shared" si="533"/>
        <v>11331057.902329002</v>
      </c>
      <c r="AU403" s="125">
        <f t="shared" si="533"/>
        <v>9122828.3233571611</v>
      </c>
      <c r="AV403" s="125">
        <f t="shared" si="533"/>
        <v>7602906.2931000702</v>
      </c>
      <c r="AW403" s="125">
        <f t="shared" si="533"/>
        <v>9383854.7990086898</v>
      </c>
      <c r="AX403" s="125">
        <f t="shared" si="533"/>
        <v>7890641.5429453347</v>
      </c>
      <c r="AY403" s="125">
        <f t="shared" si="533"/>
        <v>9665956.6058950722</v>
      </c>
      <c r="BA403" s="140" t="s">
        <v>114</v>
      </c>
      <c r="BB403" s="140" t="s">
        <v>114</v>
      </c>
      <c r="BC403" s="140" t="s">
        <v>114</v>
      </c>
      <c r="BD403" s="140" t="s">
        <v>114</v>
      </c>
      <c r="BF403" s="77" t="s">
        <v>247</v>
      </c>
      <c r="BG403" s="77" t="str">
        <f t="shared" si="465"/>
        <v>Active hours - vehicle hoursWeak  Case Scenario</v>
      </c>
    </row>
    <row r="404" spans="2:59" x14ac:dyDescent="0.25">
      <c r="B404" s="91" t="s">
        <v>163</v>
      </c>
      <c r="C404" s="94" t="s">
        <v>117</v>
      </c>
      <c r="D404" s="126">
        <f>D403/D391*60</f>
        <v>17.70332822900421</v>
      </c>
      <c r="E404" s="126">
        <f t="shared" ref="E404:AY404" si="534">E403/E391*60</f>
        <v>17.448812150095744</v>
      </c>
      <c r="F404" s="126">
        <f t="shared" si="534"/>
        <v>18.000899472650424</v>
      </c>
      <c r="G404" s="126">
        <f t="shared" si="534"/>
        <v>-2.5244217634707153</v>
      </c>
      <c r="H404" s="126">
        <f t="shared" si="534"/>
        <v>17.364224921736625</v>
      </c>
      <c r="I404" s="126">
        <f t="shared" si="534"/>
        <v>16.470421053481303</v>
      </c>
      <c r="J404" s="126">
        <f t="shared" si="534"/>
        <v>16.044042296705491</v>
      </c>
      <c r="K404" s="126">
        <f t="shared" si="534"/>
        <v>16.650084246032943</v>
      </c>
      <c r="L404" s="126">
        <f t="shared" si="534"/>
        <v>15.972863113141791</v>
      </c>
      <c r="M404" s="126">
        <f t="shared" si="534"/>
        <v>15.473607908825267</v>
      </c>
      <c r="N404" s="126">
        <f t="shared" si="534"/>
        <v>14.786607062792564</v>
      </c>
      <c r="O404" s="126">
        <f t="shared" si="534"/>
        <v>15.111931284562708</v>
      </c>
      <c r="P404" s="126">
        <f t="shared" si="534"/>
        <v>16.417330042343696</v>
      </c>
      <c r="Q404" s="126">
        <f t="shared" si="534"/>
        <v>15.431944846828923</v>
      </c>
      <c r="R404" s="126">
        <f t="shared" si="534"/>
        <v>29.75583037255775</v>
      </c>
      <c r="S404" s="126">
        <f t="shared" si="534"/>
        <v>17.435271176475965</v>
      </c>
      <c r="T404" s="126">
        <f t="shared" si="534"/>
        <v>30.044417210348342</v>
      </c>
      <c r="U404" s="126">
        <f t="shared" si="534"/>
        <v>18.782504049836771</v>
      </c>
      <c r="V404" s="126">
        <f t="shared" si="534"/>
        <v>28.207424531567593</v>
      </c>
      <c r="W404" s="126">
        <f t="shared" si="534"/>
        <v>18.273899472240057</v>
      </c>
      <c r="X404" s="126">
        <f t="shared" si="534"/>
        <v>16.145775362616774</v>
      </c>
      <c r="Y404" s="126">
        <f t="shared" si="534"/>
        <v>18.012347385770475</v>
      </c>
      <c r="Z404" s="126">
        <f t="shared" si="534"/>
        <v>15.926779830465847</v>
      </c>
      <c r="AA404" s="126">
        <f t="shared" si="534"/>
        <v>17.374093281832767</v>
      </c>
      <c r="AB404" s="126">
        <f t="shared" si="534"/>
        <v>15.329712501741954</v>
      </c>
      <c r="AC404" s="126">
        <f t="shared" si="534"/>
        <v>15.621960188002673</v>
      </c>
      <c r="AD404" s="126">
        <f t="shared" si="534"/>
        <v>23.121624887268748</v>
      </c>
      <c r="AE404" s="126">
        <f t="shared" si="534"/>
        <v>17.001032315586308</v>
      </c>
      <c r="AF404" s="126">
        <f t="shared" si="534"/>
        <v>22.60815018141404</v>
      </c>
      <c r="AG404" s="126">
        <f t="shared" si="534"/>
        <v>16.925530965047425</v>
      </c>
      <c r="AH404" s="126">
        <f t="shared" si="534"/>
        <v>21.960964221066465</v>
      </c>
      <c r="AI404" s="126">
        <f t="shared" si="534"/>
        <v>16.701550175580994</v>
      </c>
      <c r="AJ404" s="126">
        <f t="shared" si="534"/>
        <v>15.376553155580726</v>
      </c>
      <c r="AK404" s="126">
        <f t="shared" si="534"/>
        <v>16.611278804031272</v>
      </c>
      <c r="AL404" s="126">
        <f t="shared" si="534"/>
        <v>15.294512175723696</v>
      </c>
      <c r="AM404" s="126">
        <f t="shared" si="534"/>
        <v>16.404957210564362</v>
      </c>
      <c r="AN404" s="126">
        <f t="shared" si="534"/>
        <v>15.226707252367952</v>
      </c>
      <c r="AO404" s="126">
        <f t="shared" si="534"/>
        <v>15.395637776883632</v>
      </c>
      <c r="AP404" s="126">
        <f t="shared" si="534"/>
        <v>57.243515465326595</v>
      </c>
      <c r="AQ404" s="126">
        <f t="shared" si="534"/>
        <v>29.951887761656099</v>
      </c>
      <c r="AR404" s="126">
        <f t="shared" si="534"/>
        <v>53.39139790371145</v>
      </c>
      <c r="AS404" s="126">
        <f t="shared" si="534"/>
        <v>29.002710492864928</v>
      </c>
      <c r="AT404" s="126">
        <f t="shared" si="534"/>
        <v>50.168631952766781</v>
      </c>
      <c r="AU404" s="126">
        <f t="shared" si="534"/>
        <v>28.164500037407834</v>
      </c>
      <c r="AV404" s="126">
        <f t="shared" si="534"/>
        <v>19.411630859701432</v>
      </c>
      <c r="AW404" s="126">
        <f t="shared" si="534"/>
        <v>27.383300467015015</v>
      </c>
      <c r="AX404" s="126">
        <f t="shared" si="534"/>
        <v>19.204627630996889</v>
      </c>
      <c r="AY404" s="126">
        <f t="shared" si="534"/>
        <v>26.729664857713455</v>
      </c>
      <c r="BA404" s="140" t="s">
        <v>114</v>
      </c>
      <c r="BB404" s="140" t="s">
        <v>114</v>
      </c>
      <c r="BC404" s="140" t="s">
        <v>114</v>
      </c>
      <c r="BD404" s="140" t="s">
        <v>114</v>
      </c>
      <c r="BF404" s="77" t="s">
        <v>247</v>
      </c>
      <c r="BG404" s="77" t="str">
        <f t="shared" si="465"/>
        <v>Driver wait timeWeak  Case Scenario</v>
      </c>
    </row>
    <row r="405" spans="2:59" x14ac:dyDescent="0.25">
      <c r="B405" s="92"/>
      <c r="C405" s="92"/>
      <c r="D405" s="92"/>
      <c r="E405" s="92"/>
      <c r="F405" s="92"/>
      <c r="G405" s="92"/>
      <c r="H405" s="92"/>
      <c r="I405" s="92"/>
      <c r="J405" s="92"/>
      <c r="K405" s="92"/>
      <c r="L405" s="92"/>
      <c r="M405" s="92"/>
      <c r="N405" s="92"/>
      <c r="O405" s="92"/>
      <c r="BA405" s="140" t="s">
        <v>114</v>
      </c>
      <c r="BB405" s="140" t="s">
        <v>114</v>
      </c>
      <c r="BC405" s="140" t="s">
        <v>114</v>
      </c>
      <c r="BD405" s="140" t="s">
        <v>114</v>
      </c>
      <c r="BF405" s="77" t="s">
        <v>247</v>
      </c>
      <c r="BG405" s="77" t="str">
        <f t="shared" si="465"/>
        <v>Weak  Case Scenario</v>
      </c>
    </row>
    <row r="406" spans="2:59" x14ac:dyDescent="0.25">
      <c r="B406" s="88" t="s">
        <v>124</v>
      </c>
      <c r="C406" s="89"/>
      <c r="D406" s="70">
        <v>44562</v>
      </c>
      <c r="E406" s="70">
        <v>44593</v>
      </c>
      <c r="F406" s="70">
        <v>44621</v>
      </c>
      <c r="G406" s="70">
        <v>44652</v>
      </c>
      <c r="H406" s="70">
        <v>44682</v>
      </c>
      <c r="I406" s="70">
        <v>44713</v>
      </c>
      <c r="J406" s="70">
        <v>44743</v>
      </c>
      <c r="K406" s="70">
        <v>44774</v>
      </c>
      <c r="L406" s="70">
        <v>44805</v>
      </c>
      <c r="M406" s="70">
        <v>44835</v>
      </c>
      <c r="N406" s="70">
        <v>44866</v>
      </c>
      <c r="O406" s="70">
        <v>44896</v>
      </c>
      <c r="P406" s="70">
        <v>44927</v>
      </c>
      <c r="Q406" s="70">
        <v>44958</v>
      </c>
      <c r="R406" s="70">
        <v>44986</v>
      </c>
      <c r="S406" s="70">
        <v>45017</v>
      </c>
      <c r="T406" s="70">
        <v>45047</v>
      </c>
      <c r="U406" s="70">
        <v>45078</v>
      </c>
      <c r="V406" s="70">
        <v>45108</v>
      </c>
      <c r="W406" s="70">
        <v>45139</v>
      </c>
      <c r="X406" s="70">
        <v>45170</v>
      </c>
      <c r="Y406" s="70">
        <v>45200</v>
      </c>
      <c r="Z406" s="70">
        <v>45231</v>
      </c>
      <c r="AA406" s="70">
        <v>45261</v>
      </c>
      <c r="AB406" s="70">
        <v>45292</v>
      </c>
      <c r="AC406" s="70">
        <v>45323</v>
      </c>
      <c r="AD406" s="70">
        <v>45352</v>
      </c>
      <c r="AE406" s="70">
        <v>45383</v>
      </c>
      <c r="AF406" s="70">
        <v>45413</v>
      </c>
      <c r="AG406" s="70">
        <v>45444</v>
      </c>
      <c r="AH406" s="70">
        <v>45474</v>
      </c>
      <c r="AI406" s="70">
        <v>45505</v>
      </c>
      <c r="AJ406" s="70">
        <v>45536</v>
      </c>
      <c r="AK406" s="70">
        <v>45566</v>
      </c>
      <c r="AL406" s="70">
        <v>45597</v>
      </c>
      <c r="AM406" s="70">
        <v>45627</v>
      </c>
      <c r="AN406" s="70">
        <v>45658</v>
      </c>
      <c r="AO406" s="70">
        <v>45689</v>
      </c>
      <c r="AP406" s="70">
        <v>45717</v>
      </c>
      <c r="AQ406" s="70">
        <v>45748</v>
      </c>
      <c r="AR406" s="70">
        <v>45778</v>
      </c>
      <c r="AS406" s="70">
        <v>45809</v>
      </c>
      <c r="AT406" s="70">
        <v>45839</v>
      </c>
      <c r="AU406" s="70">
        <v>45870</v>
      </c>
      <c r="AV406" s="70">
        <v>45901</v>
      </c>
      <c r="AW406" s="70">
        <v>45931</v>
      </c>
      <c r="AX406" s="70">
        <v>45962</v>
      </c>
      <c r="AY406" s="70">
        <v>45992</v>
      </c>
      <c r="BA406" s="140" t="s">
        <v>114</v>
      </c>
      <c r="BB406" s="140" t="s">
        <v>114</v>
      </c>
      <c r="BC406" s="140" t="s">
        <v>114</v>
      </c>
      <c r="BD406" s="140" t="s">
        <v>114</v>
      </c>
      <c r="BF406" s="77" t="s">
        <v>247</v>
      </c>
      <c r="BG406" s="77" t="str">
        <f t="shared" si="465"/>
        <v>GrowthWeak  Case Scenario</v>
      </c>
    </row>
    <row r="407" spans="2:59" x14ac:dyDescent="0.25">
      <c r="B407" s="91" t="s">
        <v>125</v>
      </c>
      <c r="C407" s="92" t="s">
        <v>119</v>
      </c>
      <c r="D407" s="96" t="str">
        <f>IFERROR((D393-C393)/C393,"n.a")</f>
        <v>n.a</v>
      </c>
      <c r="E407" s="96">
        <f t="shared" ref="E407:AY407" si="535">IFERROR((E393-D393)/D393,"n.a")</f>
        <v>0.17185140440954394</v>
      </c>
      <c r="F407" s="96">
        <f t="shared" si="535"/>
        <v>0.30960588487972507</v>
      </c>
      <c r="G407" s="96">
        <f t="shared" si="535"/>
        <v>0.21632752633240537</v>
      </c>
      <c r="H407" s="96">
        <f t="shared" si="535"/>
        <v>0.14206499957022012</v>
      </c>
      <c r="I407" s="96">
        <f t="shared" si="535"/>
        <v>0.1430850420148225</v>
      </c>
      <c r="J407" s="96">
        <f t="shared" si="535"/>
        <v>0.17559823128812574</v>
      </c>
      <c r="K407" s="96">
        <f t="shared" si="535"/>
        <v>0.1017857672341748</v>
      </c>
      <c r="L407" s="96">
        <f t="shared" si="535"/>
        <v>0.15098367943353461</v>
      </c>
      <c r="M407" s="96">
        <f t="shared" si="535"/>
        <v>0.1174962242975115</v>
      </c>
      <c r="N407" s="96">
        <f t="shared" si="535"/>
        <v>8.9848275498651223E-2</v>
      </c>
      <c r="O407" s="96">
        <f t="shared" si="535"/>
        <v>0.10566179408891234</v>
      </c>
      <c r="P407" s="168">
        <f t="shared" si="535"/>
        <v>2.5410774743286367E-2</v>
      </c>
      <c r="Q407" s="168">
        <f t="shared" si="535"/>
        <v>0.10735983205094173</v>
      </c>
      <c r="R407" s="168">
        <f t="shared" si="535"/>
        <v>-0.2240678052406562</v>
      </c>
      <c r="S407" s="168">
        <f t="shared" si="535"/>
        <v>0.35239439827693619</v>
      </c>
      <c r="T407" s="168">
        <f t="shared" si="535"/>
        <v>-0.13272038540249215</v>
      </c>
      <c r="U407" s="168">
        <f t="shared" si="535"/>
        <v>0.30124004168813362</v>
      </c>
      <c r="V407" s="168">
        <f t="shared" si="535"/>
        <v>-0.11670713007976358</v>
      </c>
      <c r="W407" s="168">
        <f t="shared" si="535"/>
        <v>0.26319983174441852</v>
      </c>
      <c r="X407" s="168">
        <f t="shared" si="535"/>
        <v>9.6144019911263687E-2</v>
      </c>
      <c r="Y407" s="168">
        <f t="shared" si="535"/>
        <v>5.1589777331954006E-3</v>
      </c>
      <c r="Z407" s="168">
        <f t="shared" si="535"/>
        <v>8.8151431078011849E-2</v>
      </c>
      <c r="AA407" s="168">
        <f t="shared" si="535"/>
        <v>5.8714655897315945E-3</v>
      </c>
      <c r="AB407" s="168">
        <f t="shared" si="535"/>
        <v>7.8298235152096593E-2</v>
      </c>
      <c r="AC407" s="168">
        <f t="shared" si="535"/>
        <v>3.8006693875852801E-2</v>
      </c>
      <c r="AD407" s="168">
        <f t="shared" si="535"/>
        <v>-0.11039006162944329</v>
      </c>
      <c r="AE407" s="168">
        <f t="shared" si="535"/>
        <v>0.1730068041293194</v>
      </c>
      <c r="AF407" s="168">
        <f t="shared" si="535"/>
        <v>-7.4510334933976755E-2</v>
      </c>
      <c r="AG407" s="168">
        <f t="shared" si="535"/>
        <v>0.15905092495297296</v>
      </c>
      <c r="AH407" s="168">
        <f t="shared" si="535"/>
        <v>-6.8439821439814197E-2</v>
      </c>
      <c r="AI407" s="168">
        <f t="shared" si="535"/>
        <v>0.14749756243100864</v>
      </c>
      <c r="AJ407" s="168">
        <f t="shared" si="535"/>
        <v>5.8424686875014328E-2</v>
      </c>
      <c r="AK407" s="168">
        <f t="shared" si="535"/>
        <v>3.4959546639724867E-3</v>
      </c>
      <c r="AL407" s="168">
        <f t="shared" si="535"/>
        <v>5.6460100712405231E-2</v>
      </c>
      <c r="AM407" s="168">
        <f t="shared" si="535"/>
        <v>3.2207823834230322E-3</v>
      </c>
      <c r="AN407" s="168">
        <f t="shared" si="535"/>
        <v>5.3771843257992676E-2</v>
      </c>
      <c r="AO407" s="168">
        <f t="shared" si="535"/>
        <v>2.4714443674539111E-2</v>
      </c>
      <c r="AP407" s="168">
        <f t="shared" si="535"/>
        <v>-0.48057326813404028</v>
      </c>
      <c r="AQ407" s="168">
        <f t="shared" si="535"/>
        <v>0.5199126824604654</v>
      </c>
      <c r="AR407" s="168">
        <f t="shared" si="535"/>
        <v>-0.27660011213134406</v>
      </c>
      <c r="AS407" s="168">
        <f t="shared" si="535"/>
        <v>0.47339741106080085</v>
      </c>
      <c r="AT407" s="168">
        <f t="shared" si="535"/>
        <v>-0.25964096484933918</v>
      </c>
      <c r="AU407" s="168">
        <f t="shared" si="535"/>
        <v>0.43413242661204476</v>
      </c>
      <c r="AV407" s="168">
        <f t="shared" si="535"/>
        <v>0.20917777968769979</v>
      </c>
      <c r="AW407" s="168">
        <f t="shared" si="535"/>
        <v>-0.12506080241184539</v>
      </c>
      <c r="AX407" s="168">
        <f t="shared" si="535"/>
        <v>0.19897723308045515</v>
      </c>
      <c r="AY407" s="168">
        <f t="shared" si="535"/>
        <v>-0.11987389264239014</v>
      </c>
      <c r="BA407" s="140" t="s">
        <v>114</v>
      </c>
      <c r="BB407" s="140" t="s">
        <v>114</v>
      </c>
      <c r="BC407" s="140" t="s">
        <v>114</v>
      </c>
      <c r="BD407" s="140" t="s">
        <v>114</v>
      </c>
      <c r="BF407" s="77" t="s">
        <v>247</v>
      </c>
      <c r="BG407" s="77" t="str">
        <f t="shared" si="465"/>
        <v>Active riders growth rateWeak  Case Scenario</v>
      </c>
    </row>
    <row r="408" spans="2:59" x14ac:dyDescent="0.25">
      <c r="B408" s="91" t="s">
        <v>135</v>
      </c>
      <c r="C408" s="94" t="s">
        <v>119</v>
      </c>
      <c r="D408" s="96" t="str">
        <f>IFERROR((D392-C392)/C392,"n.a")</f>
        <v>n.a</v>
      </c>
      <c r="E408" s="96">
        <f t="shared" ref="E408:AY408" si="536">IFERROR((E392-D392)/D392,"n.a")</f>
        <v>0.12971873941036938</v>
      </c>
      <c r="F408" s="96">
        <f t="shared" si="536"/>
        <v>0.30103785470034194</v>
      </c>
      <c r="G408" s="96">
        <f t="shared" si="536"/>
        <v>0.26379858901646147</v>
      </c>
      <c r="H408" s="96">
        <f t="shared" si="536"/>
        <v>0.17874343257443082</v>
      </c>
      <c r="I408" s="96">
        <f t="shared" si="536"/>
        <v>2.6217228464419477E-2</v>
      </c>
      <c r="J408" s="96">
        <f t="shared" si="536"/>
        <v>0.14369306870965795</v>
      </c>
      <c r="K408" s="96">
        <f t="shared" si="536"/>
        <v>0.21430455192784428</v>
      </c>
      <c r="L408" s="96">
        <f t="shared" si="536"/>
        <v>0.10592042394231604</v>
      </c>
      <c r="M408" s="96">
        <f t="shared" si="536"/>
        <v>4.3596944286247323E-2</v>
      </c>
      <c r="N408" s="96">
        <f t="shared" si="536"/>
        <v>1.0443913362563746E-2</v>
      </c>
      <c r="O408" s="96">
        <f t="shared" si="536"/>
        <v>-1.884684147794994E-2</v>
      </c>
      <c r="P408" s="169">
        <f t="shared" si="536"/>
        <v>0.1126387054397847</v>
      </c>
      <c r="Q408" s="169">
        <f t="shared" si="536"/>
        <v>3.6485022795465546E-2</v>
      </c>
      <c r="R408" s="169">
        <f t="shared" si="536"/>
        <v>0.4926386057374878</v>
      </c>
      <c r="S408" s="169">
        <f t="shared" si="536"/>
        <v>-0.2071270866442548</v>
      </c>
      <c r="T408" s="169">
        <f t="shared" si="536"/>
        <v>0.36502499169686625</v>
      </c>
      <c r="U408" s="169">
        <f t="shared" si="536"/>
        <v>-0.19146413585511363</v>
      </c>
      <c r="V408" s="169">
        <f t="shared" si="536"/>
        <v>0.32786021054942638</v>
      </c>
      <c r="W408" s="169">
        <f t="shared" si="536"/>
        <v>-0.18050032433999125</v>
      </c>
      <c r="X408" s="169">
        <f t="shared" si="536"/>
        <v>-3.4654511547787842E-2</v>
      </c>
      <c r="Y408" s="169">
        <f t="shared" si="536"/>
        <v>0.11975902387377504</v>
      </c>
      <c r="Z408" s="169">
        <f t="shared" si="536"/>
        <v>-3.1486110374004568E-2</v>
      </c>
      <c r="AA408" s="169">
        <f t="shared" si="536"/>
        <v>0.11039670463403707</v>
      </c>
      <c r="AB408" s="169">
        <f t="shared" si="536"/>
        <v>-3.141532913547955E-2</v>
      </c>
      <c r="AC408" s="169">
        <f t="shared" si="536"/>
        <v>5.1977579210297699E-2</v>
      </c>
      <c r="AD408" s="169">
        <f t="shared" si="536"/>
        <v>0.30931648015779023</v>
      </c>
      <c r="AE408" s="169">
        <f t="shared" si="536"/>
        <v>-0.14254697844632319</v>
      </c>
      <c r="AF408" s="169">
        <f t="shared" si="536"/>
        <v>0.22292559075336735</v>
      </c>
      <c r="AG408" s="169">
        <f t="shared" si="536"/>
        <v>-0.13194399102112953</v>
      </c>
      <c r="AH408" s="169">
        <f t="shared" si="536"/>
        <v>0.20983079821971318</v>
      </c>
      <c r="AI408" s="169">
        <f t="shared" si="536"/>
        <v>-0.12650790606312146</v>
      </c>
      <c r="AJ408" s="169">
        <f t="shared" si="536"/>
        <v>-2.4681326967187223E-2</v>
      </c>
      <c r="AK408" s="169">
        <f t="shared" si="536"/>
        <v>8.5415130561851516E-2</v>
      </c>
      <c r="AL408" s="169">
        <f t="shared" si="536"/>
        <v>-2.5863076433889763E-2</v>
      </c>
      <c r="AM408" s="169">
        <f t="shared" si="536"/>
        <v>7.7164325057037089E-2</v>
      </c>
      <c r="AN408" s="169">
        <f t="shared" si="536"/>
        <v>-2.180017722921802E-2</v>
      </c>
      <c r="AO408" s="169">
        <f t="shared" si="536"/>
        <v>3.46817007725959E-2</v>
      </c>
      <c r="AP408" s="169">
        <f t="shared" si="536"/>
        <v>0.92936073529586305</v>
      </c>
      <c r="AQ408" s="169">
        <f t="shared" si="536"/>
        <v>-0.20522935596831157</v>
      </c>
      <c r="AR408" s="169">
        <f t="shared" si="536"/>
        <v>0.28925596468960818</v>
      </c>
      <c r="AS408" s="169">
        <f t="shared" si="536"/>
        <v>-0.19938468534705894</v>
      </c>
      <c r="AT408" s="169">
        <f t="shared" si="536"/>
        <v>0.28106194762358477</v>
      </c>
      <c r="AU408" s="169">
        <f t="shared" si="536"/>
        <v>-0.19467627229468962</v>
      </c>
      <c r="AV408" s="169">
        <f t="shared" si="536"/>
        <v>-0.16643913385491488</v>
      </c>
      <c r="AW408" s="169">
        <f t="shared" si="536"/>
        <v>0.23442299200065034</v>
      </c>
      <c r="AX408" s="169">
        <f t="shared" si="536"/>
        <v>-0.15908158741697376</v>
      </c>
      <c r="AY408" s="169">
        <f t="shared" si="536"/>
        <v>0.22491061159628489</v>
      </c>
      <c r="BA408" s="140" t="s">
        <v>114</v>
      </c>
      <c r="BB408" s="140" t="s">
        <v>114</v>
      </c>
      <c r="BC408" s="140" t="s">
        <v>114</v>
      </c>
      <c r="BD408" s="140" t="s">
        <v>114</v>
      </c>
      <c r="BF408" s="77" t="s">
        <v>247</v>
      </c>
      <c r="BG408" s="77" t="str">
        <f t="shared" si="465"/>
        <v>Active drivers growth rateWeak  Case Scenario</v>
      </c>
    </row>
    <row r="409" spans="2:59" x14ac:dyDescent="0.25">
      <c r="B409" s="91" t="s">
        <v>148</v>
      </c>
      <c r="C409" s="94" t="s">
        <v>119</v>
      </c>
      <c r="D409" s="96" t="str">
        <f>IFERROR((D389-C389)/C389,"n.a")</f>
        <v>n.a</v>
      </c>
      <c r="E409" s="96">
        <f t="shared" ref="E409:AY410" si="537">IFERROR((E389-D389)/D389,"n.a")</f>
        <v>0.21392898232402469</v>
      </c>
      <c r="F409" s="96">
        <f t="shared" si="537"/>
        <v>0.33239275829016379</v>
      </c>
      <c r="G409" s="96">
        <f t="shared" si="537"/>
        <v>0.25682622823609291</v>
      </c>
      <c r="H409" s="96">
        <f t="shared" si="537"/>
        <v>1.8001504948966796E-2</v>
      </c>
      <c r="I409" s="96">
        <f t="shared" si="537"/>
        <v>0.1626423056998092</v>
      </c>
      <c r="J409" s="96">
        <f t="shared" si="537"/>
        <v>0.12398521980111939</v>
      </c>
      <c r="K409" s="96">
        <f t="shared" si="537"/>
        <v>-5.0960371675682993E-2</v>
      </c>
      <c r="L409" s="96">
        <f t="shared" si="537"/>
        <v>0.15950607724674742</v>
      </c>
      <c r="M409" s="96">
        <f t="shared" si="537"/>
        <v>6.3654895482782553E-2</v>
      </c>
      <c r="N409" s="96">
        <f t="shared" si="537"/>
        <v>-3.0304782596124853E-2</v>
      </c>
      <c r="O409" s="96">
        <f t="shared" si="537"/>
        <v>7.1171785151424805E-2</v>
      </c>
      <c r="P409" s="169">
        <f t="shared" si="537"/>
        <v>-0.67101298093100892</v>
      </c>
      <c r="Q409" s="169">
        <f t="shared" si="537"/>
        <v>0</v>
      </c>
      <c r="R409" s="169">
        <f t="shared" si="537"/>
        <v>0</v>
      </c>
      <c r="S409" s="169">
        <f t="shared" si="537"/>
        <v>0</v>
      </c>
      <c r="T409" s="169">
        <f t="shared" si="537"/>
        <v>0</v>
      </c>
      <c r="U409" s="169">
        <f t="shared" si="537"/>
        <v>0</v>
      </c>
      <c r="V409" s="169">
        <f t="shared" si="537"/>
        <v>0</v>
      </c>
      <c r="W409" s="169">
        <f t="shared" si="537"/>
        <v>0</v>
      </c>
      <c r="X409" s="169">
        <f t="shared" si="537"/>
        <v>0</v>
      </c>
      <c r="Y409" s="169">
        <f t="shared" si="537"/>
        <v>0</v>
      </c>
      <c r="Z409" s="169">
        <f t="shared" si="537"/>
        <v>0</v>
      </c>
      <c r="AA409" s="169">
        <f t="shared" si="537"/>
        <v>0</v>
      </c>
      <c r="AB409" s="169">
        <f t="shared" si="537"/>
        <v>0</v>
      </c>
      <c r="AC409" s="169">
        <f t="shared" si="537"/>
        <v>0</v>
      </c>
      <c r="AD409" s="169">
        <f t="shared" si="537"/>
        <v>0</v>
      </c>
      <c r="AE409" s="169">
        <f t="shared" si="537"/>
        <v>0</v>
      </c>
      <c r="AF409" s="169">
        <f t="shared" si="537"/>
        <v>0</v>
      </c>
      <c r="AG409" s="169">
        <f t="shared" si="537"/>
        <v>0</v>
      </c>
      <c r="AH409" s="169">
        <f t="shared" si="537"/>
        <v>0</v>
      </c>
      <c r="AI409" s="169">
        <f t="shared" si="537"/>
        <v>0</v>
      </c>
      <c r="AJ409" s="169">
        <f t="shared" si="537"/>
        <v>0</v>
      </c>
      <c r="AK409" s="169">
        <f t="shared" si="537"/>
        <v>0</v>
      </c>
      <c r="AL409" s="169">
        <f t="shared" si="537"/>
        <v>0</v>
      </c>
      <c r="AM409" s="169">
        <f t="shared" si="537"/>
        <v>0</v>
      </c>
      <c r="AN409" s="169">
        <f t="shared" si="537"/>
        <v>0</v>
      </c>
      <c r="AO409" s="169">
        <f t="shared" si="537"/>
        <v>0</v>
      </c>
      <c r="AP409" s="169">
        <f t="shared" si="537"/>
        <v>0</v>
      </c>
      <c r="AQ409" s="169">
        <f t="shared" si="537"/>
        <v>0</v>
      </c>
      <c r="AR409" s="169">
        <f t="shared" si="537"/>
        <v>0</v>
      </c>
      <c r="AS409" s="169">
        <f t="shared" si="537"/>
        <v>0</v>
      </c>
      <c r="AT409" s="169">
        <f t="shared" si="537"/>
        <v>0</v>
      </c>
      <c r="AU409" s="169">
        <f t="shared" si="537"/>
        <v>0</v>
      </c>
      <c r="AV409" s="169">
        <f t="shared" si="537"/>
        <v>0</v>
      </c>
      <c r="AW409" s="169">
        <f t="shared" si="537"/>
        <v>0</v>
      </c>
      <c r="AX409" s="169">
        <f t="shared" si="537"/>
        <v>0</v>
      </c>
      <c r="AY409" s="169">
        <f t="shared" si="537"/>
        <v>0</v>
      </c>
      <c r="BA409" s="140" t="s">
        <v>114</v>
      </c>
      <c r="BB409" s="140" t="s">
        <v>114</v>
      </c>
      <c r="BC409" s="140" t="s">
        <v>114</v>
      </c>
      <c r="BD409" s="140" t="s">
        <v>114</v>
      </c>
      <c r="BF409" s="77" t="s">
        <v>247</v>
      </c>
      <c r="BG409" s="77" t="str">
        <f t="shared" si="465"/>
        <v>New riders growth rateWeak  Case Scenario</v>
      </c>
    </row>
    <row r="410" spans="2:59" x14ac:dyDescent="0.25">
      <c r="B410" s="91" t="s">
        <v>149</v>
      </c>
      <c r="C410" s="94" t="s">
        <v>119</v>
      </c>
      <c r="D410" s="96" t="str">
        <f>IFERROR((D390-C390)/C390,"n.a")</f>
        <v>n.a</v>
      </c>
      <c r="E410" s="96">
        <f t="shared" si="537"/>
        <v>9.8721903922432797E-2</v>
      </c>
      <c r="F410" s="96">
        <f t="shared" si="537"/>
        <v>0.50140393100681913</v>
      </c>
      <c r="G410" s="96">
        <f t="shared" si="537"/>
        <v>0.23216671119422924</v>
      </c>
      <c r="H410" s="96">
        <f t="shared" si="537"/>
        <v>3.1114483954900261E-2</v>
      </c>
      <c r="I410" s="96">
        <f t="shared" si="537"/>
        <v>-0.1510882136473557</v>
      </c>
      <c r="J410" s="96">
        <f t="shared" si="537"/>
        <v>0.20918999256873916</v>
      </c>
      <c r="K410" s="96">
        <f t="shared" si="537"/>
        <v>0.50302161220936192</v>
      </c>
      <c r="L410" s="96">
        <f t="shared" si="537"/>
        <v>5.2541910862750445E-2</v>
      </c>
      <c r="M410" s="96">
        <f t="shared" si="537"/>
        <v>-0.10424085464551634</v>
      </c>
      <c r="N410" s="96">
        <f t="shared" si="537"/>
        <v>-0.19559089266353452</v>
      </c>
      <c r="O410" s="96">
        <f t="shared" si="537"/>
        <v>-0.15580914727289064</v>
      </c>
      <c r="P410" s="169">
        <f t="shared" si="537"/>
        <v>-0.95471251429114878</v>
      </c>
      <c r="Q410" s="169">
        <f t="shared" si="537"/>
        <v>0</v>
      </c>
      <c r="R410" s="169">
        <f t="shared" si="537"/>
        <v>0</v>
      </c>
      <c r="S410" s="169">
        <f t="shared" si="537"/>
        <v>0</v>
      </c>
      <c r="T410" s="169">
        <f t="shared" si="537"/>
        <v>0</v>
      </c>
      <c r="U410" s="169">
        <f t="shared" si="537"/>
        <v>0</v>
      </c>
      <c r="V410" s="169">
        <f t="shared" si="537"/>
        <v>0</v>
      </c>
      <c r="W410" s="169">
        <f t="shared" si="537"/>
        <v>0</v>
      </c>
      <c r="X410" s="169">
        <f t="shared" si="537"/>
        <v>0</v>
      </c>
      <c r="Y410" s="169">
        <f t="shared" si="537"/>
        <v>0</v>
      </c>
      <c r="Z410" s="169">
        <f t="shared" si="537"/>
        <v>0</v>
      </c>
      <c r="AA410" s="169">
        <f t="shared" si="537"/>
        <v>0</v>
      </c>
      <c r="AB410" s="169">
        <f t="shared" si="537"/>
        <v>0</v>
      </c>
      <c r="AC410" s="169">
        <f t="shared" si="537"/>
        <v>0</v>
      </c>
      <c r="AD410" s="169">
        <f t="shared" si="537"/>
        <v>0</v>
      </c>
      <c r="AE410" s="169">
        <f t="shared" si="537"/>
        <v>0</v>
      </c>
      <c r="AF410" s="169">
        <f t="shared" si="537"/>
        <v>0</v>
      </c>
      <c r="AG410" s="169">
        <f t="shared" si="537"/>
        <v>0</v>
      </c>
      <c r="AH410" s="169">
        <f t="shared" si="537"/>
        <v>0</v>
      </c>
      <c r="AI410" s="169">
        <f t="shared" si="537"/>
        <v>0</v>
      </c>
      <c r="AJ410" s="169">
        <f t="shared" si="537"/>
        <v>0</v>
      </c>
      <c r="AK410" s="169">
        <f t="shared" si="537"/>
        <v>0</v>
      </c>
      <c r="AL410" s="169">
        <f t="shared" si="537"/>
        <v>0</v>
      </c>
      <c r="AM410" s="169">
        <f t="shared" si="537"/>
        <v>0</v>
      </c>
      <c r="AN410" s="169">
        <f t="shared" si="537"/>
        <v>0</v>
      </c>
      <c r="AO410" s="169">
        <f t="shared" si="537"/>
        <v>0</v>
      </c>
      <c r="AP410" s="169">
        <f t="shared" si="537"/>
        <v>0</v>
      </c>
      <c r="AQ410" s="169">
        <f t="shared" si="537"/>
        <v>0</v>
      </c>
      <c r="AR410" s="169">
        <f t="shared" si="537"/>
        <v>0</v>
      </c>
      <c r="AS410" s="169">
        <f t="shared" si="537"/>
        <v>0</v>
      </c>
      <c r="AT410" s="169">
        <f t="shared" si="537"/>
        <v>0</v>
      </c>
      <c r="AU410" s="169">
        <f t="shared" si="537"/>
        <v>0</v>
      </c>
      <c r="AV410" s="169">
        <f t="shared" si="537"/>
        <v>0</v>
      </c>
      <c r="AW410" s="169">
        <f t="shared" si="537"/>
        <v>0</v>
      </c>
      <c r="AX410" s="169">
        <f t="shared" si="537"/>
        <v>0</v>
      </c>
      <c r="AY410" s="169">
        <f t="shared" si="537"/>
        <v>0</v>
      </c>
      <c r="BA410" s="140" t="s">
        <v>114</v>
      </c>
      <c r="BB410" s="140" t="s">
        <v>114</v>
      </c>
      <c r="BC410" s="140" t="s">
        <v>114</v>
      </c>
      <c r="BD410" s="140" t="s">
        <v>114</v>
      </c>
      <c r="BF410" s="77" t="s">
        <v>247</v>
      </c>
      <c r="BG410" s="77" t="str">
        <f t="shared" si="465"/>
        <v>New driders growth rateWeak  Case Scenario</v>
      </c>
    </row>
    <row r="411" spans="2:59" x14ac:dyDescent="0.25">
      <c r="B411" s="91" t="s">
        <v>150</v>
      </c>
      <c r="C411" s="94" t="s">
        <v>119</v>
      </c>
      <c r="D411" s="96" t="str">
        <f>IFERROR((D336-C336)/C336,"n.a")</f>
        <v>n.a</v>
      </c>
      <c r="E411" s="96">
        <f t="shared" ref="E411:AY411" si="538">IFERROR((E336-D336)/D336,"n.a")</f>
        <v>0.16765917323484936</v>
      </c>
      <c r="F411" s="96">
        <f t="shared" si="538"/>
        <v>0.47024396498468024</v>
      </c>
      <c r="G411" s="96">
        <f t="shared" si="538"/>
        <v>0.2416223402809142</v>
      </c>
      <c r="H411" s="96">
        <f t="shared" si="538"/>
        <v>0.16886259840598369</v>
      </c>
      <c r="I411" s="96">
        <f t="shared" si="538"/>
        <v>0.13294803361601257</v>
      </c>
      <c r="J411" s="96">
        <f t="shared" si="538"/>
        <v>0.25295452764465065</v>
      </c>
      <c r="K411" s="96">
        <f t="shared" si="538"/>
        <v>6.7547830679386495E-2</v>
      </c>
      <c r="L411" s="96">
        <f t="shared" si="538"/>
        <v>0.15185113800951691</v>
      </c>
      <c r="M411" s="96">
        <f t="shared" si="538"/>
        <v>0.14416300150192618</v>
      </c>
      <c r="N411" s="96">
        <f t="shared" si="538"/>
        <v>0.10217069324800193</v>
      </c>
      <c r="O411" s="96">
        <f t="shared" si="538"/>
        <v>0.31792007347648732</v>
      </c>
      <c r="P411" s="169">
        <f t="shared" si="538"/>
        <v>-0.25585298069114909</v>
      </c>
      <c r="Q411" s="169">
        <f t="shared" si="538"/>
        <v>0.10735983205094189</v>
      </c>
      <c r="R411" s="169">
        <f t="shared" si="538"/>
        <v>-0.22406780524065617</v>
      </c>
      <c r="S411" s="169">
        <f t="shared" si="538"/>
        <v>0.35239439827693619</v>
      </c>
      <c r="T411" s="169">
        <f t="shared" si="538"/>
        <v>-0.13272038540249215</v>
      </c>
      <c r="U411" s="169">
        <f t="shared" si="538"/>
        <v>0.30124004168813373</v>
      </c>
      <c r="V411" s="169">
        <f t="shared" si="538"/>
        <v>-0.11670713007976392</v>
      </c>
      <c r="W411" s="169">
        <f t="shared" si="538"/>
        <v>0.26319983174441863</v>
      </c>
      <c r="X411" s="169">
        <f t="shared" si="538"/>
        <v>9.6144019911263964E-2</v>
      </c>
      <c r="Y411" s="169">
        <f t="shared" si="538"/>
        <v>5.1589777331952436E-3</v>
      </c>
      <c r="Z411" s="169">
        <f t="shared" si="538"/>
        <v>8.8151431078012057E-2</v>
      </c>
      <c r="AA411" s="169">
        <f t="shared" si="538"/>
        <v>5.8714655897314089E-3</v>
      </c>
      <c r="AB411" s="169">
        <f t="shared" si="538"/>
        <v>0.12167234348938986</v>
      </c>
      <c r="AC411" s="169">
        <f t="shared" si="538"/>
        <v>3.8006693875852836E-2</v>
      </c>
      <c r="AD411" s="169">
        <f t="shared" si="538"/>
        <v>-0.11039006162944347</v>
      </c>
      <c r="AE411" s="169">
        <f t="shared" si="538"/>
        <v>0.17300680412931962</v>
      </c>
      <c r="AF411" s="169">
        <f t="shared" si="538"/>
        <v>-7.4510334933976907E-2</v>
      </c>
      <c r="AG411" s="169">
        <f t="shared" si="538"/>
        <v>0.15905092495297329</v>
      </c>
      <c r="AH411" s="169">
        <f t="shared" si="538"/>
        <v>-6.8439821439814516E-2</v>
      </c>
      <c r="AI411" s="169">
        <f t="shared" si="538"/>
        <v>0.14749756243100892</v>
      </c>
      <c r="AJ411" s="169">
        <f t="shared" si="538"/>
        <v>5.8424686875014037E-2</v>
      </c>
      <c r="AK411" s="169">
        <f t="shared" si="538"/>
        <v>3.495954663972779E-3</v>
      </c>
      <c r="AL411" s="169">
        <f t="shared" si="538"/>
        <v>5.646010071240528E-2</v>
      </c>
      <c r="AM411" s="169">
        <f t="shared" si="538"/>
        <v>3.220782383422906E-3</v>
      </c>
      <c r="AN411" s="169">
        <f t="shared" si="538"/>
        <v>5.3771843257992481E-2</v>
      </c>
      <c r="AO411" s="169">
        <f t="shared" si="538"/>
        <v>2.4714443674539337E-2</v>
      </c>
      <c r="AP411" s="169">
        <f t="shared" si="538"/>
        <v>-0.48057326813404033</v>
      </c>
      <c r="AQ411" s="169">
        <f t="shared" si="538"/>
        <v>0.51991268246046551</v>
      </c>
      <c r="AR411" s="169">
        <f t="shared" si="538"/>
        <v>-0.27660011213134389</v>
      </c>
      <c r="AS411" s="169">
        <f t="shared" si="538"/>
        <v>0.47339741106080035</v>
      </c>
      <c r="AT411" s="169">
        <f t="shared" si="538"/>
        <v>-0.25964096484933918</v>
      </c>
      <c r="AU411" s="169">
        <f t="shared" si="538"/>
        <v>0.43413242661204526</v>
      </c>
      <c r="AV411" s="169">
        <f t="shared" si="538"/>
        <v>0.20917777968769941</v>
      </c>
      <c r="AW411" s="169">
        <f t="shared" si="538"/>
        <v>-0.12506080241184525</v>
      </c>
      <c r="AX411" s="169">
        <f t="shared" si="538"/>
        <v>0.19897723308045523</v>
      </c>
      <c r="AY411" s="169">
        <f t="shared" si="538"/>
        <v>-0.11987389264239019</v>
      </c>
      <c r="BA411" s="140" t="s">
        <v>114</v>
      </c>
      <c r="BB411" s="140" t="s">
        <v>114</v>
      </c>
      <c r="BC411" s="140" t="s">
        <v>114</v>
      </c>
      <c r="BD411" s="140" t="s">
        <v>114</v>
      </c>
      <c r="BF411" s="77" t="s">
        <v>247</v>
      </c>
      <c r="BG411" s="77" t="str">
        <f t="shared" si="465"/>
        <v>Revenue growth rateWeak  Case Scenario</v>
      </c>
    </row>
    <row r="412" spans="2:59" x14ac:dyDescent="0.25">
      <c r="B412" s="91" t="s">
        <v>151</v>
      </c>
      <c r="C412" s="94" t="s">
        <v>119</v>
      </c>
      <c r="D412" s="96" t="str">
        <f>IFERROR((D334-C334)/C334,"n.a")</f>
        <v>n.a</v>
      </c>
      <c r="E412" s="96">
        <f t="shared" ref="E412:AY412" si="539">IFERROR((E334-D334)/D334,"n.a")</f>
        <v>0.1675613415118124</v>
      </c>
      <c r="F412" s="96">
        <f t="shared" si="539"/>
        <v>0.47091406905304317</v>
      </c>
      <c r="G412" s="96">
        <f t="shared" si="539"/>
        <v>0.24183295034353114</v>
      </c>
      <c r="H412" s="96">
        <f t="shared" si="539"/>
        <v>0.16923203637251089</v>
      </c>
      <c r="I412" s="96">
        <f t="shared" si="539"/>
        <v>0.13247942305304949</v>
      </c>
      <c r="J412" s="96">
        <f t="shared" si="539"/>
        <v>0.25334218731519387</v>
      </c>
      <c r="K412" s="96">
        <f t="shared" si="539"/>
        <v>6.7906967571200155E-2</v>
      </c>
      <c r="L412" s="96">
        <f t="shared" si="539"/>
        <v>0.15192705516107535</v>
      </c>
      <c r="M412" s="96">
        <f t="shared" si="539"/>
        <v>0.14428146342567211</v>
      </c>
      <c r="N412" s="96">
        <f t="shared" si="539"/>
        <v>0.10210916650064339</v>
      </c>
      <c r="O412" s="96">
        <f t="shared" si="539"/>
        <v>0.32249671973881561</v>
      </c>
      <c r="P412" s="169">
        <f t="shared" si="539"/>
        <v>-0.25856320291058532</v>
      </c>
      <c r="Q412" s="169">
        <f t="shared" si="539"/>
        <v>0.10735983205094189</v>
      </c>
      <c r="R412" s="169">
        <f t="shared" si="539"/>
        <v>-0.22406780524065617</v>
      </c>
      <c r="S412" s="169">
        <f t="shared" si="539"/>
        <v>0.35239439827693625</v>
      </c>
      <c r="T412" s="169">
        <f t="shared" si="539"/>
        <v>-0.13272038540249212</v>
      </c>
      <c r="U412" s="169">
        <f t="shared" si="539"/>
        <v>0.30124004168813356</v>
      </c>
      <c r="V412" s="169">
        <f t="shared" si="539"/>
        <v>-0.1167071300797638</v>
      </c>
      <c r="W412" s="169">
        <f t="shared" si="539"/>
        <v>0.26319983174441841</v>
      </c>
      <c r="X412" s="169">
        <f t="shared" si="539"/>
        <v>9.6144019911263964E-2</v>
      </c>
      <c r="Y412" s="169">
        <f t="shared" si="539"/>
        <v>5.1589777331952557E-3</v>
      </c>
      <c r="Z412" s="169">
        <f t="shared" si="539"/>
        <v>8.8151431078012057E-2</v>
      </c>
      <c r="AA412" s="169">
        <f t="shared" si="539"/>
        <v>5.8714655897314418E-3</v>
      </c>
      <c r="AB412" s="169">
        <f t="shared" si="539"/>
        <v>0.12167234348938988</v>
      </c>
      <c r="AC412" s="169">
        <f t="shared" si="539"/>
        <v>3.8006693875852891E-2</v>
      </c>
      <c r="AD412" s="169">
        <f t="shared" si="539"/>
        <v>-0.11039006162944348</v>
      </c>
      <c r="AE412" s="169">
        <f t="shared" si="539"/>
        <v>0.17300680412931962</v>
      </c>
      <c r="AF412" s="169">
        <f t="shared" si="539"/>
        <v>-7.4510334933976963E-2</v>
      </c>
      <c r="AG412" s="169">
        <f t="shared" si="539"/>
        <v>0.15905092495297338</v>
      </c>
      <c r="AH412" s="169">
        <f t="shared" si="539"/>
        <v>-6.843982143981453E-2</v>
      </c>
      <c r="AI412" s="169">
        <f t="shared" si="539"/>
        <v>0.147497562431009</v>
      </c>
      <c r="AJ412" s="169">
        <f t="shared" si="539"/>
        <v>5.8424686875013974E-2</v>
      </c>
      <c r="AK412" s="169">
        <f t="shared" si="539"/>
        <v>3.495954663972727E-3</v>
      </c>
      <c r="AL412" s="169">
        <f t="shared" si="539"/>
        <v>5.6460100712405217E-2</v>
      </c>
      <c r="AM412" s="169">
        <f t="shared" si="539"/>
        <v>3.2207823834229164E-3</v>
      </c>
      <c r="AN412" s="169">
        <f t="shared" si="539"/>
        <v>5.3771843257992578E-2</v>
      </c>
      <c r="AO412" s="169">
        <f t="shared" si="539"/>
        <v>2.4714443674539295E-2</v>
      </c>
      <c r="AP412" s="169">
        <f t="shared" si="539"/>
        <v>-0.48057326813404028</v>
      </c>
      <c r="AQ412" s="169">
        <f t="shared" si="539"/>
        <v>0.5199126824604654</v>
      </c>
      <c r="AR412" s="169">
        <f t="shared" si="539"/>
        <v>-0.27660011213134389</v>
      </c>
      <c r="AS412" s="169">
        <f t="shared" si="539"/>
        <v>0.47339741106080052</v>
      </c>
      <c r="AT412" s="169">
        <f t="shared" si="539"/>
        <v>-0.25964096484933924</v>
      </c>
      <c r="AU412" s="169">
        <f t="shared" si="539"/>
        <v>0.4341324266120451</v>
      </c>
      <c r="AV412" s="169">
        <f t="shared" si="539"/>
        <v>0.20917777968769943</v>
      </c>
      <c r="AW412" s="169">
        <f t="shared" si="539"/>
        <v>-0.12506080241184522</v>
      </c>
      <c r="AX412" s="169">
        <f t="shared" si="539"/>
        <v>0.1989772330804552</v>
      </c>
      <c r="AY412" s="169">
        <f t="shared" si="539"/>
        <v>-0.11987389264239015</v>
      </c>
      <c r="BA412" s="140" t="s">
        <v>114</v>
      </c>
      <c r="BB412" s="140" t="s">
        <v>114</v>
      </c>
      <c r="BC412" s="140" t="s">
        <v>114</v>
      </c>
      <c r="BD412" s="140" t="s">
        <v>114</v>
      </c>
      <c r="BF412" s="77" t="s">
        <v>247</v>
      </c>
      <c r="BG412" s="77" t="str">
        <f t="shared" si="465"/>
        <v>Gross booking growthWeak  Case Scenario</v>
      </c>
    </row>
    <row r="413" spans="2:59" x14ac:dyDescent="0.25">
      <c r="B413" s="91" t="s">
        <v>152</v>
      </c>
      <c r="C413" s="94" t="s">
        <v>119</v>
      </c>
      <c r="D413" s="96" t="str">
        <f>IFERROR((D330-C330)/C330,"n.a")</f>
        <v>n.a</v>
      </c>
      <c r="E413" s="96">
        <f t="shared" ref="E413:AY413" si="540">IFERROR((E330-D330)/D330,"n.a")</f>
        <v>0.12353093954937991</v>
      </c>
      <c r="F413" s="96">
        <f t="shared" si="540"/>
        <v>0.38014220808937027</v>
      </c>
      <c r="G413" s="96">
        <f t="shared" si="540"/>
        <v>0.28109091918311063</v>
      </c>
      <c r="H413" s="96">
        <f t="shared" si="540"/>
        <v>0.23625656713768764</v>
      </c>
      <c r="I413" s="96">
        <f t="shared" si="540"/>
        <v>0.14915304365042523</v>
      </c>
      <c r="J413" s="96">
        <f t="shared" si="540"/>
        <v>0.15505435333668463</v>
      </c>
      <c r="K413" s="96">
        <f t="shared" si="540"/>
        <v>0.17152990159882225</v>
      </c>
      <c r="L413" s="96">
        <f t="shared" si="540"/>
        <v>0.18803534047871923</v>
      </c>
      <c r="M413" s="96">
        <f t="shared" si="540"/>
        <v>0.12798219627037624</v>
      </c>
      <c r="N413" s="96">
        <f t="shared" si="540"/>
        <v>5.4753425463914623E-2</v>
      </c>
      <c r="O413" s="96">
        <f t="shared" si="540"/>
        <v>3.6514693340946244E-2</v>
      </c>
      <c r="P413" s="169">
        <f t="shared" si="540"/>
        <v>-0.23363355203805766</v>
      </c>
      <c r="Q413" s="169">
        <f t="shared" si="540"/>
        <v>0.10735983205094177</v>
      </c>
      <c r="R413" s="169">
        <f t="shared" si="540"/>
        <v>-0.2240678052406562</v>
      </c>
      <c r="S413" s="169">
        <f t="shared" si="540"/>
        <v>0.35239439827693603</v>
      </c>
      <c r="T413" s="169">
        <f t="shared" si="540"/>
        <v>-0.13272038540249204</v>
      </c>
      <c r="U413" s="169">
        <f t="shared" si="540"/>
        <v>0.30124004168813345</v>
      </c>
      <c r="V413" s="169">
        <f t="shared" si="540"/>
        <v>-0.11670713007976358</v>
      </c>
      <c r="W413" s="169">
        <f t="shared" si="540"/>
        <v>0.26319983174441836</v>
      </c>
      <c r="X413" s="169">
        <f t="shared" si="540"/>
        <v>9.6144019911263909E-2</v>
      </c>
      <c r="Y413" s="169">
        <f t="shared" si="540"/>
        <v>5.1589777331951898E-3</v>
      </c>
      <c r="Z413" s="169">
        <f t="shared" si="540"/>
        <v>8.8151431078012224E-2</v>
      </c>
      <c r="AA413" s="169">
        <f t="shared" si="540"/>
        <v>5.871465589731388E-3</v>
      </c>
      <c r="AB413" s="169">
        <f t="shared" si="540"/>
        <v>7.8298235152096565E-2</v>
      </c>
      <c r="AC413" s="169">
        <f t="shared" si="540"/>
        <v>3.8006693875852933E-2</v>
      </c>
      <c r="AD413" s="169">
        <f t="shared" si="540"/>
        <v>-0.11039006162944347</v>
      </c>
      <c r="AE413" s="169">
        <f t="shared" si="540"/>
        <v>0.17300680412931965</v>
      </c>
      <c r="AF413" s="169">
        <f t="shared" si="540"/>
        <v>-7.4510334933976949E-2</v>
      </c>
      <c r="AG413" s="169">
        <f t="shared" si="540"/>
        <v>0.15905092495297316</v>
      </c>
      <c r="AH413" s="169">
        <f t="shared" si="540"/>
        <v>-6.8439821439814363E-2</v>
      </c>
      <c r="AI413" s="169">
        <f t="shared" si="540"/>
        <v>0.14749756243100889</v>
      </c>
      <c r="AJ413" s="169">
        <f t="shared" si="540"/>
        <v>5.8424686875014148E-2</v>
      </c>
      <c r="AK413" s="169">
        <f t="shared" si="540"/>
        <v>3.4959546639727231E-3</v>
      </c>
      <c r="AL413" s="169">
        <f t="shared" si="540"/>
        <v>5.6460100712405044E-2</v>
      </c>
      <c r="AM413" s="169">
        <f t="shared" si="540"/>
        <v>3.2207823834230474E-3</v>
      </c>
      <c r="AN413" s="169">
        <f t="shared" si="540"/>
        <v>5.3771843257992745E-2</v>
      </c>
      <c r="AO413" s="169">
        <f t="shared" si="540"/>
        <v>2.4714443674539083E-2</v>
      </c>
      <c r="AP413" s="169">
        <f t="shared" si="540"/>
        <v>-0.48057326813404039</v>
      </c>
      <c r="AQ413" s="169">
        <f t="shared" si="540"/>
        <v>0.51991268246046551</v>
      </c>
      <c r="AR413" s="169">
        <f t="shared" si="540"/>
        <v>-0.276600112131344</v>
      </c>
      <c r="AS413" s="169">
        <f t="shared" si="540"/>
        <v>0.47339741106080074</v>
      </c>
      <c r="AT413" s="169">
        <f t="shared" si="540"/>
        <v>-0.25964096484933924</v>
      </c>
      <c r="AU413" s="169">
        <f t="shared" si="540"/>
        <v>0.43413242661204493</v>
      </c>
      <c r="AV413" s="169">
        <f t="shared" si="540"/>
        <v>0.20917777968769954</v>
      </c>
      <c r="AW413" s="169">
        <f t="shared" si="540"/>
        <v>-0.12506080241184525</v>
      </c>
      <c r="AX413" s="169">
        <f t="shared" si="540"/>
        <v>0.19897723308045515</v>
      </c>
      <c r="AY413" s="169">
        <f t="shared" si="540"/>
        <v>-0.11987389264239014</v>
      </c>
      <c r="BA413" s="140" t="s">
        <v>114</v>
      </c>
      <c r="BB413" s="140" t="s">
        <v>114</v>
      </c>
      <c r="BC413" s="140" t="s">
        <v>114</v>
      </c>
      <c r="BD413" s="140" t="s">
        <v>114</v>
      </c>
      <c r="BF413" s="77" t="s">
        <v>247</v>
      </c>
      <c r="BG413" s="77" t="str">
        <f t="shared" si="465"/>
        <v>Trip growth rateWeak  Case Scenario</v>
      </c>
    </row>
    <row r="414" spans="2:59" x14ac:dyDescent="0.25">
      <c r="B414" s="91" t="s">
        <v>155</v>
      </c>
      <c r="C414" s="94" t="s">
        <v>119</v>
      </c>
      <c r="D414" s="96" t="str">
        <f>IFERROR((D391-C391)/C391,"n.a")</f>
        <v>n.a</v>
      </c>
      <c r="E414" s="96">
        <f t="shared" ref="E414:AY414" si="541">IFERROR((E391-D391)/D391,"n.a")</f>
        <v>0.17876123394873372</v>
      </c>
      <c r="F414" s="96">
        <f t="shared" si="541"/>
        <v>0.30957835027299879</v>
      </c>
      <c r="G414" s="96">
        <f t="shared" si="541"/>
        <v>0.2361358990293092</v>
      </c>
      <c r="H414" s="96">
        <f t="shared" si="541"/>
        <v>0.2582479401434799</v>
      </c>
      <c r="I414" s="96">
        <f t="shared" si="541"/>
        <v>0.18893222273320071</v>
      </c>
      <c r="J414" s="96">
        <f t="shared" si="541"/>
        <v>0.17838143670816148</v>
      </c>
      <c r="K414" s="96">
        <f t="shared" si="541"/>
        <v>0.10422123066425029</v>
      </c>
      <c r="L414" s="96">
        <f t="shared" si="541"/>
        <v>0.18293080093911832</v>
      </c>
      <c r="M414" s="96">
        <f t="shared" si="541"/>
        <v>0.18410206768835308</v>
      </c>
      <c r="N414" s="96">
        <f t="shared" si="541"/>
        <v>0.11183962719818687</v>
      </c>
      <c r="O414" s="96">
        <f t="shared" si="541"/>
        <v>7.6195488131307427E-3</v>
      </c>
      <c r="P414" s="169">
        <f t="shared" si="541"/>
        <v>-0.2254855008732862</v>
      </c>
      <c r="Q414" s="169">
        <f t="shared" si="541"/>
        <v>0.10735983205094173</v>
      </c>
      <c r="R414" s="169">
        <f t="shared" si="541"/>
        <v>-0.2240678052406562</v>
      </c>
      <c r="S414" s="169">
        <f t="shared" si="541"/>
        <v>0.35239439827693619</v>
      </c>
      <c r="T414" s="169">
        <f t="shared" si="541"/>
        <v>-0.13272038540249201</v>
      </c>
      <c r="U414" s="169">
        <f t="shared" si="541"/>
        <v>0.30124004168813345</v>
      </c>
      <c r="V414" s="169">
        <f t="shared" si="541"/>
        <v>-0.11670713007976356</v>
      </c>
      <c r="W414" s="169">
        <f t="shared" si="541"/>
        <v>0.2631998317444183</v>
      </c>
      <c r="X414" s="169">
        <f t="shared" si="541"/>
        <v>9.6144019911263909E-2</v>
      </c>
      <c r="Y414" s="169">
        <f t="shared" si="541"/>
        <v>5.1589777331952922E-3</v>
      </c>
      <c r="Z414" s="169">
        <f t="shared" si="541"/>
        <v>8.8151431078012002E-2</v>
      </c>
      <c r="AA414" s="169">
        <f t="shared" si="541"/>
        <v>5.8714655897315294E-3</v>
      </c>
      <c r="AB414" s="169">
        <f t="shared" si="541"/>
        <v>7.8298235152096468E-2</v>
      </c>
      <c r="AC414" s="169">
        <f t="shared" si="541"/>
        <v>3.8006693875852933E-2</v>
      </c>
      <c r="AD414" s="169">
        <f t="shared" si="541"/>
        <v>-0.11039006162944334</v>
      </c>
      <c r="AE414" s="169">
        <f t="shared" si="541"/>
        <v>0.17300680412931951</v>
      </c>
      <c r="AF414" s="169">
        <f t="shared" si="541"/>
        <v>-7.4510334933976838E-2</v>
      </c>
      <c r="AG414" s="169">
        <f t="shared" si="541"/>
        <v>0.15905092495297302</v>
      </c>
      <c r="AH414" s="169">
        <f t="shared" si="541"/>
        <v>-6.8439821439814252E-2</v>
      </c>
      <c r="AI414" s="169">
        <f t="shared" si="541"/>
        <v>0.14749756243100873</v>
      </c>
      <c r="AJ414" s="169">
        <f t="shared" si="541"/>
        <v>5.8424686875014224E-2</v>
      </c>
      <c r="AK414" s="169">
        <f t="shared" si="541"/>
        <v>3.4959546639726576E-3</v>
      </c>
      <c r="AL414" s="169">
        <f t="shared" si="541"/>
        <v>5.6460100712405113E-2</v>
      </c>
      <c r="AM414" s="169">
        <f t="shared" si="541"/>
        <v>3.2207823834230474E-3</v>
      </c>
      <c r="AN414" s="169">
        <f t="shared" si="541"/>
        <v>5.3771843257992745E-2</v>
      </c>
      <c r="AO414" s="169">
        <f t="shared" si="541"/>
        <v>2.4714443674539083E-2</v>
      </c>
      <c r="AP414" s="169">
        <f t="shared" si="541"/>
        <v>-0.48057326813404033</v>
      </c>
      <c r="AQ414" s="169">
        <f t="shared" si="541"/>
        <v>0.51991268246046529</v>
      </c>
      <c r="AR414" s="169">
        <f t="shared" si="541"/>
        <v>-0.276600112131344</v>
      </c>
      <c r="AS414" s="169">
        <f t="shared" si="541"/>
        <v>0.4733974110608008</v>
      </c>
      <c r="AT414" s="169">
        <f t="shared" si="541"/>
        <v>-0.25964096484933918</v>
      </c>
      <c r="AU414" s="169">
        <f t="shared" si="541"/>
        <v>0.43413242661204476</v>
      </c>
      <c r="AV414" s="169">
        <f t="shared" si="541"/>
        <v>0.2091777796876996</v>
      </c>
      <c r="AW414" s="169">
        <f t="shared" si="541"/>
        <v>-0.12506080241184528</v>
      </c>
      <c r="AX414" s="169">
        <f t="shared" si="541"/>
        <v>0.19897723308045515</v>
      </c>
      <c r="AY414" s="169">
        <f t="shared" si="541"/>
        <v>-0.11987389264239014</v>
      </c>
      <c r="BA414" s="140" t="s">
        <v>114</v>
      </c>
      <c r="BB414" s="140" t="s">
        <v>114</v>
      </c>
      <c r="BC414" s="140" t="s">
        <v>114</v>
      </c>
      <c r="BD414" s="140" t="s">
        <v>114</v>
      </c>
      <c r="BF414" s="77" t="s">
        <v>247</v>
      </c>
      <c r="BG414" s="77" t="str">
        <f t="shared" si="465"/>
        <v>Requests growth rateWeak  Case Scenario</v>
      </c>
    </row>
    <row r="415" spans="2:59" x14ac:dyDescent="0.25">
      <c r="B415" s="91"/>
      <c r="C415" s="94"/>
      <c r="BA415" s="140" t="s">
        <v>114</v>
      </c>
      <c r="BB415" s="140" t="s">
        <v>114</v>
      </c>
      <c r="BC415" s="140" t="s">
        <v>114</v>
      </c>
      <c r="BD415" s="140" t="s">
        <v>114</v>
      </c>
      <c r="BF415" s="77" t="s">
        <v>247</v>
      </c>
      <c r="BG415" s="77" t="str">
        <f t="shared" si="465"/>
        <v>Weak  Case Scenario</v>
      </c>
    </row>
    <row r="416" spans="2:59" x14ac:dyDescent="0.25">
      <c r="B416" s="88" t="s">
        <v>126</v>
      </c>
      <c r="C416" s="89"/>
      <c r="D416" s="70">
        <v>44562</v>
      </c>
      <c r="E416" s="70">
        <v>44593</v>
      </c>
      <c r="F416" s="70">
        <v>44621</v>
      </c>
      <c r="G416" s="70">
        <v>44652</v>
      </c>
      <c r="H416" s="70">
        <v>44682</v>
      </c>
      <c r="I416" s="70">
        <v>44713</v>
      </c>
      <c r="J416" s="70">
        <v>44743</v>
      </c>
      <c r="K416" s="70">
        <v>44774</v>
      </c>
      <c r="L416" s="70">
        <v>44805</v>
      </c>
      <c r="M416" s="70">
        <v>44835</v>
      </c>
      <c r="N416" s="70">
        <v>44866</v>
      </c>
      <c r="O416" s="70">
        <v>44896</v>
      </c>
      <c r="P416" s="70">
        <v>44927</v>
      </c>
      <c r="Q416" s="70">
        <v>44958</v>
      </c>
      <c r="R416" s="70">
        <v>44986</v>
      </c>
      <c r="S416" s="70">
        <v>45017</v>
      </c>
      <c r="T416" s="70">
        <v>45047</v>
      </c>
      <c r="U416" s="70">
        <v>45078</v>
      </c>
      <c r="V416" s="70">
        <v>45108</v>
      </c>
      <c r="W416" s="70">
        <v>45139</v>
      </c>
      <c r="X416" s="70">
        <v>45170</v>
      </c>
      <c r="Y416" s="70">
        <v>45200</v>
      </c>
      <c r="Z416" s="70">
        <v>45231</v>
      </c>
      <c r="AA416" s="70">
        <v>45261</v>
      </c>
      <c r="AB416" s="70">
        <v>45292</v>
      </c>
      <c r="AC416" s="70">
        <v>45323</v>
      </c>
      <c r="AD416" s="70">
        <v>45352</v>
      </c>
      <c r="AE416" s="70">
        <v>45383</v>
      </c>
      <c r="AF416" s="70">
        <v>45413</v>
      </c>
      <c r="AG416" s="70">
        <v>45444</v>
      </c>
      <c r="AH416" s="70">
        <v>45474</v>
      </c>
      <c r="AI416" s="70">
        <v>45505</v>
      </c>
      <c r="AJ416" s="70">
        <v>45536</v>
      </c>
      <c r="AK416" s="70">
        <v>45566</v>
      </c>
      <c r="AL416" s="70">
        <v>45597</v>
      </c>
      <c r="AM416" s="70">
        <v>45627</v>
      </c>
      <c r="AN416" s="70">
        <v>45658</v>
      </c>
      <c r="AO416" s="70">
        <v>45689</v>
      </c>
      <c r="AP416" s="70">
        <v>45717</v>
      </c>
      <c r="AQ416" s="70">
        <v>45748</v>
      </c>
      <c r="AR416" s="70">
        <v>45778</v>
      </c>
      <c r="AS416" s="70">
        <v>45809</v>
      </c>
      <c r="AT416" s="70">
        <v>45839</v>
      </c>
      <c r="AU416" s="70">
        <v>45870</v>
      </c>
      <c r="AV416" s="70">
        <v>45901</v>
      </c>
      <c r="AW416" s="70">
        <v>45931</v>
      </c>
      <c r="AX416" s="70">
        <v>45962</v>
      </c>
      <c r="AY416" s="70">
        <v>45992</v>
      </c>
      <c r="BA416" s="140" t="s">
        <v>114</v>
      </c>
      <c r="BB416" s="140" t="s">
        <v>114</v>
      </c>
      <c r="BC416" s="140" t="s">
        <v>114</v>
      </c>
      <c r="BD416" s="140" t="s">
        <v>114</v>
      </c>
      <c r="BF416" s="77" t="s">
        <v>247</v>
      </c>
      <c r="BG416" s="77" t="str">
        <f t="shared" si="465"/>
        <v>Financial PerformanceWeak  Case Scenario</v>
      </c>
    </row>
    <row r="417" spans="2:59" x14ac:dyDescent="0.25">
      <c r="B417" s="91" t="s">
        <v>213</v>
      </c>
      <c r="C417" s="91" t="s">
        <v>119</v>
      </c>
      <c r="D417" s="128">
        <f t="shared" ref="D417:O417" si="542">D384/D336</f>
        <v>4.3214365382648829E-3</v>
      </c>
      <c r="E417" s="128">
        <f t="shared" si="542"/>
        <v>6.1689261874410106E-3</v>
      </c>
      <c r="F417" s="128">
        <f t="shared" si="542"/>
        <v>4.7343302710338257E-3</v>
      </c>
      <c r="G417" s="128">
        <f t="shared" si="542"/>
        <v>3.3105217489029564E-3</v>
      </c>
      <c r="H417" s="128">
        <f t="shared" si="542"/>
        <v>3.1237067628608543E-3</v>
      </c>
      <c r="I417" s="128">
        <f t="shared" si="542"/>
        <v>3.247430447632742E-3</v>
      </c>
      <c r="J417" s="128">
        <f t="shared" si="542"/>
        <v>2.9695149248629483E-3</v>
      </c>
      <c r="K417" s="128">
        <f t="shared" si="542"/>
        <v>1.4253611017475054E-3</v>
      </c>
      <c r="L417" s="128">
        <f t="shared" si="542"/>
        <v>7.642713226539672E-4</v>
      </c>
      <c r="M417" s="128">
        <f t="shared" si="542"/>
        <v>1.1071639327940501E-3</v>
      </c>
      <c r="N417" s="128">
        <f t="shared" si="542"/>
        <v>9.6754257660158283E-4</v>
      </c>
      <c r="O417" s="128">
        <f t="shared" si="542"/>
        <v>6.7624989204616574E-4</v>
      </c>
      <c r="P417" s="141">
        <f>AVERAGE(D417:O417)</f>
        <v>2.7347046422368745E-3</v>
      </c>
      <c r="Q417" s="141">
        <f>P417</f>
        <v>2.7347046422368745E-3</v>
      </c>
      <c r="R417" s="141">
        <f t="shared" ref="R417:AY420" si="543">Q417</f>
        <v>2.7347046422368745E-3</v>
      </c>
      <c r="S417" s="141">
        <f t="shared" si="543"/>
        <v>2.7347046422368745E-3</v>
      </c>
      <c r="T417" s="141">
        <f t="shared" si="543"/>
        <v>2.7347046422368745E-3</v>
      </c>
      <c r="U417" s="141">
        <f t="shared" si="543"/>
        <v>2.7347046422368745E-3</v>
      </c>
      <c r="V417" s="141">
        <f t="shared" si="543"/>
        <v>2.7347046422368745E-3</v>
      </c>
      <c r="W417" s="141">
        <f t="shared" si="543"/>
        <v>2.7347046422368745E-3</v>
      </c>
      <c r="X417" s="141">
        <f t="shared" si="543"/>
        <v>2.7347046422368745E-3</v>
      </c>
      <c r="Y417" s="141">
        <f t="shared" si="543"/>
        <v>2.7347046422368745E-3</v>
      </c>
      <c r="Z417" s="141">
        <f t="shared" si="543"/>
        <v>2.7347046422368745E-3</v>
      </c>
      <c r="AA417" s="141">
        <f t="shared" si="543"/>
        <v>2.7347046422368745E-3</v>
      </c>
      <c r="AB417" s="141">
        <f t="shared" si="543"/>
        <v>2.7347046422368745E-3</v>
      </c>
      <c r="AC417" s="141">
        <f t="shared" si="543"/>
        <v>2.7347046422368745E-3</v>
      </c>
      <c r="AD417" s="141">
        <f t="shared" si="543"/>
        <v>2.7347046422368745E-3</v>
      </c>
      <c r="AE417" s="141">
        <f t="shared" si="543"/>
        <v>2.7347046422368745E-3</v>
      </c>
      <c r="AF417" s="141">
        <f t="shared" si="543"/>
        <v>2.7347046422368745E-3</v>
      </c>
      <c r="AG417" s="141">
        <f t="shared" si="543"/>
        <v>2.7347046422368745E-3</v>
      </c>
      <c r="AH417" s="141">
        <f t="shared" si="543"/>
        <v>2.7347046422368745E-3</v>
      </c>
      <c r="AI417" s="141">
        <f t="shared" si="543"/>
        <v>2.7347046422368745E-3</v>
      </c>
      <c r="AJ417" s="141">
        <f t="shared" si="543"/>
        <v>2.7347046422368745E-3</v>
      </c>
      <c r="AK417" s="141">
        <f t="shared" si="543"/>
        <v>2.7347046422368745E-3</v>
      </c>
      <c r="AL417" s="141">
        <f t="shared" si="543"/>
        <v>2.7347046422368745E-3</v>
      </c>
      <c r="AM417" s="141">
        <f t="shared" si="543"/>
        <v>2.7347046422368745E-3</v>
      </c>
      <c r="AN417" s="141">
        <f t="shared" si="543"/>
        <v>2.7347046422368745E-3</v>
      </c>
      <c r="AO417" s="141">
        <f t="shared" si="543"/>
        <v>2.7347046422368745E-3</v>
      </c>
      <c r="AP417" s="141">
        <f t="shared" si="543"/>
        <v>2.7347046422368745E-3</v>
      </c>
      <c r="AQ417" s="141">
        <f t="shared" si="543"/>
        <v>2.7347046422368745E-3</v>
      </c>
      <c r="AR417" s="141">
        <f t="shared" si="543"/>
        <v>2.7347046422368745E-3</v>
      </c>
      <c r="AS417" s="141">
        <f t="shared" si="543"/>
        <v>2.7347046422368745E-3</v>
      </c>
      <c r="AT417" s="141">
        <f t="shared" si="543"/>
        <v>2.7347046422368745E-3</v>
      </c>
      <c r="AU417" s="141">
        <f t="shared" si="543"/>
        <v>2.7347046422368745E-3</v>
      </c>
      <c r="AV417" s="141">
        <f t="shared" si="543"/>
        <v>2.7347046422368745E-3</v>
      </c>
      <c r="AW417" s="141">
        <f t="shared" si="543"/>
        <v>2.7347046422368745E-3</v>
      </c>
      <c r="AX417" s="141">
        <f t="shared" si="543"/>
        <v>2.7347046422368745E-3</v>
      </c>
      <c r="AY417" s="141">
        <f t="shared" si="543"/>
        <v>2.7347046422368745E-3</v>
      </c>
      <c r="BA417" s="140" t="s">
        <v>114</v>
      </c>
      <c r="BB417" s="140" t="s">
        <v>114</v>
      </c>
      <c r="BC417" s="140" t="s">
        <v>114</v>
      </c>
      <c r="BD417" s="140" t="s">
        <v>114</v>
      </c>
      <c r="BF417" s="77" t="s">
        <v>247</v>
      </c>
      <c r="BG417" s="77" t="str">
        <f t="shared" si="465"/>
        <v>Rider Paid Acquisition Spend/RevenueWeak  Case Scenario</v>
      </c>
    </row>
    <row r="418" spans="2:59" x14ac:dyDescent="0.25">
      <c r="B418" s="91" t="s">
        <v>214</v>
      </c>
      <c r="C418" s="91" t="s">
        <v>119</v>
      </c>
      <c r="D418" s="128">
        <f t="shared" ref="D418:O418" si="544">D385/D336</f>
        <v>3.3362121858258799E-2</v>
      </c>
      <c r="E418" s="128">
        <f t="shared" si="544"/>
        <v>3.453250245169872E-2</v>
      </c>
      <c r="F418" s="128">
        <f t="shared" si="544"/>
        <v>2.7594287653286313E-2</v>
      </c>
      <c r="G418" s="128">
        <f t="shared" si="544"/>
        <v>2.3913030037228531E-2</v>
      </c>
      <c r="H418" s="128">
        <f t="shared" si="544"/>
        <v>1.8994906406234757E-2</v>
      </c>
      <c r="I418" s="128">
        <f t="shared" si="544"/>
        <v>1.745941568998333E-2</v>
      </c>
      <c r="J418" s="128">
        <f t="shared" si="544"/>
        <v>1.7897372232620366E-2</v>
      </c>
      <c r="K418" s="128">
        <f t="shared" si="544"/>
        <v>1.8675960324035547E-2</v>
      </c>
      <c r="L418" s="128">
        <f t="shared" si="544"/>
        <v>2.002282390593213E-2</v>
      </c>
      <c r="M418" s="128">
        <f t="shared" si="544"/>
        <v>3.9768279967090907E-3</v>
      </c>
      <c r="N418" s="128">
        <f t="shared" si="544"/>
        <v>3.2451014793998113E-3</v>
      </c>
      <c r="O418" s="128">
        <f t="shared" si="544"/>
        <v>2.5833391076503617E-3</v>
      </c>
      <c r="P418" s="141">
        <f>AVERAGE(D418:O418)</f>
        <v>1.8521474095253142E-2</v>
      </c>
      <c r="Q418" s="141">
        <f>P418</f>
        <v>1.8521474095253142E-2</v>
      </c>
      <c r="R418" s="141">
        <f t="shared" si="543"/>
        <v>1.8521474095253142E-2</v>
      </c>
      <c r="S418" s="141">
        <f t="shared" si="543"/>
        <v>1.8521474095253142E-2</v>
      </c>
      <c r="T418" s="141">
        <f t="shared" si="543"/>
        <v>1.8521474095253142E-2</v>
      </c>
      <c r="U418" s="141">
        <f t="shared" si="543"/>
        <v>1.8521474095253142E-2</v>
      </c>
      <c r="V418" s="141">
        <f t="shared" si="543"/>
        <v>1.8521474095253142E-2</v>
      </c>
      <c r="W418" s="141">
        <f t="shared" si="543"/>
        <v>1.8521474095253142E-2</v>
      </c>
      <c r="X418" s="141">
        <f t="shared" si="543"/>
        <v>1.8521474095253142E-2</v>
      </c>
      <c r="Y418" s="141">
        <f t="shared" si="543"/>
        <v>1.8521474095253142E-2</v>
      </c>
      <c r="Z418" s="141">
        <f t="shared" si="543"/>
        <v>1.8521474095253142E-2</v>
      </c>
      <c r="AA418" s="141">
        <f t="shared" si="543"/>
        <v>1.8521474095253142E-2</v>
      </c>
      <c r="AB418" s="141">
        <f t="shared" si="543"/>
        <v>1.8521474095253142E-2</v>
      </c>
      <c r="AC418" s="141">
        <f t="shared" si="543"/>
        <v>1.8521474095253142E-2</v>
      </c>
      <c r="AD418" s="141">
        <f t="shared" si="543"/>
        <v>1.8521474095253142E-2</v>
      </c>
      <c r="AE418" s="141">
        <f t="shared" si="543"/>
        <v>1.8521474095253142E-2</v>
      </c>
      <c r="AF418" s="141">
        <f t="shared" si="543"/>
        <v>1.8521474095253142E-2</v>
      </c>
      <c r="AG418" s="141">
        <f t="shared" si="543"/>
        <v>1.8521474095253142E-2</v>
      </c>
      <c r="AH418" s="141">
        <f t="shared" si="543"/>
        <v>1.8521474095253142E-2</v>
      </c>
      <c r="AI418" s="141">
        <f t="shared" si="543"/>
        <v>1.8521474095253142E-2</v>
      </c>
      <c r="AJ418" s="141">
        <f t="shared" si="543"/>
        <v>1.8521474095253142E-2</v>
      </c>
      <c r="AK418" s="141">
        <f t="shared" si="543"/>
        <v>1.8521474095253142E-2</v>
      </c>
      <c r="AL418" s="141">
        <f t="shared" si="543"/>
        <v>1.8521474095253142E-2</v>
      </c>
      <c r="AM418" s="141">
        <f t="shared" si="543"/>
        <v>1.8521474095253142E-2</v>
      </c>
      <c r="AN418" s="141">
        <f t="shared" si="543"/>
        <v>1.8521474095253142E-2</v>
      </c>
      <c r="AO418" s="141">
        <f t="shared" si="543"/>
        <v>1.8521474095253142E-2</v>
      </c>
      <c r="AP418" s="141">
        <f t="shared" si="543"/>
        <v>1.8521474095253142E-2</v>
      </c>
      <c r="AQ418" s="141">
        <f t="shared" si="543"/>
        <v>1.8521474095253142E-2</v>
      </c>
      <c r="AR418" s="141">
        <f t="shared" si="543"/>
        <v>1.8521474095253142E-2</v>
      </c>
      <c r="AS418" s="141">
        <f t="shared" si="543"/>
        <v>1.8521474095253142E-2</v>
      </c>
      <c r="AT418" s="141">
        <f t="shared" si="543"/>
        <v>1.8521474095253142E-2</v>
      </c>
      <c r="AU418" s="141">
        <f t="shared" si="543"/>
        <v>1.8521474095253142E-2</v>
      </c>
      <c r="AV418" s="141">
        <f t="shared" si="543"/>
        <v>1.8521474095253142E-2</v>
      </c>
      <c r="AW418" s="141">
        <f t="shared" si="543"/>
        <v>1.8521474095253142E-2</v>
      </c>
      <c r="AX418" s="141">
        <f t="shared" si="543"/>
        <v>1.8521474095253142E-2</v>
      </c>
      <c r="AY418" s="141">
        <f t="shared" si="543"/>
        <v>1.8521474095253142E-2</v>
      </c>
      <c r="BA418" s="140" t="s">
        <v>114</v>
      </c>
      <c r="BB418" s="140" t="s">
        <v>114</v>
      </c>
      <c r="BC418" s="140" t="s">
        <v>114</v>
      </c>
      <c r="BD418" s="140" t="s">
        <v>114</v>
      </c>
      <c r="BF418" s="77" t="s">
        <v>247</v>
      </c>
      <c r="BG418" s="77" t="str">
        <f t="shared" si="465"/>
        <v>Driver Paid Acquisition Spend/RevenueWeak  Case Scenario</v>
      </c>
    </row>
    <row r="419" spans="2:59" x14ac:dyDescent="0.25">
      <c r="B419" s="91" t="s">
        <v>226</v>
      </c>
      <c r="C419" s="91" t="s">
        <v>26</v>
      </c>
      <c r="D419" s="97">
        <f t="shared" ref="D419:O419" si="545">D331/$D$12</f>
        <v>9.4707923563881996E-2</v>
      </c>
      <c r="E419" s="97">
        <f t="shared" si="545"/>
        <v>0.10637131539312059</v>
      </c>
      <c r="F419" s="97">
        <f t="shared" si="545"/>
        <v>0.20047686015727817</v>
      </c>
      <c r="G419" s="97">
        <f t="shared" si="545"/>
        <v>0.24704647480616151</v>
      </c>
      <c r="H419" s="97">
        <f t="shared" si="545"/>
        <v>0.29871303857532638</v>
      </c>
      <c r="I419" s="97">
        <f t="shared" si="545"/>
        <v>0.33879877329011443</v>
      </c>
      <c r="J419" s="97">
        <f t="shared" si="545"/>
        <v>0.38357156028262085</v>
      </c>
      <c r="K419" s="97">
        <f t="shared" si="545"/>
        <v>0.45077858697199658</v>
      </c>
      <c r="L419" s="97">
        <f t="shared" si="545"/>
        <v>0.53288613068167945</v>
      </c>
      <c r="M419" s="97">
        <f t="shared" si="545"/>
        <v>0.57800506016431497</v>
      </c>
      <c r="N419" s="97">
        <f t="shared" si="545"/>
        <v>0.63495858267534233</v>
      </c>
      <c r="O419" s="97">
        <f t="shared" si="545"/>
        <v>0.75341527468776659</v>
      </c>
      <c r="P419" s="142">
        <f>O419*(1+$P$156)</f>
        <v>0.78430530094996498</v>
      </c>
      <c r="Q419" s="142">
        <f>P419</f>
        <v>0.78430530094996498</v>
      </c>
      <c r="R419" s="142">
        <f t="shared" si="543"/>
        <v>0.78430530094996498</v>
      </c>
      <c r="S419" s="142">
        <f t="shared" si="543"/>
        <v>0.78430530094996498</v>
      </c>
      <c r="T419" s="142">
        <f t="shared" si="543"/>
        <v>0.78430530094996498</v>
      </c>
      <c r="U419" s="142">
        <f t="shared" si="543"/>
        <v>0.78430530094996498</v>
      </c>
      <c r="V419" s="142">
        <f t="shared" si="543"/>
        <v>0.78430530094996498</v>
      </c>
      <c r="W419" s="142">
        <f t="shared" si="543"/>
        <v>0.78430530094996498</v>
      </c>
      <c r="X419" s="142">
        <f t="shared" si="543"/>
        <v>0.78430530094996498</v>
      </c>
      <c r="Y419" s="142">
        <f t="shared" si="543"/>
        <v>0.78430530094996498</v>
      </c>
      <c r="Z419" s="142">
        <f t="shared" si="543"/>
        <v>0.78430530094996498</v>
      </c>
      <c r="AA419" s="142">
        <f t="shared" si="543"/>
        <v>0.78430530094996498</v>
      </c>
      <c r="AB419" s="142">
        <f>AA419*(1+$AB$156)</f>
        <v>0.81646181828891351</v>
      </c>
      <c r="AC419" s="142">
        <f>AB419</f>
        <v>0.81646181828891351</v>
      </c>
      <c r="AD419" s="142">
        <f t="shared" si="543"/>
        <v>0.81646181828891351</v>
      </c>
      <c r="AE419" s="142">
        <f t="shared" si="543"/>
        <v>0.81646181828891351</v>
      </c>
      <c r="AF419" s="142">
        <f t="shared" si="543"/>
        <v>0.81646181828891351</v>
      </c>
      <c r="AG419" s="142">
        <f t="shared" si="543"/>
        <v>0.81646181828891351</v>
      </c>
      <c r="AH419" s="142">
        <f t="shared" si="543"/>
        <v>0.81646181828891351</v>
      </c>
      <c r="AI419" s="142">
        <f t="shared" si="543"/>
        <v>0.81646181828891351</v>
      </c>
      <c r="AJ419" s="142">
        <f t="shared" si="543"/>
        <v>0.81646181828891351</v>
      </c>
      <c r="AK419" s="142">
        <f t="shared" si="543"/>
        <v>0.81646181828891351</v>
      </c>
      <c r="AL419" s="142">
        <f t="shared" si="543"/>
        <v>0.81646181828891351</v>
      </c>
      <c r="AM419" s="142">
        <f t="shared" si="543"/>
        <v>0.81646181828891351</v>
      </c>
      <c r="AN419" s="142">
        <f t="shared" si="543"/>
        <v>0.81646181828891351</v>
      </c>
      <c r="AO419" s="142">
        <f t="shared" si="543"/>
        <v>0.81646181828891351</v>
      </c>
      <c r="AP419" s="142">
        <f t="shared" si="543"/>
        <v>0.81646181828891351</v>
      </c>
      <c r="AQ419" s="142">
        <f t="shared" si="543"/>
        <v>0.81646181828891351</v>
      </c>
      <c r="AR419" s="142">
        <f t="shared" si="543"/>
        <v>0.81646181828891351</v>
      </c>
      <c r="AS419" s="142">
        <f t="shared" si="543"/>
        <v>0.81646181828891351</v>
      </c>
      <c r="AT419" s="142">
        <f t="shared" si="543"/>
        <v>0.81646181828891351</v>
      </c>
      <c r="AU419" s="142">
        <f t="shared" si="543"/>
        <v>0.81646181828891351</v>
      </c>
      <c r="AV419" s="142">
        <f t="shared" si="543"/>
        <v>0.81646181828891351</v>
      </c>
      <c r="AW419" s="142">
        <f t="shared" si="543"/>
        <v>0.81646181828891351</v>
      </c>
      <c r="AX419" s="142">
        <f t="shared" si="543"/>
        <v>0.81646181828891351</v>
      </c>
      <c r="AY419" s="142">
        <f t="shared" si="543"/>
        <v>0.81646181828891351</v>
      </c>
      <c r="BA419" s="140" t="s">
        <v>114</v>
      </c>
      <c r="BB419" s="140" t="s">
        <v>114</v>
      </c>
      <c r="BC419" s="140" t="s">
        <v>114</v>
      </c>
      <c r="BD419" s="140" t="s">
        <v>114</v>
      </c>
      <c r="BF419" s="77" t="s">
        <v>247</v>
      </c>
      <c r="BG419" s="77" t="str">
        <f t="shared" si="465"/>
        <v>Booking Fee/rideWeak  Case Scenario</v>
      </c>
    </row>
    <row r="420" spans="2:59" x14ac:dyDescent="0.25">
      <c r="B420" s="91" t="s">
        <v>249</v>
      </c>
      <c r="C420" s="91" t="s">
        <v>250</v>
      </c>
      <c r="D420" s="97">
        <f t="shared" ref="D420:O420" si="546">D332/D380</f>
        <v>0.73409974803916667</v>
      </c>
      <c r="E420" s="97">
        <f t="shared" si="546"/>
        <v>0.77369793568827261</v>
      </c>
      <c r="F420" s="97">
        <f t="shared" si="546"/>
        <v>0.87309166894287527</v>
      </c>
      <c r="G420" s="97">
        <f t="shared" si="546"/>
        <v>0.90554289457897308</v>
      </c>
      <c r="H420" s="97">
        <f t="shared" si="546"/>
        <v>0.89526571501138363</v>
      </c>
      <c r="I420" s="97">
        <f t="shared" si="546"/>
        <v>0.89256888691107761</v>
      </c>
      <c r="J420" s="97">
        <f t="shared" si="546"/>
        <v>0.98975989351460292</v>
      </c>
      <c r="K420" s="97">
        <f t="shared" si="546"/>
        <v>0.90024186615521107</v>
      </c>
      <c r="L420" s="97">
        <f t="shared" si="546"/>
        <v>0.86909246714959243</v>
      </c>
      <c r="M420" s="97">
        <f t="shared" si="546"/>
        <v>0.88002295432635447</v>
      </c>
      <c r="N420" s="97">
        <f t="shared" si="546"/>
        <v>0.92425943669483557</v>
      </c>
      <c r="O420" s="97">
        <f t="shared" si="546"/>
        <v>1.1862472658132375</v>
      </c>
      <c r="P420" s="142">
        <f>AVERAGE(D420:O420)*(1+$P$156)</f>
        <v>0.9389725210726193</v>
      </c>
      <c r="Q420" s="142">
        <f>P420</f>
        <v>0.9389725210726193</v>
      </c>
      <c r="R420" s="142">
        <f t="shared" si="543"/>
        <v>0.9389725210726193</v>
      </c>
      <c r="S420" s="142">
        <f t="shared" si="543"/>
        <v>0.9389725210726193</v>
      </c>
      <c r="T420" s="142">
        <f t="shared" si="543"/>
        <v>0.9389725210726193</v>
      </c>
      <c r="U420" s="142">
        <f t="shared" si="543"/>
        <v>0.9389725210726193</v>
      </c>
      <c r="V420" s="142">
        <f t="shared" si="543"/>
        <v>0.9389725210726193</v>
      </c>
      <c r="W420" s="142">
        <f t="shared" si="543"/>
        <v>0.9389725210726193</v>
      </c>
      <c r="X420" s="142">
        <f t="shared" si="543"/>
        <v>0.9389725210726193</v>
      </c>
      <c r="Y420" s="142">
        <f t="shared" si="543"/>
        <v>0.9389725210726193</v>
      </c>
      <c r="Z420" s="142">
        <f t="shared" si="543"/>
        <v>0.9389725210726193</v>
      </c>
      <c r="AA420" s="142">
        <f t="shared" si="543"/>
        <v>0.9389725210726193</v>
      </c>
      <c r="AB420" s="142">
        <f>AA420*(1+$AB$156)</f>
        <v>0.97747039443659667</v>
      </c>
      <c r="AC420" s="142">
        <f>AB420</f>
        <v>0.97747039443659667</v>
      </c>
      <c r="AD420" s="142">
        <f t="shared" si="543"/>
        <v>0.97747039443659667</v>
      </c>
      <c r="AE420" s="142">
        <f t="shared" si="543"/>
        <v>0.97747039443659667</v>
      </c>
      <c r="AF420" s="142">
        <f t="shared" si="543"/>
        <v>0.97747039443659667</v>
      </c>
      <c r="AG420" s="142">
        <f t="shared" si="543"/>
        <v>0.97747039443659667</v>
      </c>
      <c r="AH420" s="142">
        <f t="shared" si="543"/>
        <v>0.97747039443659667</v>
      </c>
      <c r="AI420" s="142">
        <f t="shared" si="543"/>
        <v>0.97747039443659667</v>
      </c>
      <c r="AJ420" s="142">
        <f t="shared" si="543"/>
        <v>0.97747039443659667</v>
      </c>
      <c r="AK420" s="142">
        <f t="shared" si="543"/>
        <v>0.97747039443659667</v>
      </c>
      <c r="AL420" s="142">
        <f t="shared" si="543"/>
        <v>0.97747039443659667</v>
      </c>
      <c r="AM420" s="142">
        <f t="shared" si="543"/>
        <v>0.97747039443659667</v>
      </c>
      <c r="AN420" s="142">
        <f t="shared" si="543"/>
        <v>0.97747039443659667</v>
      </c>
      <c r="AO420" s="142">
        <f t="shared" si="543"/>
        <v>0.97747039443659667</v>
      </c>
      <c r="AP420" s="142">
        <f t="shared" si="543"/>
        <v>0.97747039443659667</v>
      </c>
      <c r="AQ420" s="142">
        <f t="shared" si="543"/>
        <v>0.97747039443659667</v>
      </c>
      <c r="AR420" s="142">
        <f t="shared" si="543"/>
        <v>0.97747039443659667</v>
      </c>
      <c r="AS420" s="142">
        <f t="shared" si="543"/>
        <v>0.97747039443659667</v>
      </c>
      <c r="AT420" s="142">
        <f t="shared" si="543"/>
        <v>0.97747039443659667</v>
      </c>
      <c r="AU420" s="142">
        <f t="shared" si="543"/>
        <v>0.97747039443659667</v>
      </c>
      <c r="AV420" s="142">
        <f t="shared" si="543"/>
        <v>0.97747039443659667</v>
      </c>
      <c r="AW420" s="142">
        <f t="shared" si="543"/>
        <v>0.97747039443659667</v>
      </c>
      <c r="AX420" s="142">
        <f t="shared" si="543"/>
        <v>0.97747039443659667</v>
      </c>
      <c r="AY420" s="142">
        <f t="shared" si="543"/>
        <v>0.97747039443659667</v>
      </c>
      <c r="BA420" s="140" t="s">
        <v>114</v>
      </c>
      <c r="BB420" s="140" t="s">
        <v>114</v>
      </c>
      <c r="BC420" s="140" t="s">
        <v>114</v>
      </c>
      <c r="BD420" s="140" t="s">
        <v>114</v>
      </c>
      <c r="BF420" s="77" t="s">
        <v>247</v>
      </c>
      <c r="BG420" s="77" t="str">
        <f t="shared" si="465"/>
        <v>Fares/MilesWeak  Case Scenario</v>
      </c>
    </row>
    <row r="421" spans="2:59" x14ac:dyDescent="0.25">
      <c r="B421" s="92" t="s">
        <v>252</v>
      </c>
      <c r="C421" s="91" t="s">
        <v>253</v>
      </c>
      <c r="D421" s="147">
        <f t="shared" ref="D421:O421" si="547">D333/D330</f>
        <v>0.13442094999708634</v>
      </c>
      <c r="E421" s="147">
        <f t="shared" si="547"/>
        <v>0.12482817470394388</v>
      </c>
      <c r="F421" s="147">
        <f t="shared" si="547"/>
        <v>0.12098541915209259</v>
      </c>
      <c r="G421" s="147">
        <f t="shared" si="547"/>
        <v>0.10956613571628611</v>
      </c>
      <c r="H421" s="147">
        <f t="shared" si="547"/>
        <v>9.64493495225998E-2</v>
      </c>
      <c r="I421" s="147">
        <f t="shared" si="547"/>
        <v>8.9041752150418887E-2</v>
      </c>
      <c r="J421" s="147">
        <f t="shared" si="547"/>
        <v>8.5394292236309371E-2</v>
      </c>
      <c r="K421" s="147">
        <f t="shared" si="547"/>
        <v>8.4249426385539547E-2</v>
      </c>
      <c r="L421" s="147">
        <f t="shared" si="547"/>
        <v>8.1822602253287927E-2</v>
      </c>
      <c r="M421" s="147">
        <f t="shared" si="547"/>
        <v>8.2832770603045752E-2</v>
      </c>
      <c r="N421" s="147">
        <f t="shared" si="547"/>
        <v>8.1299356640889775E-2</v>
      </c>
      <c r="O421" s="147">
        <f t="shared" si="547"/>
        <v>8.4002245453717247E-2</v>
      </c>
      <c r="P421" s="148">
        <f>AVERAGE(D421:O421)</f>
        <v>9.7907706234601433E-2</v>
      </c>
      <c r="Q421" s="148">
        <f>$P$103</f>
        <v>9.7907706234601433E-2</v>
      </c>
      <c r="R421" s="148">
        <f t="shared" ref="R421:AY421" si="548">$P$103</f>
        <v>9.7907706234601433E-2</v>
      </c>
      <c r="S421" s="148">
        <f t="shared" si="548"/>
        <v>9.7907706234601433E-2</v>
      </c>
      <c r="T421" s="148">
        <f t="shared" si="548"/>
        <v>9.7907706234601433E-2</v>
      </c>
      <c r="U421" s="148">
        <f t="shared" si="548"/>
        <v>9.7907706234601433E-2</v>
      </c>
      <c r="V421" s="148">
        <f t="shared" si="548"/>
        <v>9.7907706234601433E-2</v>
      </c>
      <c r="W421" s="148">
        <f t="shared" si="548"/>
        <v>9.7907706234601433E-2</v>
      </c>
      <c r="X421" s="148">
        <f t="shared" si="548"/>
        <v>9.7907706234601433E-2</v>
      </c>
      <c r="Y421" s="148">
        <f t="shared" si="548"/>
        <v>9.7907706234601433E-2</v>
      </c>
      <c r="Z421" s="148">
        <f t="shared" si="548"/>
        <v>9.7907706234601433E-2</v>
      </c>
      <c r="AA421" s="148">
        <f t="shared" si="548"/>
        <v>9.7907706234601433E-2</v>
      </c>
      <c r="AB421" s="148">
        <f t="shared" si="548"/>
        <v>9.7907706234601433E-2</v>
      </c>
      <c r="AC421" s="148">
        <f t="shared" si="548"/>
        <v>9.7907706234601433E-2</v>
      </c>
      <c r="AD421" s="148">
        <f t="shared" si="548"/>
        <v>9.7907706234601433E-2</v>
      </c>
      <c r="AE421" s="148">
        <f t="shared" si="548"/>
        <v>9.7907706234601433E-2</v>
      </c>
      <c r="AF421" s="148">
        <f t="shared" si="548"/>
        <v>9.7907706234601433E-2</v>
      </c>
      <c r="AG421" s="148">
        <f t="shared" si="548"/>
        <v>9.7907706234601433E-2</v>
      </c>
      <c r="AH421" s="148">
        <f t="shared" si="548"/>
        <v>9.7907706234601433E-2</v>
      </c>
      <c r="AI421" s="148">
        <f t="shared" si="548"/>
        <v>9.7907706234601433E-2</v>
      </c>
      <c r="AJ421" s="148">
        <f t="shared" si="548"/>
        <v>9.7907706234601433E-2</v>
      </c>
      <c r="AK421" s="148">
        <f t="shared" si="548"/>
        <v>9.7907706234601433E-2</v>
      </c>
      <c r="AL421" s="148">
        <f t="shared" si="548"/>
        <v>9.7907706234601433E-2</v>
      </c>
      <c r="AM421" s="148">
        <f t="shared" si="548"/>
        <v>9.7907706234601433E-2</v>
      </c>
      <c r="AN421" s="148">
        <f t="shared" si="548"/>
        <v>9.7907706234601433E-2</v>
      </c>
      <c r="AO421" s="148">
        <f t="shared" si="548"/>
        <v>9.7907706234601433E-2</v>
      </c>
      <c r="AP421" s="148">
        <f t="shared" si="548"/>
        <v>9.7907706234601433E-2</v>
      </c>
      <c r="AQ421" s="148">
        <f t="shared" si="548"/>
        <v>9.7907706234601433E-2</v>
      </c>
      <c r="AR421" s="148">
        <f t="shared" si="548"/>
        <v>9.7907706234601433E-2</v>
      </c>
      <c r="AS421" s="148">
        <f t="shared" si="548"/>
        <v>9.7907706234601433E-2</v>
      </c>
      <c r="AT421" s="148">
        <f t="shared" si="548"/>
        <v>9.7907706234601433E-2</v>
      </c>
      <c r="AU421" s="148">
        <f t="shared" si="548"/>
        <v>9.7907706234601433E-2</v>
      </c>
      <c r="AV421" s="148">
        <f t="shared" si="548"/>
        <v>9.7907706234601433E-2</v>
      </c>
      <c r="AW421" s="148">
        <f t="shared" si="548"/>
        <v>9.7907706234601433E-2</v>
      </c>
      <c r="AX421" s="148">
        <f t="shared" si="548"/>
        <v>9.7907706234601433E-2</v>
      </c>
      <c r="AY421" s="148">
        <f t="shared" si="548"/>
        <v>9.7907706234601433E-2</v>
      </c>
      <c r="BA421" s="140" t="s">
        <v>114</v>
      </c>
      <c r="BB421" s="140" t="s">
        <v>114</v>
      </c>
      <c r="BC421" s="140" t="s">
        <v>114</v>
      </c>
      <c r="BD421" s="140" t="s">
        <v>114</v>
      </c>
      <c r="BF421" s="77" t="s">
        <v>247</v>
      </c>
      <c r="BG421" s="77" t="str">
        <f t="shared" si="465"/>
        <v>Taxes &amp; Fees - collected/tripWeak  Case Scenario</v>
      </c>
    </row>
    <row r="422" spans="2:59" x14ac:dyDescent="0.25">
      <c r="B422" s="92" t="s">
        <v>254</v>
      </c>
      <c r="C422" s="91" t="s">
        <v>119</v>
      </c>
      <c r="D422" s="146">
        <f t="shared" ref="D422:O422" si="549">D335/D334</f>
        <v>-2.8915601445876934E-3</v>
      </c>
      <c r="E422" s="146">
        <f t="shared" si="549"/>
        <v>-2.8080109268657921E-3</v>
      </c>
      <c r="F422" s="146">
        <f t="shared" si="549"/>
        <v>-3.2623015090798048E-3</v>
      </c>
      <c r="G422" s="146">
        <f t="shared" si="549"/>
        <v>-3.4313443654749934E-3</v>
      </c>
      <c r="H422" s="146">
        <f t="shared" si="549"/>
        <v>-3.7462265156294056E-3</v>
      </c>
      <c r="I422" s="146">
        <f t="shared" si="549"/>
        <v>-3.3339849930522918E-3</v>
      </c>
      <c r="J422" s="146">
        <f t="shared" si="549"/>
        <v>-3.6422545326317405E-3</v>
      </c>
      <c r="K422" s="146">
        <f t="shared" si="549"/>
        <v>-3.9773294358842436E-3</v>
      </c>
      <c r="L422" s="146">
        <f t="shared" si="549"/>
        <v>-4.0429717903181402E-3</v>
      </c>
      <c r="M422" s="146">
        <f t="shared" si="549"/>
        <v>-4.1460784028964862E-3</v>
      </c>
      <c r="N422" s="146">
        <f t="shared" si="549"/>
        <v>-4.0904834995035182E-3</v>
      </c>
      <c r="O422" s="146">
        <f t="shared" si="549"/>
        <v>-7.5369386008888256E-3</v>
      </c>
      <c r="P422" s="141">
        <f>AVERAGE(D422:O422)</f>
        <v>-3.9091237264010778E-3</v>
      </c>
      <c r="Q422" s="141">
        <f>P422</f>
        <v>-3.9091237264010778E-3</v>
      </c>
      <c r="R422" s="141">
        <f t="shared" ref="R422:AY425" si="550">Q422</f>
        <v>-3.9091237264010778E-3</v>
      </c>
      <c r="S422" s="141">
        <f t="shared" si="550"/>
        <v>-3.9091237264010778E-3</v>
      </c>
      <c r="T422" s="141">
        <f t="shared" si="550"/>
        <v>-3.9091237264010778E-3</v>
      </c>
      <c r="U422" s="141">
        <f t="shared" si="550"/>
        <v>-3.9091237264010778E-3</v>
      </c>
      <c r="V422" s="141">
        <f t="shared" si="550"/>
        <v>-3.9091237264010778E-3</v>
      </c>
      <c r="W422" s="141">
        <f t="shared" si="550"/>
        <v>-3.9091237264010778E-3</v>
      </c>
      <c r="X422" s="141">
        <f t="shared" si="550"/>
        <v>-3.9091237264010778E-3</v>
      </c>
      <c r="Y422" s="141">
        <f t="shared" si="550"/>
        <v>-3.9091237264010778E-3</v>
      </c>
      <c r="Z422" s="141">
        <f t="shared" si="550"/>
        <v>-3.9091237264010778E-3</v>
      </c>
      <c r="AA422" s="141">
        <f t="shared" si="550"/>
        <v>-3.9091237264010778E-3</v>
      </c>
      <c r="AB422" s="141">
        <f t="shared" si="550"/>
        <v>-3.9091237264010778E-3</v>
      </c>
      <c r="AC422" s="141">
        <f t="shared" si="550"/>
        <v>-3.9091237264010778E-3</v>
      </c>
      <c r="AD422" s="141">
        <f t="shared" si="550"/>
        <v>-3.9091237264010778E-3</v>
      </c>
      <c r="AE422" s="141">
        <f t="shared" si="550"/>
        <v>-3.9091237264010778E-3</v>
      </c>
      <c r="AF422" s="141">
        <f t="shared" si="550"/>
        <v>-3.9091237264010778E-3</v>
      </c>
      <c r="AG422" s="141">
        <f t="shared" si="550"/>
        <v>-3.9091237264010778E-3</v>
      </c>
      <c r="AH422" s="141">
        <f t="shared" si="550"/>
        <v>-3.9091237264010778E-3</v>
      </c>
      <c r="AI422" s="141">
        <f t="shared" si="550"/>
        <v>-3.9091237264010778E-3</v>
      </c>
      <c r="AJ422" s="141">
        <f t="shared" si="550"/>
        <v>-3.9091237264010778E-3</v>
      </c>
      <c r="AK422" s="141">
        <f t="shared" si="550"/>
        <v>-3.9091237264010778E-3</v>
      </c>
      <c r="AL422" s="141">
        <f t="shared" si="550"/>
        <v>-3.9091237264010778E-3</v>
      </c>
      <c r="AM422" s="141">
        <f t="shared" si="550"/>
        <v>-3.9091237264010778E-3</v>
      </c>
      <c r="AN422" s="141">
        <f t="shared" si="550"/>
        <v>-3.9091237264010778E-3</v>
      </c>
      <c r="AO422" s="141">
        <f t="shared" si="550"/>
        <v>-3.9091237264010778E-3</v>
      </c>
      <c r="AP422" s="141">
        <f t="shared" si="550"/>
        <v>-3.9091237264010778E-3</v>
      </c>
      <c r="AQ422" s="141">
        <f t="shared" si="550"/>
        <v>-3.9091237264010778E-3</v>
      </c>
      <c r="AR422" s="141">
        <f t="shared" si="550"/>
        <v>-3.9091237264010778E-3</v>
      </c>
      <c r="AS422" s="141">
        <f t="shared" si="550"/>
        <v>-3.9091237264010778E-3</v>
      </c>
      <c r="AT422" s="141">
        <f t="shared" si="550"/>
        <v>-3.9091237264010778E-3</v>
      </c>
      <c r="AU422" s="141">
        <f t="shared" si="550"/>
        <v>-3.9091237264010778E-3</v>
      </c>
      <c r="AV422" s="141">
        <f t="shared" si="550"/>
        <v>-3.9091237264010778E-3</v>
      </c>
      <c r="AW422" s="141">
        <f t="shared" si="550"/>
        <v>-3.9091237264010778E-3</v>
      </c>
      <c r="AX422" s="141">
        <f t="shared" si="550"/>
        <v>-3.9091237264010778E-3</v>
      </c>
      <c r="AY422" s="141">
        <f t="shared" si="550"/>
        <v>-3.9091237264010778E-3</v>
      </c>
      <c r="BA422" s="140" t="s">
        <v>114</v>
      </c>
      <c r="BB422" s="140" t="s">
        <v>114</v>
      </c>
      <c r="BC422" s="140" t="s">
        <v>114</v>
      </c>
      <c r="BD422" s="140" t="s">
        <v>114</v>
      </c>
      <c r="BF422" s="77" t="s">
        <v>247</v>
      </c>
      <c r="BG422" s="77" t="str">
        <f t="shared" si="465"/>
        <v>Net Upfront Adjustments (% gross booking)Weak  Case Scenario</v>
      </c>
    </row>
    <row r="423" spans="2:59" x14ac:dyDescent="0.25">
      <c r="B423" s="92" t="s">
        <v>255</v>
      </c>
      <c r="C423" s="91" t="s">
        <v>119</v>
      </c>
      <c r="D423" s="146">
        <f t="shared" ref="D423:O423" si="551">D337/D$18</f>
        <v>0.76793522818273219</v>
      </c>
      <c r="E423" s="146">
        <f t="shared" si="551"/>
        <v>0.76647886373189655</v>
      </c>
      <c r="F423" s="146">
        <f t="shared" si="551"/>
        <v>0.76273847612480672</v>
      </c>
      <c r="G423" s="146">
        <f t="shared" si="551"/>
        <v>0.75580637999395428</v>
      </c>
      <c r="H423" s="146">
        <f t="shared" si="551"/>
        <v>0.7535228241098425</v>
      </c>
      <c r="I423" s="146">
        <f t="shared" si="551"/>
        <v>0.75106967513471101</v>
      </c>
      <c r="J423" s="146">
        <f t="shared" si="551"/>
        <v>0.74939238177073486</v>
      </c>
      <c r="K423" s="146">
        <f t="shared" si="551"/>
        <v>0.75260017803362067</v>
      </c>
      <c r="L423" s="146">
        <f t="shared" si="551"/>
        <v>0.74832646327356522</v>
      </c>
      <c r="M423" s="146">
        <f t="shared" si="551"/>
        <v>0.74482894076447459</v>
      </c>
      <c r="N423" s="146">
        <f t="shared" si="551"/>
        <v>0.74367018858532374</v>
      </c>
      <c r="O423" s="146">
        <f t="shared" si="551"/>
        <v>0.74785465786502059</v>
      </c>
      <c r="P423" s="141">
        <f>AVERAGE(D423:O423)</f>
        <v>0.75368535479755694</v>
      </c>
      <c r="Q423" s="141">
        <f>P423</f>
        <v>0.75368535479755694</v>
      </c>
      <c r="R423" s="141">
        <f t="shared" si="550"/>
        <v>0.75368535479755694</v>
      </c>
      <c r="S423" s="141">
        <f t="shared" si="550"/>
        <v>0.75368535479755694</v>
      </c>
      <c r="T423" s="141">
        <f t="shared" si="550"/>
        <v>0.75368535479755694</v>
      </c>
      <c r="U423" s="141">
        <f t="shared" si="550"/>
        <v>0.75368535479755694</v>
      </c>
      <c r="V423" s="141">
        <f t="shared" si="550"/>
        <v>0.75368535479755694</v>
      </c>
      <c r="W423" s="141">
        <f t="shared" si="550"/>
        <v>0.75368535479755694</v>
      </c>
      <c r="X423" s="141">
        <f t="shared" si="550"/>
        <v>0.75368535479755694</v>
      </c>
      <c r="Y423" s="141">
        <f t="shared" si="550"/>
        <v>0.75368535479755694</v>
      </c>
      <c r="Z423" s="141">
        <f t="shared" si="550"/>
        <v>0.75368535479755694</v>
      </c>
      <c r="AA423" s="141">
        <f t="shared" si="550"/>
        <v>0.75368535479755694</v>
      </c>
      <c r="AB423" s="141">
        <f t="shared" si="550"/>
        <v>0.75368535479755694</v>
      </c>
      <c r="AC423" s="141">
        <f t="shared" si="550"/>
        <v>0.75368535479755694</v>
      </c>
      <c r="AD423" s="141">
        <f t="shared" si="550"/>
        <v>0.75368535479755694</v>
      </c>
      <c r="AE423" s="141">
        <f t="shared" si="550"/>
        <v>0.75368535479755694</v>
      </c>
      <c r="AF423" s="141">
        <f t="shared" si="550"/>
        <v>0.75368535479755694</v>
      </c>
      <c r="AG423" s="141">
        <f t="shared" si="550"/>
        <v>0.75368535479755694</v>
      </c>
      <c r="AH423" s="141">
        <f t="shared" si="550"/>
        <v>0.75368535479755694</v>
      </c>
      <c r="AI423" s="141">
        <f t="shared" si="550"/>
        <v>0.75368535479755694</v>
      </c>
      <c r="AJ423" s="141">
        <f t="shared" si="550"/>
        <v>0.75368535479755694</v>
      </c>
      <c r="AK423" s="141">
        <f t="shared" si="550"/>
        <v>0.75368535479755694</v>
      </c>
      <c r="AL423" s="141">
        <f t="shared" si="550"/>
        <v>0.75368535479755694</v>
      </c>
      <c r="AM423" s="141">
        <f t="shared" si="550"/>
        <v>0.75368535479755694</v>
      </c>
      <c r="AN423" s="141">
        <f t="shared" si="550"/>
        <v>0.75368535479755694</v>
      </c>
      <c r="AO423" s="141">
        <f t="shared" si="550"/>
        <v>0.75368535479755694</v>
      </c>
      <c r="AP423" s="141">
        <f t="shared" si="550"/>
        <v>0.75368535479755694</v>
      </c>
      <c r="AQ423" s="141">
        <f t="shared" si="550"/>
        <v>0.75368535479755694</v>
      </c>
      <c r="AR423" s="141">
        <f t="shared" si="550"/>
        <v>0.75368535479755694</v>
      </c>
      <c r="AS423" s="141">
        <f t="shared" si="550"/>
        <v>0.75368535479755694</v>
      </c>
      <c r="AT423" s="141">
        <f t="shared" si="550"/>
        <v>0.75368535479755694</v>
      </c>
      <c r="AU423" s="141">
        <f t="shared" si="550"/>
        <v>0.75368535479755694</v>
      </c>
      <c r="AV423" s="141">
        <f t="shared" si="550"/>
        <v>0.75368535479755694</v>
      </c>
      <c r="AW423" s="141">
        <f t="shared" si="550"/>
        <v>0.75368535479755694</v>
      </c>
      <c r="AX423" s="141">
        <f t="shared" si="550"/>
        <v>0.75368535479755694</v>
      </c>
      <c r="AY423" s="141">
        <f t="shared" si="550"/>
        <v>0.75368535479755694</v>
      </c>
      <c r="BA423" s="140" t="s">
        <v>114</v>
      </c>
      <c r="BB423" s="140" t="s">
        <v>114</v>
      </c>
      <c r="BC423" s="140" t="s">
        <v>114</v>
      </c>
      <c r="BD423" s="140" t="s">
        <v>114</v>
      </c>
      <c r="BF423" s="77" t="s">
        <v>247</v>
      </c>
      <c r="BG423" s="77" t="str">
        <f t="shared" si="465"/>
        <v>Total contra revenue (% Net booking)Weak  Case Scenario</v>
      </c>
    </row>
    <row r="424" spans="2:59" x14ac:dyDescent="0.25">
      <c r="B424" s="92" t="s">
        <v>256</v>
      </c>
      <c r="C424" s="91" t="s">
        <v>119</v>
      </c>
      <c r="D424" s="146">
        <f t="shared" ref="D424:O424" si="552">D338/D$18</f>
        <v>-0.11581129307542515</v>
      </c>
      <c r="E424" s="146">
        <f t="shared" si="552"/>
        <v>-0.13591562978520064</v>
      </c>
      <c r="F424" s="146">
        <f t="shared" si="552"/>
        <v>-0.13546894875625254</v>
      </c>
      <c r="G424" s="146">
        <f t="shared" si="552"/>
        <v>-0.15359708715879727</v>
      </c>
      <c r="H424" s="146">
        <f t="shared" si="552"/>
        <v>-0.17782815558730247</v>
      </c>
      <c r="I424" s="146">
        <f t="shared" si="552"/>
        <v>-0.19244967096721993</v>
      </c>
      <c r="J424" s="146">
        <f t="shared" si="552"/>
        <v>-0.1978820484639533</v>
      </c>
      <c r="K424" s="146">
        <f t="shared" si="552"/>
        <v>-0.14886652901031422</v>
      </c>
      <c r="L424" s="146">
        <f t="shared" si="552"/>
        <v>-0.24648064845594039</v>
      </c>
      <c r="M424" s="146">
        <f t="shared" si="552"/>
        <v>-0.21365842605974777</v>
      </c>
      <c r="N424" s="146">
        <f t="shared" si="552"/>
        <v>-0.2036196031409904</v>
      </c>
      <c r="O424" s="146">
        <f t="shared" si="552"/>
        <v>-0.16967257467307248</v>
      </c>
      <c r="P424" s="141">
        <f>AVERAGE(D424:O424)</f>
        <v>-0.17427088459451803</v>
      </c>
      <c r="Q424" s="141">
        <f>P424</f>
        <v>-0.17427088459451803</v>
      </c>
      <c r="R424" s="141">
        <f t="shared" si="550"/>
        <v>-0.17427088459451803</v>
      </c>
      <c r="S424" s="141">
        <f t="shared" si="550"/>
        <v>-0.17427088459451803</v>
      </c>
      <c r="T424" s="141">
        <f t="shared" si="550"/>
        <v>-0.17427088459451803</v>
      </c>
      <c r="U424" s="141">
        <f t="shared" si="550"/>
        <v>-0.17427088459451803</v>
      </c>
      <c r="V424" s="141">
        <f t="shared" si="550"/>
        <v>-0.17427088459451803</v>
      </c>
      <c r="W424" s="141">
        <f t="shared" si="550"/>
        <v>-0.17427088459451803</v>
      </c>
      <c r="X424" s="141">
        <f t="shared" si="550"/>
        <v>-0.17427088459451803</v>
      </c>
      <c r="Y424" s="141">
        <f t="shared" si="550"/>
        <v>-0.17427088459451803</v>
      </c>
      <c r="Z424" s="141">
        <f t="shared" si="550"/>
        <v>-0.17427088459451803</v>
      </c>
      <c r="AA424" s="141">
        <f t="shared" si="550"/>
        <v>-0.17427088459451803</v>
      </c>
      <c r="AB424" s="141">
        <f t="shared" si="550"/>
        <v>-0.17427088459451803</v>
      </c>
      <c r="AC424" s="141">
        <f t="shared" si="550"/>
        <v>-0.17427088459451803</v>
      </c>
      <c r="AD424" s="141">
        <f t="shared" si="550"/>
        <v>-0.17427088459451803</v>
      </c>
      <c r="AE424" s="141">
        <f t="shared" si="550"/>
        <v>-0.17427088459451803</v>
      </c>
      <c r="AF424" s="141">
        <f t="shared" si="550"/>
        <v>-0.17427088459451803</v>
      </c>
      <c r="AG424" s="141">
        <f t="shared" si="550"/>
        <v>-0.17427088459451803</v>
      </c>
      <c r="AH424" s="141">
        <f t="shared" si="550"/>
        <v>-0.17427088459451803</v>
      </c>
      <c r="AI424" s="141">
        <f t="shared" si="550"/>
        <v>-0.17427088459451803</v>
      </c>
      <c r="AJ424" s="141">
        <f t="shared" si="550"/>
        <v>-0.17427088459451803</v>
      </c>
      <c r="AK424" s="141">
        <f t="shared" si="550"/>
        <v>-0.17427088459451803</v>
      </c>
      <c r="AL424" s="141">
        <f t="shared" si="550"/>
        <v>-0.17427088459451803</v>
      </c>
      <c r="AM424" s="141">
        <f t="shared" si="550"/>
        <v>-0.17427088459451803</v>
      </c>
      <c r="AN424" s="141">
        <f t="shared" si="550"/>
        <v>-0.17427088459451803</v>
      </c>
      <c r="AO424" s="141">
        <f t="shared" si="550"/>
        <v>-0.17427088459451803</v>
      </c>
      <c r="AP424" s="141">
        <f t="shared" si="550"/>
        <v>-0.17427088459451803</v>
      </c>
      <c r="AQ424" s="141">
        <f t="shared" si="550"/>
        <v>-0.17427088459451803</v>
      </c>
      <c r="AR424" s="141">
        <f t="shared" si="550"/>
        <v>-0.17427088459451803</v>
      </c>
      <c r="AS424" s="141">
        <f t="shared" si="550"/>
        <v>-0.17427088459451803</v>
      </c>
      <c r="AT424" s="141">
        <f t="shared" si="550"/>
        <v>-0.17427088459451803</v>
      </c>
      <c r="AU424" s="141">
        <f t="shared" si="550"/>
        <v>-0.17427088459451803</v>
      </c>
      <c r="AV424" s="141">
        <f t="shared" si="550"/>
        <v>-0.17427088459451803</v>
      </c>
      <c r="AW424" s="141">
        <f t="shared" si="550"/>
        <v>-0.17427088459451803</v>
      </c>
      <c r="AX424" s="141">
        <f t="shared" si="550"/>
        <v>-0.17427088459451803</v>
      </c>
      <c r="AY424" s="141">
        <f t="shared" si="550"/>
        <v>-0.17427088459451803</v>
      </c>
      <c r="BA424" s="140" t="s">
        <v>114</v>
      </c>
      <c r="BB424" s="140" t="s">
        <v>114</v>
      </c>
      <c r="BC424" s="140" t="s">
        <v>114</v>
      </c>
      <c r="BD424" s="140" t="s">
        <v>114</v>
      </c>
      <c r="BF424" s="77" t="s">
        <v>247</v>
      </c>
      <c r="BG424" s="77" t="str">
        <f t="shared" si="465"/>
        <v>Total other revenue (% Net Booking)Weak  Case Scenario</v>
      </c>
    </row>
    <row r="425" spans="2:59" x14ac:dyDescent="0.25">
      <c r="B425" s="92" t="s">
        <v>257</v>
      </c>
      <c r="C425" s="91" t="s">
        <v>119</v>
      </c>
      <c r="D425" s="146">
        <f t="shared" ref="D425:O425" si="553">D340/D$21</f>
        <v>1.4064272642899927E-2</v>
      </c>
      <c r="E425" s="146">
        <f t="shared" si="553"/>
        <v>1.3783327757737955E-2</v>
      </c>
      <c r="F425" s="146">
        <f t="shared" si="553"/>
        <v>-8.4623695280423017E-3</v>
      </c>
      <c r="G425" s="146">
        <f t="shared" si="553"/>
        <v>8.479510592109293E-3</v>
      </c>
      <c r="H425" s="146">
        <f t="shared" si="553"/>
        <v>9.8508472634905985E-3</v>
      </c>
      <c r="I425" s="146">
        <f t="shared" si="553"/>
        <v>1.392184698883714E-3</v>
      </c>
      <c r="J425" s="146">
        <f t="shared" si="553"/>
        <v>3.5597414712879179E-3</v>
      </c>
      <c r="K425" s="146">
        <f t="shared" si="553"/>
        <v>1.8909954513190777E-3</v>
      </c>
      <c r="L425" s="146">
        <f t="shared" si="553"/>
        <v>0.1257711834834154</v>
      </c>
      <c r="M425" s="146">
        <f t="shared" si="553"/>
        <v>2.2648038555702823E-3</v>
      </c>
      <c r="N425" s="146">
        <f t="shared" si="553"/>
        <v>2.9046785764059186E-3</v>
      </c>
      <c r="O425" s="146">
        <f t="shared" si="553"/>
        <v>-5.0321286181981187E-2</v>
      </c>
      <c r="P425" s="141">
        <f>AVERAGE(D425:O425)</f>
        <v>1.043149084025805E-2</v>
      </c>
      <c r="Q425" s="141">
        <f>P425</f>
        <v>1.043149084025805E-2</v>
      </c>
      <c r="R425" s="141">
        <f t="shared" si="550"/>
        <v>1.043149084025805E-2</v>
      </c>
      <c r="S425" s="141">
        <f t="shared" si="550"/>
        <v>1.043149084025805E-2</v>
      </c>
      <c r="T425" s="141">
        <f t="shared" si="550"/>
        <v>1.043149084025805E-2</v>
      </c>
      <c r="U425" s="141">
        <f t="shared" si="550"/>
        <v>1.043149084025805E-2</v>
      </c>
      <c r="V425" s="141">
        <f t="shared" si="550"/>
        <v>1.043149084025805E-2</v>
      </c>
      <c r="W425" s="141">
        <f t="shared" si="550"/>
        <v>1.043149084025805E-2</v>
      </c>
      <c r="X425" s="141">
        <f t="shared" si="550"/>
        <v>1.043149084025805E-2</v>
      </c>
      <c r="Y425" s="141">
        <f t="shared" si="550"/>
        <v>1.043149084025805E-2</v>
      </c>
      <c r="Z425" s="141">
        <f t="shared" si="550"/>
        <v>1.043149084025805E-2</v>
      </c>
      <c r="AA425" s="141">
        <f t="shared" si="550"/>
        <v>1.043149084025805E-2</v>
      </c>
      <c r="AB425" s="141">
        <f t="shared" si="550"/>
        <v>1.043149084025805E-2</v>
      </c>
      <c r="AC425" s="141">
        <f t="shared" si="550"/>
        <v>1.043149084025805E-2</v>
      </c>
      <c r="AD425" s="141">
        <f t="shared" si="550"/>
        <v>1.043149084025805E-2</v>
      </c>
      <c r="AE425" s="141">
        <f t="shared" si="550"/>
        <v>1.043149084025805E-2</v>
      </c>
      <c r="AF425" s="141">
        <f t="shared" si="550"/>
        <v>1.043149084025805E-2</v>
      </c>
      <c r="AG425" s="141">
        <f t="shared" si="550"/>
        <v>1.043149084025805E-2</v>
      </c>
      <c r="AH425" s="141">
        <f t="shared" si="550"/>
        <v>1.043149084025805E-2</v>
      </c>
      <c r="AI425" s="141">
        <f t="shared" si="550"/>
        <v>1.043149084025805E-2</v>
      </c>
      <c r="AJ425" s="141">
        <f t="shared" si="550"/>
        <v>1.043149084025805E-2</v>
      </c>
      <c r="AK425" s="141">
        <f t="shared" si="550"/>
        <v>1.043149084025805E-2</v>
      </c>
      <c r="AL425" s="141">
        <f t="shared" si="550"/>
        <v>1.043149084025805E-2</v>
      </c>
      <c r="AM425" s="141">
        <f t="shared" si="550"/>
        <v>1.043149084025805E-2</v>
      </c>
      <c r="AN425" s="141">
        <f t="shared" si="550"/>
        <v>1.043149084025805E-2</v>
      </c>
      <c r="AO425" s="141">
        <f t="shared" si="550"/>
        <v>1.043149084025805E-2</v>
      </c>
      <c r="AP425" s="141">
        <f t="shared" si="550"/>
        <v>1.043149084025805E-2</v>
      </c>
      <c r="AQ425" s="141">
        <f t="shared" si="550"/>
        <v>1.043149084025805E-2</v>
      </c>
      <c r="AR425" s="141">
        <f t="shared" si="550"/>
        <v>1.043149084025805E-2</v>
      </c>
      <c r="AS425" s="141">
        <f t="shared" si="550"/>
        <v>1.043149084025805E-2</v>
      </c>
      <c r="AT425" s="141">
        <f t="shared" si="550"/>
        <v>1.043149084025805E-2</v>
      </c>
      <c r="AU425" s="141">
        <f t="shared" si="550"/>
        <v>1.043149084025805E-2</v>
      </c>
      <c r="AV425" s="141">
        <f t="shared" si="550"/>
        <v>1.043149084025805E-2</v>
      </c>
      <c r="AW425" s="141">
        <f t="shared" si="550"/>
        <v>1.043149084025805E-2</v>
      </c>
      <c r="AX425" s="141">
        <f t="shared" si="550"/>
        <v>1.043149084025805E-2</v>
      </c>
      <c r="AY425" s="141">
        <f t="shared" si="550"/>
        <v>1.043149084025805E-2</v>
      </c>
      <c r="BA425" s="140" t="s">
        <v>114</v>
      </c>
      <c r="BB425" s="140" t="s">
        <v>114</v>
      </c>
      <c r="BC425" s="140" t="s">
        <v>114</v>
      </c>
      <c r="BD425" s="140" t="s">
        <v>114</v>
      </c>
      <c r="BF425" s="77" t="s">
        <v>247</v>
      </c>
      <c r="BG425" s="77" t="str">
        <f t="shared" si="465"/>
        <v>Chargebacks and Fraud (% net revenue)Weak  Case Scenario</v>
      </c>
    </row>
    <row r="426" spans="2:59" x14ac:dyDescent="0.25">
      <c r="B426" s="92" t="s">
        <v>258</v>
      </c>
      <c r="C426" s="91" t="s">
        <v>119</v>
      </c>
      <c r="D426" s="146">
        <f t="shared" ref="D426:O426" si="554">D341/D$21</f>
        <v>1.8508329315202722E-2</v>
      </c>
      <c r="E426" s="146">
        <f t="shared" si="554"/>
        <v>1.9756367659815647E-2</v>
      </c>
      <c r="F426" s="146">
        <f t="shared" si="554"/>
        <v>3.1558101371744779E-2</v>
      </c>
      <c r="G426" s="146">
        <f t="shared" si="554"/>
        <v>2.3389360950525576E-2</v>
      </c>
      <c r="H426" s="146">
        <f t="shared" si="554"/>
        <v>4.5436689533716344E-2</v>
      </c>
      <c r="I426" s="146">
        <f t="shared" si="554"/>
        <v>5.3517451706616564E-2</v>
      </c>
      <c r="J426" s="146">
        <f t="shared" si="554"/>
        <v>3.2946889450614358E-2</v>
      </c>
      <c r="K426" s="146">
        <f t="shared" si="554"/>
        <v>1.8609822744761171E-2</v>
      </c>
      <c r="L426" s="146">
        <f t="shared" si="554"/>
        <v>0.49341334931448017</v>
      </c>
      <c r="M426" s="146">
        <f t="shared" si="554"/>
        <v>5.8142936462292696E-2</v>
      </c>
      <c r="N426" s="146">
        <f t="shared" si="554"/>
        <v>3.5450782441483891E-2</v>
      </c>
      <c r="O426" s="146">
        <f t="shared" si="554"/>
        <v>1.8999308472882257E-2</v>
      </c>
      <c r="P426" s="141">
        <f t="shared" ref="P426:P429" si="555">AVERAGE(D426:O426)</f>
        <v>7.0810782452011348E-2</v>
      </c>
      <c r="Q426" s="141">
        <f t="shared" ref="Q426:AY433" si="556">P426</f>
        <v>7.0810782452011348E-2</v>
      </c>
      <c r="R426" s="141">
        <f t="shared" si="556"/>
        <v>7.0810782452011348E-2</v>
      </c>
      <c r="S426" s="141">
        <f t="shared" si="556"/>
        <v>7.0810782452011348E-2</v>
      </c>
      <c r="T426" s="141">
        <f t="shared" si="556"/>
        <v>7.0810782452011348E-2</v>
      </c>
      <c r="U426" s="141">
        <f t="shared" si="556"/>
        <v>7.0810782452011348E-2</v>
      </c>
      <c r="V426" s="141">
        <f t="shared" si="556"/>
        <v>7.0810782452011348E-2</v>
      </c>
      <c r="W426" s="141">
        <f t="shared" si="556"/>
        <v>7.0810782452011348E-2</v>
      </c>
      <c r="X426" s="141">
        <f t="shared" si="556"/>
        <v>7.0810782452011348E-2</v>
      </c>
      <c r="Y426" s="141">
        <f t="shared" si="556"/>
        <v>7.0810782452011348E-2</v>
      </c>
      <c r="Z426" s="141">
        <f t="shared" si="556"/>
        <v>7.0810782452011348E-2</v>
      </c>
      <c r="AA426" s="141">
        <f t="shared" si="556"/>
        <v>7.0810782452011348E-2</v>
      </c>
      <c r="AB426" s="141">
        <f t="shared" si="556"/>
        <v>7.0810782452011348E-2</v>
      </c>
      <c r="AC426" s="141">
        <f t="shared" si="556"/>
        <v>7.0810782452011348E-2</v>
      </c>
      <c r="AD426" s="141">
        <f t="shared" si="556"/>
        <v>7.0810782452011348E-2</v>
      </c>
      <c r="AE426" s="141">
        <f t="shared" si="556"/>
        <v>7.0810782452011348E-2</v>
      </c>
      <c r="AF426" s="141">
        <f t="shared" si="556"/>
        <v>7.0810782452011348E-2</v>
      </c>
      <c r="AG426" s="141">
        <f t="shared" si="556"/>
        <v>7.0810782452011348E-2</v>
      </c>
      <c r="AH426" s="141">
        <f t="shared" si="556"/>
        <v>7.0810782452011348E-2</v>
      </c>
      <c r="AI426" s="141">
        <f t="shared" si="556"/>
        <v>7.0810782452011348E-2</v>
      </c>
      <c r="AJ426" s="141">
        <f t="shared" si="556"/>
        <v>7.0810782452011348E-2</v>
      </c>
      <c r="AK426" s="141">
        <f t="shared" si="556"/>
        <v>7.0810782452011348E-2</v>
      </c>
      <c r="AL426" s="141">
        <f t="shared" si="556"/>
        <v>7.0810782452011348E-2</v>
      </c>
      <c r="AM426" s="141">
        <f t="shared" si="556"/>
        <v>7.0810782452011348E-2</v>
      </c>
      <c r="AN426" s="141">
        <f t="shared" si="556"/>
        <v>7.0810782452011348E-2</v>
      </c>
      <c r="AO426" s="141">
        <f t="shared" si="556"/>
        <v>7.0810782452011348E-2</v>
      </c>
      <c r="AP426" s="141">
        <f t="shared" si="556"/>
        <v>7.0810782452011348E-2</v>
      </c>
      <c r="AQ426" s="141">
        <f t="shared" si="556"/>
        <v>7.0810782452011348E-2</v>
      </c>
      <c r="AR426" s="141">
        <f t="shared" si="556"/>
        <v>7.0810782452011348E-2</v>
      </c>
      <c r="AS426" s="141">
        <f t="shared" si="556"/>
        <v>7.0810782452011348E-2</v>
      </c>
      <c r="AT426" s="141">
        <f t="shared" si="556"/>
        <v>7.0810782452011348E-2</v>
      </c>
      <c r="AU426" s="141">
        <f t="shared" si="556"/>
        <v>7.0810782452011348E-2</v>
      </c>
      <c r="AV426" s="141">
        <f t="shared" si="556"/>
        <v>7.0810782452011348E-2</v>
      </c>
      <c r="AW426" s="141">
        <f t="shared" si="556"/>
        <v>7.0810782452011348E-2</v>
      </c>
      <c r="AX426" s="141">
        <f t="shared" si="556"/>
        <v>7.0810782452011348E-2</v>
      </c>
      <c r="AY426" s="141">
        <f t="shared" si="556"/>
        <v>7.0810782452011348E-2</v>
      </c>
      <c r="BA426" s="140" t="s">
        <v>114</v>
      </c>
      <c r="BB426" s="140" t="s">
        <v>114</v>
      </c>
      <c r="BC426" s="140" t="s">
        <v>114</v>
      </c>
      <c r="BD426" s="140" t="s">
        <v>114</v>
      </c>
      <c r="BF426" s="77" t="s">
        <v>247</v>
      </c>
      <c r="BG426" s="77" t="str">
        <f t="shared" si="465"/>
        <v>Fees and Other (% net revenue)Weak  Case Scenario</v>
      </c>
    </row>
    <row r="427" spans="2:59" x14ac:dyDescent="0.25">
      <c r="B427" s="92" t="s">
        <v>259</v>
      </c>
      <c r="C427" s="91" t="s">
        <v>119</v>
      </c>
      <c r="D427" s="146">
        <f t="shared" ref="D427:O427" si="557">D342/D$21</f>
        <v>2.1740383093511784E-2</v>
      </c>
      <c r="E427" s="146">
        <f t="shared" si="557"/>
        <v>3.459261264352239E-2</v>
      </c>
      <c r="F427" s="146">
        <f t="shared" si="557"/>
        <v>1.7003829477835256E-2</v>
      </c>
      <c r="G427" s="146">
        <f t="shared" si="557"/>
        <v>9.7408192174462446E-3</v>
      </c>
      <c r="H427" s="146">
        <f t="shared" si="557"/>
        <v>2.8647335992743319E-3</v>
      </c>
      <c r="I427" s="146">
        <f t="shared" si="557"/>
        <v>2.6140622526027994E-2</v>
      </c>
      <c r="J427" s="146">
        <f t="shared" si="557"/>
        <v>3.6716767711701022E-2</v>
      </c>
      <c r="K427" s="146">
        <f t="shared" si="557"/>
        <v>2.3448691259071685E-2</v>
      </c>
      <c r="L427" s="146">
        <f t="shared" si="557"/>
        <v>0.54030284737118772</v>
      </c>
      <c r="M427" s="146">
        <f t="shared" si="557"/>
        <v>3.7086932722158857E-2</v>
      </c>
      <c r="N427" s="146">
        <f t="shared" si="557"/>
        <v>6.2835194470671277E-2</v>
      </c>
      <c r="O427" s="146">
        <f t="shared" si="557"/>
        <v>2.4384826034875563E-2</v>
      </c>
      <c r="P427" s="141">
        <f t="shared" si="555"/>
        <v>6.9738188343940341E-2</v>
      </c>
      <c r="Q427" s="141">
        <f t="shared" si="556"/>
        <v>6.9738188343940341E-2</v>
      </c>
      <c r="R427" s="141">
        <f t="shared" si="556"/>
        <v>6.9738188343940341E-2</v>
      </c>
      <c r="S427" s="141">
        <f t="shared" si="556"/>
        <v>6.9738188343940341E-2</v>
      </c>
      <c r="T427" s="141">
        <f t="shared" si="556"/>
        <v>6.9738188343940341E-2</v>
      </c>
      <c r="U427" s="141">
        <f t="shared" si="556"/>
        <v>6.9738188343940341E-2</v>
      </c>
      <c r="V427" s="141">
        <f t="shared" si="556"/>
        <v>6.9738188343940341E-2</v>
      </c>
      <c r="W427" s="141">
        <f t="shared" si="556"/>
        <v>6.9738188343940341E-2</v>
      </c>
      <c r="X427" s="141">
        <f t="shared" si="556"/>
        <v>6.9738188343940341E-2</v>
      </c>
      <c r="Y427" s="141">
        <f t="shared" si="556"/>
        <v>6.9738188343940341E-2</v>
      </c>
      <c r="Z427" s="141">
        <f t="shared" si="556"/>
        <v>6.9738188343940341E-2</v>
      </c>
      <c r="AA427" s="141">
        <f t="shared" si="556"/>
        <v>6.9738188343940341E-2</v>
      </c>
      <c r="AB427" s="141">
        <f t="shared" si="556"/>
        <v>6.9738188343940341E-2</v>
      </c>
      <c r="AC427" s="141">
        <f t="shared" si="556"/>
        <v>6.9738188343940341E-2</v>
      </c>
      <c r="AD427" s="141">
        <f t="shared" si="556"/>
        <v>6.9738188343940341E-2</v>
      </c>
      <c r="AE427" s="141">
        <f t="shared" si="556"/>
        <v>6.9738188343940341E-2</v>
      </c>
      <c r="AF427" s="141">
        <f t="shared" si="556"/>
        <v>6.9738188343940341E-2</v>
      </c>
      <c r="AG427" s="141">
        <f t="shared" si="556"/>
        <v>6.9738188343940341E-2</v>
      </c>
      <c r="AH427" s="141">
        <f t="shared" si="556"/>
        <v>6.9738188343940341E-2</v>
      </c>
      <c r="AI427" s="141">
        <f t="shared" si="556"/>
        <v>6.9738188343940341E-2</v>
      </c>
      <c r="AJ427" s="141">
        <f t="shared" si="556"/>
        <v>6.9738188343940341E-2</v>
      </c>
      <c r="AK427" s="141">
        <f t="shared" si="556"/>
        <v>6.9738188343940341E-2</v>
      </c>
      <c r="AL427" s="141">
        <f t="shared" si="556"/>
        <v>6.9738188343940341E-2</v>
      </c>
      <c r="AM427" s="141">
        <f t="shared" si="556"/>
        <v>6.9738188343940341E-2</v>
      </c>
      <c r="AN427" s="141">
        <f t="shared" si="556"/>
        <v>6.9738188343940341E-2</v>
      </c>
      <c r="AO427" s="141">
        <f t="shared" si="556"/>
        <v>6.9738188343940341E-2</v>
      </c>
      <c r="AP427" s="141">
        <f t="shared" si="556"/>
        <v>6.9738188343940341E-2</v>
      </c>
      <c r="AQ427" s="141">
        <f t="shared" si="556"/>
        <v>6.9738188343940341E-2</v>
      </c>
      <c r="AR427" s="141">
        <f t="shared" si="556"/>
        <v>6.9738188343940341E-2</v>
      </c>
      <c r="AS427" s="141">
        <f t="shared" si="556"/>
        <v>6.9738188343940341E-2</v>
      </c>
      <c r="AT427" s="141">
        <f t="shared" si="556"/>
        <v>6.9738188343940341E-2</v>
      </c>
      <c r="AU427" s="141">
        <f t="shared" si="556"/>
        <v>6.9738188343940341E-2</v>
      </c>
      <c r="AV427" s="141">
        <f t="shared" si="556"/>
        <v>6.9738188343940341E-2</v>
      </c>
      <c r="AW427" s="141">
        <f t="shared" si="556"/>
        <v>6.9738188343940341E-2</v>
      </c>
      <c r="AX427" s="141">
        <f t="shared" si="556"/>
        <v>6.9738188343940341E-2</v>
      </c>
      <c r="AY427" s="141">
        <f t="shared" si="556"/>
        <v>6.9738188343940341E-2</v>
      </c>
      <c r="BA427" s="140" t="s">
        <v>114</v>
      </c>
      <c r="BB427" s="140" t="s">
        <v>114</v>
      </c>
      <c r="BC427" s="140" t="s">
        <v>114</v>
      </c>
      <c r="BD427" s="140" t="s">
        <v>114</v>
      </c>
      <c r="BF427" s="77" t="s">
        <v>247</v>
      </c>
      <c r="BG427" s="77" t="str">
        <f t="shared" si="465"/>
        <v>Mobile (% net revenue)Weak  Case Scenario</v>
      </c>
    </row>
    <row r="428" spans="2:59" x14ac:dyDescent="0.25">
      <c r="B428" s="92" t="s">
        <v>260</v>
      </c>
      <c r="C428" s="91" t="s">
        <v>119</v>
      </c>
      <c r="D428" s="146">
        <f t="shared" ref="D428:O428" si="558">D343/D$21</f>
        <v>2.8487388053479234E-2</v>
      </c>
      <c r="E428" s="146">
        <f t="shared" si="558"/>
        <v>2.6110445301338398E-2</v>
      </c>
      <c r="F428" s="146">
        <f t="shared" si="558"/>
        <v>3.4861503337449681E-2</v>
      </c>
      <c r="G428" s="146">
        <f t="shared" si="558"/>
        <v>3.4197925429008104E-2</v>
      </c>
      <c r="H428" s="146">
        <f t="shared" si="558"/>
        <v>7.518287721175318E-2</v>
      </c>
      <c r="I428" s="146">
        <f t="shared" si="558"/>
        <v>7.0265816238941958E-2</v>
      </c>
      <c r="J428" s="146">
        <f t="shared" si="558"/>
        <v>9.8315423894519943E-2</v>
      </c>
      <c r="K428" s="146">
        <f t="shared" si="558"/>
        <v>4.7277872944291872E-2</v>
      </c>
      <c r="L428" s="146">
        <f t="shared" si="558"/>
        <v>1.778561925085127</v>
      </c>
      <c r="M428" s="146">
        <f t="shared" si="558"/>
        <v>0.26029135585060287</v>
      </c>
      <c r="N428" s="146">
        <f t="shared" si="558"/>
        <v>0.11885309843697932</v>
      </c>
      <c r="O428" s="146">
        <f t="shared" si="558"/>
        <v>6.1875188910863979E-2</v>
      </c>
      <c r="P428" s="141">
        <f t="shared" si="555"/>
        <v>0.21952340172452958</v>
      </c>
      <c r="Q428" s="141">
        <f t="shared" si="556"/>
        <v>0.21952340172452958</v>
      </c>
      <c r="R428" s="141">
        <f t="shared" si="556"/>
        <v>0.21952340172452958</v>
      </c>
      <c r="S428" s="141">
        <f t="shared" si="556"/>
        <v>0.21952340172452958</v>
      </c>
      <c r="T428" s="141">
        <f t="shared" si="556"/>
        <v>0.21952340172452958</v>
      </c>
      <c r="U428" s="141">
        <f t="shared" si="556"/>
        <v>0.21952340172452958</v>
      </c>
      <c r="V428" s="141">
        <f t="shared" si="556"/>
        <v>0.21952340172452958</v>
      </c>
      <c r="W428" s="141">
        <f t="shared" si="556"/>
        <v>0.21952340172452958</v>
      </c>
      <c r="X428" s="141">
        <f t="shared" si="556"/>
        <v>0.21952340172452958</v>
      </c>
      <c r="Y428" s="141">
        <f t="shared" si="556"/>
        <v>0.21952340172452958</v>
      </c>
      <c r="Z428" s="141">
        <f t="shared" si="556"/>
        <v>0.21952340172452958</v>
      </c>
      <c r="AA428" s="141">
        <f t="shared" si="556"/>
        <v>0.21952340172452958</v>
      </c>
      <c r="AB428" s="141">
        <f t="shared" si="556"/>
        <v>0.21952340172452958</v>
      </c>
      <c r="AC428" s="141">
        <f t="shared" si="556"/>
        <v>0.21952340172452958</v>
      </c>
      <c r="AD428" s="141">
        <f t="shared" si="556"/>
        <v>0.21952340172452958</v>
      </c>
      <c r="AE428" s="141">
        <f t="shared" si="556"/>
        <v>0.21952340172452958</v>
      </c>
      <c r="AF428" s="141">
        <f t="shared" si="556"/>
        <v>0.21952340172452958</v>
      </c>
      <c r="AG428" s="141">
        <f t="shared" si="556"/>
        <v>0.21952340172452958</v>
      </c>
      <c r="AH428" s="141">
        <f t="shared" si="556"/>
        <v>0.21952340172452958</v>
      </c>
      <c r="AI428" s="141">
        <f t="shared" si="556"/>
        <v>0.21952340172452958</v>
      </c>
      <c r="AJ428" s="141">
        <f t="shared" si="556"/>
        <v>0.21952340172452958</v>
      </c>
      <c r="AK428" s="141">
        <f t="shared" si="556"/>
        <v>0.21952340172452958</v>
      </c>
      <c r="AL428" s="141">
        <f t="shared" si="556"/>
        <v>0.21952340172452958</v>
      </c>
      <c r="AM428" s="141">
        <f t="shared" si="556"/>
        <v>0.21952340172452958</v>
      </c>
      <c r="AN428" s="141">
        <f t="shared" si="556"/>
        <v>0.21952340172452958</v>
      </c>
      <c r="AO428" s="141">
        <f t="shared" si="556"/>
        <v>0.21952340172452958</v>
      </c>
      <c r="AP428" s="141">
        <f t="shared" si="556"/>
        <v>0.21952340172452958</v>
      </c>
      <c r="AQ428" s="141">
        <f t="shared" si="556"/>
        <v>0.21952340172452958</v>
      </c>
      <c r="AR428" s="141">
        <f t="shared" si="556"/>
        <v>0.21952340172452958</v>
      </c>
      <c r="AS428" s="141">
        <f t="shared" si="556"/>
        <v>0.21952340172452958</v>
      </c>
      <c r="AT428" s="141">
        <f t="shared" si="556"/>
        <v>0.21952340172452958</v>
      </c>
      <c r="AU428" s="141">
        <f t="shared" si="556"/>
        <v>0.21952340172452958</v>
      </c>
      <c r="AV428" s="141">
        <f t="shared" si="556"/>
        <v>0.21952340172452958</v>
      </c>
      <c r="AW428" s="141">
        <f t="shared" si="556"/>
        <v>0.21952340172452958</v>
      </c>
      <c r="AX428" s="141">
        <f t="shared" si="556"/>
        <v>0.21952340172452958</v>
      </c>
      <c r="AY428" s="141">
        <f t="shared" si="556"/>
        <v>0.21952340172452958</v>
      </c>
      <c r="BA428" s="140" t="s">
        <v>114</v>
      </c>
      <c r="BB428" s="140" t="s">
        <v>114</v>
      </c>
      <c r="BC428" s="140" t="s">
        <v>114</v>
      </c>
      <c r="BD428" s="140" t="s">
        <v>114</v>
      </c>
      <c r="BF428" s="77" t="s">
        <v>247</v>
      </c>
      <c r="BG428" s="77" t="str">
        <f t="shared" si="465"/>
        <v>Network (ex-Depr.) (% net revenue)Weak  Case Scenario</v>
      </c>
    </row>
    <row r="429" spans="2:59" x14ac:dyDescent="0.25">
      <c r="B429" s="92" t="s">
        <v>261</v>
      </c>
      <c r="C429" s="91" t="s">
        <v>119</v>
      </c>
      <c r="D429" s="146">
        <f t="shared" ref="D429:O429" si="559">D344/D$21</f>
        <v>1.2907395544654744E-3</v>
      </c>
      <c r="E429" s="146">
        <f t="shared" si="559"/>
        <v>1.2537521751891732E-3</v>
      </c>
      <c r="F429" s="146">
        <f t="shared" si="559"/>
        <v>-1.7648418075968727E-2</v>
      </c>
      <c r="G429" s="146">
        <f t="shared" si="559"/>
        <v>1.1087643468483078E-2</v>
      </c>
      <c r="H429" s="146">
        <f t="shared" si="559"/>
        <v>-6.650664586433667E-3</v>
      </c>
      <c r="I429" s="146">
        <f t="shared" si="559"/>
        <v>-4.8311852127449165E-2</v>
      </c>
      <c r="J429" s="146">
        <f t="shared" si="559"/>
        <v>1.7163336330813482E-2</v>
      </c>
      <c r="K429" s="146">
        <f t="shared" si="559"/>
        <v>1.5430898835680123E-3</v>
      </c>
      <c r="L429" s="146">
        <f t="shared" si="559"/>
        <v>-0.26055836991953929</v>
      </c>
      <c r="M429" s="146">
        <f t="shared" si="559"/>
        <v>4.3028342013986315E-3</v>
      </c>
      <c r="N429" s="146">
        <f t="shared" si="559"/>
        <v>2.6987756642304381E-2</v>
      </c>
      <c r="O429" s="146">
        <f t="shared" si="559"/>
        <v>-1.2696571286088313E-3</v>
      </c>
      <c r="P429" s="141">
        <f t="shared" si="555"/>
        <v>-2.2567484131814784E-2</v>
      </c>
      <c r="Q429" s="141">
        <f t="shared" si="556"/>
        <v>-2.2567484131814784E-2</v>
      </c>
      <c r="R429" s="141">
        <f t="shared" si="556"/>
        <v>-2.2567484131814784E-2</v>
      </c>
      <c r="S429" s="141">
        <f t="shared" si="556"/>
        <v>-2.2567484131814784E-2</v>
      </c>
      <c r="T429" s="141">
        <f t="shared" si="556"/>
        <v>-2.2567484131814784E-2</v>
      </c>
      <c r="U429" s="141">
        <f t="shared" si="556"/>
        <v>-2.2567484131814784E-2</v>
      </c>
      <c r="V429" s="141">
        <f t="shared" si="556"/>
        <v>-2.2567484131814784E-2</v>
      </c>
      <c r="W429" s="141">
        <f t="shared" si="556"/>
        <v>-2.2567484131814784E-2</v>
      </c>
      <c r="X429" s="141">
        <f t="shared" si="556"/>
        <v>-2.2567484131814784E-2</v>
      </c>
      <c r="Y429" s="141">
        <f t="shared" si="556"/>
        <v>-2.2567484131814784E-2</v>
      </c>
      <c r="Z429" s="141">
        <f t="shared" si="556"/>
        <v>-2.2567484131814784E-2</v>
      </c>
      <c r="AA429" s="141">
        <f t="shared" si="556"/>
        <v>-2.2567484131814784E-2</v>
      </c>
      <c r="AB429" s="141">
        <f t="shared" si="556"/>
        <v>-2.2567484131814784E-2</v>
      </c>
      <c r="AC429" s="141">
        <f t="shared" si="556"/>
        <v>-2.2567484131814784E-2</v>
      </c>
      <c r="AD429" s="141">
        <f t="shared" si="556"/>
        <v>-2.2567484131814784E-2</v>
      </c>
      <c r="AE429" s="141">
        <f t="shared" si="556"/>
        <v>-2.2567484131814784E-2</v>
      </c>
      <c r="AF429" s="141">
        <f t="shared" si="556"/>
        <v>-2.2567484131814784E-2</v>
      </c>
      <c r="AG429" s="141">
        <f t="shared" si="556"/>
        <v>-2.2567484131814784E-2</v>
      </c>
      <c r="AH429" s="141">
        <f t="shared" si="556"/>
        <v>-2.2567484131814784E-2</v>
      </c>
      <c r="AI429" s="141">
        <f t="shared" si="556"/>
        <v>-2.2567484131814784E-2</v>
      </c>
      <c r="AJ429" s="141">
        <f t="shared" si="556"/>
        <v>-2.2567484131814784E-2</v>
      </c>
      <c r="AK429" s="141">
        <f t="shared" si="556"/>
        <v>-2.2567484131814784E-2</v>
      </c>
      <c r="AL429" s="141">
        <f t="shared" si="556"/>
        <v>-2.2567484131814784E-2</v>
      </c>
      <c r="AM429" s="141">
        <f t="shared" si="556"/>
        <v>-2.2567484131814784E-2</v>
      </c>
      <c r="AN429" s="141">
        <f t="shared" si="556"/>
        <v>-2.2567484131814784E-2</v>
      </c>
      <c r="AO429" s="141">
        <f t="shared" si="556"/>
        <v>-2.2567484131814784E-2</v>
      </c>
      <c r="AP429" s="141">
        <f t="shared" si="556"/>
        <v>-2.2567484131814784E-2</v>
      </c>
      <c r="AQ429" s="141">
        <f t="shared" si="556"/>
        <v>-2.2567484131814784E-2</v>
      </c>
      <c r="AR429" s="141">
        <f t="shared" si="556"/>
        <v>-2.2567484131814784E-2</v>
      </c>
      <c r="AS429" s="141">
        <f t="shared" si="556"/>
        <v>-2.2567484131814784E-2</v>
      </c>
      <c r="AT429" s="141">
        <f t="shared" si="556"/>
        <v>-2.2567484131814784E-2</v>
      </c>
      <c r="AU429" s="141">
        <f t="shared" si="556"/>
        <v>-2.2567484131814784E-2</v>
      </c>
      <c r="AV429" s="141">
        <f t="shared" si="556"/>
        <v>-2.2567484131814784E-2</v>
      </c>
      <c r="AW429" s="141">
        <f t="shared" si="556"/>
        <v>-2.2567484131814784E-2</v>
      </c>
      <c r="AX429" s="141">
        <f t="shared" si="556"/>
        <v>-2.2567484131814784E-2</v>
      </c>
      <c r="AY429" s="141">
        <f t="shared" si="556"/>
        <v>-2.2567484131814784E-2</v>
      </c>
      <c r="BA429" s="140" t="s">
        <v>114</v>
      </c>
      <c r="BB429" s="140" t="s">
        <v>114</v>
      </c>
      <c r="BC429" s="140" t="s">
        <v>114</v>
      </c>
      <c r="BD429" s="140" t="s">
        <v>114</v>
      </c>
      <c r="BF429" s="77" t="s">
        <v>247</v>
      </c>
      <c r="BG429" s="77" t="str">
        <f t="shared" si="465"/>
        <v>Payment Card Fees (% net revenue)Weak  Case Scenario</v>
      </c>
    </row>
    <row r="430" spans="2:59" x14ac:dyDescent="0.25">
      <c r="B430" s="92" t="s">
        <v>262</v>
      </c>
      <c r="C430" s="91" t="s">
        <v>119</v>
      </c>
      <c r="D430" s="146">
        <f t="shared" ref="D430:O430" si="560">D345/D$21</f>
        <v>1.9544701645034326E-2</v>
      </c>
      <c r="E430" s="146">
        <f t="shared" si="560"/>
        <v>2.1642208729179647E-2</v>
      </c>
      <c r="F430" s="146">
        <f t="shared" si="560"/>
        <v>2.1654000816720694E-2</v>
      </c>
      <c r="G430" s="146">
        <f t="shared" si="560"/>
        <v>2.0603933536203777E-2</v>
      </c>
      <c r="H430" s="146">
        <f t="shared" si="560"/>
        <v>2.7686204685962907E-2</v>
      </c>
      <c r="I430" s="146">
        <f t="shared" si="560"/>
        <v>3.520106015771942E-2</v>
      </c>
      <c r="J430" s="146">
        <f t="shared" si="560"/>
        <v>6.5399120917445985E-2</v>
      </c>
      <c r="K430" s="146">
        <f t="shared" si="560"/>
        <v>3.5494590815512851E-2</v>
      </c>
      <c r="L430" s="146">
        <f t="shared" si="560"/>
        <v>0.73588053903644768</v>
      </c>
      <c r="M430" s="146">
        <f t="shared" si="560"/>
        <v>9.9105472162148697E-2</v>
      </c>
      <c r="N430" s="146">
        <f t="shared" si="560"/>
        <v>6.4126402435974228E-2</v>
      </c>
      <c r="O430" s="146">
        <f t="shared" si="560"/>
        <v>3.23693973431479E-2</v>
      </c>
      <c r="P430" s="141">
        <f>AVERAGE(D430:O430)</f>
        <v>9.8225636023458171E-2</v>
      </c>
      <c r="Q430" s="141">
        <f t="shared" si="556"/>
        <v>9.8225636023458171E-2</v>
      </c>
      <c r="R430" s="141">
        <f t="shared" si="556"/>
        <v>9.8225636023458171E-2</v>
      </c>
      <c r="S430" s="141">
        <f t="shared" si="556"/>
        <v>9.8225636023458171E-2</v>
      </c>
      <c r="T430" s="141">
        <f t="shared" si="556"/>
        <v>9.8225636023458171E-2</v>
      </c>
      <c r="U430" s="141">
        <f t="shared" si="556"/>
        <v>9.8225636023458171E-2</v>
      </c>
      <c r="V430" s="141">
        <f t="shared" si="556"/>
        <v>9.8225636023458171E-2</v>
      </c>
      <c r="W430" s="141">
        <f t="shared" si="556"/>
        <v>9.8225636023458171E-2</v>
      </c>
      <c r="X430" s="141">
        <f t="shared" si="556"/>
        <v>9.8225636023458171E-2</v>
      </c>
      <c r="Y430" s="141">
        <f t="shared" si="556"/>
        <v>9.8225636023458171E-2</v>
      </c>
      <c r="Z430" s="141">
        <f t="shared" si="556"/>
        <v>9.8225636023458171E-2</v>
      </c>
      <c r="AA430" s="141">
        <f t="shared" si="556"/>
        <v>9.8225636023458171E-2</v>
      </c>
      <c r="AB430" s="141">
        <f t="shared" si="556"/>
        <v>9.8225636023458171E-2</v>
      </c>
      <c r="AC430" s="141">
        <f t="shared" si="556"/>
        <v>9.8225636023458171E-2</v>
      </c>
      <c r="AD430" s="141">
        <f t="shared" si="556"/>
        <v>9.8225636023458171E-2</v>
      </c>
      <c r="AE430" s="141">
        <f t="shared" si="556"/>
        <v>9.8225636023458171E-2</v>
      </c>
      <c r="AF430" s="141">
        <f t="shared" si="556"/>
        <v>9.8225636023458171E-2</v>
      </c>
      <c r="AG430" s="141">
        <f t="shared" si="556"/>
        <v>9.8225636023458171E-2</v>
      </c>
      <c r="AH430" s="141">
        <f t="shared" si="556"/>
        <v>9.8225636023458171E-2</v>
      </c>
      <c r="AI430" s="141">
        <f t="shared" si="556"/>
        <v>9.8225636023458171E-2</v>
      </c>
      <c r="AJ430" s="141">
        <f t="shared" si="556"/>
        <v>9.8225636023458171E-2</v>
      </c>
      <c r="AK430" s="141">
        <f t="shared" si="556"/>
        <v>9.8225636023458171E-2</v>
      </c>
      <c r="AL430" s="141">
        <f t="shared" si="556"/>
        <v>9.8225636023458171E-2</v>
      </c>
      <c r="AM430" s="141">
        <f t="shared" si="556"/>
        <v>9.8225636023458171E-2</v>
      </c>
      <c r="AN430" s="141">
        <f t="shared" si="556"/>
        <v>9.8225636023458171E-2</v>
      </c>
      <c r="AO430" s="141">
        <f t="shared" si="556"/>
        <v>9.8225636023458171E-2</v>
      </c>
      <c r="AP430" s="141">
        <f t="shared" si="556"/>
        <v>9.8225636023458171E-2</v>
      </c>
      <c r="AQ430" s="141">
        <f t="shared" si="556"/>
        <v>9.8225636023458171E-2</v>
      </c>
      <c r="AR430" s="141">
        <f t="shared" si="556"/>
        <v>9.8225636023458171E-2</v>
      </c>
      <c r="AS430" s="141">
        <f t="shared" si="556"/>
        <v>9.8225636023458171E-2</v>
      </c>
      <c r="AT430" s="141">
        <f t="shared" si="556"/>
        <v>9.8225636023458171E-2</v>
      </c>
      <c r="AU430" s="141">
        <f t="shared" si="556"/>
        <v>9.8225636023458171E-2</v>
      </c>
      <c r="AV430" s="141">
        <f t="shared" si="556"/>
        <v>9.8225636023458171E-2</v>
      </c>
      <c r="AW430" s="141">
        <f t="shared" si="556"/>
        <v>9.8225636023458171E-2</v>
      </c>
      <c r="AX430" s="141">
        <f t="shared" si="556"/>
        <v>9.8225636023458171E-2</v>
      </c>
      <c r="AY430" s="141">
        <f t="shared" si="556"/>
        <v>9.8225636023458171E-2</v>
      </c>
      <c r="BA430" s="140" t="s">
        <v>114</v>
      </c>
      <c r="BB430" s="140" t="s">
        <v>114</v>
      </c>
      <c r="BC430" s="140" t="s">
        <v>114</v>
      </c>
      <c r="BD430" s="140" t="s">
        <v>114</v>
      </c>
      <c r="BF430" s="77" t="s">
        <v>247</v>
      </c>
      <c r="BG430" s="77" t="str">
        <f t="shared" si="465"/>
        <v>Ride Insurance (% net revenue)Weak  Case Scenario</v>
      </c>
    </row>
    <row r="431" spans="2:59" x14ac:dyDescent="0.25">
      <c r="B431" s="92" t="s">
        <v>263</v>
      </c>
      <c r="C431" s="91" t="s">
        <v>119</v>
      </c>
      <c r="D431" s="146">
        <f t="shared" ref="D431:O431" si="561">D348/D$29</f>
        <v>7.0123063137272804E-2</v>
      </c>
      <c r="E431" s="146">
        <f t="shared" si="561"/>
        <v>1.2864112998572468E-2</v>
      </c>
      <c r="F431" s="146">
        <f t="shared" si="561"/>
        <v>9.8596492139319133E-2</v>
      </c>
      <c r="G431" s="146">
        <f t="shared" si="561"/>
        <v>0.13831982760401168</v>
      </c>
      <c r="H431" s="146">
        <f t="shared" si="561"/>
        <v>0.13316801525441174</v>
      </c>
      <c r="I431" s="146">
        <f t="shared" si="561"/>
        <v>5.2205448274722038E-2</v>
      </c>
      <c r="J431" s="146">
        <f t="shared" si="561"/>
        <v>-1.9604817604595856E-2</v>
      </c>
      <c r="K431" s="146">
        <f t="shared" si="561"/>
        <v>7.955228646822023E-3</v>
      </c>
      <c r="L431" s="146">
        <f t="shared" si="561"/>
        <v>-0.10856563990584303</v>
      </c>
      <c r="M431" s="146">
        <f t="shared" si="561"/>
        <v>0.83351336337704018</v>
      </c>
      <c r="N431" s="146">
        <f t="shared" si="561"/>
        <v>0.89161238635667417</v>
      </c>
      <c r="O431" s="146">
        <f t="shared" si="561"/>
        <v>4.3246784913610961E-3</v>
      </c>
      <c r="P431" s="141">
        <f>AVERAGE(D431:O431)</f>
        <v>0.17620934656414736</v>
      </c>
      <c r="Q431" s="141">
        <f t="shared" si="556"/>
        <v>0.17620934656414736</v>
      </c>
      <c r="R431" s="141">
        <f t="shared" si="556"/>
        <v>0.17620934656414736</v>
      </c>
      <c r="S431" s="141">
        <f t="shared" si="556"/>
        <v>0.17620934656414736</v>
      </c>
      <c r="T431" s="141">
        <f t="shared" si="556"/>
        <v>0.17620934656414736</v>
      </c>
      <c r="U431" s="141">
        <f t="shared" si="556"/>
        <v>0.17620934656414736</v>
      </c>
      <c r="V431" s="141">
        <f t="shared" si="556"/>
        <v>0.17620934656414736</v>
      </c>
      <c r="W431" s="141">
        <f t="shared" si="556"/>
        <v>0.17620934656414736</v>
      </c>
      <c r="X431" s="141">
        <f t="shared" si="556"/>
        <v>0.17620934656414736</v>
      </c>
      <c r="Y431" s="141">
        <f t="shared" si="556"/>
        <v>0.17620934656414736</v>
      </c>
      <c r="Z431" s="141">
        <f t="shared" si="556"/>
        <v>0.17620934656414736</v>
      </c>
      <c r="AA431" s="141">
        <f t="shared" si="556"/>
        <v>0.17620934656414736</v>
      </c>
      <c r="AB431" s="141">
        <f t="shared" si="556"/>
        <v>0.17620934656414736</v>
      </c>
      <c r="AC431" s="141">
        <f t="shared" si="556"/>
        <v>0.17620934656414736</v>
      </c>
      <c r="AD431" s="141">
        <f t="shared" si="556"/>
        <v>0.17620934656414736</v>
      </c>
      <c r="AE431" s="141">
        <f t="shared" si="556"/>
        <v>0.17620934656414736</v>
      </c>
      <c r="AF431" s="141">
        <f t="shared" si="556"/>
        <v>0.17620934656414736</v>
      </c>
      <c r="AG431" s="141">
        <f t="shared" si="556"/>
        <v>0.17620934656414736</v>
      </c>
      <c r="AH431" s="141">
        <f t="shared" si="556"/>
        <v>0.17620934656414736</v>
      </c>
      <c r="AI431" s="141">
        <f t="shared" si="556"/>
        <v>0.17620934656414736</v>
      </c>
      <c r="AJ431" s="141">
        <f t="shared" si="556"/>
        <v>0.17620934656414736</v>
      </c>
      <c r="AK431" s="141">
        <f t="shared" si="556"/>
        <v>0.17620934656414736</v>
      </c>
      <c r="AL431" s="141">
        <f t="shared" si="556"/>
        <v>0.17620934656414736</v>
      </c>
      <c r="AM431" s="141">
        <f t="shared" si="556"/>
        <v>0.17620934656414736</v>
      </c>
      <c r="AN431" s="141">
        <f t="shared" si="556"/>
        <v>0.17620934656414736</v>
      </c>
      <c r="AO431" s="141">
        <f t="shared" si="556"/>
        <v>0.17620934656414736</v>
      </c>
      <c r="AP431" s="141">
        <f t="shared" si="556"/>
        <v>0.17620934656414736</v>
      </c>
      <c r="AQ431" s="141">
        <f t="shared" si="556"/>
        <v>0.17620934656414736</v>
      </c>
      <c r="AR431" s="141">
        <f t="shared" si="556"/>
        <v>0.17620934656414736</v>
      </c>
      <c r="AS431" s="141">
        <f t="shared" si="556"/>
        <v>0.17620934656414736</v>
      </c>
      <c r="AT431" s="141">
        <f t="shared" si="556"/>
        <v>0.17620934656414736</v>
      </c>
      <c r="AU431" s="141">
        <f t="shared" si="556"/>
        <v>0.17620934656414736</v>
      </c>
      <c r="AV431" s="141">
        <f t="shared" si="556"/>
        <v>0.17620934656414736</v>
      </c>
      <c r="AW431" s="141">
        <f t="shared" si="556"/>
        <v>0.17620934656414736</v>
      </c>
      <c r="AX431" s="141">
        <f t="shared" si="556"/>
        <v>0.17620934656414736</v>
      </c>
      <c r="AY431" s="141">
        <f t="shared" si="556"/>
        <v>0.17620934656414736</v>
      </c>
      <c r="BA431" s="140" t="s">
        <v>114</v>
      </c>
      <c r="BB431" s="140" t="s">
        <v>114</v>
      </c>
      <c r="BC431" s="140" t="s">
        <v>114</v>
      </c>
      <c r="BD431" s="140" t="s">
        <v>114</v>
      </c>
      <c r="BF431" s="77" t="s">
        <v>247</v>
      </c>
      <c r="BG431" s="77" t="str">
        <f t="shared" si="465"/>
        <v>Brand Marketing (% Gross Profit)Weak  Case Scenario</v>
      </c>
    </row>
    <row r="432" spans="2:59" x14ac:dyDescent="0.25">
      <c r="B432" s="92" t="s">
        <v>264</v>
      </c>
      <c r="C432" s="91" t="s">
        <v>119</v>
      </c>
      <c r="D432" s="146">
        <f t="shared" ref="D432:O432" si="562">D349/D$29</f>
        <v>2.3757979997816165E-2</v>
      </c>
      <c r="E432" s="146">
        <f t="shared" si="562"/>
        <v>2.5181417902741934E-2</v>
      </c>
      <c r="F432" s="146">
        <f t="shared" si="562"/>
        <v>2.2266255186987671E-2</v>
      </c>
      <c r="G432" s="146">
        <f t="shared" si="562"/>
        <v>3.4892130002607082E-2</v>
      </c>
      <c r="H432" s="146">
        <f t="shared" si="562"/>
        <v>1.8592783678985376E-2</v>
      </c>
      <c r="I432" s="146">
        <f t="shared" si="562"/>
        <v>4.4878188271921561E-2</v>
      </c>
      <c r="J432" s="146">
        <f t="shared" si="562"/>
        <v>5.7493378072498349E-3</v>
      </c>
      <c r="K432" s="146">
        <f t="shared" si="562"/>
        <v>9.1311352240954196E-3</v>
      </c>
      <c r="L432" s="146">
        <f t="shared" si="562"/>
        <v>-3.7627880670089604E-2</v>
      </c>
      <c r="M432" s="146">
        <f t="shared" si="562"/>
        <v>2.2706666302095217E-2</v>
      </c>
      <c r="N432" s="146">
        <f t="shared" si="562"/>
        <v>3.191293104709484E-2</v>
      </c>
      <c r="O432" s="146">
        <f t="shared" si="562"/>
        <v>0</v>
      </c>
      <c r="P432" s="141">
        <f>AVERAGE(D432:O432)</f>
        <v>1.6786745395958792E-2</v>
      </c>
      <c r="Q432" s="141">
        <f t="shared" si="556"/>
        <v>1.6786745395958792E-2</v>
      </c>
      <c r="R432" s="141">
        <f t="shared" si="556"/>
        <v>1.6786745395958792E-2</v>
      </c>
      <c r="S432" s="141">
        <f t="shared" si="556"/>
        <v>1.6786745395958792E-2</v>
      </c>
      <c r="T432" s="141">
        <f t="shared" si="556"/>
        <v>1.6786745395958792E-2</v>
      </c>
      <c r="U432" s="141">
        <f t="shared" si="556"/>
        <v>1.6786745395958792E-2</v>
      </c>
      <c r="V432" s="141">
        <f t="shared" si="556"/>
        <v>1.6786745395958792E-2</v>
      </c>
      <c r="W432" s="141">
        <f t="shared" si="556"/>
        <v>1.6786745395958792E-2</v>
      </c>
      <c r="X432" s="141">
        <f t="shared" si="556"/>
        <v>1.6786745395958792E-2</v>
      </c>
      <c r="Y432" s="141">
        <f t="shared" si="556"/>
        <v>1.6786745395958792E-2</v>
      </c>
      <c r="Z432" s="141">
        <f t="shared" si="556"/>
        <v>1.6786745395958792E-2</v>
      </c>
      <c r="AA432" s="141">
        <f t="shared" si="556"/>
        <v>1.6786745395958792E-2</v>
      </c>
      <c r="AB432" s="141">
        <f t="shared" si="556"/>
        <v>1.6786745395958792E-2</v>
      </c>
      <c r="AC432" s="141">
        <f t="shared" si="556"/>
        <v>1.6786745395958792E-2</v>
      </c>
      <c r="AD432" s="141">
        <f t="shared" si="556"/>
        <v>1.6786745395958792E-2</v>
      </c>
      <c r="AE432" s="141">
        <f t="shared" si="556"/>
        <v>1.6786745395958792E-2</v>
      </c>
      <c r="AF432" s="141">
        <f t="shared" si="556"/>
        <v>1.6786745395958792E-2</v>
      </c>
      <c r="AG432" s="141">
        <f t="shared" si="556"/>
        <v>1.6786745395958792E-2</v>
      </c>
      <c r="AH432" s="141">
        <f t="shared" si="556"/>
        <v>1.6786745395958792E-2</v>
      </c>
      <c r="AI432" s="141">
        <f t="shared" si="556"/>
        <v>1.6786745395958792E-2</v>
      </c>
      <c r="AJ432" s="141">
        <f t="shared" si="556"/>
        <v>1.6786745395958792E-2</v>
      </c>
      <c r="AK432" s="141">
        <f t="shared" si="556"/>
        <v>1.6786745395958792E-2</v>
      </c>
      <c r="AL432" s="141">
        <f t="shared" si="556"/>
        <v>1.6786745395958792E-2</v>
      </c>
      <c r="AM432" s="141">
        <f t="shared" si="556"/>
        <v>1.6786745395958792E-2</v>
      </c>
      <c r="AN432" s="141">
        <f t="shared" si="556"/>
        <v>1.6786745395958792E-2</v>
      </c>
      <c r="AO432" s="141">
        <f t="shared" si="556"/>
        <v>1.6786745395958792E-2</v>
      </c>
      <c r="AP432" s="141">
        <f t="shared" si="556"/>
        <v>1.6786745395958792E-2</v>
      </c>
      <c r="AQ432" s="141">
        <f t="shared" si="556"/>
        <v>1.6786745395958792E-2</v>
      </c>
      <c r="AR432" s="141">
        <f t="shared" si="556"/>
        <v>1.6786745395958792E-2</v>
      </c>
      <c r="AS432" s="141">
        <f t="shared" si="556"/>
        <v>1.6786745395958792E-2</v>
      </c>
      <c r="AT432" s="141">
        <f t="shared" si="556"/>
        <v>1.6786745395958792E-2</v>
      </c>
      <c r="AU432" s="141">
        <f t="shared" si="556"/>
        <v>1.6786745395958792E-2</v>
      </c>
      <c r="AV432" s="141">
        <f t="shared" si="556"/>
        <v>1.6786745395958792E-2</v>
      </c>
      <c r="AW432" s="141">
        <f t="shared" si="556"/>
        <v>1.6786745395958792E-2</v>
      </c>
      <c r="AX432" s="141">
        <f t="shared" si="556"/>
        <v>1.6786745395958792E-2</v>
      </c>
      <c r="AY432" s="141">
        <f t="shared" si="556"/>
        <v>1.6786745395958792E-2</v>
      </c>
      <c r="BA432" s="140" t="s">
        <v>114</v>
      </c>
      <c r="BB432" s="140" t="s">
        <v>114</v>
      </c>
      <c r="BC432" s="140" t="s">
        <v>114</v>
      </c>
      <c r="BD432" s="140" t="s">
        <v>114</v>
      </c>
      <c r="BF432" s="77" t="s">
        <v>247</v>
      </c>
      <c r="BG432" s="77" t="str">
        <f t="shared" si="465"/>
        <v>Non-Media Marketing (% Gross Profit)Weak  Case Scenario</v>
      </c>
    </row>
    <row r="433" spans="2:59" x14ac:dyDescent="0.25">
      <c r="B433" s="92" t="s">
        <v>265</v>
      </c>
      <c r="C433" s="91" t="s">
        <v>119</v>
      </c>
      <c r="D433" s="146">
        <f t="shared" ref="D433:O433" si="563">D350/D$29</f>
        <v>0.22627439614087688</v>
      </c>
      <c r="E433" s="146">
        <f t="shared" si="563"/>
        <v>0.2423770741142155</v>
      </c>
      <c r="F433" s="146">
        <f t="shared" si="563"/>
        <v>0.18555906323126142</v>
      </c>
      <c r="G433" s="146">
        <f t="shared" si="563"/>
        <v>0.19209821101885641</v>
      </c>
      <c r="H433" s="146">
        <f t="shared" si="563"/>
        <v>0.35222821310232949</v>
      </c>
      <c r="I433" s="146">
        <f t="shared" si="563"/>
        <v>0.37630021462686275</v>
      </c>
      <c r="J433" s="146">
        <f t="shared" si="563"/>
        <v>0.31315558764809287</v>
      </c>
      <c r="K433" s="146">
        <f t="shared" si="563"/>
        <v>0.1997884980961229</v>
      </c>
      <c r="L433" s="146">
        <f t="shared" si="563"/>
        <v>-1.3790456823010742</v>
      </c>
      <c r="M433" s="146">
        <f t="shared" si="563"/>
        <v>0.29598478216236057</v>
      </c>
      <c r="N433" s="146">
        <f t="shared" si="563"/>
        <v>0.18667076873600319</v>
      </c>
      <c r="O433" s="146">
        <f t="shared" si="563"/>
        <v>3.9735327646268193E-2</v>
      </c>
      <c r="P433" s="141">
        <f t="shared" ref="P433:P445" si="564">AVERAGE(D433:O433)</f>
        <v>0.10259387118518133</v>
      </c>
      <c r="Q433" s="141">
        <f t="shared" si="556"/>
        <v>0.10259387118518133</v>
      </c>
      <c r="R433" s="141">
        <f t="shared" si="556"/>
        <v>0.10259387118518133</v>
      </c>
      <c r="S433" s="141">
        <f t="shared" si="556"/>
        <v>0.10259387118518133</v>
      </c>
      <c r="T433" s="141">
        <f t="shared" si="556"/>
        <v>0.10259387118518133</v>
      </c>
      <c r="U433" s="141">
        <f t="shared" si="556"/>
        <v>0.10259387118518133</v>
      </c>
      <c r="V433" s="141">
        <f t="shared" si="556"/>
        <v>0.10259387118518133</v>
      </c>
      <c r="W433" s="141">
        <f t="shared" si="556"/>
        <v>0.10259387118518133</v>
      </c>
      <c r="X433" s="141">
        <f t="shared" si="556"/>
        <v>0.10259387118518133</v>
      </c>
      <c r="Y433" s="141">
        <f t="shared" si="556"/>
        <v>0.10259387118518133</v>
      </c>
      <c r="Z433" s="141">
        <f t="shared" si="556"/>
        <v>0.10259387118518133</v>
      </c>
      <c r="AA433" s="141">
        <f t="shared" ref="AA433:AY433" si="565">Z433</f>
        <v>0.10259387118518133</v>
      </c>
      <c r="AB433" s="141">
        <f t="shared" si="565"/>
        <v>0.10259387118518133</v>
      </c>
      <c r="AC433" s="141">
        <f t="shared" si="565"/>
        <v>0.10259387118518133</v>
      </c>
      <c r="AD433" s="141">
        <f t="shared" si="565"/>
        <v>0.10259387118518133</v>
      </c>
      <c r="AE433" s="141">
        <f t="shared" si="565"/>
        <v>0.10259387118518133</v>
      </c>
      <c r="AF433" s="141">
        <f t="shared" si="565"/>
        <v>0.10259387118518133</v>
      </c>
      <c r="AG433" s="141">
        <f t="shared" si="565"/>
        <v>0.10259387118518133</v>
      </c>
      <c r="AH433" s="141">
        <f t="shared" si="565"/>
        <v>0.10259387118518133</v>
      </c>
      <c r="AI433" s="141">
        <f t="shared" si="565"/>
        <v>0.10259387118518133</v>
      </c>
      <c r="AJ433" s="141">
        <f t="shared" si="565"/>
        <v>0.10259387118518133</v>
      </c>
      <c r="AK433" s="141">
        <f t="shared" si="565"/>
        <v>0.10259387118518133</v>
      </c>
      <c r="AL433" s="141">
        <f t="shared" si="565"/>
        <v>0.10259387118518133</v>
      </c>
      <c r="AM433" s="141">
        <f t="shared" si="565"/>
        <v>0.10259387118518133</v>
      </c>
      <c r="AN433" s="141">
        <f t="shared" si="565"/>
        <v>0.10259387118518133</v>
      </c>
      <c r="AO433" s="141">
        <f t="shared" si="565"/>
        <v>0.10259387118518133</v>
      </c>
      <c r="AP433" s="141">
        <f t="shared" si="565"/>
        <v>0.10259387118518133</v>
      </c>
      <c r="AQ433" s="141">
        <f t="shared" si="565"/>
        <v>0.10259387118518133</v>
      </c>
      <c r="AR433" s="141">
        <f t="shared" si="565"/>
        <v>0.10259387118518133</v>
      </c>
      <c r="AS433" s="141">
        <f t="shared" si="565"/>
        <v>0.10259387118518133</v>
      </c>
      <c r="AT433" s="141">
        <f t="shared" si="565"/>
        <v>0.10259387118518133</v>
      </c>
      <c r="AU433" s="141">
        <f t="shared" si="565"/>
        <v>0.10259387118518133</v>
      </c>
      <c r="AV433" s="141">
        <f t="shared" si="565"/>
        <v>0.10259387118518133</v>
      </c>
      <c r="AW433" s="141">
        <f t="shared" si="565"/>
        <v>0.10259387118518133</v>
      </c>
      <c r="AX433" s="141">
        <f t="shared" si="565"/>
        <v>0.10259387118518133</v>
      </c>
      <c r="AY433" s="141">
        <f t="shared" si="565"/>
        <v>0.10259387118518133</v>
      </c>
      <c r="BA433" s="140" t="s">
        <v>114</v>
      </c>
      <c r="BB433" s="140" t="s">
        <v>114</v>
      </c>
      <c r="BC433" s="140" t="s">
        <v>114</v>
      </c>
      <c r="BD433" s="140" t="s">
        <v>114</v>
      </c>
      <c r="BF433" s="77" t="s">
        <v>247</v>
      </c>
      <c r="BG433" s="77" t="str">
        <f t="shared" si="465"/>
        <v>Partner Marketing (% Gross Profit)Weak  Case Scenario</v>
      </c>
    </row>
    <row r="434" spans="2:59" x14ac:dyDescent="0.25">
      <c r="B434" s="92" t="s">
        <v>266</v>
      </c>
      <c r="C434" s="91" t="s">
        <v>119</v>
      </c>
      <c r="D434" s="146">
        <f t="shared" ref="D434:O434" si="566">D351/D$29</f>
        <v>2.6229217062877872E-2</v>
      </c>
      <c r="E434" s="146">
        <f t="shared" si="566"/>
        <v>4.4492023387018936E-2</v>
      </c>
      <c r="F434" s="146">
        <f t="shared" si="566"/>
        <v>2.5652567265922535E-2</v>
      </c>
      <c r="G434" s="146">
        <f t="shared" si="566"/>
        <v>7.9714442133494254E-2</v>
      </c>
      <c r="H434" s="146">
        <f t="shared" si="566"/>
        <v>-1.4830888496841849E-2</v>
      </c>
      <c r="I434" s="146">
        <f t="shared" si="566"/>
        <v>6.5121070598405828E-2</v>
      </c>
      <c r="J434" s="146">
        <f t="shared" si="566"/>
        <v>6.0743304313630037E-2</v>
      </c>
      <c r="K434" s="146">
        <f t="shared" si="566"/>
        <v>2.0990271611876294E-2</v>
      </c>
      <c r="L434" s="146">
        <f t="shared" si="566"/>
        <v>8.9753253976302821E-3</v>
      </c>
      <c r="M434" s="146">
        <f t="shared" si="566"/>
        <v>0.11533850620302666</v>
      </c>
      <c r="N434" s="146">
        <f t="shared" si="566"/>
        <v>3.5728235217952944E-2</v>
      </c>
      <c r="O434" s="146">
        <f t="shared" si="566"/>
        <v>1.4645734077488096E-2</v>
      </c>
      <c r="P434" s="141">
        <f t="shared" si="564"/>
        <v>4.0233317397706823E-2</v>
      </c>
      <c r="Q434" s="141">
        <f t="shared" ref="Q434:AY441" si="567">P434</f>
        <v>4.0233317397706823E-2</v>
      </c>
      <c r="R434" s="141">
        <f t="shared" si="567"/>
        <v>4.0233317397706823E-2</v>
      </c>
      <c r="S434" s="141">
        <f t="shared" si="567"/>
        <v>4.0233317397706823E-2</v>
      </c>
      <c r="T434" s="141">
        <f t="shared" si="567"/>
        <v>4.0233317397706823E-2</v>
      </c>
      <c r="U434" s="141">
        <f t="shared" si="567"/>
        <v>4.0233317397706823E-2</v>
      </c>
      <c r="V434" s="141">
        <f t="shared" si="567"/>
        <v>4.0233317397706823E-2</v>
      </c>
      <c r="W434" s="141">
        <f t="shared" si="567"/>
        <v>4.0233317397706823E-2</v>
      </c>
      <c r="X434" s="141">
        <f t="shared" si="567"/>
        <v>4.0233317397706823E-2</v>
      </c>
      <c r="Y434" s="141">
        <f t="shared" si="567"/>
        <v>4.0233317397706823E-2</v>
      </c>
      <c r="Z434" s="141">
        <f t="shared" si="567"/>
        <v>4.0233317397706823E-2</v>
      </c>
      <c r="AA434" s="141">
        <f t="shared" si="567"/>
        <v>4.0233317397706823E-2</v>
      </c>
      <c r="AB434" s="141">
        <f t="shared" si="567"/>
        <v>4.0233317397706823E-2</v>
      </c>
      <c r="AC434" s="141">
        <f t="shared" si="567"/>
        <v>4.0233317397706823E-2</v>
      </c>
      <c r="AD434" s="141">
        <f t="shared" si="567"/>
        <v>4.0233317397706823E-2</v>
      </c>
      <c r="AE434" s="141">
        <f t="shared" si="567"/>
        <v>4.0233317397706823E-2</v>
      </c>
      <c r="AF434" s="141">
        <f t="shared" si="567"/>
        <v>4.0233317397706823E-2</v>
      </c>
      <c r="AG434" s="141">
        <f t="shared" si="567"/>
        <v>4.0233317397706823E-2</v>
      </c>
      <c r="AH434" s="141">
        <f t="shared" si="567"/>
        <v>4.0233317397706823E-2</v>
      </c>
      <c r="AI434" s="141">
        <f t="shared" si="567"/>
        <v>4.0233317397706823E-2</v>
      </c>
      <c r="AJ434" s="141">
        <f t="shared" si="567"/>
        <v>4.0233317397706823E-2</v>
      </c>
      <c r="AK434" s="141">
        <f t="shared" si="567"/>
        <v>4.0233317397706823E-2</v>
      </c>
      <c r="AL434" s="141">
        <f t="shared" si="567"/>
        <v>4.0233317397706823E-2</v>
      </c>
      <c r="AM434" s="141">
        <f t="shared" si="567"/>
        <v>4.0233317397706823E-2</v>
      </c>
      <c r="AN434" s="141">
        <f t="shared" si="567"/>
        <v>4.0233317397706823E-2</v>
      </c>
      <c r="AO434" s="141">
        <f t="shared" si="567"/>
        <v>4.0233317397706823E-2</v>
      </c>
      <c r="AP434" s="141">
        <f t="shared" si="567"/>
        <v>4.0233317397706823E-2</v>
      </c>
      <c r="AQ434" s="141">
        <f t="shared" si="567"/>
        <v>4.0233317397706823E-2</v>
      </c>
      <c r="AR434" s="141">
        <f t="shared" si="567"/>
        <v>4.0233317397706823E-2</v>
      </c>
      <c r="AS434" s="141">
        <f t="shared" si="567"/>
        <v>4.0233317397706823E-2</v>
      </c>
      <c r="AT434" s="141">
        <f t="shared" si="567"/>
        <v>4.0233317397706823E-2</v>
      </c>
      <c r="AU434" s="141">
        <f t="shared" si="567"/>
        <v>4.0233317397706823E-2</v>
      </c>
      <c r="AV434" s="141">
        <f t="shared" si="567"/>
        <v>4.0233317397706823E-2</v>
      </c>
      <c r="AW434" s="141">
        <f t="shared" si="567"/>
        <v>4.0233317397706823E-2</v>
      </c>
      <c r="AX434" s="141">
        <f t="shared" si="567"/>
        <v>4.0233317397706823E-2</v>
      </c>
      <c r="AY434" s="141">
        <f t="shared" si="567"/>
        <v>4.0233317397706823E-2</v>
      </c>
      <c r="BA434" s="140" t="s">
        <v>114</v>
      </c>
      <c r="BB434" s="140" t="s">
        <v>114</v>
      </c>
      <c r="BC434" s="140" t="s">
        <v>114</v>
      </c>
      <c r="BD434" s="140" t="s">
        <v>114</v>
      </c>
      <c r="BF434" s="77" t="s">
        <v>247</v>
      </c>
      <c r="BG434" s="77" t="str">
        <f t="shared" si="465"/>
        <v>Rider Marketing (% Gross Profit)Weak  Case Scenario</v>
      </c>
    </row>
    <row r="435" spans="2:59" x14ac:dyDescent="0.25">
      <c r="B435" s="92" t="s">
        <v>267</v>
      </c>
      <c r="C435" s="91" t="s">
        <v>119</v>
      </c>
      <c r="D435" s="146">
        <f t="shared" ref="D435:O435" si="568">D353/D$29</f>
        <v>3.1636903194311636E-3</v>
      </c>
      <c r="E435" s="146">
        <f t="shared" si="568"/>
        <v>4.2096611733515293E-3</v>
      </c>
      <c r="F435" s="146">
        <f t="shared" si="568"/>
        <v>4.6348194547902628E-3</v>
      </c>
      <c r="G435" s="146">
        <f t="shared" si="568"/>
        <v>5.5855936641335318E-3</v>
      </c>
      <c r="H435" s="146">
        <f t="shared" si="568"/>
        <v>2.9258902402982813E-3</v>
      </c>
      <c r="I435" s="146">
        <f t="shared" si="568"/>
        <v>8.3740292179227006E-3</v>
      </c>
      <c r="J435" s="146">
        <f t="shared" si="568"/>
        <v>2.7909682765926834E-5</v>
      </c>
      <c r="K435" s="146">
        <f t="shared" si="568"/>
        <v>1.5200010783698965E-6</v>
      </c>
      <c r="L435" s="146">
        <f t="shared" si="568"/>
        <v>9.3032254141244751E-5</v>
      </c>
      <c r="M435" s="146">
        <f t="shared" si="568"/>
        <v>0</v>
      </c>
      <c r="N435" s="146">
        <f t="shared" si="568"/>
        <v>0</v>
      </c>
      <c r="O435" s="146">
        <f t="shared" si="568"/>
        <v>0</v>
      </c>
      <c r="P435" s="141">
        <f t="shared" si="564"/>
        <v>2.4180121673260846E-3</v>
      </c>
      <c r="Q435" s="141">
        <f t="shared" si="567"/>
        <v>2.4180121673260846E-3</v>
      </c>
      <c r="R435" s="141">
        <f t="shared" si="567"/>
        <v>2.4180121673260846E-3</v>
      </c>
      <c r="S435" s="141">
        <f t="shared" si="567"/>
        <v>2.4180121673260846E-3</v>
      </c>
      <c r="T435" s="141">
        <f t="shared" si="567"/>
        <v>2.4180121673260846E-3</v>
      </c>
      <c r="U435" s="141">
        <f t="shared" si="567"/>
        <v>2.4180121673260846E-3</v>
      </c>
      <c r="V435" s="141">
        <f t="shared" si="567"/>
        <v>2.4180121673260846E-3</v>
      </c>
      <c r="W435" s="141">
        <f t="shared" si="567"/>
        <v>2.4180121673260846E-3</v>
      </c>
      <c r="X435" s="141">
        <f t="shared" si="567"/>
        <v>2.4180121673260846E-3</v>
      </c>
      <c r="Y435" s="141">
        <f t="shared" si="567"/>
        <v>2.4180121673260846E-3</v>
      </c>
      <c r="Z435" s="141">
        <f t="shared" si="567"/>
        <v>2.4180121673260846E-3</v>
      </c>
      <c r="AA435" s="141">
        <f t="shared" si="567"/>
        <v>2.4180121673260846E-3</v>
      </c>
      <c r="AB435" s="141">
        <f t="shared" si="567"/>
        <v>2.4180121673260846E-3</v>
      </c>
      <c r="AC435" s="141">
        <f t="shared" si="567"/>
        <v>2.4180121673260846E-3</v>
      </c>
      <c r="AD435" s="141">
        <f t="shared" si="567"/>
        <v>2.4180121673260846E-3</v>
      </c>
      <c r="AE435" s="141">
        <f t="shared" si="567"/>
        <v>2.4180121673260846E-3</v>
      </c>
      <c r="AF435" s="141">
        <f t="shared" si="567"/>
        <v>2.4180121673260846E-3</v>
      </c>
      <c r="AG435" s="141">
        <f t="shared" si="567"/>
        <v>2.4180121673260846E-3</v>
      </c>
      <c r="AH435" s="141">
        <f t="shared" si="567"/>
        <v>2.4180121673260846E-3</v>
      </c>
      <c r="AI435" s="141">
        <f t="shared" si="567"/>
        <v>2.4180121673260846E-3</v>
      </c>
      <c r="AJ435" s="141">
        <f t="shared" si="567"/>
        <v>2.4180121673260846E-3</v>
      </c>
      <c r="AK435" s="141">
        <f t="shared" si="567"/>
        <v>2.4180121673260846E-3</v>
      </c>
      <c r="AL435" s="141">
        <f t="shared" si="567"/>
        <v>2.4180121673260846E-3</v>
      </c>
      <c r="AM435" s="141">
        <f t="shared" si="567"/>
        <v>2.4180121673260846E-3</v>
      </c>
      <c r="AN435" s="141">
        <f t="shared" si="567"/>
        <v>2.4180121673260846E-3</v>
      </c>
      <c r="AO435" s="141">
        <f t="shared" si="567"/>
        <v>2.4180121673260846E-3</v>
      </c>
      <c r="AP435" s="141">
        <f t="shared" si="567"/>
        <v>2.4180121673260846E-3</v>
      </c>
      <c r="AQ435" s="141">
        <f t="shared" si="567"/>
        <v>2.4180121673260846E-3</v>
      </c>
      <c r="AR435" s="141">
        <f t="shared" si="567"/>
        <v>2.4180121673260846E-3</v>
      </c>
      <c r="AS435" s="141">
        <f t="shared" si="567"/>
        <v>2.4180121673260846E-3</v>
      </c>
      <c r="AT435" s="141">
        <f t="shared" si="567"/>
        <v>2.4180121673260846E-3</v>
      </c>
      <c r="AU435" s="141">
        <f t="shared" si="567"/>
        <v>2.4180121673260846E-3</v>
      </c>
      <c r="AV435" s="141">
        <f t="shared" si="567"/>
        <v>2.4180121673260846E-3</v>
      </c>
      <c r="AW435" s="141">
        <f t="shared" si="567"/>
        <v>2.4180121673260846E-3</v>
      </c>
      <c r="AX435" s="141">
        <f t="shared" si="567"/>
        <v>2.4180121673260846E-3</v>
      </c>
      <c r="AY435" s="141">
        <f t="shared" si="567"/>
        <v>2.4180121673260846E-3</v>
      </c>
      <c r="BA435" s="140" t="s">
        <v>114</v>
      </c>
      <c r="BB435" s="140" t="s">
        <v>114</v>
      </c>
      <c r="BC435" s="140" t="s">
        <v>114</v>
      </c>
      <c r="BD435" s="140" t="s">
        <v>114</v>
      </c>
      <c r="BF435" s="77" t="s">
        <v>247</v>
      </c>
      <c r="BG435" s="77" t="str">
        <f t="shared" si="465"/>
        <v>General Insurance (%Operating Expenses)Weak  Case Scenario</v>
      </c>
    </row>
    <row r="436" spans="2:59" x14ac:dyDescent="0.25">
      <c r="B436" s="92" t="s">
        <v>268</v>
      </c>
      <c r="C436" s="91" t="s">
        <v>119</v>
      </c>
      <c r="D436" s="146">
        <f t="shared" ref="D436:O436" si="569">D354/D$29</f>
        <v>0.22507325249385055</v>
      </c>
      <c r="E436" s="146">
        <f t="shared" si="569"/>
        <v>0.15749602104080507</v>
      </c>
      <c r="F436" s="146">
        <f t="shared" si="569"/>
        <v>-4.7567676439052943E-2</v>
      </c>
      <c r="G436" s="146">
        <f t="shared" si="569"/>
        <v>8.8980031396809822E-2</v>
      </c>
      <c r="H436" s="146">
        <f t="shared" si="569"/>
        <v>0.1424754661522471</v>
      </c>
      <c r="I436" s="146">
        <f t="shared" si="569"/>
        <v>7.0105224850624703E-2</v>
      </c>
      <c r="J436" s="146">
        <f t="shared" si="569"/>
        <v>0.56744846926702086</v>
      </c>
      <c r="K436" s="146">
        <f t="shared" si="569"/>
        <v>4.5809784899906565E-2</v>
      </c>
      <c r="L436" s="146">
        <f t="shared" si="569"/>
        <v>-1.3327116473691121</v>
      </c>
      <c r="M436" s="146">
        <f t="shared" si="569"/>
        <v>1.1724667752116116</v>
      </c>
      <c r="N436" s="146">
        <f t="shared" si="569"/>
        <v>0.36353505232476785</v>
      </c>
      <c r="O436" s="146">
        <f t="shared" si="569"/>
        <v>7.796683381308582E-2</v>
      </c>
      <c r="P436" s="141">
        <f t="shared" si="564"/>
        <v>0.12758979897021375</v>
      </c>
      <c r="Q436" s="141">
        <f t="shared" si="567"/>
        <v>0.12758979897021375</v>
      </c>
      <c r="R436" s="141">
        <f t="shared" si="567"/>
        <v>0.12758979897021375</v>
      </c>
      <c r="S436" s="141">
        <f t="shared" si="567"/>
        <v>0.12758979897021375</v>
      </c>
      <c r="T436" s="141">
        <f t="shared" si="567"/>
        <v>0.12758979897021375</v>
      </c>
      <c r="U436" s="141">
        <f t="shared" si="567"/>
        <v>0.12758979897021375</v>
      </c>
      <c r="V436" s="141">
        <f t="shared" si="567"/>
        <v>0.12758979897021375</v>
      </c>
      <c r="W436" s="141">
        <f t="shared" si="567"/>
        <v>0.12758979897021375</v>
      </c>
      <c r="X436" s="141">
        <f t="shared" si="567"/>
        <v>0.12758979897021375</v>
      </c>
      <c r="Y436" s="141">
        <f t="shared" si="567"/>
        <v>0.12758979897021375</v>
      </c>
      <c r="Z436" s="141">
        <f t="shared" si="567"/>
        <v>0.12758979897021375</v>
      </c>
      <c r="AA436" s="141">
        <f t="shared" si="567"/>
        <v>0.12758979897021375</v>
      </c>
      <c r="AB436" s="141">
        <f t="shared" si="567"/>
        <v>0.12758979897021375</v>
      </c>
      <c r="AC436" s="141">
        <f t="shared" si="567"/>
        <v>0.12758979897021375</v>
      </c>
      <c r="AD436" s="141">
        <f t="shared" si="567"/>
        <v>0.12758979897021375</v>
      </c>
      <c r="AE436" s="141">
        <f t="shared" si="567"/>
        <v>0.12758979897021375</v>
      </c>
      <c r="AF436" s="141">
        <f t="shared" si="567"/>
        <v>0.12758979897021375</v>
      </c>
      <c r="AG436" s="141">
        <f t="shared" si="567"/>
        <v>0.12758979897021375</v>
      </c>
      <c r="AH436" s="141">
        <f t="shared" si="567"/>
        <v>0.12758979897021375</v>
      </c>
      <c r="AI436" s="141">
        <f t="shared" si="567"/>
        <v>0.12758979897021375</v>
      </c>
      <c r="AJ436" s="141">
        <f t="shared" si="567"/>
        <v>0.12758979897021375</v>
      </c>
      <c r="AK436" s="141">
        <f t="shared" si="567"/>
        <v>0.12758979897021375</v>
      </c>
      <c r="AL436" s="141">
        <f t="shared" si="567"/>
        <v>0.12758979897021375</v>
      </c>
      <c r="AM436" s="141">
        <f t="shared" si="567"/>
        <v>0.12758979897021375</v>
      </c>
      <c r="AN436" s="141">
        <f t="shared" si="567"/>
        <v>0.12758979897021375</v>
      </c>
      <c r="AO436" s="141">
        <f t="shared" si="567"/>
        <v>0.12758979897021375</v>
      </c>
      <c r="AP436" s="141">
        <f t="shared" si="567"/>
        <v>0.12758979897021375</v>
      </c>
      <c r="AQ436" s="141">
        <f t="shared" si="567"/>
        <v>0.12758979897021375</v>
      </c>
      <c r="AR436" s="141">
        <f t="shared" si="567"/>
        <v>0.12758979897021375</v>
      </c>
      <c r="AS436" s="141">
        <f t="shared" si="567"/>
        <v>0.12758979897021375</v>
      </c>
      <c r="AT436" s="141">
        <f t="shared" si="567"/>
        <v>0.12758979897021375</v>
      </c>
      <c r="AU436" s="141">
        <f t="shared" si="567"/>
        <v>0.12758979897021375</v>
      </c>
      <c r="AV436" s="141">
        <f t="shared" si="567"/>
        <v>0.12758979897021375</v>
      </c>
      <c r="AW436" s="141">
        <f t="shared" si="567"/>
        <v>0.12758979897021375</v>
      </c>
      <c r="AX436" s="141">
        <f t="shared" si="567"/>
        <v>0.12758979897021375</v>
      </c>
      <c r="AY436" s="141">
        <f t="shared" si="567"/>
        <v>0.12758979897021375</v>
      </c>
      <c r="BA436" s="140" t="s">
        <v>114</v>
      </c>
      <c r="BB436" s="140" t="s">
        <v>114</v>
      </c>
      <c r="BC436" s="140" t="s">
        <v>114</v>
      </c>
      <c r="BD436" s="140" t="s">
        <v>114</v>
      </c>
      <c r="BF436" s="77" t="s">
        <v>247</v>
      </c>
      <c r="BG436" s="77" t="str">
        <f t="shared" si="465"/>
        <v>Legal Services (%Operating Expenses)Weak  Case Scenario</v>
      </c>
    </row>
    <row r="437" spans="2:59" x14ac:dyDescent="0.25">
      <c r="B437" s="92" t="s">
        <v>269</v>
      </c>
      <c r="C437" s="91" t="s">
        <v>119</v>
      </c>
      <c r="D437" s="146">
        <f t="shared" ref="D437:O437" si="570">D355/D$29</f>
        <v>0.15335860691276565</v>
      </c>
      <c r="E437" s="146">
        <f t="shared" si="570"/>
        <v>0.22250668705270032</v>
      </c>
      <c r="F437" s="146">
        <f t="shared" si="570"/>
        <v>0.15052961085642969</v>
      </c>
      <c r="G437" s="146">
        <f t="shared" si="570"/>
        <v>0.17137610796814354</v>
      </c>
      <c r="H437" s="146">
        <f t="shared" si="570"/>
        <v>0.26106836623106944</v>
      </c>
      <c r="I437" s="146">
        <f t="shared" si="570"/>
        <v>0.35179044857146818</v>
      </c>
      <c r="J437" s="146">
        <f t="shared" si="570"/>
        <v>0.40608496339523187</v>
      </c>
      <c r="K437" s="146">
        <f t="shared" si="570"/>
        <v>0.19851827460151797</v>
      </c>
      <c r="L437" s="146">
        <f t="shared" si="570"/>
        <v>-1.17663962789248</v>
      </c>
      <c r="M437" s="146">
        <f t="shared" si="570"/>
        <v>0.88542800390824872</v>
      </c>
      <c r="N437" s="146">
        <f t="shared" si="570"/>
        <v>0.54992785697924762</v>
      </c>
      <c r="O437" s="146">
        <f t="shared" si="570"/>
        <v>0.26770273846521919</v>
      </c>
      <c r="P437" s="141">
        <f t="shared" si="564"/>
        <v>0.20347100308746349</v>
      </c>
      <c r="Q437" s="141">
        <f t="shared" si="567"/>
        <v>0.20347100308746349</v>
      </c>
      <c r="R437" s="141">
        <f t="shared" si="567"/>
        <v>0.20347100308746349</v>
      </c>
      <c r="S437" s="141">
        <f t="shared" si="567"/>
        <v>0.20347100308746349</v>
      </c>
      <c r="T437" s="141">
        <f t="shared" si="567"/>
        <v>0.20347100308746349</v>
      </c>
      <c r="U437" s="141">
        <f t="shared" si="567"/>
        <v>0.20347100308746349</v>
      </c>
      <c r="V437" s="141">
        <f t="shared" si="567"/>
        <v>0.20347100308746349</v>
      </c>
      <c r="W437" s="141">
        <f t="shared" si="567"/>
        <v>0.20347100308746349</v>
      </c>
      <c r="X437" s="141">
        <f t="shared" si="567"/>
        <v>0.20347100308746349</v>
      </c>
      <c r="Y437" s="141">
        <f t="shared" si="567"/>
        <v>0.20347100308746349</v>
      </c>
      <c r="Z437" s="141">
        <f t="shared" si="567"/>
        <v>0.20347100308746349</v>
      </c>
      <c r="AA437" s="141">
        <f t="shared" si="567"/>
        <v>0.20347100308746349</v>
      </c>
      <c r="AB437" s="141">
        <f t="shared" si="567"/>
        <v>0.20347100308746349</v>
      </c>
      <c r="AC437" s="141">
        <f t="shared" si="567"/>
        <v>0.20347100308746349</v>
      </c>
      <c r="AD437" s="141">
        <f t="shared" si="567"/>
        <v>0.20347100308746349</v>
      </c>
      <c r="AE437" s="141">
        <f t="shared" si="567"/>
        <v>0.20347100308746349</v>
      </c>
      <c r="AF437" s="141">
        <f t="shared" si="567"/>
        <v>0.20347100308746349</v>
      </c>
      <c r="AG437" s="141">
        <f t="shared" si="567"/>
        <v>0.20347100308746349</v>
      </c>
      <c r="AH437" s="141">
        <f t="shared" si="567"/>
        <v>0.20347100308746349</v>
      </c>
      <c r="AI437" s="141">
        <f t="shared" si="567"/>
        <v>0.20347100308746349</v>
      </c>
      <c r="AJ437" s="141">
        <f t="shared" si="567"/>
        <v>0.20347100308746349</v>
      </c>
      <c r="AK437" s="141">
        <f t="shared" si="567"/>
        <v>0.20347100308746349</v>
      </c>
      <c r="AL437" s="141">
        <f t="shared" si="567"/>
        <v>0.20347100308746349</v>
      </c>
      <c r="AM437" s="141">
        <f t="shared" si="567"/>
        <v>0.20347100308746349</v>
      </c>
      <c r="AN437" s="141">
        <f t="shared" si="567"/>
        <v>0.20347100308746349</v>
      </c>
      <c r="AO437" s="141">
        <f t="shared" si="567"/>
        <v>0.20347100308746349</v>
      </c>
      <c r="AP437" s="141">
        <f t="shared" si="567"/>
        <v>0.20347100308746349</v>
      </c>
      <c r="AQ437" s="141">
        <f t="shared" si="567"/>
        <v>0.20347100308746349</v>
      </c>
      <c r="AR437" s="141">
        <f t="shared" si="567"/>
        <v>0.20347100308746349</v>
      </c>
      <c r="AS437" s="141">
        <f t="shared" si="567"/>
        <v>0.20347100308746349</v>
      </c>
      <c r="AT437" s="141">
        <f t="shared" si="567"/>
        <v>0.20347100308746349</v>
      </c>
      <c r="AU437" s="141">
        <f t="shared" si="567"/>
        <v>0.20347100308746349</v>
      </c>
      <c r="AV437" s="141">
        <f t="shared" si="567"/>
        <v>0.20347100308746349</v>
      </c>
      <c r="AW437" s="141">
        <f t="shared" si="567"/>
        <v>0.20347100308746349</v>
      </c>
      <c r="AX437" s="141">
        <f t="shared" si="567"/>
        <v>0.20347100308746349</v>
      </c>
      <c r="AY437" s="141">
        <f t="shared" si="567"/>
        <v>0.20347100308746349</v>
      </c>
      <c r="BA437" s="140" t="s">
        <v>114</v>
      </c>
      <c r="BB437" s="140" t="s">
        <v>114</v>
      </c>
      <c r="BC437" s="140" t="s">
        <v>114</v>
      </c>
      <c r="BD437" s="140" t="s">
        <v>114</v>
      </c>
      <c r="BF437" s="77" t="s">
        <v>247</v>
      </c>
      <c r="BG437" s="77" t="str">
        <f t="shared" si="465"/>
        <v>Support Services (%Operating Expenses)Weak  Case Scenario</v>
      </c>
    </row>
    <row r="438" spans="2:59" x14ac:dyDescent="0.25">
      <c r="B438" s="92" t="s">
        <v>270</v>
      </c>
      <c r="C438" s="91" t="s">
        <v>119</v>
      </c>
      <c r="D438" s="146">
        <f t="shared" ref="D438:O438" si="571">D356/D$29</f>
        <v>2.6546559354586025E-2</v>
      </c>
      <c r="E438" s="146">
        <f t="shared" si="571"/>
        <v>3.2035030112391359E-2</v>
      </c>
      <c r="F438" s="146">
        <f t="shared" si="571"/>
        <v>3.096283866015024E-2</v>
      </c>
      <c r="G438" s="146">
        <f t="shared" si="571"/>
        <v>6.7294283588214682E-2</v>
      </c>
      <c r="H438" s="146">
        <f t="shared" si="571"/>
        <v>6.2369008172891573E-2</v>
      </c>
      <c r="I438" s="146">
        <f t="shared" si="571"/>
        <v>7.6044161864571191E-2</v>
      </c>
      <c r="J438" s="146">
        <f t="shared" si="571"/>
        <v>5.8293050168399814E-2</v>
      </c>
      <c r="K438" s="146">
        <f t="shared" si="571"/>
        <v>3.317855910134173E-2</v>
      </c>
      <c r="L438" s="146">
        <f t="shared" si="571"/>
        <v>-0.1656152721425469</v>
      </c>
      <c r="M438" s="146">
        <f t="shared" si="571"/>
        <v>0.21087071147896866</v>
      </c>
      <c r="N438" s="146">
        <f t="shared" si="571"/>
        <v>4.0971705632106836E-2</v>
      </c>
      <c r="O438" s="146">
        <f t="shared" si="571"/>
        <v>8.5774569867181127E-2</v>
      </c>
      <c r="P438" s="141">
        <f t="shared" si="564"/>
        <v>4.6560433821521356E-2</v>
      </c>
      <c r="Q438" s="141">
        <f t="shared" si="567"/>
        <v>4.6560433821521356E-2</v>
      </c>
      <c r="R438" s="141">
        <f t="shared" si="567"/>
        <v>4.6560433821521356E-2</v>
      </c>
      <c r="S438" s="141">
        <f t="shared" si="567"/>
        <v>4.6560433821521356E-2</v>
      </c>
      <c r="T438" s="141">
        <f t="shared" si="567"/>
        <v>4.6560433821521356E-2</v>
      </c>
      <c r="U438" s="141">
        <f t="shared" si="567"/>
        <v>4.6560433821521356E-2</v>
      </c>
      <c r="V438" s="141">
        <f t="shared" si="567"/>
        <v>4.6560433821521356E-2</v>
      </c>
      <c r="W438" s="141">
        <f t="shared" si="567"/>
        <v>4.6560433821521356E-2</v>
      </c>
      <c r="X438" s="141">
        <f t="shared" si="567"/>
        <v>4.6560433821521356E-2</v>
      </c>
      <c r="Y438" s="141">
        <f t="shared" si="567"/>
        <v>4.6560433821521356E-2</v>
      </c>
      <c r="Z438" s="141">
        <f t="shared" si="567"/>
        <v>4.6560433821521356E-2</v>
      </c>
      <c r="AA438" s="141">
        <f t="shared" si="567"/>
        <v>4.6560433821521356E-2</v>
      </c>
      <c r="AB438" s="141">
        <f t="shared" si="567"/>
        <v>4.6560433821521356E-2</v>
      </c>
      <c r="AC438" s="141">
        <f t="shared" si="567"/>
        <v>4.6560433821521356E-2</v>
      </c>
      <c r="AD438" s="141">
        <f t="shared" si="567"/>
        <v>4.6560433821521356E-2</v>
      </c>
      <c r="AE438" s="141">
        <f t="shared" si="567"/>
        <v>4.6560433821521356E-2</v>
      </c>
      <c r="AF438" s="141">
        <f t="shared" si="567"/>
        <v>4.6560433821521356E-2</v>
      </c>
      <c r="AG438" s="141">
        <f t="shared" si="567"/>
        <v>4.6560433821521356E-2</v>
      </c>
      <c r="AH438" s="141">
        <f t="shared" si="567"/>
        <v>4.6560433821521356E-2</v>
      </c>
      <c r="AI438" s="141">
        <f t="shared" si="567"/>
        <v>4.6560433821521356E-2</v>
      </c>
      <c r="AJ438" s="141">
        <f t="shared" si="567"/>
        <v>4.6560433821521356E-2</v>
      </c>
      <c r="AK438" s="141">
        <f t="shared" si="567"/>
        <v>4.6560433821521356E-2</v>
      </c>
      <c r="AL438" s="141">
        <f t="shared" si="567"/>
        <v>4.6560433821521356E-2</v>
      </c>
      <c r="AM438" s="141">
        <f t="shared" si="567"/>
        <v>4.6560433821521356E-2</v>
      </c>
      <c r="AN438" s="141">
        <f t="shared" si="567"/>
        <v>4.6560433821521356E-2</v>
      </c>
      <c r="AO438" s="141">
        <f t="shared" si="567"/>
        <v>4.6560433821521356E-2</v>
      </c>
      <c r="AP438" s="141">
        <f t="shared" si="567"/>
        <v>4.6560433821521356E-2</v>
      </c>
      <c r="AQ438" s="141">
        <f t="shared" si="567"/>
        <v>4.6560433821521356E-2</v>
      </c>
      <c r="AR438" s="141">
        <f t="shared" si="567"/>
        <v>4.6560433821521356E-2</v>
      </c>
      <c r="AS438" s="141">
        <f t="shared" si="567"/>
        <v>4.6560433821521356E-2</v>
      </c>
      <c r="AT438" s="141">
        <f t="shared" si="567"/>
        <v>4.6560433821521356E-2</v>
      </c>
      <c r="AU438" s="141">
        <f t="shared" si="567"/>
        <v>4.6560433821521356E-2</v>
      </c>
      <c r="AV438" s="141">
        <f t="shared" si="567"/>
        <v>4.6560433821521356E-2</v>
      </c>
      <c r="AW438" s="141">
        <f t="shared" si="567"/>
        <v>4.6560433821521356E-2</v>
      </c>
      <c r="AX438" s="141">
        <f t="shared" si="567"/>
        <v>4.6560433821521356E-2</v>
      </c>
      <c r="AY438" s="141">
        <f t="shared" si="567"/>
        <v>4.6560433821521356E-2</v>
      </c>
      <c r="BA438" s="140" t="s">
        <v>114</v>
      </c>
      <c r="BB438" s="140" t="s">
        <v>114</v>
      </c>
      <c r="BC438" s="140" t="s">
        <v>114</v>
      </c>
      <c r="BD438" s="140" t="s">
        <v>114</v>
      </c>
      <c r="BF438" s="77" t="s">
        <v>247</v>
      </c>
      <c r="BG438" s="77" t="str">
        <f t="shared" si="465"/>
        <v>Total Other Operating Expenses (%Operating Expenses)Weak  Case Scenario</v>
      </c>
    </row>
    <row r="439" spans="2:59" x14ac:dyDescent="0.25">
      <c r="B439" s="92" t="s">
        <v>271</v>
      </c>
      <c r="C439" s="91" t="s">
        <v>119</v>
      </c>
      <c r="D439" s="146">
        <f t="shared" ref="D439:O439" si="572">D357/D$29</f>
        <v>4.3147256925932985E-2</v>
      </c>
      <c r="E439" s="146">
        <f t="shared" si="572"/>
        <v>0.15169002776330145</v>
      </c>
      <c r="F439" s="146">
        <f t="shared" si="572"/>
        <v>6.6293635446391649E-2</v>
      </c>
      <c r="G439" s="146">
        <f t="shared" si="572"/>
        <v>5.9309306629275395E-2</v>
      </c>
      <c r="H439" s="146">
        <f t="shared" si="572"/>
        <v>5.270255092210064E-2</v>
      </c>
      <c r="I439" s="146">
        <f t="shared" si="572"/>
        <v>5.0324197963727293E-2</v>
      </c>
      <c r="J439" s="146">
        <f t="shared" si="572"/>
        <v>6.7781285037736644E-2</v>
      </c>
      <c r="K439" s="146">
        <f t="shared" si="572"/>
        <v>1.3513425407080965E-2</v>
      </c>
      <c r="L439" s="146">
        <f t="shared" si="572"/>
        <v>-6.5921525174674339E-2</v>
      </c>
      <c r="M439" s="146">
        <f t="shared" si="572"/>
        <v>6.6390074712337738E-2</v>
      </c>
      <c r="N439" s="146">
        <f t="shared" si="572"/>
        <v>3.1108629035486314E-2</v>
      </c>
      <c r="O439" s="146">
        <f t="shared" si="572"/>
        <v>1.5188701188584295E-2</v>
      </c>
      <c r="P439" s="141">
        <f t="shared" si="564"/>
        <v>4.5960630488106752E-2</v>
      </c>
      <c r="Q439" s="141">
        <f t="shared" si="567"/>
        <v>4.5960630488106752E-2</v>
      </c>
      <c r="R439" s="141">
        <f t="shared" si="567"/>
        <v>4.5960630488106752E-2</v>
      </c>
      <c r="S439" s="141">
        <f t="shared" si="567"/>
        <v>4.5960630488106752E-2</v>
      </c>
      <c r="T439" s="141">
        <f t="shared" si="567"/>
        <v>4.5960630488106752E-2</v>
      </c>
      <c r="U439" s="141">
        <f t="shared" si="567"/>
        <v>4.5960630488106752E-2</v>
      </c>
      <c r="V439" s="141">
        <f t="shared" si="567"/>
        <v>4.5960630488106752E-2</v>
      </c>
      <c r="W439" s="141">
        <f t="shared" si="567"/>
        <v>4.5960630488106752E-2</v>
      </c>
      <c r="X439" s="141">
        <f t="shared" si="567"/>
        <v>4.5960630488106752E-2</v>
      </c>
      <c r="Y439" s="141">
        <f t="shared" si="567"/>
        <v>4.5960630488106752E-2</v>
      </c>
      <c r="Z439" s="141">
        <f t="shared" si="567"/>
        <v>4.5960630488106752E-2</v>
      </c>
      <c r="AA439" s="141">
        <f t="shared" si="567"/>
        <v>4.5960630488106752E-2</v>
      </c>
      <c r="AB439" s="141">
        <f t="shared" si="567"/>
        <v>4.5960630488106752E-2</v>
      </c>
      <c r="AC439" s="141">
        <f t="shared" si="567"/>
        <v>4.5960630488106752E-2</v>
      </c>
      <c r="AD439" s="141">
        <f t="shared" si="567"/>
        <v>4.5960630488106752E-2</v>
      </c>
      <c r="AE439" s="141">
        <f t="shared" si="567"/>
        <v>4.5960630488106752E-2</v>
      </c>
      <c r="AF439" s="141">
        <f t="shared" si="567"/>
        <v>4.5960630488106752E-2</v>
      </c>
      <c r="AG439" s="141">
        <f t="shared" si="567"/>
        <v>4.5960630488106752E-2</v>
      </c>
      <c r="AH439" s="141">
        <f t="shared" si="567"/>
        <v>4.5960630488106752E-2</v>
      </c>
      <c r="AI439" s="141">
        <f t="shared" si="567"/>
        <v>4.5960630488106752E-2</v>
      </c>
      <c r="AJ439" s="141">
        <f t="shared" si="567"/>
        <v>4.5960630488106752E-2</v>
      </c>
      <c r="AK439" s="141">
        <f t="shared" si="567"/>
        <v>4.5960630488106752E-2</v>
      </c>
      <c r="AL439" s="141">
        <f t="shared" si="567"/>
        <v>4.5960630488106752E-2</v>
      </c>
      <c r="AM439" s="141">
        <f t="shared" si="567"/>
        <v>4.5960630488106752E-2</v>
      </c>
      <c r="AN439" s="141">
        <f t="shared" si="567"/>
        <v>4.5960630488106752E-2</v>
      </c>
      <c r="AO439" s="141">
        <f t="shared" si="567"/>
        <v>4.5960630488106752E-2</v>
      </c>
      <c r="AP439" s="141">
        <f t="shared" si="567"/>
        <v>4.5960630488106752E-2</v>
      </c>
      <c r="AQ439" s="141">
        <f t="shared" si="567"/>
        <v>4.5960630488106752E-2</v>
      </c>
      <c r="AR439" s="141">
        <f t="shared" si="567"/>
        <v>4.5960630488106752E-2</v>
      </c>
      <c r="AS439" s="141">
        <f t="shared" si="567"/>
        <v>4.5960630488106752E-2</v>
      </c>
      <c r="AT439" s="141">
        <f t="shared" si="567"/>
        <v>4.5960630488106752E-2</v>
      </c>
      <c r="AU439" s="141">
        <f t="shared" si="567"/>
        <v>4.5960630488106752E-2</v>
      </c>
      <c r="AV439" s="141">
        <f t="shared" si="567"/>
        <v>4.5960630488106752E-2</v>
      </c>
      <c r="AW439" s="141">
        <f t="shared" si="567"/>
        <v>4.5960630488106752E-2</v>
      </c>
      <c r="AX439" s="141">
        <f t="shared" si="567"/>
        <v>4.5960630488106752E-2</v>
      </c>
      <c r="AY439" s="141">
        <f t="shared" si="567"/>
        <v>4.5960630488106752E-2</v>
      </c>
      <c r="BA439" s="140" t="s">
        <v>114</v>
      </c>
      <c r="BB439" s="140" t="s">
        <v>114</v>
      </c>
      <c r="BC439" s="140" t="s">
        <v>114</v>
      </c>
      <c r="BD439" s="140" t="s">
        <v>114</v>
      </c>
      <c r="BF439" s="77" t="s">
        <v>247</v>
      </c>
      <c r="BG439" s="77" t="str">
        <f t="shared" ref="BG439:BG487" si="573">B439&amp;BF439</f>
        <v>Promos (%Operating Expenses)Weak  Case Scenario</v>
      </c>
    </row>
    <row r="440" spans="2:59" x14ac:dyDescent="0.25">
      <c r="B440" s="92" t="s">
        <v>272</v>
      </c>
      <c r="C440" s="91" t="s">
        <v>119</v>
      </c>
      <c r="D440" s="146">
        <f t="shared" ref="D440:O440" si="574">D358/D$29</f>
        <v>4.3595686105740668E-2</v>
      </c>
      <c r="E440" s="146">
        <f t="shared" si="574"/>
        <v>6.3209375876396967E-2</v>
      </c>
      <c r="F440" s="146">
        <f t="shared" si="574"/>
        <v>5.0193458774916107E-2</v>
      </c>
      <c r="G440" s="146">
        <f t="shared" si="574"/>
        <v>3.8974713728206364E-2</v>
      </c>
      <c r="H440" s="146">
        <f t="shared" si="574"/>
        <v>4.3770502868116568E-2</v>
      </c>
      <c r="I440" s="146">
        <f t="shared" si="574"/>
        <v>4.6634417431067041E-2</v>
      </c>
      <c r="J440" s="146">
        <f t="shared" si="574"/>
        <v>5.9779243617811978E-2</v>
      </c>
      <c r="K440" s="146">
        <f t="shared" si="574"/>
        <v>3.4545010746016624E-2</v>
      </c>
      <c r="L440" s="146">
        <f t="shared" si="574"/>
        <v>-0.19874242321912367</v>
      </c>
      <c r="M440" s="146">
        <f t="shared" si="574"/>
        <v>0.12208163525824355</v>
      </c>
      <c r="N440" s="146">
        <f t="shared" si="574"/>
        <v>8.7556799409453503E-2</v>
      </c>
      <c r="O440" s="146">
        <f t="shared" si="574"/>
        <v>4.0213697870198913E-2</v>
      </c>
      <c r="P440" s="141">
        <f t="shared" si="564"/>
        <v>3.5984343205587049E-2</v>
      </c>
      <c r="Q440" s="141">
        <f t="shared" si="567"/>
        <v>3.5984343205587049E-2</v>
      </c>
      <c r="R440" s="141">
        <f t="shared" si="567"/>
        <v>3.5984343205587049E-2</v>
      </c>
      <c r="S440" s="141">
        <f t="shared" si="567"/>
        <v>3.5984343205587049E-2</v>
      </c>
      <c r="T440" s="141">
        <f t="shared" si="567"/>
        <v>3.5984343205587049E-2</v>
      </c>
      <c r="U440" s="141">
        <f t="shared" si="567"/>
        <v>3.5984343205587049E-2</v>
      </c>
      <c r="V440" s="141">
        <f t="shared" si="567"/>
        <v>3.5984343205587049E-2</v>
      </c>
      <c r="W440" s="141">
        <f t="shared" si="567"/>
        <v>3.5984343205587049E-2</v>
      </c>
      <c r="X440" s="141">
        <f t="shared" si="567"/>
        <v>3.5984343205587049E-2</v>
      </c>
      <c r="Y440" s="141">
        <f t="shared" si="567"/>
        <v>3.5984343205587049E-2</v>
      </c>
      <c r="Z440" s="141">
        <f t="shared" si="567"/>
        <v>3.5984343205587049E-2</v>
      </c>
      <c r="AA440" s="141">
        <f t="shared" si="567"/>
        <v>3.5984343205587049E-2</v>
      </c>
      <c r="AB440" s="141">
        <f t="shared" si="567"/>
        <v>3.5984343205587049E-2</v>
      </c>
      <c r="AC440" s="141">
        <f t="shared" si="567"/>
        <v>3.5984343205587049E-2</v>
      </c>
      <c r="AD440" s="141">
        <f t="shared" si="567"/>
        <v>3.5984343205587049E-2</v>
      </c>
      <c r="AE440" s="141">
        <f t="shared" si="567"/>
        <v>3.5984343205587049E-2</v>
      </c>
      <c r="AF440" s="141">
        <f t="shared" si="567"/>
        <v>3.5984343205587049E-2</v>
      </c>
      <c r="AG440" s="141">
        <f t="shared" si="567"/>
        <v>3.5984343205587049E-2</v>
      </c>
      <c r="AH440" s="141">
        <f t="shared" si="567"/>
        <v>3.5984343205587049E-2</v>
      </c>
      <c r="AI440" s="141">
        <f t="shared" si="567"/>
        <v>3.5984343205587049E-2</v>
      </c>
      <c r="AJ440" s="141">
        <f t="shared" si="567"/>
        <v>3.5984343205587049E-2</v>
      </c>
      <c r="AK440" s="141">
        <f t="shared" si="567"/>
        <v>3.5984343205587049E-2</v>
      </c>
      <c r="AL440" s="141">
        <f t="shared" si="567"/>
        <v>3.5984343205587049E-2</v>
      </c>
      <c r="AM440" s="141">
        <f t="shared" si="567"/>
        <v>3.5984343205587049E-2</v>
      </c>
      <c r="AN440" s="141">
        <f t="shared" si="567"/>
        <v>3.5984343205587049E-2</v>
      </c>
      <c r="AO440" s="141">
        <f t="shared" si="567"/>
        <v>3.5984343205587049E-2</v>
      </c>
      <c r="AP440" s="141">
        <f t="shared" si="567"/>
        <v>3.5984343205587049E-2</v>
      </c>
      <c r="AQ440" s="141">
        <f t="shared" si="567"/>
        <v>3.5984343205587049E-2</v>
      </c>
      <c r="AR440" s="141">
        <f t="shared" si="567"/>
        <v>3.5984343205587049E-2</v>
      </c>
      <c r="AS440" s="141">
        <f t="shared" si="567"/>
        <v>3.5984343205587049E-2</v>
      </c>
      <c r="AT440" s="141">
        <f t="shared" si="567"/>
        <v>3.5984343205587049E-2</v>
      </c>
      <c r="AU440" s="141">
        <f t="shared" si="567"/>
        <v>3.5984343205587049E-2</v>
      </c>
      <c r="AV440" s="141">
        <f t="shared" si="567"/>
        <v>3.5984343205587049E-2</v>
      </c>
      <c r="AW440" s="141">
        <f t="shared" si="567"/>
        <v>3.5984343205587049E-2</v>
      </c>
      <c r="AX440" s="141">
        <f t="shared" si="567"/>
        <v>3.5984343205587049E-2</v>
      </c>
      <c r="AY440" s="141">
        <f t="shared" si="567"/>
        <v>3.5984343205587049E-2</v>
      </c>
      <c r="BA440" s="140" t="s">
        <v>114</v>
      </c>
      <c r="BB440" s="140" t="s">
        <v>114</v>
      </c>
      <c r="BC440" s="140" t="s">
        <v>114</v>
      </c>
      <c r="BD440" s="140" t="s">
        <v>114</v>
      </c>
      <c r="BF440" s="77" t="s">
        <v>247</v>
      </c>
      <c r="BG440" s="77" t="str">
        <f t="shared" si="573"/>
        <v>Total Marketing Credits (%Operating Expenses)Weak  Case Scenario</v>
      </c>
    </row>
    <row r="441" spans="2:59" x14ac:dyDescent="0.25">
      <c r="B441" s="92" t="s">
        <v>273</v>
      </c>
      <c r="C441" s="91" t="s">
        <v>119</v>
      </c>
      <c r="D441" s="146">
        <f t="shared" ref="D441:O441" si="575">D359/D$29</f>
        <v>1.0975158402651584E-2</v>
      </c>
      <c r="E441" s="146">
        <f t="shared" si="575"/>
        <v>1.2567062971337015E-2</v>
      </c>
      <c r="F441" s="146">
        <f t="shared" si="575"/>
        <v>-0.10242352862749357</v>
      </c>
      <c r="G441" s="146">
        <f t="shared" si="575"/>
        <v>4.5081505657961866E-2</v>
      </c>
      <c r="H441" s="146">
        <f t="shared" si="575"/>
        <v>1.22592967935009E-2</v>
      </c>
      <c r="I441" s="146">
        <f t="shared" si="575"/>
        <v>2.0446766552607562E-2</v>
      </c>
      <c r="J441" s="146">
        <f t="shared" si="575"/>
        <v>-1.4097379713927743E-4</v>
      </c>
      <c r="K441" s="146">
        <f t="shared" si="575"/>
        <v>1.5474485520934033E-2</v>
      </c>
      <c r="L441" s="146">
        <f t="shared" si="575"/>
        <v>-3.2081769936279855E-2</v>
      </c>
      <c r="M441" s="146">
        <f t="shared" si="575"/>
        <v>0.14448966575459082</v>
      </c>
      <c r="N441" s="146">
        <f t="shared" si="575"/>
        <v>6.8625134376592706E-2</v>
      </c>
      <c r="O441" s="146">
        <f t="shared" si="575"/>
        <v>1.8481694529828951E-2</v>
      </c>
      <c r="P441" s="141">
        <f t="shared" si="564"/>
        <v>1.7812874849924394E-2</v>
      </c>
      <c r="Q441" s="141">
        <f t="shared" si="567"/>
        <v>1.7812874849924394E-2</v>
      </c>
      <c r="R441" s="141">
        <f t="shared" si="567"/>
        <v>1.7812874849924394E-2</v>
      </c>
      <c r="S441" s="141">
        <f t="shared" si="567"/>
        <v>1.7812874849924394E-2</v>
      </c>
      <c r="T441" s="141">
        <f t="shared" si="567"/>
        <v>1.7812874849924394E-2</v>
      </c>
      <c r="U441" s="141">
        <f t="shared" si="567"/>
        <v>1.7812874849924394E-2</v>
      </c>
      <c r="V441" s="141">
        <f t="shared" si="567"/>
        <v>1.7812874849924394E-2</v>
      </c>
      <c r="W441" s="141">
        <f t="shared" si="567"/>
        <v>1.7812874849924394E-2</v>
      </c>
      <c r="X441" s="141">
        <f t="shared" si="567"/>
        <v>1.7812874849924394E-2</v>
      </c>
      <c r="Y441" s="141">
        <f t="shared" si="567"/>
        <v>1.7812874849924394E-2</v>
      </c>
      <c r="Z441" s="141">
        <f t="shared" si="567"/>
        <v>1.7812874849924394E-2</v>
      </c>
      <c r="AA441" s="141">
        <f t="shared" ref="AA441:AY441" si="576">Z441</f>
        <v>1.7812874849924394E-2</v>
      </c>
      <c r="AB441" s="141">
        <f t="shared" si="576"/>
        <v>1.7812874849924394E-2</v>
      </c>
      <c r="AC441" s="141">
        <f t="shared" si="576"/>
        <v>1.7812874849924394E-2</v>
      </c>
      <c r="AD441" s="141">
        <f t="shared" si="576"/>
        <v>1.7812874849924394E-2</v>
      </c>
      <c r="AE441" s="141">
        <f t="shared" si="576"/>
        <v>1.7812874849924394E-2</v>
      </c>
      <c r="AF441" s="141">
        <f t="shared" si="576"/>
        <v>1.7812874849924394E-2</v>
      </c>
      <c r="AG441" s="141">
        <f t="shared" si="576"/>
        <v>1.7812874849924394E-2</v>
      </c>
      <c r="AH441" s="141">
        <f t="shared" si="576"/>
        <v>1.7812874849924394E-2</v>
      </c>
      <c r="AI441" s="141">
        <f t="shared" si="576"/>
        <v>1.7812874849924394E-2</v>
      </c>
      <c r="AJ441" s="141">
        <f t="shared" si="576"/>
        <v>1.7812874849924394E-2</v>
      </c>
      <c r="AK441" s="141">
        <f t="shared" si="576"/>
        <v>1.7812874849924394E-2</v>
      </c>
      <c r="AL441" s="141">
        <f t="shared" si="576"/>
        <v>1.7812874849924394E-2</v>
      </c>
      <c r="AM441" s="141">
        <f t="shared" si="576"/>
        <v>1.7812874849924394E-2</v>
      </c>
      <c r="AN441" s="141">
        <f t="shared" si="576"/>
        <v>1.7812874849924394E-2</v>
      </c>
      <c r="AO441" s="141">
        <f t="shared" si="576"/>
        <v>1.7812874849924394E-2</v>
      </c>
      <c r="AP441" s="141">
        <f t="shared" si="576"/>
        <v>1.7812874849924394E-2</v>
      </c>
      <c r="AQ441" s="141">
        <f t="shared" si="576"/>
        <v>1.7812874849924394E-2</v>
      </c>
      <c r="AR441" s="141">
        <f t="shared" si="576"/>
        <v>1.7812874849924394E-2</v>
      </c>
      <c r="AS441" s="141">
        <f t="shared" si="576"/>
        <v>1.7812874849924394E-2</v>
      </c>
      <c r="AT441" s="141">
        <f t="shared" si="576"/>
        <v>1.7812874849924394E-2</v>
      </c>
      <c r="AU441" s="141">
        <f t="shared" si="576"/>
        <v>1.7812874849924394E-2</v>
      </c>
      <c r="AV441" s="141">
        <f t="shared" si="576"/>
        <v>1.7812874849924394E-2</v>
      </c>
      <c r="AW441" s="141">
        <f t="shared" si="576"/>
        <v>1.7812874849924394E-2</v>
      </c>
      <c r="AX441" s="141">
        <f t="shared" si="576"/>
        <v>1.7812874849924394E-2</v>
      </c>
      <c r="AY441" s="141">
        <f t="shared" si="576"/>
        <v>1.7812874849924394E-2</v>
      </c>
      <c r="BA441" s="140" t="s">
        <v>114</v>
      </c>
      <c r="BB441" s="140" t="s">
        <v>114</v>
      </c>
      <c r="BC441" s="140" t="s">
        <v>114</v>
      </c>
      <c r="BD441" s="140" t="s">
        <v>114</v>
      </c>
      <c r="BF441" s="77" t="s">
        <v>247</v>
      </c>
      <c r="BG441" s="77" t="str">
        <f t="shared" si="573"/>
        <v>Fully Loaded Headcount (%Operating Expenses)Weak  Case Scenario</v>
      </c>
    </row>
    <row r="442" spans="2:59" x14ac:dyDescent="0.25">
      <c r="B442" s="92" t="s">
        <v>274</v>
      </c>
      <c r="C442" s="91" t="s">
        <v>119</v>
      </c>
      <c r="D442" s="146">
        <f t="shared" ref="D442:O442" si="577">D360/D$29</f>
        <v>0.26320829502000964</v>
      </c>
      <c r="E442" s="146">
        <f t="shared" si="577"/>
        <v>0.19472197290146959</v>
      </c>
      <c r="F442" s="146">
        <f t="shared" si="577"/>
        <v>0.12246645506501917</v>
      </c>
      <c r="G442" s="146">
        <f t="shared" si="577"/>
        <v>0.40493694033861755</v>
      </c>
      <c r="H442" s="146">
        <f t="shared" si="577"/>
        <v>0.2282084030960454</v>
      </c>
      <c r="I442" s="146">
        <f t="shared" si="577"/>
        <v>0.16471757291641295</v>
      </c>
      <c r="J442" s="146">
        <f t="shared" si="577"/>
        <v>0.1947148608567611</v>
      </c>
      <c r="K442" s="146">
        <f t="shared" si="577"/>
        <v>0.1365479312496963</v>
      </c>
      <c r="L442" s="146">
        <f t="shared" si="577"/>
        <v>-0.86874800979587785</v>
      </c>
      <c r="M442" s="146">
        <f t="shared" si="577"/>
        <v>4.2752683624685768E-2</v>
      </c>
      <c r="N442" s="146">
        <f t="shared" si="577"/>
        <v>4.9219862521757834E-2</v>
      </c>
      <c r="O442" s="146">
        <f t="shared" si="577"/>
        <v>1.0462251517878036E-4</v>
      </c>
      <c r="P442" s="141">
        <f t="shared" si="564"/>
        <v>7.7737632525814671E-2</v>
      </c>
      <c r="Q442" s="141">
        <f t="shared" ref="Q442:AY445" si="578">P442</f>
        <v>7.7737632525814671E-2</v>
      </c>
      <c r="R442" s="141">
        <f t="shared" si="578"/>
        <v>7.7737632525814671E-2</v>
      </c>
      <c r="S442" s="141">
        <f t="shared" si="578"/>
        <v>7.7737632525814671E-2</v>
      </c>
      <c r="T442" s="141">
        <f t="shared" si="578"/>
        <v>7.7737632525814671E-2</v>
      </c>
      <c r="U442" s="141">
        <f t="shared" si="578"/>
        <v>7.7737632525814671E-2</v>
      </c>
      <c r="V442" s="141">
        <f t="shared" si="578"/>
        <v>7.7737632525814671E-2</v>
      </c>
      <c r="W442" s="141">
        <f t="shared" si="578"/>
        <v>7.7737632525814671E-2</v>
      </c>
      <c r="X442" s="141">
        <f t="shared" si="578"/>
        <v>7.7737632525814671E-2</v>
      </c>
      <c r="Y442" s="141">
        <f t="shared" si="578"/>
        <v>7.7737632525814671E-2</v>
      </c>
      <c r="Z442" s="141">
        <f t="shared" si="578"/>
        <v>7.7737632525814671E-2</v>
      </c>
      <c r="AA442" s="141">
        <f t="shared" si="578"/>
        <v>7.7737632525814671E-2</v>
      </c>
      <c r="AB442" s="141">
        <f t="shared" si="578"/>
        <v>7.7737632525814671E-2</v>
      </c>
      <c r="AC442" s="141">
        <f t="shared" si="578"/>
        <v>7.7737632525814671E-2</v>
      </c>
      <c r="AD442" s="141">
        <f t="shared" si="578"/>
        <v>7.7737632525814671E-2</v>
      </c>
      <c r="AE442" s="141">
        <f t="shared" si="578"/>
        <v>7.7737632525814671E-2</v>
      </c>
      <c r="AF442" s="141">
        <f t="shared" si="578"/>
        <v>7.7737632525814671E-2</v>
      </c>
      <c r="AG442" s="141">
        <f t="shared" si="578"/>
        <v>7.7737632525814671E-2</v>
      </c>
      <c r="AH442" s="141">
        <f t="shared" si="578"/>
        <v>7.7737632525814671E-2</v>
      </c>
      <c r="AI442" s="141">
        <f t="shared" si="578"/>
        <v>7.7737632525814671E-2</v>
      </c>
      <c r="AJ442" s="141">
        <f t="shared" si="578"/>
        <v>7.7737632525814671E-2</v>
      </c>
      <c r="AK442" s="141">
        <f t="shared" si="578"/>
        <v>7.7737632525814671E-2</v>
      </c>
      <c r="AL442" s="141">
        <f t="shared" si="578"/>
        <v>7.7737632525814671E-2</v>
      </c>
      <c r="AM442" s="141">
        <f t="shared" si="578"/>
        <v>7.7737632525814671E-2</v>
      </c>
      <c r="AN442" s="141">
        <f t="shared" si="578"/>
        <v>7.7737632525814671E-2</v>
      </c>
      <c r="AO442" s="141">
        <f t="shared" si="578"/>
        <v>7.7737632525814671E-2</v>
      </c>
      <c r="AP442" s="141">
        <f t="shared" si="578"/>
        <v>7.7737632525814671E-2</v>
      </c>
      <c r="AQ442" s="141">
        <f t="shared" si="578"/>
        <v>7.7737632525814671E-2</v>
      </c>
      <c r="AR442" s="141">
        <f t="shared" si="578"/>
        <v>7.7737632525814671E-2</v>
      </c>
      <c r="AS442" s="141">
        <f t="shared" si="578"/>
        <v>7.7737632525814671E-2</v>
      </c>
      <c r="AT442" s="141">
        <f t="shared" si="578"/>
        <v>7.7737632525814671E-2</v>
      </c>
      <c r="AU442" s="141">
        <f t="shared" si="578"/>
        <v>7.7737632525814671E-2</v>
      </c>
      <c r="AV442" s="141">
        <f t="shared" si="578"/>
        <v>7.7737632525814671E-2</v>
      </c>
      <c r="AW442" s="141">
        <f t="shared" si="578"/>
        <v>7.7737632525814671E-2</v>
      </c>
      <c r="AX442" s="141">
        <f t="shared" si="578"/>
        <v>7.7737632525814671E-2</v>
      </c>
      <c r="AY442" s="141">
        <f t="shared" si="578"/>
        <v>7.7737632525814671E-2</v>
      </c>
      <c r="BA442" s="140" t="s">
        <v>114</v>
      </c>
      <c r="BB442" s="140" t="s">
        <v>114</v>
      </c>
      <c r="BC442" s="140" t="s">
        <v>114</v>
      </c>
      <c r="BD442" s="140" t="s">
        <v>114</v>
      </c>
      <c r="BF442" s="77" t="s">
        <v>247</v>
      </c>
      <c r="BG442" s="77" t="str">
        <f t="shared" si="573"/>
        <v>Total Contractors &amp; Outside Services (%Operating Expenses)Weak  Case Scenario</v>
      </c>
    </row>
    <row r="443" spans="2:59" x14ac:dyDescent="0.25">
      <c r="B443" s="92" t="s">
        <v>275</v>
      </c>
      <c r="C443" s="91" t="s">
        <v>119</v>
      </c>
      <c r="D443" s="146">
        <f t="shared" ref="D443:O443" si="579">D361/D$29</f>
        <v>4.2583697282298173E-3</v>
      </c>
      <c r="E443" s="146">
        <f t="shared" si="579"/>
        <v>2.4571683214247129E-4</v>
      </c>
      <c r="F443" s="146">
        <f t="shared" si="579"/>
        <v>1.4966410001469503E-3</v>
      </c>
      <c r="G443" s="146">
        <f t="shared" si="579"/>
        <v>0</v>
      </c>
      <c r="H443" s="146">
        <f t="shared" si="579"/>
        <v>1.2919624486256608E-4</v>
      </c>
      <c r="I443" s="146">
        <f t="shared" si="579"/>
        <v>9.0705806736263023E-2</v>
      </c>
      <c r="J443" s="146">
        <f t="shared" si="579"/>
        <v>3.1017597708673239E-2</v>
      </c>
      <c r="K443" s="146">
        <f t="shared" si="579"/>
        <v>7.6921381849304454E-3</v>
      </c>
      <c r="L443" s="146">
        <f t="shared" si="579"/>
        <v>0.31223490943514459</v>
      </c>
      <c r="M443" s="146">
        <f t="shared" si="579"/>
        <v>0.29633353752839647</v>
      </c>
      <c r="N443" s="146">
        <f t="shared" si="579"/>
        <v>2.6901381352971699E-2</v>
      </c>
      <c r="O443" s="146">
        <f t="shared" si="579"/>
        <v>-6.1896059128375869E-2</v>
      </c>
      <c r="P443" s="141">
        <f t="shared" si="564"/>
        <v>5.9093269635282109E-2</v>
      </c>
      <c r="Q443" s="141">
        <f t="shared" si="578"/>
        <v>5.9093269635282109E-2</v>
      </c>
      <c r="R443" s="141">
        <f t="shared" si="578"/>
        <v>5.9093269635282109E-2</v>
      </c>
      <c r="S443" s="141">
        <f t="shared" si="578"/>
        <v>5.9093269635282109E-2</v>
      </c>
      <c r="T443" s="141">
        <f t="shared" si="578"/>
        <v>5.9093269635282109E-2</v>
      </c>
      <c r="U443" s="141">
        <f t="shared" si="578"/>
        <v>5.9093269635282109E-2</v>
      </c>
      <c r="V443" s="141">
        <f t="shared" si="578"/>
        <v>5.9093269635282109E-2</v>
      </c>
      <c r="W443" s="141">
        <f t="shared" si="578"/>
        <v>5.9093269635282109E-2</v>
      </c>
      <c r="X443" s="141">
        <f t="shared" si="578"/>
        <v>5.9093269635282109E-2</v>
      </c>
      <c r="Y443" s="141">
        <f t="shared" si="578"/>
        <v>5.9093269635282109E-2</v>
      </c>
      <c r="Z443" s="141">
        <f t="shared" si="578"/>
        <v>5.9093269635282109E-2</v>
      </c>
      <c r="AA443" s="141">
        <f t="shared" si="578"/>
        <v>5.9093269635282109E-2</v>
      </c>
      <c r="AB443" s="141">
        <f t="shared" si="578"/>
        <v>5.9093269635282109E-2</v>
      </c>
      <c r="AC443" s="141">
        <f t="shared" si="578"/>
        <v>5.9093269635282109E-2</v>
      </c>
      <c r="AD443" s="141">
        <f t="shared" si="578"/>
        <v>5.9093269635282109E-2</v>
      </c>
      <c r="AE443" s="141">
        <f t="shared" si="578"/>
        <v>5.9093269635282109E-2</v>
      </c>
      <c r="AF443" s="141">
        <f t="shared" si="578"/>
        <v>5.9093269635282109E-2</v>
      </c>
      <c r="AG443" s="141">
        <f t="shared" si="578"/>
        <v>5.9093269635282109E-2</v>
      </c>
      <c r="AH443" s="141">
        <f t="shared" si="578"/>
        <v>5.9093269635282109E-2</v>
      </c>
      <c r="AI443" s="141">
        <f t="shared" si="578"/>
        <v>5.9093269635282109E-2</v>
      </c>
      <c r="AJ443" s="141">
        <f t="shared" si="578"/>
        <v>5.9093269635282109E-2</v>
      </c>
      <c r="AK443" s="141">
        <f t="shared" si="578"/>
        <v>5.9093269635282109E-2</v>
      </c>
      <c r="AL443" s="141">
        <f t="shared" si="578"/>
        <v>5.9093269635282109E-2</v>
      </c>
      <c r="AM443" s="141">
        <f t="shared" si="578"/>
        <v>5.9093269635282109E-2</v>
      </c>
      <c r="AN443" s="141">
        <f t="shared" si="578"/>
        <v>5.9093269635282109E-2</v>
      </c>
      <c r="AO443" s="141">
        <f t="shared" si="578"/>
        <v>5.9093269635282109E-2</v>
      </c>
      <c r="AP443" s="141">
        <f t="shared" si="578"/>
        <v>5.9093269635282109E-2</v>
      </c>
      <c r="AQ443" s="141">
        <f t="shared" si="578"/>
        <v>5.9093269635282109E-2</v>
      </c>
      <c r="AR443" s="141">
        <f t="shared" si="578"/>
        <v>5.9093269635282109E-2</v>
      </c>
      <c r="AS443" s="141">
        <f t="shared" si="578"/>
        <v>5.9093269635282109E-2</v>
      </c>
      <c r="AT443" s="141">
        <f t="shared" si="578"/>
        <v>5.9093269635282109E-2</v>
      </c>
      <c r="AU443" s="141">
        <f t="shared" si="578"/>
        <v>5.9093269635282109E-2</v>
      </c>
      <c r="AV443" s="141">
        <f t="shared" si="578"/>
        <v>5.9093269635282109E-2</v>
      </c>
      <c r="AW443" s="141">
        <f t="shared" si="578"/>
        <v>5.9093269635282109E-2</v>
      </c>
      <c r="AX443" s="141">
        <f t="shared" si="578"/>
        <v>5.9093269635282109E-2</v>
      </c>
      <c r="AY443" s="141">
        <f t="shared" si="578"/>
        <v>5.9093269635282109E-2</v>
      </c>
      <c r="BA443" s="140" t="s">
        <v>114</v>
      </c>
      <c r="BB443" s="140" t="s">
        <v>114</v>
      </c>
      <c r="BC443" s="140" t="s">
        <v>114</v>
      </c>
      <c r="BD443" s="140" t="s">
        <v>114</v>
      </c>
      <c r="BF443" s="77" t="s">
        <v>247</v>
      </c>
      <c r="BG443" s="77" t="str">
        <f t="shared" si="573"/>
        <v>Travel &amp; Entertainment (%Operating Expenses)Weak  Case Scenario</v>
      </c>
    </row>
    <row r="444" spans="2:59" x14ac:dyDescent="0.25">
      <c r="B444" s="92" t="s">
        <v>276</v>
      </c>
      <c r="C444" s="91" t="s">
        <v>119</v>
      </c>
      <c r="D444" s="146">
        <f t="shared" ref="D444:O444" si="580">D362/D$29</f>
        <v>2.451817089855678E-2</v>
      </c>
      <c r="E444" s="146">
        <f t="shared" si="580"/>
        <v>7.1307320424346208E-3</v>
      </c>
      <c r="F444" s="146">
        <f t="shared" si="580"/>
        <v>4.1692673630470351E-3</v>
      </c>
      <c r="G444" s="146">
        <f t="shared" si="580"/>
        <v>0</v>
      </c>
      <c r="H444" s="146">
        <f t="shared" si="580"/>
        <v>0</v>
      </c>
      <c r="I444" s="146">
        <f t="shared" si="580"/>
        <v>0</v>
      </c>
      <c r="J444" s="146">
        <f t="shared" si="580"/>
        <v>0</v>
      </c>
      <c r="K444" s="146">
        <f t="shared" si="580"/>
        <v>0</v>
      </c>
      <c r="L444" s="146">
        <f t="shared" si="580"/>
        <v>0</v>
      </c>
      <c r="M444" s="146">
        <f t="shared" si="580"/>
        <v>0</v>
      </c>
      <c r="N444" s="146">
        <f t="shared" si="580"/>
        <v>0</v>
      </c>
      <c r="O444" s="146">
        <f t="shared" si="580"/>
        <v>0</v>
      </c>
      <c r="P444" s="141">
        <f t="shared" si="564"/>
        <v>2.9848475253365365E-3</v>
      </c>
      <c r="Q444" s="141">
        <f t="shared" si="578"/>
        <v>2.9848475253365365E-3</v>
      </c>
      <c r="R444" s="141">
        <f t="shared" si="578"/>
        <v>2.9848475253365365E-3</v>
      </c>
      <c r="S444" s="141">
        <f t="shared" si="578"/>
        <v>2.9848475253365365E-3</v>
      </c>
      <c r="T444" s="141">
        <f t="shared" si="578"/>
        <v>2.9848475253365365E-3</v>
      </c>
      <c r="U444" s="141">
        <f t="shared" si="578"/>
        <v>2.9848475253365365E-3</v>
      </c>
      <c r="V444" s="141">
        <f t="shared" si="578"/>
        <v>2.9848475253365365E-3</v>
      </c>
      <c r="W444" s="141">
        <f t="shared" si="578"/>
        <v>2.9848475253365365E-3</v>
      </c>
      <c r="X444" s="141">
        <f t="shared" si="578"/>
        <v>2.9848475253365365E-3</v>
      </c>
      <c r="Y444" s="141">
        <f t="shared" si="578"/>
        <v>2.9848475253365365E-3</v>
      </c>
      <c r="Z444" s="141">
        <f t="shared" si="578"/>
        <v>2.9848475253365365E-3</v>
      </c>
      <c r="AA444" s="141">
        <f t="shared" si="578"/>
        <v>2.9848475253365365E-3</v>
      </c>
      <c r="AB444" s="141">
        <f t="shared" si="578"/>
        <v>2.9848475253365365E-3</v>
      </c>
      <c r="AC444" s="141">
        <f t="shared" si="578"/>
        <v>2.9848475253365365E-3</v>
      </c>
      <c r="AD444" s="141">
        <f t="shared" si="578"/>
        <v>2.9848475253365365E-3</v>
      </c>
      <c r="AE444" s="141">
        <f t="shared" si="578"/>
        <v>2.9848475253365365E-3</v>
      </c>
      <c r="AF444" s="141">
        <f t="shared" si="578"/>
        <v>2.9848475253365365E-3</v>
      </c>
      <c r="AG444" s="141">
        <f t="shared" si="578"/>
        <v>2.9848475253365365E-3</v>
      </c>
      <c r="AH444" s="141">
        <f t="shared" si="578"/>
        <v>2.9848475253365365E-3</v>
      </c>
      <c r="AI444" s="141">
        <f t="shared" si="578"/>
        <v>2.9848475253365365E-3</v>
      </c>
      <c r="AJ444" s="141">
        <f t="shared" si="578"/>
        <v>2.9848475253365365E-3</v>
      </c>
      <c r="AK444" s="141">
        <f t="shared" si="578"/>
        <v>2.9848475253365365E-3</v>
      </c>
      <c r="AL444" s="141">
        <f t="shared" si="578"/>
        <v>2.9848475253365365E-3</v>
      </c>
      <c r="AM444" s="141">
        <f t="shared" si="578"/>
        <v>2.9848475253365365E-3</v>
      </c>
      <c r="AN444" s="141">
        <f t="shared" si="578"/>
        <v>2.9848475253365365E-3</v>
      </c>
      <c r="AO444" s="141">
        <f t="shared" si="578"/>
        <v>2.9848475253365365E-3</v>
      </c>
      <c r="AP444" s="141">
        <f t="shared" si="578"/>
        <v>2.9848475253365365E-3</v>
      </c>
      <c r="AQ444" s="141">
        <f t="shared" si="578"/>
        <v>2.9848475253365365E-3</v>
      </c>
      <c r="AR444" s="141">
        <f t="shared" si="578"/>
        <v>2.9848475253365365E-3</v>
      </c>
      <c r="AS444" s="141">
        <f t="shared" si="578"/>
        <v>2.9848475253365365E-3</v>
      </c>
      <c r="AT444" s="141">
        <f t="shared" si="578"/>
        <v>2.9848475253365365E-3</v>
      </c>
      <c r="AU444" s="141">
        <f t="shared" si="578"/>
        <v>2.9848475253365365E-3</v>
      </c>
      <c r="AV444" s="141">
        <f t="shared" si="578"/>
        <v>2.9848475253365365E-3</v>
      </c>
      <c r="AW444" s="141">
        <f t="shared" si="578"/>
        <v>2.9848475253365365E-3</v>
      </c>
      <c r="AX444" s="141">
        <f t="shared" si="578"/>
        <v>2.9848475253365365E-3</v>
      </c>
      <c r="AY444" s="141">
        <f t="shared" si="578"/>
        <v>2.9848475253365365E-3</v>
      </c>
      <c r="BA444" s="140" t="s">
        <v>114</v>
      </c>
      <c r="BB444" s="140" t="s">
        <v>114</v>
      </c>
      <c r="BC444" s="140" t="s">
        <v>114</v>
      </c>
      <c r="BD444" s="140" t="s">
        <v>114</v>
      </c>
      <c r="BF444" s="77" t="s">
        <v>247</v>
      </c>
      <c r="BG444" s="77" t="str">
        <f t="shared" si="573"/>
        <v>Driver Background Check (%Operating Expenses)Weak  Case Scenario</v>
      </c>
    </row>
    <row r="445" spans="2:59" x14ac:dyDescent="0.25">
      <c r="B445" s="92" t="s">
        <v>277</v>
      </c>
      <c r="C445" s="91" t="s">
        <v>119</v>
      </c>
      <c r="D445" s="146">
        <f t="shared" ref="D445:O445" si="581">D363/D$29</f>
        <v>2.0599913876274301E-2</v>
      </c>
      <c r="E445" s="146">
        <f t="shared" si="581"/>
        <v>4.4007234034465964E-2</v>
      </c>
      <c r="F445" s="146">
        <f t="shared" si="581"/>
        <v>2.7691168323975006E-3</v>
      </c>
      <c r="G445" s="146">
        <f t="shared" si="581"/>
        <v>9.4200644704118472E-3</v>
      </c>
      <c r="H445" s="146">
        <f t="shared" si="581"/>
        <v>1.5040396350297859E-2</v>
      </c>
      <c r="I445" s="146">
        <f t="shared" si="581"/>
        <v>1.2388306206178652E-2</v>
      </c>
      <c r="J445" s="146">
        <f t="shared" si="581"/>
        <v>3.0689248453519578E-2</v>
      </c>
      <c r="K445" s="146">
        <f t="shared" si="581"/>
        <v>-2.2306876018614666E-5</v>
      </c>
      <c r="L445" s="146">
        <f t="shared" si="581"/>
        <v>-4.2179764011544371E-2</v>
      </c>
      <c r="M445" s="146">
        <f t="shared" si="581"/>
        <v>2.876658538503192E-2</v>
      </c>
      <c r="N445" s="146">
        <f t="shared" si="581"/>
        <v>8.8029729827594719E-3</v>
      </c>
      <c r="O445" s="146">
        <f t="shared" si="581"/>
        <v>4.9086584680673329E-3</v>
      </c>
      <c r="P445" s="141">
        <f t="shared" si="564"/>
        <v>1.1265868847653454E-2</v>
      </c>
      <c r="Q445" s="141">
        <f t="shared" si="578"/>
        <v>1.1265868847653454E-2</v>
      </c>
      <c r="R445" s="141">
        <f t="shared" si="578"/>
        <v>1.1265868847653454E-2</v>
      </c>
      <c r="S445" s="141">
        <f t="shared" si="578"/>
        <v>1.1265868847653454E-2</v>
      </c>
      <c r="T445" s="141">
        <f t="shared" si="578"/>
        <v>1.1265868847653454E-2</v>
      </c>
      <c r="U445" s="141">
        <f t="shared" si="578"/>
        <v>1.1265868847653454E-2</v>
      </c>
      <c r="V445" s="141">
        <f t="shared" si="578"/>
        <v>1.1265868847653454E-2</v>
      </c>
      <c r="W445" s="141">
        <f t="shared" si="578"/>
        <v>1.1265868847653454E-2</v>
      </c>
      <c r="X445" s="141">
        <f t="shared" si="578"/>
        <v>1.1265868847653454E-2</v>
      </c>
      <c r="Y445" s="141">
        <f t="shared" si="578"/>
        <v>1.1265868847653454E-2</v>
      </c>
      <c r="Z445" s="141">
        <f t="shared" si="578"/>
        <v>1.1265868847653454E-2</v>
      </c>
      <c r="AA445" s="141">
        <f t="shared" si="578"/>
        <v>1.1265868847653454E-2</v>
      </c>
      <c r="AB445" s="141">
        <f t="shared" si="578"/>
        <v>1.1265868847653454E-2</v>
      </c>
      <c r="AC445" s="141">
        <f t="shared" si="578"/>
        <v>1.1265868847653454E-2</v>
      </c>
      <c r="AD445" s="141">
        <f t="shared" si="578"/>
        <v>1.1265868847653454E-2</v>
      </c>
      <c r="AE445" s="141">
        <f t="shared" si="578"/>
        <v>1.1265868847653454E-2</v>
      </c>
      <c r="AF445" s="141">
        <f t="shared" si="578"/>
        <v>1.1265868847653454E-2</v>
      </c>
      <c r="AG445" s="141">
        <f t="shared" si="578"/>
        <v>1.1265868847653454E-2</v>
      </c>
      <c r="AH445" s="141">
        <f t="shared" si="578"/>
        <v>1.1265868847653454E-2</v>
      </c>
      <c r="AI445" s="141">
        <f t="shared" si="578"/>
        <v>1.1265868847653454E-2</v>
      </c>
      <c r="AJ445" s="141">
        <f t="shared" si="578"/>
        <v>1.1265868847653454E-2</v>
      </c>
      <c r="AK445" s="141">
        <f t="shared" si="578"/>
        <v>1.1265868847653454E-2</v>
      </c>
      <c r="AL445" s="141">
        <f t="shared" si="578"/>
        <v>1.1265868847653454E-2</v>
      </c>
      <c r="AM445" s="141">
        <f t="shared" si="578"/>
        <v>1.1265868847653454E-2</v>
      </c>
      <c r="AN445" s="141">
        <f t="shared" si="578"/>
        <v>1.1265868847653454E-2</v>
      </c>
      <c r="AO445" s="141">
        <f t="shared" si="578"/>
        <v>1.1265868847653454E-2</v>
      </c>
      <c r="AP445" s="141">
        <f t="shared" si="578"/>
        <v>1.1265868847653454E-2</v>
      </c>
      <c r="AQ445" s="141">
        <f t="shared" si="578"/>
        <v>1.1265868847653454E-2</v>
      </c>
      <c r="AR445" s="141">
        <f t="shared" si="578"/>
        <v>1.1265868847653454E-2</v>
      </c>
      <c r="AS445" s="141">
        <f t="shared" si="578"/>
        <v>1.1265868847653454E-2</v>
      </c>
      <c r="AT445" s="141">
        <f t="shared" si="578"/>
        <v>1.1265868847653454E-2</v>
      </c>
      <c r="AU445" s="141">
        <f t="shared" si="578"/>
        <v>1.1265868847653454E-2</v>
      </c>
      <c r="AV445" s="141">
        <f t="shared" si="578"/>
        <v>1.1265868847653454E-2</v>
      </c>
      <c r="AW445" s="141">
        <f t="shared" si="578"/>
        <v>1.1265868847653454E-2</v>
      </c>
      <c r="AX445" s="141">
        <f t="shared" si="578"/>
        <v>1.1265868847653454E-2</v>
      </c>
      <c r="AY445" s="141">
        <f t="shared" si="578"/>
        <v>1.1265868847653454E-2</v>
      </c>
      <c r="BA445" s="140" t="s">
        <v>114</v>
      </c>
      <c r="BB445" s="140" t="s">
        <v>114</v>
      </c>
      <c r="BC445" s="140" t="s">
        <v>114</v>
      </c>
      <c r="BD445" s="140" t="s">
        <v>114</v>
      </c>
      <c r="BF445" s="77" t="s">
        <v>247</v>
      </c>
      <c r="BG445" s="77" t="str">
        <f t="shared" si="573"/>
        <v>Facilities &amp; Technology Expenses (%Operating Expenses)Weak  Case Scenario</v>
      </c>
    </row>
    <row r="446" spans="2:59" x14ac:dyDescent="0.25">
      <c r="B446" s="92"/>
      <c r="C446" s="91"/>
      <c r="D446" s="146"/>
      <c r="E446" s="146"/>
      <c r="F446" s="146"/>
      <c r="G446" s="146"/>
      <c r="H446" s="146"/>
      <c r="I446" s="146"/>
      <c r="J446" s="146"/>
      <c r="K446" s="146"/>
      <c r="L446" s="146"/>
      <c r="M446" s="146"/>
      <c r="N446" s="146"/>
      <c r="O446" s="146"/>
      <c r="BA446" s="140" t="s">
        <v>114</v>
      </c>
      <c r="BB446" s="140" t="s">
        <v>114</v>
      </c>
      <c r="BC446" s="140" t="s">
        <v>114</v>
      </c>
      <c r="BD446" s="140" t="s">
        <v>114</v>
      </c>
      <c r="BF446" s="77" t="s">
        <v>247</v>
      </c>
      <c r="BG446" s="77" t="str">
        <f t="shared" si="573"/>
        <v>Weak  Case Scenario</v>
      </c>
    </row>
    <row r="447" spans="2:59" x14ac:dyDescent="0.25">
      <c r="B447" s="163" t="s">
        <v>131</v>
      </c>
      <c r="C447" s="164"/>
      <c r="D447" s="70">
        <v>44562</v>
      </c>
      <c r="E447" s="70">
        <v>44593</v>
      </c>
      <c r="F447" s="70">
        <v>44621</v>
      </c>
      <c r="G447" s="70">
        <v>44652</v>
      </c>
      <c r="H447" s="70">
        <v>44682</v>
      </c>
      <c r="I447" s="70">
        <v>44713</v>
      </c>
      <c r="J447" s="70">
        <v>44743</v>
      </c>
      <c r="K447" s="70">
        <v>44774</v>
      </c>
      <c r="L447" s="70">
        <v>44805</v>
      </c>
      <c r="M447" s="70">
        <v>44835</v>
      </c>
      <c r="N447" s="70">
        <v>44866</v>
      </c>
      <c r="O447" s="70">
        <v>44896</v>
      </c>
      <c r="P447" s="70">
        <v>44927</v>
      </c>
      <c r="Q447" s="70">
        <v>44958</v>
      </c>
      <c r="R447" s="70">
        <v>44986</v>
      </c>
      <c r="S447" s="70">
        <v>45017</v>
      </c>
      <c r="T447" s="70">
        <v>45047</v>
      </c>
      <c r="U447" s="70">
        <v>45078</v>
      </c>
      <c r="V447" s="70">
        <v>45108</v>
      </c>
      <c r="W447" s="70">
        <v>45139</v>
      </c>
      <c r="X447" s="70">
        <v>45170</v>
      </c>
      <c r="Y447" s="70">
        <v>45200</v>
      </c>
      <c r="Z447" s="70">
        <v>45231</v>
      </c>
      <c r="AA447" s="70">
        <v>45261</v>
      </c>
      <c r="AB447" s="70">
        <v>45292</v>
      </c>
      <c r="AC447" s="70">
        <v>45323</v>
      </c>
      <c r="AD447" s="70">
        <v>45352</v>
      </c>
      <c r="AE447" s="70">
        <v>45383</v>
      </c>
      <c r="AF447" s="70">
        <v>45413</v>
      </c>
      <c r="AG447" s="70">
        <v>45444</v>
      </c>
      <c r="AH447" s="70">
        <v>45474</v>
      </c>
      <c r="AI447" s="70">
        <v>45505</v>
      </c>
      <c r="AJ447" s="70">
        <v>45536</v>
      </c>
      <c r="AK447" s="70">
        <v>45566</v>
      </c>
      <c r="AL447" s="70">
        <v>45597</v>
      </c>
      <c r="AM447" s="70">
        <v>45627</v>
      </c>
      <c r="AN447" s="70">
        <v>45658</v>
      </c>
      <c r="AO447" s="70">
        <v>45689</v>
      </c>
      <c r="AP447" s="70">
        <v>45717</v>
      </c>
      <c r="AQ447" s="70">
        <v>45748</v>
      </c>
      <c r="AR447" s="70">
        <v>45778</v>
      </c>
      <c r="AS447" s="70">
        <v>45809</v>
      </c>
      <c r="AT447" s="70">
        <v>45839</v>
      </c>
      <c r="AU447" s="70">
        <v>45870</v>
      </c>
      <c r="AV447" s="70">
        <v>45901</v>
      </c>
      <c r="AW447" s="70">
        <v>45931</v>
      </c>
      <c r="AX447" s="70">
        <v>45962</v>
      </c>
      <c r="AY447" s="70">
        <v>45992</v>
      </c>
      <c r="BA447" s="140" t="s">
        <v>114</v>
      </c>
      <c r="BB447" s="140" t="s">
        <v>114</v>
      </c>
      <c r="BC447" s="140" t="s">
        <v>114</v>
      </c>
      <c r="BD447" s="140" t="s">
        <v>114</v>
      </c>
      <c r="BF447" s="77" t="s">
        <v>247</v>
      </c>
      <c r="BG447" s="77" t="str">
        <f t="shared" si="573"/>
        <v>Demand &amp; CapacityWeak  Case Scenario</v>
      </c>
    </row>
    <row r="448" spans="2:59" x14ac:dyDescent="0.25">
      <c r="B448" s="166" t="s">
        <v>132</v>
      </c>
      <c r="C448" s="166" t="s">
        <v>113</v>
      </c>
      <c r="D448" s="170">
        <f t="shared" ref="D448:AY448" si="582">D330/D392</f>
        <v>89.765232124703488</v>
      </c>
      <c r="E448" s="170">
        <f t="shared" si="582"/>
        <v>89.273561701361814</v>
      </c>
      <c r="F448" s="170">
        <f t="shared" si="582"/>
        <v>94.70148014939825</v>
      </c>
      <c r="G448" s="170">
        <f t="shared" si="582"/>
        <v>95.997263572679515</v>
      </c>
      <c r="H448" s="170">
        <f t="shared" si="582"/>
        <v>100.6811526913672</v>
      </c>
      <c r="I448" s="170">
        <f t="shared" si="582"/>
        <v>112.74226337696808</v>
      </c>
      <c r="J448" s="170">
        <f t="shared" si="582"/>
        <v>113.86222902051796</v>
      </c>
      <c r="K448" s="170">
        <f t="shared" si="582"/>
        <v>109.85135956910781</v>
      </c>
      <c r="L448" s="170">
        <f t="shared" si="582"/>
        <v>118.00785530527681</v>
      </c>
      <c r="M448" s="170">
        <f t="shared" si="582"/>
        <v>127.54997083231403</v>
      </c>
      <c r="N448" s="170">
        <f t="shared" si="582"/>
        <v>133.14323227056019</v>
      </c>
      <c r="O448" s="170">
        <f t="shared" si="582"/>
        <v>140.65583478855061</v>
      </c>
      <c r="P448" s="170">
        <f t="shared" si="582"/>
        <v>96.881325415887275</v>
      </c>
      <c r="Q448" s="170">
        <f t="shared" si="582"/>
        <v>103.50606702647947</v>
      </c>
      <c r="R448" s="170">
        <f t="shared" si="582"/>
        <v>53.806520513438223</v>
      </c>
      <c r="S448" s="170">
        <f t="shared" si="582"/>
        <v>91.777176023287367</v>
      </c>
      <c r="T448" s="170">
        <f t="shared" si="582"/>
        <v>58.311367436121245</v>
      </c>
      <c r="U448" s="170">
        <f t="shared" si="582"/>
        <v>93.845047026724842</v>
      </c>
      <c r="V448" s="170">
        <f t="shared" si="582"/>
        <v>62.425743506341675</v>
      </c>
      <c r="W448" s="170">
        <f t="shared" si="582"/>
        <v>96.224795489054728</v>
      </c>
      <c r="X448" s="170">
        <f t="shared" si="582"/>
        <v>109.26267891055993</v>
      </c>
      <c r="Y448" s="170">
        <f t="shared" si="582"/>
        <v>98.080355055490003</v>
      </c>
      <c r="Z448" s="170">
        <f t="shared" si="582"/>
        <v>110.1959196016123</v>
      </c>
      <c r="AA448" s="170">
        <f t="shared" si="582"/>
        <v>99.822820699214361</v>
      </c>
      <c r="AB448" s="170">
        <f t="shared" si="582"/>
        <v>111.12995551725272</v>
      </c>
      <c r="AC448" s="170">
        <f t="shared" si="582"/>
        <v>109.65408388611112</v>
      </c>
      <c r="AD448" s="170">
        <f t="shared" si="582"/>
        <v>74.504036484935369</v>
      </c>
      <c r="AE448" s="170">
        <f t="shared" si="582"/>
        <v>101.92248383890895</v>
      </c>
      <c r="AF448" s="170">
        <f t="shared" si="582"/>
        <v>77.133233733917791</v>
      </c>
      <c r="AG448" s="170">
        <f t="shared" si="582"/>
        <v>102.99029668497742</v>
      </c>
      <c r="AH448" s="170">
        <f t="shared" si="582"/>
        <v>79.301716662366232</v>
      </c>
      <c r="AI448" s="170">
        <f t="shared" si="582"/>
        <v>104.17784797172489</v>
      </c>
      <c r="AJ448" s="170">
        <f t="shared" si="582"/>
        <v>113.05474730214266</v>
      </c>
      <c r="AK448" s="170">
        <f t="shared" si="582"/>
        <v>104.52220388205929</v>
      </c>
      <c r="AL448" s="170">
        <f t="shared" si="582"/>
        <v>113.35525362870504</v>
      </c>
      <c r="AM448" s="170">
        <f t="shared" si="582"/>
        <v>105.57381412222244</v>
      </c>
      <c r="AN448" s="170">
        <f t="shared" si="582"/>
        <v>113.73004790803364</v>
      </c>
      <c r="AO448" s="170">
        <f t="shared" si="582"/>
        <v>112.63446786015297</v>
      </c>
      <c r="AP448" s="170">
        <f t="shared" si="582"/>
        <v>30.323698656119412</v>
      </c>
      <c r="AQ448" s="170">
        <f t="shared" si="582"/>
        <v>57.990785785373866</v>
      </c>
      <c r="AR448" s="170">
        <f t="shared" si="582"/>
        <v>32.538556410444379</v>
      </c>
      <c r="AS448" s="170">
        <f t="shared" si="582"/>
        <v>59.881723341236686</v>
      </c>
      <c r="AT448" s="170">
        <f t="shared" si="582"/>
        <v>34.607206152924832</v>
      </c>
      <c r="AU448" s="170">
        <f t="shared" si="582"/>
        <v>61.629025484915076</v>
      </c>
      <c r="AV448" s="170">
        <f t="shared" si="582"/>
        <v>89.400128085182487</v>
      </c>
      <c r="AW448" s="170">
        <f t="shared" si="582"/>
        <v>63.365375432902354</v>
      </c>
      <c r="AX448" s="170">
        <f t="shared" si="582"/>
        <v>90.346032828891609</v>
      </c>
      <c r="AY448" s="170">
        <f t="shared" si="582"/>
        <v>64.915677467493964</v>
      </c>
      <c r="BA448" s="140" t="s">
        <v>114</v>
      </c>
      <c r="BB448" s="140" t="s">
        <v>114</v>
      </c>
      <c r="BC448" s="140" t="s">
        <v>114</v>
      </c>
      <c r="BD448" s="140" t="s">
        <v>114</v>
      </c>
      <c r="BF448" s="77" t="s">
        <v>247</v>
      </c>
      <c r="BG448" s="77" t="str">
        <f t="shared" si="573"/>
        <v>Rides per active driverWeak  Case Scenario</v>
      </c>
    </row>
    <row r="449" spans="2:59" x14ac:dyDescent="0.25">
      <c r="B449" s="91" t="s">
        <v>133</v>
      </c>
      <c r="C449" s="91" t="s">
        <v>113</v>
      </c>
      <c r="D449" s="98">
        <f t="shared" ref="D449:AY449" si="583">D330/D393</f>
        <v>4.1669372294372291</v>
      </c>
      <c r="E449" s="98">
        <f t="shared" si="583"/>
        <v>3.9951165163230242</v>
      </c>
      <c r="F449" s="98">
        <f t="shared" si="583"/>
        <v>4.210296390748705</v>
      </c>
      <c r="G449" s="98">
        <f t="shared" si="583"/>
        <v>4.4344737387646269</v>
      </c>
      <c r="H449" s="98">
        <f t="shared" si="583"/>
        <v>4.8002060157788016</v>
      </c>
      <c r="I449" s="98">
        <f t="shared" si="583"/>
        <v>4.825687635154762</v>
      </c>
      <c r="J449" s="98">
        <f t="shared" si="583"/>
        <v>4.7413575169478213</v>
      </c>
      <c r="K449" s="98">
        <f t="shared" si="583"/>
        <v>5.0414901612121916</v>
      </c>
      <c r="L449" s="98">
        <f t="shared" si="583"/>
        <v>5.2037822839882502</v>
      </c>
      <c r="M449" s="98">
        <f t="shared" si="583"/>
        <v>5.2526117242998653</v>
      </c>
      <c r="N449" s="98">
        <f t="shared" si="583"/>
        <v>5.0834692620881787</v>
      </c>
      <c r="O449" s="98">
        <f t="shared" si="583"/>
        <v>4.7655536362665867</v>
      </c>
      <c r="P449" s="98">
        <f t="shared" si="583"/>
        <v>3.5616559751013619</v>
      </c>
      <c r="Q449" s="98">
        <f t="shared" si="583"/>
        <v>3.5616559751013619</v>
      </c>
      <c r="R449" s="98">
        <f t="shared" si="583"/>
        <v>3.5616559751013619</v>
      </c>
      <c r="S449" s="98">
        <f t="shared" si="583"/>
        <v>3.5616559751013614</v>
      </c>
      <c r="T449" s="98">
        <f t="shared" si="583"/>
        <v>3.5616559751013619</v>
      </c>
      <c r="U449" s="98">
        <f t="shared" si="583"/>
        <v>3.5616559751013614</v>
      </c>
      <c r="V449" s="98">
        <f t="shared" si="583"/>
        <v>3.5616559751013614</v>
      </c>
      <c r="W449" s="98">
        <f t="shared" si="583"/>
        <v>3.561655975101361</v>
      </c>
      <c r="X449" s="98">
        <f t="shared" si="583"/>
        <v>3.5616559751013619</v>
      </c>
      <c r="Y449" s="98">
        <f t="shared" si="583"/>
        <v>3.561655975101361</v>
      </c>
      <c r="Z449" s="98">
        <f t="shared" si="583"/>
        <v>3.5616559751013623</v>
      </c>
      <c r="AA449" s="98">
        <f t="shared" si="583"/>
        <v>3.5616559751013614</v>
      </c>
      <c r="AB449" s="98">
        <f t="shared" si="583"/>
        <v>3.5616559751013614</v>
      </c>
      <c r="AC449" s="98">
        <f t="shared" si="583"/>
        <v>3.5616559751013619</v>
      </c>
      <c r="AD449" s="98">
        <f t="shared" si="583"/>
        <v>3.5616559751013614</v>
      </c>
      <c r="AE449" s="98">
        <f t="shared" si="583"/>
        <v>3.5616559751013623</v>
      </c>
      <c r="AF449" s="98">
        <f t="shared" si="583"/>
        <v>3.5616559751013614</v>
      </c>
      <c r="AG449" s="98">
        <f t="shared" si="583"/>
        <v>3.5616559751013619</v>
      </c>
      <c r="AH449" s="98">
        <f t="shared" si="583"/>
        <v>3.5616559751013614</v>
      </c>
      <c r="AI449" s="98">
        <f t="shared" si="583"/>
        <v>3.5616559751013623</v>
      </c>
      <c r="AJ449" s="98">
        <f t="shared" si="583"/>
        <v>3.5616559751013614</v>
      </c>
      <c r="AK449" s="98">
        <f t="shared" si="583"/>
        <v>3.5616559751013623</v>
      </c>
      <c r="AL449" s="98">
        <f t="shared" si="583"/>
        <v>3.5616559751013619</v>
      </c>
      <c r="AM449" s="98">
        <f t="shared" si="583"/>
        <v>3.5616559751013619</v>
      </c>
      <c r="AN449" s="98">
        <f t="shared" si="583"/>
        <v>3.5616559751013619</v>
      </c>
      <c r="AO449" s="98">
        <f t="shared" si="583"/>
        <v>3.5616559751013619</v>
      </c>
      <c r="AP449" s="98">
        <f t="shared" si="583"/>
        <v>3.5616559751013614</v>
      </c>
      <c r="AQ449" s="98">
        <f t="shared" si="583"/>
        <v>3.5616559751013614</v>
      </c>
      <c r="AR449" s="98">
        <f t="shared" si="583"/>
        <v>3.5616559751013619</v>
      </c>
      <c r="AS449" s="98">
        <f t="shared" si="583"/>
        <v>3.5616559751013614</v>
      </c>
      <c r="AT449" s="98">
        <f t="shared" si="583"/>
        <v>3.5616559751013614</v>
      </c>
      <c r="AU449" s="98">
        <f t="shared" si="583"/>
        <v>3.5616559751013619</v>
      </c>
      <c r="AV449" s="98">
        <f t="shared" si="583"/>
        <v>3.561655975101361</v>
      </c>
      <c r="AW449" s="98">
        <f t="shared" si="583"/>
        <v>3.5616559751013619</v>
      </c>
      <c r="AX449" s="98">
        <f t="shared" si="583"/>
        <v>3.5616559751013619</v>
      </c>
      <c r="AY449" s="98">
        <f t="shared" si="583"/>
        <v>3.5616559751013619</v>
      </c>
      <c r="BA449" s="140" t="s">
        <v>114</v>
      </c>
      <c r="BB449" s="140" t="s">
        <v>114</v>
      </c>
      <c r="BC449" s="140" t="s">
        <v>114</v>
      </c>
      <c r="BD449" s="140" t="s">
        <v>114</v>
      </c>
      <c r="BF449" s="77" t="s">
        <v>247</v>
      </c>
      <c r="BG449" s="77" t="str">
        <f t="shared" si="573"/>
        <v>Rides per active riderWeak  Case Scenario</v>
      </c>
    </row>
    <row r="450" spans="2:59" x14ac:dyDescent="0.25">
      <c r="B450" s="91" t="s">
        <v>134</v>
      </c>
      <c r="C450" s="94" t="s">
        <v>119</v>
      </c>
      <c r="D450" s="96">
        <f t="shared" ref="D450:O450" si="584">D386/D330</f>
        <v>0.30933962306887353</v>
      </c>
      <c r="E450" s="96">
        <f t="shared" si="584"/>
        <v>0.44926251645553628</v>
      </c>
      <c r="F450" s="96">
        <f t="shared" si="584"/>
        <v>0.30283802003222332</v>
      </c>
      <c r="G450" s="96">
        <f t="shared" si="584"/>
        <v>0.32912519625874115</v>
      </c>
      <c r="H450" s="96">
        <f t="shared" si="584"/>
        <v>0.26121696827195573</v>
      </c>
      <c r="I450" s="96">
        <f t="shared" si="584"/>
        <v>0.24652441225012087</v>
      </c>
      <c r="J450" s="96">
        <f t="shared" si="584"/>
        <v>0.44838987471244451</v>
      </c>
      <c r="K450" s="96">
        <f t="shared" si="584"/>
        <v>0.26307672050353537</v>
      </c>
      <c r="L450" s="96">
        <f t="shared" si="584"/>
        <v>0.21571312604030102</v>
      </c>
      <c r="M450" s="96">
        <f t="shared" si="584"/>
        <v>0.24519303471914758</v>
      </c>
      <c r="N450" s="96">
        <f t="shared" si="584"/>
        <v>0.33255880084915096</v>
      </c>
      <c r="O450" s="96">
        <f t="shared" si="584"/>
        <v>0.50469980211359522</v>
      </c>
      <c r="P450" s="139">
        <f>AVERAGE(D450:O450)</f>
        <v>0.3256615079396355</v>
      </c>
      <c r="Q450" s="139">
        <f>AVERAGE(E450:P450)</f>
        <v>0.32702166501219893</v>
      </c>
      <c r="R450" s="139">
        <f t="shared" ref="R450:AY450" si="585">AVERAGE(F450:Q450)</f>
        <v>0.31683492739192082</v>
      </c>
      <c r="S450" s="139">
        <f t="shared" si="585"/>
        <v>0.31800133633856226</v>
      </c>
      <c r="T450" s="139">
        <f t="shared" si="585"/>
        <v>0.31707434801188067</v>
      </c>
      <c r="U450" s="139">
        <f t="shared" si="585"/>
        <v>0.32172912965687445</v>
      </c>
      <c r="V450" s="139">
        <f t="shared" si="585"/>
        <v>0.32799618944077052</v>
      </c>
      <c r="W450" s="139">
        <f t="shared" si="585"/>
        <v>0.31796338233479771</v>
      </c>
      <c r="X450" s="139">
        <f t="shared" si="585"/>
        <v>0.32253727082073624</v>
      </c>
      <c r="Y450" s="139">
        <f t="shared" si="585"/>
        <v>0.33143928288577251</v>
      </c>
      <c r="Z450" s="139">
        <f t="shared" si="585"/>
        <v>0.33862647023299131</v>
      </c>
      <c r="AA450" s="139">
        <f t="shared" si="585"/>
        <v>0.33913210934831134</v>
      </c>
      <c r="AB450" s="139">
        <f t="shared" si="585"/>
        <v>0.32533480161787104</v>
      </c>
      <c r="AC450" s="139">
        <f t="shared" si="585"/>
        <v>0.32530757609105737</v>
      </c>
      <c r="AD450" s="139">
        <f t="shared" si="585"/>
        <v>0.32516473534762885</v>
      </c>
      <c r="AE450" s="139">
        <f t="shared" si="585"/>
        <v>0.32585888601060459</v>
      </c>
      <c r="AF450" s="139">
        <f t="shared" si="585"/>
        <v>0.32651368181660806</v>
      </c>
      <c r="AG450" s="139">
        <f t="shared" si="585"/>
        <v>0.32730029296700203</v>
      </c>
      <c r="AH450" s="139">
        <f t="shared" si="585"/>
        <v>0.32776455657617931</v>
      </c>
      <c r="AI450" s="139">
        <f t="shared" si="585"/>
        <v>0.32774525383746339</v>
      </c>
      <c r="AJ450" s="139">
        <f t="shared" si="585"/>
        <v>0.3285604097960188</v>
      </c>
      <c r="AK450" s="139">
        <f t="shared" si="585"/>
        <v>0.32906233804395901</v>
      </c>
      <c r="AL450" s="139">
        <f t="shared" si="585"/>
        <v>0.32886425930714125</v>
      </c>
      <c r="AM450" s="139">
        <f t="shared" si="585"/>
        <v>0.32805074172998711</v>
      </c>
      <c r="AN450" s="139">
        <f t="shared" si="585"/>
        <v>0.32712729442846006</v>
      </c>
      <c r="AO450" s="139">
        <f t="shared" si="585"/>
        <v>0.32727666882934253</v>
      </c>
      <c r="AP450" s="139">
        <f t="shared" si="585"/>
        <v>0.32744075989086624</v>
      </c>
      <c r="AQ450" s="139">
        <f t="shared" si="585"/>
        <v>0.32763042860280273</v>
      </c>
      <c r="AR450" s="139">
        <f t="shared" si="585"/>
        <v>0.32777805715215252</v>
      </c>
      <c r="AS450" s="139">
        <f t="shared" si="585"/>
        <v>0.32788342176344792</v>
      </c>
      <c r="AT450" s="139">
        <f t="shared" si="585"/>
        <v>0.32793201582981846</v>
      </c>
      <c r="AU450" s="139">
        <f t="shared" si="585"/>
        <v>0.32794597076762172</v>
      </c>
      <c r="AV450" s="139">
        <f t="shared" si="585"/>
        <v>0.32796269717846821</v>
      </c>
      <c r="AW450" s="139">
        <f t="shared" si="585"/>
        <v>0.32791288779367228</v>
      </c>
      <c r="AX450" s="139">
        <f t="shared" si="585"/>
        <v>0.32781710027281508</v>
      </c>
      <c r="AY450" s="139">
        <f t="shared" si="585"/>
        <v>0.32772983701995456</v>
      </c>
      <c r="BA450" s="140" t="s">
        <v>114</v>
      </c>
      <c r="BB450" s="140" t="s">
        <v>114</v>
      </c>
      <c r="BC450" s="140" t="s">
        <v>114</v>
      </c>
      <c r="BD450" s="140" t="s">
        <v>114</v>
      </c>
      <c r="BF450" s="77" t="s">
        <v>247</v>
      </c>
      <c r="BG450" s="77" t="str">
        <f t="shared" si="573"/>
        <v>Surged trips rateWeak  Case Scenario</v>
      </c>
    </row>
    <row r="451" spans="2:59" x14ac:dyDescent="0.25">
      <c r="B451" s="91" t="s">
        <v>158</v>
      </c>
      <c r="C451" s="94" t="s">
        <v>159</v>
      </c>
      <c r="D451" s="98">
        <f t="shared" ref="D451:AY451" si="586">D391/D377</f>
        <v>2.237482214777093</v>
      </c>
      <c r="E451" s="98">
        <f t="shared" si="586"/>
        <v>2.4183349055851657</v>
      </c>
      <c r="F451" s="98">
        <f t="shared" si="586"/>
        <v>2.2009995283380084</v>
      </c>
      <c r="G451" s="98">
        <f t="shared" si="586"/>
        <v>2.0987697937104786</v>
      </c>
      <c r="H451" s="98">
        <f t="shared" si="586"/>
        <v>2.2300295745707879</v>
      </c>
      <c r="I451" s="98">
        <f t="shared" si="586"/>
        <v>2.4582862933506147</v>
      </c>
      <c r="J451" s="98">
        <f t="shared" si="586"/>
        <v>2.6271687285923164</v>
      </c>
      <c r="K451" s="98">
        <f t="shared" si="586"/>
        <v>2.3149298814009986</v>
      </c>
      <c r="L451" s="98">
        <f t="shared" si="586"/>
        <v>2.3164769911345169</v>
      </c>
      <c r="M451" s="98">
        <f t="shared" si="586"/>
        <v>2.4805153050156097</v>
      </c>
      <c r="N451" s="98">
        <f t="shared" si="586"/>
        <v>2.750095671845544</v>
      </c>
      <c r="O451" s="98">
        <f t="shared" si="586"/>
        <v>2.6993519053331423</v>
      </c>
      <c r="P451" s="98">
        <f t="shared" si="586"/>
        <v>2.2062469854904503</v>
      </c>
      <c r="Q451" s="98">
        <f t="shared" si="586"/>
        <v>2.3571100764450814</v>
      </c>
      <c r="R451" s="98">
        <f t="shared" si="586"/>
        <v>1.2253184313169625</v>
      </c>
      <c r="S451" s="98">
        <f t="shared" si="586"/>
        <v>2.0900118476806022</v>
      </c>
      <c r="T451" s="98">
        <f t="shared" si="586"/>
        <v>1.3279058484543784</v>
      </c>
      <c r="U451" s="98">
        <f t="shared" si="586"/>
        <v>2.1371028030131445</v>
      </c>
      <c r="V451" s="98">
        <f t="shared" si="586"/>
        <v>1.4216011995773237</v>
      </c>
      <c r="W451" s="98">
        <f t="shared" si="586"/>
        <v>2.1912960425121146</v>
      </c>
      <c r="X451" s="98">
        <f t="shared" si="586"/>
        <v>2.4882035308478874</v>
      </c>
      <c r="Y451" s="98">
        <f t="shared" si="586"/>
        <v>2.2335520983853394</v>
      </c>
      <c r="Z451" s="98">
        <f t="shared" si="586"/>
        <v>2.5094559182665432</v>
      </c>
      <c r="AA451" s="98">
        <f t="shared" si="586"/>
        <v>2.2732327030558976</v>
      </c>
      <c r="AB451" s="98">
        <f t="shared" si="586"/>
        <v>2.5307264150766904</v>
      </c>
      <c r="AC451" s="98">
        <f t="shared" si="586"/>
        <v>2.4971168693443295</v>
      </c>
      <c r="AD451" s="98">
        <f t="shared" si="586"/>
        <v>1.6966562461459056</v>
      </c>
      <c r="AE451" s="98">
        <f t="shared" si="586"/>
        <v>2.321047650390804</v>
      </c>
      <c r="AF451" s="98">
        <f t="shared" si="586"/>
        <v>1.7565301019166282</v>
      </c>
      <c r="AG451" s="98">
        <f t="shared" si="586"/>
        <v>2.3453646058266782</v>
      </c>
      <c r="AH451" s="98">
        <f t="shared" si="586"/>
        <v>1.8059122599686515</v>
      </c>
      <c r="AI451" s="98">
        <f t="shared" si="586"/>
        <v>2.3724083259167448</v>
      </c>
      <c r="AJ451" s="98">
        <f t="shared" si="586"/>
        <v>2.5745590737947746</v>
      </c>
      <c r="AK451" s="98">
        <f t="shared" si="586"/>
        <v>2.3802502313185308</v>
      </c>
      <c r="AL451" s="98">
        <f t="shared" si="586"/>
        <v>2.5814024068546084</v>
      </c>
      <c r="AM451" s="98">
        <f t="shared" si="586"/>
        <v>2.4041982100679054</v>
      </c>
      <c r="AN451" s="98">
        <f t="shared" si="586"/>
        <v>2.5899374753561815</v>
      </c>
      <c r="AO451" s="98">
        <f t="shared" si="586"/>
        <v>2.5649881864439572</v>
      </c>
      <c r="AP451" s="98">
        <f t="shared" si="586"/>
        <v>0.69055174938815722</v>
      </c>
      <c r="AQ451" s="98">
        <f t="shared" si="586"/>
        <v>1.3206053465513667</v>
      </c>
      <c r="AR451" s="98">
        <f t="shared" si="586"/>
        <v>0.74098998630113277</v>
      </c>
      <c r="AS451" s="98">
        <f t="shared" si="586"/>
        <v>1.3636670538975888</v>
      </c>
      <c r="AT451" s="98">
        <f t="shared" si="586"/>
        <v>0.78809867560519831</v>
      </c>
      <c r="AU451" s="98">
        <f t="shared" si="586"/>
        <v>1.4034577986121455</v>
      </c>
      <c r="AV451" s="98">
        <f t="shared" si="586"/>
        <v>2.0358801063434817</v>
      </c>
      <c r="AW451" s="98">
        <f t="shared" si="586"/>
        <v>1.4429991325282401</v>
      </c>
      <c r="AX451" s="98">
        <f t="shared" si="586"/>
        <v>2.0574208881237768</v>
      </c>
      <c r="AY451" s="98">
        <f t="shared" si="586"/>
        <v>1.4783036576855368</v>
      </c>
      <c r="BA451" s="140" t="s">
        <v>114</v>
      </c>
      <c r="BB451" s="140" t="s">
        <v>114</v>
      </c>
      <c r="BC451" s="140" t="s">
        <v>114</v>
      </c>
      <c r="BD451" s="140" t="s">
        <v>114</v>
      </c>
      <c r="BF451" s="77" t="s">
        <v>247</v>
      </c>
      <c r="BG451" s="77" t="str">
        <f t="shared" si="573"/>
        <v>Request to supply ratioWeak  Case Scenario</v>
      </c>
    </row>
    <row r="452" spans="2:59" x14ac:dyDescent="0.25">
      <c r="B452" s="91" t="s">
        <v>156</v>
      </c>
      <c r="C452" s="91" t="s">
        <v>121</v>
      </c>
      <c r="D452" s="127">
        <f t="shared" ref="D452:AY452" si="587">D391/D392</f>
        <v>113.67549983056591</v>
      </c>
      <c r="E452" s="127">
        <f t="shared" si="587"/>
        <v>118.61029455876178</v>
      </c>
      <c r="F452" s="127">
        <f t="shared" si="587"/>
        <v>119.38889657398441</v>
      </c>
      <c r="G452" s="127">
        <f t="shared" si="587"/>
        <v>116.7756494454174</v>
      </c>
      <c r="H452" s="127">
        <f t="shared" si="587"/>
        <v>124.65199492370074</v>
      </c>
      <c r="I452" s="127">
        <f t="shared" si="587"/>
        <v>144.41657115280208</v>
      </c>
      <c r="J452" s="127">
        <f t="shared" si="587"/>
        <v>148.79674560894563</v>
      </c>
      <c r="K452" s="127">
        <f t="shared" si="587"/>
        <v>135.30751020762747</v>
      </c>
      <c r="L452" s="127">
        <f t="shared" si="587"/>
        <v>144.7296007541093</v>
      </c>
      <c r="M452" s="127">
        <f t="shared" si="587"/>
        <v>164.21533279388797</v>
      </c>
      <c r="N452" s="127">
        <f t="shared" si="587"/>
        <v>180.69396230631705</v>
      </c>
      <c r="O452" s="127">
        <f t="shared" si="587"/>
        <v>185.56814213043808</v>
      </c>
      <c r="P452" s="127">
        <f t="shared" si="587"/>
        <v>129.17510055451635</v>
      </c>
      <c r="Q452" s="127">
        <f t="shared" si="587"/>
        <v>138.00808936863928</v>
      </c>
      <c r="R452" s="127">
        <f t="shared" si="587"/>
        <v>71.742027351250954</v>
      </c>
      <c r="S452" s="127">
        <f t="shared" si="587"/>
        <v>122.36956803104982</v>
      </c>
      <c r="T452" s="127">
        <f t="shared" si="587"/>
        <v>77.748489914828326</v>
      </c>
      <c r="U452" s="127">
        <f t="shared" si="587"/>
        <v>125.12672936896647</v>
      </c>
      <c r="V452" s="127">
        <f t="shared" si="587"/>
        <v>83.234324675122238</v>
      </c>
      <c r="W452" s="127">
        <f t="shared" si="587"/>
        <v>128.29972731873963</v>
      </c>
      <c r="X452" s="127">
        <f t="shared" si="587"/>
        <v>145.68357188074657</v>
      </c>
      <c r="Y452" s="127">
        <f t="shared" si="587"/>
        <v>130.77380674065336</v>
      </c>
      <c r="Z452" s="127">
        <f t="shared" si="587"/>
        <v>146.92789280214973</v>
      </c>
      <c r="AA452" s="127">
        <f t="shared" si="587"/>
        <v>133.09709426561915</v>
      </c>
      <c r="AB452" s="127">
        <f t="shared" si="587"/>
        <v>148.17327402300361</v>
      </c>
      <c r="AC452" s="127">
        <f t="shared" si="587"/>
        <v>146.20544518148151</v>
      </c>
      <c r="AD452" s="127">
        <f t="shared" si="587"/>
        <v>99.338715313247164</v>
      </c>
      <c r="AE452" s="127">
        <f t="shared" si="587"/>
        <v>135.89664511854525</v>
      </c>
      <c r="AF452" s="127">
        <f t="shared" si="587"/>
        <v>102.84431164522374</v>
      </c>
      <c r="AG452" s="127">
        <f t="shared" si="587"/>
        <v>137.3203955799699</v>
      </c>
      <c r="AH452" s="127">
        <f t="shared" si="587"/>
        <v>105.73562221648831</v>
      </c>
      <c r="AI452" s="127">
        <f t="shared" si="587"/>
        <v>138.90379729563318</v>
      </c>
      <c r="AJ452" s="127">
        <f t="shared" si="587"/>
        <v>150.73966306952354</v>
      </c>
      <c r="AK452" s="127">
        <f t="shared" si="587"/>
        <v>139.36293850941237</v>
      </c>
      <c r="AL452" s="127">
        <f t="shared" si="587"/>
        <v>151.14033817160671</v>
      </c>
      <c r="AM452" s="127">
        <f t="shared" si="587"/>
        <v>140.76508549629659</v>
      </c>
      <c r="AN452" s="127">
        <f t="shared" si="587"/>
        <v>151.6400638773782</v>
      </c>
      <c r="AO452" s="127">
        <f t="shared" si="587"/>
        <v>150.17929048020397</v>
      </c>
      <c r="AP452" s="127">
        <f t="shared" si="587"/>
        <v>40.431598208159222</v>
      </c>
      <c r="AQ452" s="127">
        <f t="shared" si="587"/>
        <v>77.321047713831817</v>
      </c>
      <c r="AR452" s="127">
        <f t="shared" si="587"/>
        <v>43.384741880592507</v>
      </c>
      <c r="AS452" s="127">
        <f t="shared" si="587"/>
        <v>79.842297788315577</v>
      </c>
      <c r="AT452" s="127">
        <f t="shared" si="587"/>
        <v>46.142941537233114</v>
      </c>
      <c r="AU452" s="127">
        <f t="shared" si="587"/>
        <v>82.172033979886777</v>
      </c>
      <c r="AV452" s="127">
        <f t="shared" si="587"/>
        <v>119.20017078024333</v>
      </c>
      <c r="AW452" s="127">
        <f t="shared" si="587"/>
        <v>84.487167243869806</v>
      </c>
      <c r="AX452" s="127">
        <f t="shared" si="587"/>
        <v>120.46137710518882</v>
      </c>
      <c r="AY452" s="127">
        <f t="shared" si="587"/>
        <v>86.554236623325281</v>
      </c>
      <c r="BA452" s="140" t="s">
        <v>114</v>
      </c>
      <c r="BB452" s="140" t="s">
        <v>114</v>
      </c>
      <c r="BC452" s="140" t="s">
        <v>114</v>
      </c>
      <c r="BD452" s="140" t="s">
        <v>114</v>
      </c>
      <c r="BF452" s="77" t="s">
        <v>247</v>
      </c>
      <c r="BG452" s="77" t="str">
        <f t="shared" si="573"/>
        <v>Requests per active driverWeak  Case Scenario</v>
      </c>
    </row>
    <row r="453" spans="2:59" x14ac:dyDescent="0.25">
      <c r="B453" s="91" t="s">
        <v>136</v>
      </c>
      <c r="C453" s="91" t="s">
        <v>137</v>
      </c>
      <c r="D453" s="97">
        <f t="shared" ref="D453:AY453" si="588">D381/D382</f>
        <v>0.28616198406293369</v>
      </c>
      <c r="E453" s="97">
        <f t="shared" si="588"/>
        <v>0.28012656860517532</v>
      </c>
      <c r="F453" s="97">
        <f t="shared" si="588"/>
        <v>0.26417186402044796</v>
      </c>
      <c r="G453" s="97">
        <f t="shared" si="588"/>
        <v>0.25663555332654575</v>
      </c>
      <c r="H453" s="97">
        <f t="shared" si="588"/>
        <v>0.25264236562896009</v>
      </c>
      <c r="I453" s="97">
        <f t="shared" si="588"/>
        <v>0.2583442577621663</v>
      </c>
      <c r="J453" s="97">
        <f t="shared" si="588"/>
        <v>0.25873797372293528</v>
      </c>
      <c r="K453" s="97">
        <f t="shared" si="588"/>
        <v>0.25359393083142523</v>
      </c>
      <c r="L453" s="97">
        <f t="shared" si="588"/>
        <v>0.25921382888175948</v>
      </c>
      <c r="M453" s="97">
        <f t="shared" si="588"/>
        <v>0.25710994769291945</v>
      </c>
      <c r="N453" s="97">
        <f t="shared" si="588"/>
        <v>0.25877823520816534</v>
      </c>
      <c r="O453" s="97">
        <f t="shared" si="588"/>
        <v>0.25993356275930207</v>
      </c>
      <c r="P453" s="97">
        <f t="shared" si="588"/>
        <v>0.26163803311333578</v>
      </c>
      <c r="Q453" s="97">
        <f t="shared" si="588"/>
        <v>0.25988122958655746</v>
      </c>
      <c r="R453" s="97">
        <f t="shared" si="588"/>
        <v>0.25843796888171677</v>
      </c>
      <c r="S453" s="97">
        <f t="shared" si="588"/>
        <v>0.25800873324740753</v>
      </c>
      <c r="T453" s="97">
        <f t="shared" si="588"/>
        <v>0.25810817789197243</v>
      </c>
      <c r="U453" s="97">
        <f t="shared" si="588"/>
        <v>0.25850813386675647</v>
      </c>
      <c r="V453" s="97">
        <f t="shared" si="588"/>
        <v>0.25852108151337755</v>
      </c>
      <c r="W453" s="97">
        <f t="shared" si="588"/>
        <v>0.25850416074473159</v>
      </c>
      <c r="X453" s="97">
        <f t="shared" si="588"/>
        <v>0.25887788448210047</v>
      </c>
      <c r="Y453" s="97">
        <f t="shared" si="588"/>
        <v>0.25885100004284317</v>
      </c>
      <c r="Z453" s="97">
        <f t="shared" si="588"/>
        <v>0.25900400376083837</v>
      </c>
      <c r="AA453" s="97">
        <f t="shared" si="588"/>
        <v>0.25902465877209158</v>
      </c>
      <c r="AB453" s="97">
        <f t="shared" si="588"/>
        <v>0.25893597468001817</v>
      </c>
      <c r="AC453" s="97">
        <f t="shared" si="588"/>
        <v>0.25872111757434252</v>
      </c>
      <c r="AD453" s="97">
        <f t="shared" si="588"/>
        <v>0.25862813733982459</v>
      </c>
      <c r="AE453" s="97">
        <f t="shared" si="588"/>
        <v>0.25864351512529377</v>
      </c>
      <c r="AF453" s="97">
        <f t="shared" si="588"/>
        <v>0.25869515622587336</v>
      </c>
      <c r="AG453" s="97">
        <f t="shared" si="588"/>
        <v>0.25874333881631278</v>
      </c>
      <c r="AH453" s="97">
        <f t="shared" si="588"/>
        <v>0.25876281940954654</v>
      </c>
      <c r="AI453" s="97">
        <f t="shared" si="588"/>
        <v>0.2587829177653127</v>
      </c>
      <c r="AJ453" s="97">
        <f t="shared" si="588"/>
        <v>0.25880621335590087</v>
      </c>
      <c r="AK453" s="97">
        <f t="shared" si="588"/>
        <v>0.25880017882709172</v>
      </c>
      <c r="AL453" s="97">
        <f t="shared" si="588"/>
        <v>0.25879588188568631</v>
      </c>
      <c r="AM453" s="97">
        <f t="shared" si="588"/>
        <v>0.25877834355036955</v>
      </c>
      <c r="AN453" s="97">
        <f t="shared" si="588"/>
        <v>0.25875773542871006</v>
      </c>
      <c r="AO453" s="97">
        <f t="shared" si="588"/>
        <v>0.25874302746936539</v>
      </c>
      <c r="AP453" s="97">
        <f t="shared" si="588"/>
        <v>0.25874484087547983</v>
      </c>
      <c r="AQ453" s="97">
        <f t="shared" si="588"/>
        <v>0.25875452538563087</v>
      </c>
      <c r="AR453" s="97">
        <f t="shared" si="588"/>
        <v>0.25876375701543264</v>
      </c>
      <c r="AS453" s="97">
        <f t="shared" si="588"/>
        <v>0.25876947219829538</v>
      </c>
      <c r="AT453" s="97">
        <f t="shared" si="588"/>
        <v>0.25877165206000297</v>
      </c>
      <c r="AU453" s="97">
        <f t="shared" si="588"/>
        <v>0.25877238925138552</v>
      </c>
      <c r="AV453" s="97">
        <f t="shared" si="588"/>
        <v>0.25877151023756756</v>
      </c>
      <c r="AW453" s="97">
        <f t="shared" si="588"/>
        <v>0.25876861314677274</v>
      </c>
      <c r="AX453" s="97">
        <f t="shared" si="588"/>
        <v>0.25876597985973793</v>
      </c>
      <c r="AY453" s="97">
        <f t="shared" si="588"/>
        <v>0.25876348816868922</v>
      </c>
      <c r="BA453" s="140" t="s">
        <v>114</v>
      </c>
      <c r="BB453" s="140" t="s">
        <v>114</v>
      </c>
      <c r="BC453" s="140" t="s">
        <v>114</v>
      </c>
      <c r="BD453" s="140" t="s">
        <v>114</v>
      </c>
      <c r="BF453" s="77" t="s">
        <v>247</v>
      </c>
      <c r="BG453" s="77" t="str">
        <f t="shared" si="573"/>
        <v>Vehicle utiilization rateWeak  Case Scenario</v>
      </c>
    </row>
    <row r="454" spans="2:59" x14ac:dyDescent="0.25">
      <c r="B454" s="91" t="s">
        <v>138</v>
      </c>
      <c r="C454" s="91" t="s">
        <v>114</v>
      </c>
      <c r="D454" s="98">
        <f t="shared" ref="D454:AY454" si="589">D393/D392</f>
        <v>21.542256862080652</v>
      </c>
      <c r="E454" s="98">
        <f t="shared" si="589"/>
        <v>22.345671605975163</v>
      </c>
      <c r="F454" s="98">
        <f t="shared" si="589"/>
        <v>22.492829805874486</v>
      </c>
      <c r="G454" s="98">
        <f t="shared" si="589"/>
        <v>21.647949503794514</v>
      </c>
      <c r="H454" s="98">
        <f t="shared" si="589"/>
        <v>20.974339926331755</v>
      </c>
      <c r="I454" s="98">
        <f t="shared" si="589"/>
        <v>23.362942631356699</v>
      </c>
      <c r="J454" s="98">
        <f t="shared" si="589"/>
        <v>24.014689593332982</v>
      </c>
      <c r="K454" s="98">
        <f t="shared" si="589"/>
        <v>21.789462253496655</v>
      </c>
      <c r="L454" s="98">
        <f t="shared" si="589"/>
        <v>22.677323697492195</v>
      </c>
      <c r="M454" s="98">
        <f t="shared" si="589"/>
        <v>24.28315236822792</v>
      </c>
      <c r="N454" s="98">
        <f t="shared" si="589"/>
        <v>26.191410905840286</v>
      </c>
      <c r="O454" s="98">
        <f t="shared" si="589"/>
        <v>29.515108951484322</v>
      </c>
      <c r="P454" s="98">
        <f t="shared" si="589"/>
        <v>27.201202500511044</v>
      </c>
      <c r="Q454" s="98">
        <f t="shared" si="589"/>
        <v>29.061219766890531</v>
      </c>
      <c r="R454" s="98">
        <f t="shared" si="589"/>
        <v>15.107163883762505</v>
      </c>
      <c r="S454" s="98">
        <f t="shared" si="589"/>
        <v>25.76811928633154</v>
      </c>
      <c r="T454" s="98">
        <f t="shared" si="589"/>
        <v>16.371981977979146</v>
      </c>
      <c r="U454" s="98">
        <f t="shared" si="589"/>
        <v>26.348711858408532</v>
      </c>
      <c r="V454" s="98">
        <f t="shared" si="589"/>
        <v>17.527168244980508</v>
      </c>
      <c r="W454" s="98">
        <f t="shared" si="589"/>
        <v>27.01686972625599</v>
      </c>
      <c r="X454" s="98">
        <f t="shared" si="589"/>
        <v>30.677493748522526</v>
      </c>
      <c r="Y454" s="98">
        <f t="shared" si="589"/>
        <v>27.537851982657799</v>
      </c>
      <c r="Z454" s="98">
        <f t="shared" si="589"/>
        <v>30.939518126389565</v>
      </c>
      <c r="AA454" s="98">
        <f t="shared" si="589"/>
        <v>28.027081053602739</v>
      </c>
      <c r="AB454" s="98">
        <f t="shared" si="589"/>
        <v>31.201765778091485</v>
      </c>
      <c r="AC454" s="98">
        <f t="shared" si="589"/>
        <v>30.787387847864913</v>
      </c>
      <c r="AD454" s="98">
        <f t="shared" si="589"/>
        <v>20.91836971503545</v>
      </c>
      <c r="AE454" s="98">
        <f t="shared" si="589"/>
        <v>28.616599848897057</v>
      </c>
      <c r="AF454" s="98">
        <f t="shared" si="589"/>
        <v>21.656564888112939</v>
      </c>
      <c r="AG454" s="98">
        <f t="shared" si="589"/>
        <v>28.916407818429573</v>
      </c>
      <c r="AH454" s="98">
        <f t="shared" si="589"/>
        <v>22.265406096698989</v>
      </c>
      <c r="AI454" s="98">
        <f t="shared" si="589"/>
        <v>29.24983454325907</v>
      </c>
      <c r="AJ454" s="98">
        <f t="shared" si="589"/>
        <v>31.742186244960173</v>
      </c>
      <c r="AK454" s="98">
        <f t="shared" si="589"/>
        <v>29.346518757776611</v>
      </c>
      <c r="AL454" s="98">
        <f t="shared" si="589"/>
        <v>31.826558887535185</v>
      </c>
      <c r="AM454" s="98">
        <f t="shared" si="589"/>
        <v>29.641777549618023</v>
      </c>
      <c r="AN454" s="98">
        <f t="shared" si="589"/>
        <v>31.931789230372527</v>
      </c>
      <c r="AO454" s="98">
        <f t="shared" si="589"/>
        <v>31.624185111518941</v>
      </c>
      <c r="AP454" s="98">
        <f t="shared" si="589"/>
        <v>8.5139325269213941</v>
      </c>
      <c r="AQ454" s="98">
        <f t="shared" si="589"/>
        <v>16.281972821286733</v>
      </c>
      <c r="AR454" s="98">
        <f t="shared" si="589"/>
        <v>9.1357943153165877</v>
      </c>
      <c r="AS454" s="98">
        <f t="shared" si="589"/>
        <v>16.812888094710637</v>
      </c>
      <c r="AT454" s="98">
        <f t="shared" si="589"/>
        <v>9.7166055326104157</v>
      </c>
      <c r="AU454" s="98">
        <f t="shared" si="589"/>
        <v>17.303475101398913</v>
      </c>
      <c r="AV454" s="98">
        <f t="shared" si="589"/>
        <v>25.100719640009096</v>
      </c>
      <c r="AW454" s="98">
        <f t="shared" si="589"/>
        <v>17.790987079008669</v>
      </c>
      <c r="AX454" s="98">
        <f t="shared" si="589"/>
        <v>25.366299682079887</v>
      </c>
      <c r="AY454" s="98">
        <f t="shared" si="589"/>
        <v>18.226262705130164</v>
      </c>
      <c r="BA454" s="140" t="s">
        <v>114</v>
      </c>
      <c r="BB454" s="140" t="s">
        <v>114</v>
      </c>
      <c r="BC454" s="140" t="s">
        <v>114</v>
      </c>
      <c r="BD454" s="140" t="s">
        <v>114</v>
      </c>
      <c r="BF454" s="77" t="s">
        <v>247</v>
      </c>
      <c r="BG454" s="77" t="str">
        <f t="shared" si="573"/>
        <v>Act. Riders to act drivers ratioWeak  Case Scenario</v>
      </c>
    </row>
    <row r="455" spans="2:59" x14ac:dyDescent="0.25">
      <c r="B455" s="91" t="s">
        <v>251</v>
      </c>
      <c r="C455" s="91" t="s">
        <v>116</v>
      </c>
      <c r="D455" s="98">
        <f t="shared" ref="D455:O455" si="590">D380/D330</f>
        <v>5.3038689392564429</v>
      </c>
      <c r="E455" s="98">
        <f t="shared" si="590"/>
        <v>5.2536773463964748</v>
      </c>
      <c r="F455" s="98">
        <f t="shared" si="590"/>
        <v>4.9430852469686828</v>
      </c>
      <c r="G455" s="98">
        <f t="shared" si="590"/>
        <v>4.6294746687803334</v>
      </c>
      <c r="H455" s="98">
        <f t="shared" si="590"/>
        <v>4.4322793389163113</v>
      </c>
      <c r="I455" s="98">
        <f t="shared" si="590"/>
        <v>4.3876946233194873</v>
      </c>
      <c r="J455" s="98">
        <f t="shared" si="590"/>
        <v>4.317606909712234</v>
      </c>
      <c r="K455" s="98">
        <f t="shared" si="590"/>
        <v>4.3079777477417167</v>
      </c>
      <c r="L455" s="98">
        <f t="shared" si="590"/>
        <v>4.323146167100159</v>
      </c>
      <c r="M455" s="98">
        <f t="shared" si="590"/>
        <v>4.3383922963881725</v>
      </c>
      <c r="N455" s="98">
        <f t="shared" si="590"/>
        <v>4.3223072534202593</v>
      </c>
      <c r="O455" s="98">
        <f t="shared" si="590"/>
        <v>4.3265183460336818</v>
      </c>
      <c r="P455" s="144">
        <f>AVERAGE(D455:O455)</f>
        <v>4.573835740336162</v>
      </c>
      <c r="Q455" s="144">
        <f>P455</f>
        <v>4.573835740336162</v>
      </c>
      <c r="R455" s="144">
        <f t="shared" ref="R455:AY456" si="591">Q455</f>
        <v>4.573835740336162</v>
      </c>
      <c r="S455" s="144">
        <f t="shared" si="591"/>
        <v>4.573835740336162</v>
      </c>
      <c r="T455" s="144">
        <f t="shared" si="591"/>
        <v>4.573835740336162</v>
      </c>
      <c r="U455" s="144">
        <f t="shared" si="591"/>
        <v>4.573835740336162</v>
      </c>
      <c r="V455" s="144">
        <f t="shared" si="591"/>
        <v>4.573835740336162</v>
      </c>
      <c r="W455" s="144">
        <f t="shared" si="591"/>
        <v>4.573835740336162</v>
      </c>
      <c r="X455" s="144">
        <f t="shared" si="591"/>
        <v>4.573835740336162</v>
      </c>
      <c r="Y455" s="144">
        <f t="shared" si="591"/>
        <v>4.573835740336162</v>
      </c>
      <c r="Z455" s="144">
        <f t="shared" si="591"/>
        <v>4.573835740336162</v>
      </c>
      <c r="AA455" s="144">
        <f t="shared" si="591"/>
        <v>4.573835740336162</v>
      </c>
      <c r="AB455" s="144">
        <f t="shared" si="591"/>
        <v>4.573835740336162</v>
      </c>
      <c r="AC455" s="144">
        <f t="shared" si="591"/>
        <v>4.573835740336162</v>
      </c>
      <c r="AD455" s="144">
        <f t="shared" si="591"/>
        <v>4.573835740336162</v>
      </c>
      <c r="AE455" s="144">
        <f t="shared" si="591"/>
        <v>4.573835740336162</v>
      </c>
      <c r="AF455" s="144">
        <f t="shared" si="591"/>
        <v>4.573835740336162</v>
      </c>
      <c r="AG455" s="144">
        <f t="shared" si="591"/>
        <v>4.573835740336162</v>
      </c>
      <c r="AH455" s="144">
        <f t="shared" si="591"/>
        <v>4.573835740336162</v>
      </c>
      <c r="AI455" s="144">
        <f t="shared" si="591"/>
        <v>4.573835740336162</v>
      </c>
      <c r="AJ455" s="144">
        <f t="shared" si="591"/>
        <v>4.573835740336162</v>
      </c>
      <c r="AK455" s="144">
        <f t="shared" si="591"/>
        <v>4.573835740336162</v>
      </c>
      <c r="AL455" s="144">
        <f t="shared" si="591"/>
        <v>4.573835740336162</v>
      </c>
      <c r="AM455" s="144">
        <f t="shared" si="591"/>
        <v>4.573835740336162</v>
      </c>
      <c r="AN455" s="144">
        <f t="shared" si="591"/>
        <v>4.573835740336162</v>
      </c>
      <c r="AO455" s="144">
        <f t="shared" si="591"/>
        <v>4.573835740336162</v>
      </c>
      <c r="AP455" s="144">
        <f t="shared" si="591"/>
        <v>4.573835740336162</v>
      </c>
      <c r="AQ455" s="144">
        <f t="shared" si="591"/>
        <v>4.573835740336162</v>
      </c>
      <c r="AR455" s="144">
        <f t="shared" si="591"/>
        <v>4.573835740336162</v>
      </c>
      <c r="AS455" s="144">
        <f t="shared" si="591"/>
        <v>4.573835740336162</v>
      </c>
      <c r="AT455" s="144">
        <f t="shared" si="591"/>
        <v>4.573835740336162</v>
      </c>
      <c r="AU455" s="144">
        <f t="shared" si="591"/>
        <v>4.573835740336162</v>
      </c>
      <c r="AV455" s="144">
        <f t="shared" si="591"/>
        <v>4.573835740336162</v>
      </c>
      <c r="AW455" s="144">
        <f t="shared" si="591"/>
        <v>4.573835740336162</v>
      </c>
      <c r="AX455" s="144">
        <f t="shared" si="591"/>
        <v>4.573835740336162</v>
      </c>
      <c r="AY455" s="144">
        <f t="shared" si="591"/>
        <v>4.573835740336162</v>
      </c>
      <c r="BA455" s="140" t="s">
        <v>114</v>
      </c>
      <c r="BB455" s="140" t="s">
        <v>114</v>
      </c>
      <c r="BC455" s="140" t="s">
        <v>114</v>
      </c>
      <c r="BD455" s="140" t="s">
        <v>114</v>
      </c>
      <c r="BF455" s="77" t="s">
        <v>247</v>
      </c>
      <c r="BG455" s="77" t="str">
        <f t="shared" si="573"/>
        <v>Rider Miles/TripWeak  Case Scenario</v>
      </c>
    </row>
    <row r="456" spans="2:59" x14ac:dyDescent="0.25">
      <c r="B456" s="91" t="s">
        <v>285</v>
      </c>
      <c r="C456" s="91" t="s">
        <v>115</v>
      </c>
      <c r="D456" s="98">
        <f t="shared" ref="D456:O456" si="592">D377/D392</f>
        <v>50.80509649632711</v>
      </c>
      <c r="E456" s="98">
        <f t="shared" si="592"/>
        <v>49.046264967201296</v>
      </c>
      <c r="F456" s="98">
        <f t="shared" si="592"/>
        <v>54.243035964726396</v>
      </c>
      <c r="G456" s="98">
        <f t="shared" si="592"/>
        <v>55.640046752800934</v>
      </c>
      <c r="H456" s="98">
        <f t="shared" si="592"/>
        <v>55.897014257172991</v>
      </c>
      <c r="I456" s="98">
        <f t="shared" si="592"/>
        <v>58.746847974311414</v>
      </c>
      <c r="J456" s="98">
        <f t="shared" si="592"/>
        <v>56.637681466570122</v>
      </c>
      <c r="K456" s="98">
        <f t="shared" si="592"/>
        <v>58.449938935402741</v>
      </c>
      <c r="L456" s="98">
        <f t="shared" si="592"/>
        <v>62.478324329578854</v>
      </c>
      <c r="M456" s="98">
        <f t="shared" si="592"/>
        <v>66.202104240938993</v>
      </c>
      <c r="N456" s="98">
        <f t="shared" si="592"/>
        <v>65.704609536386158</v>
      </c>
      <c r="O456" s="98">
        <f t="shared" si="592"/>
        <v>68.745442846413937</v>
      </c>
      <c r="P456" s="144">
        <f>AVERAGE(D456:O456)</f>
        <v>58.549700647319241</v>
      </c>
      <c r="Q456" s="144">
        <f>P456</f>
        <v>58.549700647319241</v>
      </c>
      <c r="R456" s="144">
        <f t="shared" si="591"/>
        <v>58.549700647319241</v>
      </c>
      <c r="S456" s="144">
        <f t="shared" si="591"/>
        <v>58.549700647319241</v>
      </c>
      <c r="T456" s="144">
        <f t="shared" si="591"/>
        <v>58.549700647319241</v>
      </c>
      <c r="U456" s="144">
        <f t="shared" si="591"/>
        <v>58.549700647319241</v>
      </c>
      <c r="V456" s="144">
        <f t="shared" si="591"/>
        <v>58.549700647319241</v>
      </c>
      <c r="W456" s="144">
        <f t="shared" si="591"/>
        <v>58.549700647319241</v>
      </c>
      <c r="X456" s="144">
        <f t="shared" si="591"/>
        <v>58.549700647319241</v>
      </c>
      <c r="Y456" s="144">
        <f t="shared" si="591"/>
        <v>58.549700647319241</v>
      </c>
      <c r="Z456" s="144">
        <f t="shared" si="591"/>
        <v>58.549700647319241</v>
      </c>
      <c r="AA456" s="144">
        <f t="shared" si="591"/>
        <v>58.549700647319241</v>
      </c>
      <c r="AB456" s="144">
        <f t="shared" si="591"/>
        <v>58.549700647319241</v>
      </c>
      <c r="AC456" s="144">
        <f t="shared" si="591"/>
        <v>58.549700647319241</v>
      </c>
      <c r="AD456" s="144">
        <f t="shared" si="591"/>
        <v>58.549700647319241</v>
      </c>
      <c r="AE456" s="144">
        <f t="shared" si="591"/>
        <v>58.549700647319241</v>
      </c>
      <c r="AF456" s="144">
        <f t="shared" si="591"/>
        <v>58.549700647319241</v>
      </c>
      <c r="AG456" s="144">
        <f t="shared" si="591"/>
        <v>58.549700647319241</v>
      </c>
      <c r="AH456" s="144">
        <f t="shared" si="591"/>
        <v>58.549700647319241</v>
      </c>
      <c r="AI456" s="144">
        <f t="shared" si="591"/>
        <v>58.549700647319241</v>
      </c>
      <c r="AJ456" s="144">
        <f t="shared" si="591"/>
        <v>58.549700647319241</v>
      </c>
      <c r="AK456" s="144">
        <f t="shared" si="591"/>
        <v>58.549700647319241</v>
      </c>
      <c r="AL456" s="144">
        <f t="shared" si="591"/>
        <v>58.549700647319241</v>
      </c>
      <c r="AM456" s="144">
        <f t="shared" si="591"/>
        <v>58.549700647319241</v>
      </c>
      <c r="AN456" s="144">
        <f t="shared" si="591"/>
        <v>58.549700647319241</v>
      </c>
      <c r="AO456" s="144">
        <f t="shared" si="591"/>
        <v>58.549700647319241</v>
      </c>
      <c r="AP456" s="144">
        <f t="shared" si="591"/>
        <v>58.549700647319241</v>
      </c>
      <c r="AQ456" s="144">
        <f t="shared" si="591"/>
        <v>58.549700647319241</v>
      </c>
      <c r="AR456" s="144">
        <f t="shared" si="591"/>
        <v>58.549700647319241</v>
      </c>
      <c r="AS456" s="144">
        <f t="shared" si="591"/>
        <v>58.549700647319241</v>
      </c>
      <c r="AT456" s="144">
        <f t="shared" si="591"/>
        <v>58.549700647319241</v>
      </c>
      <c r="AU456" s="144">
        <f t="shared" si="591"/>
        <v>58.549700647319241</v>
      </c>
      <c r="AV456" s="144">
        <f t="shared" si="591"/>
        <v>58.549700647319241</v>
      </c>
      <c r="AW456" s="144">
        <f t="shared" si="591"/>
        <v>58.549700647319241</v>
      </c>
      <c r="AX456" s="144">
        <f t="shared" si="591"/>
        <v>58.549700647319241</v>
      </c>
      <c r="AY456" s="144">
        <f t="shared" si="591"/>
        <v>58.549700647319241</v>
      </c>
      <c r="BA456" s="140" t="s">
        <v>114</v>
      </c>
      <c r="BB456" s="140" t="s">
        <v>114</v>
      </c>
      <c r="BC456" s="140" t="s">
        <v>114</v>
      </c>
      <c r="BD456" s="140" t="s">
        <v>114</v>
      </c>
      <c r="BF456" s="77" t="s">
        <v>247</v>
      </c>
      <c r="BG456" s="77" t="str">
        <f t="shared" si="573"/>
        <v>Supply hours/active driverWeak  Case Scenario</v>
      </c>
    </row>
    <row r="457" spans="2:59" x14ac:dyDescent="0.25">
      <c r="B457" s="91"/>
      <c r="C457" s="94"/>
      <c r="D457" s="96"/>
      <c r="E457" s="96"/>
      <c r="F457" s="96"/>
      <c r="G457" s="96"/>
      <c r="H457" s="96"/>
      <c r="I457" s="96"/>
      <c r="J457" s="96"/>
      <c r="K457" s="96"/>
      <c r="L457" s="96"/>
      <c r="M457" s="96"/>
      <c r="N457" s="96"/>
      <c r="O457" s="96"/>
      <c r="BA457" s="140" t="s">
        <v>114</v>
      </c>
      <c r="BB457" s="140" t="s">
        <v>114</v>
      </c>
      <c r="BC457" s="140" t="s">
        <v>114</v>
      </c>
      <c r="BD457" s="140" t="s">
        <v>114</v>
      </c>
      <c r="BF457" s="77" t="s">
        <v>247</v>
      </c>
      <c r="BG457" s="77" t="str">
        <f t="shared" si="573"/>
        <v>Weak  Case Scenario</v>
      </c>
    </row>
    <row r="458" spans="2:59" x14ac:dyDescent="0.25">
      <c r="B458" s="88" t="s">
        <v>139</v>
      </c>
      <c r="C458" s="89"/>
      <c r="D458" s="70">
        <v>44562</v>
      </c>
      <c r="E458" s="70">
        <v>44593</v>
      </c>
      <c r="F458" s="70">
        <v>44621</v>
      </c>
      <c r="G458" s="70">
        <v>44652</v>
      </c>
      <c r="H458" s="70">
        <v>44682</v>
      </c>
      <c r="I458" s="70">
        <v>44713</v>
      </c>
      <c r="J458" s="70">
        <v>44743</v>
      </c>
      <c r="K458" s="70">
        <v>44774</v>
      </c>
      <c r="L458" s="70">
        <v>44805</v>
      </c>
      <c r="M458" s="70">
        <v>44835</v>
      </c>
      <c r="N458" s="70">
        <v>44866</v>
      </c>
      <c r="O458" s="70">
        <v>44896</v>
      </c>
      <c r="P458" s="70">
        <v>44927</v>
      </c>
      <c r="Q458" s="70">
        <v>44958</v>
      </c>
      <c r="R458" s="70">
        <v>44986</v>
      </c>
      <c r="S458" s="70">
        <v>45017</v>
      </c>
      <c r="T458" s="70">
        <v>45047</v>
      </c>
      <c r="U458" s="70">
        <v>45078</v>
      </c>
      <c r="V458" s="70">
        <v>45108</v>
      </c>
      <c r="W458" s="70">
        <v>45139</v>
      </c>
      <c r="X458" s="70">
        <v>45170</v>
      </c>
      <c r="Y458" s="70">
        <v>45200</v>
      </c>
      <c r="Z458" s="70">
        <v>45231</v>
      </c>
      <c r="AA458" s="70">
        <v>45261</v>
      </c>
      <c r="AB458" s="70">
        <v>45292</v>
      </c>
      <c r="AC458" s="70">
        <v>45323</v>
      </c>
      <c r="AD458" s="70">
        <v>45352</v>
      </c>
      <c r="AE458" s="70">
        <v>45383</v>
      </c>
      <c r="AF458" s="70">
        <v>45413</v>
      </c>
      <c r="AG458" s="70">
        <v>45444</v>
      </c>
      <c r="AH458" s="70">
        <v>45474</v>
      </c>
      <c r="AI458" s="70">
        <v>45505</v>
      </c>
      <c r="AJ458" s="70">
        <v>45536</v>
      </c>
      <c r="AK458" s="70">
        <v>45566</v>
      </c>
      <c r="AL458" s="70">
        <v>45597</v>
      </c>
      <c r="AM458" s="70">
        <v>45627</v>
      </c>
      <c r="AN458" s="70">
        <v>45658</v>
      </c>
      <c r="AO458" s="70">
        <v>45689</v>
      </c>
      <c r="AP458" s="70">
        <v>45717</v>
      </c>
      <c r="AQ458" s="70">
        <v>45748</v>
      </c>
      <c r="AR458" s="70">
        <v>45778</v>
      </c>
      <c r="AS458" s="70">
        <v>45809</v>
      </c>
      <c r="AT458" s="70">
        <v>45839</v>
      </c>
      <c r="AU458" s="70">
        <v>45870</v>
      </c>
      <c r="AV458" s="70">
        <v>45901</v>
      </c>
      <c r="AW458" s="70">
        <v>45931</v>
      </c>
      <c r="AX458" s="70">
        <v>45962</v>
      </c>
      <c r="AY458" s="70">
        <v>45992</v>
      </c>
      <c r="BA458" s="140" t="s">
        <v>114</v>
      </c>
      <c r="BB458" s="140" t="s">
        <v>114</v>
      </c>
      <c r="BC458" s="140" t="s">
        <v>114</v>
      </c>
      <c r="BD458" s="140" t="s">
        <v>114</v>
      </c>
      <c r="BF458" s="77" t="s">
        <v>247</v>
      </c>
      <c r="BG458" s="77" t="str">
        <f t="shared" si="573"/>
        <v>Profitability performanceWeak  Case Scenario</v>
      </c>
    </row>
    <row r="459" spans="2:59" x14ac:dyDescent="0.25">
      <c r="B459" s="91" t="s">
        <v>140</v>
      </c>
      <c r="C459" s="91" t="s">
        <v>119</v>
      </c>
      <c r="D459" s="168">
        <f t="shared" ref="D459:AY459" si="593">D347/D336</f>
        <v>0.10420545480669006</v>
      </c>
      <c r="E459" s="168">
        <f t="shared" si="593"/>
        <v>8.6172122948137433E-2</v>
      </c>
      <c r="F459" s="168">
        <f t="shared" si="593"/>
        <v>9.3754356731611865E-2</v>
      </c>
      <c r="G459" s="168">
        <f t="shared" si="593"/>
        <v>8.0857478660015816E-2</v>
      </c>
      <c r="H459" s="168">
        <f t="shared" si="593"/>
        <v>5.8051623828239036E-2</v>
      </c>
      <c r="I459" s="168">
        <f t="shared" si="593"/>
        <v>4.8674729130723411E-2</v>
      </c>
      <c r="J459" s="168">
        <f t="shared" si="593"/>
        <v>3.9327935011007113E-2</v>
      </c>
      <c r="K459" s="168">
        <f t="shared" si="593"/>
        <v>8.5894913917750018E-2</v>
      </c>
      <c r="L459" s="168">
        <f t="shared" si="593"/>
        <v>-1.2532368421607459E-2</v>
      </c>
      <c r="M459" s="168">
        <f t="shared" si="593"/>
        <v>2.2367241913624596E-2</v>
      </c>
      <c r="N459" s="168">
        <f t="shared" si="593"/>
        <v>3.6309009873249122E-2</v>
      </c>
      <c r="O459" s="168">
        <f t="shared" si="593"/>
        <v>7.5376993849236504E-2</v>
      </c>
      <c r="P459" s="168">
        <f t="shared" si="593"/>
        <v>3.9900571188732997E-2</v>
      </c>
      <c r="Q459" s="168">
        <f t="shared" si="593"/>
        <v>3.9900571188732942E-2</v>
      </c>
      <c r="R459" s="168">
        <f t="shared" si="593"/>
        <v>3.9900571188732935E-2</v>
      </c>
      <c r="S459" s="168">
        <f t="shared" si="593"/>
        <v>3.9900571188733004E-2</v>
      </c>
      <c r="T459" s="168">
        <f t="shared" si="593"/>
        <v>3.9900571188732928E-2</v>
      </c>
      <c r="U459" s="168">
        <f t="shared" si="593"/>
        <v>3.990057118873299E-2</v>
      </c>
      <c r="V459" s="168">
        <f t="shared" si="593"/>
        <v>3.9900571188732969E-2</v>
      </c>
      <c r="W459" s="168">
        <f t="shared" si="593"/>
        <v>3.9900571188732949E-2</v>
      </c>
      <c r="X459" s="168">
        <f t="shared" si="593"/>
        <v>3.9900571188732969E-2</v>
      </c>
      <c r="Y459" s="168">
        <f t="shared" si="593"/>
        <v>3.9900571188732983E-2</v>
      </c>
      <c r="Z459" s="168">
        <f t="shared" si="593"/>
        <v>3.9900571188732949E-2</v>
      </c>
      <c r="AA459" s="168">
        <f t="shared" si="593"/>
        <v>3.9900571188732997E-2</v>
      </c>
      <c r="AB459" s="168">
        <f t="shared" si="593"/>
        <v>3.9900571188732969E-2</v>
      </c>
      <c r="AC459" s="168">
        <f t="shared" si="593"/>
        <v>3.9900571188732969E-2</v>
      </c>
      <c r="AD459" s="168">
        <f t="shared" si="593"/>
        <v>3.9900571188732983E-2</v>
      </c>
      <c r="AE459" s="168">
        <f t="shared" si="593"/>
        <v>3.9900571188733011E-2</v>
      </c>
      <c r="AF459" s="168">
        <f t="shared" si="593"/>
        <v>3.9900571188732997E-2</v>
      </c>
      <c r="AG459" s="168">
        <f t="shared" si="593"/>
        <v>3.9900571188732949E-2</v>
      </c>
      <c r="AH459" s="168">
        <f t="shared" si="593"/>
        <v>3.9900571188732935E-2</v>
      </c>
      <c r="AI459" s="168">
        <f t="shared" si="593"/>
        <v>3.9900571188732956E-2</v>
      </c>
      <c r="AJ459" s="168">
        <f t="shared" si="593"/>
        <v>3.9900571188732976E-2</v>
      </c>
      <c r="AK459" s="168">
        <f t="shared" si="593"/>
        <v>3.990057118873299E-2</v>
      </c>
      <c r="AL459" s="168">
        <f t="shared" si="593"/>
        <v>3.9900571188732976E-2</v>
      </c>
      <c r="AM459" s="168">
        <f t="shared" si="593"/>
        <v>3.9900571188732976E-2</v>
      </c>
      <c r="AN459" s="168">
        <f t="shared" si="593"/>
        <v>3.990057118873299E-2</v>
      </c>
      <c r="AO459" s="168">
        <f t="shared" si="593"/>
        <v>3.9900571188732969E-2</v>
      </c>
      <c r="AP459" s="168">
        <f t="shared" si="593"/>
        <v>3.9900571188732963E-2</v>
      </c>
      <c r="AQ459" s="168">
        <f t="shared" si="593"/>
        <v>3.9900571188732963E-2</v>
      </c>
      <c r="AR459" s="168">
        <f t="shared" si="593"/>
        <v>3.9900571188733018E-2</v>
      </c>
      <c r="AS459" s="168">
        <f t="shared" si="593"/>
        <v>3.9900571188732983E-2</v>
      </c>
      <c r="AT459" s="168">
        <f t="shared" si="593"/>
        <v>3.9900571188732928E-2</v>
      </c>
      <c r="AU459" s="168">
        <f t="shared" si="593"/>
        <v>3.9900571188732949E-2</v>
      </c>
      <c r="AV459" s="168">
        <f t="shared" si="593"/>
        <v>3.9900571188732976E-2</v>
      </c>
      <c r="AW459" s="168">
        <f t="shared" si="593"/>
        <v>3.9900571188732983E-2</v>
      </c>
      <c r="AX459" s="168">
        <f t="shared" si="593"/>
        <v>3.990057118873299E-2</v>
      </c>
      <c r="AY459" s="168">
        <f t="shared" si="593"/>
        <v>3.9900571188732983E-2</v>
      </c>
      <c r="BA459" s="140" t="s">
        <v>114</v>
      </c>
      <c r="BB459" s="140" t="s">
        <v>114</v>
      </c>
      <c r="BC459" s="140" t="s">
        <v>114</v>
      </c>
      <c r="BD459" s="140" t="s">
        <v>114</v>
      </c>
      <c r="BF459" s="77" t="s">
        <v>247</v>
      </c>
      <c r="BG459" s="77" t="str">
        <f t="shared" si="573"/>
        <v>Gross MarginWeak  Case Scenario</v>
      </c>
    </row>
    <row r="460" spans="2:59" x14ac:dyDescent="0.25">
      <c r="B460" s="91" t="s">
        <v>141</v>
      </c>
      <c r="C460" s="91" t="s">
        <v>119</v>
      </c>
      <c r="D460" s="96">
        <f t="shared" ref="D460:AY460" si="594">D367/D336</f>
        <v>-2.1738315547299349E-2</v>
      </c>
      <c r="E460" s="96">
        <f t="shared" si="594"/>
        <v>-2.2708536332848535E-2</v>
      </c>
      <c r="F460" s="96">
        <f t="shared" si="594"/>
        <v>3.1853010147177695E-2</v>
      </c>
      <c r="G460" s="96">
        <f t="shared" si="594"/>
        <v>-3.1997054671669606E-2</v>
      </c>
      <c r="H460" s="96">
        <f t="shared" si="594"/>
        <v>-2.3294125480483752E-2</v>
      </c>
      <c r="I460" s="96">
        <f t="shared" si="594"/>
        <v>-2.8205765087650814E-2</v>
      </c>
      <c r="J460" s="96">
        <f t="shared" si="594"/>
        <v>-3.9111083052315573E-2</v>
      </c>
      <c r="K460" s="96">
        <f t="shared" si="594"/>
        <v>1.549428402412097E-2</v>
      </c>
      <c r="L460" s="96">
        <f t="shared" si="594"/>
        <v>-8.6282058697963349E-2</v>
      </c>
      <c r="M460" s="96">
        <f t="shared" si="594"/>
        <v>-8.1016860203265179E-2</v>
      </c>
      <c r="N460" s="96">
        <f t="shared" si="594"/>
        <v>-6.076845858275217E-2</v>
      </c>
      <c r="O460" s="96">
        <f t="shared" si="594"/>
        <v>4.6953809227014968E-2</v>
      </c>
      <c r="P460" s="96">
        <f t="shared" si="594"/>
        <v>-1.736439711805614E-3</v>
      </c>
      <c r="Q460" s="96">
        <f t="shared" si="594"/>
        <v>-1.6061063556811347E-3</v>
      </c>
      <c r="R460" s="96">
        <f t="shared" si="594"/>
        <v>-2.6802295596203111E-3</v>
      </c>
      <c r="S460" s="96">
        <f t="shared" si="594"/>
        <v>-1.7868432073095495E-3</v>
      </c>
      <c r="T460" s="96">
        <f t="shared" si="594"/>
        <v>-2.404668567561029E-3</v>
      </c>
      <c r="U460" s="96">
        <f t="shared" si="594"/>
        <v>-1.6237206673398539E-3</v>
      </c>
      <c r="V460" s="96">
        <f t="shared" si="594"/>
        <v>-2.0177108238401071E-3</v>
      </c>
      <c r="W460" s="96">
        <f t="shared" si="594"/>
        <v>-1.2190601480656857E-3</v>
      </c>
      <c r="X460" s="96">
        <f t="shared" si="594"/>
        <v>-8.8700598079886981E-4</v>
      </c>
      <c r="Y460" s="96">
        <f t="shared" si="594"/>
        <v>-6.4125406403146769E-4</v>
      </c>
      <c r="Z460" s="96">
        <f t="shared" si="594"/>
        <v>-2.5409613303848083E-4</v>
      </c>
      <c r="AA460" s="96">
        <f t="shared" si="594"/>
        <v>1.5041770903369606E-4</v>
      </c>
      <c r="AB460" s="96">
        <f t="shared" si="594"/>
        <v>-3.640256259971806E-4</v>
      </c>
      <c r="AC460" s="96">
        <f t="shared" si="594"/>
        <v>-3.1361632390067691E-4</v>
      </c>
      <c r="AD460" s="96">
        <f t="shared" si="594"/>
        <v>-5.2305958691719907E-4</v>
      </c>
      <c r="AE460" s="96">
        <f t="shared" si="594"/>
        <v>-2.4761653865550874E-4</v>
      </c>
      <c r="AF460" s="96">
        <f t="shared" si="594"/>
        <v>-3.6439845323263972E-4</v>
      </c>
      <c r="AG460" s="96">
        <f t="shared" si="594"/>
        <v>-1.174661615441217E-4</v>
      </c>
      <c r="AH460" s="96">
        <f t="shared" si="594"/>
        <v>-2.0246727958320117E-4</v>
      </c>
      <c r="AI460" s="96">
        <f t="shared" si="594"/>
        <v>1.4539821624600818E-5</v>
      </c>
      <c r="AJ460" s="96">
        <f t="shared" si="594"/>
        <v>1.0300398024868771E-4</v>
      </c>
      <c r="AK460" s="96">
        <f t="shared" si="594"/>
        <v>1.1891005083172036E-4</v>
      </c>
      <c r="AL460" s="96">
        <f t="shared" si="594"/>
        <v>1.840769965057623E-4</v>
      </c>
      <c r="AM460" s="96">
        <f t="shared" si="594"/>
        <v>1.762880029670345E-4</v>
      </c>
      <c r="AN460" s="96">
        <f t="shared" si="594"/>
        <v>2.0337193478086224E-4</v>
      </c>
      <c r="AO460" s="96">
        <f t="shared" si="594"/>
        <v>2.3242917043386391E-4</v>
      </c>
      <c r="AP460" s="96">
        <f t="shared" si="594"/>
        <v>-7.7647926687510454E-4</v>
      </c>
      <c r="AQ460" s="96">
        <f t="shared" si="594"/>
        <v>-5.2270271730875241E-5</v>
      </c>
      <c r="AR460" s="96">
        <f t="shared" si="594"/>
        <v>-5.743303016256619E-4</v>
      </c>
      <c r="AS460" s="96">
        <f t="shared" si="594"/>
        <v>4.0775877089726729E-5</v>
      </c>
      <c r="AT460" s="96">
        <f t="shared" si="594"/>
        <v>-4.06954497453536E-4</v>
      </c>
      <c r="AU460" s="96">
        <f t="shared" si="594"/>
        <v>1.1995718706754455E-4</v>
      </c>
      <c r="AV460" s="96">
        <f t="shared" si="594"/>
        <v>3.291341341237539E-4</v>
      </c>
      <c r="AW460" s="96">
        <f t="shared" si="594"/>
        <v>1.851614102131471E-4</v>
      </c>
      <c r="AX460" s="96">
        <f t="shared" si="594"/>
        <v>3.7317162553135197E-4</v>
      </c>
      <c r="AY460" s="96">
        <f t="shared" si="594"/>
        <v>2.4084429005991626E-4</v>
      </c>
      <c r="BA460" s="140" t="s">
        <v>114</v>
      </c>
      <c r="BB460" s="140" t="s">
        <v>114</v>
      </c>
      <c r="BC460" s="140" t="s">
        <v>114</v>
      </c>
      <c r="BD460" s="140" t="s">
        <v>114</v>
      </c>
      <c r="BF460" s="77" t="s">
        <v>247</v>
      </c>
      <c r="BG460" s="77" t="str">
        <f t="shared" si="573"/>
        <v>EBITDA MarginWeak  Case Scenario</v>
      </c>
    </row>
    <row r="461" spans="2:59" x14ac:dyDescent="0.25">
      <c r="B461" s="91" t="s">
        <v>142</v>
      </c>
      <c r="C461" s="91" t="s">
        <v>119</v>
      </c>
      <c r="D461" s="96">
        <f t="shared" ref="D461:AY461" si="595">D371/D336</f>
        <v>-2.1760679127726484E-2</v>
      </c>
      <c r="E461" s="96">
        <f t="shared" si="595"/>
        <v>-2.2841030022163769E-2</v>
      </c>
      <c r="F461" s="96">
        <f t="shared" si="595"/>
        <v>3.1820873825649708E-2</v>
      </c>
      <c r="G461" s="96">
        <f t="shared" si="595"/>
        <v>-3.201756931188604E-2</v>
      </c>
      <c r="H461" s="96">
        <f t="shared" si="595"/>
        <v>-2.3315934579961266E-2</v>
      </c>
      <c r="I461" s="96">
        <f t="shared" si="595"/>
        <v>-2.8222574333232775E-2</v>
      </c>
      <c r="J461" s="96">
        <f t="shared" si="595"/>
        <v>-3.9125452842257116E-2</v>
      </c>
      <c r="K461" s="96">
        <f t="shared" si="595"/>
        <v>1.5481130172623545E-2</v>
      </c>
      <c r="L461" s="96">
        <f t="shared" si="595"/>
        <v>-8.6293198534544299E-2</v>
      </c>
      <c r="M461" s="96">
        <f t="shared" si="595"/>
        <v>-8.1025262250050092E-2</v>
      </c>
      <c r="N461" s="96">
        <f t="shared" si="595"/>
        <v>-6.0775642555897617E-2</v>
      </c>
      <c r="O461" s="96">
        <f t="shared" si="595"/>
        <v>4.6953809227014968E-2</v>
      </c>
      <c r="P461" s="96">
        <f t="shared" si="595"/>
        <v>-1.7458580665357646E-3</v>
      </c>
      <c r="Q461" s="96">
        <f t="shared" si="595"/>
        <v>-1.6146115898945761E-3</v>
      </c>
      <c r="R461" s="96">
        <f t="shared" si="595"/>
        <v>-2.6911908707643595E-3</v>
      </c>
      <c r="S461" s="96">
        <f t="shared" si="595"/>
        <v>-1.7949483215853955E-3</v>
      </c>
      <c r="T461" s="96">
        <f t="shared" si="595"/>
        <v>-2.4140140129507576E-3</v>
      </c>
      <c r="U461" s="96">
        <f t="shared" si="595"/>
        <v>-1.6309026207768265E-3</v>
      </c>
      <c r="V461" s="96">
        <f t="shared" si="595"/>
        <v>-2.0258417096216496E-3</v>
      </c>
      <c r="W461" s="96">
        <f t="shared" si="595"/>
        <v>-1.2254968856088774E-3</v>
      </c>
      <c r="X461" s="96">
        <f t="shared" si="595"/>
        <v>-8.9287814488157207E-4</v>
      </c>
      <c r="Y461" s="96">
        <f t="shared" si="595"/>
        <v>-6.4709608923622193E-4</v>
      </c>
      <c r="Z461" s="96">
        <f t="shared" si="595"/>
        <v>-2.5946489425856818E-4</v>
      </c>
      <c r="AA461" s="96">
        <f t="shared" si="595"/>
        <v>1.4508028630748349E-4</v>
      </c>
      <c r="AB461" s="96">
        <f t="shared" si="595"/>
        <v>-3.6878407685601915E-4</v>
      </c>
      <c r="AC461" s="96">
        <f t="shared" si="595"/>
        <v>-3.1820054372017618E-4</v>
      </c>
      <c r="AD461" s="96">
        <f t="shared" si="595"/>
        <v>-5.2821265414562495E-4</v>
      </c>
      <c r="AE461" s="96">
        <f t="shared" si="595"/>
        <v>-2.5200957986403844E-4</v>
      </c>
      <c r="AF461" s="96">
        <f t="shared" si="595"/>
        <v>-3.6914517421111372E-4</v>
      </c>
      <c r="AG461" s="96">
        <f t="shared" si="595"/>
        <v>-1.2156151307379376E-4</v>
      </c>
      <c r="AH461" s="96">
        <f t="shared" si="595"/>
        <v>-2.0686350821547462E-4</v>
      </c>
      <c r="AI461" s="96">
        <f t="shared" si="595"/>
        <v>1.0708677423335681E-5</v>
      </c>
      <c r="AJ461" s="96">
        <f t="shared" si="595"/>
        <v>9.938431391930858E-5</v>
      </c>
      <c r="AK461" s="96">
        <f t="shared" si="595"/>
        <v>1.1530299460737196E-4</v>
      </c>
      <c r="AL461" s="96">
        <f t="shared" si="595"/>
        <v>1.8066271117504699E-4</v>
      </c>
      <c r="AM461" s="96">
        <f t="shared" si="595"/>
        <v>1.7288467900219021E-4</v>
      </c>
      <c r="AN461" s="96">
        <f t="shared" si="595"/>
        <v>2.0014227554616295E-4</v>
      </c>
      <c r="AO461" s="96">
        <f t="shared" si="595"/>
        <v>2.2927740532053341E-4</v>
      </c>
      <c r="AP461" s="96">
        <f t="shared" si="595"/>
        <v>-7.8254704298283059E-4</v>
      </c>
      <c r="AQ461" s="96">
        <f t="shared" si="595"/>
        <v>-5.6262459030676863E-5</v>
      </c>
      <c r="AR461" s="96">
        <f t="shared" si="595"/>
        <v>-5.7984894679930681E-4</v>
      </c>
      <c r="AS461" s="96">
        <f t="shared" si="595"/>
        <v>3.7030353219373485E-5</v>
      </c>
      <c r="AT461" s="96">
        <f t="shared" si="595"/>
        <v>-4.12013561627165E-4</v>
      </c>
      <c r="AU461" s="96">
        <f t="shared" si="595"/>
        <v>1.1642957408024156E-4</v>
      </c>
      <c r="AV461" s="96">
        <f t="shared" si="595"/>
        <v>3.2621676907904225E-4</v>
      </c>
      <c r="AW461" s="96">
        <f t="shared" si="595"/>
        <v>1.8182704703367857E-4</v>
      </c>
      <c r="AX461" s="96">
        <f t="shared" si="595"/>
        <v>3.7039061928079809E-4</v>
      </c>
      <c r="AY461" s="96">
        <f t="shared" si="595"/>
        <v>2.3768450849304143E-4</v>
      </c>
      <c r="BA461" s="140" t="s">
        <v>114</v>
      </c>
      <c r="BB461" s="140" t="s">
        <v>114</v>
      </c>
      <c r="BC461" s="140" t="s">
        <v>114</v>
      </c>
      <c r="BD461" s="140" t="s">
        <v>114</v>
      </c>
      <c r="BF461" s="77" t="s">
        <v>247</v>
      </c>
      <c r="BG461" s="77" t="str">
        <f t="shared" si="573"/>
        <v>EBIT MarginWeak  Case Scenario</v>
      </c>
    </row>
    <row r="462" spans="2:59" x14ac:dyDescent="0.25">
      <c r="B462" s="92"/>
      <c r="C462" s="92"/>
      <c r="BA462" s="140" t="s">
        <v>114</v>
      </c>
      <c r="BB462" s="140" t="s">
        <v>114</v>
      </c>
      <c r="BC462" s="140" t="s">
        <v>114</v>
      </c>
      <c r="BD462" s="140" t="s">
        <v>114</v>
      </c>
      <c r="BF462" s="77" t="s">
        <v>247</v>
      </c>
      <c r="BG462" s="77" t="str">
        <f t="shared" si="573"/>
        <v>Weak  Case Scenario</v>
      </c>
    </row>
    <row r="463" spans="2:59" x14ac:dyDescent="0.25">
      <c r="B463" s="88" t="s">
        <v>143</v>
      </c>
      <c r="C463" s="89"/>
      <c r="D463" s="135"/>
      <c r="E463" s="135"/>
      <c r="F463" s="135"/>
      <c r="G463" s="135"/>
      <c r="H463" s="135"/>
      <c r="I463" s="135"/>
      <c r="J463" s="135"/>
      <c r="K463" s="135"/>
      <c r="L463" s="135"/>
      <c r="M463" s="135"/>
      <c r="N463" s="135"/>
      <c r="O463" s="135"/>
      <c r="BA463" s="140" t="s">
        <v>114</v>
      </c>
      <c r="BB463" s="140" t="s">
        <v>114</v>
      </c>
      <c r="BC463" s="140" t="s">
        <v>114</v>
      </c>
      <c r="BD463" s="140" t="s">
        <v>114</v>
      </c>
      <c r="BF463" s="77" t="s">
        <v>247</v>
      </c>
      <c r="BG463" s="77" t="str">
        <f t="shared" si="573"/>
        <v>Customer EngagementWeak  Case Scenario</v>
      </c>
    </row>
    <row r="464" spans="2:59" x14ac:dyDescent="0.25">
      <c r="B464" s="91" t="s">
        <v>144</v>
      </c>
      <c r="C464" s="91" t="s">
        <v>26</v>
      </c>
      <c r="D464" s="97">
        <f t="shared" ref="D464:AY464" si="596">D336/D393</f>
        <v>17.129348460926661</v>
      </c>
      <c r="E464" s="97">
        <f t="shared" si="596"/>
        <v>17.068069199452136</v>
      </c>
      <c r="F464" s="97">
        <f t="shared" si="596"/>
        <v>19.161662317010794</v>
      </c>
      <c r="G464" s="97">
        <f t="shared" si="596"/>
        <v>19.560149297499045</v>
      </c>
      <c r="H464" s="97">
        <f t="shared" si="596"/>
        <v>20.019111820857411</v>
      </c>
      <c r="I464" s="97">
        <f t="shared" si="596"/>
        <v>19.84158005619793</v>
      </c>
      <c r="J464" s="97">
        <f t="shared" si="596"/>
        <v>21.147188644369397</v>
      </c>
      <c r="K464" s="97">
        <f t="shared" si="596"/>
        <v>20.490040835194463</v>
      </c>
      <c r="L464" s="97">
        <f t="shared" si="596"/>
        <v>20.505483505635688</v>
      </c>
      <c r="M464" s="97">
        <f t="shared" si="596"/>
        <v>20.99480521270215</v>
      </c>
      <c r="N464" s="97">
        <f t="shared" si="596"/>
        <v>21.232183906794955</v>
      </c>
      <c r="O464" s="97">
        <f t="shared" si="596"/>
        <v>25.30821045287858</v>
      </c>
      <c r="P464" s="162">
        <f t="shared" si="596"/>
        <v>18.366326779885441</v>
      </c>
      <c r="Q464" s="162">
        <f t="shared" si="596"/>
        <v>18.366326779885444</v>
      </c>
      <c r="R464" s="162">
        <f t="shared" si="596"/>
        <v>18.366326779885448</v>
      </c>
      <c r="S464" s="162">
        <f t="shared" si="596"/>
        <v>18.366326779885448</v>
      </c>
      <c r="T464" s="162">
        <f t="shared" si="596"/>
        <v>18.366326779885444</v>
      </c>
      <c r="U464" s="162">
        <f t="shared" si="596"/>
        <v>18.366326779885448</v>
      </c>
      <c r="V464" s="162">
        <f t="shared" si="596"/>
        <v>18.366326779885441</v>
      </c>
      <c r="W464" s="162">
        <f t="shared" si="596"/>
        <v>18.366326779885441</v>
      </c>
      <c r="X464" s="162">
        <f t="shared" si="596"/>
        <v>18.366326779885448</v>
      </c>
      <c r="Y464" s="162">
        <f t="shared" si="596"/>
        <v>18.366326779885444</v>
      </c>
      <c r="Z464" s="162">
        <f t="shared" si="596"/>
        <v>18.366326779885448</v>
      </c>
      <c r="AA464" s="162">
        <f t="shared" si="596"/>
        <v>18.366326779885444</v>
      </c>
      <c r="AB464" s="162">
        <f t="shared" si="596"/>
        <v>19.105104811360675</v>
      </c>
      <c r="AC464" s="162">
        <f t="shared" si="596"/>
        <v>19.105104811360675</v>
      </c>
      <c r="AD464" s="162">
        <f t="shared" si="596"/>
        <v>19.105104811360672</v>
      </c>
      <c r="AE464" s="162">
        <f t="shared" si="596"/>
        <v>19.105104811360675</v>
      </c>
      <c r="AF464" s="162">
        <f t="shared" si="596"/>
        <v>19.105104811360672</v>
      </c>
      <c r="AG464" s="162">
        <f t="shared" si="596"/>
        <v>19.105104811360679</v>
      </c>
      <c r="AH464" s="162">
        <f t="shared" si="596"/>
        <v>19.105104811360672</v>
      </c>
      <c r="AI464" s="162">
        <f t="shared" si="596"/>
        <v>19.105104811360675</v>
      </c>
      <c r="AJ464" s="162">
        <f t="shared" si="596"/>
        <v>19.105104811360672</v>
      </c>
      <c r="AK464" s="162">
        <f t="shared" si="596"/>
        <v>19.105104811360675</v>
      </c>
      <c r="AL464" s="162">
        <f t="shared" si="596"/>
        <v>19.105104811360679</v>
      </c>
      <c r="AM464" s="162">
        <f t="shared" si="596"/>
        <v>19.105104811360675</v>
      </c>
      <c r="AN464" s="162">
        <f t="shared" si="596"/>
        <v>19.105104811360672</v>
      </c>
      <c r="AO464" s="162">
        <f t="shared" si="596"/>
        <v>19.105104811360675</v>
      </c>
      <c r="AP464" s="162">
        <f t="shared" si="596"/>
        <v>19.105104811360675</v>
      </c>
      <c r="AQ464" s="162">
        <f t="shared" si="596"/>
        <v>19.105104811360675</v>
      </c>
      <c r="AR464" s="162">
        <f t="shared" si="596"/>
        <v>19.105104811360679</v>
      </c>
      <c r="AS464" s="162">
        <f t="shared" si="596"/>
        <v>19.105104811360672</v>
      </c>
      <c r="AT464" s="162">
        <f t="shared" si="596"/>
        <v>19.105104811360672</v>
      </c>
      <c r="AU464" s="162">
        <f t="shared" si="596"/>
        <v>19.105104811360679</v>
      </c>
      <c r="AV464" s="162">
        <f t="shared" si="596"/>
        <v>19.105104811360672</v>
      </c>
      <c r="AW464" s="162">
        <f t="shared" si="596"/>
        <v>19.105104811360675</v>
      </c>
      <c r="AX464" s="162">
        <f t="shared" si="596"/>
        <v>19.105104811360675</v>
      </c>
      <c r="AY464" s="162">
        <f t="shared" si="596"/>
        <v>19.105104811360675</v>
      </c>
      <c r="BA464" s="140" t="s">
        <v>114</v>
      </c>
      <c r="BB464" s="140" t="s">
        <v>114</v>
      </c>
      <c r="BC464" s="140" t="s">
        <v>114</v>
      </c>
      <c r="BD464" s="140" t="s">
        <v>114</v>
      </c>
      <c r="BF464" s="77" t="s">
        <v>247</v>
      </c>
      <c r="BG464" s="77" t="str">
        <f t="shared" si="573"/>
        <v>ARPU - Average Revenue Per Active UserWeak  Case Scenario</v>
      </c>
    </row>
    <row r="465" spans="2:59" x14ac:dyDescent="0.25">
      <c r="B465" s="91" t="s">
        <v>145</v>
      </c>
      <c r="C465" s="91" t="s">
        <v>116</v>
      </c>
      <c r="D465" s="98">
        <f t="shared" ref="D465:AY465" si="597">D380/D330</f>
        <v>5.3038689392564429</v>
      </c>
      <c r="E465" s="98">
        <f t="shared" si="597"/>
        <v>5.2536773463964748</v>
      </c>
      <c r="F465" s="98">
        <f t="shared" si="597"/>
        <v>4.9430852469686828</v>
      </c>
      <c r="G465" s="98">
        <f t="shared" si="597"/>
        <v>4.6294746687803334</v>
      </c>
      <c r="H465" s="98">
        <f t="shared" si="597"/>
        <v>4.4322793389163113</v>
      </c>
      <c r="I465" s="98">
        <f t="shared" si="597"/>
        <v>4.3876946233194873</v>
      </c>
      <c r="J465" s="98">
        <f t="shared" si="597"/>
        <v>4.317606909712234</v>
      </c>
      <c r="K465" s="98">
        <f t="shared" si="597"/>
        <v>4.3079777477417167</v>
      </c>
      <c r="L465" s="98">
        <f t="shared" si="597"/>
        <v>4.323146167100159</v>
      </c>
      <c r="M465" s="98">
        <f t="shared" si="597"/>
        <v>4.3383922963881725</v>
      </c>
      <c r="N465" s="98">
        <f t="shared" si="597"/>
        <v>4.3223072534202593</v>
      </c>
      <c r="O465" s="98">
        <f t="shared" si="597"/>
        <v>4.3265183460336818</v>
      </c>
      <c r="P465" s="98">
        <f t="shared" si="597"/>
        <v>4.573835740336162</v>
      </c>
      <c r="Q465" s="98">
        <f t="shared" si="597"/>
        <v>4.573835740336162</v>
      </c>
      <c r="R465" s="98">
        <f t="shared" si="597"/>
        <v>4.573835740336162</v>
      </c>
      <c r="S465" s="98">
        <f t="shared" si="597"/>
        <v>4.573835740336162</v>
      </c>
      <c r="T465" s="98">
        <f t="shared" si="597"/>
        <v>4.573835740336162</v>
      </c>
      <c r="U465" s="98">
        <f t="shared" si="597"/>
        <v>4.573835740336162</v>
      </c>
      <c r="V465" s="98">
        <f t="shared" si="597"/>
        <v>4.573835740336162</v>
      </c>
      <c r="W465" s="98">
        <f t="shared" si="597"/>
        <v>4.573835740336162</v>
      </c>
      <c r="X465" s="98">
        <f t="shared" si="597"/>
        <v>4.573835740336162</v>
      </c>
      <c r="Y465" s="98">
        <f t="shared" si="597"/>
        <v>4.573835740336162</v>
      </c>
      <c r="Z465" s="98">
        <f t="shared" si="597"/>
        <v>4.573835740336162</v>
      </c>
      <c r="AA465" s="98">
        <f t="shared" si="597"/>
        <v>4.573835740336162</v>
      </c>
      <c r="AB465" s="98">
        <f t="shared" si="597"/>
        <v>4.573835740336162</v>
      </c>
      <c r="AC465" s="98">
        <f t="shared" si="597"/>
        <v>4.573835740336162</v>
      </c>
      <c r="AD465" s="98">
        <f t="shared" si="597"/>
        <v>4.573835740336162</v>
      </c>
      <c r="AE465" s="98">
        <f t="shared" si="597"/>
        <v>4.573835740336162</v>
      </c>
      <c r="AF465" s="98">
        <f t="shared" si="597"/>
        <v>4.573835740336162</v>
      </c>
      <c r="AG465" s="98">
        <f t="shared" si="597"/>
        <v>4.573835740336162</v>
      </c>
      <c r="AH465" s="98">
        <f t="shared" si="597"/>
        <v>4.573835740336162</v>
      </c>
      <c r="AI465" s="98">
        <f t="shared" si="597"/>
        <v>4.573835740336162</v>
      </c>
      <c r="AJ465" s="98">
        <f t="shared" si="597"/>
        <v>4.573835740336162</v>
      </c>
      <c r="AK465" s="98">
        <f t="shared" si="597"/>
        <v>4.573835740336162</v>
      </c>
      <c r="AL465" s="98">
        <f t="shared" si="597"/>
        <v>4.573835740336162</v>
      </c>
      <c r="AM465" s="98">
        <f t="shared" si="597"/>
        <v>4.573835740336162</v>
      </c>
      <c r="AN465" s="98">
        <f t="shared" si="597"/>
        <v>4.573835740336162</v>
      </c>
      <c r="AO465" s="98">
        <f t="shared" si="597"/>
        <v>4.573835740336162</v>
      </c>
      <c r="AP465" s="98">
        <f t="shared" si="597"/>
        <v>4.573835740336162</v>
      </c>
      <c r="AQ465" s="98">
        <f t="shared" si="597"/>
        <v>4.573835740336162</v>
      </c>
      <c r="AR465" s="98">
        <f t="shared" si="597"/>
        <v>4.573835740336162</v>
      </c>
      <c r="AS465" s="98">
        <f t="shared" si="597"/>
        <v>4.573835740336162</v>
      </c>
      <c r="AT465" s="98">
        <f t="shared" si="597"/>
        <v>4.573835740336162</v>
      </c>
      <c r="AU465" s="98">
        <f t="shared" si="597"/>
        <v>4.573835740336162</v>
      </c>
      <c r="AV465" s="98">
        <f t="shared" si="597"/>
        <v>4.573835740336162</v>
      </c>
      <c r="AW465" s="98">
        <f t="shared" si="597"/>
        <v>4.5738357403361629</v>
      </c>
      <c r="AX465" s="98">
        <f t="shared" si="597"/>
        <v>4.573835740336162</v>
      </c>
      <c r="AY465" s="98">
        <f t="shared" si="597"/>
        <v>4.573835740336162</v>
      </c>
      <c r="BA465" s="140" t="s">
        <v>114</v>
      </c>
      <c r="BB465" s="140" t="s">
        <v>114</v>
      </c>
      <c r="BC465" s="140" t="s">
        <v>114</v>
      </c>
      <c r="BD465" s="140" t="s">
        <v>114</v>
      </c>
      <c r="BF465" s="77" t="s">
        <v>247</v>
      </c>
      <c r="BG465" s="77" t="str">
        <f t="shared" si="573"/>
        <v>Average trip lengthWeak  Case Scenario</v>
      </c>
    </row>
    <row r="466" spans="2:59" x14ac:dyDescent="0.25">
      <c r="B466" s="91" t="s">
        <v>146</v>
      </c>
      <c r="C466" s="91" t="s">
        <v>117</v>
      </c>
      <c r="D466" s="98">
        <f t="shared" ref="D466:AY466" si="598">D382/D330</f>
        <v>18.53449536902113</v>
      </c>
      <c r="E466" s="98">
        <f t="shared" si="598"/>
        <v>18.75463803644157</v>
      </c>
      <c r="F466" s="98">
        <f t="shared" si="598"/>
        <v>18.71162651571327</v>
      </c>
      <c r="G466" s="98">
        <f t="shared" si="598"/>
        <v>18.039101253104079</v>
      </c>
      <c r="H466" s="98">
        <f t="shared" si="598"/>
        <v>17.543692672091044</v>
      </c>
      <c r="I466" s="98">
        <f t="shared" si="598"/>
        <v>16.983895411194176</v>
      </c>
      <c r="J466" s="98">
        <f t="shared" si="598"/>
        <v>16.687172246995203</v>
      </c>
      <c r="K466" s="98">
        <f t="shared" si="598"/>
        <v>16.987702616477687</v>
      </c>
      <c r="L466" s="98">
        <f t="shared" si="598"/>
        <v>16.677909112401935</v>
      </c>
      <c r="M466" s="98">
        <f t="shared" si="598"/>
        <v>16.873681191659671</v>
      </c>
      <c r="N466" s="98">
        <f t="shared" si="598"/>
        <v>16.702683828690599</v>
      </c>
      <c r="O466" s="98">
        <f t="shared" si="598"/>
        <v>16.643405564060302</v>
      </c>
      <c r="P466" s="98">
        <f t="shared" si="598"/>
        <v>19.761510377851526</v>
      </c>
      <c r="Q466" s="98">
        <f t="shared" si="598"/>
        <v>18.698601055661548</v>
      </c>
      <c r="R466" s="98">
        <f t="shared" si="598"/>
        <v>36.374385087142137</v>
      </c>
      <c r="S466" s="98">
        <f t="shared" si="598"/>
        <v>21.493460723982277</v>
      </c>
      <c r="T466" s="98">
        <f t="shared" si="598"/>
        <v>34.173174346288128</v>
      </c>
      <c r="U466" s="98">
        <f t="shared" si="598"/>
        <v>21.434783897352091</v>
      </c>
      <c r="V466" s="98">
        <f t="shared" si="598"/>
        <v>32.352204617092042</v>
      </c>
      <c r="W466" s="98">
        <f t="shared" si="598"/>
        <v>21.092014106925809</v>
      </c>
      <c r="X466" s="98">
        <f t="shared" si="598"/>
        <v>18.699850737902263</v>
      </c>
      <c r="Y466" s="98">
        <f t="shared" si="598"/>
        <v>20.895639541183424</v>
      </c>
      <c r="Z466" s="98">
        <f t="shared" si="598"/>
        <v>18.520524802363155</v>
      </c>
      <c r="AA466" s="98">
        <f t="shared" si="598"/>
        <v>20.292347251278073</v>
      </c>
      <c r="AB466" s="98">
        <f t="shared" si="598"/>
        <v>17.991188200177923</v>
      </c>
      <c r="AC466" s="98">
        <f t="shared" si="598"/>
        <v>18.297812163892875</v>
      </c>
      <c r="AD466" s="98">
        <f t="shared" si="598"/>
        <v>27.00991144742385</v>
      </c>
      <c r="AE466" s="98">
        <f t="shared" si="598"/>
        <v>19.789007418648982</v>
      </c>
      <c r="AF466" s="98">
        <f t="shared" si="598"/>
        <v>26.196742044670188</v>
      </c>
      <c r="AG466" s="98">
        <f t="shared" si="598"/>
        <v>19.642326194145696</v>
      </c>
      <c r="AH466" s="98">
        <f t="shared" si="598"/>
        <v>25.521776986120894</v>
      </c>
      <c r="AI466" s="98">
        <f t="shared" si="598"/>
        <v>19.431001487840813</v>
      </c>
      <c r="AJ466" s="98">
        <f t="shared" si="598"/>
        <v>17.901403804982646</v>
      </c>
      <c r="AK466" s="98">
        <f t="shared" si="598"/>
        <v>19.347330198510033</v>
      </c>
      <c r="AL466" s="98">
        <f t="shared" si="598"/>
        <v>17.819701167574479</v>
      </c>
      <c r="AM466" s="98">
        <f t="shared" si="598"/>
        <v>19.116602311185769</v>
      </c>
      <c r="AN466" s="98">
        <f t="shared" si="598"/>
        <v>17.740199381310351</v>
      </c>
      <c r="AO466" s="98">
        <f t="shared" si="598"/>
        <v>17.926246251756705</v>
      </c>
      <c r="AP466" s="98">
        <f t="shared" si="598"/>
        <v>66.620176460600533</v>
      </c>
      <c r="AQ466" s="98">
        <f t="shared" si="598"/>
        <v>34.847295514224299</v>
      </c>
      <c r="AR466" s="98">
        <f t="shared" si="598"/>
        <v>62.115391012308478</v>
      </c>
      <c r="AS466" s="98">
        <f t="shared" si="598"/>
        <v>33.752991490030993</v>
      </c>
      <c r="AT466" s="98">
        <f t="shared" si="598"/>
        <v>58.399363822764393</v>
      </c>
      <c r="AU466" s="98">
        <f t="shared" si="598"/>
        <v>32.789722836367346</v>
      </c>
      <c r="AV466" s="98">
        <f t="shared" si="598"/>
        <v>22.600734507332326</v>
      </c>
      <c r="AW466" s="98">
        <f t="shared" si="598"/>
        <v>31.882254869638341</v>
      </c>
      <c r="AX466" s="98">
        <f t="shared" si="598"/>
        <v>22.359198011988191</v>
      </c>
      <c r="AY466" s="98">
        <f t="shared" si="598"/>
        <v>31.118428153384507</v>
      </c>
      <c r="BA466" s="140" t="s">
        <v>114</v>
      </c>
      <c r="BB466" s="140" t="s">
        <v>114</v>
      </c>
      <c r="BC466" s="140" t="s">
        <v>114</v>
      </c>
      <c r="BD466" s="140" t="s">
        <v>114</v>
      </c>
      <c r="BF466" s="77" t="s">
        <v>247</v>
      </c>
      <c r="BG466" s="77" t="str">
        <f t="shared" si="573"/>
        <v>Average trip durationWeak  Case Scenario</v>
      </c>
    </row>
    <row r="467" spans="2:59" x14ac:dyDescent="0.25">
      <c r="B467" s="91" t="s">
        <v>160</v>
      </c>
      <c r="C467" s="91" t="s">
        <v>119</v>
      </c>
      <c r="D467" s="96" t="str">
        <f t="shared" ref="D467:AY467" si="599">IFERROR((D393-D389)/C393,"n.a")</f>
        <v>n.a</v>
      </c>
      <c r="E467" s="96">
        <f t="shared" si="599"/>
        <v>0.87973484848484851</v>
      </c>
      <c r="F467" s="96">
        <f t="shared" si="599"/>
        <v>0.97746993127147763</v>
      </c>
      <c r="G467" s="96">
        <f t="shared" si="599"/>
        <v>0.89757729570604472</v>
      </c>
      <c r="H467" s="96">
        <f t="shared" si="599"/>
        <v>0.87528799464713392</v>
      </c>
      <c r="I467" s="96">
        <f t="shared" si="599"/>
        <v>0.87150134736680551</v>
      </c>
      <c r="J467" s="96">
        <f t="shared" si="599"/>
        <v>0.90855243197882707</v>
      </c>
      <c r="K467" s="96">
        <f t="shared" si="599"/>
        <v>0.88620442373013508</v>
      </c>
      <c r="L467" s="96">
        <f t="shared" si="599"/>
        <v>0.92410846887291009</v>
      </c>
      <c r="M467" s="96">
        <f t="shared" si="599"/>
        <v>0.90783475586099871</v>
      </c>
      <c r="N467" s="96">
        <f t="shared" si="599"/>
        <v>0.90791681228984733</v>
      </c>
      <c r="O467" s="96">
        <f t="shared" si="599"/>
        <v>0.92684805037635798</v>
      </c>
      <c r="P467" s="96">
        <f t="shared" si="599"/>
        <v>0.97220517351236502</v>
      </c>
      <c r="Q467" s="96">
        <f t="shared" si="599"/>
        <v>1.0554727224735712</v>
      </c>
      <c r="R467" s="96">
        <f t="shared" si="599"/>
        <v>0.72907560119727599</v>
      </c>
      <c r="S467" s="96">
        <f t="shared" si="599"/>
        <v>1.2920069135475516</v>
      </c>
      <c r="T467" s="96">
        <f t="shared" si="599"/>
        <v>0.82262734096614454</v>
      </c>
      <c r="U467" s="96">
        <f t="shared" si="599"/>
        <v>1.2497546004534912</v>
      </c>
      <c r="V467" s="96">
        <f t="shared" si="599"/>
        <v>0.84372642592436231</v>
      </c>
      <c r="W467" s="96">
        <f t="shared" si="599"/>
        <v>1.2184055790754855</v>
      </c>
      <c r="X467" s="96">
        <f t="shared" si="599"/>
        <v>1.060683080522858</v>
      </c>
      <c r="Y467" s="96">
        <f t="shared" si="599"/>
        <v>0.97280835706267776</v>
      </c>
      <c r="Z467" s="96">
        <f t="shared" si="599"/>
        <v>1.055966849944912</v>
      </c>
      <c r="AA467" s="96">
        <f t="shared" si="599"/>
        <v>0.9762941657637183</v>
      </c>
      <c r="AB467" s="96">
        <f t="shared" si="599"/>
        <v>1.048893583725115</v>
      </c>
      <c r="AC467" s="96">
        <f t="shared" si="599"/>
        <v>1.010737196005596</v>
      </c>
      <c r="AD467" s="96">
        <f t="shared" si="599"/>
        <v>0.86333891523443984</v>
      </c>
      <c r="AE467" s="96">
        <f t="shared" si="599"/>
        <v>1.1434758580337352</v>
      </c>
      <c r="AF467" s="96">
        <f t="shared" si="599"/>
        <v>0.90031423898014984</v>
      </c>
      <c r="AG467" s="96">
        <f t="shared" si="599"/>
        <v>1.1318486481084473</v>
      </c>
      <c r="AH467" s="96">
        <f t="shared" si="599"/>
        <v>0.90809073795244943</v>
      </c>
      <c r="AI467" s="96">
        <f t="shared" si="599"/>
        <v>1.1223038700127577</v>
      </c>
      <c r="AJ467" s="96">
        <f t="shared" si="599"/>
        <v>1.0364693527260882</v>
      </c>
      <c r="AK467" s="96">
        <f t="shared" si="599"/>
        <v>0.98275254757872299</v>
      </c>
      <c r="AL467" s="96">
        <f t="shared" si="599"/>
        <v>1.0357889590014298</v>
      </c>
      <c r="AM467" s="96">
        <f t="shared" si="599"/>
        <v>0.98365436269844275</v>
      </c>
      <c r="AN467" s="96">
        <f t="shared" si="599"/>
        <v>1.0342682404334032</v>
      </c>
      <c r="AO467" s="96">
        <f t="shared" si="599"/>
        <v>1.0062060702070061</v>
      </c>
      <c r="AP467" s="96">
        <f t="shared" si="599"/>
        <v>0.50136475022631044</v>
      </c>
      <c r="AQ467" s="96">
        <f t="shared" si="599"/>
        <v>1.4851397673762448</v>
      </c>
      <c r="AR467" s="96">
        <f t="shared" si="599"/>
        <v>0.70052165579289649</v>
      </c>
      <c r="AS467" s="96">
        <f t="shared" si="599"/>
        <v>1.4417714287245782</v>
      </c>
      <c r="AT467" s="96">
        <f t="shared" si="599"/>
        <v>0.71889436981406785</v>
      </c>
      <c r="AU467" s="96">
        <f t="shared" si="599"/>
        <v>1.4051401886335821</v>
      </c>
      <c r="AV467" s="96">
        <f t="shared" si="599"/>
        <v>1.1889619074010984</v>
      </c>
      <c r="AW467" s="96">
        <f t="shared" si="599"/>
        <v>0.85822050441813746</v>
      </c>
      <c r="AX467" s="96">
        <f t="shared" si="599"/>
        <v>1.1798688273579734</v>
      </c>
      <c r="AY467" s="96">
        <f t="shared" si="599"/>
        <v>0.86418885250800126</v>
      </c>
      <c r="BA467" s="140" t="s">
        <v>114</v>
      </c>
      <c r="BB467" s="140" t="s">
        <v>114</v>
      </c>
      <c r="BC467" s="140" t="s">
        <v>114</v>
      </c>
      <c r="BD467" s="140" t="s">
        <v>114</v>
      </c>
      <c r="BF467" s="77" t="s">
        <v>247</v>
      </c>
      <c r="BG467" s="77" t="str">
        <f t="shared" si="573"/>
        <v>Customer Retention rateWeak  Case Scenario</v>
      </c>
    </row>
    <row r="468" spans="2:59" x14ac:dyDescent="0.25">
      <c r="B468" s="91" t="s">
        <v>147</v>
      </c>
      <c r="C468" s="91" t="s">
        <v>119</v>
      </c>
      <c r="D468" s="96" t="str">
        <f>IFERROR(1-D467,"n.a")</f>
        <v>n.a</v>
      </c>
      <c r="E468" s="96">
        <f>IFERROR(1-E467,"n.a")</f>
        <v>0.12026515151515149</v>
      </c>
      <c r="F468" s="96">
        <f t="shared" ref="F468:AY468" si="600">IFERROR(1-F467,"n.a")</f>
        <v>2.2530068728522368E-2</v>
      </c>
      <c r="G468" s="96">
        <f t="shared" si="600"/>
        <v>0.10242270429395528</v>
      </c>
      <c r="H468" s="96">
        <f t="shared" si="600"/>
        <v>0.12471200535286608</v>
      </c>
      <c r="I468" s="96">
        <f t="shared" si="600"/>
        <v>0.12849865263319449</v>
      </c>
      <c r="J468" s="96">
        <f t="shared" si="600"/>
        <v>9.1447568021172931E-2</v>
      </c>
      <c r="K468" s="96">
        <f t="shared" si="600"/>
        <v>0.11379557626986492</v>
      </c>
      <c r="L468" s="96">
        <f t="shared" si="600"/>
        <v>7.5891531127089906E-2</v>
      </c>
      <c r="M468" s="96">
        <f t="shared" si="600"/>
        <v>9.216524413900129E-2</v>
      </c>
      <c r="N468" s="96">
        <f t="shared" si="600"/>
        <v>9.208318771015267E-2</v>
      </c>
      <c r="O468" s="96">
        <f t="shared" si="600"/>
        <v>7.3151949623642021E-2</v>
      </c>
      <c r="P468" s="96">
        <f t="shared" si="600"/>
        <v>2.7794826487634983E-2</v>
      </c>
      <c r="Q468" s="96">
        <f t="shared" si="600"/>
        <v>-5.5472722473571157E-2</v>
      </c>
      <c r="R468" s="96">
        <f t="shared" si="600"/>
        <v>0.27092439880272401</v>
      </c>
      <c r="S468" s="96">
        <f t="shared" si="600"/>
        <v>-0.29200691354755159</v>
      </c>
      <c r="T468" s="96">
        <f t="shared" si="600"/>
        <v>0.17737265903385546</v>
      </c>
      <c r="U468" s="96">
        <f t="shared" si="600"/>
        <v>-0.24975460045349118</v>
      </c>
      <c r="V468" s="96">
        <f t="shared" si="600"/>
        <v>0.15627357407563769</v>
      </c>
      <c r="W468" s="96">
        <f t="shared" si="600"/>
        <v>-0.21840557907548552</v>
      </c>
      <c r="X468" s="96">
        <f t="shared" si="600"/>
        <v>-6.0683080522857979E-2</v>
      </c>
      <c r="Y468" s="96">
        <f t="shared" si="600"/>
        <v>2.7191642937322236E-2</v>
      </c>
      <c r="Z468" s="96">
        <f t="shared" si="600"/>
        <v>-5.5966849944911967E-2</v>
      </c>
      <c r="AA468" s="96">
        <f t="shared" si="600"/>
        <v>2.3705834236281698E-2</v>
      </c>
      <c r="AB468" s="96">
        <f t="shared" si="600"/>
        <v>-4.8893583725114986E-2</v>
      </c>
      <c r="AC468" s="96">
        <f t="shared" si="600"/>
        <v>-1.0737196005595973E-2</v>
      </c>
      <c r="AD468" s="96">
        <f t="shared" si="600"/>
        <v>0.13666108476556016</v>
      </c>
      <c r="AE468" s="96">
        <f t="shared" si="600"/>
        <v>-0.14347585803373519</v>
      </c>
      <c r="AF468" s="96">
        <f t="shared" si="600"/>
        <v>9.9685761019850161E-2</v>
      </c>
      <c r="AG468" s="96">
        <f t="shared" si="600"/>
        <v>-0.13184864810844732</v>
      </c>
      <c r="AH468" s="96">
        <f t="shared" si="600"/>
        <v>9.1909262047550566E-2</v>
      </c>
      <c r="AI468" s="96">
        <f t="shared" si="600"/>
        <v>-0.12230387001275767</v>
      </c>
      <c r="AJ468" s="96">
        <f t="shared" si="600"/>
        <v>-3.64693527260882E-2</v>
      </c>
      <c r="AK468" s="96">
        <f t="shared" si="600"/>
        <v>1.724745242127701E-2</v>
      </c>
      <c r="AL468" s="96">
        <f t="shared" si="600"/>
        <v>-3.5788959001429754E-2</v>
      </c>
      <c r="AM468" s="96">
        <f t="shared" si="600"/>
        <v>1.6345637301557248E-2</v>
      </c>
      <c r="AN468" s="96">
        <f t="shared" si="600"/>
        <v>-3.4268240433403152E-2</v>
      </c>
      <c r="AO468" s="96">
        <f t="shared" si="600"/>
        <v>-6.2060702070061424E-3</v>
      </c>
      <c r="AP468" s="96">
        <f t="shared" si="600"/>
        <v>0.49863524977368956</v>
      </c>
      <c r="AQ468" s="96">
        <f t="shared" si="600"/>
        <v>-0.48513976737624476</v>
      </c>
      <c r="AR468" s="96">
        <f t="shared" si="600"/>
        <v>0.29947834420710351</v>
      </c>
      <c r="AS468" s="96">
        <f t="shared" si="600"/>
        <v>-0.4417714287245782</v>
      </c>
      <c r="AT468" s="96">
        <f t="shared" si="600"/>
        <v>0.28110563018593215</v>
      </c>
      <c r="AU468" s="96">
        <f t="shared" si="600"/>
        <v>-0.40514018863358214</v>
      </c>
      <c r="AV468" s="96">
        <f t="shared" si="600"/>
        <v>-0.18896190740109842</v>
      </c>
      <c r="AW468" s="96">
        <f t="shared" si="600"/>
        <v>0.14177949558186254</v>
      </c>
      <c r="AX468" s="96">
        <f t="shared" si="600"/>
        <v>-0.17986882735797338</v>
      </c>
      <c r="AY468" s="96">
        <f t="shared" si="600"/>
        <v>0.13581114749199874</v>
      </c>
      <c r="BA468" s="140" t="s">
        <v>114</v>
      </c>
      <c r="BB468" s="140" t="s">
        <v>114</v>
      </c>
      <c r="BC468" s="140" t="s">
        <v>114</v>
      </c>
      <c r="BD468" s="140" t="s">
        <v>114</v>
      </c>
      <c r="BF468" s="77" t="s">
        <v>247</v>
      </c>
      <c r="BG468" s="77" t="str">
        <f t="shared" si="573"/>
        <v>Churn rateWeak  Case Scenario</v>
      </c>
    </row>
    <row r="469" spans="2:59" x14ac:dyDescent="0.25">
      <c r="B469" s="91" t="s">
        <v>281</v>
      </c>
      <c r="C469" s="91" t="s">
        <v>121</v>
      </c>
      <c r="D469" s="98">
        <f t="shared" ref="D469:AY469" si="601">D391/D393</f>
        <v>5.2768612201751735</v>
      </c>
      <c r="E469" s="98">
        <f t="shared" si="601"/>
        <v>5.3079762671821307</v>
      </c>
      <c r="F469" s="98">
        <f t="shared" si="601"/>
        <v>5.3078646664015317</v>
      </c>
      <c r="G469" s="98">
        <f t="shared" si="601"/>
        <v>5.3943053324726504</v>
      </c>
      <c r="H469" s="98">
        <f t="shared" si="601"/>
        <v>5.943071169892181</v>
      </c>
      <c r="I469" s="98">
        <f t="shared" si="601"/>
        <v>6.1814375625342928</v>
      </c>
      <c r="J469" s="98">
        <f t="shared" si="601"/>
        <v>6.1960719929627963</v>
      </c>
      <c r="K469" s="98">
        <f t="shared" si="601"/>
        <v>6.2097682188514804</v>
      </c>
      <c r="L469" s="98">
        <f t="shared" si="601"/>
        <v>6.3821288034140666</v>
      </c>
      <c r="M469" s="98">
        <f t="shared" si="601"/>
        <v>6.7625212041558207</v>
      </c>
      <c r="N469" s="98">
        <f t="shared" si="601"/>
        <v>6.8989777968022734</v>
      </c>
      <c r="O469" s="98">
        <f t="shared" si="601"/>
        <v>6.2872253812603942</v>
      </c>
      <c r="P469" s="98">
        <f t="shared" si="601"/>
        <v>4.7488746334684819</v>
      </c>
      <c r="Q469" s="98">
        <f t="shared" si="601"/>
        <v>4.7488746334684819</v>
      </c>
      <c r="R469" s="98">
        <f t="shared" si="601"/>
        <v>4.7488746334684819</v>
      </c>
      <c r="S469" s="98">
        <f t="shared" si="601"/>
        <v>4.7488746334684819</v>
      </c>
      <c r="T469" s="98">
        <f t="shared" si="601"/>
        <v>4.7488746334684828</v>
      </c>
      <c r="U469" s="98">
        <f t="shared" si="601"/>
        <v>4.7488746334684828</v>
      </c>
      <c r="V469" s="98">
        <f t="shared" si="601"/>
        <v>4.7488746334684828</v>
      </c>
      <c r="W469" s="98">
        <f t="shared" si="601"/>
        <v>4.7488746334684819</v>
      </c>
      <c r="X469" s="98">
        <f t="shared" si="601"/>
        <v>4.7488746334684828</v>
      </c>
      <c r="Y469" s="98">
        <f t="shared" si="601"/>
        <v>4.7488746334684819</v>
      </c>
      <c r="Z469" s="98">
        <f t="shared" si="601"/>
        <v>4.7488746334684828</v>
      </c>
      <c r="AA469" s="98">
        <f t="shared" si="601"/>
        <v>4.7488746334684828</v>
      </c>
      <c r="AB469" s="98">
        <f t="shared" si="601"/>
        <v>4.7488746334684819</v>
      </c>
      <c r="AC469" s="98">
        <f t="shared" si="601"/>
        <v>4.7488746334684828</v>
      </c>
      <c r="AD469" s="98">
        <f t="shared" si="601"/>
        <v>4.7488746334684819</v>
      </c>
      <c r="AE469" s="98">
        <f t="shared" si="601"/>
        <v>4.7488746334684828</v>
      </c>
      <c r="AF469" s="98">
        <f t="shared" si="601"/>
        <v>4.7488746334684819</v>
      </c>
      <c r="AG469" s="98">
        <f t="shared" si="601"/>
        <v>4.7488746334684828</v>
      </c>
      <c r="AH469" s="98">
        <f t="shared" si="601"/>
        <v>4.7488746334684819</v>
      </c>
      <c r="AI469" s="98">
        <f t="shared" si="601"/>
        <v>4.7488746334684828</v>
      </c>
      <c r="AJ469" s="98">
        <f t="shared" si="601"/>
        <v>4.7488746334684819</v>
      </c>
      <c r="AK469" s="98">
        <f t="shared" si="601"/>
        <v>4.7488746334684828</v>
      </c>
      <c r="AL469" s="98">
        <f t="shared" si="601"/>
        <v>4.7488746334684819</v>
      </c>
      <c r="AM469" s="98">
        <f t="shared" si="601"/>
        <v>4.7488746334684828</v>
      </c>
      <c r="AN469" s="98">
        <f t="shared" si="601"/>
        <v>4.7488746334684828</v>
      </c>
      <c r="AO469" s="98">
        <f t="shared" si="601"/>
        <v>4.7488746334684828</v>
      </c>
      <c r="AP469" s="98">
        <f t="shared" si="601"/>
        <v>4.7488746334684819</v>
      </c>
      <c r="AQ469" s="98">
        <f t="shared" si="601"/>
        <v>4.7488746334684819</v>
      </c>
      <c r="AR469" s="98">
        <f t="shared" si="601"/>
        <v>4.7488746334684819</v>
      </c>
      <c r="AS469" s="98">
        <f t="shared" si="601"/>
        <v>4.7488746334684819</v>
      </c>
      <c r="AT469" s="98">
        <f t="shared" si="601"/>
        <v>4.7488746334684819</v>
      </c>
      <c r="AU469" s="98">
        <f t="shared" si="601"/>
        <v>4.7488746334684828</v>
      </c>
      <c r="AV469" s="98">
        <f t="shared" si="601"/>
        <v>4.7488746334684819</v>
      </c>
      <c r="AW469" s="98">
        <f t="shared" si="601"/>
        <v>4.7488746334684819</v>
      </c>
      <c r="AX469" s="98">
        <f t="shared" si="601"/>
        <v>4.7488746334684819</v>
      </c>
      <c r="AY469" s="98">
        <f t="shared" si="601"/>
        <v>4.7488746334684819</v>
      </c>
      <c r="BA469" s="140" t="s">
        <v>114</v>
      </c>
      <c r="BB469" s="140" t="s">
        <v>114</v>
      </c>
      <c r="BC469" s="140" t="s">
        <v>114</v>
      </c>
      <c r="BD469" s="140" t="s">
        <v>114</v>
      </c>
      <c r="BF469" s="77" t="s">
        <v>247</v>
      </c>
      <c r="BG469" s="77" t="str">
        <f t="shared" si="573"/>
        <v>Requests per active riderWeak  Case Scenario</v>
      </c>
    </row>
    <row r="470" spans="2:59" x14ac:dyDescent="0.25">
      <c r="B470" s="91" t="s">
        <v>157</v>
      </c>
      <c r="C470" s="91" t="s">
        <v>119</v>
      </c>
      <c r="D470" s="96">
        <f t="shared" ref="D470:AY470" si="602">D386/D391</f>
        <v>0.24427377149459661</v>
      </c>
      <c r="E470" s="96">
        <f t="shared" si="602"/>
        <v>0.33814320360727623</v>
      </c>
      <c r="F470" s="96">
        <f t="shared" si="602"/>
        <v>0.24021671667592956</v>
      </c>
      <c r="G470" s="96">
        <f t="shared" si="602"/>
        <v>0.27056255618110053</v>
      </c>
      <c r="H470" s="96">
        <f t="shared" si="602"/>
        <v>0.21098439286320886</v>
      </c>
      <c r="I470" s="96">
        <f t="shared" si="602"/>
        <v>0.19245520090175683</v>
      </c>
      <c r="J470" s="96">
        <f t="shared" si="602"/>
        <v>0.34311684974056533</v>
      </c>
      <c r="K470" s="96">
        <f t="shared" si="602"/>
        <v>0.21358264130313179</v>
      </c>
      <c r="L470" s="96">
        <f t="shared" si="602"/>
        <v>0.1758855357340576</v>
      </c>
      <c r="M470" s="96">
        <f t="shared" si="602"/>
        <v>0.19044728585708445</v>
      </c>
      <c r="N470" s="96">
        <f t="shared" si="602"/>
        <v>0.24504390240785329</v>
      </c>
      <c r="O470" s="96">
        <f t="shared" si="602"/>
        <v>0.38254934909034671</v>
      </c>
      <c r="P470" s="96">
        <f t="shared" si="602"/>
        <v>0.24424613095472664</v>
      </c>
      <c r="Q470" s="96">
        <f t="shared" si="602"/>
        <v>0.24526624875914924</v>
      </c>
      <c r="R470" s="96">
        <f t="shared" si="602"/>
        <v>0.23762619554394063</v>
      </c>
      <c r="S470" s="96">
        <f t="shared" si="602"/>
        <v>0.23850100225392168</v>
      </c>
      <c r="T470" s="96">
        <f t="shared" si="602"/>
        <v>0.23780576100891049</v>
      </c>
      <c r="U470" s="96">
        <f t="shared" si="602"/>
        <v>0.24129684724265582</v>
      </c>
      <c r="V470" s="96">
        <f t="shared" si="602"/>
        <v>0.24599714208057788</v>
      </c>
      <c r="W470" s="96">
        <f t="shared" si="602"/>
        <v>0.23847253675109828</v>
      </c>
      <c r="X470" s="96">
        <f t="shared" si="602"/>
        <v>0.24190295311555221</v>
      </c>
      <c r="Y470" s="96">
        <f t="shared" si="602"/>
        <v>0.24857946216432936</v>
      </c>
      <c r="Z470" s="96">
        <f t="shared" si="602"/>
        <v>0.25396985267474353</v>
      </c>
      <c r="AA470" s="96">
        <f t="shared" si="602"/>
        <v>0.25434908201123346</v>
      </c>
      <c r="AB470" s="96">
        <f t="shared" si="602"/>
        <v>0.24400110121340327</v>
      </c>
      <c r="AC470" s="96">
        <f t="shared" si="602"/>
        <v>0.24398068206829304</v>
      </c>
      <c r="AD470" s="96">
        <f t="shared" si="602"/>
        <v>0.24387355151072163</v>
      </c>
      <c r="AE470" s="96">
        <f t="shared" si="602"/>
        <v>0.24439416450795345</v>
      </c>
      <c r="AF470" s="96">
        <f t="shared" si="602"/>
        <v>0.244885261362456</v>
      </c>
      <c r="AG470" s="96">
        <f t="shared" si="602"/>
        <v>0.24547521972525152</v>
      </c>
      <c r="AH470" s="96">
        <f t="shared" si="602"/>
        <v>0.24582341743213446</v>
      </c>
      <c r="AI470" s="96">
        <f t="shared" si="602"/>
        <v>0.24580894037809756</v>
      </c>
      <c r="AJ470" s="96">
        <f t="shared" si="602"/>
        <v>0.24642030734701409</v>
      </c>
      <c r="AK470" s="96">
        <f t="shared" si="602"/>
        <v>0.24679675353296926</v>
      </c>
      <c r="AL470" s="96">
        <f t="shared" si="602"/>
        <v>0.24664819448035594</v>
      </c>
      <c r="AM470" s="96">
        <f t="shared" si="602"/>
        <v>0.24603805629749032</v>
      </c>
      <c r="AN470" s="96">
        <f t="shared" si="602"/>
        <v>0.24534547082134503</v>
      </c>
      <c r="AO470" s="96">
        <f t="shared" si="602"/>
        <v>0.24545750162200691</v>
      </c>
      <c r="AP470" s="96">
        <f t="shared" si="602"/>
        <v>0.24558056991814967</v>
      </c>
      <c r="AQ470" s="96">
        <f t="shared" si="602"/>
        <v>0.24572282145210206</v>
      </c>
      <c r="AR470" s="96">
        <f t="shared" si="602"/>
        <v>0.24583354286411441</v>
      </c>
      <c r="AS470" s="96">
        <f t="shared" si="602"/>
        <v>0.24591256632258593</v>
      </c>
      <c r="AT470" s="96">
        <f t="shared" si="602"/>
        <v>0.24594901187236382</v>
      </c>
      <c r="AU470" s="96">
        <f t="shared" si="602"/>
        <v>0.24595947807571628</v>
      </c>
      <c r="AV470" s="96">
        <f t="shared" si="602"/>
        <v>0.24597202288385112</v>
      </c>
      <c r="AW470" s="96">
        <f t="shared" si="602"/>
        <v>0.24593466584525422</v>
      </c>
      <c r="AX470" s="96">
        <f t="shared" si="602"/>
        <v>0.24586282520461133</v>
      </c>
      <c r="AY470" s="96">
        <f t="shared" si="602"/>
        <v>0.24579737776496594</v>
      </c>
      <c r="BA470" s="140" t="s">
        <v>114</v>
      </c>
      <c r="BB470" s="140" t="s">
        <v>114</v>
      </c>
      <c r="BC470" s="140" t="s">
        <v>114</v>
      </c>
      <c r="BD470" s="140" t="s">
        <v>114</v>
      </c>
      <c r="BF470" s="77" t="s">
        <v>247</v>
      </c>
      <c r="BG470" s="77" t="str">
        <f t="shared" si="573"/>
        <v>Surge request rateWeak  Case Scenario</v>
      </c>
    </row>
    <row r="471" spans="2:59" x14ac:dyDescent="0.25">
      <c r="B471" s="91" t="s">
        <v>282</v>
      </c>
      <c r="C471" s="91" t="s">
        <v>118</v>
      </c>
      <c r="D471" s="98">
        <f t="shared" ref="D471:O471" si="603">D375/D393</f>
        <v>8.7982986006241823</v>
      </c>
      <c r="E471" s="98">
        <f t="shared" si="603"/>
        <v>9.4737059707903786</v>
      </c>
      <c r="F471" s="98">
        <f t="shared" si="603"/>
        <v>10.672444967425308</v>
      </c>
      <c r="G471" s="98">
        <f t="shared" si="603"/>
        <v>11.493127735633133</v>
      </c>
      <c r="H471" s="98">
        <f t="shared" si="603"/>
        <v>12.32769643073236</v>
      </c>
      <c r="I471" s="98">
        <f t="shared" si="603"/>
        <v>12.10183778200949</v>
      </c>
      <c r="J471" s="98">
        <f t="shared" si="603"/>
        <v>13.895811392406454</v>
      </c>
      <c r="K471" s="98">
        <f t="shared" si="603"/>
        <v>13.042459986005817</v>
      </c>
      <c r="L471" s="98">
        <f t="shared" si="603"/>
        <v>13.400168174638363</v>
      </c>
      <c r="M471" s="98">
        <f t="shared" si="603"/>
        <v>13.350360460962268</v>
      </c>
      <c r="N471" s="98">
        <f t="shared" si="603"/>
        <v>13.346398610895822</v>
      </c>
      <c r="O471" s="98">
        <f t="shared" si="603"/>
        <v>14.774289473650363</v>
      </c>
      <c r="P471" s="144">
        <f>AVERAGE(D471:H471)</f>
        <v>10.553054741041072</v>
      </c>
      <c r="Q471" s="144">
        <f>P471</f>
        <v>10.553054741041072</v>
      </c>
      <c r="R471" s="144">
        <f t="shared" ref="R471:AY471" si="604">Q471</f>
        <v>10.553054741041072</v>
      </c>
      <c r="S471" s="144">
        <f t="shared" si="604"/>
        <v>10.553054741041072</v>
      </c>
      <c r="T471" s="144">
        <f t="shared" si="604"/>
        <v>10.553054741041072</v>
      </c>
      <c r="U471" s="144">
        <f t="shared" si="604"/>
        <v>10.553054741041072</v>
      </c>
      <c r="V471" s="144">
        <f t="shared" si="604"/>
        <v>10.553054741041072</v>
      </c>
      <c r="W471" s="144">
        <f t="shared" si="604"/>
        <v>10.553054741041072</v>
      </c>
      <c r="X471" s="144">
        <f t="shared" si="604"/>
        <v>10.553054741041072</v>
      </c>
      <c r="Y471" s="144">
        <f t="shared" si="604"/>
        <v>10.553054741041072</v>
      </c>
      <c r="Z471" s="144">
        <f t="shared" si="604"/>
        <v>10.553054741041072</v>
      </c>
      <c r="AA471" s="144">
        <f t="shared" si="604"/>
        <v>10.553054741041072</v>
      </c>
      <c r="AB471" s="144">
        <f t="shared" si="604"/>
        <v>10.553054741041072</v>
      </c>
      <c r="AC471" s="144">
        <f t="shared" si="604"/>
        <v>10.553054741041072</v>
      </c>
      <c r="AD471" s="144">
        <f t="shared" si="604"/>
        <v>10.553054741041072</v>
      </c>
      <c r="AE471" s="144">
        <f t="shared" si="604"/>
        <v>10.553054741041072</v>
      </c>
      <c r="AF471" s="144">
        <f t="shared" si="604"/>
        <v>10.553054741041072</v>
      </c>
      <c r="AG471" s="144">
        <f t="shared" si="604"/>
        <v>10.553054741041072</v>
      </c>
      <c r="AH471" s="144">
        <f t="shared" si="604"/>
        <v>10.553054741041072</v>
      </c>
      <c r="AI471" s="144">
        <f t="shared" si="604"/>
        <v>10.553054741041072</v>
      </c>
      <c r="AJ471" s="144">
        <f t="shared" si="604"/>
        <v>10.553054741041072</v>
      </c>
      <c r="AK471" s="144">
        <f t="shared" si="604"/>
        <v>10.553054741041072</v>
      </c>
      <c r="AL471" s="144">
        <f t="shared" si="604"/>
        <v>10.553054741041072</v>
      </c>
      <c r="AM471" s="144">
        <f t="shared" si="604"/>
        <v>10.553054741041072</v>
      </c>
      <c r="AN471" s="144">
        <f t="shared" si="604"/>
        <v>10.553054741041072</v>
      </c>
      <c r="AO471" s="144">
        <f t="shared" si="604"/>
        <v>10.553054741041072</v>
      </c>
      <c r="AP471" s="144">
        <f t="shared" si="604"/>
        <v>10.553054741041072</v>
      </c>
      <c r="AQ471" s="144">
        <f t="shared" si="604"/>
        <v>10.553054741041072</v>
      </c>
      <c r="AR471" s="144">
        <f t="shared" si="604"/>
        <v>10.553054741041072</v>
      </c>
      <c r="AS471" s="144">
        <f t="shared" si="604"/>
        <v>10.553054741041072</v>
      </c>
      <c r="AT471" s="144">
        <f t="shared" si="604"/>
        <v>10.553054741041072</v>
      </c>
      <c r="AU471" s="144">
        <f t="shared" si="604"/>
        <v>10.553054741041072</v>
      </c>
      <c r="AV471" s="144">
        <f t="shared" si="604"/>
        <v>10.553054741041072</v>
      </c>
      <c r="AW471" s="144">
        <f t="shared" si="604"/>
        <v>10.553054741041072</v>
      </c>
      <c r="AX471" s="144">
        <f t="shared" si="604"/>
        <v>10.553054741041072</v>
      </c>
      <c r="AY471" s="144">
        <f t="shared" si="604"/>
        <v>10.553054741041072</v>
      </c>
      <c r="BA471" s="140" t="s">
        <v>114</v>
      </c>
      <c r="BB471" s="140" t="s">
        <v>114</v>
      </c>
      <c r="BC471" s="140" t="s">
        <v>114</v>
      </c>
      <c r="BD471" s="140" t="s">
        <v>114</v>
      </c>
      <c r="BF471" s="77" t="s">
        <v>247</v>
      </c>
      <c r="BG471" s="77" t="str">
        <f t="shared" si="573"/>
        <v>Shopping Sessions per active userWeak  Case Scenario</v>
      </c>
    </row>
    <row r="472" spans="2:59" x14ac:dyDescent="0.25">
      <c r="BA472" s="140" t="s">
        <v>114</v>
      </c>
      <c r="BB472" s="140" t="s">
        <v>114</v>
      </c>
      <c r="BC472" s="140" t="s">
        <v>114</v>
      </c>
      <c r="BD472" s="140" t="s">
        <v>114</v>
      </c>
      <c r="BF472" s="77" t="s">
        <v>247</v>
      </c>
      <c r="BG472" s="77" t="str">
        <f t="shared" si="573"/>
        <v>Weak  Case Scenario</v>
      </c>
    </row>
    <row r="473" spans="2:59" x14ac:dyDescent="0.25">
      <c r="B473" s="154" t="s">
        <v>278</v>
      </c>
      <c r="C473" s="135"/>
      <c r="D473" s="135"/>
      <c r="E473" s="135"/>
      <c r="F473" s="135"/>
      <c r="G473" s="135"/>
      <c r="H473" s="135"/>
      <c r="I473" s="135"/>
      <c r="J473" s="135"/>
      <c r="K473" s="135"/>
      <c r="L473" s="135"/>
      <c r="M473" s="135"/>
      <c r="N473" s="135"/>
      <c r="O473" s="135"/>
      <c r="P473" s="135"/>
      <c r="Q473" s="135"/>
      <c r="R473" s="135"/>
      <c r="S473" s="135"/>
      <c r="T473" s="135"/>
      <c r="U473" s="135"/>
      <c r="V473" s="135"/>
      <c r="W473" s="135"/>
      <c r="X473" s="135"/>
      <c r="Y473" s="135"/>
      <c r="Z473" s="135"/>
      <c r="AA473" s="135"/>
      <c r="AB473" s="135"/>
      <c r="AC473" s="135"/>
      <c r="AD473" s="135"/>
      <c r="AE473" s="135"/>
      <c r="AF473" s="135"/>
      <c r="AG473" s="135"/>
      <c r="AH473" s="135"/>
      <c r="AI473" s="135"/>
      <c r="AJ473" s="135"/>
      <c r="AK473" s="135"/>
      <c r="AL473" s="135"/>
      <c r="AM473" s="135"/>
      <c r="AN473" s="135"/>
      <c r="AO473" s="135"/>
      <c r="AP473" s="135"/>
      <c r="AQ473" s="135"/>
      <c r="AR473" s="135"/>
      <c r="AS473" s="135"/>
      <c r="AT473" s="135"/>
      <c r="AU473" s="135"/>
      <c r="AV473" s="135"/>
      <c r="AW473" s="135"/>
      <c r="AX473" s="135"/>
      <c r="AY473" s="135"/>
      <c r="BA473" s="140" t="s">
        <v>114</v>
      </c>
      <c r="BB473" s="140" t="s">
        <v>114</v>
      </c>
      <c r="BC473" s="140" t="s">
        <v>114</v>
      </c>
      <c r="BD473" s="140" t="s">
        <v>114</v>
      </c>
      <c r="BF473" s="77" t="s">
        <v>247</v>
      </c>
      <c r="BG473" s="77" t="str">
        <f t="shared" si="573"/>
        <v>OtherWeak  Case Scenario</v>
      </c>
    </row>
    <row r="474" spans="2:59" x14ac:dyDescent="0.25">
      <c r="B474" s="91" t="s">
        <v>245</v>
      </c>
      <c r="C474" s="32" t="s">
        <v>114</v>
      </c>
      <c r="D474" s="140" t="s">
        <v>114</v>
      </c>
      <c r="E474" s="140" t="s">
        <v>114</v>
      </c>
      <c r="F474" s="140" t="s">
        <v>114</v>
      </c>
      <c r="G474" s="140" t="s">
        <v>114</v>
      </c>
      <c r="H474" s="140" t="s">
        <v>114</v>
      </c>
      <c r="I474" s="140" t="s">
        <v>114</v>
      </c>
      <c r="J474" s="140" t="s">
        <v>114</v>
      </c>
      <c r="K474" s="140" t="s">
        <v>114</v>
      </c>
      <c r="L474" s="140" t="s">
        <v>114</v>
      </c>
      <c r="M474" s="140" t="s">
        <v>114</v>
      </c>
      <c r="N474" s="140" t="s">
        <v>114</v>
      </c>
      <c r="O474" s="140" t="s">
        <v>114</v>
      </c>
      <c r="P474" s="141">
        <v>4.1000000000000002E-2</v>
      </c>
      <c r="Q474" s="141">
        <v>4.1000000000000002E-2</v>
      </c>
      <c r="R474" s="141">
        <v>4.1000000000000002E-2</v>
      </c>
      <c r="S474" s="141">
        <v>4.1000000000000002E-2</v>
      </c>
      <c r="T474" s="141">
        <v>4.1000000000000002E-2</v>
      </c>
      <c r="U474" s="141">
        <v>4.1000000000000002E-2</v>
      </c>
      <c r="V474" s="141">
        <v>4.1000000000000002E-2</v>
      </c>
      <c r="W474" s="141">
        <v>4.1000000000000002E-2</v>
      </c>
      <c r="X474" s="141">
        <v>4.1000000000000002E-2</v>
      </c>
      <c r="Y474" s="141">
        <v>4.1000000000000002E-2</v>
      </c>
      <c r="Z474" s="141">
        <v>4.1000000000000002E-2</v>
      </c>
      <c r="AA474" s="141">
        <v>4.1000000000000002E-2</v>
      </c>
      <c r="AB474" s="141">
        <v>4.1000000000000002E-2</v>
      </c>
      <c r="AC474" s="141">
        <v>4.1000000000000002E-2</v>
      </c>
      <c r="AD474" s="141">
        <v>4.1000000000000002E-2</v>
      </c>
      <c r="AE474" s="141">
        <v>4.1000000000000002E-2</v>
      </c>
      <c r="AF474" s="141">
        <v>4.1000000000000002E-2</v>
      </c>
      <c r="AG474" s="141">
        <v>4.1000000000000002E-2</v>
      </c>
      <c r="AH474" s="141">
        <v>4.1000000000000002E-2</v>
      </c>
      <c r="AI474" s="141">
        <v>4.1000000000000002E-2</v>
      </c>
      <c r="AJ474" s="141">
        <v>4.1000000000000002E-2</v>
      </c>
      <c r="AK474" s="141">
        <v>4.1000000000000002E-2</v>
      </c>
      <c r="AL474" s="141">
        <v>4.1000000000000002E-2</v>
      </c>
      <c r="AM474" s="141">
        <v>4.1000000000000002E-2</v>
      </c>
      <c r="AN474" s="141">
        <v>4.1000000000000002E-2</v>
      </c>
      <c r="AO474" s="141">
        <v>4.1000000000000002E-2</v>
      </c>
      <c r="AP474" s="141">
        <v>4.1000000000000002E-2</v>
      </c>
      <c r="AQ474" s="141">
        <v>4.1000000000000002E-2</v>
      </c>
      <c r="AR474" s="141">
        <v>4.1000000000000002E-2</v>
      </c>
      <c r="AS474" s="141">
        <v>4.1000000000000002E-2</v>
      </c>
      <c r="AT474" s="141">
        <v>4.1000000000000002E-2</v>
      </c>
      <c r="AU474" s="141">
        <v>4.1000000000000002E-2</v>
      </c>
      <c r="AV474" s="141">
        <v>4.1000000000000002E-2</v>
      </c>
      <c r="AW474" s="141">
        <v>4.1000000000000002E-2</v>
      </c>
      <c r="AX474" s="141">
        <v>4.1000000000000002E-2</v>
      </c>
      <c r="AY474" s="141">
        <v>4.1000000000000002E-2</v>
      </c>
      <c r="BA474" s="140" t="s">
        <v>114</v>
      </c>
      <c r="BB474" s="140" t="s">
        <v>114</v>
      </c>
      <c r="BC474" s="140" t="s">
        <v>114</v>
      </c>
      <c r="BD474" s="140" t="s">
        <v>114</v>
      </c>
      <c r="BF474" s="77" t="s">
        <v>247</v>
      </c>
      <c r="BG474" s="77" t="str">
        <f t="shared" si="573"/>
        <v>US Price Index - ChangeWeak  Case Scenario</v>
      </c>
    </row>
    <row r="475" spans="2:59" x14ac:dyDescent="0.25">
      <c r="B475" s="91" t="s">
        <v>279</v>
      </c>
      <c r="C475" s="32" t="s">
        <v>119</v>
      </c>
      <c r="D475" s="155">
        <f t="shared" ref="D475:O475" si="605">D376/D$16</f>
        <v>0.34140141561556397</v>
      </c>
      <c r="E475" s="155">
        <f t="shared" si="605"/>
        <v>0.36379258489575683</v>
      </c>
      <c r="F475" s="155">
        <f t="shared" si="605"/>
        <v>0.33598762910212332</v>
      </c>
      <c r="G475" s="155">
        <f t="shared" si="605"/>
        <v>0.32404103366660214</v>
      </c>
      <c r="H475" s="155">
        <f t="shared" si="605"/>
        <v>0.31581405259254158</v>
      </c>
      <c r="I475" s="155">
        <f t="shared" si="605"/>
        <v>1.1833414942287304</v>
      </c>
      <c r="J475" s="155">
        <f t="shared" si="605"/>
        <v>1.0992614648043189</v>
      </c>
      <c r="K475" s="155">
        <f t="shared" si="605"/>
        <v>1.0959736088849978</v>
      </c>
      <c r="L475" s="155">
        <f t="shared" si="605"/>
        <v>0.94992929557105721</v>
      </c>
      <c r="M475" s="155">
        <f t="shared" si="605"/>
        <v>0.77547344813789232</v>
      </c>
      <c r="N475" s="155">
        <f t="shared" si="605"/>
        <v>0.81587136659885451</v>
      </c>
      <c r="O475" s="155">
        <f t="shared" si="605"/>
        <v>0.77221354229326766</v>
      </c>
      <c r="P475" s="172">
        <f>AVERAGE(D475:O475)</f>
        <v>0.69775841136597549</v>
      </c>
      <c r="Q475" s="139">
        <f>P475</f>
        <v>0.69775841136597549</v>
      </c>
      <c r="R475" s="139">
        <f t="shared" ref="R475:AY475" si="606">Q475</f>
        <v>0.69775841136597549</v>
      </c>
      <c r="S475" s="139">
        <f t="shared" si="606"/>
        <v>0.69775841136597549</v>
      </c>
      <c r="T475" s="139">
        <f t="shared" si="606"/>
        <v>0.69775841136597549</v>
      </c>
      <c r="U475" s="139">
        <f t="shared" si="606"/>
        <v>0.69775841136597549</v>
      </c>
      <c r="V475" s="139">
        <f t="shared" si="606"/>
        <v>0.69775841136597549</v>
      </c>
      <c r="W475" s="139">
        <f t="shared" si="606"/>
        <v>0.69775841136597549</v>
      </c>
      <c r="X475" s="139">
        <f t="shared" si="606"/>
        <v>0.69775841136597549</v>
      </c>
      <c r="Y475" s="139">
        <f t="shared" si="606"/>
        <v>0.69775841136597549</v>
      </c>
      <c r="Z475" s="139">
        <f t="shared" si="606"/>
        <v>0.69775841136597549</v>
      </c>
      <c r="AA475" s="139">
        <f t="shared" si="606"/>
        <v>0.69775841136597549</v>
      </c>
      <c r="AB475" s="139">
        <f t="shared" si="606"/>
        <v>0.69775841136597549</v>
      </c>
      <c r="AC475" s="139">
        <f t="shared" si="606"/>
        <v>0.69775841136597549</v>
      </c>
      <c r="AD475" s="139">
        <f t="shared" si="606"/>
        <v>0.69775841136597549</v>
      </c>
      <c r="AE475" s="139">
        <f t="shared" si="606"/>
        <v>0.69775841136597549</v>
      </c>
      <c r="AF475" s="139">
        <f t="shared" si="606"/>
        <v>0.69775841136597549</v>
      </c>
      <c r="AG475" s="139">
        <f t="shared" si="606"/>
        <v>0.69775841136597549</v>
      </c>
      <c r="AH475" s="139">
        <f t="shared" si="606"/>
        <v>0.69775841136597549</v>
      </c>
      <c r="AI475" s="139">
        <f t="shared" si="606"/>
        <v>0.69775841136597549</v>
      </c>
      <c r="AJ475" s="139">
        <f t="shared" si="606"/>
        <v>0.69775841136597549</v>
      </c>
      <c r="AK475" s="139">
        <f t="shared" si="606"/>
        <v>0.69775841136597549</v>
      </c>
      <c r="AL475" s="139">
        <f t="shared" si="606"/>
        <v>0.69775841136597549</v>
      </c>
      <c r="AM475" s="139">
        <f t="shared" si="606"/>
        <v>0.69775841136597549</v>
      </c>
      <c r="AN475" s="139">
        <f t="shared" si="606"/>
        <v>0.69775841136597549</v>
      </c>
      <c r="AO475" s="139">
        <f t="shared" si="606"/>
        <v>0.69775841136597549</v>
      </c>
      <c r="AP475" s="139">
        <f t="shared" si="606"/>
        <v>0.69775841136597549</v>
      </c>
      <c r="AQ475" s="139">
        <f t="shared" si="606"/>
        <v>0.69775841136597549</v>
      </c>
      <c r="AR475" s="139">
        <f t="shared" si="606"/>
        <v>0.69775841136597549</v>
      </c>
      <c r="AS475" s="139">
        <f t="shared" si="606"/>
        <v>0.69775841136597549</v>
      </c>
      <c r="AT475" s="139">
        <f t="shared" si="606"/>
        <v>0.69775841136597549</v>
      </c>
      <c r="AU475" s="139">
        <f t="shared" si="606"/>
        <v>0.69775841136597549</v>
      </c>
      <c r="AV475" s="139">
        <f t="shared" si="606"/>
        <v>0.69775841136597549</v>
      </c>
      <c r="AW475" s="139">
        <f t="shared" si="606"/>
        <v>0.69775841136597549</v>
      </c>
      <c r="AX475" s="139">
        <f t="shared" si="606"/>
        <v>0.69775841136597549</v>
      </c>
      <c r="AY475" s="139">
        <f t="shared" si="606"/>
        <v>0.69775841136597549</v>
      </c>
      <c r="BA475" s="140" t="s">
        <v>114</v>
      </c>
      <c r="BB475" s="140" t="s">
        <v>114</v>
      </c>
      <c r="BC475" s="140" t="s">
        <v>114</v>
      </c>
      <c r="BD475" s="140" t="s">
        <v>114</v>
      </c>
      <c r="BF475" s="77" t="s">
        <v>247</v>
      </c>
      <c r="BG475" s="77" t="str">
        <f t="shared" si="573"/>
        <v>Cash Gross Bookings (% Gross Bookings)Weak  Case Scenario</v>
      </c>
    </row>
    <row r="476" spans="2:59" x14ac:dyDescent="0.25">
      <c r="B476" s="91" t="s">
        <v>280</v>
      </c>
      <c r="BA476" s="140" t="s">
        <v>114</v>
      </c>
      <c r="BB476" s="140" t="s">
        <v>114</v>
      </c>
      <c r="BC476" s="140" t="s">
        <v>114</v>
      </c>
      <c r="BD476" s="140" t="s">
        <v>114</v>
      </c>
      <c r="BF476" s="77" t="s">
        <v>247</v>
      </c>
      <c r="BG476" s="77" t="str">
        <f t="shared" si="573"/>
        <v>New Riders - Regression coefficientsWeak  Case Scenario</v>
      </c>
    </row>
    <row r="477" spans="2:59" x14ac:dyDescent="0.25">
      <c r="B477" s="156" t="s">
        <v>188</v>
      </c>
      <c r="C477" s="150">
        <f>Data_Analysis_B!U23</f>
        <v>82733.326568450808</v>
      </c>
      <c r="BA477" s="140" t="s">
        <v>114</v>
      </c>
      <c r="BB477" s="140" t="s">
        <v>114</v>
      </c>
      <c r="BC477" s="140" t="s">
        <v>114</v>
      </c>
      <c r="BD477" s="140" t="s">
        <v>114</v>
      </c>
      <c r="BF477" s="77" t="s">
        <v>247</v>
      </c>
      <c r="BG477" s="77" t="str">
        <f t="shared" si="573"/>
        <v>InterceptWeak  Case Scenario</v>
      </c>
    </row>
    <row r="478" spans="2:59" x14ac:dyDescent="0.25">
      <c r="B478" s="156" t="s">
        <v>92</v>
      </c>
      <c r="C478" s="157">
        <v>0</v>
      </c>
      <c r="BA478" s="140" t="s">
        <v>114</v>
      </c>
      <c r="BB478" s="140" t="s">
        <v>114</v>
      </c>
      <c r="BC478" s="140" t="s">
        <v>114</v>
      </c>
      <c r="BD478" s="140" t="s">
        <v>114</v>
      </c>
      <c r="BF478" s="77" t="s">
        <v>247</v>
      </c>
      <c r="BG478" s="77" t="str">
        <f t="shared" si="573"/>
        <v>Rider Paid Acquisition SpendWeak  Case Scenario</v>
      </c>
    </row>
    <row r="479" spans="2:59" x14ac:dyDescent="0.25">
      <c r="B479" s="91" t="s">
        <v>283</v>
      </c>
      <c r="BA479" s="140" t="s">
        <v>114</v>
      </c>
      <c r="BB479" s="140" t="s">
        <v>114</v>
      </c>
      <c r="BC479" s="140" t="s">
        <v>114</v>
      </c>
      <c r="BD479" s="140" t="s">
        <v>114</v>
      </c>
      <c r="BF479" s="77" t="s">
        <v>247</v>
      </c>
      <c r="BG479" s="77" t="str">
        <f t="shared" si="573"/>
        <v>New drivers - Regression coefficientsWeak  Case Scenario</v>
      </c>
    </row>
    <row r="480" spans="2:59" x14ac:dyDescent="0.25">
      <c r="B480" s="156" t="s">
        <v>188</v>
      </c>
      <c r="C480" s="118">
        <f>Data_Analysis_B!U53</f>
        <v>425.47592823465618</v>
      </c>
      <c r="BA480" s="140" t="s">
        <v>114</v>
      </c>
      <c r="BB480" s="140" t="s">
        <v>114</v>
      </c>
      <c r="BC480" s="140" t="s">
        <v>114</v>
      </c>
      <c r="BD480" s="140" t="s">
        <v>114</v>
      </c>
      <c r="BF480" s="77" t="s">
        <v>247</v>
      </c>
      <c r="BG480" s="77" t="str">
        <f t="shared" si="573"/>
        <v>InterceptWeak  Case Scenario</v>
      </c>
    </row>
    <row r="481" spans="2:59" x14ac:dyDescent="0.25">
      <c r="B481" s="156" t="s">
        <v>93</v>
      </c>
      <c r="C481" s="118">
        <v>0</v>
      </c>
      <c r="BA481" s="140" t="s">
        <v>114</v>
      </c>
      <c r="BB481" s="140" t="s">
        <v>114</v>
      </c>
      <c r="BC481" s="140" t="s">
        <v>114</v>
      </c>
      <c r="BD481" s="140" t="s">
        <v>114</v>
      </c>
      <c r="BF481" s="77" t="s">
        <v>247</v>
      </c>
      <c r="BG481" s="77" t="str">
        <f t="shared" si="573"/>
        <v>Driver Paid Acquisition SpendWeak  Case Scenario</v>
      </c>
    </row>
    <row r="482" spans="2:59" x14ac:dyDescent="0.25">
      <c r="B482" s="156" t="s">
        <v>286</v>
      </c>
      <c r="C482" s="91" t="s">
        <v>119</v>
      </c>
      <c r="D482" s="155">
        <f>D378/$D$12</f>
        <v>0.89137899532346887</v>
      </c>
      <c r="E482" s="155">
        <f t="shared" ref="E482:O482" si="607">E378/E330</f>
        <v>0.91527120806988238</v>
      </c>
      <c r="F482" s="155">
        <f t="shared" si="607"/>
        <v>0.91331688570063851</v>
      </c>
      <c r="G482" s="155">
        <f t="shared" si="607"/>
        <v>0.92574454798823147</v>
      </c>
      <c r="H482" s="155">
        <f t="shared" si="607"/>
        <v>0.94589858413271899</v>
      </c>
      <c r="I482" s="155">
        <f t="shared" si="607"/>
        <v>0.95685843519428382</v>
      </c>
      <c r="J482" s="155">
        <f t="shared" si="607"/>
        <v>0.96138835436282899</v>
      </c>
      <c r="K482" s="155">
        <f t="shared" si="607"/>
        <v>0.96160159082767172</v>
      </c>
      <c r="L482" s="155">
        <f t="shared" si="607"/>
        <v>0.96242934440191985</v>
      </c>
      <c r="M482" s="155">
        <f t="shared" si="607"/>
        <v>0.96543310672717697</v>
      </c>
      <c r="N482" s="155">
        <f t="shared" si="607"/>
        <v>0.9657830273039486</v>
      </c>
      <c r="O482" s="155">
        <f t="shared" si="607"/>
        <v>0.95903694743217294</v>
      </c>
      <c r="P482" s="139">
        <f>AVERAGE(D482:O482)</f>
        <v>0.94367841895541205</v>
      </c>
      <c r="Q482" s="139">
        <f>P482</f>
        <v>0.94367841895541205</v>
      </c>
      <c r="R482" s="139">
        <f>Q482</f>
        <v>0.94367841895541205</v>
      </c>
      <c r="S482" s="139">
        <f t="shared" ref="S482:AY482" si="608">R482</f>
        <v>0.94367841895541205</v>
      </c>
      <c r="T482" s="139">
        <f t="shared" si="608"/>
        <v>0.94367841895541205</v>
      </c>
      <c r="U482" s="139">
        <f t="shared" si="608"/>
        <v>0.94367841895541205</v>
      </c>
      <c r="V482" s="139">
        <f t="shared" si="608"/>
        <v>0.94367841895541205</v>
      </c>
      <c r="W482" s="139">
        <f t="shared" si="608"/>
        <v>0.94367841895541205</v>
      </c>
      <c r="X482" s="139">
        <f t="shared" si="608"/>
        <v>0.94367841895541205</v>
      </c>
      <c r="Y482" s="139">
        <f t="shared" si="608"/>
        <v>0.94367841895541205</v>
      </c>
      <c r="Z482" s="139">
        <f t="shared" si="608"/>
        <v>0.94367841895541205</v>
      </c>
      <c r="AA482" s="139">
        <f t="shared" si="608"/>
        <v>0.94367841895541205</v>
      </c>
      <c r="AB482" s="139">
        <f t="shared" si="608"/>
        <v>0.94367841895541205</v>
      </c>
      <c r="AC482" s="139">
        <f t="shared" si="608"/>
        <v>0.94367841895541205</v>
      </c>
      <c r="AD482" s="139">
        <f t="shared" si="608"/>
        <v>0.94367841895541205</v>
      </c>
      <c r="AE482" s="139">
        <f t="shared" si="608"/>
        <v>0.94367841895541205</v>
      </c>
      <c r="AF482" s="139">
        <f t="shared" si="608"/>
        <v>0.94367841895541205</v>
      </c>
      <c r="AG482" s="139">
        <f t="shared" si="608"/>
        <v>0.94367841895541205</v>
      </c>
      <c r="AH482" s="139">
        <f t="shared" si="608"/>
        <v>0.94367841895541205</v>
      </c>
      <c r="AI482" s="139">
        <f t="shared" si="608"/>
        <v>0.94367841895541205</v>
      </c>
      <c r="AJ482" s="139">
        <f t="shared" si="608"/>
        <v>0.94367841895541205</v>
      </c>
      <c r="AK482" s="139">
        <f t="shared" si="608"/>
        <v>0.94367841895541205</v>
      </c>
      <c r="AL482" s="139">
        <f t="shared" si="608"/>
        <v>0.94367841895541205</v>
      </c>
      <c r="AM482" s="139">
        <f t="shared" si="608"/>
        <v>0.94367841895541205</v>
      </c>
      <c r="AN482" s="139">
        <f t="shared" si="608"/>
        <v>0.94367841895541205</v>
      </c>
      <c r="AO482" s="139">
        <f t="shared" si="608"/>
        <v>0.94367841895541205</v>
      </c>
      <c r="AP482" s="139">
        <f t="shared" si="608"/>
        <v>0.94367841895541205</v>
      </c>
      <c r="AQ482" s="139">
        <f t="shared" si="608"/>
        <v>0.94367841895541205</v>
      </c>
      <c r="AR482" s="139">
        <f t="shared" si="608"/>
        <v>0.94367841895541205</v>
      </c>
      <c r="AS482" s="139">
        <f t="shared" si="608"/>
        <v>0.94367841895541205</v>
      </c>
      <c r="AT482" s="139">
        <f t="shared" si="608"/>
        <v>0.94367841895541205</v>
      </c>
      <c r="AU482" s="139">
        <f t="shared" si="608"/>
        <v>0.94367841895541205</v>
      </c>
      <c r="AV482" s="139">
        <f t="shared" si="608"/>
        <v>0.94367841895541205</v>
      </c>
      <c r="AW482" s="139">
        <f t="shared" si="608"/>
        <v>0.94367841895541205</v>
      </c>
      <c r="AX482" s="139">
        <f t="shared" si="608"/>
        <v>0.94367841895541205</v>
      </c>
      <c r="AY482" s="139">
        <f t="shared" si="608"/>
        <v>0.94367841895541205</v>
      </c>
      <c r="BA482" s="140" t="s">
        <v>114</v>
      </c>
      <c r="BB482" s="140" t="s">
        <v>114</v>
      </c>
      <c r="BC482" s="140" t="s">
        <v>114</v>
      </c>
      <c r="BD482" s="140" t="s">
        <v>114</v>
      </c>
      <c r="BF482" s="77" t="s">
        <v>247</v>
      </c>
      <c r="BG482" s="77" t="str">
        <f t="shared" si="573"/>
        <v>% Cash tripsWeak  Case Scenario</v>
      </c>
    </row>
    <row r="483" spans="2:59" x14ac:dyDescent="0.25">
      <c r="B483" s="156" t="s">
        <v>287</v>
      </c>
      <c r="C483" s="91" t="s">
        <v>119</v>
      </c>
      <c r="D483" s="159">
        <f t="shared" ref="D483:O483" si="609">D379/D334</f>
        <v>2.3180271340995798E-3</v>
      </c>
      <c r="E483" s="159">
        <f t="shared" si="609"/>
        <v>2.2718916617380683E-3</v>
      </c>
      <c r="F483" s="159">
        <f t="shared" si="609"/>
        <v>2.6683243908782145E-3</v>
      </c>
      <c r="G483" s="159">
        <f t="shared" si="609"/>
        <v>2.5217339881645328E-3</v>
      </c>
      <c r="H483" s="159">
        <f t="shared" si="609"/>
        <v>2.0854665748401223E-3</v>
      </c>
      <c r="I483" s="159">
        <f t="shared" si="609"/>
        <v>1.1414532637546758E-3</v>
      </c>
      <c r="J483" s="159">
        <f t="shared" si="609"/>
        <v>8.5469924556006945E-4</v>
      </c>
      <c r="K483" s="159">
        <f t="shared" si="609"/>
        <v>1.016052078023432E-3</v>
      </c>
      <c r="L483" s="159">
        <f t="shared" si="609"/>
        <v>7.1566430394564228E-4</v>
      </c>
      <c r="M483" s="159">
        <f t="shared" si="609"/>
        <v>4.9758756285683966E-4</v>
      </c>
      <c r="N483" s="159">
        <f t="shared" si="609"/>
        <v>4.7766996234563391E-4</v>
      </c>
      <c r="O483" s="159">
        <f t="shared" si="609"/>
        <v>4.6969293400964362E-4</v>
      </c>
      <c r="P483" s="141">
        <f>AVERAGE(D483:O483)</f>
        <v>1.4198552583513711E-3</v>
      </c>
      <c r="Q483" s="141">
        <f>P483</f>
        <v>1.4198552583513711E-3</v>
      </c>
      <c r="R483" s="141">
        <f t="shared" ref="R483:AY483" si="610">Q483</f>
        <v>1.4198552583513711E-3</v>
      </c>
      <c r="S483" s="141">
        <f t="shared" si="610"/>
        <v>1.4198552583513711E-3</v>
      </c>
      <c r="T483" s="141">
        <f t="shared" si="610"/>
        <v>1.4198552583513711E-3</v>
      </c>
      <c r="U483" s="141">
        <f t="shared" si="610"/>
        <v>1.4198552583513711E-3</v>
      </c>
      <c r="V483" s="141">
        <f t="shared" si="610"/>
        <v>1.4198552583513711E-3</v>
      </c>
      <c r="W483" s="141">
        <f t="shared" si="610"/>
        <v>1.4198552583513711E-3</v>
      </c>
      <c r="X483" s="141">
        <f t="shared" si="610"/>
        <v>1.4198552583513711E-3</v>
      </c>
      <c r="Y483" s="141">
        <f t="shared" si="610"/>
        <v>1.4198552583513711E-3</v>
      </c>
      <c r="Z483" s="141">
        <f t="shared" si="610"/>
        <v>1.4198552583513711E-3</v>
      </c>
      <c r="AA483" s="141">
        <f t="shared" si="610"/>
        <v>1.4198552583513711E-3</v>
      </c>
      <c r="AB483" s="141">
        <f t="shared" si="610"/>
        <v>1.4198552583513711E-3</v>
      </c>
      <c r="AC483" s="141">
        <f t="shared" si="610"/>
        <v>1.4198552583513711E-3</v>
      </c>
      <c r="AD483" s="141">
        <f t="shared" si="610"/>
        <v>1.4198552583513711E-3</v>
      </c>
      <c r="AE483" s="141">
        <f t="shared" si="610"/>
        <v>1.4198552583513711E-3</v>
      </c>
      <c r="AF483" s="141">
        <f t="shared" si="610"/>
        <v>1.4198552583513711E-3</v>
      </c>
      <c r="AG483" s="141">
        <f t="shared" si="610"/>
        <v>1.4198552583513711E-3</v>
      </c>
      <c r="AH483" s="141">
        <f t="shared" si="610"/>
        <v>1.4198552583513711E-3</v>
      </c>
      <c r="AI483" s="141">
        <f t="shared" si="610"/>
        <v>1.4198552583513711E-3</v>
      </c>
      <c r="AJ483" s="141">
        <f t="shared" si="610"/>
        <v>1.4198552583513711E-3</v>
      </c>
      <c r="AK483" s="141">
        <f t="shared" si="610"/>
        <v>1.4198552583513711E-3</v>
      </c>
      <c r="AL483" s="141">
        <f t="shared" si="610"/>
        <v>1.4198552583513711E-3</v>
      </c>
      <c r="AM483" s="141">
        <f t="shared" si="610"/>
        <v>1.4198552583513711E-3</v>
      </c>
      <c r="AN483" s="141">
        <f t="shared" si="610"/>
        <v>1.4198552583513711E-3</v>
      </c>
      <c r="AO483" s="141">
        <f t="shared" si="610"/>
        <v>1.4198552583513711E-3</v>
      </c>
      <c r="AP483" s="141">
        <f t="shared" si="610"/>
        <v>1.4198552583513711E-3</v>
      </c>
      <c r="AQ483" s="141">
        <f t="shared" si="610"/>
        <v>1.4198552583513711E-3</v>
      </c>
      <c r="AR483" s="141">
        <f t="shared" si="610"/>
        <v>1.4198552583513711E-3</v>
      </c>
      <c r="AS483" s="141">
        <f t="shared" si="610"/>
        <v>1.4198552583513711E-3</v>
      </c>
      <c r="AT483" s="141">
        <f t="shared" si="610"/>
        <v>1.4198552583513711E-3</v>
      </c>
      <c r="AU483" s="141">
        <f t="shared" si="610"/>
        <v>1.4198552583513711E-3</v>
      </c>
      <c r="AV483" s="141">
        <f t="shared" si="610"/>
        <v>1.4198552583513711E-3</v>
      </c>
      <c r="AW483" s="141">
        <f t="shared" si="610"/>
        <v>1.4198552583513711E-3</v>
      </c>
      <c r="AX483" s="141">
        <f t="shared" si="610"/>
        <v>1.4198552583513711E-3</v>
      </c>
      <c r="AY483" s="141">
        <f t="shared" si="610"/>
        <v>1.4198552583513711E-3</v>
      </c>
      <c r="BA483" s="140" t="s">
        <v>114</v>
      </c>
      <c r="BB483" s="140" t="s">
        <v>114</v>
      </c>
      <c r="BC483" s="140" t="s">
        <v>114</v>
      </c>
      <c r="BD483" s="140" t="s">
        <v>114</v>
      </c>
      <c r="BF483" s="77" t="s">
        <v>247</v>
      </c>
      <c r="BG483" s="77" t="str">
        <f t="shared" si="573"/>
        <v>% U4B Gross BookingsWeak  Case Scenario</v>
      </c>
    </row>
    <row r="484" spans="2:59" x14ac:dyDescent="0.25">
      <c r="B484" s="156" t="s">
        <v>288</v>
      </c>
      <c r="C484" s="91" t="s">
        <v>290</v>
      </c>
      <c r="D484" s="37">
        <f t="shared" ref="D484:O484" si="611">D381/D$74</f>
        <v>476.10293934259528</v>
      </c>
      <c r="E484" s="37">
        <f t="shared" si="611"/>
        <v>469.01404703341592</v>
      </c>
      <c r="F484" s="37">
        <f t="shared" si="611"/>
        <v>468.11749020150268</v>
      </c>
      <c r="G484" s="37">
        <f t="shared" si="611"/>
        <v>444.41690601284415</v>
      </c>
      <c r="H484" s="37">
        <f t="shared" si="611"/>
        <v>446.24706131797797</v>
      </c>
      <c r="I484" s="37">
        <f t="shared" si="611"/>
        <v>494.67831061108728</v>
      </c>
      <c r="J484" s="37">
        <f t="shared" si="611"/>
        <v>491.61214462788143</v>
      </c>
      <c r="K484" s="37">
        <f t="shared" si="611"/>
        <v>473.23727130570859</v>
      </c>
      <c r="L484" s="37">
        <f t="shared" si="611"/>
        <v>510.16503171579518</v>
      </c>
      <c r="M484" s="37">
        <f t="shared" si="611"/>
        <v>553.36168231685781</v>
      </c>
      <c r="N484" s="37">
        <f t="shared" si="611"/>
        <v>575.48380046930799</v>
      </c>
      <c r="O484" s="37">
        <f t="shared" si="611"/>
        <v>608.50241781185912</v>
      </c>
      <c r="P484" s="150">
        <f>AVERAGE(D484:O484)</f>
        <v>500.91159189723618</v>
      </c>
      <c r="Q484" s="150">
        <f t="shared" ref="Q484:AY486" si="612">AVERAGE(E484:P484)</f>
        <v>502.97897961012296</v>
      </c>
      <c r="R484" s="150">
        <f t="shared" si="612"/>
        <v>505.80939065818183</v>
      </c>
      <c r="S484" s="150">
        <f t="shared" si="612"/>
        <v>508.95038236290503</v>
      </c>
      <c r="T484" s="150">
        <f t="shared" si="612"/>
        <v>514.32817205874346</v>
      </c>
      <c r="U484" s="150">
        <f t="shared" si="612"/>
        <v>520.00159795380728</v>
      </c>
      <c r="V484" s="150">
        <f t="shared" si="612"/>
        <v>522.11187189903387</v>
      </c>
      <c r="W484" s="150">
        <f t="shared" si="612"/>
        <v>524.65351583829658</v>
      </c>
      <c r="X484" s="150">
        <f t="shared" si="612"/>
        <v>528.93820288267898</v>
      </c>
      <c r="Y484" s="150">
        <f t="shared" si="612"/>
        <v>530.5026338132526</v>
      </c>
      <c r="Z484" s="150">
        <f t="shared" si="612"/>
        <v>528.59771310461895</v>
      </c>
      <c r="AA484" s="150">
        <f t="shared" si="612"/>
        <v>524.69053915756149</v>
      </c>
      <c r="AB484" s="150">
        <f t="shared" si="612"/>
        <v>517.70621593636997</v>
      </c>
      <c r="AC484" s="150">
        <f t="shared" si="612"/>
        <v>519.10576793963128</v>
      </c>
      <c r="AD484" s="150">
        <f t="shared" si="612"/>
        <v>520.44966696709014</v>
      </c>
      <c r="AE484" s="150">
        <f t="shared" si="612"/>
        <v>521.66968999283245</v>
      </c>
      <c r="AF484" s="150">
        <f t="shared" si="612"/>
        <v>522.72963229532627</v>
      </c>
      <c r="AG484" s="150">
        <f t="shared" si="612"/>
        <v>523.42975398170813</v>
      </c>
      <c r="AH484" s="150">
        <f t="shared" si="612"/>
        <v>523.71543365069999</v>
      </c>
      <c r="AI484" s="150">
        <f t="shared" si="612"/>
        <v>523.84906379667211</v>
      </c>
      <c r="AJ484" s="150">
        <f t="shared" si="612"/>
        <v>523.78202612653683</v>
      </c>
      <c r="AK484" s="150">
        <f t="shared" si="612"/>
        <v>523.3523447301917</v>
      </c>
      <c r="AL484" s="150">
        <f t="shared" si="612"/>
        <v>522.75648730660328</v>
      </c>
      <c r="AM484" s="150">
        <f t="shared" si="612"/>
        <v>522.26971849010192</v>
      </c>
      <c r="AN484" s="150">
        <f t="shared" si="612"/>
        <v>522.06798343448031</v>
      </c>
      <c r="AO484" s="150">
        <f t="shared" si="612"/>
        <v>522.43146405932282</v>
      </c>
      <c r="AP484" s="150">
        <f t="shared" si="612"/>
        <v>522.7086054026305</v>
      </c>
      <c r="AQ484" s="150">
        <f t="shared" si="612"/>
        <v>522.8968502722588</v>
      </c>
      <c r="AR484" s="150">
        <f t="shared" si="612"/>
        <v>522.99911362887769</v>
      </c>
      <c r="AS484" s="150">
        <f t="shared" si="612"/>
        <v>523.02157040667362</v>
      </c>
      <c r="AT484" s="150">
        <f t="shared" si="612"/>
        <v>522.98755510875424</v>
      </c>
      <c r="AU484" s="150">
        <f t="shared" si="612"/>
        <v>522.92689856359198</v>
      </c>
      <c r="AV484" s="150">
        <f t="shared" si="612"/>
        <v>522.85005146083529</v>
      </c>
      <c r="AW484" s="150">
        <f t="shared" si="612"/>
        <v>522.77238690536012</v>
      </c>
      <c r="AX484" s="150">
        <f t="shared" si="612"/>
        <v>522.72405708662416</v>
      </c>
      <c r="AY484" s="150">
        <f t="shared" si="612"/>
        <v>522.72135456829255</v>
      </c>
      <c r="BA484" s="140" t="s">
        <v>114</v>
      </c>
      <c r="BB484" s="140" t="s">
        <v>114</v>
      </c>
      <c r="BC484" s="140" t="s">
        <v>114</v>
      </c>
      <c r="BD484" s="140" t="s">
        <v>114</v>
      </c>
      <c r="BF484" s="77" t="s">
        <v>247</v>
      </c>
      <c r="BG484" s="77" t="str">
        <f t="shared" si="573"/>
        <v>Vehicle miles per driverWeak  Case Scenario</v>
      </c>
    </row>
    <row r="485" spans="2:59" x14ac:dyDescent="0.25">
      <c r="B485" s="156" t="s">
        <v>289</v>
      </c>
      <c r="C485" s="91" t="s">
        <v>291</v>
      </c>
      <c r="D485" s="37">
        <f t="shared" ref="D485:O485" si="613">D382/D$74</f>
        <v>1663.7532791144235</v>
      </c>
      <c r="E485" s="37">
        <f t="shared" si="613"/>
        <v>1674.2933359329734</v>
      </c>
      <c r="F485" s="37">
        <f t="shared" si="613"/>
        <v>1772.0187270407744</v>
      </c>
      <c r="G485" s="37">
        <f t="shared" si="613"/>
        <v>1731.7043576084855</v>
      </c>
      <c r="H485" s="37">
        <f t="shared" si="613"/>
        <v>1766.3192006892182</v>
      </c>
      <c r="I485" s="37">
        <f t="shared" si="613"/>
        <v>1914.8028096157334</v>
      </c>
      <c r="J485" s="37">
        <f t="shared" si="613"/>
        <v>1900.0386280921991</v>
      </c>
      <c r="K485" s="37">
        <f t="shared" si="613"/>
        <v>1866.1222283757641</v>
      </c>
      <c r="L485" s="37">
        <f t="shared" si="613"/>
        <v>1968.124285330885</v>
      </c>
      <c r="M485" s="37">
        <f t="shared" si="613"/>
        <v>2152.2375438299573</v>
      </c>
      <c r="N485" s="37">
        <f t="shared" si="613"/>
        <v>2223.8493125450818</v>
      </c>
      <c r="O485" s="37">
        <f t="shared" si="613"/>
        <v>2340.9921033373098</v>
      </c>
      <c r="P485" s="150">
        <f>AVERAGE(D485:O485)</f>
        <v>1914.521317626067</v>
      </c>
      <c r="Q485" s="150">
        <f t="shared" si="612"/>
        <v>1935.4186541687041</v>
      </c>
      <c r="R485" s="150">
        <f t="shared" si="612"/>
        <v>1957.1790973550148</v>
      </c>
      <c r="S485" s="150">
        <f t="shared" si="612"/>
        <v>1972.6091282145351</v>
      </c>
      <c r="T485" s="150">
        <f t="shared" si="612"/>
        <v>1992.6845257650393</v>
      </c>
      <c r="U485" s="150">
        <f t="shared" si="612"/>
        <v>2011.5483028546912</v>
      </c>
      <c r="V485" s="150">
        <f t="shared" si="612"/>
        <v>2019.6104272912708</v>
      </c>
      <c r="W485" s="150">
        <f t="shared" si="612"/>
        <v>2029.5747438911933</v>
      </c>
      <c r="X485" s="150">
        <f t="shared" si="612"/>
        <v>2043.1957868508123</v>
      </c>
      <c r="Y485" s="150">
        <f t="shared" si="612"/>
        <v>2049.4517453108065</v>
      </c>
      <c r="Z485" s="150">
        <f t="shared" si="612"/>
        <v>2040.8862621008768</v>
      </c>
      <c r="AA485" s="150">
        <f t="shared" si="612"/>
        <v>2025.6393412305267</v>
      </c>
      <c r="AB485" s="150">
        <f t="shared" si="612"/>
        <v>1999.3599443882947</v>
      </c>
      <c r="AC485" s="150">
        <f t="shared" si="612"/>
        <v>2006.4298299518139</v>
      </c>
      <c r="AD485" s="150">
        <f t="shared" si="612"/>
        <v>2012.3474279337397</v>
      </c>
      <c r="AE485" s="150">
        <f t="shared" si="612"/>
        <v>2016.9447888152999</v>
      </c>
      <c r="AF485" s="150">
        <f t="shared" si="612"/>
        <v>2020.6394271986971</v>
      </c>
      <c r="AG485" s="150">
        <f t="shared" si="612"/>
        <v>2022.9690023181686</v>
      </c>
      <c r="AH485" s="150">
        <f t="shared" si="612"/>
        <v>2023.9207272734584</v>
      </c>
      <c r="AI485" s="150">
        <f t="shared" si="612"/>
        <v>2024.2799189386405</v>
      </c>
      <c r="AJ485" s="150">
        <f t="shared" si="612"/>
        <v>2023.838683525928</v>
      </c>
      <c r="AK485" s="150">
        <f t="shared" si="612"/>
        <v>2022.2255915821879</v>
      </c>
      <c r="AL485" s="150">
        <f t="shared" si="612"/>
        <v>2019.9567454381365</v>
      </c>
      <c r="AM485" s="150">
        <f t="shared" si="612"/>
        <v>2018.2126190495744</v>
      </c>
      <c r="AN485" s="150">
        <f t="shared" si="612"/>
        <v>2017.593725534495</v>
      </c>
      <c r="AO485" s="150">
        <f t="shared" si="612"/>
        <v>2019.1132072966782</v>
      </c>
      <c r="AP485" s="150">
        <f t="shared" si="612"/>
        <v>2020.1701554087504</v>
      </c>
      <c r="AQ485" s="150">
        <f t="shared" si="612"/>
        <v>2020.8220493650012</v>
      </c>
      <c r="AR485" s="150">
        <f t="shared" si="612"/>
        <v>2021.1451544108095</v>
      </c>
      <c r="AS485" s="150">
        <f t="shared" si="612"/>
        <v>2021.1872983451524</v>
      </c>
      <c r="AT485" s="150">
        <f t="shared" si="612"/>
        <v>2021.0388230140677</v>
      </c>
      <c r="AU485" s="150">
        <f t="shared" si="612"/>
        <v>2020.7986643257852</v>
      </c>
      <c r="AV485" s="150">
        <f t="shared" si="612"/>
        <v>2020.5085597747138</v>
      </c>
      <c r="AW485" s="150">
        <f t="shared" si="612"/>
        <v>2020.2310494621127</v>
      </c>
      <c r="AX485" s="150">
        <f t="shared" si="612"/>
        <v>2020.064837618773</v>
      </c>
      <c r="AY485" s="150">
        <f t="shared" si="612"/>
        <v>2020.0738453004926</v>
      </c>
      <c r="BA485" s="140" t="s">
        <v>114</v>
      </c>
      <c r="BB485" s="140" t="s">
        <v>114</v>
      </c>
      <c r="BC485" s="140" t="s">
        <v>114</v>
      </c>
      <c r="BD485" s="140" t="s">
        <v>114</v>
      </c>
      <c r="BF485" s="77" t="s">
        <v>247</v>
      </c>
      <c r="BG485" s="77" t="str">
        <f t="shared" si="573"/>
        <v>Vehicle minutes per driverWeak  Case Scenario</v>
      </c>
    </row>
    <row r="486" spans="2:59" x14ac:dyDescent="0.25">
      <c r="B486" s="156" t="s">
        <v>292</v>
      </c>
      <c r="C486" s="91" t="s">
        <v>293</v>
      </c>
      <c r="D486" s="37">
        <f t="shared" ref="D486:O486" si="614">D383/D$74</f>
        <v>41.475627073986942</v>
      </c>
      <c r="E486" s="37">
        <f t="shared" si="614"/>
        <v>42.310379930946226</v>
      </c>
      <c r="F486" s="37">
        <f t="shared" si="614"/>
        <v>43.620416926340916</v>
      </c>
      <c r="G486" s="37">
        <f t="shared" si="614"/>
        <v>2.493765251823425</v>
      </c>
      <c r="H486" s="37">
        <f t="shared" si="614"/>
        <v>43.512205635271499</v>
      </c>
      <c r="I486" s="37">
        <f t="shared" si="614"/>
        <v>47.888000743296317</v>
      </c>
      <c r="J486" s="37">
        <f t="shared" si="614"/>
        <v>47.98189041316553</v>
      </c>
      <c r="K486" s="37">
        <f t="shared" si="614"/>
        <v>45.435311923061143</v>
      </c>
      <c r="L486" s="37">
        <f t="shared" si="614"/>
        <v>47.031852216347431</v>
      </c>
      <c r="M486" s="37">
        <f t="shared" si="614"/>
        <v>51.572755909778927</v>
      </c>
      <c r="N486" s="37">
        <f t="shared" si="614"/>
        <v>54.122240328531149</v>
      </c>
      <c r="O486" s="37">
        <f t="shared" si="614"/>
        <v>56.879923838183423</v>
      </c>
      <c r="P486" s="150">
        <f>AVERAGE(D486:O486)</f>
        <v>43.693697515894421</v>
      </c>
      <c r="Q486" s="150">
        <f t="shared" si="612"/>
        <v>43.878536719386695</v>
      </c>
      <c r="R486" s="150">
        <f t="shared" si="612"/>
        <v>44.009216451756735</v>
      </c>
      <c r="S486" s="150">
        <f t="shared" si="612"/>
        <v>44.04161641220805</v>
      </c>
      <c r="T486" s="150">
        <f t="shared" si="612"/>
        <v>47.503937342240107</v>
      </c>
      <c r="U486" s="150">
        <f t="shared" si="612"/>
        <v>47.836581651154155</v>
      </c>
      <c r="V486" s="150">
        <f t="shared" si="612"/>
        <v>47.832296726808977</v>
      </c>
      <c r="W486" s="150">
        <f t="shared" si="612"/>
        <v>47.819830586279267</v>
      </c>
      <c r="X486" s="150">
        <f t="shared" si="612"/>
        <v>48.018540474880787</v>
      </c>
      <c r="Y486" s="150">
        <f t="shared" si="612"/>
        <v>48.100764496425221</v>
      </c>
      <c r="Z486" s="150">
        <f t="shared" si="612"/>
        <v>47.811431878645749</v>
      </c>
      <c r="AA486" s="150">
        <f t="shared" si="612"/>
        <v>47.285531174488632</v>
      </c>
      <c r="AB486" s="150">
        <f t="shared" si="612"/>
        <v>46.485998452514075</v>
      </c>
      <c r="AC486" s="150">
        <f t="shared" si="612"/>
        <v>46.718690197232377</v>
      </c>
      <c r="AD486" s="150">
        <f t="shared" si="612"/>
        <v>46.955369653719515</v>
      </c>
      <c r="AE486" s="150">
        <f t="shared" si="612"/>
        <v>47.200882420549739</v>
      </c>
      <c r="AF486" s="150">
        <f t="shared" si="612"/>
        <v>47.464154587911558</v>
      </c>
      <c r="AG486" s="150">
        <f t="shared" si="612"/>
        <v>47.46083935838417</v>
      </c>
      <c r="AH486" s="150">
        <f t="shared" si="612"/>
        <v>47.429527500653343</v>
      </c>
      <c r="AI486" s="150">
        <f t="shared" si="612"/>
        <v>47.395963398473697</v>
      </c>
      <c r="AJ486" s="150">
        <f t="shared" si="612"/>
        <v>47.36064113282324</v>
      </c>
      <c r="AK486" s="150">
        <f t="shared" si="612"/>
        <v>47.305816187651779</v>
      </c>
      <c r="AL486" s="150">
        <f t="shared" si="612"/>
        <v>47.239570495253993</v>
      </c>
      <c r="AM486" s="150">
        <f t="shared" si="612"/>
        <v>47.191915379971356</v>
      </c>
      <c r="AN486" s="150">
        <f t="shared" si="612"/>
        <v>47.184114063761569</v>
      </c>
      <c r="AO486" s="150">
        <f t="shared" si="612"/>
        <v>47.242290364698853</v>
      </c>
      <c r="AP486" s="150">
        <f t="shared" si="612"/>
        <v>47.285923711987728</v>
      </c>
      <c r="AQ486" s="150">
        <f t="shared" si="612"/>
        <v>47.313469883510088</v>
      </c>
      <c r="AR486" s="150">
        <f t="shared" si="612"/>
        <v>47.322852172090116</v>
      </c>
      <c r="AS486" s="150">
        <f t="shared" si="612"/>
        <v>47.311076970771666</v>
      </c>
      <c r="AT486" s="150">
        <f t="shared" si="612"/>
        <v>47.29859677180395</v>
      </c>
      <c r="AU486" s="150">
        <f t="shared" si="612"/>
        <v>47.287685877733175</v>
      </c>
      <c r="AV486" s="150">
        <f t="shared" si="612"/>
        <v>47.278662751004795</v>
      </c>
      <c r="AW486" s="150">
        <f t="shared" si="612"/>
        <v>47.271831219186595</v>
      </c>
      <c r="AX486" s="150">
        <f t="shared" si="612"/>
        <v>47.268999138481149</v>
      </c>
      <c r="AY486" s="150">
        <f t="shared" si="612"/>
        <v>47.271451525416751</v>
      </c>
      <c r="BA486" s="140" t="s">
        <v>114</v>
      </c>
      <c r="BB486" s="140" t="s">
        <v>114</v>
      </c>
      <c r="BC486" s="140" t="s">
        <v>114</v>
      </c>
      <c r="BD486" s="140" t="s">
        <v>114</v>
      </c>
      <c r="BF486" s="77" t="s">
        <v>247</v>
      </c>
      <c r="BG486" s="77" t="str">
        <f t="shared" si="573"/>
        <v>Active hours per driverWeak  Case Scenario</v>
      </c>
    </row>
    <row r="487" spans="2:59" x14ac:dyDescent="0.25">
      <c r="B487" s="156" t="s">
        <v>298</v>
      </c>
      <c r="C487" s="91" t="s">
        <v>114</v>
      </c>
      <c r="D487" s="118">
        <v>5.28</v>
      </c>
      <c r="E487" s="118">
        <v>5.28</v>
      </c>
      <c r="F487" s="118">
        <v>5.28</v>
      </c>
      <c r="G487" s="118">
        <v>5.28</v>
      </c>
      <c r="H487" s="118">
        <v>5.28</v>
      </c>
      <c r="I487" s="118">
        <v>5.28</v>
      </c>
      <c r="J487" s="118">
        <v>5.28</v>
      </c>
      <c r="K487" s="118">
        <v>5.28</v>
      </c>
      <c r="L487" s="118">
        <v>5.28</v>
      </c>
      <c r="M487" s="118">
        <v>5.28</v>
      </c>
      <c r="N487" s="118">
        <v>5.28</v>
      </c>
      <c r="O487" s="118">
        <v>5.28</v>
      </c>
      <c r="P487" s="118">
        <v>4.8600000000000003</v>
      </c>
      <c r="Q487" s="118">
        <v>4.8600000000000003</v>
      </c>
      <c r="R487" s="118">
        <v>4.8600000000000003</v>
      </c>
      <c r="S487" s="118">
        <v>4.8600000000000003</v>
      </c>
      <c r="T487" s="118">
        <v>4.8600000000000003</v>
      </c>
      <c r="U487" s="118">
        <v>4.8600000000000003</v>
      </c>
      <c r="V487" s="118">
        <v>4.8600000000000003</v>
      </c>
      <c r="W487" s="118">
        <v>4.8600000000000003</v>
      </c>
      <c r="X487" s="118">
        <v>4.8600000000000003</v>
      </c>
      <c r="Y487" s="118">
        <v>4.8600000000000003</v>
      </c>
      <c r="Z487" s="118">
        <v>4.8600000000000003</v>
      </c>
      <c r="AA487" s="118">
        <v>4.8600000000000003</v>
      </c>
      <c r="AB487" s="118">
        <v>5.15</v>
      </c>
      <c r="AC487" s="118">
        <v>5.15</v>
      </c>
      <c r="AD487" s="118">
        <v>5.15</v>
      </c>
      <c r="AE487" s="118">
        <v>5.15</v>
      </c>
      <c r="AF487" s="118">
        <v>5.15</v>
      </c>
      <c r="AG487" s="118">
        <v>5.15</v>
      </c>
      <c r="AH487" s="118">
        <v>5.15</v>
      </c>
      <c r="AI487" s="118">
        <v>5.15</v>
      </c>
      <c r="AJ487" s="118">
        <v>5.15</v>
      </c>
      <c r="AK487" s="118">
        <v>5.15</v>
      </c>
      <c r="AL487" s="118">
        <v>5.15</v>
      </c>
      <c r="AM487" s="118">
        <v>5.15</v>
      </c>
      <c r="AN487" s="118">
        <v>5.25</v>
      </c>
      <c r="AO487" s="118">
        <v>5.25</v>
      </c>
      <c r="AP487" s="118">
        <v>5.25</v>
      </c>
      <c r="AQ487" s="118">
        <v>5.25</v>
      </c>
      <c r="AR487" s="118">
        <v>5.25</v>
      </c>
      <c r="AS487" s="118">
        <v>5.25</v>
      </c>
      <c r="AT487" s="118">
        <v>5.25</v>
      </c>
      <c r="AU487" s="118">
        <v>5.25</v>
      </c>
      <c r="AV487" s="118">
        <v>5.25</v>
      </c>
      <c r="AW487" s="118">
        <v>5.25</v>
      </c>
      <c r="AX487" s="118">
        <v>5.25</v>
      </c>
      <c r="AY487" s="118">
        <v>5.25</v>
      </c>
      <c r="BA487" s="140" t="s">
        <v>114</v>
      </c>
      <c r="BB487" s="140" t="s">
        <v>114</v>
      </c>
      <c r="BC487" s="140" t="s">
        <v>114</v>
      </c>
      <c r="BD487" s="140" t="s">
        <v>114</v>
      </c>
      <c r="BF487" s="77" t="s">
        <v>114</v>
      </c>
      <c r="BG487" s="77" t="str">
        <f t="shared" si="573"/>
        <v>foreign exchange rate – USD/BRL - Itau Unibanco-</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21067-29E9-4D88-B328-567A312E3A1D}">
  <sheetPr>
    <tabColor rgb="FFE6E6E6"/>
  </sheetPr>
  <dimension ref="B2:Q113"/>
  <sheetViews>
    <sheetView showGridLines="0" workbookViewId="0">
      <selection activeCell="O113" sqref="O113"/>
    </sheetView>
  </sheetViews>
  <sheetFormatPr defaultRowHeight="14.4" outlineLevelCol="1" x14ac:dyDescent="0.3"/>
  <cols>
    <col min="1" max="1" width="2" customWidth="1"/>
    <col min="3" max="16" width="0" hidden="1" customWidth="1" outlineLevel="1"/>
    <col min="17" max="17" width="8.88671875" collapsed="1"/>
  </cols>
  <sheetData>
    <row r="2" spans="2:17" x14ac:dyDescent="0.3">
      <c r="B2" s="136" t="s">
        <v>227</v>
      </c>
      <c r="C2" s="136" t="s">
        <v>228</v>
      </c>
      <c r="D2" s="136" t="s">
        <v>229</v>
      </c>
      <c r="E2" s="136" t="s">
        <v>230</v>
      </c>
      <c r="F2" s="136" t="s">
        <v>231</v>
      </c>
      <c r="G2" s="136" t="s">
        <v>232</v>
      </c>
      <c r="H2" s="136" t="s">
        <v>233</v>
      </c>
      <c r="I2" s="136" t="s">
        <v>234</v>
      </c>
      <c r="J2" s="136" t="s">
        <v>235</v>
      </c>
      <c r="K2" s="136" t="s">
        <v>236</v>
      </c>
      <c r="L2" s="136" t="s">
        <v>237</v>
      </c>
      <c r="M2" s="136" t="s">
        <v>238</v>
      </c>
      <c r="N2" s="136" t="s">
        <v>239</v>
      </c>
      <c r="O2" s="136" t="s">
        <v>240</v>
      </c>
      <c r="P2" s="136" t="s">
        <v>241</v>
      </c>
      <c r="Q2" s="136" t="s">
        <v>242</v>
      </c>
    </row>
    <row r="3" spans="2:17" x14ac:dyDescent="0.3">
      <c r="B3" s="102" t="s">
        <v>244</v>
      </c>
      <c r="C3" s="102">
        <v>9.8000000000000007</v>
      </c>
      <c r="D3" s="102">
        <v>9.8000000000000007</v>
      </c>
      <c r="E3" s="102">
        <v>9.8000000000000007</v>
      </c>
      <c r="F3" s="102">
        <v>9.8000000000000007</v>
      </c>
      <c r="G3" s="102">
        <v>9.6999999999999993</v>
      </c>
      <c r="H3" s="102">
        <v>9.8000000000000007</v>
      </c>
      <c r="I3" s="102">
        <v>9.9</v>
      </c>
      <c r="J3" s="102">
        <v>9.9</v>
      </c>
      <c r="K3" s="102">
        <v>10</v>
      </c>
      <c r="L3" s="102">
        <v>10</v>
      </c>
      <c r="M3" s="102">
        <v>10.1</v>
      </c>
      <c r="N3" s="102">
        <v>10</v>
      </c>
      <c r="O3" s="102">
        <v>9.9</v>
      </c>
      <c r="P3" s="102" t="s">
        <v>243</v>
      </c>
      <c r="Q3" s="102" t="s">
        <v>243</v>
      </c>
    </row>
    <row r="4" spans="2:17" x14ac:dyDescent="0.3">
      <c r="B4" s="102">
        <v>1914</v>
      </c>
      <c r="C4" s="102">
        <v>10</v>
      </c>
      <c r="D4" s="102">
        <v>9.9</v>
      </c>
      <c r="E4" s="102">
        <v>9.9</v>
      </c>
      <c r="F4" s="102">
        <v>9.8000000000000007</v>
      </c>
      <c r="G4" s="102">
        <v>9.9</v>
      </c>
      <c r="H4" s="102">
        <v>9.9</v>
      </c>
      <c r="I4" s="102">
        <v>10</v>
      </c>
      <c r="J4" s="102">
        <v>10.199999999999999</v>
      </c>
      <c r="K4" s="102">
        <v>10.199999999999999</v>
      </c>
      <c r="L4" s="102">
        <v>10.1</v>
      </c>
      <c r="M4" s="102">
        <v>10.199999999999999</v>
      </c>
      <c r="N4" s="102">
        <v>10.1</v>
      </c>
      <c r="O4" s="102">
        <v>10</v>
      </c>
      <c r="P4" s="102">
        <v>1</v>
      </c>
      <c r="Q4" s="137">
        <v>1</v>
      </c>
    </row>
    <row r="5" spans="2:17" x14ac:dyDescent="0.3">
      <c r="B5" s="102">
        <v>1915</v>
      </c>
      <c r="C5" s="102">
        <v>10.1</v>
      </c>
      <c r="D5" s="102">
        <v>10</v>
      </c>
      <c r="E5" s="102">
        <v>9.9</v>
      </c>
      <c r="F5" s="102">
        <v>10</v>
      </c>
      <c r="G5" s="102">
        <v>10.1</v>
      </c>
      <c r="H5" s="102">
        <v>10.1</v>
      </c>
      <c r="I5" s="102">
        <v>10.1</v>
      </c>
      <c r="J5" s="102">
        <v>10.1</v>
      </c>
      <c r="K5" s="102">
        <v>10.1</v>
      </c>
      <c r="L5" s="102">
        <v>10.199999999999999</v>
      </c>
      <c r="M5" s="102">
        <v>10.3</v>
      </c>
      <c r="N5" s="102">
        <v>10.3</v>
      </c>
      <c r="O5" s="102">
        <v>10.1</v>
      </c>
      <c r="P5" s="102">
        <v>2</v>
      </c>
      <c r="Q5" s="137">
        <v>1</v>
      </c>
    </row>
    <row r="6" spans="2:17" x14ac:dyDescent="0.3">
      <c r="B6" s="102">
        <v>1916</v>
      </c>
      <c r="C6" s="102">
        <v>10.4</v>
      </c>
      <c r="D6" s="102">
        <v>10.4</v>
      </c>
      <c r="E6" s="102">
        <v>10.5</v>
      </c>
      <c r="F6" s="102">
        <v>10.6</v>
      </c>
      <c r="G6" s="102">
        <v>10.7</v>
      </c>
      <c r="H6" s="102">
        <v>10.8</v>
      </c>
      <c r="I6" s="102">
        <v>10.8</v>
      </c>
      <c r="J6" s="102">
        <v>10.9</v>
      </c>
      <c r="K6" s="102">
        <v>11.1</v>
      </c>
      <c r="L6" s="102">
        <v>11.3</v>
      </c>
      <c r="M6" s="102">
        <v>11.5</v>
      </c>
      <c r="N6" s="102">
        <v>11.6</v>
      </c>
      <c r="O6" s="102">
        <v>10.9</v>
      </c>
      <c r="P6" s="102">
        <v>12.6</v>
      </c>
      <c r="Q6" s="137">
        <v>7.9</v>
      </c>
    </row>
    <row r="7" spans="2:17" x14ac:dyDescent="0.3">
      <c r="B7" s="102">
        <v>1917</v>
      </c>
      <c r="C7" s="102">
        <v>11.7</v>
      </c>
      <c r="D7" s="102">
        <v>12</v>
      </c>
      <c r="E7" s="102">
        <v>12</v>
      </c>
      <c r="F7" s="102">
        <v>12.6</v>
      </c>
      <c r="G7" s="102">
        <v>12.8</v>
      </c>
      <c r="H7" s="102">
        <v>13</v>
      </c>
      <c r="I7" s="102">
        <v>12.8</v>
      </c>
      <c r="J7" s="102">
        <v>13</v>
      </c>
      <c r="K7" s="102">
        <v>13.3</v>
      </c>
      <c r="L7" s="102">
        <v>13.5</v>
      </c>
      <c r="M7" s="102">
        <v>13.5</v>
      </c>
      <c r="N7" s="102">
        <v>13.7</v>
      </c>
      <c r="O7" s="102">
        <v>12.8</v>
      </c>
      <c r="P7" s="102">
        <v>18.100000000000001</v>
      </c>
      <c r="Q7" s="137">
        <v>17.399999999999999</v>
      </c>
    </row>
    <row r="8" spans="2:17" x14ac:dyDescent="0.3">
      <c r="B8" s="102">
        <v>1918</v>
      </c>
      <c r="C8" s="102">
        <v>14</v>
      </c>
      <c r="D8" s="102">
        <v>14.1</v>
      </c>
      <c r="E8" s="102">
        <v>14</v>
      </c>
      <c r="F8" s="102">
        <v>14.2</v>
      </c>
      <c r="G8" s="102">
        <v>14.5</v>
      </c>
      <c r="H8" s="102">
        <v>14.7</v>
      </c>
      <c r="I8" s="102">
        <v>15.1</v>
      </c>
      <c r="J8" s="102">
        <v>15.4</v>
      </c>
      <c r="K8" s="102">
        <v>15.7</v>
      </c>
      <c r="L8" s="102">
        <v>16</v>
      </c>
      <c r="M8" s="102">
        <v>16.3</v>
      </c>
      <c r="N8" s="102">
        <v>16.5</v>
      </c>
      <c r="O8" s="102">
        <v>15.1</v>
      </c>
      <c r="P8" s="102">
        <v>20.399999999999999</v>
      </c>
      <c r="Q8" s="137">
        <v>18</v>
      </c>
    </row>
    <row r="9" spans="2:17" x14ac:dyDescent="0.3">
      <c r="B9" s="102">
        <v>1919</v>
      </c>
      <c r="C9" s="102">
        <v>16.5</v>
      </c>
      <c r="D9" s="102">
        <v>16.2</v>
      </c>
      <c r="E9" s="102">
        <v>16.399999999999999</v>
      </c>
      <c r="F9" s="102">
        <v>16.7</v>
      </c>
      <c r="G9" s="102">
        <v>16.899999999999999</v>
      </c>
      <c r="H9" s="102">
        <v>16.899999999999999</v>
      </c>
      <c r="I9" s="102">
        <v>17.399999999999999</v>
      </c>
      <c r="J9" s="102">
        <v>17.7</v>
      </c>
      <c r="K9" s="102">
        <v>17.8</v>
      </c>
      <c r="L9" s="102">
        <v>18.100000000000001</v>
      </c>
      <c r="M9" s="102">
        <v>18.5</v>
      </c>
      <c r="N9" s="102">
        <v>18.899999999999999</v>
      </c>
      <c r="O9" s="102">
        <v>17.3</v>
      </c>
      <c r="P9" s="102">
        <v>14.5</v>
      </c>
      <c r="Q9" s="137">
        <v>14.6</v>
      </c>
    </row>
    <row r="10" spans="2:17" x14ac:dyDescent="0.3">
      <c r="B10" s="102">
        <v>1920</v>
      </c>
      <c r="C10" s="102">
        <v>19.3</v>
      </c>
      <c r="D10" s="102">
        <v>19.5</v>
      </c>
      <c r="E10" s="102">
        <v>19.7</v>
      </c>
      <c r="F10" s="102">
        <v>20.3</v>
      </c>
      <c r="G10" s="102">
        <v>20.6</v>
      </c>
      <c r="H10" s="102">
        <v>20.9</v>
      </c>
      <c r="I10" s="102">
        <v>20.8</v>
      </c>
      <c r="J10" s="102">
        <v>20.3</v>
      </c>
      <c r="K10" s="102">
        <v>20</v>
      </c>
      <c r="L10" s="102">
        <v>19.899999999999999</v>
      </c>
      <c r="M10" s="102">
        <v>19.8</v>
      </c>
      <c r="N10" s="102">
        <v>19.399999999999999</v>
      </c>
      <c r="O10" s="102">
        <v>20</v>
      </c>
      <c r="P10" s="102">
        <v>2.6</v>
      </c>
      <c r="Q10" s="137">
        <v>15.6</v>
      </c>
    </row>
    <row r="11" spans="2:17" x14ac:dyDescent="0.3">
      <c r="B11" s="102">
        <v>1921</v>
      </c>
      <c r="C11" s="102">
        <v>19</v>
      </c>
      <c r="D11" s="102">
        <v>18.399999999999999</v>
      </c>
      <c r="E11" s="102">
        <v>18.3</v>
      </c>
      <c r="F11" s="102">
        <v>18.100000000000001</v>
      </c>
      <c r="G11" s="102">
        <v>17.7</v>
      </c>
      <c r="H11" s="102">
        <v>17.600000000000001</v>
      </c>
      <c r="I11" s="102">
        <v>17.7</v>
      </c>
      <c r="J11" s="102">
        <v>17.7</v>
      </c>
      <c r="K11" s="102">
        <v>17.5</v>
      </c>
      <c r="L11" s="102">
        <v>17.5</v>
      </c>
      <c r="M11" s="102">
        <v>17.399999999999999</v>
      </c>
      <c r="N11" s="102">
        <v>17.3</v>
      </c>
      <c r="O11" s="102">
        <v>17.899999999999999</v>
      </c>
      <c r="P11" s="102">
        <v>-10.8</v>
      </c>
      <c r="Q11" s="137">
        <v>-10.5</v>
      </c>
    </row>
    <row r="12" spans="2:17" x14ac:dyDescent="0.3">
      <c r="B12" s="102">
        <v>1922</v>
      </c>
      <c r="C12" s="102">
        <v>16.899999999999999</v>
      </c>
      <c r="D12" s="102">
        <v>16.899999999999999</v>
      </c>
      <c r="E12" s="102">
        <v>16.7</v>
      </c>
      <c r="F12" s="102">
        <v>16.7</v>
      </c>
      <c r="G12" s="102">
        <v>16.7</v>
      </c>
      <c r="H12" s="102">
        <v>16.7</v>
      </c>
      <c r="I12" s="102">
        <v>16.8</v>
      </c>
      <c r="J12" s="102">
        <v>16.600000000000001</v>
      </c>
      <c r="K12" s="102">
        <v>16.600000000000001</v>
      </c>
      <c r="L12" s="102">
        <v>16.7</v>
      </c>
      <c r="M12" s="102">
        <v>16.8</v>
      </c>
      <c r="N12" s="102">
        <v>16.899999999999999</v>
      </c>
      <c r="O12" s="102">
        <v>16.8</v>
      </c>
      <c r="P12" s="102">
        <v>-2.2999999999999998</v>
      </c>
      <c r="Q12" s="137">
        <v>-6.1</v>
      </c>
    </row>
    <row r="13" spans="2:17" x14ac:dyDescent="0.3">
      <c r="B13" s="102">
        <v>1923</v>
      </c>
      <c r="C13" s="102">
        <v>16.8</v>
      </c>
      <c r="D13" s="102">
        <v>16.8</v>
      </c>
      <c r="E13" s="102">
        <v>16.8</v>
      </c>
      <c r="F13" s="102">
        <v>16.899999999999999</v>
      </c>
      <c r="G13" s="102">
        <v>16.899999999999999</v>
      </c>
      <c r="H13" s="102">
        <v>17</v>
      </c>
      <c r="I13" s="102">
        <v>17.2</v>
      </c>
      <c r="J13" s="102">
        <v>17.100000000000001</v>
      </c>
      <c r="K13" s="102">
        <v>17.2</v>
      </c>
      <c r="L13" s="102">
        <v>17.3</v>
      </c>
      <c r="M13" s="102">
        <v>17.3</v>
      </c>
      <c r="N13" s="102">
        <v>17.3</v>
      </c>
      <c r="O13" s="102">
        <v>17.100000000000001</v>
      </c>
      <c r="P13" s="102">
        <v>2.4</v>
      </c>
      <c r="Q13" s="137">
        <v>1.8</v>
      </c>
    </row>
    <row r="14" spans="2:17" x14ac:dyDescent="0.3">
      <c r="B14" s="102">
        <v>1924</v>
      </c>
      <c r="C14" s="102">
        <v>17.3</v>
      </c>
      <c r="D14" s="102">
        <v>17.2</v>
      </c>
      <c r="E14" s="102">
        <v>17.100000000000001</v>
      </c>
      <c r="F14" s="102">
        <v>17</v>
      </c>
      <c r="G14" s="102">
        <v>17</v>
      </c>
      <c r="H14" s="102">
        <v>17</v>
      </c>
      <c r="I14" s="102">
        <v>17.100000000000001</v>
      </c>
      <c r="J14" s="102">
        <v>17</v>
      </c>
      <c r="K14" s="102">
        <v>17.100000000000001</v>
      </c>
      <c r="L14" s="102">
        <v>17.2</v>
      </c>
      <c r="M14" s="102">
        <v>17.2</v>
      </c>
      <c r="N14" s="102">
        <v>17.3</v>
      </c>
      <c r="O14" s="102">
        <v>17.100000000000001</v>
      </c>
      <c r="P14" s="102">
        <v>0</v>
      </c>
      <c r="Q14" s="137">
        <v>0</v>
      </c>
    </row>
    <row r="15" spans="2:17" x14ac:dyDescent="0.3">
      <c r="B15" s="102">
        <v>1925</v>
      </c>
      <c r="C15" s="102">
        <v>17.3</v>
      </c>
      <c r="D15" s="102">
        <v>17.2</v>
      </c>
      <c r="E15" s="102">
        <v>17.3</v>
      </c>
      <c r="F15" s="102">
        <v>17.2</v>
      </c>
      <c r="G15" s="102">
        <v>17.3</v>
      </c>
      <c r="H15" s="102">
        <v>17.5</v>
      </c>
      <c r="I15" s="102">
        <v>17.7</v>
      </c>
      <c r="J15" s="102">
        <v>17.7</v>
      </c>
      <c r="K15" s="102">
        <v>17.7</v>
      </c>
      <c r="L15" s="102">
        <v>17.7</v>
      </c>
      <c r="M15" s="102">
        <v>18</v>
      </c>
      <c r="N15" s="102">
        <v>17.899999999999999</v>
      </c>
      <c r="O15" s="102">
        <v>17.5</v>
      </c>
      <c r="P15" s="102">
        <v>3.5</v>
      </c>
      <c r="Q15" s="137">
        <v>2.2999999999999998</v>
      </c>
    </row>
    <row r="16" spans="2:17" x14ac:dyDescent="0.3">
      <c r="B16" s="102">
        <v>1926</v>
      </c>
      <c r="C16" s="102">
        <v>17.899999999999999</v>
      </c>
      <c r="D16" s="102">
        <v>17.899999999999999</v>
      </c>
      <c r="E16" s="102">
        <v>17.8</v>
      </c>
      <c r="F16" s="102">
        <v>17.899999999999999</v>
      </c>
      <c r="G16" s="102">
        <v>17.8</v>
      </c>
      <c r="H16" s="102">
        <v>17.7</v>
      </c>
      <c r="I16" s="102">
        <v>17.5</v>
      </c>
      <c r="J16" s="102">
        <v>17.399999999999999</v>
      </c>
      <c r="K16" s="102">
        <v>17.5</v>
      </c>
      <c r="L16" s="102">
        <v>17.600000000000001</v>
      </c>
      <c r="M16" s="102">
        <v>17.7</v>
      </c>
      <c r="N16" s="102">
        <v>17.7</v>
      </c>
      <c r="O16" s="102">
        <v>17.7</v>
      </c>
      <c r="P16" s="102">
        <v>-1.1000000000000001</v>
      </c>
      <c r="Q16" s="137">
        <v>1.1000000000000001</v>
      </c>
    </row>
    <row r="17" spans="2:17" x14ac:dyDescent="0.3">
      <c r="B17" s="102">
        <v>1927</v>
      </c>
      <c r="C17" s="102">
        <v>17.5</v>
      </c>
      <c r="D17" s="102">
        <v>17.399999999999999</v>
      </c>
      <c r="E17" s="102">
        <v>17.3</v>
      </c>
      <c r="F17" s="102">
        <v>17.3</v>
      </c>
      <c r="G17" s="102">
        <v>17.399999999999999</v>
      </c>
      <c r="H17" s="102">
        <v>17.600000000000001</v>
      </c>
      <c r="I17" s="102">
        <v>17.3</v>
      </c>
      <c r="J17" s="102">
        <v>17.2</v>
      </c>
      <c r="K17" s="102">
        <v>17.3</v>
      </c>
      <c r="L17" s="102">
        <v>17.399999999999999</v>
      </c>
      <c r="M17" s="102">
        <v>17.3</v>
      </c>
      <c r="N17" s="102">
        <v>17.3</v>
      </c>
      <c r="O17" s="102">
        <v>17.399999999999999</v>
      </c>
      <c r="P17" s="102">
        <v>-2.2999999999999998</v>
      </c>
      <c r="Q17" s="137">
        <v>-1.7</v>
      </c>
    </row>
    <row r="18" spans="2:17" x14ac:dyDescent="0.3">
      <c r="B18" s="102">
        <v>1928</v>
      </c>
      <c r="C18" s="102">
        <v>17.3</v>
      </c>
      <c r="D18" s="102">
        <v>17.100000000000001</v>
      </c>
      <c r="E18" s="102">
        <v>17.100000000000001</v>
      </c>
      <c r="F18" s="102">
        <v>17.100000000000001</v>
      </c>
      <c r="G18" s="102">
        <v>17.2</v>
      </c>
      <c r="H18" s="102">
        <v>17.100000000000001</v>
      </c>
      <c r="I18" s="102">
        <v>17.100000000000001</v>
      </c>
      <c r="J18" s="102">
        <v>17.100000000000001</v>
      </c>
      <c r="K18" s="102">
        <v>17.3</v>
      </c>
      <c r="L18" s="102">
        <v>17.2</v>
      </c>
      <c r="M18" s="102">
        <v>17.2</v>
      </c>
      <c r="N18" s="102">
        <v>17.100000000000001</v>
      </c>
      <c r="O18" s="102">
        <v>17.100000000000001</v>
      </c>
      <c r="P18" s="102">
        <v>-1.2</v>
      </c>
      <c r="Q18" s="137">
        <v>-1.7</v>
      </c>
    </row>
    <row r="19" spans="2:17" x14ac:dyDescent="0.3">
      <c r="B19" s="102">
        <v>1929</v>
      </c>
      <c r="C19" s="102">
        <v>17.100000000000001</v>
      </c>
      <c r="D19" s="102">
        <v>17.100000000000001</v>
      </c>
      <c r="E19" s="102">
        <v>17</v>
      </c>
      <c r="F19" s="102">
        <v>16.899999999999999</v>
      </c>
      <c r="G19" s="102">
        <v>17</v>
      </c>
      <c r="H19" s="102">
        <v>17.100000000000001</v>
      </c>
      <c r="I19" s="102">
        <v>17.3</v>
      </c>
      <c r="J19" s="102">
        <v>17.3</v>
      </c>
      <c r="K19" s="102">
        <v>17.3</v>
      </c>
      <c r="L19" s="102">
        <v>17.3</v>
      </c>
      <c r="M19" s="102">
        <v>17.3</v>
      </c>
      <c r="N19" s="102">
        <v>17.2</v>
      </c>
      <c r="O19" s="102">
        <v>17.100000000000001</v>
      </c>
      <c r="P19" s="102">
        <v>0.6</v>
      </c>
      <c r="Q19" s="137">
        <v>0</v>
      </c>
    </row>
    <row r="20" spans="2:17" x14ac:dyDescent="0.3">
      <c r="B20" s="102">
        <v>1930</v>
      </c>
      <c r="C20" s="102">
        <v>17.100000000000001</v>
      </c>
      <c r="D20" s="102">
        <v>17</v>
      </c>
      <c r="E20" s="102">
        <v>16.899999999999999</v>
      </c>
      <c r="F20" s="102">
        <v>17</v>
      </c>
      <c r="G20" s="102">
        <v>16.899999999999999</v>
      </c>
      <c r="H20" s="102">
        <v>16.8</v>
      </c>
      <c r="I20" s="102">
        <v>16.600000000000001</v>
      </c>
      <c r="J20" s="102">
        <v>16.5</v>
      </c>
      <c r="K20" s="102">
        <v>16.600000000000001</v>
      </c>
      <c r="L20" s="102">
        <v>16.5</v>
      </c>
      <c r="M20" s="102">
        <v>16.399999999999999</v>
      </c>
      <c r="N20" s="102">
        <v>16.100000000000001</v>
      </c>
      <c r="O20" s="102">
        <v>16.7</v>
      </c>
      <c r="P20" s="102">
        <v>-6.4</v>
      </c>
      <c r="Q20" s="137">
        <v>-2.2999999999999998</v>
      </c>
    </row>
    <row r="21" spans="2:17" x14ac:dyDescent="0.3">
      <c r="B21" s="102">
        <v>1931</v>
      </c>
      <c r="C21" s="102">
        <v>15.9</v>
      </c>
      <c r="D21" s="102">
        <v>15.7</v>
      </c>
      <c r="E21" s="102">
        <v>15.6</v>
      </c>
      <c r="F21" s="102">
        <v>15.5</v>
      </c>
      <c r="G21" s="102">
        <v>15.3</v>
      </c>
      <c r="H21" s="102">
        <v>15.1</v>
      </c>
      <c r="I21" s="102">
        <v>15.1</v>
      </c>
      <c r="J21" s="102">
        <v>15.1</v>
      </c>
      <c r="K21" s="102">
        <v>15</v>
      </c>
      <c r="L21" s="102">
        <v>14.9</v>
      </c>
      <c r="M21" s="102">
        <v>14.7</v>
      </c>
      <c r="N21" s="102">
        <v>14.6</v>
      </c>
      <c r="O21" s="102">
        <v>15.2</v>
      </c>
      <c r="P21" s="102">
        <v>-9.3000000000000007</v>
      </c>
      <c r="Q21" s="137">
        <v>-9</v>
      </c>
    </row>
    <row r="22" spans="2:17" x14ac:dyDescent="0.3">
      <c r="B22" s="102">
        <v>1932</v>
      </c>
      <c r="C22" s="102">
        <v>14.3</v>
      </c>
      <c r="D22" s="102">
        <v>14.1</v>
      </c>
      <c r="E22" s="102">
        <v>14</v>
      </c>
      <c r="F22" s="102">
        <v>13.9</v>
      </c>
      <c r="G22" s="102">
        <v>13.7</v>
      </c>
      <c r="H22" s="102">
        <v>13.6</v>
      </c>
      <c r="I22" s="102">
        <v>13.6</v>
      </c>
      <c r="J22" s="102">
        <v>13.5</v>
      </c>
      <c r="K22" s="102">
        <v>13.4</v>
      </c>
      <c r="L22" s="102">
        <v>13.3</v>
      </c>
      <c r="M22" s="102">
        <v>13.2</v>
      </c>
      <c r="N22" s="102">
        <v>13.1</v>
      </c>
      <c r="O22" s="102">
        <v>13.7</v>
      </c>
      <c r="P22" s="102">
        <v>-10.3</v>
      </c>
      <c r="Q22" s="137">
        <v>-9.9</v>
      </c>
    </row>
    <row r="23" spans="2:17" x14ac:dyDescent="0.3">
      <c r="B23" s="102">
        <v>1933</v>
      </c>
      <c r="C23" s="102">
        <v>12.9</v>
      </c>
      <c r="D23" s="102">
        <v>12.7</v>
      </c>
      <c r="E23" s="102">
        <v>12.6</v>
      </c>
      <c r="F23" s="102">
        <v>12.6</v>
      </c>
      <c r="G23" s="102">
        <v>12.6</v>
      </c>
      <c r="H23" s="102">
        <v>12.7</v>
      </c>
      <c r="I23" s="102">
        <v>13.1</v>
      </c>
      <c r="J23" s="102">
        <v>13.2</v>
      </c>
      <c r="K23" s="102">
        <v>13.2</v>
      </c>
      <c r="L23" s="102">
        <v>13.2</v>
      </c>
      <c r="M23" s="102">
        <v>13.2</v>
      </c>
      <c r="N23" s="102">
        <v>13.2</v>
      </c>
      <c r="O23" s="102">
        <v>13</v>
      </c>
      <c r="P23" s="102">
        <v>0.8</v>
      </c>
      <c r="Q23" s="137">
        <v>-5.0999999999999996</v>
      </c>
    </row>
    <row r="24" spans="2:17" x14ac:dyDescent="0.3">
      <c r="B24" s="102">
        <v>1934</v>
      </c>
      <c r="C24" s="102">
        <v>13.2</v>
      </c>
      <c r="D24" s="102">
        <v>13.3</v>
      </c>
      <c r="E24" s="102">
        <v>13.3</v>
      </c>
      <c r="F24" s="102">
        <v>13.3</v>
      </c>
      <c r="G24" s="102">
        <v>13.3</v>
      </c>
      <c r="H24" s="102">
        <v>13.4</v>
      </c>
      <c r="I24" s="102">
        <v>13.4</v>
      </c>
      <c r="J24" s="102">
        <v>13.4</v>
      </c>
      <c r="K24" s="102">
        <v>13.6</v>
      </c>
      <c r="L24" s="102">
        <v>13.5</v>
      </c>
      <c r="M24" s="102">
        <v>13.5</v>
      </c>
      <c r="N24" s="102">
        <v>13.4</v>
      </c>
      <c r="O24" s="102">
        <v>13.4</v>
      </c>
      <c r="P24" s="102">
        <v>1.5</v>
      </c>
      <c r="Q24" s="137">
        <v>3.1</v>
      </c>
    </row>
    <row r="25" spans="2:17" x14ac:dyDescent="0.3">
      <c r="B25" s="102">
        <v>1935</v>
      </c>
      <c r="C25" s="102">
        <v>13.6</v>
      </c>
      <c r="D25" s="102">
        <v>13.7</v>
      </c>
      <c r="E25" s="102">
        <v>13.7</v>
      </c>
      <c r="F25" s="102">
        <v>13.8</v>
      </c>
      <c r="G25" s="102">
        <v>13.8</v>
      </c>
      <c r="H25" s="102">
        <v>13.7</v>
      </c>
      <c r="I25" s="102">
        <v>13.7</v>
      </c>
      <c r="J25" s="102">
        <v>13.7</v>
      </c>
      <c r="K25" s="102">
        <v>13.7</v>
      </c>
      <c r="L25" s="102">
        <v>13.7</v>
      </c>
      <c r="M25" s="102">
        <v>13.8</v>
      </c>
      <c r="N25" s="102">
        <v>13.8</v>
      </c>
      <c r="O25" s="102">
        <v>13.7</v>
      </c>
      <c r="P25" s="102">
        <v>3</v>
      </c>
      <c r="Q25" s="137">
        <v>2.2000000000000002</v>
      </c>
    </row>
    <row r="26" spans="2:17" x14ac:dyDescent="0.3">
      <c r="B26" s="102">
        <v>1936</v>
      </c>
      <c r="C26" s="102">
        <v>13.8</v>
      </c>
      <c r="D26" s="102">
        <v>13.8</v>
      </c>
      <c r="E26" s="102">
        <v>13.7</v>
      </c>
      <c r="F26" s="102">
        <v>13.7</v>
      </c>
      <c r="G26" s="102">
        <v>13.7</v>
      </c>
      <c r="H26" s="102">
        <v>13.8</v>
      </c>
      <c r="I26" s="102">
        <v>13.9</v>
      </c>
      <c r="J26" s="102">
        <v>14</v>
      </c>
      <c r="K26" s="102">
        <v>14</v>
      </c>
      <c r="L26" s="102">
        <v>14</v>
      </c>
      <c r="M26" s="102">
        <v>14</v>
      </c>
      <c r="N26" s="102">
        <v>14</v>
      </c>
      <c r="O26" s="102">
        <v>13.9</v>
      </c>
      <c r="P26" s="102">
        <v>1.4</v>
      </c>
      <c r="Q26" s="137">
        <v>1.5</v>
      </c>
    </row>
    <row r="27" spans="2:17" x14ac:dyDescent="0.3">
      <c r="B27" s="102">
        <v>1937</v>
      </c>
      <c r="C27" s="102">
        <v>14.1</v>
      </c>
      <c r="D27" s="102">
        <v>14.1</v>
      </c>
      <c r="E27" s="102">
        <v>14.2</v>
      </c>
      <c r="F27" s="102">
        <v>14.3</v>
      </c>
      <c r="G27" s="102">
        <v>14.4</v>
      </c>
      <c r="H27" s="102">
        <v>14.4</v>
      </c>
      <c r="I27" s="102">
        <v>14.5</v>
      </c>
      <c r="J27" s="102">
        <v>14.5</v>
      </c>
      <c r="K27" s="102">
        <v>14.6</v>
      </c>
      <c r="L27" s="102">
        <v>14.6</v>
      </c>
      <c r="M27" s="102">
        <v>14.5</v>
      </c>
      <c r="N27" s="102">
        <v>14.4</v>
      </c>
      <c r="O27" s="102">
        <v>14.4</v>
      </c>
      <c r="P27" s="102">
        <v>2.9</v>
      </c>
      <c r="Q27" s="137">
        <v>3.6</v>
      </c>
    </row>
    <row r="28" spans="2:17" x14ac:dyDescent="0.3">
      <c r="B28" s="102">
        <v>1938</v>
      </c>
      <c r="C28" s="102">
        <v>14.2</v>
      </c>
      <c r="D28" s="102">
        <v>14.1</v>
      </c>
      <c r="E28" s="102">
        <v>14.1</v>
      </c>
      <c r="F28" s="102">
        <v>14.2</v>
      </c>
      <c r="G28" s="102">
        <v>14.1</v>
      </c>
      <c r="H28" s="102">
        <v>14.1</v>
      </c>
      <c r="I28" s="102">
        <v>14.1</v>
      </c>
      <c r="J28" s="102">
        <v>14.1</v>
      </c>
      <c r="K28" s="102">
        <v>14.1</v>
      </c>
      <c r="L28" s="102">
        <v>14</v>
      </c>
      <c r="M28" s="102">
        <v>14</v>
      </c>
      <c r="N28" s="102">
        <v>14</v>
      </c>
      <c r="O28" s="102">
        <v>14.1</v>
      </c>
      <c r="P28" s="102">
        <v>-2.8</v>
      </c>
      <c r="Q28" s="137">
        <v>-2.1</v>
      </c>
    </row>
    <row r="29" spans="2:17" x14ac:dyDescent="0.3">
      <c r="B29" s="102">
        <v>1939</v>
      </c>
      <c r="C29" s="102">
        <v>14</v>
      </c>
      <c r="D29" s="102">
        <v>13.9</v>
      </c>
      <c r="E29" s="102">
        <v>13.9</v>
      </c>
      <c r="F29" s="102">
        <v>13.8</v>
      </c>
      <c r="G29" s="102">
        <v>13.8</v>
      </c>
      <c r="H29" s="102">
        <v>13.8</v>
      </c>
      <c r="I29" s="102">
        <v>13.8</v>
      </c>
      <c r="J29" s="102">
        <v>13.8</v>
      </c>
      <c r="K29" s="102">
        <v>14.1</v>
      </c>
      <c r="L29" s="102">
        <v>14</v>
      </c>
      <c r="M29" s="102">
        <v>14</v>
      </c>
      <c r="N29" s="102">
        <v>14</v>
      </c>
      <c r="O29" s="102">
        <v>13.9</v>
      </c>
      <c r="P29" s="102">
        <v>0</v>
      </c>
      <c r="Q29" s="137">
        <v>-1.4</v>
      </c>
    </row>
    <row r="30" spans="2:17" x14ac:dyDescent="0.3">
      <c r="B30" s="102">
        <v>1940</v>
      </c>
      <c r="C30" s="102">
        <v>13.9</v>
      </c>
      <c r="D30" s="102">
        <v>14</v>
      </c>
      <c r="E30" s="102">
        <v>14</v>
      </c>
      <c r="F30" s="102">
        <v>14</v>
      </c>
      <c r="G30" s="102">
        <v>14</v>
      </c>
      <c r="H30" s="102">
        <v>14.1</v>
      </c>
      <c r="I30" s="102">
        <v>14</v>
      </c>
      <c r="J30" s="102">
        <v>14</v>
      </c>
      <c r="K30" s="102">
        <v>14</v>
      </c>
      <c r="L30" s="102">
        <v>14</v>
      </c>
      <c r="M30" s="102">
        <v>14</v>
      </c>
      <c r="N30" s="102">
        <v>14.1</v>
      </c>
      <c r="O30" s="102">
        <v>14</v>
      </c>
      <c r="P30" s="102">
        <v>0.7</v>
      </c>
      <c r="Q30" s="137">
        <v>0.7</v>
      </c>
    </row>
    <row r="31" spans="2:17" x14ac:dyDescent="0.3">
      <c r="B31" s="102">
        <v>1941</v>
      </c>
      <c r="C31" s="102">
        <v>14.1</v>
      </c>
      <c r="D31" s="102">
        <v>14.1</v>
      </c>
      <c r="E31" s="102">
        <v>14.2</v>
      </c>
      <c r="F31" s="102">
        <v>14.3</v>
      </c>
      <c r="G31" s="102">
        <v>14.4</v>
      </c>
      <c r="H31" s="102">
        <v>14.7</v>
      </c>
      <c r="I31" s="102">
        <v>14.7</v>
      </c>
      <c r="J31" s="102">
        <v>14.9</v>
      </c>
      <c r="K31" s="102">
        <v>15.1</v>
      </c>
      <c r="L31" s="102">
        <v>15.3</v>
      </c>
      <c r="M31" s="102">
        <v>15.4</v>
      </c>
      <c r="N31" s="102">
        <v>15.5</v>
      </c>
      <c r="O31" s="102">
        <v>14.7</v>
      </c>
      <c r="P31" s="102">
        <v>9.9</v>
      </c>
      <c r="Q31" s="137">
        <v>5</v>
      </c>
    </row>
    <row r="32" spans="2:17" x14ac:dyDescent="0.3">
      <c r="B32" s="102">
        <v>1942</v>
      </c>
      <c r="C32" s="102">
        <v>15.7</v>
      </c>
      <c r="D32" s="102">
        <v>15.8</v>
      </c>
      <c r="E32" s="102">
        <v>16</v>
      </c>
      <c r="F32" s="102">
        <v>16.100000000000001</v>
      </c>
      <c r="G32" s="102">
        <v>16.3</v>
      </c>
      <c r="H32" s="102">
        <v>16.3</v>
      </c>
      <c r="I32" s="102">
        <v>16.399999999999999</v>
      </c>
      <c r="J32" s="102">
        <v>16.5</v>
      </c>
      <c r="K32" s="102">
        <v>16.5</v>
      </c>
      <c r="L32" s="102">
        <v>16.7</v>
      </c>
      <c r="M32" s="102">
        <v>16.8</v>
      </c>
      <c r="N32" s="102">
        <v>16.899999999999999</v>
      </c>
      <c r="O32" s="102">
        <v>16.3</v>
      </c>
      <c r="P32" s="102">
        <v>9</v>
      </c>
      <c r="Q32" s="137">
        <v>10.9</v>
      </c>
    </row>
    <row r="33" spans="2:17" x14ac:dyDescent="0.3">
      <c r="B33" s="102">
        <v>1943</v>
      </c>
      <c r="C33" s="102">
        <v>16.899999999999999</v>
      </c>
      <c r="D33" s="102">
        <v>16.899999999999999</v>
      </c>
      <c r="E33" s="102">
        <v>17.2</v>
      </c>
      <c r="F33" s="102">
        <v>17.399999999999999</v>
      </c>
      <c r="G33" s="102">
        <v>17.5</v>
      </c>
      <c r="H33" s="102">
        <v>17.5</v>
      </c>
      <c r="I33" s="102">
        <v>17.399999999999999</v>
      </c>
      <c r="J33" s="102">
        <v>17.3</v>
      </c>
      <c r="K33" s="102">
        <v>17.399999999999999</v>
      </c>
      <c r="L33" s="102">
        <v>17.399999999999999</v>
      </c>
      <c r="M33" s="102">
        <v>17.399999999999999</v>
      </c>
      <c r="N33" s="102">
        <v>17.399999999999999</v>
      </c>
      <c r="O33" s="102">
        <v>17.3</v>
      </c>
      <c r="P33" s="102">
        <v>3</v>
      </c>
      <c r="Q33" s="137">
        <v>6.1</v>
      </c>
    </row>
    <row r="34" spans="2:17" x14ac:dyDescent="0.3">
      <c r="B34" s="102">
        <v>1944</v>
      </c>
      <c r="C34" s="102">
        <v>17.399999999999999</v>
      </c>
      <c r="D34" s="102">
        <v>17.399999999999999</v>
      </c>
      <c r="E34" s="102">
        <v>17.399999999999999</v>
      </c>
      <c r="F34" s="102">
        <v>17.5</v>
      </c>
      <c r="G34" s="102">
        <v>17.5</v>
      </c>
      <c r="H34" s="102">
        <v>17.600000000000001</v>
      </c>
      <c r="I34" s="102">
        <v>17.7</v>
      </c>
      <c r="J34" s="102">
        <v>17.7</v>
      </c>
      <c r="K34" s="102">
        <v>17.7</v>
      </c>
      <c r="L34" s="102">
        <v>17.7</v>
      </c>
      <c r="M34" s="102">
        <v>17.7</v>
      </c>
      <c r="N34" s="102">
        <v>17.8</v>
      </c>
      <c r="O34" s="102">
        <v>17.600000000000001</v>
      </c>
      <c r="P34" s="102">
        <v>2.2999999999999998</v>
      </c>
      <c r="Q34" s="137">
        <v>1.7</v>
      </c>
    </row>
    <row r="35" spans="2:17" x14ac:dyDescent="0.3">
      <c r="B35" s="102">
        <v>1945</v>
      </c>
      <c r="C35" s="102">
        <v>17.8</v>
      </c>
      <c r="D35" s="102">
        <v>17.8</v>
      </c>
      <c r="E35" s="102">
        <v>17.8</v>
      </c>
      <c r="F35" s="102">
        <v>17.8</v>
      </c>
      <c r="G35" s="102">
        <v>17.899999999999999</v>
      </c>
      <c r="H35" s="102">
        <v>18.100000000000001</v>
      </c>
      <c r="I35" s="102">
        <v>18.100000000000001</v>
      </c>
      <c r="J35" s="102">
        <v>18.100000000000001</v>
      </c>
      <c r="K35" s="102">
        <v>18.100000000000001</v>
      </c>
      <c r="L35" s="102">
        <v>18.100000000000001</v>
      </c>
      <c r="M35" s="102">
        <v>18.100000000000001</v>
      </c>
      <c r="N35" s="102">
        <v>18.2</v>
      </c>
      <c r="O35" s="102">
        <v>18</v>
      </c>
      <c r="P35" s="102">
        <v>2.2000000000000002</v>
      </c>
      <c r="Q35" s="137">
        <v>2.2999999999999998</v>
      </c>
    </row>
    <row r="36" spans="2:17" x14ac:dyDescent="0.3">
      <c r="B36" s="102">
        <v>1946</v>
      </c>
      <c r="C36" s="102">
        <v>18.2</v>
      </c>
      <c r="D36" s="102">
        <v>18.100000000000001</v>
      </c>
      <c r="E36" s="102">
        <v>18.3</v>
      </c>
      <c r="F36" s="102">
        <v>18.399999999999999</v>
      </c>
      <c r="G36" s="102">
        <v>18.5</v>
      </c>
      <c r="H36" s="102">
        <v>18.7</v>
      </c>
      <c r="I36" s="102">
        <v>19.8</v>
      </c>
      <c r="J36" s="102">
        <v>20.2</v>
      </c>
      <c r="K36" s="102">
        <v>20.399999999999999</v>
      </c>
      <c r="L36" s="102">
        <v>20.8</v>
      </c>
      <c r="M36" s="102">
        <v>21.3</v>
      </c>
      <c r="N36" s="102">
        <v>21.5</v>
      </c>
      <c r="O36" s="102">
        <v>19.5</v>
      </c>
      <c r="P36" s="102">
        <v>18.100000000000001</v>
      </c>
      <c r="Q36" s="137">
        <v>8.3000000000000007</v>
      </c>
    </row>
    <row r="37" spans="2:17" x14ac:dyDescent="0.3">
      <c r="B37" s="102">
        <v>1947</v>
      </c>
      <c r="C37" s="102">
        <v>21.5</v>
      </c>
      <c r="D37" s="102">
        <v>21.5</v>
      </c>
      <c r="E37" s="102">
        <v>21.9</v>
      </c>
      <c r="F37" s="102">
        <v>21.9</v>
      </c>
      <c r="G37" s="102">
        <v>21.9</v>
      </c>
      <c r="H37" s="102">
        <v>22</v>
      </c>
      <c r="I37" s="102">
        <v>22.2</v>
      </c>
      <c r="J37" s="102">
        <v>22.5</v>
      </c>
      <c r="K37" s="102">
        <v>23</v>
      </c>
      <c r="L37" s="102">
        <v>23</v>
      </c>
      <c r="M37" s="102">
        <v>23.1</v>
      </c>
      <c r="N37" s="102">
        <v>23.4</v>
      </c>
      <c r="O37" s="102">
        <v>22.3</v>
      </c>
      <c r="P37" s="102">
        <v>8.8000000000000007</v>
      </c>
      <c r="Q37" s="137">
        <v>14.4</v>
      </c>
    </row>
    <row r="38" spans="2:17" x14ac:dyDescent="0.3">
      <c r="B38" s="102">
        <v>1948</v>
      </c>
      <c r="C38" s="102">
        <v>23.7</v>
      </c>
      <c r="D38" s="102">
        <v>23.5</v>
      </c>
      <c r="E38" s="102">
        <v>23.4</v>
      </c>
      <c r="F38" s="102">
        <v>23.8</v>
      </c>
      <c r="G38" s="102">
        <v>23.9</v>
      </c>
      <c r="H38" s="102">
        <v>24.1</v>
      </c>
      <c r="I38" s="102">
        <v>24.4</v>
      </c>
      <c r="J38" s="102">
        <v>24.5</v>
      </c>
      <c r="K38" s="102">
        <v>24.5</v>
      </c>
      <c r="L38" s="102">
        <v>24.4</v>
      </c>
      <c r="M38" s="102">
        <v>24.2</v>
      </c>
      <c r="N38" s="102">
        <v>24.1</v>
      </c>
      <c r="O38" s="102">
        <v>24.1</v>
      </c>
      <c r="P38" s="102">
        <v>3</v>
      </c>
      <c r="Q38" s="137">
        <v>8.1</v>
      </c>
    </row>
    <row r="39" spans="2:17" x14ac:dyDescent="0.3">
      <c r="B39" s="102">
        <v>1949</v>
      </c>
      <c r="C39" s="102">
        <v>24</v>
      </c>
      <c r="D39" s="102">
        <v>23.8</v>
      </c>
      <c r="E39" s="102">
        <v>23.8</v>
      </c>
      <c r="F39" s="102">
        <v>23.9</v>
      </c>
      <c r="G39" s="102">
        <v>23.8</v>
      </c>
      <c r="H39" s="102">
        <v>23.9</v>
      </c>
      <c r="I39" s="102">
        <v>23.7</v>
      </c>
      <c r="J39" s="102">
        <v>23.8</v>
      </c>
      <c r="K39" s="102">
        <v>23.9</v>
      </c>
      <c r="L39" s="102">
        <v>23.7</v>
      </c>
      <c r="M39" s="102">
        <v>23.8</v>
      </c>
      <c r="N39" s="102">
        <v>23.6</v>
      </c>
      <c r="O39" s="102">
        <v>23.8</v>
      </c>
      <c r="P39" s="102">
        <v>-2.1</v>
      </c>
      <c r="Q39" s="137">
        <v>-1.2</v>
      </c>
    </row>
    <row r="40" spans="2:17" x14ac:dyDescent="0.3">
      <c r="B40" s="102">
        <v>1950</v>
      </c>
      <c r="C40" s="102">
        <v>23.5</v>
      </c>
      <c r="D40" s="102">
        <v>23.5</v>
      </c>
      <c r="E40" s="102">
        <v>23.6</v>
      </c>
      <c r="F40" s="102">
        <v>23.6</v>
      </c>
      <c r="G40" s="102">
        <v>23.7</v>
      </c>
      <c r="H40" s="102">
        <v>23.8</v>
      </c>
      <c r="I40" s="102">
        <v>24.1</v>
      </c>
      <c r="J40" s="102">
        <v>24.3</v>
      </c>
      <c r="K40" s="102">
        <v>24.4</v>
      </c>
      <c r="L40" s="102">
        <v>24.6</v>
      </c>
      <c r="M40" s="102">
        <v>24.7</v>
      </c>
      <c r="N40" s="102">
        <v>25</v>
      </c>
      <c r="O40" s="102">
        <v>24.1</v>
      </c>
      <c r="P40" s="102">
        <v>5.9</v>
      </c>
      <c r="Q40" s="137">
        <v>1.3</v>
      </c>
    </row>
    <row r="41" spans="2:17" x14ac:dyDescent="0.3">
      <c r="B41" s="102">
        <v>1951</v>
      </c>
      <c r="C41" s="102">
        <v>25.4</v>
      </c>
      <c r="D41" s="102">
        <v>25.7</v>
      </c>
      <c r="E41" s="102">
        <v>25.8</v>
      </c>
      <c r="F41" s="102">
        <v>25.8</v>
      </c>
      <c r="G41" s="102">
        <v>25.9</v>
      </c>
      <c r="H41" s="102">
        <v>25.9</v>
      </c>
      <c r="I41" s="102">
        <v>25.9</v>
      </c>
      <c r="J41" s="102">
        <v>25.9</v>
      </c>
      <c r="K41" s="102">
        <v>26.1</v>
      </c>
      <c r="L41" s="102">
        <v>26.2</v>
      </c>
      <c r="M41" s="102">
        <v>26.4</v>
      </c>
      <c r="N41" s="102">
        <v>26.5</v>
      </c>
      <c r="O41" s="102">
        <v>26</v>
      </c>
      <c r="P41" s="102">
        <v>6</v>
      </c>
      <c r="Q41" s="137">
        <v>7.9</v>
      </c>
    </row>
    <row r="42" spans="2:17" x14ac:dyDescent="0.3">
      <c r="B42" s="102">
        <v>1952</v>
      </c>
      <c r="C42" s="102">
        <v>26.5</v>
      </c>
      <c r="D42" s="102">
        <v>26.3</v>
      </c>
      <c r="E42" s="102">
        <v>26.3</v>
      </c>
      <c r="F42" s="102">
        <v>26.4</v>
      </c>
      <c r="G42" s="102">
        <v>26.4</v>
      </c>
      <c r="H42" s="102">
        <v>26.5</v>
      </c>
      <c r="I42" s="102">
        <v>26.7</v>
      </c>
      <c r="J42" s="102">
        <v>26.7</v>
      </c>
      <c r="K42" s="102">
        <v>26.7</v>
      </c>
      <c r="L42" s="102">
        <v>26.7</v>
      </c>
      <c r="M42" s="102">
        <v>26.7</v>
      </c>
      <c r="N42" s="102">
        <v>26.7</v>
      </c>
      <c r="O42" s="102">
        <v>26.5</v>
      </c>
      <c r="P42" s="102">
        <v>0.8</v>
      </c>
      <c r="Q42" s="137">
        <v>1.9</v>
      </c>
    </row>
    <row r="43" spans="2:17" x14ac:dyDescent="0.3">
      <c r="B43" s="102">
        <v>1953</v>
      </c>
      <c r="C43" s="102">
        <v>26.6</v>
      </c>
      <c r="D43" s="102">
        <v>26.5</v>
      </c>
      <c r="E43" s="102">
        <v>26.6</v>
      </c>
      <c r="F43" s="102">
        <v>26.6</v>
      </c>
      <c r="G43" s="102">
        <v>26.7</v>
      </c>
      <c r="H43" s="102">
        <v>26.8</v>
      </c>
      <c r="I43" s="102">
        <v>26.8</v>
      </c>
      <c r="J43" s="102">
        <v>26.9</v>
      </c>
      <c r="K43" s="102">
        <v>26.9</v>
      </c>
      <c r="L43" s="102">
        <v>27</v>
      </c>
      <c r="M43" s="102">
        <v>26.9</v>
      </c>
      <c r="N43" s="102">
        <v>26.9</v>
      </c>
      <c r="O43" s="102">
        <v>26.7</v>
      </c>
      <c r="P43" s="102">
        <v>0.7</v>
      </c>
      <c r="Q43" s="137">
        <v>0.8</v>
      </c>
    </row>
    <row r="44" spans="2:17" x14ac:dyDescent="0.3">
      <c r="B44" s="102">
        <v>1954</v>
      </c>
      <c r="C44" s="102">
        <v>26.9</v>
      </c>
      <c r="D44" s="102">
        <v>26.9</v>
      </c>
      <c r="E44" s="102">
        <v>26.9</v>
      </c>
      <c r="F44" s="102">
        <v>26.8</v>
      </c>
      <c r="G44" s="102">
        <v>26.9</v>
      </c>
      <c r="H44" s="102">
        <v>26.9</v>
      </c>
      <c r="I44" s="102">
        <v>26.9</v>
      </c>
      <c r="J44" s="102">
        <v>26.9</v>
      </c>
      <c r="K44" s="102">
        <v>26.8</v>
      </c>
      <c r="L44" s="102">
        <v>26.8</v>
      </c>
      <c r="M44" s="102">
        <v>26.8</v>
      </c>
      <c r="N44" s="102">
        <v>26.7</v>
      </c>
      <c r="O44" s="102">
        <v>26.9</v>
      </c>
      <c r="P44" s="102">
        <v>-0.7</v>
      </c>
      <c r="Q44" s="137">
        <v>0.7</v>
      </c>
    </row>
    <row r="45" spans="2:17" x14ac:dyDescent="0.3">
      <c r="B45" s="102">
        <v>1955</v>
      </c>
      <c r="C45" s="102">
        <v>26.7</v>
      </c>
      <c r="D45" s="102">
        <v>26.7</v>
      </c>
      <c r="E45" s="102">
        <v>26.7</v>
      </c>
      <c r="F45" s="102">
        <v>26.7</v>
      </c>
      <c r="G45" s="102">
        <v>26.7</v>
      </c>
      <c r="H45" s="102">
        <v>26.7</v>
      </c>
      <c r="I45" s="102">
        <v>26.8</v>
      </c>
      <c r="J45" s="102">
        <v>26.8</v>
      </c>
      <c r="K45" s="102">
        <v>26.9</v>
      </c>
      <c r="L45" s="102">
        <v>26.9</v>
      </c>
      <c r="M45" s="102">
        <v>26.9</v>
      </c>
      <c r="N45" s="102">
        <v>26.8</v>
      </c>
      <c r="O45" s="102">
        <v>26.8</v>
      </c>
      <c r="P45" s="102">
        <v>0.4</v>
      </c>
      <c r="Q45" s="137">
        <v>-0.4</v>
      </c>
    </row>
    <row r="46" spans="2:17" x14ac:dyDescent="0.3">
      <c r="B46" s="102">
        <v>1956</v>
      </c>
      <c r="C46" s="102">
        <v>26.8</v>
      </c>
      <c r="D46" s="102">
        <v>26.8</v>
      </c>
      <c r="E46" s="102">
        <v>26.8</v>
      </c>
      <c r="F46" s="102">
        <v>26.9</v>
      </c>
      <c r="G46" s="102">
        <v>27</v>
      </c>
      <c r="H46" s="102">
        <v>27.2</v>
      </c>
      <c r="I46" s="102">
        <v>27.4</v>
      </c>
      <c r="J46" s="102">
        <v>27.3</v>
      </c>
      <c r="K46" s="102">
        <v>27.4</v>
      </c>
      <c r="L46" s="102">
        <v>27.5</v>
      </c>
      <c r="M46" s="102">
        <v>27.5</v>
      </c>
      <c r="N46" s="102">
        <v>27.6</v>
      </c>
      <c r="O46" s="102">
        <v>27.2</v>
      </c>
      <c r="P46" s="102">
        <v>3</v>
      </c>
      <c r="Q46" s="137">
        <v>1.5</v>
      </c>
    </row>
    <row r="47" spans="2:17" x14ac:dyDescent="0.3">
      <c r="B47" s="102">
        <v>1957</v>
      </c>
      <c r="C47" s="102">
        <v>27.6</v>
      </c>
      <c r="D47" s="102">
        <v>27.7</v>
      </c>
      <c r="E47" s="102">
        <v>27.8</v>
      </c>
      <c r="F47" s="102">
        <v>27.9</v>
      </c>
      <c r="G47" s="102">
        <v>28</v>
      </c>
      <c r="H47" s="102">
        <v>28.1</v>
      </c>
      <c r="I47" s="102">
        <v>28.3</v>
      </c>
      <c r="J47" s="102">
        <v>28.3</v>
      </c>
      <c r="K47" s="102">
        <v>28.3</v>
      </c>
      <c r="L47" s="102">
        <v>28.3</v>
      </c>
      <c r="M47" s="102">
        <v>28.4</v>
      </c>
      <c r="N47" s="102">
        <v>28.4</v>
      </c>
      <c r="O47" s="102">
        <v>28.1</v>
      </c>
      <c r="P47" s="102">
        <v>2.9</v>
      </c>
      <c r="Q47" s="137">
        <v>3.3</v>
      </c>
    </row>
    <row r="48" spans="2:17" x14ac:dyDescent="0.3">
      <c r="B48" s="102">
        <v>1958</v>
      </c>
      <c r="C48" s="102">
        <v>28.6</v>
      </c>
      <c r="D48" s="102">
        <v>28.6</v>
      </c>
      <c r="E48" s="102">
        <v>28.8</v>
      </c>
      <c r="F48" s="102">
        <v>28.9</v>
      </c>
      <c r="G48" s="102">
        <v>28.9</v>
      </c>
      <c r="H48" s="102">
        <v>28.9</v>
      </c>
      <c r="I48" s="102">
        <v>29</v>
      </c>
      <c r="J48" s="102">
        <v>28.9</v>
      </c>
      <c r="K48" s="102">
        <v>28.9</v>
      </c>
      <c r="L48" s="102">
        <v>28.9</v>
      </c>
      <c r="M48" s="102">
        <v>29</v>
      </c>
      <c r="N48" s="102">
        <v>28.9</v>
      </c>
      <c r="O48" s="102">
        <v>28.9</v>
      </c>
      <c r="P48" s="102">
        <v>1.8</v>
      </c>
      <c r="Q48" s="137">
        <v>2.8</v>
      </c>
    </row>
    <row r="49" spans="2:17" x14ac:dyDescent="0.3">
      <c r="B49" s="102">
        <v>1959</v>
      </c>
      <c r="C49" s="102">
        <v>29</v>
      </c>
      <c r="D49" s="102">
        <v>28.9</v>
      </c>
      <c r="E49" s="102">
        <v>28.9</v>
      </c>
      <c r="F49" s="102">
        <v>29</v>
      </c>
      <c r="G49" s="102">
        <v>29</v>
      </c>
      <c r="H49" s="102">
        <v>29.1</v>
      </c>
      <c r="I49" s="102">
        <v>29.2</v>
      </c>
      <c r="J49" s="102">
        <v>29.2</v>
      </c>
      <c r="K49" s="102">
        <v>29.3</v>
      </c>
      <c r="L49" s="102">
        <v>29.4</v>
      </c>
      <c r="M49" s="102">
        <v>29.4</v>
      </c>
      <c r="N49" s="102">
        <v>29.4</v>
      </c>
      <c r="O49" s="102">
        <v>29.1</v>
      </c>
      <c r="P49" s="102">
        <v>1.7</v>
      </c>
      <c r="Q49" s="137">
        <v>0.7</v>
      </c>
    </row>
    <row r="50" spans="2:17" x14ac:dyDescent="0.3">
      <c r="B50" s="102">
        <v>1960</v>
      </c>
      <c r="C50" s="102">
        <v>29.3</v>
      </c>
      <c r="D50" s="102">
        <v>29.4</v>
      </c>
      <c r="E50" s="102">
        <v>29.4</v>
      </c>
      <c r="F50" s="102">
        <v>29.5</v>
      </c>
      <c r="G50" s="102">
        <v>29.5</v>
      </c>
      <c r="H50" s="102">
        <v>29.6</v>
      </c>
      <c r="I50" s="102">
        <v>29.6</v>
      </c>
      <c r="J50" s="102">
        <v>29.6</v>
      </c>
      <c r="K50" s="102">
        <v>29.6</v>
      </c>
      <c r="L50" s="102">
        <v>29.8</v>
      </c>
      <c r="M50" s="102">
        <v>29.8</v>
      </c>
      <c r="N50" s="102">
        <v>29.8</v>
      </c>
      <c r="O50" s="102">
        <v>29.6</v>
      </c>
      <c r="P50" s="102">
        <v>1.4</v>
      </c>
      <c r="Q50" s="137">
        <v>1.7</v>
      </c>
    </row>
    <row r="51" spans="2:17" x14ac:dyDescent="0.3">
      <c r="B51" s="102">
        <v>1961</v>
      </c>
      <c r="C51" s="102">
        <v>29.8</v>
      </c>
      <c r="D51" s="102">
        <v>29.8</v>
      </c>
      <c r="E51" s="102">
        <v>29.8</v>
      </c>
      <c r="F51" s="102">
        <v>29.8</v>
      </c>
      <c r="G51" s="102">
        <v>29.8</v>
      </c>
      <c r="H51" s="102">
        <v>29.8</v>
      </c>
      <c r="I51" s="102">
        <v>30</v>
      </c>
      <c r="J51" s="102">
        <v>29.9</v>
      </c>
      <c r="K51" s="102">
        <v>30</v>
      </c>
      <c r="L51" s="102">
        <v>30</v>
      </c>
      <c r="M51" s="102">
        <v>30</v>
      </c>
      <c r="N51" s="102">
        <v>30</v>
      </c>
      <c r="O51" s="102">
        <v>29.9</v>
      </c>
      <c r="P51" s="102">
        <v>0.7</v>
      </c>
      <c r="Q51" s="137">
        <v>1</v>
      </c>
    </row>
    <row r="52" spans="2:17" x14ac:dyDescent="0.3">
      <c r="B52" s="102">
        <v>1962</v>
      </c>
      <c r="C52" s="102">
        <v>30</v>
      </c>
      <c r="D52" s="102">
        <v>30.1</v>
      </c>
      <c r="E52" s="102">
        <v>30.1</v>
      </c>
      <c r="F52" s="102">
        <v>30.2</v>
      </c>
      <c r="G52" s="102">
        <v>30.2</v>
      </c>
      <c r="H52" s="102">
        <v>30.2</v>
      </c>
      <c r="I52" s="102">
        <v>30.3</v>
      </c>
      <c r="J52" s="102">
        <v>30.3</v>
      </c>
      <c r="K52" s="102">
        <v>30.4</v>
      </c>
      <c r="L52" s="102">
        <v>30.4</v>
      </c>
      <c r="M52" s="102">
        <v>30.4</v>
      </c>
      <c r="N52" s="102">
        <v>30.4</v>
      </c>
      <c r="O52" s="102">
        <v>30.2</v>
      </c>
      <c r="P52" s="102">
        <v>1.3</v>
      </c>
      <c r="Q52" s="137">
        <v>1</v>
      </c>
    </row>
    <row r="53" spans="2:17" x14ac:dyDescent="0.3">
      <c r="B53" s="102">
        <v>1963</v>
      </c>
      <c r="C53" s="102">
        <v>30.4</v>
      </c>
      <c r="D53" s="102">
        <v>30.4</v>
      </c>
      <c r="E53" s="102">
        <v>30.5</v>
      </c>
      <c r="F53" s="102">
        <v>30.5</v>
      </c>
      <c r="G53" s="102">
        <v>30.5</v>
      </c>
      <c r="H53" s="102">
        <v>30.6</v>
      </c>
      <c r="I53" s="102">
        <v>30.7</v>
      </c>
      <c r="J53" s="102">
        <v>30.7</v>
      </c>
      <c r="K53" s="102">
        <v>30.7</v>
      </c>
      <c r="L53" s="102">
        <v>30.8</v>
      </c>
      <c r="M53" s="102">
        <v>30.8</v>
      </c>
      <c r="N53" s="102">
        <v>30.9</v>
      </c>
      <c r="O53" s="102">
        <v>30.6</v>
      </c>
      <c r="P53" s="102">
        <v>1.6</v>
      </c>
      <c r="Q53" s="137">
        <v>1.3</v>
      </c>
    </row>
    <row r="54" spans="2:17" x14ac:dyDescent="0.3">
      <c r="B54" s="102">
        <v>1964</v>
      </c>
      <c r="C54" s="102">
        <v>30.9</v>
      </c>
      <c r="D54" s="102">
        <v>30.9</v>
      </c>
      <c r="E54" s="102">
        <v>30.9</v>
      </c>
      <c r="F54" s="102">
        <v>30.9</v>
      </c>
      <c r="G54" s="102">
        <v>30.9</v>
      </c>
      <c r="H54" s="102">
        <v>31</v>
      </c>
      <c r="I54" s="102">
        <v>31.1</v>
      </c>
      <c r="J54" s="102">
        <v>31</v>
      </c>
      <c r="K54" s="102">
        <v>31.1</v>
      </c>
      <c r="L54" s="102">
        <v>31.1</v>
      </c>
      <c r="M54" s="102">
        <v>31.2</v>
      </c>
      <c r="N54" s="102">
        <v>31.2</v>
      </c>
      <c r="O54" s="102">
        <v>31</v>
      </c>
      <c r="P54" s="102">
        <v>1</v>
      </c>
      <c r="Q54" s="137">
        <v>1.3</v>
      </c>
    </row>
    <row r="55" spans="2:17" x14ac:dyDescent="0.3">
      <c r="B55" s="102">
        <v>1965</v>
      </c>
      <c r="C55" s="102">
        <v>31.2</v>
      </c>
      <c r="D55" s="102">
        <v>31.2</v>
      </c>
      <c r="E55" s="102">
        <v>31.3</v>
      </c>
      <c r="F55" s="102">
        <v>31.4</v>
      </c>
      <c r="G55" s="102">
        <v>31.4</v>
      </c>
      <c r="H55" s="102">
        <v>31.6</v>
      </c>
      <c r="I55" s="102">
        <v>31.6</v>
      </c>
      <c r="J55" s="102">
        <v>31.6</v>
      </c>
      <c r="K55" s="102">
        <v>31.6</v>
      </c>
      <c r="L55" s="102">
        <v>31.7</v>
      </c>
      <c r="M55" s="102">
        <v>31.7</v>
      </c>
      <c r="N55" s="102">
        <v>31.8</v>
      </c>
      <c r="O55" s="102">
        <v>31.5</v>
      </c>
      <c r="P55" s="102">
        <v>1.9</v>
      </c>
      <c r="Q55" s="137">
        <v>1.6</v>
      </c>
    </row>
    <row r="56" spans="2:17" x14ac:dyDescent="0.3">
      <c r="B56" s="102">
        <v>1966</v>
      </c>
      <c r="C56" s="102">
        <v>31.8</v>
      </c>
      <c r="D56" s="102">
        <v>32</v>
      </c>
      <c r="E56" s="102">
        <v>32.1</v>
      </c>
      <c r="F56" s="102">
        <v>32.299999999999997</v>
      </c>
      <c r="G56" s="102">
        <v>32.299999999999997</v>
      </c>
      <c r="H56" s="102">
        <v>32.4</v>
      </c>
      <c r="I56" s="102">
        <v>32.5</v>
      </c>
      <c r="J56" s="102">
        <v>32.700000000000003</v>
      </c>
      <c r="K56" s="102">
        <v>32.700000000000003</v>
      </c>
      <c r="L56" s="102">
        <v>32.9</v>
      </c>
      <c r="M56" s="102">
        <v>32.9</v>
      </c>
      <c r="N56" s="102">
        <v>32.9</v>
      </c>
      <c r="O56" s="102">
        <v>32.4</v>
      </c>
      <c r="P56" s="102">
        <v>3.5</v>
      </c>
      <c r="Q56" s="137">
        <v>2.9</v>
      </c>
    </row>
    <row r="57" spans="2:17" x14ac:dyDescent="0.3">
      <c r="B57" s="102">
        <v>1967</v>
      </c>
      <c r="C57" s="102">
        <v>32.9</v>
      </c>
      <c r="D57" s="102">
        <v>32.9</v>
      </c>
      <c r="E57" s="102">
        <v>33</v>
      </c>
      <c r="F57" s="102">
        <v>33.1</v>
      </c>
      <c r="G57" s="102">
        <v>33.200000000000003</v>
      </c>
      <c r="H57" s="102">
        <v>33.299999999999997</v>
      </c>
      <c r="I57" s="102">
        <v>33.4</v>
      </c>
      <c r="J57" s="102">
        <v>33.5</v>
      </c>
      <c r="K57" s="102">
        <v>33.6</v>
      </c>
      <c r="L57" s="102">
        <v>33.700000000000003</v>
      </c>
      <c r="M57" s="102">
        <v>33.799999999999997</v>
      </c>
      <c r="N57" s="102">
        <v>33.9</v>
      </c>
      <c r="O57" s="102">
        <v>33.4</v>
      </c>
      <c r="P57" s="102">
        <v>3</v>
      </c>
      <c r="Q57" s="137">
        <v>3.1</v>
      </c>
    </row>
    <row r="58" spans="2:17" x14ac:dyDescent="0.3">
      <c r="B58" s="102">
        <v>1968</v>
      </c>
      <c r="C58" s="102">
        <v>34.1</v>
      </c>
      <c r="D58" s="102">
        <v>34.200000000000003</v>
      </c>
      <c r="E58" s="102">
        <v>34.299999999999997</v>
      </c>
      <c r="F58" s="102">
        <v>34.4</v>
      </c>
      <c r="G58" s="102">
        <v>34.5</v>
      </c>
      <c r="H58" s="102">
        <v>34.700000000000003</v>
      </c>
      <c r="I58" s="102">
        <v>34.9</v>
      </c>
      <c r="J58" s="102">
        <v>35</v>
      </c>
      <c r="K58" s="102">
        <v>35.1</v>
      </c>
      <c r="L58" s="102">
        <v>35.299999999999997</v>
      </c>
      <c r="M58" s="102">
        <v>35.4</v>
      </c>
      <c r="N58" s="102">
        <v>35.5</v>
      </c>
      <c r="O58" s="102">
        <v>34.799999999999997</v>
      </c>
      <c r="P58" s="102">
        <v>4.7</v>
      </c>
      <c r="Q58" s="137">
        <v>4.2</v>
      </c>
    </row>
    <row r="59" spans="2:17" x14ac:dyDescent="0.3">
      <c r="B59" s="102">
        <v>1969</v>
      </c>
      <c r="C59" s="102">
        <v>35.6</v>
      </c>
      <c r="D59" s="102">
        <v>35.799999999999997</v>
      </c>
      <c r="E59" s="102">
        <v>36.1</v>
      </c>
      <c r="F59" s="102">
        <v>36.299999999999997</v>
      </c>
      <c r="G59" s="102">
        <v>36.4</v>
      </c>
      <c r="H59" s="102">
        <v>36.6</v>
      </c>
      <c r="I59" s="102">
        <v>36.799999999999997</v>
      </c>
      <c r="J59" s="102">
        <v>37</v>
      </c>
      <c r="K59" s="102">
        <v>37.1</v>
      </c>
      <c r="L59" s="102">
        <v>37.299999999999997</v>
      </c>
      <c r="M59" s="102">
        <v>37.5</v>
      </c>
      <c r="N59" s="102">
        <v>37.700000000000003</v>
      </c>
      <c r="O59" s="102">
        <v>36.700000000000003</v>
      </c>
      <c r="P59" s="102">
        <v>6.2</v>
      </c>
      <c r="Q59" s="137">
        <v>5.5</v>
      </c>
    </row>
    <row r="60" spans="2:17" x14ac:dyDescent="0.3">
      <c r="B60" s="102">
        <v>1970</v>
      </c>
      <c r="C60" s="102">
        <v>37.799999999999997</v>
      </c>
      <c r="D60" s="102">
        <v>38</v>
      </c>
      <c r="E60" s="102">
        <v>38.200000000000003</v>
      </c>
      <c r="F60" s="102">
        <v>38.5</v>
      </c>
      <c r="G60" s="102">
        <v>38.6</v>
      </c>
      <c r="H60" s="102">
        <v>38.799999999999997</v>
      </c>
      <c r="I60" s="102">
        <v>39</v>
      </c>
      <c r="J60" s="102">
        <v>39</v>
      </c>
      <c r="K60" s="102">
        <v>39.200000000000003</v>
      </c>
      <c r="L60" s="102">
        <v>39.4</v>
      </c>
      <c r="M60" s="102">
        <v>39.6</v>
      </c>
      <c r="N60" s="102">
        <v>39.799999999999997</v>
      </c>
      <c r="O60" s="102">
        <v>38.799999999999997</v>
      </c>
      <c r="P60" s="102">
        <v>5.6</v>
      </c>
      <c r="Q60" s="137">
        <v>5.7</v>
      </c>
    </row>
    <row r="61" spans="2:17" x14ac:dyDescent="0.3">
      <c r="B61" s="102">
        <v>1971</v>
      </c>
      <c r="C61" s="102">
        <v>39.799999999999997</v>
      </c>
      <c r="D61" s="102">
        <v>39.9</v>
      </c>
      <c r="E61" s="102">
        <v>40</v>
      </c>
      <c r="F61" s="102">
        <v>40.1</v>
      </c>
      <c r="G61" s="102">
        <v>40.299999999999997</v>
      </c>
      <c r="H61" s="102">
        <v>40.6</v>
      </c>
      <c r="I61" s="102">
        <v>40.700000000000003</v>
      </c>
      <c r="J61" s="102">
        <v>40.799999999999997</v>
      </c>
      <c r="K61" s="102">
        <v>40.799999999999997</v>
      </c>
      <c r="L61" s="102">
        <v>40.9</v>
      </c>
      <c r="M61" s="102">
        <v>40.9</v>
      </c>
      <c r="N61" s="102">
        <v>41.1</v>
      </c>
      <c r="O61" s="102">
        <v>40.5</v>
      </c>
      <c r="P61" s="102">
        <v>3.3</v>
      </c>
      <c r="Q61" s="137">
        <v>4.4000000000000004</v>
      </c>
    </row>
    <row r="62" spans="2:17" x14ac:dyDescent="0.3">
      <c r="B62" s="102">
        <v>1972</v>
      </c>
      <c r="C62" s="102">
        <v>41.1</v>
      </c>
      <c r="D62" s="102">
        <v>41.3</v>
      </c>
      <c r="E62" s="102">
        <v>41.4</v>
      </c>
      <c r="F62" s="102">
        <v>41.5</v>
      </c>
      <c r="G62" s="102">
        <v>41.6</v>
      </c>
      <c r="H62" s="102">
        <v>41.7</v>
      </c>
      <c r="I62" s="102">
        <v>41.9</v>
      </c>
      <c r="J62" s="102">
        <v>42</v>
      </c>
      <c r="K62" s="102">
        <v>42.1</v>
      </c>
      <c r="L62" s="102">
        <v>42.3</v>
      </c>
      <c r="M62" s="102">
        <v>42.4</v>
      </c>
      <c r="N62" s="102">
        <v>42.5</v>
      </c>
      <c r="O62" s="102">
        <v>41.8</v>
      </c>
      <c r="P62" s="102">
        <v>3.4</v>
      </c>
      <c r="Q62" s="137">
        <v>3.2</v>
      </c>
    </row>
    <row r="63" spans="2:17" x14ac:dyDescent="0.3">
      <c r="B63" s="102">
        <v>1973</v>
      </c>
      <c r="C63" s="102">
        <v>42.6</v>
      </c>
      <c r="D63" s="102">
        <v>42.9</v>
      </c>
      <c r="E63" s="102">
        <v>43.3</v>
      </c>
      <c r="F63" s="102">
        <v>43.6</v>
      </c>
      <c r="G63" s="102">
        <v>43.9</v>
      </c>
      <c r="H63" s="102">
        <v>44.2</v>
      </c>
      <c r="I63" s="102">
        <v>44.3</v>
      </c>
      <c r="J63" s="102">
        <v>45.1</v>
      </c>
      <c r="K63" s="102">
        <v>45.2</v>
      </c>
      <c r="L63" s="102">
        <v>45.6</v>
      </c>
      <c r="M63" s="102">
        <v>45.9</v>
      </c>
      <c r="N63" s="102">
        <v>46.2</v>
      </c>
      <c r="O63" s="102">
        <v>44.4</v>
      </c>
      <c r="P63" s="102">
        <v>8.6999999999999993</v>
      </c>
      <c r="Q63" s="137">
        <v>6.2</v>
      </c>
    </row>
    <row r="64" spans="2:17" x14ac:dyDescent="0.3">
      <c r="B64" s="102">
        <v>1974</v>
      </c>
      <c r="C64" s="102">
        <v>46.6</v>
      </c>
      <c r="D64" s="102">
        <v>47.2</v>
      </c>
      <c r="E64" s="102">
        <v>47.8</v>
      </c>
      <c r="F64" s="102">
        <v>48</v>
      </c>
      <c r="G64" s="102">
        <v>48.6</v>
      </c>
      <c r="H64" s="102">
        <v>49</v>
      </c>
      <c r="I64" s="102">
        <v>49.4</v>
      </c>
      <c r="J64" s="102">
        <v>50</v>
      </c>
      <c r="K64" s="102">
        <v>50.6</v>
      </c>
      <c r="L64" s="102">
        <v>51.1</v>
      </c>
      <c r="M64" s="102">
        <v>51.5</v>
      </c>
      <c r="N64" s="102">
        <v>51.9</v>
      </c>
      <c r="O64" s="102">
        <v>49.3</v>
      </c>
      <c r="P64" s="102">
        <v>12.3</v>
      </c>
      <c r="Q64" s="137">
        <v>11</v>
      </c>
    </row>
    <row r="65" spans="2:17" x14ac:dyDescent="0.3">
      <c r="B65" s="102">
        <v>1975</v>
      </c>
      <c r="C65" s="102">
        <v>52.1</v>
      </c>
      <c r="D65" s="102">
        <v>52.5</v>
      </c>
      <c r="E65" s="102">
        <v>52.7</v>
      </c>
      <c r="F65" s="102">
        <v>52.9</v>
      </c>
      <c r="G65" s="102">
        <v>53.2</v>
      </c>
      <c r="H65" s="102">
        <v>53.6</v>
      </c>
      <c r="I65" s="102">
        <v>54.2</v>
      </c>
      <c r="J65" s="102">
        <v>54.3</v>
      </c>
      <c r="K65" s="102">
        <v>54.6</v>
      </c>
      <c r="L65" s="102">
        <v>54.9</v>
      </c>
      <c r="M65" s="102">
        <v>55.3</v>
      </c>
      <c r="N65" s="102">
        <v>55.5</v>
      </c>
      <c r="O65" s="102">
        <v>53.8</v>
      </c>
      <c r="P65" s="102">
        <v>6.9</v>
      </c>
      <c r="Q65" s="137">
        <v>9.1</v>
      </c>
    </row>
    <row r="66" spans="2:17" x14ac:dyDescent="0.3">
      <c r="B66" s="102">
        <v>1976</v>
      </c>
      <c r="C66" s="102">
        <v>55.6</v>
      </c>
      <c r="D66" s="102">
        <v>55.8</v>
      </c>
      <c r="E66" s="102">
        <v>55.9</v>
      </c>
      <c r="F66" s="102">
        <v>56.1</v>
      </c>
      <c r="G66" s="102">
        <v>56.5</v>
      </c>
      <c r="H66" s="102">
        <v>56.8</v>
      </c>
      <c r="I66" s="102">
        <v>57.1</v>
      </c>
      <c r="J66" s="102">
        <v>57.4</v>
      </c>
      <c r="K66" s="102">
        <v>57.6</v>
      </c>
      <c r="L66" s="102">
        <v>57.9</v>
      </c>
      <c r="M66" s="102">
        <v>58</v>
      </c>
      <c r="N66" s="102">
        <v>58.2</v>
      </c>
      <c r="O66" s="102">
        <v>56.9</v>
      </c>
      <c r="P66" s="102">
        <v>4.9000000000000004</v>
      </c>
      <c r="Q66" s="137">
        <v>5.8</v>
      </c>
    </row>
    <row r="67" spans="2:17" x14ac:dyDescent="0.3">
      <c r="B67" s="102">
        <v>1977</v>
      </c>
      <c r="C67" s="102">
        <v>58.5</v>
      </c>
      <c r="D67" s="102">
        <v>59.1</v>
      </c>
      <c r="E67" s="102">
        <v>59.5</v>
      </c>
      <c r="F67" s="102">
        <v>60</v>
      </c>
      <c r="G67" s="102">
        <v>60.3</v>
      </c>
      <c r="H67" s="102">
        <v>60.7</v>
      </c>
      <c r="I67" s="102">
        <v>61</v>
      </c>
      <c r="J67" s="102">
        <v>61.2</v>
      </c>
      <c r="K67" s="102">
        <v>61.4</v>
      </c>
      <c r="L67" s="102">
        <v>61.6</v>
      </c>
      <c r="M67" s="102">
        <v>61.9</v>
      </c>
      <c r="N67" s="102">
        <v>62.1</v>
      </c>
      <c r="O67" s="102">
        <v>60.6</v>
      </c>
      <c r="P67" s="102">
        <v>6.7</v>
      </c>
      <c r="Q67" s="137">
        <v>6.5</v>
      </c>
    </row>
    <row r="68" spans="2:17" x14ac:dyDescent="0.3">
      <c r="B68" s="102">
        <v>1978</v>
      </c>
      <c r="C68" s="102">
        <v>62.5</v>
      </c>
      <c r="D68" s="102">
        <v>62.9</v>
      </c>
      <c r="E68" s="102">
        <v>63.4</v>
      </c>
      <c r="F68" s="102">
        <v>63.9</v>
      </c>
      <c r="G68" s="102">
        <v>64.5</v>
      </c>
      <c r="H68" s="102">
        <v>65.2</v>
      </c>
      <c r="I68" s="102">
        <v>65.7</v>
      </c>
      <c r="J68" s="102">
        <v>66</v>
      </c>
      <c r="K68" s="102">
        <v>66.5</v>
      </c>
      <c r="L68" s="102">
        <v>67.099999999999994</v>
      </c>
      <c r="M68" s="102">
        <v>67.400000000000006</v>
      </c>
      <c r="N68" s="102">
        <v>67.7</v>
      </c>
      <c r="O68" s="102">
        <v>65.2</v>
      </c>
      <c r="P68" s="102">
        <v>9</v>
      </c>
      <c r="Q68" s="137">
        <v>7.6</v>
      </c>
    </row>
    <row r="69" spans="2:17" x14ac:dyDescent="0.3">
      <c r="B69" s="102">
        <v>1979</v>
      </c>
      <c r="C69" s="102">
        <v>68.3</v>
      </c>
      <c r="D69" s="102">
        <v>69.099999999999994</v>
      </c>
      <c r="E69" s="102">
        <v>69.8</v>
      </c>
      <c r="F69" s="102">
        <v>70.599999999999994</v>
      </c>
      <c r="G69" s="102">
        <v>71.5</v>
      </c>
      <c r="H69" s="102">
        <v>72.3</v>
      </c>
      <c r="I69" s="102">
        <v>73.099999999999994</v>
      </c>
      <c r="J69" s="102">
        <v>73.8</v>
      </c>
      <c r="K69" s="102">
        <v>74.599999999999994</v>
      </c>
      <c r="L69" s="102">
        <v>75.2</v>
      </c>
      <c r="M69" s="102">
        <v>75.900000000000006</v>
      </c>
      <c r="N69" s="102">
        <v>76.7</v>
      </c>
      <c r="O69" s="102">
        <v>72.599999999999994</v>
      </c>
      <c r="P69" s="102">
        <v>13.3</v>
      </c>
      <c r="Q69" s="137">
        <v>11.3</v>
      </c>
    </row>
    <row r="70" spans="2:17" x14ac:dyDescent="0.3">
      <c r="B70" s="102">
        <v>1980</v>
      </c>
      <c r="C70" s="102">
        <v>77.8</v>
      </c>
      <c r="D70" s="102">
        <v>78.900000000000006</v>
      </c>
      <c r="E70" s="102">
        <v>80.099999999999994</v>
      </c>
      <c r="F70" s="102">
        <v>81</v>
      </c>
      <c r="G70" s="102">
        <v>81.8</v>
      </c>
      <c r="H70" s="102">
        <v>82.7</v>
      </c>
      <c r="I70" s="102">
        <v>82.7</v>
      </c>
      <c r="J70" s="102">
        <v>83.3</v>
      </c>
      <c r="K70" s="102">
        <v>84</v>
      </c>
      <c r="L70" s="102">
        <v>84.8</v>
      </c>
      <c r="M70" s="102">
        <v>85.5</v>
      </c>
      <c r="N70" s="102">
        <v>86.3</v>
      </c>
      <c r="O70" s="102">
        <v>82.4</v>
      </c>
      <c r="P70" s="102">
        <v>12.5</v>
      </c>
      <c r="Q70" s="137">
        <v>13.5</v>
      </c>
    </row>
    <row r="71" spans="2:17" x14ac:dyDescent="0.3">
      <c r="B71" s="102">
        <v>1981</v>
      </c>
      <c r="C71" s="102">
        <v>87</v>
      </c>
      <c r="D71" s="102">
        <v>87.9</v>
      </c>
      <c r="E71" s="102">
        <v>88.5</v>
      </c>
      <c r="F71" s="102">
        <v>89.1</v>
      </c>
      <c r="G71" s="102">
        <v>89.8</v>
      </c>
      <c r="H71" s="102">
        <v>90.6</v>
      </c>
      <c r="I71" s="102">
        <v>91.6</v>
      </c>
      <c r="J71" s="102">
        <v>92.3</v>
      </c>
      <c r="K71" s="102">
        <v>93.2</v>
      </c>
      <c r="L71" s="102">
        <v>93.4</v>
      </c>
      <c r="M71" s="102">
        <v>93.7</v>
      </c>
      <c r="N71" s="102">
        <v>94</v>
      </c>
      <c r="O71" s="102">
        <v>90.9</v>
      </c>
      <c r="P71" s="102">
        <v>8.9</v>
      </c>
      <c r="Q71" s="137">
        <v>10.3</v>
      </c>
    </row>
    <row r="72" spans="2:17" x14ac:dyDescent="0.3">
      <c r="B72" s="102">
        <v>1982</v>
      </c>
      <c r="C72" s="102">
        <v>94.3</v>
      </c>
      <c r="D72" s="102">
        <v>94.6</v>
      </c>
      <c r="E72" s="102">
        <v>94.5</v>
      </c>
      <c r="F72" s="102">
        <v>94.9</v>
      </c>
      <c r="G72" s="102">
        <v>95.8</v>
      </c>
      <c r="H72" s="102">
        <v>97</v>
      </c>
      <c r="I72" s="102">
        <v>97.5</v>
      </c>
      <c r="J72" s="102">
        <v>97.7</v>
      </c>
      <c r="K72" s="102">
        <v>97.9</v>
      </c>
      <c r="L72" s="102">
        <v>98.2</v>
      </c>
      <c r="M72" s="102">
        <v>98</v>
      </c>
      <c r="N72" s="102">
        <v>97.6</v>
      </c>
      <c r="O72" s="102">
        <v>96.5</v>
      </c>
      <c r="P72" s="102">
        <v>3.8</v>
      </c>
      <c r="Q72" s="137">
        <v>6.2</v>
      </c>
    </row>
    <row r="73" spans="2:17" x14ac:dyDescent="0.3">
      <c r="B73" s="102">
        <v>1983</v>
      </c>
      <c r="C73" s="102">
        <v>97.8</v>
      </c>
      <c r="D73" s="102">
        <v>97.9</v>
      </c>
      <c r="E73" s="102">
        <v>97.9</v>
      </c>
      <c r="F73" s="102">
        <v>98.6</v>
      </c>
      <c r="G73" s="102">
        <v>99.2</v>
      </c>
      <c r="H73" s="102">
        <v>99.5</v>
      </c>
      <c r="I73" s="102">
        <v>99.9</v>
      </c>
      <c r="J73" s="102">
        <v>100.2</v>
      </c>
      <c r="K73" s="102">
        <v>100.7</v>
      </c>
      <c r="L73" s="102">
        <v>101</v>
      </c>
      <c r="M73" s="102">
        <v>101.2</v>
      </c>
      <c r="N73" s="102">
        <v>101.3</v>
      </c>
      <c r="O73" s="102">
        <v>99.6</v>
      </c>
      <c r="P73" s="102">
        <v>3.8</v>
      </c>
      <c r="Q73" s="137">
        <v>3.2</v>
      </c>
    </row>
    <row r="74" spans="2:17" x14ac:dyDescent="0.3">
      <c r="B74" s="102">
        <v>1984</v>
      </c>
      <c r="C74" s="102">
        <v>101.9</v>
      </c>
      <c r="D74" s="102">
        <v>102.4</v>
      </c>
      <c r="E74" s="102">
        <v>102.6</v>
      </c>
      <c r="F74" s="102">
        <v>103.1</v>
      </c>
      <c r="G74" s="102">
        <v>103.4</v>
      </c>
      <c r="H74" s="102">
        <v>103.7</v>
      </c>
      <c r="I74" s="102">
        <v>104.1</v>
      </c>
      <c r="J74" s="102">
        <v>104.5</v>
      </c>
      <c r="K74" s="102">
        <v>105</v>
      </c>
      <c r="L74" s="102">
        <v>105.3</v>
      </c>
      <c r="M74" s="102">
        <v>105.3</v>
      </c>
      <c r="N74" s="102">
        <v>105.3</v>
      </c>
      <c r="O74" s="102">
        <v>103.9</v>
      </c>
      <c r="P74" s="102">
        <v>3.9</v>
      </c>
      <c r="Q74" s="137">
        <v>4.3</v>
      </c>
    </row>
    <row r="75" spans="2:17" x14ac:dyDescent="0.3">
      <c r="B75" s="102">
        <v>1985</v>
      </c>
      <c r="C75" s="102">
        <v>105.5</v>
      </c>
      <c r="D75" s="102">
        <v>106</v>
      </c>
      <c r="E75" s="102">
        <v>106.4</v>
      </c>
      <c r="F75" s="102">
        <v>106.9</v>
      </c>
      <c r="G75" s="102">
        <v>107.3</v>
      </c>
      <c r="H75" s="102">
        <v>107.6</v>
      </c>
      <c r="I75" s="102">
        <v>107.8</v>
      </c>
      <c r="J75" s="102">
        <v>108</v>
      </c>
      <c r="K75" s="102">
        <v>108.3</v>
      </c>
      <c r="L75" s="102">
        <v>108.7</v>
      </c>
      <c r="M75" s="102">
        <v>109</v>
      </c>
      <c r="N75" s="102">
        <v>109.3</v>
      </c>
      <c r="O75" s="102">
        <v>107.6</v>
      </c>
      <c r="P75" s="102">
        <v>3.8</v>
      </c>
      <c r="Q75" s="137">
        <v>3.6</v>
      </c>
    </row>
    <row r="76" spans="2:17" x14ac:dyDescent="0.3">
      <c r="B76" s="102">
        <v>1986</v>
      </c>
      <c r="C76" s="102">
        <v>109.6</v>
      </c>
      <c r="D76" s="102">
        <v>109.3</v>
      </c>
      <c r="E76" s="102">
        <v>108.8</v>
      </c>
      <c r="F76" s="102">
        <v>108.6</v>
      </c>
      <c r="G76" s="102">
        <v>108.9</v>
      </c>
      <c r="H76" s="102">
        <v>109.5</v>
      </c>
      <c r="I76" s="102">
        <v>109.5</v>
      </c>
      <c r="J76" s="102">
        <v>109.7</v>
      </c>
      <c r="K76" s="102">
        <v>110.2</v>
      </c>
      <c r="L76" s="102">
        <v>110.3</v>
      </c>
      <c r="M76" s="102">
        <v>110.4</v>
      </c>
      <c r="N76" s="102">
        <v>110.5</v>
      </c>
      <c r="O76" s="102">
        <v>109.6</v>
      </c>
      <c r="P76" s="102">
        <v>1.1000000000000001</v>
      </c>
      <c r="Q76" s="137">
        <v>1.9</v>
      </c>
    </row>
    <row r="77" spans="2:17" x14ac:dyDescent="0.3">
      <c r="B77" s="102">
        <v>1987</v>
      </c>
      <c r="C77" s="102">
        <v>111.2</v>
      </c>
      <c r="D77" s="102">
        <v>111.6</v>
      </c>
      <c r="E77" s="102">
        <v>112.1</v>
      </c>
      <c r="F77" s="102">
        <v>112.7</v>
      </c>
      <c r="G77" s="102">
        <v>113.1</v>
      </c>
      <c r="H77" s="102">
        <v>113.5</v>
      </c>
      <c r="I77" s="102">
        <v>113.8</v>
      </c>
      <c r="J77" s="102">
        <v>114.4</v>
      </c>
      <c r="K77" s="102">
        <v>115</v>
      </c>
      <c r="L77" s="102">
        <v>115.3</v>
      </c>
      <c r="M77" s="102">
        <v>115.4</v>
      </c>
      <c r="N77" s="102">
        <v>115.4</v>
      </c>
      <c r="O77" s="102">
        <v>113.6</v>
      </c>
      <c r="P77" s="102">
        <v>4.4000000000000004</v>
      </c>
      <c r="Q77" s="137">
        <v>3.6</v>
      </c>
    </row>
    <row r="78" spans="2:17" x14ac:dyDescent="0.3">
      <c r="B78" s="102">
        <v>1988</v>
      </c>
      <c r="C78" s="102">
        <v>115.7</v>
      </c>
      <c r="D78" s="102">
        <v>116</v>
      </c>
      <c r="E78" s="102">
        <v>116.5</v>
      </c>
      <c r="F78" s="102">
        <v>117.1</v>
      </c>
      <c r="G78" s="102">
        <v>117.5</v>
      </c>
      <c r="H78" s="102">
        <v>118</v>
      </c>
      <c r="I78" s="102">
        <v>118.5</v>
      </c>
      <c r="J78" s="102">
        <v>119</v>
      </c>
      <c r="K78" s="102">
        <v>119.8</v>
      </c>
      <c r="L78" s="102">
        <v>120.2</v>
      </c>
      <c r="M78" s="102">
        <v>120.3</v>
      </c>
      <c r="N78" s="102">
        <v>120.5</v>
      </c>
      <c r="O78" s="102">
        <v>118.3</v>
      </c>
      <c r="P78" s="102">
        <v>4.4000000000000004</v>
      </c>
      <c r="Q78" s="137">
        <v>4.0999999999999996</v>
      </c>
    </row>
    <row r="79" spans="2:17" x14ac:dyDescent="0.3">
      <c r="B79" s="102">
        <v>1989</v>
      </c>
      <c r="C79" s="102">
        <v>121.1</v>
      </c>
      <c r="D79" s="102">
        <v>121.6</v>
      </c>
      <c r="E79" s="102">
        <v>122.3</v>
      </c>
      <c r="F79" s="102">
        <v>123.1</v>
      </c>
      <c r="G79" s="102">
        <v>123.8</v>
      </c>
      <c r="H79" s="102">
        <v>124.1</v>
      </c>
      <c r="I79" s="102">
        <v>124.4</v>
      </c>
      <c r="J79" s="102">
        <v>124.6</v>
      </c>
      <c r="K79" s="102">
        <v>125</v>
      </c>
      <c r="L79" s="102">
        <v>125.6</v>
      </c>
      <c r="M79" s="102">
        <v>125.9</v>
      </c>
      <c r="N79" s="102">
        <v>126.1</v>
      </c>
      <c r="O79" s="102">
        <v>124</v>
      </c>
      <c r="P79" s="102">
        <v>4.5999999999999996</v>
      </c>
      <c r="Q79" s="137">
        <v>4.8</v>
      </c>
    </row>
    <row r="80" spans="2:17" x14ac:dyDescent="0.3">
      <c r="B80" s="102">
        <v>1990</v>
      </c>
      <c r="C80" s="102">
        <v>127.4</v>
      </c>
      <c r="D80" s="102">
        <v>128</v>
      </c>
      <c r="E80" s="102">
        <v>128.69999999999999</v>
      </c>
      <c r="F80" s="102">
        <v>128.9</v>
      </c>
      <c r="G80" s="102">
        <v>129.19999999999999</v>
      </c>
      <c r="H80" s="102">
        <v>129.9</v>
      </c>
      <c r="I80" s="102">
        <v>130.4</v>
      </c>
      <c r="J80" s="102">
        <v>131.6</v>
      </c>
      <c r="K80" s="102">
        <v>132.69999999999999</v>
      </c>
      <c r="L80" s="102">
        <v>133.5</v>
      </c>
      <c r="M80" s="102">
        <v>133.80000000000001</v>
      </c>
      <c r="N80" s="102">
        <v>133.80000000000001</v>
      </c>
      <c r="O80" s="102">
        <v>130.69999999999999</v>
      </c>
      <c r="P80" s="102">
        <v>6.1</v>
      </c>
      <c r="Q80" s="137">
        <v>5.4</v>
      </c>
    </row>
    <row r="81" spans="2:17" x14ac:dyDescent="0.3">
      <c r="B81" s="102">
        <v>1991</v>
      </c>
      <c r="C81" s="102">
        <v>134.6</v>
      </c>
      <c r="D81" s="102">
        <v>134.80000000000001</v>
      </c>
      <c r="E81" s="102">
        <v>135</v>
      </c>
      <c r="F81" s="102">
        <v>135.19999999999999</v>
      </c>
      <c r="G81" s="102">
        <v>135.6</v>
      </c>
      <c r="H81" s="102">
        <v>136</v>
      </c>
      <c r="I81" s="102">
        <v>136.19999999999999</v>
      </c>
      <c r="J81" s="102">
        <v>136.6</v>
      </c>
      <c r="K81" s="102">
        <v>137.19999999999999</v>
      </c>
      <c r="L81" s="102">
        <v>137.4</v>
      </c>
      <c r="M81" s="102">
        <v>137.80000000000001</v>
      </c>
      <c r="N81" s="102">
        <v>137.9</v>
      </c>
      <c r="O81" s="102">
        <v>136.19999999999999</v>
      </c>
      <c r="P81" s="102">
        <v>3.1</v>
      </c>
      <c r="Q81" s="137">
        <v>4.2</v>
      </c>
    </row>
    <row r="82" spans="2:17" x14ac:dyDescent="0.3">
      <c r="B82" s="102">
        <v>1992</v>
      </c>
      <c r="C82" s="102">
        <v>138.1</v>
      </c>
      <c r="D82" s="102">
        <v>138.6</v>
      </c>
      <c r="E82" s="102">
        <v>139.30000000000001</v>
      </c>
      <c r="F82" s="102">
        <v>139.5</v>
      </c>
      <c r="G82" s="102">
        <v>139.69999999999999</v>
      </c>
      <c r="H82" s="102">
        <v>140.19999999999999</v>
      </c>
      <c r="I82" s="102">
        <v>140.5</v>
      </c>
      <c r="J82" s="102">
        <v>140.9</v>
      </c>
      <c r="K82" s="102">
        <v>141.30000000000001</v>
      </c>
      <c r="L82" s="102">
        <v>141.80000000000001</v>
      </c>
      <c r="M82" s="102">
        <v>142</v>
      </c>
      <c r="N82" s="102">
        <v>141.9</v>
      </c>
      <c r="O82" s="102">
        <v>140.30000000000001</v>
      </c>
      <c r="P82" s="102">
        <v>2.9</v>
      </c>
      <c r="Q82" s="137">
        <v>3</v>
      </c>
    </row>
    <row r="83" spans="2:17" x14ac:dyDescent="0.3">
      <c r="B83" s="102">
        <v>1993</v>
      </c>
      <c r="C83" s="102">
        <v>142.6</v>
      </c>
      <c r="D83" s="102">
        <v>143.1</v>
      </c>
      <c r="E83" s="102">
        <v>143.6</v>
      </c>
      <c r="F83" s="102">
        <v>144</v>
      </c>
      <c r="G83" s="102">
        <v>144.19999999999999</v>
      </c>
      <c r="H83" s="102">
        <v>144.4</v>
      </c>
      <c r="I83" s="102">
        <v>144.4</v>
      </c>
      <c r="J83" s="102">
        <v>144.80000000000001</v>
      </c>
      <c r="K83" s="102">
        <v>145.1</v>
      </c>
      <c r="L83" s="102">
        <v>145.69999999999999</v>
      </c>
      <c r="M83" s="102">
        <v>145.80000000000001</v>
      </c>
      <c r="N83" s="102">
        <v>145.80000000000001</v>
      </c>
      <c r="O83" s="102">
        <v>144.5</v>
      </c>
      <c r="P83" s="102">
        <v>2.7</v>
      </c>
      <c r="Q83" s="137">
        <v>3</v>
      </c>
    </row>
    <row r="84" spans="2:17" x14ac:dyDescent="0.3">
      <c r="B84" s="102">
        <v>1994</v>
      </c>
      <c r="C84" s="102">
        <v>146.19999999999999</v>
      </c>
      <c r="D84" s="102">
        <v>146.69999999999999</v>
      </c>
      <c r="E84" s="102">
        <v>147.19999999999999</v>
      </c>
      <c r="F84" s="102">
        <v>147.4</v>
      </c>
      <c r="G84" s="102">
        <v>147.5</v>
      </c>
      <c r="H84" s="102">
        <v>148</v>
      </c>
      <c r="I84" s="102">
        <v>148.4</v>
      </c>
      <c r="J84" s="102">
        <v>149</v>
      </c>
      <c r="K84" s="102">
        <v>149.4</v>
      </c>
      <c r="L84" s="102">
        <v>149.5</v>
      </c>
      <c r="M84" s="102">
        <v>149.69999999999999</v>
      </c>
      <c r="N84" s="102">
        <v>149.69999999999999</v>
      </c>
      <c r="O84" s="102">
        <v>148.19999999999999</v>
      </c>
      <c r="P84" s="102">
        <v>2.7</v>
      </c>
      <c r="Q84" s="137">
        <v>2.6</v>
      </c>
    </row>
    <row r="85" spans="2:17" x14ac:dyDescent="0.3">
      <c r="B85" s="102">
        <v>1995</v>
      </c>
      <c r="C85" s="102">
        <v>150.30000000000001</v>
      </c>
      <c r="D85" s="102">
        <v>150.9</v>
      </c>
      <c r="E85" s="102">
        <v>151.4</v>
      </c>
      <c r="F85" s="102">
        <v>151.9</v>
      </c>
      <c r="G85" s="102">
        <v>152.19999999999999</v>
      </c>
      <c r="H85" s="102">
        <v>152.5</v>
      </c>
      <c r="I85" s="102">
        <v>152.5</v>
      </c>
      <c r="J85" s="102">
        <v>152.9</v>
      </c>
      <c r="K85" s="102">
        <v>153.19999999999999</v>
      </c>
      <c r="L85" s="102">
        <v>153.69999999999999</v>
      </c>
      <c r="M85" s="102">
        <v>153.6</v>
      </c>
      <c r="N85" s="102">
        <v>153.5</v>
      </c>
      <c r="O85" s="102">
        <v>152.4</v>
      </c>
      <c r="P85" s="102">
        <v>2.5</v>
      </c>
      <c r="Q85" s="137">
        <v>2.8</v>
      </c>
    </row>
    <row r="86" spans="2:17" x14ac:dyDescent="0.3">
      <c r="B86" s="102">
        <v>1996</v>
      </c>
      <c r="C86" s="102">
        <v>154.4</v>
      </c>
      <c r="D86" s="102">
        <v>154.9</v>
      </c>
      <c r="E86" s="102">
        <v>155.69999999999999</v>
      </c>
      <c r="F86" s="102">
        <v>156.30000000000001</v>
      </c>
      <c r="G86" s="102">
        <v>156.6</v>
      </c>
      <c r="H86" s="102">
        <v>156.69999999999999</v>
      </c>
      <c r="I86" s="102">
        <v>157</v>
      </c>
      <c r="J86" s="102">
        <v>157.30000000000001</v>
      </c>
      <c r="K86" s="102">
        <v>157.80000000000001</v>
      </c>
      <c r="L86" s="102">
        <v>158.30000000000001</v>
      </c>
      <c r="M86" s="102">
        <v>158.6</v>
      </c>
      <c r="N86" s="102">
        <v>158.6</v>
      </c>
      <c r="O86" s="102">
        <v>156.9</v>
      </c>
      <c r="P86" s="102">
        <v>3.3</v>
      </c>
      <c r="Q86" s="137">
        <v>3</v>
      </c>
    </row>
    <row r="87" spans="2:17" x14ac:dyDescent="0.3">
      <c r="B87" s="102">
        <v>1997</v>
      </c>
      <c r="C87" s="102">
        <v>159.1</v>
      </c>
      <c r="D87" s="102">
        <v>159.6</v>
      </c>
      <c r="E87" s="102">
        <v>160</v>
      </c>
      <c r="F87" s="102">
        <v>160.19999999999999</v>
      </c>
      <c r="G87" s="102">
        <v>160.1</v>
      </c>
      <c r="H87" s="102">
        <v>160.30000000000001</v>
      </c>
      <c r="I87" s="102">
        <v>160.5</v>
      </c>
      <c r="J87" s="102">
        <v>160.80000000000001</v>
      </c>
      <c r="K87" s="102">
        <v>161.19999999999999</v>
      </c>
      <c r="L87" s="102">
        <v>161.6</v>
      </c>
      <c r="M87" s="102">
        <v>161.5</v>
      </c>
      <c r="N87" s="102">
        <v>161.30000000000001</v>
      </c>
      <c r="O87" s="102">
        <v>160.5</v>
      </c>
      <c r="P87" s="102">
        <v>1.7</v>
      </c>
      <c r="Q87" s="137">
        <v>2.2999999999999998</v>
      </c>
    </row>
    <row r="88" spans="2:17" x14ac:dyDescent="0.3">
      <c r="B88" s="102">
        <v>1998</v>
      </c>
      <c r="C88" s="102">
        <v>161.6</v>
      </c>
      <c r="D88" s="102">
        <v>161.9</v>
      </c>
      <c r="E88" s="102">
        <v>162.19999999999999</v>
      </c>
      <c r="F88" s="102">
        <v>162.5</v>
      </c>
      <c r="G88" s="102">
        <v>162.80000000000001</v>
      </c>
      <c r="H88" s="102">
        <v>163</v>
      </c>
      <c r="I88" s="102">
        <v>163.19999999999999</v>
      </c>
      <c r="J88" s="102">
        <v>163.4</v>
      </c>
      <c r="K88" s="102">
        <v>163.6</v>
      </c>
      <c r="L88" s="102">
        <v>164</v>
      </c>
      <c r="M88" s="102">
        <v>164</v>
      </c>
      <c r="N88" s="102">
        <v>163.9</v>
      </c>
      <c r="O88" s="102">
        <v>163</v>
      </c>
      <c r="P88" s="102">
        <v>1.6</v>
      </c>
      <c r="Q88" s="137">
        <v>1.6</v>
      </c>
    </row>
    <row r="89" spans="2:17" x14ac:dyDescent="0.3">
      <c r="B89" s="102">
        <v>1999</v>
      </c>
      <c r="C89" s="102">
        <v>164.3</v>
      </c>
      <c r="D89" s="102">
        <v>164.5</v>
      </c>
      <c r="E89" s="102">
        <v>165</v>
      </c>
      <c r="F89" s="102">
        <v>166.2</v>
      </c>
      <c r="G89" s="102">
        <v>166.2</v>
      </c>
      <c r="H89" s="102">
        <v>166.2</v>
      </c>
      <c r="I89" s="102">
        <v>166.7</v>
      </c>
      <c r="J89" s="102">
        <v>167.1</v>
      </c>
      <c r="K89" s="102">
        <v>167.9</v>
      </c>
      <c r="L89" s="102">
        <v>168.2</v>
      </c>
      <c r="M89" s="102">
        <v>168.3</v>
      </c>
      <c r="N89" s="102">
        <v>168.3</v>
      </c>
      <c r="O89" s="102">
        <v>166.6</v>
      </c>
      <c r="P89" s="102">
        <v>2.7</v>
      </c>
      <c r="Q89" s="137">
        <v>2.2000000000000002</v>
      </c>
    </row>
    <row r="90" spans="2:17" x14ac:dyDescent="0.3">
      <c r="B90" s="102">
        <v>2000</v>
      </c>
      <c r="C90" s="102">
        <v>168.8</v>
      </c>
      <c r="D90" s="102">
        <v>169.8</v>
      </c>
      <c r="E90" s="102">
        <v>171.2</v>
      </c>
      <c r="F90" s="102">
        <v>171.3</v>
      </c>
      <c r="G90" s="102">
        <v>171.5</v>
      </c>
      <c r="H90" s="102">
        <v>172.4</v>
      </c>
      <c r="I90" s="102">
        <v>172.8</v>
      </c>
      <c r="J90" s="102">
        <v>172.8</v>
      </c>
      <c r="K90" s="102">
        <v>173.7</v>
      </c>
      <c r="L90" s="102">
        <v>174</v>
      </c>
      <c r="M90" s="102">
        <v>174.1</v>
      </c>
      <c r="N90" s="102">
        <v>174</v>
      </c>
      <c r="O90" s="102">
        <v>172.2</v>
      </c>
      <c r="P90" s="102">
        <v>3.4</v>
      </c>
      <c r="Q90" s="137">
        <v>3.4</v>
      </c>
    </row>
    <row r="91" spans="2:17" x14ac:dyDescent="0.3">
      <c r="B91" s="102">
        <v>2001</v>
      </c>
      <c r="C91" s="102">
        <v>175.1</v>
      </c>
      <c r="D91" s="102">
        <v>175.8</v>
      </c>
      <c r="E91" s="102">
        <v>176.2</v>
      </c>
      <c r="F91" s="102">
        <v>176.9</v>
      </c>
      <c r="G91" s="102">
        <v>177.7</v>
      </c>
      <c r="H91" s="102">
        <v>178</v>
      </c>
      <c r="I91" s="102">
        <v>177.5</v>
      </c>
      <c r="J91" s="102">
        <v>177.5</v>
      </c>
      <c r="K91" s="102">
        <v>178.3</v>
      </c>
      <c r="L91" s="102">
        <v>177.7</v>
      </c>
      <c r="M91" s="102">
        <v>177.4</v>
      </c>
      <c r="N91" s="102">
        <v>176.7</v>
      </c>
      <c r="O91" s="102">
        <v>177.1</v>
      </c>
      <c r="P91" s="102">
        <v>1.6</v>
      </c>
      <c r="Q91" s="137">
        <v>2.8</v>
      </c>
    </row>
    <row r="92" spans="2:17" x14ac:dyDescent="0.3">
      <c r="B92" s="102">
        <v>2002</v>
      </c>
      <c r="C92" s="102">
        <v>177.1</v>
      </c>
      <c r="D92" s="102">
        <v>177.8</v>
      </c>
      <c r="E92" s="102">
        <v>178.8</v>
      </c>
      <c r="F92" s="102">
        <v>179.8</v>
      </c>
      <c r="G92" s="102">
        <v>179.8</v>
      </c>
      <c r="H92" s="102">
        <v>179.9</v>
      </c>
      <c r="I92" s="102">
        <v>180.1</v>
      </c>
      <c r="J92" s="102">
        <v>180.7</v>
      </c>
      <c r="K92" s="102">
        <v>181</v>
      </c>
      <c r="L92" s="102">
        <v>181.3</v>
      </c>
      <c r="M92" s="102">
        <v>181.3</v>
      </c>
      <c r="N92" s="102">
        <v>180.9</v>
      </c>
      <c r="O92" s="102">
        <v>179.9</v>
      </c>
      <c r="P92" s="102">
        <v>2.4</v>
      </c>
      <c r="Q92" s="137">
        <v>1.6</v>
      </c>
    </row>
    <row r="93" spans="2:17" x14ac:dyDescent="0.3">
      <c r="B93" s="102">
        <v>2003</v>
      </c>
      <c r="C93" s="102">
        <v>181.7</v>
      </c>
      <c r="D93" s="102">
        <v>183.1</v>
      </c>
      <c r="E93" s="102">
        <v>184.2</v>
      </c>
      <c r="F93" s="102">
        <v>183.8</v>
      </c>
      <c r="G93" s="102">
        <v>183.5</v>
      </c>
      <c r="H93" s="102">
        <v>183.7</v>
      </c>
      <c r="I93" s="102">
        <v>183.9</v>
      </c>
      <c r="J93" s="102">
        <v>184.6</v>
      </c>
      <c r="K93" s="102">
        <v>185.2</v>
      </c>
      <c r="L93" s="102">
        <v>185</v>
      </c>
      <c r="M93" s="102">
        <v>184.5</v>
      </c>
      <c r="N93" s="102">
        <v>184.3</v>
      </c>
      <c r="O93" s="102">
        <v>184</v>
      </c>
      <c r="P93" s="102">
        <v>1.9</v>
      </c>
      <c r="Q93" s="137">
        <v>2.2999999999999998</v>
      </c>
    </row>
    <row r="94" spans="2:17" x14ac:dyDescent="0.3">
      <c r="B94" s="102">
        <v>2004</v>
      </c>
      <c r="C94" s="102">
        <v>185.2</v>
      </c>
      <c r="D94" s="102">
        <v>186.2</v>
      </c>
      <c r="E94" s="102">
        <v>187.4</v>
      </c>
      <c r="F94" s="102">
        <v>188</v>
      </c>
      <c r="G94" s="102">
        <v>189.1</v>
      </c>
      <c r="H94" s="102">
        <v>189.7</v>
      </c>
      <c r="I94" s="102">
        <v>189.4</v>
      </c>
      <c r="J94" s="102">
        <v>189.5</v>
      </c>
      <c r="K94" s="102">
        <v>189.9</v>
      </c>
      <c r="L94" s="102">
        <v>190.9</v>
      </c>
      <c r="M94" s="102">
        <v>191</v>
      </c>
      <c r="N94" s="102">
        <v>190.3</v>
      </c>
      <c r="O94" s="102">
        <v>188.9</v>
      </c>
      <c r="P94" s="102">
        <v>3.3</v>
      </c>
      <c r="Q94" s="137">
        <v>2.7</v>
      </c>
    </row>
    <row r="95" spans="2:17" x14ac:dyDescent="0.3">
      <c r="B95" s="102">
        <v>2005</v>
      </c>
      <c r="C95" s="102">
        <v>190.7</v>
      </c>
      <c r="D95" s="102">
        <v>191.8</v>
      </c>
      <c r="E95" s="102">
        <v>193.3</v>
      </c>
      <c r="F95" s="102">
        <v>194.6</v>
      </c>
      <c r="G95" s="102">
        <v>194.4</v>
      </c>
      <c r="H95" s="102">
        <v>194.5</v>
      </c>
      <c r="I95" s="102">
        <v>195.4</v>
      </c>
      <c r="J95" s="102">
        <v>196.4</v>
      </c>
      <c r="K95" s="102">
        <v>198.8</v>
      </c>
      <c r="L95" s="102">
        <v>199.2</v>
      </c>
      <c r="M95" s="102">
        <v>197.6</v>
      </c>
      <c r="N95" s="102">
        <v>196.8</v>
      </c>
      <c r="O95" s="102">
        <v>195.3</v>
      </c>
      <c r="P95" s="102">
        <v>3.4</v>
      </c>
      <c r="Q95" s="137">
        <v>3.4</v>
      </c>
    </row>
    <row r="96" spans="2:17" x14ac:dyDescent="0.3">
      <c r="B96" s="102">
        <v>2006</v>
      </c>
      <c r="C96" s="102">
        <v>198.3</v>
      </c>
      <c r="D96" s="102">
        <v>198.7</v>
      </c>
      <c r="E96" s="102">
        <v>199.8</v>
      </c>
      <c r="F96" s="102">
        <v>201.5</v>
      </c>
      <c r="G96" s="102">
        <v>202.5</v>
      </c>
      <c r="H96" s="102">
        <v>202.9</v>
      </c>
      <c r="I96" s="102">
        <v>203.5</v>
      </c>
      <c r="J96" s="102">
        <v>203.9</v>
      </c>
      <c r="K96" s="102">
        <v>202.9</v>
      </c>
      <c r="L96" s="102">
        <v>201.8</v>
      </c>
      <c r="M96" s="102">
        <v>201.5</v>
      </c>
      <c r="N96" s="102">
        <v>201.8</v>
      </c>
      <c r="O96" s="102">
        <v>201.6</v>
      </c>
      <c r="P96" s="102">
        <v>2.5</v>
      </c>
      <c r="Q96" s="137">
        <v>3.2</v>
      </c>
    </row>
    <row r="97" spans="2:17" x14ac:dyDescent="0.3">
      <c r="B97" s="102">
        <v>2007</v>
      </c>
      <c r="C97" s="102">
        <v>202.4</v>
      </c>
      <c r="D97" s="102">
        <v>203.5</v>
      </c>
      <c r="E97" s="102">
        <v>205.4</v>
      </c>
      <c r="F97" s="102">
        <v>206.7</v>
      </c>
      <c r="G97" s="102">
        <v>207.9</v>
      </c>
      <c r="H97" s="102">
        <v>208.4</v>
      </c>
      <c r="I97" s="102">
        <v>208.3</v>
      </c>
      <c r="J97" s="102">
        <v>207.9</v>
      </c>
      <c r="K97" s="102">
        <v>208.5</v>
      </c>
      <c r="L97" s="102">
        <v>208.9</v>
      </c>
      <c r="M97" s="102">
        <v>210.2</v>
      </c>
      <c r="N97" s="102">
        <v>210</v>
      </c>
      <c r="O97" s="102">
        <v>207.3</v>
      </c>
      <c r="P97" s="102">
        <v>4.0999999999999996</v>
      </c>
      <c r="Q97" s="137">
        <v>2.8</v>
      </c>
    </row>
    <row r="98" spans="2:17" x14ac:dyDescent="0.3">
      <c r="B98" s="102">
        <v>2008</v>
      </c>
      <c r="C98" s="102">
        <v>211.1</v>
      </c>
      <c r="D98" s="102">
        <v>211.7</v>
      </c>
      <c r="E98" s="102">
        <v>213.5</v>
      </c>
      <c r="F98" s="102">
        <v>214.8</v>
      </c>
      <c r="G98" s="102">
        <v>216.6</v>
      </c>
      <c r="H98" s="102">
        <v>218.8</v>
      </c>
      <c r="I98" s="138">
        <v>219964</v>
      </c>
      <c r="J98" s="138">
        <v>219086</v>
      </c>
      <c r="K98" s="138">
        <v>218783</v>
      </c>
      <c r="L98" s="138">
        <v>216573</v>
      </c>
      <c r="M98" s="138">
        <v>212425</v>
      </c>
      <c r="N98" s="138">
        <v>210228</v>
      </c>
      <c r="O98" s="138">
        <v>215303</v>
      </c>
      <c r="P98" s="102">
        <v>0.1</v>
      </c>
      <c r="Q98" s="137">
        <v>3.8</v>
      </c>
    </row>
    <row r="99" spans="2:17" x14ac:dyDescent="0.3">
      <c r="B99" s="102">
        <v>2009</v>
      </c>
      <c r="C99" s="138">
        <v>211143</v>
      </c>
      <c r="D99" s="138">
        <v>212193</v>
      </c>
      <c r="E99" s="138">
        <v>212709</v>
      </c>
      <c r="F99" s="138">
        <v>213240</v>
      </c>
      <c r="G99" s="138">
        <v>213856</v>
      </c>
      <c r="H99" s="138">
        <v>215693</v>
      </c>
      <c r="I99" s="138">
        <v>215351</v>
      </c>
      <c r="J99" s="138">
        <v>215834</v>
      </c>
      <c r="K99" s="138">
        <v>215969</v>
      </c>
      <c r="L99" s="138">
        <v>216177</v>
      </c>
      <c r="M99" s="138">
        <v>216330</v>
      </c>
      <c r="N99" s="138">
        <v>215949</v>
      </c>
      <c r="O99" s="138">
        <v>214537</v>
      </c>
      <c r="P99" s="102">
        <v>2.7</v>
      </c>
      <c r="Q99" s="137">
        <v>-0.4</v>
      </c>
    </row>
    <row r="100" spans="2:17" x14ac:dyDescent="0.3">
      <c r="B100" s="102">
        <v>2010</v>
      </c>
      <c r="C100" s="138">
        <v>216687</v>
      </c>
      <c r="D100" s="138">
        <v>216741</v>
      </c>
      <c r="E100" s="138">
        <v>217631</v>
      </c>
      <c r="F100" s="138">
        <v>218009</v>
      </c>
      <c r="G100" s="138">
        <v>218178</v>
      </c>
      <c r="H100" s="138">
        <v>217965</v>
      </c>
      <c r="I100" s="138">
        <v>218011</v>
      </c>
      <c r="J100" s="138">
        <v>218312</v>
      </c>
      <c r="K100" s="138">
        <v>218439</v>
      </c>
      <c r="L100" s="138">
        <v>218711</v>
      </c>
      <c r="M100" s="138">
        <v>218803</v>
      </c>
      <c r="N100" s="138">
        <v>219179</v>
      </c>
      <c r="O100" s="138">
        <v>218056</v>
      </c>
      <c r="P100" s="102">
        <v>1.5</v>
      </c>
      <c r="Q100" s="137">
        <v>1.6</v>
      </c>
    </row>
    <row r="101" spans="2:17" x14ac:dyDescent="0.3">
      <c r="B101" s="102">
        <v>2011</v>
      </c>
      <c r="C101" s="138">
        <v>220223</v>
      </c>
      <c r="D101" s="138">
        <v>221309</v>
      </c>
      <c r="E101" s="138">
        <v>223467</v>
      </c>
      <c r="F101" s="138">
        <v>224906</v>
      </c>
      <c r="G101" s="138">
        <v>225964</v>
      </c>
      <c r="H101" s="138">
        <v>225722</v>
      </c>
      <c r="I101" s="138">
        <v>225922</v>
      </c>
      <c r="J101" s="138">
        <v>226545</v>
      </c>
      <c r="K101" s="138">
        <v>226889</v>
      </c>
      <c r="L101" s="138">
        <v>226421</v>
      </c>
      <c r="M101" s="138">
        <v>226230</v>
      </c>
      <c r="N101" s="138">
        <v>225672</v>
      </c>
      <c r="O101" s="138">
        <v>224939</v>
      </c>
      <c r="P101" s="102">
        <v>3</v>
      </c>
      <c r="Q101" s="137">
        <v>3.2</v>
      </c>
    </row>
    <row r="102" spans="2:17" x14ac:dyDescent="0.3">
      <c r="B102" s="102">
        <v>2012</v>
      </c>
      <c r="C102" s="138">
        <v>226655</v>
      </c>
      <c r="D102" s="138">
        <v>227663</v>
      </c>
      <c r="E102" s="138">
        <v>229392</v>
      </c>
      <c r="F102" s="138">
        <v>230085</v>
      </c>
      <c r="G102" s="138">
        <v>229815</v>
      </c>
      <c r="H102" s="138">
        <v>229478</v>
      </c>
      <c r="I102" s="138">
        <v>229104</v>
      </c>
      <c r="J102" s="138">
        <v>230379</v>
      </c>
      <c r="K102" s="138">
        <v>231407</v>
      </c>
      <c r="L102" s="138">
        <v>231317</v>
      </c>
      <c r="M102" s="138">
        <v>230221</v>
      </c>
      <c r="N102" s="138">
        <v>229601</v>
      </c>
      <c r="O102" s="138">
        <v>229594</v>
      </c>
      <c r="P102" s="102">
        <v>1.7</v>
      </c>
      <c r="Q102" s="137">
        <v>2.1</v>
      </c>
    </row>
    <row r="103" spans="2:17" x14ac:dyDescent="0.3">
      <c r="B103" s="102">
        <v>2013</v>
      </c>
      <c r="C103" s="138">
        <v>230280</v>
      </c>
      <c r="D103" s="138">
        <v>232166</v>
      </c>
      <c r="E103" s="138">
        <v>232773</v>
      </c>
      <c r="F103" s="138">
        <v>232531</v>
      </c>
      <c r="G103" s="138">
        <v>232945</v>
      </c>
      <c r="H103" s="138">
        <v>233504</v>
      </c>
      <c r="I103" s="138">
        <v>233596</v>
      </c>
      <c r="J103" s="138">
        <v>233877</v>
      </c>
      <c r="K103" s="138">
        <v>234149</v>
      </c>
      <c r="L103" s="138">
        <v>233546</v>
      </c>
      <c r="M103" s="138">
        <v>233069</v>
      </c>
      <c r="N103" s="138">
        <v>233049</v>
      </c>
      <c r="O103" s="138">
        <v>232957</v>
      </c>
      <c r="P103" s="102">
        <v>1.5</v>
      </c>
      <c r="Q103" s="137">
        <v>1.5</v>
      </c>
    </row>
    <row r="104" spans="2:17" x14ac:dyDescent="0.3">
      <c r="B104" s="102">
        <v>2014</v>
      </c>
      <c r="C104" s="138">
        <v>233916</v>
      </c>
      <c r="D104" s="138">
        <v>234781</v>
      </c>
      <c r="E104" s="138">
        <v>236293</v>
      </c>
      <c r="F104" s="138">
        <v>237072</v>
      </c>
      <c r="G104" s="138">
        <v>237900</v>
      </c>
      <c r="H104" s="138">
        <v>238343</v>
      </c>
      <c r="I104" s="138">
        <v>238250</v>
      </c>
      <c r="J104" s="138">
        <v>237852</v>
      </c>
      <c r="K104" s="138">
        <v>238031</v>
      </c>
      <c r="L104" s="138">
        <v>237433</v>
      </c>
      <c r="M104" s="138">
        <v>236151</v>
      </c>
      <c r="N104" s="138">
        <v>234812</v>
      </c>
      <c r="O104" s="138">
        <v>236736</v>
      </c>
      <c r="P104" s="102">
        <v>0.8</v>
      </c>
      <c r="Q104" s="137">
        <v>1.6</v>
      </c>
    </row>
    <row r="105" spans="2:17" x14ac:dyDescent="0.3">
      <c r="B105" s="102">
        <v>2015</v>
      </c>
      <c r="C105" s="138">
        <v>233707</v>
      </c>
      <c r="D105" s="138">
        <v>234722</v>
      </c>
      <c r="E105" s="138">
        <v>236119</v>
      </c>
      <c r="F105" s="138">
        <v>236599</v>
      </c>
      <c r="G105" s="138">
        <v>237805</v>
      </c>
      <c r="H105" s="138">
        <v>238638</v>
      </c>
      <c r="I105" s="138">
        <v>238654</v>
      </c>
      <c r="J105" s="138">
        <v>238316</v>
      </c>
      <c r="K105" s="138">
        <v>237945</v>
      </c>
      <c r="L105" s="138">
        <v>237838</v>
      </c>
      <c r="M105" s="138">
        <v>237336</v>
      </c>
      <c r="N105" s="138">
        <v>236525</v>
      </c>
      <c r="O105" s="138">
        <v>237017</v>
      </c>
      <c r="P105" s="102">
        <v>0.7</v>
      </c>
      <c r="Q105" s="137">
        <v>0.1</v>
      </c>
    </row>
    <row r="106" spans="2:17" x14ac:dyDescent="0.3">
      <c r="B106" s="102">
        <v>2016</v>
      </c>
      <c r="C106" s="138">
        <v>236916</v>
      </c>
      <c r="D106" s="138">
        <v>237111</v>
      </c>
      <c r="E106" s="138">
        <v>238132</v>
      </c>
      <c r="F106" s="138">
        <v>239261</v>
      </c>
      <c r="G106" s="138">
        <v>240236</v>
      </c>
      <c r="H106" s="138">
        <v>241038</v>
      </c>
      <c r="I106" s="138">
        <v>240647</v>
      </c>
      <c r="J106" s="138">
        <v>240853</v>
      </c>
      <c r="K106" s="138">
        <v>241428</v>
      </c>
      <c r="L106" s="138">
        <v>241729</v>
      </c>
      <c r="M106" s="138">
        <v>241353</v>
      </c>
      <c r="N106" s="138">
        <v>241432</v>
      </c>
      <c r="O106" s="138">
        <v>240007</v>
      </c>
      <c r="P106" s="102">
        <v>2.1</v>
      </c>
      <c r="Q106" s="137">
        <v>1.3</v>
      </c>
    </row>
    <row r="107" spans="2:17" x14ac:dyDescent="0.3">
      <c r="B107" s="102">
        <v>2017</v>
      </c>
      <c r="C107" s="138">
        <v>242839</v>
      </c>
      <c r="D107" s="138">
        <v>243603</v>
      </c>
      <c r="E107" s="138">
        <v>243801</v>
      </c>
      <c r="F107" s="138">
        <v>244524</v>
      </c>
      <c r="G107" s="138">
        <v>244733</v>
      </c>
      <c r="H107" s="138">
        <v>244955</v>
      </c>
      <c r="I107" s="138">
        <v>244786</v>
      </c>
      <c r="J107" s="138">
        <v>245519</v>
      </c>
      <c r="K107" s="138">
        <v>246819</v>
      </c>
      <c r="L107" s="138">
        <v>246663</v>
      </c>
      <c r="M107" s="138">
        <v>246669</v>
      </c>
      <c r="N107" s="138">
        <v>246524</v>
      </c>
      <c r="O107" s="138">
        <v>245120</v>
      </c>
      <c r="P107" s="102">
        <v>2.1</v>
      </c>
      <c r="Q107" s="137">
        <v>2.1</v>
      </c>
    </row>
    <row r="108" spans="2:17" x14ac:dyDescent="0.3">
      <c r="B108" s="102">
        <v>2018</v>
      </c>
      <c r="C108" s="138">
        <v>247867</v>
      </c>
      <c r="D108" s="138">
        <v>248991</v>
      </c>
      <c r="E108" s="138">
        <v>249554</v>
      </c>
      <c r="F108" s="138">
        <v>250546</v>
      </c>
      <c r="G108" s="138">
        <v>251588</v>
      </c>
      <c r="H108" s="138">
        <v>251989</v>
      </c>
      <c r="I108" s="138">
        <v>252006</v>
      </c>
      <c r="J108" s="138">
        <v>252146</v>
      </c>
      <c r="K108" s="138">
        <v>252439</v>
      </c>
      <c r="L108" s="138">
        <v>252885</v>
      </c>
      <c r="M108" s="138">
        <v>252038</v>
      </c>
      <c r="N108" s="138">
        <v>251233</v>
      </c>
      <c r="O108" s="138">
        <v>251107</v>
      </c>
      <c r="P108" s="102">
        <v>1.9</v>
      </c>
      <c r="Q108" s="137">
        <v>2.4</v>
      </c>
    </row>
    <row r="109" spans="2:17" x14ac:dyDescent="0.3">
      <c r="B109" s="102">
        <v>2019</v>
      </c>
      <c r="C109" s="138">
        <v>251712</v>
      </c>
      <c r="D109" s="138">
        <v>252776</v>
      </c>
      <c r="E109" s="138">
        <v>254202</v>
      </c>
      <c r="F109" s="138">
        <v>255548</v>
      </c>
      <c r="G109" s="138">
        <v>256092</v>
      </c>
      <c r="H109" s="138">
        <v>256143</v>
      </c>
      <c r="I109" s="138">
        <v>256571</v>
      </c>
      <c r="J109" s="138">
        <v>256558</v>
      </c>
      <c r="K109" s="138">
        <v>256759</v>
      </c>
      <c r="L109" s="138">
        <v>257346</v>
      </c>
      <c r="M109" s="138">
        <v>257208</v>
      </c>
      <c r="N109" s="138">
        <v>256974</v>
      </c>
      <c r="O109" s="138">
        <v>255657</v>
      </c>
      <c r="P109" s="102">
        <v>2.2999999999999998</v>
      </c>
      <c r="Q109" s="137">
        <v>1.8</v>
      </c>
    </row>
    <row r="110" spans="2:17" x14ac:dyDescent="0.3">
      <c r="B110" s="102">
        <v>2020</v>
      </c>
      <c r="C110" s="138">
        <v>257971</v>
      </c>
      <c r="D110" s="138">
        <v>258678</v>
      </c>
      <c r="E110" s="138">
        <v>258115</v>
      </c>
      <c r="F110" s="138">
        <v>256389</v>
      </c>
      <c r="G110" s="138">
        <v>256394</v>
      </c>
      <c r="H110" s="138">
        <v>257797</v>
      </c>
      <c r="I110" s="138">
        <v>259101</v>
      </c>
      <c r="J110" s="138">
        <v>259918</v>
      </c>
      <c r="K110" s="138">
        <v>260280</v>
      </c>
      <c r="L110" s="138">
        <v>260388</v>
      </c>
      <c r="M110" s="138">
        <v>260229</v>
      </c>
      <c r="N110" s="138">
        <v>260474</v>
      </c>
      <c r="O110" s="138">
        <v>258811</v>
      </c>
      <c r="P110" s="102">
        <v>1.4</v>
      </c>
      <c r="Q110" s="137">
        <v>1.2</v>
      </c>
    </row>
    <row r="111" spans="2:17" x14ac:dyDescent="0.3">
      <c r="B111" s="102">
        <v>2021</v>
      </c>
      <c r="C111" s="138">
        <v>261582</v>
      </c>
      <c r="D111" s="138">
        <v>263014</v>
      </c>
      <c r="E111" s="138">
        <v>264877</v>
      </c>
      <c r="F111" s="138">
        <v>267054</v>
      </c>
      <c r="G111" s="138">
        <v>269195</v>
      </c>
      <c r="H111" s="138">
        <v>271696</v>
      </c>
      <c r="I111" s="138">
        <v>273003</v>
      </c>
      <c r="J111" s="138">
        <v>273567</v>
      </c>
      <c r="K111" s="138">
        <v>274310</v>
      </c>
      <c r="L111" s="138">
        <v>276589</v>
      </c>
      <c r="M111" s="138">
        <v>277948</v>
      </c>
      <c r="N111" s="138">
        <v>278802</v>
      </c>
      <c r="O111" s="138">
        <v>270970</v>
      </c>
      <c r="P111" s="102">
        <v>7</v>
      </c>
      <c r="Q111" s="137">
        <v>4.7</v>
      </c>
    </row>
    <row r="112" spans="2:17" x14ac:dyDescent="0.3">
      <c r="B112" s="102">
        <v>2022</v>
      </c>
      <c r="C112" s="138">
        <v>281148</v>
      </c>
      <c r="D112" s="138">
        <v>283716</v>
      </c>
      <c r="E112" s="138">
        <v>287504</v>
      </c>
      <c r="F112" s="138">
        <v>289109</v>
      </c>
      <c r="G112" s="138">
        <v>292296</v>
      </c>
      <c r="H112" s="138">
        <v>296311</v>
      </c>
      <c r="I112" s="138">
        <v>296276</v>
      </c>
      <c r="J112" s="138">
        <v>296171</v>
      </c>
      <c r="K112" s="138">
        <v>296808</v>
      </c>
      <c r="L112" s="138">
        <v>298012</v>
      </c>
      <c r="M112" s="138">
        <v>297711</v>
      </c>
      <c r="N112" s="138">
        <v>296797</v>
      </c>
      <c r="O112" s="138">
        <v>292655</v>
      </c>
      <c r="P112" s="102">
        <v>6.5</v>
      </c>
      <c r="Q112" s="137">
        <v>8</v>
      </c>
    </row>
    <row r="113" spans="2:17" x14ac:dyDescent="0.3">
      <c r="B113" s="102">
        <v>2023</v>
      </c>
      <c r="C113" s="138">
        <v>299170</v>
      </c>
      <c r="D113" s="138">
        <v>300840</v>
      </c>
      <c r="E113" s="138">
        <v>301836</v>
      </c>
      <c r="F113" s="138">
        <v>303363</v>
      </c>
      <c r="G113" s="138">
        <v>304127</v>
      </c>
      <c r="H113" s="138">
        <v>305109</v>
      </c>
      <c r="I113" s="138">
        <v>305691</v>
      </c>
      <c r="J113" s="138">
        <v>307026</v>
      </c>
      <c r="K113" s="138">
        <v>307789</v>
      </c>
      <c r="L113" s="138">
        <v>307671</v>
      </c>
      <c r="M113" s="138">
        <v>307051</v>
      </c>
      <c r="N113" s="138">
        <v>306746</v>
      </c>
      <c r="O113" s="138">
        <v>304702</v>
      </c>
      <c r="P113" s="102">
        <v>3.4</v>
      </c>
      <c r="Q113" s="137">
        <v>4.0999999999999996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644F-2C94-4BE5-B5E8-6F5CC8C70BB7}">
  <sheetPr>
    <tabColor rgb="FFE6E6E6"/>
  </sheetPr>
  <dimension ref="A1"/>
  <sheetViews>
    <sheetView workbookViewId="0">
      <selection activeCell="E15" sqref="E15"/>
    </sheetView>
  </sheetViews>
  <sheetFormatPr defaultRowHeight="14.4" x14ac:dyDescent="0.3"/>
  <cols>
    <col min="1" max="16384" width="8.88671875" style="184"/>
  </cols>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F7F83-E735-4D8D-AC5A-B5C606D6CBA0}">
  <sheetPr>
    <tabColor rgb="FFE6E6E6"/>
  </sheetPr>
  <dimension ref="A1:Z163"/>
  <sheetViews>
    <sheetView showGridLines="0" topLeftCell="F29" zoomScaleNormal="100" workbookViewId="0">
      <selection activeCell="P35" sqref="P35"/>
    </sheetView>
  </sheetViews>
  <sheetFormatPr defaultRowHeight="10.8" x14ac:dyDescent="0.25"/>
  <cols>
    <col min="1" max="1" width="2.5546875" style="32" customWidth="1"/>
    <col min="2" max="2" width="12.6640625" style="32" customWidth="1"/>
    <col min="3" max="3" width="10.77734375" style="32" customWidth="1"/>
    <col min="4" max="4" width="9.109375" style="32" bestFit="1" customWidth="1"/>
    <col min="5" max="5" width="9.6640625" style="32" bestFit="1" customWidth="1"/>
    <col min="6" max="6" width="9.21875" style="32" bestFit="1" customWidth="1"/>
    <col min="7" max="7" width="9.5546875" style="32" customWidth="1"/>
    <col min="8" max="8" width="9.109375" style="32" bestFit="1" customWidth="1"/>
    <col min="9" max="9" width="8.77734375" style="32" bestFit="1" customWidth="1"/>
    <col min="10" max="10" width="9.33203125" style="32" bestFit="1" customWidth="1"/>
    <col min="11" max="11" width="9.109375" style="32" bestFit="1" customWidth="1"/>
    <col min="12" max="12" width="9.21875" style="32" bestFit="1" customWidth="1"/>
    <col min="13" max="13" width="9.44140625" style="32" bestFit="1" customWidth="1"/>
    <col min="14" max="14" width="9.33203125" style="32" customWidth="1"/>
    <col min="15" max="15" width="1.44140625" style="32" customWidth="1"/>
    <col min="16" max="20" width="17.33203125" style="32" bestFit="1" customWidth="1"/>
    <col min="21" max="21" width="10.5546875" style="32" bestFit="1" customWidth="1"/>
    <col min="22" max="16384" width="8.88671875" style="32"/>
  </cols>
  <sheetData>
    <row r="1" spans="1:26" customFormat="1" ht="14.4" x14ac:dyDescent="0.3"/>
    <row r="2" spans="1:26" customFormat="1" ht="23.4" x14ac:dyDescent="0.45">
      <c r="B2" s="52" t="s">
        <v>296</v>
      </c>
      <c r="C2" s="51"/>
      <c r="D2" s="51"/>
      <c r="E2" s="51"/>
      <c r="F2" s="51"/>
      <c r="G2" s="51"/>
      <c r="H2" s="51"/>
      <c r="I2" s="51"/>
      <c r="J2" s="51"/>
      <c r="K2" s="51"/>
      <c r="L2" s="51"/>
      <c r="M2" s="51"/>
      <c r="N2" s="51"/>
      <c r="O2" s="51"/>
      <c r="P2" s="51"/>
      <c r="Q2" s="51"/>
      <c r="R2" s="51"/>
      <c r="S2" s="51"/>
      <c r="T2" s="51"/>
      <c r="U2" s="51"/>
      <c r="V2" s="51"/>
      <c r="W2" s="51"/>
      <c r="X2" s="51"/>
      <c r="Y2" s="51"/>
      <c r="Z2" s="51"/>
    </row>
    <row r="3" spans="1:26" customFormat="1" ht="14.4" x14ac:dyDescent="0.3">
      <c r="B3" s="204" t="s">
        <v>308</v>
      </c>
      <c r="C3" s="53"/>
      <c r="D3" s="53"/>
      <c r="E3" s="53"/>
      <c r="F3" s="53"/>
      <c r="G3" s="53"/>
      <c r="H3" s="53"/>
      <c r="I3" s="53"/>
      <c r="J3" s="53"/>
      <c r="K3" s="53"/>
      <c r="L3" s="53"/>
      <c r="M3" s="53"/>
      <c r="N3" s="53"/>
      <c r="O3" s="53"/>
      <c r="P3" s="53"/>
      <c r="Q3" s="53"/>
      <c r="R3" s="53"/>
      <c r="S3" s="53"/>
      <c r="T3" s="53"/>
      <c r="U3" s="53"/>
      <c r="V3" s="53"/>
      <c r="W3" s="53"/>
      <c r="X3" s="53"/>
      <c r="Y3" s="53"/>
      <c r="Z3" s="53"/>
    </row>
    <row r="4" spans="1:26" ht="14.4" x14ac:dyDescent="0.3">
      <c r="A4"/>
    </row>
    <row r="5" spans="1:26" ht="14.4" x14ac:dyDescent="0.3">
      <c r="A5"/>
      <c r="B5" s="51" t="s">
        <v>216</v>
      </c>
      <c r="C5" s="51"/>
      <c r="D5" s="51"/>
      <c r="E5" s="51"/>
      <c r="F5" s="51"/>
      <c r="G5" s="51"/>
      <c r="H5" s="51"/>
      <c r="I5" s="51"/>
      <c r="J5" s="51"/>
      <c r="K5" s="51"/>
      <c r="L5" s="51"/>
      <c r="M5" s="51"/>
      <c r="N5" s="51"/>
      <c r="P5" s="51" t="s">
        <v>199</v>
      </c>
      <c r="Q5" s="51"/>
      <c r="R5" s="51"/>
      <c r="S5" s="51"/>
      <c r="T5" s="51"/>
      <c r="U5" s="51"/>
      <c r="V5" s="51"/>
      <c r="W5" s="51"/>
      <c r="X5" s="51"/>
      <c r="Y5" s="51"/>
      <c r="Z5" s="51"/>
    </row>
    <row r="6" spans="1:26" ht="14.4" x14ac:dyDescent="0.3">
      <c r="A6"/>
    </row>
    <row r="7" spans="1:26" ht="14.4" x14ac:dyDescent="0.3">
      <c r="A7"/>
      <c r="B7" s="110" t="s">
        <v>200</v>
      </c>
      <c r="C7" s="111"/>
      <c r="D7" s="111"/>
      <c r="E7" s="111"/>
      <c r="F7" s="111"/>
      <c r="G7" s="111"/>
      <c r="H7" s="111"/>
      <c r="I7" s="111"/>
      <c r="J7" s="111"/>
      <c r="K7" s="111"/>
      <c r="L7" s="111"/>
      <c r="M7" s="111"/>
      <c r="N7" s="111"/>
      <c r="P7" s="110" t="s">
        <v>177</v>
      </c>
      <c r="Q7" s="110"/>
      <c r="R7" s="110"/>
      <c r="S7" s="110"/>
      <c r="T7" s="110"/>
      <c r="U7" s="110"/>
      <c r="V7" s="110"/>
      <c r="W7" s="110"/>
      <c r="X7" s="110"/>
      <c r="Y7" s="110"/>
      <c r="Z7" s="110"/>
    </row>
    <row r="8" spans="1:26" ht="15" thickBot="1" x14ac:dyDescent="0.35">
      <c r="A8"/>
    </row>
    <row r="9" spans="1:26" ht="14.4" x14ac:dyDescent="0.3">
      <c r="A9"/>
      <c r="B9" s="104" t="s">
        <v>165</v>
      </c>
      <c r="C9" s="103" t="s">
        <v>164</v>
      </c>
      <c r="D9" s="103" t="s">
        <v>166</v>
      </c>
      <c r="E9" s="103" t="s">
        <v>167</v>
      </c>
      <c r="F9" s="103" t="s">
        <v>168</v>
      </c>
      <c r="G9" s="103" t="s">
        <v>169</v>
      </c>
      <c r="H9" s="103" t="s">
        <v>170</v>
      </c>
      <c r="I9" s="103" t="s">
        <v>171</v>
      </c>
      <c r="J9" s="103" t="s">
        <v>172</v>
      </c>
      <c r="K9" s="103" t="s">
        <v>173</v>
      </c>
      <c r="L9" s="103" t="s">
        <v>174</v>
      </c>
      <c r="M9" s="103" t="s">
        <v>175</v>
      </c>
      <c r="N9" s="103" t="s">
        <v>176</v>
      </c>
      <c r="P9" s="112" t="s">
        <v>178</v>
      </c>
      <c r="Q9" s="112"/>
    </row>
    <row r="10" spans="1:26" ht="14.4" x14ac:dyDescent="0.3">
      <c r="A10"/>
      <c r="B10" s="103" t="s">
        <v>97</v>
      </c>
      <c r="C10" s="108">
        <v>15312</v>
      </c>
      <c r="D10" s="108">
        <v>13675</v>
      </c>
      <c r="E10" s="108">
        <v>16982</v>
      </c>
      <c r="F10" s="108">
        <v>15771</v>
      </c>
      <c r="G10" s="108">
        <v>16874</v>
      </c>
      <c r="H10" s="108">
        <v>16821</v>
      </c>
      <c r="I10" s="108">
        <v>17451</v>
      </c>
      <c r="J10" s="108">
        <v>16709</v>
      </c>
      <c r="K10" s="108">
        <v>16100</v>
      </c>
      <c r="L10" s="108">
        <v>15072</v>
      </c>
      <c r="M10" s="108">
        <v>15418</v>
      </c>
      <c r="N10" s="108">
        <v>16682</v>
      </c>
      <c r="P10" s="32" t="s">
        <v>179</v>
      </c>
      <c r="Q10" s="32">
        <v>0.45307872476659267</v>
      </c>
    </row>
    <row r="11" spans="1:26" ht="14.4" x14ac:dyDescent="0.3">
      <c r="A11"/>
      <c r="B11" s="103" t="s">
        <v>92</v>
      </c>
      <c r="C11" s="107">
        <v>13033.580570578715</v>
      </c>
      <c r="D11" s="107">
        <v>20729.545652287303</v>
      </c>
      <c r="E11" s="107">
        <v>11386.069601387735</v>
      </c>
      <c r="F11" s="107">
        <v>11063.780990610305</v>
      </c>
      <c r="G11" s="107">
        <v>40145.194020867726</v>
      </c>
      <c r="H11" s="107">
        <v>30049.118931917918</v>
      </c>
      <c r="I11" s="107">
        <v>47842.01140562482</v>
      </c>
      <c r="J11" s="107">
        <v>47215.193014008473</v>
      </c>
      <c r="K11" s="107">
        <v>42620.938890885525</v>
      </c>
      <c r="L11" s="107">
        <v>20606.205495926926</v>
      </c>
      <c r="M11" s="107">
        <v>12402.914092603942</v>
      </c>
      <c r="N11" s="107">
        <v>13687.904838409839</v>
      </c>
      <c r="P11" s="32" t="s">
        <v>180</v>
      </c>
      <c r="Q11" s="32">
        <v>0.20528033083612185</v>
      </c>
    </row>
    <row r="12" spans="1:26" ht="14.4" x14ac:dyDescent="0.3">
      <c r="A12"/>
      <c r="P12" s="32" t="s">
        <v>181</v>
      </c>
      <c r="Q12" s="32">
        <v>0.12580836391973405</v>
      </c>
    </row>
    <row r="13" spans="1:26" ht="14.4" x14ac:dyDescent="0.3">
      <c r="A13"/>
      <c r="B13" s="109" t="str" cm="1">
        <f t="array" ref="B13:C25">TRANSPOSE(B10:N11)</f>
        <v>New Riders</v>
      </c>
      <c r="C13" s="109" t="str">
        <v>Rider Paid Acquisition Spend</v>
      </c>
      <c r="D13"/>
      <c r="E13"/>
      <c r="F13"/>
      <c r="G13"/>
      <c r="H13"/>
      <c r="I13"/>
      <c r="J13"/>
      <c r="K13"/>
      <c r="L13"/>
      <c r="M13"/>
      <c r="N13"/>
      <c r="O13"/>
      <c r="P13" s="32" t="s">
        <v>182</v>
      </c>
      <c r="Q13" s="32">
        <v>998.84981206396697</v>
      </c>
    </row>
    <row r="14" spans="1:26" ht="15" thickBot="1" x14ac:dyDescent="0.35">
      <c r="A14"/>
      <c r="B14" s="105">
        <v>15312</v>
      </c>
      <c r="C14" s="106">
        <v>13033.580570578715</v>
      </c>
      <c r="D14"/>
      <c r="E14"/>
      <c r="F14"/>
      <c r="G14"/>
      <c r="H14"/>
      <c r="I14"/>
      <c r="J14"/>
      <c r="K14"/>
      <c r="L14"/>
      <c r="M14"/>
      <c r="N14"/>
      <c r="O14"/>
      <c r="P14" s="113" t="s">
        <v>183</v>
      </c>
      <c r="Q14" s="113">
        <v>12</v>
      </c>
    </row>
    <row r="15" spans="1:26" ht="14.4" x14ac:dyDescent="0.3">
      <c r="A15"/>
      <c r="B15" s="105">
        <v>13675</v>
      </c>
      <c r="C15" s="106">
        <v>20729.545652287303</v>
      </c>
      <c r="D15"/>
      <c r="E15"/>
      <c r="F15"/>
      <c r="G15"/>
      <c r="H15"/>
      <c r="I15"/>
      <c r="J15"/>
      <c r="K15"/>
      <c r="L15"/>
      <c r="M15"/>
      <c r="N15"/>
      <c r="O15"/>
    </row>
    <row r="16" spans="1:26" ht="15" thickBot="1" x14ac:dyDescent="0.35">
      <c r="A16"/>
      <c r="B16" s="105">
        <v>16982</v>
      </c>
      <c r="C16" s="106">
        <v>11386.069601387735</v>
      </c>
      <c r="D16"/>
      <c r="E16"/>
      <c r="F16"/>
      <c r="G16"/>
      <c r="H16"/>
      <c r="I16"/>
      <c r="J16"/>
      <c r="K16"/>
      <c r="L16"/>
      <c r="M16"/>
      <c r="N16"/>
      <c r="O16"/>
      <c r="P16" s="32" t="s">
        <v>184</v>
      </c>
    </row>
    <row r="17" spans="1:22" ht="14.4" x14ac:dyDescent="0.3">
      <c r="A17"/>
      <c r="B17" s="105">
        <v>15771</v>
      </c>
      <c r="C17" s="106">
        <v>11063.780990610305</v>
      </c>
      <c r="D17"/>
      <c r="E17"/>
      <c r="F17"/>
      <c r="G17"/>
      <c r="H17"/>
      <c r="I17"/>
      <c r="J17"/>
      <c r="K17"/>
      <c r="L17"/>
      <c r="M17"/>
      <c r="N17"/>
      <c r="O17"/>
      <c r="P17" s="114"/>
      <c r="Q17" s="115" t="s">
        <v>189</v>
      </c>
      <c r="R17" s="115" t="s">
        <v>190</v>
      </c>
      <c r="S17" s="115" t="s">
        <v>191</v>
      </c>
      <c r="T17" s="115" t="s">
        <v>192</v>
      </c>
      <c r="U17" s="115" t="s">
        <v>193</v>
      </c>
      <c r="V17" s="103"/>
    </row>
    <row r="18" spans="1:22" ht="14.4" x14ac:dyDescent="0.3">
      <c r="A18"/>
      <c r="B18" s="105">
        <v>16874</v>
      </c>
      <c r="C18" s="106">
        <v>40145.194020867726</v>
      </c>
      <c r="D18"/>
      <c r="E18"/>
      <c r="F18"/>
      <c r="G18"/>
      <c r="H18"/>
      <c r="I18"/>
      <c r="J18"/>
      <c r="K18"/>
      <c r="L18"/>
      <c r="M18"/>
      <c r="N18"/>
      <c r="O18"/>
      <c r="P18" s="32" t="s">
        <v>185</v>
      </c>
      <c r="Q18" s="103">
        <v>1</v>
      </c>
      <c r="R18" s="103">
        <v>2577114.7793977801</v>
      </c>
      <c r="S18" s="103">
        <v>2577114.7793977801</v>
      </c>
      <c r="T18" s="103">
        <v>2.583053355809056</v>
      </c>
      <c r="U18" s="117">
        <v>0.13909291782410324</v>
      </c>
      <c r="V18" s="103"/>
    </row>
    <row r="19" spans="1:22" ht="14.4" x14ac:dyDescent="0.3">
      <c r="A19"/>
      <c r="B19" s="105">
        <v>16821</v>
      </c>
      <c r="C19" s="106">
        <v>30049.118931917918</v>
      </c>
      <c r="D19"/>
      <c r="E19"/>
      <c r="F19"/>
      <c r="G19"/>
      <c r="H19"/>
      <c r="I19"/>
      <c r="J19"/>
      <c r="K19"/>
      <c r="L19"/>
      <c r="M19"/>
      <c r="N19"/>
      <c r="O19"/>
      <c r="P19" s="32" t="s">
        <v>186</v>
      </c>
      <c r="Q19" s="103">
        <v>10</v>
      </c>
      <c r="R19" s="103">
        <v>9977009.4706022199</v>
      </c>
      <c r="S19" s="103">
        <v>997700.94706022204</v>
      </c>
      <c r="T19" s="103"/>
      <c r="U19" s="103"/>
      <c r="V19" s="103"/>
    </row>
    <row r="20" spans="1:22" ht="15" thickBot="1" x14ac:dyDescent="0.35">
      <c r="A20"/>
      <c r="B20" s="105">
        <v>17451</v>
      </c>
      <c r="C20" s="106">
        <v>47842.01140562482</v>
      </c>
      <c r="D20"/>
      <c r="E20"/>
      <c r="F20"/>
      <c r="G20"/>
      <c r="H20"/>
      <c r="I20"/>
      <c r="J20"/>
      <c r="K20"/>
      <c r="L20"/>
      <c r="M20"/>
      <c r="N20"/>
      <c r="O20"/>
      <c r="P20" s="113" t="s">
        <v>187</v>
      </c>
      <c r="Q20" s="116">
        <v>11</v>
      </c>
      <c r="R20" s="116">
        <v>12554124.25</v>
      </c>
      <c r="S20" s="116"/>
      <c r="T20" s="116"/>
      <c r="U20" s="116"/>
      <c r="V20" s="103"/>
    </row>
    <row r="21" spans="1:22" ht="15" thickBot="1" x14ac:dyDescent="0.35">
      <c r="A21"/>
      <c r="B21" s="105">
        <v>16709</v>
      </c>
      <c r="C21" s="106">
        <v>47215.193014008473</v>
      </c>
      <c r="D21"/>
      <c r="E21"/>
      <c r="F21"/>
      <c r="G21"/>
      <c r="H21"/>
      <c r="I21"/>
      <c r="J21"/>
      <c r="K21"/>
      <c r="L21"/>
      <c r="M21"/>
      <c r="N21"/>
      <c r="O21"/>
      <c r="Q21" s="103"/>
      <c r="R21" s="103"/>
      <c r="S21" s="103"/>
      <c r="T21" s="103"/>
      <c r="U21" s="103"/>
      <c r="V21" s="103"/>
    </row>
    <row r="22" spans="1:22" ht="14.4" x14ac:dyDescent="0.3">
      <c r="A22"/>
      <c r="B22" s="105">
        <v>16100</v>
      </c>
      <c r="C22" s="106">
        <v>42620.938890885525</v>
      </c>
      <c r="D22"/>
      <c r="E22"/>
      <c r="F22"/>
      <c r="G22"/>
      <c r="H22"/>
      <c r="I22"/>
      <c r="J22"/>
      <c r="K22"/>
      <c r="L22"/>
      <c r="M22"/>
      <c r="N22"/>
      <c r="O22"/>
      <c r="P22" s="114"/>
      <c r="Q22" s="115" t="s">
        <v>194</v>
      </c>
      <c r="R22" s="115" t="s">
        <v>182</v>
      </c>
      <c r="S22" s="115" t="s">
        <v>195</v>
      </c>
      <c r="T22" s="115" t="s">
        <v>196</v>
      </c>
      <c r="U22" s="115" t="s">
        <v>197</v>
      </c>
      <c r="V22" s="115" t="s">
        <v>198</v>
      </c>
    </row>
    <row r="23" spans="1:22" ht="14.4" x14ac:dyDescent="0.3">
      <c r="A23"/>
      <c r="B23" s="105">
        <v>15072</v>
      </c>
      <c r="C23" s="106">
        <v>20606.205495926926</v>
      </c>
      <c r="D23"/>
      <c r="E23"/>
      <c r="F23"/>
      <c r="G23"/>
      <c r="H23"/>
      <c r="I23"/>
      <c r="J23"/>
      <c r="K23"/>
      <c r="L23"/>
      <c r="M23"/>
      <c r="N23"/>
      <c r="O23"/>
      <c r="P23" s="32" t="s">
        <v>188</v>
      </c>
      <c r="Q23" s="103">
        <v>15226.731199743292</v>
      </c>
      <c r="R23" s="103">
        <v>599.92334113266611</v>
      </c>
      <c r="S23" s="103">
        <v>25.381128147131179</v>
      </c>
      <c r="T23" s="103">
        <v>2.0669356475539876E-10</v>
      </c>
      <c r="U23" s="103">
        <v>13890.018695152183</v>
      </c>
      <c r="V23" s="103">
        <v>16563.443704334401</v>
      </c>
    </row>
    <row r="24" spans="1:22" ht="15" thickBot="1" x14ac:dyDescent="0.35">
      <c r="A24"/>
      <c r="B24" s="105">
        <v>15418</v>
      </c>
      <c r="C24" s="106">
        <v>12402.914092603942</v>
      </c>
      <c r="D24"/>
      <c r="E24"/>
      <c r="F24"/>
      <c r="G24"/>
      <c r="H24"/>
      <c r="I24"/>
      <c r="J24"/>
      <c r="K24"/>
      <c r="L24"/>
      <c r="M24"/>
      <c r="N24"/>
      <c r="O24"/>
      <c r="P24" s="113" t="s">
        <v>92</v>
      </c>
      <c r="Q24" s="116">
        <v>3.264735623925525E-2</v>
      </c>
      <c r="R24" s="116">
        <v>2.0313339621872421E-2</v>
      </c>
      <c r="S24" s="116">
        <v>1.6071880275216861</v>
      </c>
      <c r="T24" s="116">
        <v>0.13909291782410388</v>
      </c>
      <c r="U24" s="116">
        <v>-1.2613584985830865E-2</v>
      </c>
      <c r="V24" s="116">
        <v>7.7908297464341358E-2</v>
      </c>
    </row>
    <row r="25" spans="1:22" ht="14.4" x14ac:dyDescent="0.3">
      <c r="A25"/>
      <c r="B25" s="105">
        <v>16682</v>
      </c>
      <c r="C25" s="106">
        <v>13687.904838409839</v>
      </c>
      <c r="D25"/>
      <c r="E25"/>
      <c r="F25"/>
      <c r="G25"/>
      <c r="H25"/>
      <c r="I25"/>
      <c r="J25"/>
      <c r="K25"/>
      <c r="L25"/>
      <c r="M25"/>
      <c r="N25"/>
      <c r="O25"/>
      <c r="P25"/>
      <c r="Q25"/>
      <c r="R25"/>
      <c r="S25"/>
      <c r="T25"/>
      <c r="U25"/>
      <c r="V25"/>
    </row>
    <row r="26" spans="1:22" ht="14.4" x14ac:dyDescent="0.3">
      <c r="A26"/>
      <c r="B26"/>
      <c r="C26"/>
      <c r="D26"/>
      <c r="E26"/>
      <c r="F26"/>
      <c r="G26"/>
      <c r="H26"/>
      <c r="I26"/>
      <c r="J26"/>
      <c r="K26"/>
      <c r="L26"/>
      <c r="M26"/>
      <c r="N26"/>
      <c r="O26"/>
      <c r="P26"/>
      <c r="Q26"/>
      <c r="R26"/>
      <c r="S26"/>
      <c r="T26"/>
      <c r="U26"/>
      <c r="V26"/>
    </row>
    <row r="27" spans="1:22" ht="14.4" x14ac:dyDescent="0.3">
      <c r="A27"/>
      <c r="B27" s="110" t="s">
        <v>203</v>
      </c>
      <c r="C27" s="111"/>
      <c r="D27" s="111"/>
      <c r="E27" s="111"/>
      <c r="F27" s="111"/>
      <c r="G27" s="111"/>
      <c r="H27" s="111"/>
      <c r="I27" s="111"/>
      <c r="J27" s="111"/>
      <c r="K27" s="111"/>
      <c r="L27" s="111"/>
      <c r="M27" s="111"/>
      <c r="N27" s="111"/>
      <c r="O27"/>
      <c r="P27"/>
      <c r="Q27"/>
      <c r="R27"/>
      <c r="S27"/>
      <c r="T27"/>
      <c r="U27"/>
      <c r="V27"/>
    </row>
    <row r="29" spans="1:22" x14ac:dyDescent="0.25">
      <c r="B29" s="35" t="s">
        <v>201</v>
      </c>
      <c r="C29" s="35" t="s">
        <v>188</v>
      </c>
      <c r="D29" s="35" t="s">
        <v>202</v>
      </c>
    </row>
    <row r="30" spans="1:22" x14ac:dyDescent="0.25">
      <c r="B30" s="32" t="s">
        <v>204</v>
      </c>
      <c r="C30" s="121">
        <f>Q23</f>
        <v>15226.731199743292</v>
      </c>
      <c r="D30" s="121">
        <f>Q24</f>
        <v>3.264735623925525E-2</v>
      </c>
    </row>
    <row r="31" spans="1:22" x14ac:dyDescent="0.25">
      <c r="B31" s="32" t="s">
        <v>205</v>
      </c>
      <c r="C31" s="121">
        <f>U23</f>
        <v>13890.018695152183</v>
      </c>
      <c r="D31" s="121">
        <v>0</v>
      </c>
      <c r="E31" s="78" t="s">
        <v>325</v>
      </c>
    </row>
    <row r="32" spans="1:22" x14ac:dyDescent="0.25">
      <c r="B32" s="32" t="s">
        <v>206</v>
      </c>
      <c r="C32" s="121">
        <f>V23</f>
        <v>16563.443704334401</v>
      </c>
      <c r="D32" s="121">
        <f>V24</f>
        <v>7.7908297464341358E-2</v>
      </c>
    </row>
    <row r="35" spans="2:26" x14ac:dyDescent="0.25">
      <c r="B35" s="51" t="s">
        <v>217</v>
      </c>
      <c r="C35" s="51"/>
      <c r="D35" s="51"/>
      <c r="E35" s="51"/>
      <c r="F35" s="51"/>
      <c r="G35" s="51"/>
      <c r="H35" s="51"/>
      <c r="I35" s="51"/>
      <c r="J35" s="51"/>
      <c r="K35" s="51"/>
      <c r="L35" s="51"/>
      <c r="M35" s="51"/>
      <c r="N35" s="51"/>
      <c r="P35" s="51" t="s">
        <v>199</v>
      </c>
      <c r="Q35" s="51"/>
      <c r="R35" s="51"/>
      <c r="S35" s="51"/>
      <c r="T35" s="51"/>
      <c r="U35" s="51"/>
      <c r="V35" s="51"/>
      <c r="W35" s="51"/>
      <c r="X35" s="51"/>
      <c r="Y35" s="51"/>
      <c r="Z35" s="51"/>
    </row>
    <row r="37" spans="2:26" x14ac:dyDescent="0.25">
      <c r="B37" s="110" t="s">
        <v>200</v>
      </c>
      <c r="C37" s="111"/>
      <c r="D37" s="111"/>
      <c r="E37" s="111"/>
      <c r="F37" s="111"/>
      <c r="G37" s="111"/>
      <c r="H37" s="111"/>
      <c r="I37" s="111"/>
      <c r="J37" s="111"/>
      <c r="K37" s="111"/>
      <c r="L37" s="111"/>
      <c r="M37" s="111"/>
      <c r="N37" s="111"/>
      <c r="P37" s="110" t="s">
        <v>177</v>
      </c>
      <c r="Q37" s="111"/>
      <c r="R37" s="111"/>
      <c r="S37" s="111"/>
      <c r="T37" s="111"/>
      <c r="U37" s="111"/>
      <c r="V37" s="111"/>
      <c r="W37" s="111"/>
      <c r="X37" s="111"/>
      <c r="Y37" s="111"/>
      <c r="Z37" s="111"/>
    </row>
    <row r="38" spans="2:26" ht="15" thickBot="1" x14ac:dyDescent="0.35">
      <c r="P38"/>
      <c r="Q38"/>
      <c r="R38"/>
      <c r="S38"/>
      <c r="T38"/>
      <c r="U38"/>
      <c r="V38"/>
    </row>
    <row r="39" spans="2:26" x14ac:dyDescent="0.25">
      <c r="B39" s="104" t="s">
        <v>165</v>
      </c>
      <c r="C39" s="103" t="s">
        <v>164</v>
      </c>
      <c r="D39" s="103" t="s">
        <v>166</v>
      </c>
      <c r="E39" s="103" t="s">
        <v>167</v>
      </c>
      <c r="F39" s="103" t="s">
        <v>168</v>
      </c>
      <c r="G39" s="103" t="s">
        <v>169</v>
      </c>
      <c r="H39" s="103" t="s">
        <v>170</v>
      </c>
      <c r="I39" s="103" t="s">
        <v>171</v>
      </c>
      <c r="J39" s="103" t="s">
        <v>172</v>
      </c>
      <c r="K39" s="103" t="s">
        <v>173</v>
      </c>
      <c r="L39" s="103" t="s">
        <v>174</v>
      </c>
      <c r="M39" s="103" t="s">
        <v>175</v>
      </c>
      <c r="N39" s="103" t="s">
        <v>176</v>
      </c>
      <c r="P39" s="112" t="s">
        <v>178</v>
      </c>
      <c r="Q39" s="112"/>
    </row>
    <row r="40" spans="2:26" ht="14.4" x14ac:dyDescent="0.3">
      <c r="B40" s="103" t="s">
        <v>98</v>
      </c>
      <c r="C40" s="103">
        <v>755</v>
      </c>
      <c r="D40" s="103">
        <v>710</v>
      </c>
      <c r="E40" s="103">
        <v>722</v>
      </c>
      <c r="F40" s="103">
        <v>560</v>
      </c>
      <c r="G40" s="103">
        <v>548</v>
      </c>
      <c r="H40" s="103">
        <v>512</v>
      </c>
      <c r="I40" s="103">
        <v>622</v>
      </c>
      <c r="J40" s="103">
        <v>617</v>
      </c>
      <c r="K40" s="103">
        <v>565</v>
      </c>
      <c r="L40" s="103">
        <v>635</v>
      </c>
      <c r="M40" s="103">
        <v>507</v>
      </c>
      <c r="N40" s="103">
        <v>357</v>
      </c>
      <c r="P40" s="32" t="s">
        <v>179</v>
      </c>
      <c r="Q40" s="32">
        <v>5.1463429066011699E-3</v>
      </c>
      <c r="W40"/>
      <c r="X40"/>
      <c r="Y40"/>
      <c r="Z40"/>
    </row>
    <row r="41" spans="2:26" ht="14.4" x14ac:dyDescent="0.3">
      <c r="B41" s="103" t="s">
        <v>93</v>
      </c>
      <c r="C41" s="107">
        <v>9569.7096782318113</v>
      </c>
      <c r="D41" s="107">
        <v>3487.6341724463364</v>
      </c>
      <c r="E41" s="107">
        <v>5407.4668141245365</v>
      </c>
      <c r="F41" s="107">
        <v>2653.6563494509173</v>
      </c>
      <c r="G41" s="107">
        <v>2210.9640279330797</v>
      </c>
      <c r="H41" s="107">
        <v>3941.1528550514067</v>
      </c>
      <c r="I41" s="107">
        <v>4431.7224638483885</v>
      </c>
      <c r="J41" s="107">
        <v>7039.593365858268</v>
      </c>
      <c r="K41" s="107">
        <v>12244.798205140492</v>
      </c>
      <c r="L41" s="107">
        <v>11455.825545643609</v>
      </c>
      <c r="M41" s="107">
        <v>9637.3144803022169</v>
      </c>
      <c r="N41" s="107">
        <v>7520.1563089046194</v>
      </c>
      <c r="P41" s="32" t="s">
        <v>180</v>
      </c>
      <c r="Q41" s="32">
        <v>2.6484845312324179E-5</v>
      </c>
      <c r="W41"/>
      <c r="X41"/>
      <c r="Y41"/>
      <c r="Z41"/>
    </row>
    <row r="42" spans="2:26" ht="14.4" x14ac:dyDescent="0.3">
      <c r="P42" s="32" t="s">
        <v>181</v>
      </c>
      <c r="Q42" s="32">
        <v>-9.997086667015645E-2</v>
      </c>
      <c r="W42"/>
      <c r="X42"/>
      <c r="Y42"/>
      <c r="Z42"/>
    </row>
    <row r="43" spans="2:26" ht="14.4" x14ac:dyDescent="0.3">
      <c r="B43" s="109" t="str" cm="1">
        <f t="array" ref="B43:C55">TRANSPOSE(B40:N41)</f>
        <v>New Drivers</v>
      </c>
      <c r="C43" s="49" t="str">
        <v>Driver Paid Acquisition Spend</v>
      </c>
      <c r="P43" s="32" t="s">
        <v>182</v>
      </c>
      <c r="Q43" s="32">
        <v>115.45538943274381</v>
      </c>
      <c r="W43"/>
      <c r="X43"/>
      <c r="Y43"/>
      <c r="Z43"/>
    </row>
    <row r="44" spans="2:26" ht="15" thickBot="1" x14ac:dyDescent="0.35">
      <c r="B44" s="119">
        <v>755</v>
      </c>
      <c r="C44" s="107">
        <v>9569.7096782318113</v>
      </c>
      <c r="P44" s="113" t="s">
        <v>183</v>
      </c>
      <c r="Q44" s="113">
        <v>12</v>
      </c>
      <c r="W44"/>
      <c r="X44"/>
      <c r="Y44"/>
      <c r="Z44"/>
    </row>
    <row r="45" spans="2:26" ht="14.4" x14ac:dyDescent="0.3">
      <c r="B45" s="119">
        <v>710</v>
      </c>
      <c r="C45" s="107">
        <v>3487.6341724463364</v>
      </c>
      <c r="W45"/>
      <c r="X45"/>
      <c r="Y45"/>
      <c r="Z45"/>
    </row>
    <row r="46" spans="2:26" ht="15" thickBot="1" x14ac:dyDescent="0.35">
      <c r="B46" s="119">
        <v>722</v>
      </c>
      <c r="C46" s="107">
        <v>5407.4668141245365</v>
      </c>
      <c r="P46" s="32" t="s">
        <v>184</v>
      </c>
      <c r="W46"/>
      <c r="X46"/>
      <c r="Y46"/>
      <c r="Z46"/>
    </row>
    <row r="47" spans="2:26" ht="14.4" x14ac:dyDescent="0.3">
      <c r="B47" s="119">
        <v>560</v>
      </c>
      <c r="C47" s="107">
        <v>2653.6563494509173</v>
      </c>
      <c r="P47" s="114"/>
      <c r="Q47" s="114" t="s">
        <v>189</v>
      </c>
      <c r="R47" s="114" t="s">
        <v>190</v>
      </c>
      <c r="S47" s="114" t="s">
        <v>191</v>
      </c>
      <c r="T47" s="114" t="s">
        <v>192</v>
      </c>
      <c r="U47" s="114" t="s">
        <v>193</v>
      </c>
      <c r="W47"/>
      <c r="X47"/>
      <c r="Y47"/>
      <c r="Z47"/>
    </row>
    <row r="48" spans="2:26" ht="14.4" x14ac:dyDescent="0.3">
      <c r="B48" s="119">
        <v>548</v>
      </c>
      <c r="C48" s="107">
        <v>2210.9640279330797</v>
      </c>
      <c r="P48" s="32" t="s">
        <v>185</v>
      </c>
      <c r="Q48" s="32">
        <v>1</v>
      </c>
      <c r="R48" s="32">
        <v>3.5305093346687499</v>
      </c>
      <c r="S48" s="32">
        <v>3.5305093346687499</v>
      </c>
      <c r="T48" s="32">
        <v>2.6485546777933608E-4</v>
      </c>
      <c r="U48" s="120">
        <v>0.98733561897731525</v>
      </c>
      <c r="W48"/>
      <c r="X48"/>
      <c r="Y48"/>
      <c r="Z48"/>
    </row>
    <row r="49" spans="2:26" ht="14.4" x14ac:dyDescent="0.3">
      <c r="B49" s="119">
        <v>512</v>
      </c>
      <c r="C49" s="107">
        <v>3941.1528550514067</v>
      </c>
      <c r="P49" s="32" t="s">
        <v>186</v>
      </c>
      <c r="Q49" s="32">
        <v>10</v>
      </c>
      <c r="R49" s="32">
        <v>133299.46949066533</v>
      </c>
      <c r="S49" s="32">
        <v>13329.946949066532</v>
      </c>
      <c r="W49"/>
      <c r="X49"/>
      <c r="Y49"/>
      <c r="Z49"/>
    </row>
    <row r="50" spans="2:26" ht="15" thickBot="1" x14ac:dyDescent="0.35">
      <c r="B50" s="119">
        <v>622</v>
      </c>
      <c r="C50" s="107">
        <v>4431.7224638483885</v>
      </c>
      <c r="P50" s="113" t="s">
        <v>187</v>
      </c>
      <c r="Q50" s="113">
        <v>11</v>
      </c>
      <c r="R50" s="113">
        <v>133303</v>
      </c>
      <c r="S50" s="113"/>
      <c r="T50" s="113"/>
      <c r="U50" s="113"/>
      <c r="W50"/>
      <c r="X50"/>
      <c r="Y50"/>
      <c r="Z50"/>
    </row>
    <row r="51" spans="2:26" ht="15" thickBot="1" x14ac:dyDescent="0.35">
      <c r="B51" s="119">
        <v>617</v>
      </c>
      <c r="C51" s="107">
        <v>7039.593365858268</v>
      </c>
      <c r="W51"/>
      <c r="X51"/>
      <c r="Y51"/>
      <c r="Z51"/>
    </row>
    <row r="52" spans="2:26" ht="14.4" x14ac:dyDescent="0.3">
      <c r="B52" s="119">
        <v>565</v>
      </c>
      <c r="C52" s="107">
        <v>12244.798205140492</v>
      </c>
      <c r="P52" s="114"/>
      <c r="Q52" s="114" t="s">
        <v>194</v>
      </c>
      <c r="R52" s="114" t="s">
        <v>182</v>
      </c>
      <c r="S52" s="114" t="s">
        <v>195</v>
      </c>
      <c r="T52" s="114" t="s">
        <v>196</v>
      </c>
      <c r="U52" s="114" t="s">
        <v>197</v>
      </c>
      <c r="V52" s="114" t="s">
        <v>198</v>
      </c>
      <c r="W52"/>
      <c r="X52"/>
      <c r="Y52"/>
      <c r="Z52"/>
    </row>
    <row r="53" spans="2:26" ht="14.4" x14ac:dyDescent="0.3">
      <c r="B53" s="119">
        <v>635</v>
      </c>
      <c r="C53" s="107">
        <v>11455.825545643609</v>
      </c>
      <c r="P53" s="32" t="s">
        <v>188</v>
      </c>
      <c r="Q53" s="32">
        <v>591.41611326488339</v>
      </c>
      <c r="R53" s="32">
        <v>74.47479535770394</v>
      </c>
      <c r="S53" s="32">
        <v>7.941157950475727</v>
      </c>
      <c r="T53" s="32">
        <v>1.256076620831217E-5</v>
      </c>
      <c r="U53" s="32">
        <v>425.47592823465618</v>
      </c>
      <c r="V53" s="32">
        <v>757.35629829511061</v>
      </c>
      <c r="W53"/>
      <c r="X53"/>
      <c r="Y53"/>
      <c r="Z53"/>
    </row>
    <row r="54" spans="2:26" ht="15" thickBot="1" x14ac:dyDescent="0.35">
      <c r="B54" s="119">
        <v>507</v>
      </c>
      <c r="C54" s="107">
        <v>9637.3144803022169</v>
      </c>
      <c r="P54" s="113" t="s">
        <v>93</v>
      </c>
      <c r="Q54" s="113">
        <v>1.6340002208771234E-4</v>
      </c>
      <c r="R54" s="113">
        <v>1.0040321958270777E-2</v>
      </c>
      <c r="S54" s="113">
        <v>1.6274380718748822E-2</v>
      </c>
      <c r="T54" s="113">
        <v>0.98733561897732847</v>
      </c>
      <c r="U54" s="113">
        <v>-2.2207831419586318E-2</v>
      </c>
      <c r="V54" s="113">
        <v>2.253463146376174E-2</v>
      </c>
      <c r="W54"/>
      <c r="X54"/>
      <c r="Y54"/>
      <c r="Z54"/>
    </row>
    <row r="55" spans="2:26" ht="14.4" x14ac:dyDescent="0.3">
      <c r="B55" s="119">
        <v>357</v>
      </c>
      <c r="C55" s="107">
        <v>7520.1563089046194</v>
      </c>
      <c r="P55"/>
      <c r="Q55"/>
      <c r="R55"/>
      <c r="S55"/>
      <c r="T55"/>
      <c r="U55"/>
      <c r="V55"/>
      <c r="W55"/>
      <c r="X55"/>
      <c r="Y55"/>
      <c r="Z55"/>
    </row>
    <row r="56" spans="2:26" ht="14.4" x14ac:dyDescent="0.3">
      <c r="P56"/>
      <c r="Q56"/>
      <c r="R56"/>
      <c r="S56"/>
      <c r="T56"/>
      <c r="U56"/>
      <c r="V56"/>
      <c r="W56"/>
      <c r="X56"/>
      <c r="Y56"/>
      <c r="Z56"/>
    </row>
    <row r="57" spans="2:26" ht="14.4" x14ac:dyDescent="0.3">
      <c r="B57" s="110" t="s">
        <v>203</v>
      </c>
      <c r="C57" s="111"/>
      <c r="D57" s="111"/>
      <c r="E57" s="111"/>
      <c r="F57" s="111"/>
      <c r="G57" s="111"/>
      <c r="H57" s="111"/>
      <c r="I57" s="111"/>
      <c r="J57" s="111"/>
      <c r="K57" s="111"/>
      <c r="L57" s="111"/>
      <c r="M57" s="111"/>
      <c r="N57" s="111"/>
      <c r="P57"/>
      <c r="Q57"/>
      <c r="R57"/>
      <c r="S57"/>
      <c r="T57"/>
      <c r="U57"/>
      <c r="V57"/>
      <c r="W57"/>
      <c r="X57"/>
      <c r="Y57"/>
      <c r="Z57"/>
    </row>
    <row r="58" spans="2:26" ht="14.4" x14ac:dyDescent="0.3">
      <c r="P58"/>
      <c r="Q58"/>
      <c r="R58"/>
      <c r="S58"/>
      <c r="T58"/>
      <c r="U58"/>
      <c r="V58"/>
      <c r="W58"/>
      <c r="X58"/>
      <c r="Y58"/>
      <c r="Z58"/>
    </row>
    <row r="59" spans="2:26" ht="14.4" x14ac:dyDescent="0.3">
      <c r="B59" s="35" t="s">
        <v>201</v>
      </c>
      <c r="C59" s="35" t="s">
        <v>188</v>
      </c>
      <c r="D59" s="35" t="s">
        <v>202</v>
      </c>
      <c r="P59"/>
      <c r="Q59"/>
      <c r="R59"/>
      <c r="S59"/>
      <c r="T59"/>
      <c r="U59"/>
      <c r="V59"/>
      <c r="W59"/>
      <c r="X59"/>
      <c r="Y59"/>
      <c r="Z59"/>
    </row>
    <row r="60" spans="2:26" ht="14.4" x14ac:dyDescent="0.3">
      <c r="B60" s="32" t="s">
        <v>204</v>
      </c>
      <c r="C60" s="121">
        <f>Q53</f>
        <v>591.41611326488339</v>
      </c>
      <c r="D60" s="121">
        <f>Q54</f>
        <v>1.6340002208771234E-4</v>
      </c>
      <c r="P60"/>
      <c r="Q60"/>
      <c r="R60"/>
      <c r="S60"/>
      <c r="T60"/>
      <c r="U60"/>
      <c r="V60"/>
      <c r="W60"/>
      <c r="X60"/>
      <c r="Y60"/>
      <c r="Z60"/>
    </row>
    <row r="61" spans="2:26" ht="14.4" x14ac:dyDescent="0.3">
      <c r="B61" s="32" t="s">
        <v>205</v>
      </c>
      <c r="C61" s="121">
        <f>U53</f>
        <v>425.47592823465618</v>
      </c>
      <c r="D61" s="121">
        <v>0</v>
      </c>
      <c r="E61" s="78" t="s">
        <v>325</v>
      </c>
      <c r="P61"/>
      <c r="Q61"/>
      <c r="R61"/>
      <c r="S61"/>
      <c r="T61"/>
      <c r="U61"/>
      <c r="V61"/>
      <c r="W61"/>
      <c r="X61"/>
      <c r="Y61"/>
      <c r="Z61"/>
    </row>
    <row r="62" spans="2:26" ht="14.4" x14ac:dyDescent="0.3">
      <c r="B62" s="32" t="s">
        <v>206</v>
      </c>
      <c r="C62" s="121">
        <f>V53</f>
        <v>757.35629829511061</v>
      </c>
      <c r="D62" s="121">
        <f>V54</f>
        <v>2.253463146376174E-2</v>
      </c>
      <c r="P62"/>
      <c r="Q62"/>
      <c r="R62"/>
      <c r="S62"/>
      <c r="T62"/>
      <c r="U62"/>
      <c r="V62"/>
      <c r="W62"/>
      <c r="X62"/>
      <c r="Y62"/>
      <c r="Z62"/>
    </row>
    <row r="63" spans="2:26" ht="14.4" x14ac:dyDescent="0.3">
      <c r="P63"/>
      <c r="Q63"/>
      <c r="R63"/>
      <c r="S63"/>
      <c r="T63"/>
      <c r="U63"/>
      <c r="V63"/>
      <c r="W63"/>
      <c r="X63"/>
      <c r="Y63"/>
      <c r="Z63"/>
    </row>
    <row r="65" spans="2:26" x14ac:dyDescent="0.25">
      <c r="B65" s="51" t="s">
        <v>218</v>
      </c>
      <c r="C65" s="51"/>
      <c r="D65" s="51"/>
      <c r="E65" s="51"/>
      <c r="F65" s="51"/>
      <c r="G65" s="51"/>
      <c r="H65" s="51"/>
      <c r="I65" s="51"/>
      <c r="J65" s="51"/>
      <c r="K65" s="51"/>
      <c r="L65" s="51"/>
      <c r="M65" s="51"/>
      <c r="N65" s="51"/>
      <c r="P65" s="51" t="s">
        <v>223</v>
      </c>
      <c r="Q65" s="51"/>
      <c r="R65" s="51"/>
      <c r="S65" s="51"/>
      <c r="T65" s="51"/>
      <c r="U65" s="51"/>
      <c r="V65" s="133"/>
      <c r="W65" s="133"/>
      <c r="X65" s="133"/>
      <c r="Y65" s="133"/>
      <c r="Z65" s="133"/>
    </row>
    <row r="67" spans="2:26" ht="14.4" customHeight="1" x14ac:dyDescent="0.3">
      <c r="B67" s="104" t="s">
        <v>165</v>
      </c>
      <c r="C67" s="103" t="s">
        <v>164</v>
      </c>
      <c r="D67" s="103" t="s">
        <v>166</v>
      </c>
      <c r="E67" s="103" t="s">
        <v>167</v>
      </c>
      <c r="F67" s="103" t="s">
        <v>168</v>
      </c>
      <c r="G67" s="103" t="s">
        <v>169</v>
      </c>
      <c r="H67" s="103" t="s">
        <v>170</v>
      </c>
      <c r="I67" s="103" t="s">
        <v>171</v>
      </c>
      <c r="J67" s="103" t="s">
        <v>172</v>
      </c>
      <c r="K67" s="103" t="s">
        <v>173</v>
      </c>
      <c r="L67" s="103" t="s">
        <v>174</v>
      </c>
      <c r="M67" s="103" t="s">
        <v>175</v>
      </c>
      <c r="N67" s="103" t="s">
        <v>176</v>
      </c>
      <c r="P67"/>
      <c r="Q67" s="298" t="s">
        <v>299</v>
      </c>
      <c r="R67" s="298"/>
      <c r="S67" s="298"/>
      <c r="T67" s="298"/>
      <c r="U67" s="298"/>
      <c r="V67" s="298"/>
      <c r="W67" s="298"/>
      <c r="X67" s="298"/>
      <c r="Y67" s="298"/>
      <c r="Z67" s="298"/>
    </row>
    <row r="68" spans="2:26" x14ac:dyDescent="0.25">
      <c r="B68" s="103" t="s">
        <v>101</v>
      </c>
      <c r="C68" s="103">
        <v>191899</v>
      </c>
      <c r="D68" s="103">
        <v>188593</v>
      </c>
      <c r="E68" s="103">
        <v>204191</v>
      </c>
      <c r="F68" s="103">
        <v>204682</v>
      </c>
      <c r="G68" s="103">
        <v>209882</v>
      </c>
      <c r="H68" s="103">
        <v>213912</v>
      </c>
      <c r="I68" s="103">
        <v>216432</v>
      </c>
      <c r="J68" s="103">
        <v>216261</v>
      </c>
      <c r="K68" s="103">
        <v>219581</v>
      </c>
      <c r="L68" s="103">
        <v>222220</v>
      </c>
      <c r="M68" s="103">
        <v>229447</v>
      </c>
      <c r="N68" s="103">
        <v>236890</v>
      </c>
      <c r="Q68" s="298"/>
      <c r="R68" s="298"/>
      <c r="S68" s="298"/>
      <c r="T68" s="298"/>
      <c r="U68" s="298"/>
      <c r="V68" s="298"/>
      <c r="W68" s="298"/>
      <c r="X68" s="298"/>
      <c r="Y68" s="298"/>
      <c r="Z68" s="298"/>
    </row>
    <row r="69" spans="2:26" ht="14.4" x14ac:dyDescent="0.3">
      <c r="B69"/>
      <c r="C69"/>
      <c r="D69"/>
      <c r="E69"/>
      <c r="F69"/>
      <c r="G69"/>
      <c r="H69"/>
      <c r="I69"/>
      <c r="J69"/>
      <c r="K69"/>
      <c r="L69"/>
      <c r="M69"/>
      <c r="N69"/>
    </row>
    <row r="70" spans="2:26" x14ac:dyDescent="0.25">
      <c r="B70" s="49" t="s">
        <v>219</v>
      </c>
      <c r="C70" s="130" t="str" cm="1">
        <f t="array" ref="C70:C82">TRANSPOSE(B68:N68)</f>
        <v>Active Riders</v>
      </c>
      <c r="D70" s="35"/>
      <c r="P70" s="132" t="s">
        <v>219</v>
      </c>
      <c r="Q70" s="132" t="s">
        <v>220</v>
      </c>
      <c r="R70" s="132" t="s">
        <v>221</v>
      </c>
      <c r="S70" s="132" t="s">
        <v>222</v>
      </c>
    </row>
    <row r="71" spans="2:26" x14ac:dyDescent="0.25">
      <c r="B71" s="131">
        <v>44562</v>
      </c>
      <c r="C71" s="108">
        <v>191899</v>
      </c>
      <c r="P71" s="131">
        <v>44927</v>
      </c>
      <c r="Q71" s="108">
        <v>241598.58349019411</v>
      </c>
      <c r="R71" s="108">
        <v>240353.9785787157</v>
      </c>
      <c r="S71" s="108">
        <v>242953.4823355627</v>
      </c>
    </row>
    <row r="72" spans="2:26" x14ac:dyDescent="0.25">
      <c r="B72" s="131">
        <v>44593</v>
      </c>
      <c r="C72" s="108">
        <v>188593</v>
      </c>
      <c r="P72" s="131">
        <v>44958</v>
      </c>
      <c r="Q72" s="108">
        <v>247005.00322881379</v>
      </c>
      <c r="R72" s="108">
        <v>245001.45122714739</v>
      </c>
      <c r="S72" s="108">
        <v>248913.67824687721</v>
      </c>
    </row>
    <row r="73" spans="2:26" x14ac:dyDescent="0.25">
      <c r="B73" s="131">
        <v>44621</v>
      </c>
      <c r="C73" s="108">
        <v>204191</v>
      </c>
      <c r="P73" s="131">
        <v>44986</v>
      </c>
      <c r="Q73" s="108">
        <v>271839.48049433698</v>
      </c>
      <c r="R73" s="108">
        <v>268847.53403414018</v>
      </c>
      <c r="S73" s="108">
        <v>275075.8940950401</v>
      </c>
    </row>
    <row r="74" spans="2:26" x14ac:dyDescent="0.25">
      <c r="B74" s="131">
        <v>44652</v>
      </c>
      <c r="C74" s="108">
        <v>204682</v>
      </c>
      <c r="P74" s="131">
        <v>45017</v>
      </c>
      <c r="Q74" s="108">
        <v>266043.98519295931</v>
      </c>
      <c r="R74" s="108">
        <v>261595.3556183528</v>
      </c>
      <c r="S74" s="108">
        <v>270359.02192256728</v>
      </c>
    </row>
    <row r="75" spans="2:26" x14ac:dyDescent="0.25">
      <c r="B75" s="131">
        <v>44682</v>
      </c>
      <c r="C75" s="108">
        <v>209882</v>
      </c>
      <c r="P75" s="131">
        <v>45047</v>
      </c>
      <c r="Q75" s="108">
        <v>283229.73445071361</v>
      </c>
      <c r="R75" s="108">
        <v>277097.84540281963</v>
      </c>
      <c r="S75" s="108">
        <v>289414.34674066119</v>
      </c>
    </row>
    <row r="76" spans="2:26" x14ac:dyDescent="0.25">
      <c r="B76" s="131">
        <v>44713</v>
      </c>
      <c r="C76" s="108">
        <v>213912</v>
      </c>
      <c r="P76" s="131">
        <v>45078</v>
      </c>
      <c r="Q76" s="108">
        <v>277434.23914925847</v>
      </c>
      <c r="R76" s="108">
        <v>269172.27380856179</v>
      </c>
      <c r="S76" s="108">
        <v>285581.045914519</v>
      </c>
    </row>
    <row r="77" spans="2:26" x14ac:dyDescent="0.25">
      <c r="B77" s="131">
        <v>44743</v>
      </c>
      <c r="C77" s="108">
        <v>216432</v>
      </c>
      <c r="P77" s="131">
        <v>45108</v>
      </c>
      <c r="Q77" s="108">
        <v>294619.98840697273</v>
      </c>
      <c r="R77" s="108">
        <v>284770.54475396709</v>
      </c>
      <c r="S77" s="108">
        <v>304791.28785614809</v>
      </c>
    </row>
    <row r="78" spans="2:26" x14ac:dyDescent="0.25">
      <c r="B78" s="131">
        <v>44774</v>
      </c>
      <c r="C78" s="108">
        <v>216261</v>
      </c>
      <c r="P78" s="131">
        <v>45139</v>
      </c>
      <c r="Q78" s="108">
        <v>288824.49310556112</v>
      </c>
      <c r="R78" s="108">
        <v>276533.29189421528</v>
      </c>
      <c r="S78" s="108">
        <v>301261.89789780119</v>
      </c>
    </row>
    <row r="79" spans="2:26" x14ac:dyDescent="0.25">
      <c r="B79" s="131">
        <v>44805</v>
      </c>
      <c r="C79" s="108">
        <v>219581</v>
      </c>
      <c r="P79" s="131">
        <v>45170</v>
      </c>
      <c r="Q79" s="108">
        <v>288406.93524728762</v>
      </c>
      <c r="R79" s="108">
        <v>273653.01845130691</v>
      </c>
      <c r="S79" s="108">
        <v>302667.24912156741</v>
      </c>
    </row>
    <row r="80" spans="2:26" x14ac:dyDescent="0.25">
      <c r="B80" s="131">
        <v>44835</v>
      </c>
      <c r="C80" s="108">
        <v>222220</v>
      </c>
      <c r="P80" s="131">
        <v>45200</v>
      </c>
      <c r="Q80" s="108">
        <v>300214.74706192862</v>
      </c>
      <c r="R80" s="108">
        <v>283007.35425090522</v>
      </c>
      <c r="S80" s="108">
        <v>317569.77856673312</v>
      </c>
    </row>
    <row r="81" spans="2:19" x14ac:dyDescent="0.25">
      <c r="B81" s="131">
        <v>44866</v>
      </c>
      <c r="C81" s="108">
        <v>229447</v>
      </c>
      <c r="P81" s="131">
        <v>45231</v>
      </c>
      <c r="Q81" s="108">
        <v>299797.18920358369</v>
      </c>
      <c r="R81" s="108">
        <v>280385.2815557351</v>
      </c>
      <c r="S81" s="108">
        <v>319525.85707463569</v>
      </c>
    </row>
    <row r="82" spans="2:19" x14ac:dyDescent="0.25">
      <c r="B82" s="131">
        <v>44896</v>
      </c>
      <c r="C82" s="108">
        <v>236890</v>
      </c>
      <c r="P82" s="131">
        <v>45261</v>
      </c>
      <c r="Q82" s="108">
        <v>311605.00101837033</v>
      </c>
      <c r="R82" s="108">
        <v>289650.04293176049</v>
      </c>
      <c r="S82" s="108">
        <v>334062.51185771462</v>
      </c>
    </row>
    <row r="83" spans="2:19" x14ac:dyDescent="0.25">
      <c r="P83" s="131">
        <v>45292</v>
      </c>
      <c r="Q83" s="108">
        <v>311187.44315999618</v>
      </c>
      <c r="R83" s="108">
        <v>286122.80347934691</v>
      </c>
      <c r="S83" s="108">
        <v>336664.77343805088</v>
      </c>
    </row>
    <row r="84" spans="2:19" x14ac:dyDescent="0.25">
      <c r="P84" s="131">
        <v>45323</v>
      </c>
      <c r="Q84" s="108">
        <v>315222.93658307212</v>
      </c>
      <c r="R84" s="108">
        <v>287491.32026636432</v>
      </c>
      <c r="S84" s="108">
        <v>344031.9820112866</v>
      </c>
    </row>
    <row r="85" spans="2:19" x14ac:dyDescent="0.25">
      <c r="P85" s="131">
        <v>45352</v>
      </c>
      <c r="Q85" s="108">
        <v>340181.0042323579</v>
      </c>
      <c r="R85" s="108">
        <v>308087.82971538469</v>
      </c>
      <c r="S85" s="108">
        <v>371978.38477470458</v>
      </c>
    </row>
    <row r="86" spans="2:19" x14ac:dyDescent="0.25">
      <c r="P86" s="131">
        <v>45383</v>
      </c>
      <c r="Q86" s="108">
        <v>334385.5089309754</v>
      </c>
      <c r="R86" s="108">
        <v>298793.70294606523</v>
      </c>
      <c r="S86" s="108">
        <v>369407.81467506429</v>
      </c>
    </row>
    <row r="87" spans="2:19" x14ac:dyDescent="0.25">
      <c r="P87" s="131">
        <v>45413</v>
      </c>
      <c r="Q87" s="108">
        <v>351571.25818867289</v>
      </c>
      <c r="R87" s="108">
        <v>312342.78926750342</v>
      </c>
      <c r="S87" s="108">
        <v>389652.74836142088</v>
      </c>
    </row>
    <row r="88" spans="2:19" x14ac:dyDescent="0.25">
      <c r="P88" s="131">
        <v>45444</v>
      </c>
      <c r="Q88" s="108">
        <v>345775.76288734277</v>
      </c>
      <c r="R88" s="108">
        <v>302655.84019464487</v>
      </c>
      <c r="S88" s="108">
        <v>387285.87459619419</v>
      </c>
    </row>
    <row r="89" spans="2:19" x14ac:dyDescent="0.25">
      <c r="P89" s="131">
        <v>45474</v>
      </c>
      <c r="Q89" s="108">
        <v>362961.51214499591</v>
      </c>
      <c r="R89" s="108">
        <v>315671.05394292081</v>
      </c>
      <c r="S89" s="108">
        <v>407861.27095248079</v>
      </c>
    </row>
    <row r="90" spans="2:19" x14ac:dyDescent="0.25">
      <c r="P90" s="131">
        <v>45505</v>
      </c>
      <c r="Q90" s="108">
        <v>357166.01684364543</v>
      </c>
      <c r="R90" s="108">
        <v>305747.46954194148</v>
      </c>
      <c r="S90" s="108">
        <v>406668.69574478641</v>
      </c>
    </row>
    <row r="91" spans="2:19" x14ac:dyDescent="0.25">
      <c r="P91" s="131">
        <v>45536</v>
      </c>
      <c r="Q91" s="108">
        <v>356748.45898516168</v>
      </c>
      <c r="R91" s="108">
        <v>302210.68098755652</v>
      </c>
      <c r="S91" s="108">
        <v>409702.57617438311</v>
      </c>
    </row>
    <row r="92" spans="2:19" x14ac:dyDescent="0.25">
      <c r="P92" s="131">
        <v>45566</v>
      </c>
      <c r="Q92" s="108">
        <v>368556.27079980529</v>
      </c>
      <c r="R92" s="108">
        <v>310278.06606878858</v>
      </c>
      <c r="S92" s="108">
        <v>425040.02400906652</v>
      </c>
    </row>
    <row r="93" spans="2:19" x14ac:dyDescent="0.25">
      <c r="P93" s="131">
        <v>45597</v>
      </c>
      <c r="Q93" s="108">
        <v>368138.71294160112</v>
      </c>
      <c r="R93" s="108">
        <v>305106.64702180249</v>
      </c>
      <c r="S93" s="108">
        <v>428155.08638799429</v>
      </c>
    </row>
    <row r="94" spans="2:19" x14ac:dyDescent="0.25">
      <c r="P94" s="131">
        <v>45627</v>
      </c>
      <c r="Q94" s="108">
        <v>379946.52475638973</v>
      </c>
      <c r="R94" s="108">
        <v>313335.69452075177</v>
      </c>
      <c r="S94" s="108">
        <v>443842.04362762161</v>
      </c>
    </row>
    <row r="95" spans="2:19" x14ac:dyDescent="0.25">
      <c r="P95" s="131">
        <v>45658</v>
      </c>
      <c r="Q95" s="108">
        <v>379528.96689799469</v>
      </c>
      <c r="R95" s="108">
        <v>308658.68847517623</v>
      </c>
      <c r="S95" s="108">
        <v>446985.8515674785</v>
      </c>
    </row>
    <row r="96" spans="2:19" x14ac:dyDescent="0.25">
      <c r="P96" s="131">
        <v>45689</v>
      </c>
      <c r="Q96" s="108">
        <v>383564.46032096172</v>
      </c>
      <c r="R96" s="108">
        <v>308489.38521532289</v>
      </c>
      <c r="S96" s="108">
        <v>457084.28316613933</v>
      </c>
    </row>
    <row r="97" spans="2:26" x14ac:dyDescent="0.25">
      <c r="P97" s="131">
        <v>45717</v>
      </c>
      <c r="Q97" s="108">
        <v>440110.86982115981</v>
      </c>
      <c r="R97" s="108">
        <v>360742.459303301</v>
      </c>
      <c r="S97" s="108">
        <v>516902.97406689049</v>
      </c>
    </row>
    <row r="98" spans="2:26" x14ac:dyDescent="0.25">
      <c r="P98" s="131">
        <v>45748</v>
      </c>
      <c r="Q98" s="108">
        <v>429799.91087736189</v>
      </c>
      <c r="R98" s="108">
        <v>345236.58032711048</v>
      </c>
      <c r="S98" s="108">
        <v>511871.93809425778</v>
      </c>
    </row>
    <row r="99" spans="2:26" x14ac:dyDescent="0.25">
      <c r="P99" s="131">
        <v>45778</v>
      </c>
      <c r="Q99" s="108">
        <v>451501.12377753761</v>
      </c>
      <c r="R99" s="108">
        <v>362597.88387823541</v>
      </c>
      <c r="S99" s="108">
        <v>539595.61655315268</v>
      </c>
    </row>
    <row r="100" spans="2:26" x14ac:dyDescent="0.25">
      <c r="P100" s="131">
        <v>45809</v>
      </c>
      <c r="Q100" s="108">
        <v>441190.16483370872</v>
      </c>
      <c r="R100" s="108">
        <v>348548.80156891228</v>
      </c>
      <c r="S100" s="108">
        <v>533799.92565112701</v>
      </c>
    </row>
    <row r="101" spans="2:26" x14ac:dyDescent="0.25">
      <c r="P101" s="131">
        <v>45839</v>
      </c>
      <c r="Q101" s="108">
        <v>462891.37773380813</v>
      </c>
      <c r="R101" s="108">
        <v>365627.67073552491</v>
      </c>
      <c r="S101" s="108">
        <v>558600.43296730833</v>
      </c>
    </row>
    <row r="102" spans="2:26" x14ac:dyDescent="0.25">
      <c r="P102" s="131">
        <v>45870</v>
      </c>
      <c r="Q102" s="108">
        <v>452580.41879004572</v>
      </c>
      <c r="R102" s="108">
        <v>351040.52581907919</v>
      </c>
      <c r="S102" s="108">
        <v>554441.34744173835</v>
      </c>
    </row>
    <row r="103" spans="2:26" x14ac:dyDescent="0.25">
      <c r="P103" s="131">
        <v>45901</v>
      </c>
      <c r="Q103" s="108">
        <v>442693.2898393317</v>
      </c>
      <c r="R103" s="108">
        <v>335983.94624423742</v>
      </c>
      <c r="S103" s="108">
        <v>548663.95384378138</v>
      </c>
    </row>
    <row r="104" spans="2:26" x14ac:dyDescent="0.25">
      <c r="P104" s="131">
        <v>45931</v>
      </c>
      <c r="Q104" s="108">
        <v>463970.67274635879</v>
      </c>
      <c r="R104" s="108">
        <v>352693.30070224393</v>
      </c>
      <c r="S104" s="108">
        <v>574031.7497130722</v>
      </c>
    </row>
    <row r="105" spans="2:26" x14ac:dyDescent="0.25">
      <c r="P105" s="131">
        <v>45962</v>
      </c>
      <c r="Q105" s="108">
        <v>454083.54379564087</v>
      </c>
      <c r="R105" s="108">
        <v>337861.79596673808</v>
      </c>
      <c r="S105" s="108">
        <v>569658.83880295756</v>
      </c>
    </row>
    <row r="106" spans="2:26" x14ac:dyDescent="0.25">
      <c r="P106" s="131">
        <v>45992</v>
      </c>
      <c r="Q106" s="108">
        <v>475360.92670270562</v>
      </c>
      <c r="R106" s="108">
        <v>354233.89231660397</v>
      </c>
      <c r="S106" s="108">
        <v>596641.22919616406</v>
      </c>
    </row>
    <row r="109" spans="2:26" x14ac:dyDescent="0.25">
      <c r="B109" s="51" t="s">
        <v>284</v>
      </c>
      <c r="C109" s="51"/>
      <c r="D109" s="51"/>
      <c r="E109" s="51"/>
      <c r="F109" s="51"/>
      <c r="G109" s="51"/>
      <c r="H109" s="51"/>
      <c r="I109" s="51"/>
      <c r="J109" s="51"/>
      <c r="K109" s="51"/>
      <c r="L109" s="51"/>
      <c r="M109" s="51"/>
      <c r="N109" s="51"/>
      <c r="P109" s="51" t="s">
        <v>223</v>
      </c>
      <c r="Q109" s="51"/>
      <c r="R109" s="51"/>
      <c r="S109" s="51"/>
      <c r="T109" s="51"/>
      <c r="U109" s="51"/>
      <c r="V109" s="133"/>
      <c r="W109" s="133"/>
      <c r="X109" s="133"/>
      <c r="Y109" s="133"/>
      <c r="Z109" s="133"/>
    </row>
    <row r="111" spans="2:26" x14ac:dyDescent="0.25">
      <c r="B111" s="104" t="s">
        <v>165</v>
      </c>
      <c r="C111" s="103" t="s">
        <v>164</v>
      </c>
      <c r="D111" s="103" t="s">
        <v>166</v>
      </c>
      <c r="E111" s="103" t="s">
        <v>167</v>
      </c>
      <c r="F111" s="103" t="s">
        <v>168</v>
      </c>
      <c r="G111" s="103" t="s">
        <v>169</v>
      </c>
      <c r="H111" s="103" t="s">
        <v>170</v>
      </c>
      <c r="I111" s="103" t="s">
        <v>171</v>
      </c>
      <c r="J111" s="103" t="s">
        <v>172</v>
      </c>
      <c r="K111" s="103" t="s">
        <v>173</v>
      </c>
      <c r="L111" s="103" t="s">
        <v>174</v>
      </c>
      <c r="M111" s="103" t="s">
        <v>175</v>
      </c>
      <c r="N111" s="103" t="s">
        <v>176</v>
      </c>
      <c r="Q111" s="298" t="s">
        <v>299</v>
      </c>
      <c r="R111" s="298"/>
      <c r="S111" s="298"/>
      <c r="T111" s="298"/>
      <c r="U111" s="298"/>
      <c r="V111" s="298"/>
      <c r="W111" s="298"/>
      <c r="X111" s="298"/>
      <c r="Y111" s="298"/>
      <c r="Z111" s="298"/>
    </row>
    <row r="112" spans="2:26" x14ac:dyDescent="0.25">
      <c r="B112" s="103" t="s">
        <v>100</v>
      </c>
      <c r="C112" s="103">
        <v>6729</v>
      </c>
      <c r="D112" s="103">
        <v>6888</v>
      </c>
      <c r="E112" s="103">
        <v>7104</v>
      </c>
      <c r="F112" s="103">
        <v>6806</v>
      </c>
      <c r="G112" s="103">
        <v>6719</v>
      </c>
      <c r="H112" s="103">
        <v>6705</v>
      </c>
      <c r="I112" s="103">
        <v>6765</v>
      </c>
      <c r="J112" s="103">
        <v>6954</v>
      </c>
      <c r="K112" s="103">
        <v>6968</v>
      </c>
      <c r="L112" s="103">
        <v>6990</v>
      </c>
      <c r="M112" s="103">
        <v>6869</v>
      </c>
      <c r="N112" s="103">
        <v>6822</v>
      </c>
      <c r="Q112" s="298"/>
      <c r="R112" s="298"/>
      <c r="S112" s="298"/>
      <c r="T112" s="298"/>
      <c r="U112" s="298"/>
      <c r="V112" s="298"/>
      <c r="W112" s="298"/>
      <c r="X112" s="298"/>
      <c r="Y112" s="298"/>
      <c r="Z112" s="298"/>
    </row>
    <row r="113" spans="2:19" ht="14.4" x14ac:dyDescent="0.3">
      <c r="B113"/>
      <c r="C113"/>
      <c r="D113"/>
      <c r="E113"/>
      <c r="F113"/>
      <c r="G113"/>
      <c r="H113"/>
      <c r="I113"/>
      <c r="J113"/>
      <c r="K113"/>
      <c r="L113"/>
      <c r="M113"/>
      <c r="N113"/>
    </row>
    <row r="114" spans="2:19" x14ac:dyDescent="0.25">
      <c r="B114" s="49" t="s">
        <v>219</v>
      </c>
      <c r="C114" s="158" t="s">
        <v>225</v>
      </c>
      <c r="D114" s="108"/>
      <c r="E114" s="108"/>
      <c r="F114" s="108"/>
      <c r="G114" s="108"/>
      <c r="H114" s="108"/>
      <c r="I114" s="108"/>
      <c r="J114" s="108"/>
      <c r="K114" s="108"/>
      <c r="L114" s="108"/>
      <c r="M114" s="108"/>
      <c r="N114" s="108"/>
      <c r="P114" s="132" t="s">
        <v>219</v>
      </c>
      <c r="Q114" s="132" t="s">
        <v>220</v>
      </c>
      <c r="R114" s="132" t="s">
        <v>221</v>
      </c>
      <c r="S114" s="132" t="s">
        <v>222</v>
      </c>
    </row>
    <row r="115" spans="2:19" x14ac:dyDescent="0.25">
      <c r="B115" s="131">
        <v>44562</v>
      </c>
      <c r="C115" s="108" cm="1">
        <f t="array" ref="C115:C126">TRANSPOSE(C112:N112)</f>
        <v>6729</v>
      </c>
      <c r="D115" s="108"/>
      <c r="E115" s="108"/>
      <c r="F115" s="108"/>
      <c r="G115" s="108"/>
      <c r="H115" s="108"/>
      <c r="I115" s="108"/>
      <c r="J115" s="108"/>
      <c r="K115" s="108"/>
      <c r="L115" s="108"/>
      <c r="M115" s="108"/>
      <c r="N115" s="108"/>
      <c r="P115" s="131">
        <v>44927</v>
      </c>
      <c r="Q115" s="108">
        <v>6910.5036288141118</v>
      </c>
      <c r="R115" s="108">
        <v>6702.3977161015337</v>
      </c>
      <c r="S115" s="108">
        <v>7128.8873425113752</v>
      </c>
    </row>
    <row r="116" spans="2:19" x14ac:dyDescent="0.25">
      <c r="B116" s="131">
        <v>44593</v>
      </c>
      <c r="C116" s="108">
        <v>6888</v>
      </c>
      <c r="D116" s="108"/>
      <c r="E116" s="108"/>
      <c r="F116" s="108"/>
      <c r="G116" s="108"/>
      <c r="H116" s="108"/>
      <c r="I116" s="108"/>
      <c r="J116" s="108"/>
      <c r="K116" s="108"/>
      <c r="L116" s="108"/>
      <c r="M116" s="108"/>
      <c r="N116" s="108"/>
      <c r="P116" s="131">
        <v>44958</v>
      </c>
      <c r="Q116" s="108">
        <v>6834.2559233684506</v>
      </c>
      <c r="R116" s="108">
        <v>6603.6271753836327</v>
      </c>
      <c r="S116" s="108">
        <v>7050.8217439276596</v>
      </c>
    </row>
    <row r="117" spans="2:19" x14ac:dyDescent="0.25">
      <c r="B117" s="131">
        <v>44621</v>
      </c>
      <c r="C117" s="108">
        <v>7104</v>
      </c>
      <c r="D117" s="108"/>
      <c r="E117" s="108"/>
      <c r="F117" s="108"/>
      <c r="G117" s="108"/>
      <c r="H117" s="108"/>
      <c r="I117" s="108"/>
      <c r="J117" s="108"/>
      <c r="K117" s="108"/>
      <c r="L117" s="108"/>
      <c r="M117" s="108"/>
      <c r="N117" s="108"/>
      <c r="P117" s="131">
        <v>44986</v>
      </c>
      <c r="Q117" s="108">
        <v>8686.2269271629284</v>
      </c>
      <c r="R117" s="108">
        <v>8468.5699589765463</v>
      </c>
      <c r="S117" s="108">
        <v>8905.5067233575337</v>
      </c>
    </row>
    <row r="118" spans="2:19" x14ac:dyDescent="0.25">
      <c r="B118" s="131">
        <v>44652</v>
      </c>
      <c r="C118" s="108">
        <v>6806</v>
      </c>
      <c r="D118" s="108"/>
      <c r="E118" s="108"/>
      <c r="F118" s="108"/>
      <c r="G118" s="108"/>
      <c r="H118" s="108"/>
      <c r="I118" s="108"/>
      <c r="J118" s="108"/>
      <c r="K118" s="108"/>
      <c r="L118" s="108"/>
      <c r="M118" s="108"/>
      <c r="N118" s="108"/>
      <c r="P118" s="131">
        <v>45017</v>
      </c>
      <c r="Q118" s="108">
        <v>7307.5713219248291</v>
      </c>
      <c r="R118" s="108">
        <v>7094.3191331590524</v>
      </c>
      <c r="S118" s="108">
        <v>7511.0452349599691</v>
      </c>
    </row>
    <row r="119" spans="2:19" x14ac:dyDescent="0.25">
      <c r="B119" s="131">
        <v>44682</v>
      </c>
      <c r="C119" s="108">
        <v>6719</v>
      </c>
      <c r="D119" s="108"/>
      <c r="E119" s="108"/>
      <c r="F119" s="108"/>
      <c r="G119" s="108"/>
      <c r="H119" s="108"/>
      <c r="I119" s="108"/>
      <c r="J119" s="108"/>
      <c r="K119" s="108"/>
      <c r="L119" s="108"/>
      <c r="M119" s="108"/>
      <c r="N119" s="108"/>
      <c r="P119" s="131">
        <v>45047</v>
      </c>
      <c r="Q119" s="108">
        <v>8681.933008116328</v>
      </c>
      <c r="R119" s="108">
        <v>8459.185646153941</v>
      </c>
      <c r="S119" s="108">
        <v>8893.9462831489018</v>
      </c>
    </row>
    <row r="120" spans="2:19" x14ac:dyDescent="0.25">
      <c r="B120" s="131">
        <v>44713</v>
      </c>
      <c r="C120" s="108">
        <v>6705</v>
      </c>
      <c r="D120" s="108"/>
      <c r="E120" s="108"/>
      <c r="F120" s="108"/>
      <c r="G120" s="108"/>
      <c r="H120" s="108"/>
      <c r="I120" s="108"/>
      <c r="J120" s="108"/>
      <c r="K120" s="108"/>
      <c r="L120" s="108"/>
      <c r="M120" s="108"/>
      <c r="N120" s="108"/>
      <c r="P120" s="131">
        <v>45078</v>
      </c>
      <c r="Q120" s="108">
        <v>7303.2774028674667</v>
      </c>
      <c r="R120" s="108">
        <v>7077.9120444282426</v>
      </c>
      <c r="S120" s="108">
        <v>7516.4601062474203</v>
      </c>
    </row>
    <row r="121" spans="2:19" x14ac:dyDescent="0.25">
      <c r="B121" s="131">
        <v>44743</v>
      </c>
      <c r="C121" s="108">
        <v>6765</v>
      </c>
      <c r="D121" s="108"/>
      <c r="E121" s="108"/>
      <c r="F121" s="108"/>
      <c r="G121" s="108"/>
      <c r="H121" s="108"/>
      <c r="I121" s="108"/>
      <c r="J121" s="108"/>
      <c r="K121" s="108"/>
      <c r="L121" s="108"/>
      <c r="M121" s="108"/>
      <c r="N121" s="108"/>
      <c r="P121" s="131">
        <v>45108</v>
      </c>
      <c r="Q121" s="108">
        <v>8677.6390890396924</v>
      </c>
      <c r="R121" s="108">
        <v>8460.7900749752243</v>
      </c>
      <c r="S121" s="108">
        <v>8899.5783517472191</v>
      </c>
    </row>
    <row r="122" spans="2:19" x14ac:dyDescent="0.25">
      <c r="B122" s="131">
        <v>44774</v>
      </c>
      <c r="C122" s="108">
        <v>6954</v>
      </c>
      <c r="D122" s="108"/>
      <c r="E122" s="108"/>
      <c r="F122" s="108"/>
      <c r="G122" s="108"/>
      <c r="H122" s="108"/>
      <c r="I122" s="108"/>
      <c r="J122" s="108"/>
      <c r="K122" s="108"/>
      <c r="L122" s="108"/>
      <c r="M122" s="108"/>
      <c r="N122" s="108"/>
      <c r="P122" s="131">
        <v>45139</v>
      </c>
      <c r="Q122" s="108">
        <v>7298.9834838043207</v>
      </c>
      <c r="R122" s="108">
        <v>7087.5004382968846</v>
      </c>
      <c r="S122" s="108">
        <v>7523.5361485422436</v>
      </c>
    </row>
    <row r="123" spans="2:19" x14ac:dyDescent="0.25">
      <c r="B123" s="131">
        <v>44805</v>
      </c>
      <c r="C123" s="108">
        <v>6968</v>
      </c>
      <c r="D123" s="108"/>
      <c r="E123" s="108"/>
      <c r="F123" s="108"/>
      <c r="G123" s="108"/>
      <c r="H123" s="108"/>
      <c r="I123" s="108"/>
      <c r="J123" s="108"/>
      <c r="K123" s="108"/>
      <c r="L123" s="108"/>
      <c r="M123" s="108"/>
      <c r="N123" s="108"/>
      <c r="P123" s="131">
        <v>45170</v>
      </c>
      <c r="Q123" s="108">
        <v>6827.7054990367742</v>
      </c>
      <c r="R123" s="108">
        <v>6614.133641822109</v>
      </c>
      <c r="S123" s="108">
        <v>7062.3757600122117</v>
      </c>
    </row>
    <row r="124" spans="2:19" x14ac:dyDescent="0.25">
      <c r="B124" s="131">
        <v>44835</v>
      </c>
      <c r="C124" s="108">
        <v>6990</v>
      </c>
      <c r="D124" s="108"/>
      <c r="E124" s="108"/>
      <c r="F124" s="108"/>
      <c r="G124" s="108"/>
      <c r="H124" s="108"/>
      <c r="I124" s="108"/>
      <c r="J124" s="108"/>
      <c r="K124" s="108"/>
      <c r="L124" s="108"/>
      <c r="M124" s="108"/>
      <c r="N124" s="108"/>
      <c r="P124" s="131">
        <v>45200</v>
      </c>
      <c r="Q124" s="108">
        <v>7294.68956475497</v>
      </c>
      <c r="R124" s="108">
        <v>7085.369254535829</v>
      </c>
      <c r="S124" s="108">
        <v>7514.0810685366214</v>
      </c>
    </row>
    <row r="125" spans="2:19" x14ac:dyDescent="0.25">
      <c r="B125" s="131">
        <v>44866</v>
      </c>
      <c r="C125" s="108">
        <v>6869</v>
      </c>
      <c r="D125" s="108"/>
      <c r="E125" s="108"/>
      <c r="F125" s="108"/>
      <c r="G125" s="108"/>
      <c r="H125" s="108"/>
      <c r="I125" s="108"/>
      <c r="J125" s="108"/>
      <c r="K125" s="108"/>
      <c r="L125" s="108"/>
      <c r="M125" s="108"/>
      <c r="N125" s="108"/>
      <c r="P125" s="131">
        <v>45231</v>
      </c>
      <c r="Q125" s="108">
        <v>6823.4115799744404</v>
      </c>
      <c r="R125" s="108">
        <v>6610.9961992220651</v>
      </c>
      <c r="S125" s="108">
        <v>7039.704103518181</v>
      </c>
    </row>
    <row r="126" spans="2:19" x14ac:dyDescent="0.25">
      <c r="B126" s="131">
        <v>44896</v>
      </c>
      <c r="C126" s="108">
        <v>6822</v>
      </c>
      <c r="E126" s="131"/>
      <c r="F126" s="153"/>
      <c r="G126" s="78"/>
      <c r="P126" s="131">
        <v>45261</v>
      </c>
      <c r="Q126" s="108">
        <v>7290.3956457265303</v>
      </c>
      <c r="R126" s="108">
        <v>7068.4913582340523</v>
      </c>
      <c r="S126" s="108">
        <v>7508.9470063103508</v>
      </c>
    </row>
    <row r="127" spans="2:19" x14ac:dyDescent="0.25">
      <c r="B127" s="131"/>
      <c r="C127" s="108"/>
      <c r="E127" s="131"/>
      <c r="F127" s="153"/>
      <c r="G127" s="78"/>
      <c r="P127" s="131">
        <v>45292</v>
      </c>
      <c r="Q127" s="108">
        <v>6819.1176609339518</v>
      </c>
      <c r="R127" s="108">
        <v>6598.1580648518911</v>
      </c>
      <c r="S127" s="108">
        <v>7034.9517901915242</v>
      </c>
    </row>
    <row r="128" spans="2:19" x14ac:dyDescent="0.25">
      <c r="E128" s="131"/>
      <c r="F128" s="108"/>
      <c r="G128" s="78"/>
      <c r="P128" s="131">
        <v>45323</v>
      </c>
      <c r="Q128" s="108">
        <v>6817.6233605333928</v>
      </c>
      <c r="R128" s="108">
        <v>6601.4945455568613</v>
      </c>
      <c r="S128" s="108">
        <v>7019.3073074785234</v>
      </c>
    </row>
    <row r="129" spans="5:19" x14ac:dyDescent="0.25">
      <c r="E129" s="131"/>
      <c r="F129" s="108"/>
      <c r="G129" s="78"/>
      <c r="P129" s="131">
        <v>45352</v>
      </c>
      <c r="Q129" s="108">
        <v>8660.4634128340876</v>
      </c>
      <c r="R129" s="108">
        <v>8440.6069823852613</v>
      </c>
      <c r="S129" s="108">
        <v>8883.8664093188418</v>
      </c>
    </row>
    <row r="130" spans="5:19" x14ac:dyDescent="0.25">
      <c r="E130" s="131"/>
      <c r="F130" s="108"/>
      <c r="G130" s="78"/>
      <c r="P130" s="131">
        <v>45383</v>
      </c>
      <c r="Q130" s="108">
        <v>7281.8078076002412</v>
      </c>
      <c r="R130" s="108">
        <v>7062.9339768851059</v>
      </c>
      <c r="S130" s="108">
        <v>7492.2492535179736</v>
      </c>
    </row>
    <row r="131" spans="5:19" x14ac:dyDescent="0.25">
      <c r="E131" s="131"/>
      <c r="F131" s="108"/>
      <c r="G131" s="78"/>
      <c r="P131" s="131">
        <v>45413</v>
      </c>
      <c r="Q131" s="108">
        <v>8656.1694937717475</v>
      </c>
      <c r="R131" s="108">
        <v>8421.2875727236533</v>
      </c>
      <c r="S131" s="108">
        <v>8870.3444849128973</v>
      </c>
    </row>
    <row r="132" spans="5:19" x14ac:dyDescent="0.25">
      <c r="E132" s="131"/>
      <c r="F132" s="108"/>
      <c r="G132" s="78"/>
      <c r="P132" s="131">
        <v>45444</v>
      </c>
      <c r="Q132" s="108">
        <v>7277.5138885508841</v>
      </c>
      <c r="R132" s="108">
        <v>7055.9900173829747</v>
      </c>
      <c r="S132" s="108">
        <v>7496.2182793001903</v>
      </c>
    </row>
    <row r="133" spans="5:19" x14ac:dyDescent="0.25">
      <c r="E133" s="131"/>
      <c r="F133" s="108"/>
      <c r="G133" s="78"/>
      <c r="P133" s="131">
        <v>45474</v>
      </c>
      <c r="Q133" s="108">
        <v>8651.8755747231389</v>
      </c>
      <c r="R133" s="108">
        <v>8433.5653841231633</v>
      </c>
      <c r="S133" s="108">
        <v>8865.3951461332581</v>
      </c>
    </row>
    <row r="134" spans="5:19" x14ac:dyDescent="0.25">
      <c r="E134" s="131"/>
      <c r="F134" s="108"/>
      <c r="G134" s="78"/>
      <c r="P134" s="131">
        <v>45505</v>
      </c>
      <c r="Q134" s="108">
        <v>7273.2199694877418</v>
      </c>
      <c r="R134" s="108">
        <v>7060.1360899661204</v>
      </c>
      <c r="S134" s="108">
        <v>7476.561309222936</v>
      </c>
    </row>
    <row r="135" spans="5:19" x14ac:dyDescent="0.25">
      <c r="E135" s="131"/>
      <c r="F135" s="108"/>
      <c r="G135" s="78"/>
      <c r="P135" s="131">
        <v>45536</v>
      </c>
      <c r="Q135" s="108">
        <v>6801.9419846821183</v>
      </c>
      <c r="R135" s="108">
        <v>6584.3726582030886</v>
      </c>
      <c r="S135" s="108">
        <v>7011.4697947812847</v>
      </c>
    </row>
    <row r="136" spans="5:19" x14ac:dyDescent="0.25">
      <c r="E136" s="131"/>
      <c r="F136" s="108"/>
      <c r="G136" s="78"/>
      <c r="P136" s="131">
        <v>45566</v>
      </c>
      <c r="Q136" s="108">
        <v>7268.9260503956712</v>
      </c>
      <c r="R136" s="108">
        <v>7045.9823737051011</v>
      </c>
      <c r="S136" s="108">
        <v>7494.3083206747488</v>
      </c>
    </row>
    <row r="137" spans="5:19" x14ac:dyDescent="0.25">
      <c r="E137" s="131"/>
      <c r="F137" s="108"/>
      <c r="G137" s="78"/>
      <c r="P137" s="131">
        <v>45597</v>
      </c>
      <c r="Q137" s="108">
        <v>6797.6480656433541</v>
      </c>
      <c r="R137" s="108">
        <v>6580.7060255017013</v>
      </c>
      <c r="S137" s="108">
        <v>7013.9034918837488</v>
      </c>
    </row>
    <row r="138" spans="5:19" x14ac:dyDescent="0.25">
      <c r="E138" s="131"/>
      <c r="F138" s="108"/>
      <c r="G138" s="78"/>
      <c r="P138" s="131">
        <v>45627</v>
      </c>
      <c r="Q138" s="108">
        <v>7264.6321313961598</v>
      </c>
      <c r="R138" s="108">
        <v>7033.0601181584243</v>
      </c>
      <c r="S138" s="108">
        <v>7467.5747816133189</v>
      </c>
    </row>
    <row r="139" spans="5:19" x14ac:dyDescent="0.25">
      <c r="E139" s="131"/>
      <c r="F139" s="108"/>
      <c r="G139" s="78"/>
      <c r="P139" s="131">
        <v>45658</v>
      </c>
      <c r="Q139" s="108">
        <v>6793.3541466003771</v>
      </c>
      <c r="R139" s="108">
        <v>6586.6629429425266</v>
      </c>
      <c r="S139" s="108">
        <v>6994.7912657045599</v>
      </c>
    </row>
    <row r="140" spans="5:19" x14ac:dyDescent="0.25">
      <c r="E140" s="131"/>
      <c r="F140" s="108"/>
      <c r="G140" s="78"/>
      <c r="P140" s="131">
        <v>45689</v>
      </c>
      <c r="Q140" s="108">
        <v>6791.8598461864121</v>
      </c>
      <c r="R140" s="108">
        <v>6563.7603460400151</v>
      </c>
      <c r="S140" s="108">
        <v>7017.5037676627426</v>
      </c>
    </row>
    <row r="141" spans="5:19" x14ac:dyDescent="0.25">
      <c r="E141" s="131"/>
      <c r="F141" s="108"/>
      <c r="G141" s="78"/>
      <c r="P141" s="131">
        <v>45717</v>
      </c>
      <c r="Q141" s="108">
        <v>14842.685381917539</v>
      </c>
      <c r="R141" s="108">
        <v>14629.046926652811</v>
      </c>
      <c r="S141" s="108">
        <v>15054.789421965081</v>
      </c>
    </row>
    <row r="142" spans="5:19" x14ac:dyDescent="0.25">
      <c r="E142" s="131"/>
      <c r="F142" s="108"/>
      <c r="G142" s="78"/>
      <c r="P142" s="131">
        <v>45748</v>
      </c>
      <c r="Q142" s="108">
        <v>11184.25722752167</v>
      </c>
      <c r="R142" s="108">
        <v>10963.198883024839</v>
      </c>
      <c r="S142" s="108">
        <v>11412.132642153239</v>
      </c>
    </row>
    <row r="143" spans="5:19" x14ac:dyDescent="0.25">
      <c r="E143" s="131"/>
      <c r="F143" s="108"/>
      <c r="G143" s="78"/>
      <c r="P143" s="131">
        <v>45778</v>
      </c>
      <c r="Q143" s="108">
        <v>14838.39146285573</v>
      </c>
      <c r="R143" s="108">
        <v>14624.85952998179</v>
      </c>
      <c r="S143" s="108">
        <v>15063.469793214301</v>
      </c>
    </row>
    <row r="144" spans="5:19" x14ac:dyDescent="0.25">
      <c r="E144" s="131"/>
      <c r="F144" s="108"/>
      <c r="G144" s="78"/>
      <c r="P144" s="131">
        <v>45809</v>
      </c>
      <c r="Q144" s="108">
        <v>11179.963308472021</v>
      </c>
      <c r="R144" s="108">
        <v>10967.13102224131</v>
      </c>
      <c r="S144" s="108">
        <v>11398.993303577099</v>
      </c>
    </row>
    <row r="145" spans="5:19" x14ac:dyDescent="0.25">
      <c r="E145" s="131"/>
      <c r="F145" s="108"/>
      <c r="G145" s="78"/>
      <c r="P145" s="131">
        <v>45839</v>
      </c>
      <c r="Q145" s="108">
        <v>14834.097543787741</v>
      </c>
      <c r="R145" s="108">
        <v>14619.796969632889</v>
      </c>
      <c r="S145" s="108">
        <v>15057.470286008491</v>
      </c>
    </row>
    <row r="146" spans="5:19" x14ac:dyDescent="0.25">
      <c r="E146" s="131"/>
      <c r="F146" s="108"/>
      <c r="G146" s="78"/>
      <c r="P146" s="131">
        <v>45870</v>
      </c>
      <c r="Q146" s="108">
        <v>11175.669389431519</v>
      </c>
      <c r="R146" s="108">
        <v>10942.5037991727</v>
      </c>
      <c r="S146" s="108">
        <v>11384.75377268864</v>
      </c>
    </row>
    <row r="147" spans="5:19" x14ac:dyDescent="0.25">
      <c r="E147" s="131"/>
      <c r="F147" s="108"/>
      <c r="G147" s="78"/>
      <c r="P147" s="131">
        <v>45901</v>
      </c>
      <c r="Q147" s="108">
        <v>8621.818141331958</v>
      </c>
      <c r="R147" s="108">
        <v>8403.1086275241705</v>
      </c>
      <c r="S147" s="108">
        <v>8834.8979457805162</v>
      </c>
    </row>
    <row r="148" spans="5:19" x14ac:dyDescent="0.25">
      <c r="E148" s="131"/>
      <c r="F148" s="108"/>
      <c r="G148" s="78"/>
      <c r="P148" s="131">
        <v>45931</v>
      </c>
      <c r="Q148" s="108">
        <v>11171.375470360759</v>
      </c>
      <c r="R148" s="108">
        <v>10958.673602740409</v>
      </c>
      <c r="S148" s="108">
        <v>11387.847653987719</v>
      </c>
    </row>
    <row r="149" spans="5:19" x14ac:dyDescent="0.25">
      <c r="E149" s="131"/>
      <c r="F149" s="108"/>
      <c r="G149" s="78"/>
      <c r="P149" s="131">
        <v>45962</v>
      </c>
      <c r="Q149" s="108">
        <v>8617.5242222681682</v>
      </c>
      <c r="R149" s="108">
        <v>8407.9650737132451</v>
      </c>
      <c r="S149" s="108">
        <v>8842.0652368014453</v>
      </c>
    </row>
    <row r="150" spans="5:19" x14ac:dyDescent="0.25">
      <c r="E150" s="131"/>
      <c r="F150" s="108"/>
      <c r="G150" s="78"/>
      <c r="P150" s="131">
        <v>45992</v>
      </c>
      <c r="Q150" s="108">
        <v>11167.08155131111</v>
      </c>
      <c r="R150" s="108">
        <v>10939.02028358423</v>
      </c>
      <c r="S150" s="108">
        <v>11366.148368153979</v>
      </c>
    </row>
    <row r="151" spans="5:19" x14ac:dyDescent="0.25">
      <c r="E151" s="131"/>
      <c r="F151" s="108"/>
      <c r="G151" s="78"/>
      <c r="P151" s="131"/>
      <c r="Q151" s="108"/>
      <c r="R151" s="108"/>
      <c r="S151" s="108"/>
    </row>
    <row r="152" spans="5:19" x14ac:dyDescent="0.25">
      <c r="E152" s="131"/>
      <c r="F152" s="108"/>
      <c r="G152" s="78"/>
    </row>
    <row r="153" spans="5:19" x14ac:dyDescent="0.25">
      <c r="E153" s="131"/>
      <c r="F153" s="108"/>
      <c r="G153" s="78"/>
    </row>
    <row r="154" spans="5:19" x14ac:dyDescent="0.25">
      <c r="E154" s="131"/>
      <c r="F154" s="108"/>
      <c r="G154" s="78"/>
    </row>
    <row r="155" spans="5:19" x14ac:dyDescent="0.25">
      <c r="E155" s="131"/>
      <c r="F155" s="108"/>
      <c r="G155" s="78"/>
    </row>
    <row r="156" spans="5:19" x14ac:dyDescent="0.25">
      <c r="E156" s="131"/>
      <c r="F156" s="108"/>
      <c r="G156" s="78"/>
    </row>
    <row r="157" spans="5:19" x14ac:dyDescent="0.25">
      <c r="E157" s="131"/>
      <c r="F157" s="108"/>
      <c r="G157" s="78"/>
    </row>
    <row r="158" spans="5:19" x14ac:dyDescent="0.25">
      <c r="E158" s="131"/>
      <c r="F158" s="108"/>
      <c r="G158" s="78"/>
    </row>
    <row r="159" spans="5:19" x14ac:dyDescent="0.25">
      <c r="E159" s="131"/>
      <c r="F159" s="108"/>
      <c r="G159" s="78"/>
    </row>
    <row r="160" spans="5:19" x14ac:dyDescent="0.25">
      <c r="E160" s="131"/>
      <c r="F160" s="108"/>
      <c r="G160" s="78"/>
    </row>
    <row r="161" spans="5:7" x14ac:dyDescent="0.25">
      <c r="E161" s="131"/>
      <c r="F161" s="108"/>
      <c r="G161" s="78"/>
    </row>
    <row r="162" spans="5:7" x14ac:dyDescent="0.25">
      <c r="E162" s="131"/>
      <c r="F162" s="108"/>
      <c r="G162" s="78"/>
    </row>
    <row r="163" spans="5:7" x14ac:dyDescent="0.25">
      <c r="E163" s="131"/>
      <c r="F163" s="108"/>
      <c r="G163" s="78"/>
    </row>
  </sheetData>
  <mergeCells count="2">
    <mergeCell ref="Q67:Z68"/>
    <mergeCell ref="Q111:Z112"/>
  </mergeCells>
  <pageMargins left="0.7" right="0.7" top="0.75" bottom="0.75" header="0.3" footer="0.3"/>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BABA7-8FB7-46CF-B63D-3A513102A057}">
  <sheetPr>
    <tabColor rgb="FFE6E6E6"/>
  </sheetPr>
  <dimension ref="A1:X163"/>
  <sheetViews>
    <sheetView showGridLines="0" topLeftCell="M111" zoomScale="120" zoomScaleNormal="120" workbookViewId="0">
      <selection activeCell="Q111" sqref="Q111:X112"/>
    </sheetView>
  </sheetViews>
  <sheetFormatPr defaultRowHeight="10.8" x14ac:dyDescent="0.25"/>
  <cols>
    <col min="1" max="1" width="2.5546875" style="32" customWidth="1"/>
    <col min="2" max="2" width="9.77734375" style="32" bestFit="1" customWidth="1"/>
    <col min="3" max="3" width="18.5546875" style="32" bestFit="1" customWidth="1"/>
    <col min="4" max="4" width="9.109375" style="32" bestFit="1" customWidth="1"/>
    <col min="5" max="5" width="9.6640625" style="32" bestFit="1" customWidth="1"/>
    <col min="6" max="6" width="9.21875" style="32" bestFit="1" customWidth="1"/>
    <col min="7" max="7" width="9.5546875" style="32" customWidth="1"/>
    <col min="8" max="8" width="9.109375" style="32" bestFit="1" customWidth="1"/>
    <col min="9" max="9" width="8.77734375" style="32" bestFit="1" customWidth="1"/>
    <col min="10" max="10" width="9.33203125" style="32" bestFit="1" customWidth="1"/>
    <col min="11" max="11" width="9.109375" style="32" bestFit="1" customWidth="1"/>
    <col min="12" max="12" width="9.21875" style="32" bestFit="1" customWidth="1"/>
    <col min="13" max="13" width="9.44140625" style="32" bestFit="1" customWidth="1"/>
    <col min="14" max="14" width="9.33203125" style="32" customWidth="1"/>
    <col min="15" max="15" width="1.44140625" style="32" customWidth="1"/>
    <col min="16" max="20" width="17.33203125" style="32" bestFit="1" customWidth="1"/>
    <col min="21" max="21" width="10.5546875" style="32" bestFit="1" customWidth="1"/>
    <col min="22" max="16384" width="8.88671875" style="32"/>
  </cols>
  <sheetData>
    <row r="1" spans="1:24" customFormat="1" ht="14.4" x14ac:dyDescent="0.3"/>
    <row r="2" spans="1:24" customFormat="1" ht="23.4" x14ac:dyDescent="0.45">
      <c r="B2" s="52" t="s">
        <v>297</v>
      </c>
      <c r="C2" s="51"/>
      <c r="D2" s="51"/>
      <c r="E2" s="51"/>
      <c r="F2" s="51"/>
      <c r="G2" s="51"/>
      <c r="H2" s="51"/>
      <c r="I2" s="51"/>
      <c r="J2" s="51"/>
      <c r="K2" s="51"/>
      <c r="L2" s="51"/>
      <c r="M2" s="51"/>
      <c r="N2" s="51"/>
      <c r="O2" s="51"/>
      <c r="P2" s="51"/>
      <c r="Q2" s="51"/>
      <c r="R2" s="51"/>
      <c r="S2" s="51"/>
      <c r="T2" s="51"/>
      <c r="U2" s="51"/>
      <c r="V2" s="51"/>
      <c r="W2" s="51"/>
      <c r="X2" s="51"/>
    </row>
    <row r="3" spans="1:24" customFormat="1" ht="14.4" x14ac:dyDescent="0.3">
      <c r="B3" s="204" t="s">
        <v>308</v>
      </c>
      <c r="C3" s="53"/>
      <c r="D3" s="53"/>
      <c r="E3" s="53"/>
      <c r="F3" s="53"/>
      <c r="G3" s="53"/>
      <c r="H3" s="53"/>
      <c r="I3" s="53"/>
      <c r="J3" s="53"/>
      <c r="K3" s="53"/>
      <c r="L3" s="53"/>
      <c r="M3" s="53"/>
      <c r="N3" s="53"/>
      <c r="O3" s="53"/>
      <c r="P3" s="53"/>
      <c r="Q3" s="53"/>
      <c r="R3" s="53"/>
      <c r="S3" s="53"/>
      <c r="T3" s="53"/>
      <c r="U3" s="53"/>
      <c r="V3" s="53"/>
      <c r="W3" s="53"/>
      <c r="X3" s="53"/>
    </row>
    <row r="4" spans="1:24" ht="14.4" x14ac:dyDescent="0.3">
      <c r="A4"/>
    </row>
    <row r="5" spans="1:24" ht="14.4" x14ac:dyDescent="0.3">
      <c r="A5"/>
      <c r="B5" s="51" t="s">
        <v>216</v>
      </c>
      <c r="C5" s="51"/>
      <c r="D5" s="51"/>
      <c r="E5" s="51"/>
      <c r="F5" s="51"/>
      <c r="G5" s="51"/>
      <c r="H5" s="51"/>
      <c r="I5" s="51"/>
      <c r="J5" s="51"/>
      <c r="K5" s="51"/>
      <c r="L5" s="51"/>
      <c r="M5" s="51"/>
      <c r="N5" s="51"/>
      <c r="P5" s="51" t="s">
        <v>199</v>
      </c>
      <c r="Q5" s="51"/>
      <c r="R5" s="51"/>
      <c r="S5" s="51"/>
      <c r="T5" s="51"/>
      <c r="U5" s="51"/>
      <c r="V5" s="51"/>
      <c r="W5" s="51"/>
      <c r="X5" s="51"/>
    </row>
    <row r="6" spans="1:24" ht="14.4" x14ac:dyDescent="0.3">
      <c r="A6"/>
    </row>
    <row r="7" spans="1:24" ht="14.4" x14ac:dyDescent="0.3">
      <c r="A7"/>
      <c r="B7" s="110" t="s">
        <v>200</v>
      </c>
      <c r="C7" s="111"/>
      <c r="D7" s="111"/>
      <c r="E7" s="111"/>
      <c r="F7" s="111"/>
      <c r="G7" s="111"/>
      <c r="H7" s="111"/>
      <c r="I7" s="111"/>
      <c r="J7" s="111"/>
      <c r="K7" s="111"/>
      <c r="L7" s="111"/>
      <c r="M7" s="111"/>
      <c r="N7" s="111"/>
      <c r="P7" s="110" t="s">
        <v>177</v>
      </c>
      <c r="Q7" s="110"/>
      <c r="R7" s="110"/>
      <c r="S7" s="110"/>
      <c r="T7" s="110"/>
      <c r="U7" s="110"/>
      <c r="V7" s="110"/>
      <c r="W7" s="110"/>
      <c r="X7" s="110"/>
    </row>
    <row r="8" spans="1:24" ht="15" thickBot="1" x14ac:dyDescent="0.35">
      <c r="A8"/>
    </row>
    <row r="9" spans="1:24" ht="14.4" x14ac:dyDescent="0.3">
      <c r="A9"/>
      <c r="B9" s="104" t="s">
        <v>165</v>
      </c>
      <c r="C9" s="103" t="s">
        <v>164</v>
      </c>
      <c r="D9" s="103" t="s">
        <v>166</v>
      </c>
      <c r="E9" s="103" t="s">
        <v>167</v>
      </c>
      <c r="F9" s="103" t="s">
        <v>168</v>
      </c>
      <c r="G9" s="103" t="s">
        <v>169</v>
      </c>
      <c r="H9" s="103" t="s">
        <v>170</v>
      </c>
      <c r="I9" s="103" t="s">
        <v>171</v>
      </c>
      <c r="J9" s="103" t="s">
        <v>172</v>
      </c>
      <c r="K9" s="103" t="s">
        <v>173</v>
      </c>
      <c r="L9" s="103" t="s">
        <v>174</v>
      </c>
      <c r="M9" s="103" t="s">
        <v>175</v>
      </c>
      <c r="N9" s="103" t="s">
        <v>176</v>
      </c>
      <c r="P9" s="112" t="s">
        <v>178</v>
      </c>
      <c r="Q9" s="112"/>
    </row>
    <row r="10" spans="1:24" ht="14.4" x14ac:dyDescent="0.3">
      <c r="A10"/>
      <c r="B10" s="103" t="s">
        <v>97</v>
      </c>
      <c r="C10" s="108">
        <v>76488</v>
      </c>
      <c r="D10" s="108">
        <v>92851</v>
      </c>
      <c r="E10" s="108">
        <v>123714</v>
      </c>
      <c r="F10" s="108">
        <v>155487</v>
      </c>
      <c r="G10" s="108">
        <v>158286</v>
      </c>
      <c r="H10" s="108">
        <v>184030</v>
      </c>
      <c r="I10" s="108">
        <v>206847</v>
      </c>
      <c r="J10" s="108">
        <v>196306</v>
      </c>
      <c r="K10" s="108">
        <v>227618</v>
      </c>
      <c r="L10" s="108">
        <v>242107</v>
      </c>
      <c r="M10" s="108">
        <v>234770</v>
      </c>
      <c r="N10" s="108">
        <v>251479</v>
      </c>
      <c r="P10" s="32" t="s">
        <v>179</v>
      </c>
      <c r="Q10" s="32">
        <v>0.19187400919978054</v>
      </c>
    </row>
    <row r="11" spans="1:24" ht="14.4" x14ac:dyDescent="0.3">
      <c r="A11"/>
      <c r="B11" s="103" t="s">
        <v>92</v>
      </c>
      <c r="C11" s="107">
        <v>23528.779387905437</v>
      </c>
      <c r="D11" s="107">
        <v>39219.037164268389</v>
      </c>
      <c r="E11" s="107">
        <v>44252.2452276529</v>
      </c>
      <c r="F11" s="107">
        <v>38420.474355056765</v>
      </c>
      <c r="G11" s="107">
        <v>42374.052192344971</v>
      </c>
      <c r="H11" s="107">
        <v>49909.082668559247</v>
      </c>
      <c r="I11" s="107">
        <v>57182.159361059661</v>
      </c>
      <c r="J11" s="107">
        <v>29301.326665010507</v>
      </c>
      <c r="K11" s="107">
        <v>18096.988120846418</v>
      </c>
      <c r="L11" s="107">
        <v>29995.669990594382</v>
      </c>
      <c r="M11" s="107">
        <v>28891.200042906621</v>
      </c>
      <c r="N11" s="107">
        <v>26612.874000687167</v>
      </c>
      <c r="P11" s="32" t="s">
        <v>180</v>
      </c>
      <c r="Q11" s="32">
        <v>3.6815635406397464E-2</v>
      </c>
    </row>
    <row r="12" spans="1:24" ht="14.4" x14ac:dyDescent="0.3">
      <c r="A12"/>
      <c r="P12" s="32" t="s">
        <v>181</v>
      </c>
      <c r="Q12" s="32">
        <v>-5.9502801052962795E-2</v>
      </c>
    </row>
    <row r="13" spans="1:24" ht="14.4" x14ac:dyDescent="0.3">
      <c r="A13"/>
      <c r="B13" s="109" t="str" cm="1">
        <f t="array" ref="B13:C25">TRANSPOSE(B10:N11)</f>
        <v>New Riders</v>
      </c>
      <c r="C13" s="109" t="str">
        <v>Rider Paid Acquisition Spend</v>
      </c>
      <c r="D13" s="136"/>
      <c r="E13"/>
      <c r="F13"/>
      <c r="G13"/>
      <c r="H13"/>
      <c r="I13"/>
      <c r="J13"/>
      <c r="K13"/>
      <c r="L13"/>
      <c r="M13"/>
      <c r="N13"/>
      <c r="O13"/>
      <c r="P13" s="32" t="s">
        <v>182</v>
      </c>
      <c r="Q13" s="32">
        <v>60322.154325857453</v>
      </c>
    </row>
    <row r="14" spans="1:24" ht="15" thickBot="1" x14ac:dyDescent="0.35">
      <c r="A14"/>
      <c r="B14" s="105">
        <v>76488</v>
      </c>
      <c r="C14" s="106">
        <v>23528.779387905437</v>
      </c>
      <c r="D14"/>
      <c r="E14"/>
      <c r="F14"/>
      <c r="G14"/>
      <c r="H14"/>
      <c r="I14"/>
      <c r="J14"/>
      <c r="K14"/>
      <c r="L14"/>
      <c r="M14"/>
      <c r="N14"/>
      <c r="O14"/>
      <c r="P14" s="113" t="s">
        <v>183</v>
      </c>
      <c r="Q14" s="113">
        <v>12</v>
      </c>
    </row>
    <row r="15" spans="1:24" ht="14.4" x14ac:dyDescent="0.3">
      <c r="A15"/>
      <c r="B15" s="105">
        <v>92851</v>
      </c>
      <c r="C15" s="106">
        <v>39219.037164268389</v>
      </c>
      <c r="D15"/>
      <c r="E15"/>
      <c r="F15"/>
      <c r="G15"/>
      <c r="H15"/>
      <c r="I15"/>
      <c r="J15"/>
      <c r="K15"/>
      <c r="L15"/>
      <c r="M15"/>
      <c r="N15"/>
      <c r="O15"/>
    </row>
    <row r="16" spans="1:24" ht="15" thickBot="1" x14ac:dyDescent="0.35">
      <c r="A16"/>
      <c r="B16" s="105">
        <v>123714</v>
      </c>
      <c r="C16" s="106">
        <v>44252.2452276529</v>
      </c>
      <c r="D16"/>
      <c r="E16"/>
      <c r="F16"/>
      <c r="G16"/>
      <c r="H16"/>
      <c r="I16"/>
      <c r="J16"/>
      <c r="K16"/>
      <c r="L16"/>
      <c r="M16"/>
      <c r="N16"/>
      <c r="O16"/>
      <c r="P16" s="32" t="s">
        <v>184</v>
      </c>
    </row>
    <row r="17" spans="1:22" ht="14.4" x14ac:dyDescent="0.3">
      <c r="A17"/>
      <c r="B17" s="105">
        <v>155487</v>
      </c>
      <c r="C17" s="106">
        <v>38420.474355056765</v>
      </c>
      <c r="D17"/>
      <c r="E17"/>
      <c r="F17"/>
      <c r="G17"/>
      <c r="H17"/>
      <c r="I17"/>
      <c r="J17"/>
      <c r="K17"/>
      <c r="L17"/>
      <c r="M17"/>
      <c r="N17"/>
      <c r="O17"/>
      <c r="P17" s="114"/>
      <c r="Q17" s="114" t="s">
        <v>189</v>
      </c>
      <c r="R17" s="114" t="s">
        <v>190</v>
      </c>
      <c r="S17" s="114" t="s">
        <v>191</v>
      </c>
      <c r="T17" s="114" t="s">
        <v>192</v>
      </c>
      <c r="U17" s="114" t="s">
        <v>193</v>
      </c>
    </row>
    <row r="18" spans="1:22" ht="14.4" x14ac:dyDescent="0.3">
      <c r="A18"/>
      <c r="B18" s="105">
        <v>158286</v>
      </c>
      <c r="C18" s="106">
        <v>42374.052192344971</v>
      </c>
      <c r="D18"/>
      <c r="E18"/>
      <c r="F18"/>
      <c r="G18"/>
      <c r="H18"/>
      <c r="I18"/>
      <c r="J18"/>
      <c r="K18"/>
      <c r="L18"/>
      <c r="M18"/>
      <c r="N18"/>
      <c r="O18"/>
      <c r="P18" s="32" t="s">
        <v>185</v>
      </c>
      <c r="Q18" s="32">
        <v>1</v>
      </c>
      <c r="R18" s="32">
        <v>1390838049.1243668</v>
      </c>
      <c r="S18" s="32">
        <v>1390838049.1243668</v>
      </c>
      <c r="T18" s="32">
        <v>0.38222833301422132</v>
      </c>
      <c r="U18" s="32">
        <v>0.55023405119318824</v>
      </c>
    </row>
    <row r="19" spans="1:22" ht="14.4" x14ac:dyDescent="0.3">
      <c r="A19"/>
      <c r="B19" s="105">
        <v>184030</v>
      </c>
      <c r="C19" s="106">
        <v>49909.082668559247</v>
      </c>
      <c r="D19"/>
      <c r="E19"/>
      <c r="F19"/>
      <c r="G19"/>
      <c r="H19"/>
      <c r="I19"/>
      <c r="J19"/>
      <c r="K19"/>
      <c r="L19"/>
      <c r="M19"/>
      <c r="N19"/>
      <c r="O19"/>
      <c r="P19" s="32" t="s">
        <v>186</v>
      </c>
      <c r="Q19" s="32">
        <v>10</v>
      </c>
      <c r="R19" s="32">
        <v>36387623025.125633</v>
      </c>
      <c r="S19" s="32">
        <v>3638762302.5125632</v>
      </c>
    </row>
    <row r="20" spans="1:22" ht="15" thickBot="1" x14ac:dyDescent="0.35">
      <c r="A20"/>
      <c r="B20" s="105">
        <v>206847</v>
      </c>
      <c r="C20" s="106">
        <v>57182.159361059661</v>
      </c>
      <c r="D20"/>
      <c r="E20"/>
      <c r="F20"/>
      <c r="G20"/>
      <c r="H20"/>
      <c r="I20"/>
      <c r="J20"/>
      <c r="K20"/>
      <c r="L20"/>
      <c r="M20"/>
      <c r="N20"/>
      <c r="O20"/>
      <c r="P20" s="113" t="s">
        <v>187</v>
      </c>
      <c r="Q20" s="113">
        <v>11</v>
      </c>
      <c r="R20" s="113">
        <v>37778461074.25</v>
      </c>
      <c r="S20" s="113"/>
      <c r="T20" s="113"/>
      <c r="U20" s="113"/>
    </row>
    <row r="21" spans="1:22" ht="15" thickBot="1" x14ac:dyDescent="0.35">
      <c r="A21"/>
      <c r="B21" s="105">
        <v>196306</v>
      </c>
      <c r="C21" s="106">
        <v>29301.326665010507</v>
      </c>
      <c r="D21"/>
      <c r="E21"/>
      <c r="F21"/>
      <c r="G21"/>
      <c r="H21"/>
      <c r="I21"/>
      <c r="J21"/>
      <c r="K21"/>
      <c r="L21"/>
      <c r="M21"/>
      <c r="N21"/>
      <c r="O21"/>
    </row>
    <row r="22" spans="1:22" ht="14.4" x14ac:dyDescent="0.3">
      <c r="A22"/>
      <c r="B22" s="105">
        <v>227618</v>
      </c>
      <c r="C22" s="106">
        <v>18096.988120846418</v>
      </c>
      <c r="D22"/>
      <c r="E22"/>
      <c r="F22"/>
      <c r="G22"/>
      <c r="H22"/>
      <c r="I22"/>
      <c r="J22"/>
      <c r="K22"/>
      <c r="L22"/>
      <c r="M22"/>
      <c r="N22"/>
      <c r="O22"/>
      <c r="P22" s="114"/>
      <c r="Q22" s="114" t="s">
        <v>194</v>
      </c>
      <c r="R22" s="114" t="s">
        <v>182</v>
      </c>
      <c r="S22" s="114" t="s">
        <v>195</v>
      </c>
      <c r="T22" s="114" t="s">
        <v>196</v>
      </c>
      <c r="U22" s="114" t="s">
        <v>197</v>
      </c>
      <c r="V22" s="114" t="s">
        <v>198</v>
      </c>
    </row>
    <row r="23" spans="1:22" ht="14.4" x14ac:dyDescent="0.3">
      <c r="A23"/>
      <c r="B23" s="105">
        <v>242107</v>
      </c>
      <c r="C23" s="106">
        <v>29995.669990594382</v>
      </c>
      <c r="D23"/>
      <c r="E23"/>
      <c r="F23"/>
      <c r="G23"/>
      <c r="H23"/>
      <c r="I23"/>
      <c r="J23"/>
      <c r="K23"/>
      <c r="L23"/>
      <c r="M23"/>
      <c r="N23"/>
      <c r="O23"/>
      <c r="P23" s="32" t="s">
        <v>188</v>
      </c>
      <c r="Q23" s="32">
        <v>213944.52945906756</v>
      </c>
      <c r="R23" s="32">
        <v>58888.252306919079</v>
      </c>
      <c r="S23" s="32">
        <v>3.6330595845163183</v>
      </c>
      <c r="T23" s="32">
        <v>4.5892444011852726E-3</v>
      </c>
      <c r="U23" s="32">
        <v>82733.326568450808</v>
      </c>
      <c r="V23" s="32">
        <v>345155.73234968435</v>
      </c>
    </row>
    <row r="24" spans="1:22" ht="15" thickBot="1" x14ac:dyDescent="0.35">
      <c r="A24"/>
      <c r="B24" s="105">
        <v>234770</v>
      </c>
      <c r="C24" s="106">
        <v>28891.200042906621</v>
      </c>
      <c r="D24"/>
      <c r="E24"/>
      <c r="F24"/>
      <c r="G24"/>
      <c r="H24"/>
      <c r="I24"/>
      <c r="J24"/>
      <c r="K24"/>
      <c r="L24"/>
      <c r="M24"/>
      <c r="N24"/>
      <c r="O24"/>
      <c r="P24" s="113" t="s">
        <v>92</v>
      </c>
      <c r="Q24" s="113">
        <v>-0.97561260269021555</v>
      </c>
      <c r="R24" s="113">
        <v>1.5780325734278371</v>
      </c>
      <c r="S24" s="113">
        <v>-0.61824617509064994</v>
      </c>
      <c r="T24" s="113">
        <v>0.55023405119318958</v>
      </c>
      <c r="U24" s="113">
        <v>-4.4916882892446628</v>
      </c>
      <c r="V24" s="113">
        <v>2.5404630838642319</v>
      </c>
    </row>
    <row r="25" spans="1:22" ht="14.4" x14ac:dyDescent="0.3">
      <c r="A25"/>
      <c r="B25" s="105">
        <v>251479</v>
      </c>
      <c r="C25" s="106">
        <v>26612.874000687167</v>
      </c>
      <c r="D25"/>
      <c r="E25"/>
      <c r="F25"/>
      <c r="G25"/>
      <c r="H25"/>
      <c r="I25"/>
      <c r="J25"/>
      <c r="K25"/>
      <c r="L25"/>
      <c r="M25"/>
      <c r="N25"/>
      <c r="O25"/>
      <c r="P25" s="183"/>
      <c r="Q25" s="183"/>
      <c r="R25" s="183"/>
      <c r="S25" s="183"/>
      <c r="T25" s="183"/>
      <c r="U25" s="183"/>
      <c r="V25" s="183"/>
    </row>
    <row r="26" spans="1:22" ht="14.4" x14ac:dyDescent="0.3">
      <c r="A26"/>
      <c r="B26"/>
      <c r="C26"/>
      <c r="D26"/>
      <c r="E26"/>
      <c r="F26"/>
      <c r="G26"/>
      <c r="H26"/>
      <c r="I26"/>
      <c r="J26"/>
      <c r="K26"/>
      <c r="L26"/>
      <c r="M26"/>
      <c r="N26"/>
      <c r="O26"/>
      <c r="P26" s="183"/>
      <c r="Q26" s="183"/>
      <c r="R26" s="183"/>
      <c r="S26" s="183"/>
      <c r="T26" s="183"/>
      <c r="U26" s="183"/>
      <c r="V26" s="183"/>
    </row>
    <row r="27" spans="1:22" ht="14.4" x14ac:dyDescent="0.3">
      <c r="A27"/>
      <c r="B27" s="110" t="s">
        <v>203</v>
      </c>
      <c r="C27" s="111"/>
      <c r="D27" s="111"/>
      <c r="E27" s="111"/>
      <c r="F27" s="111"/>
      <c r="G27" s="111"/>
      <c r="H27" s="111"/>
      <c r="I27" s="111"/>
      <c r="J27" s="111"/>
      <c r="K27" s="111"/>
      <c r="L27" s="111"/>
      <c r="M27" s="111"/>
      <c r="N27" s="111"/>
      <c r="O27"/>
      <c r="P27" s="183"/>
      <c r="Q27" s="183"/>
      <c r="R27" s="183"/>
      <c r="S27" s="183"/>
      <c r="T27" s="183"/>
      <c r="U27" s="183"/>
      <c r="V27" s="183"/>
    </row>
    <row r="29" spans="1:22" x14ac:dyDescent="0.25">
      <c r="B29" s="35" t="s">
        <v>201</v>
      </c>
      <c r="C29" s="35" t="s">
        <v>188</v>
      </c>
      <c r="D29" s="35" t="s">
        <v>202</v>
      </c>
    </row>
    <row r="30" spans="1:22" x14ac:dyDescent="0.25">
      <c r="B30" s="32" t="s">
        <v>204</v>
      </c>
      <c r="C30" s="121">
        <f>Q23</f>
        <v>213944.52945906756</v>
      </c>
      <c r="D30" s="121">
        <v>0</v>
      </c>
      <c r="E30" s="78" t="s">
        <v>325</v>
      </c>
    </row>
    <row r="31" spans="1:22" x14ac:dyDescent="0.25">
      <c r="B31" s="32" t="s">
        <v>205</v>
      </c>
      <c r="C31" s="121">
        <f>U23</f>
        <v>82733.326568450808</v>
      </c>
      <c r="D31" s="121">
        <v>0</v>
      </c>
      <c r="E31" s="78" t="s">
        <v>325</v>
      </c>
    </row>
    <row r="32" spans="1:22" x14ac:dyDescent="0.25">
      <c r="B32" s="32" t="s">
        <v>206</v>
      </c>
      <c r="C32" s="121">
        <f>V23</f>
        <v>345155.73234968435</v>
      </c>
      <c r="D32" s="121">
        <f>V24</f>
        <v>2.5404630838642319</v>
      </c>
    </row>
    <row r="35" spans="2:24" x14ac:dyDescent="0.25">
      <c r="B35" s="51" t="s">
        <v>217</v>
      </c>
      <c r="C35" s="51"/>
      <c r="D35" s="51"/>
      <c r="E35" s="51"/>
      <c r="F35" s="51"/>
      <c r="G35" s="51"/>
      <c r="H35" s="51"/>
      <c r="I35" s="51"/>
      <c r="J35" s="51"/>
      <c r="K35" s="51"/>
      <c r="L35" s="51"/>
      <c r="M35" s="51"/>
      <c r="N35" s="51"/>
      <c r="P35" s="51" t="s">
        <v>199</v>
      </c>
      <c r="Q35" s="51"/>
      <c r="R35" s="51"/>
      <c r="S35" s="51"/>
      <c r="T35" s="51"/>
      <c r="U35" s="51"/>
      <c r="V35" s="51"/>
      <c r="W35" s="51"/>
      <c r="X35" s="51"/>
    </row>
    <row r="37" spans="2:24" x14ac:dyDescent="0.25">
      <c r="B37" s="110" t="s">
        <v>200</v>
      </c>
      <c r="C37" s="111"/>
      <c r="D37" s="111"/>
      <c r="E37" s="111"/>
      <c r="F37" s="111"/>
      <c r="G37" s="111"/>
      <c r="H37" s="111"/>
      <c r="I37" s="111"/>
      <c r="J37" s="111"/>
      <c r="K37" s="111"/>
      <c r="L37" s="111"/>
      <c r="M37" s="111"/>
      <c r="N37" s="111"/>
      <c r="P37" s="110" t="s">
        <v>177</v>
      </c>
      <c r="Q37" s="110"/>
      <c r="R37" s="110"/>
      <c r="S37" s="110"/>
      <c r="T37" s="110"/>
      <c r="U37" s="110"/>
      <c r="V37" s="110"/>
      <c r="W37" s="110"/>
      <c r="X37" s="110"/>
    </row>
    <row r="38" spans="2:24" ht="12.6" thickBot="1" x14ac:dyDescent="0.3">
      <c r="P38" s="183"/>
      <c r="Q38" s="183"/>
      <c r="R38" s="183"/>
      <c r="S38" s="183"/>
      <c r="T38" s="183"/>
      <c r="U38" s="183"/>
      <c r="V38" s="183"/>
    </row>
    <row r="39" spans="2:24" x14ac:dyDescent="0.25">
      <c r="B39" s="103" t="s">
        <v>165</v>
      </c>
      <c r="C39" s="103" t="s">
        <v>164</v>
      </c>
      <c r="D39" s="103" t="s">
        <v>166</v>
      </c>
      <c r="E39" s="103" t="s">
        <v>167</v>
      </c>
      <c r="F39" s="103" t="s">
        <v>168</v>
      </c>
      <c r="G39" s="103" t="s">
        <v>169</v>
      </c>
      <c r="H39" s="103" t="s">
        <v>170</v>
      </c>
      <c r="I39" s="103" t="s">
        <v>171</v>
      </c>
      <c r="J39" s="103" t="s">
        <v>172</v>
      </c>
      <c r="K39" s="103" t="s">
        <v>173</v>
      </c>
      <c r="L39" s="103" t="s">
        <v>174</v>
      </c>
      <c r="M39" s="103" t="s">
        <v>175</v>
      </c>
      <c r="N39" s="103" t="s">
        <v>176</v>
      </c>
      <c r="P39" s="112" t="s">
        <v>178</v>
      </c>
      <c r="Q39" s="112"/>
    </row>
    <row r="40" spans="2:24" x14ac:dyDescent="0.25">
      <c r="B40" s="103" t="s">
        <v>98</v>
      </c>
      <c r="C40" s="103">
        <v>755</v>
      </c>
      <c r="D40" s="103">
        <v>710</v>
      </c>
      <c r="E40" s="103">
        <v>722</v>
      </c>
      <c r="F40" s="103">
        <v>560</v>
      </c>
      <c r="G40" s="103">
        <v>548</v>
      </c>
      <c r="H40" s="103">
        <v>512</v>
      </c>
      <c r="I40" s="103">
        <v>622</v>
      </c>
      <c r="J40" s="103">
        <v>617</v>
      </c>
      <c r="K40" s="103">
        <v>565</v>
      </c>
      <c r="L40" s="103">
        <v>635</v>
      </c>
      <c r="M40" s="103">
        <v>507</v>
      </c>
      <c r="N40" s="103">
        <v>357</v>
      </c>
      <c r="P40" s="32" t="s">
        <v>179</v>
      </c>
      <c r="Q40" s="32">
        <v>5.1463429066011699E-3</v>
      </c>
    </row>
    <row r="41" spans="2:24" x14ac:dyDescent="0.25">
      <c r="B41" s="103" t="s">
        <v>93</v>
      </c>
      <c r="C41" s="107">
        <v>9569.7096782318113</v>
      </c>
      <c r="D41" s="107">
        <v>3487.6341724463364</v>
      </c>
      <c r="E41" s="107">
        <v>5407.4668141245365</v>
      </c>
      <c r="F41" s="107">
        <v>2653.6563494509173</v>
      </c>
      <c r="G41" s="107">
        <v>2210.9640279330797</v>
      </c>
      <c r="H41" s="107">
        <v>3941.1528550514067</v>
      </c>
      <c r="I41" s="107">
        <v>4431.7224638483885</v>
      </c>
      <c r="J41" s="107">
        <v>7039.593365858268</v>
      </c>
      <c r="K41" s="107">
        <v>12244.798205140492</v>
      </c>
      <c r="L41" s="107">
        <v>11455.825545643609</v>
      </c>
      <c r="M41" s="107">
        <v>9637.3144803022169</v>
      </c>
      <c r="N41" s="107">
        <v>7520.1563089046194</v>
      </c>
      <c r="P41" s="32" t="s">
        <v>180</v>
      </c>
      <c r="Q41" s="32">
        <v>2.6484845312324179E-5</v>
      </c>
    </row>
    <row r="42" spans="2:24" x14ac:dyDescent="0.25">
      <c r="P42" s="32" t="s">
        <v>181</v>
      </c>
      <c r="Q42" s="32">
        <v>-9.997086667015645E-2</v>
      </c>
    </row>
    <row r="43" spans="2:24" x14ac:dyDescent="0.25">
      <c r="B43" s="109" t="str" cm="1">
        <f t="array" ref="B43:C55">TRANSPOSE(B40:N41)</f>
        <v>New Drivers</v>
      </c>
      <c r="C43" s="49" t="str">
        <v>Driver Paid Acquisition Spend</v>
      </c>
      <c r="D43" s="135"/>
      <c r="P43" s="32" t="s">
        <v>182</v>
      </c>
      <c r="Q43" s="32">
        <v>115.45538943274381</v>
      </c>
    </row>
    <row r="44" spans="2:24" ht="11.4" thickBot="1" x14ac:dyDescent="0.3">
      <c r="B44" s="119">
        <v>755</v>
      </c>
      <c r="C44" s="107">
        <v>9569.7096782318113</v>
      </c>
      <c r="P44" s="113" t="s">
        <v>183</v>
      </c>
      <c r="Q44" s="113">
        <v>12</v>
      </c>
    </row>
    <row r="45" spans="2:24" x14ac:dyDescent="0.25">
      <c r="B45" s="119">
        <v>710</v>
      </c>
      <c r="C45" s="107">
        <v>3487.6341724463364</v>
      </c>
    </row>
    <row r="46" spans="2:24" ht="11.4" thickBot="1" x14ac:dyDescent="0.3">
      <c r="B46" s="119">
        <v>722</v>
      </c>
      <c r="C46" s="107">
        <v>5407.4668141245365</v>
      </c>
      <c r="P46" s="32" t="s">
        <v>184</v>
      </c>
    </row>
    <row r="47" spans="2:24" x14ac:dyDescent="0.25">
      <c r="B47" s="119">
        <v>560</v>
      </c>
      <c r="C47" s="107">
        <v>2653.6563494509173</v>
      </c>
      <c r="P47" s="114"/>
      <c r="Q47" s="114" t="s">
        <v>189</v>
      </c>
      <c r="R47" s="114" t="s">
        <v>190</v>
      </c>
      <c r="S47" s="114" t="s">
        <v>191</v>
      </c>
      <c r="T47" s="114" t="s">
        <v>192</v>
      </c>
      <c r="U47" s="114" t="s">
        <v>193</v>
      </c>
    </row>
    <row r="48" spans="2:24" x14ac:dyDescent="0.25">
      <c r="B48" s="119">
        <v>548</v>
      </c>
      <c r="C48" s="107">
        <v>2210.9640279330797</v>
      </c>
      <c r="P48" s="32" t="s">
        <v>185</v>
      </c>
      <c r="Q48" s="32">
        <v>1</v>
      </c>
      <c r="R48" s="32">
        <v>3.5305093346687499</v>
      </c>
      <c r="S48" s="32">
        <v>3.5305093346687499</v>
      </c>
      <c r="T48" s="32">
        <v>2.6485546777933608E-4</v>
      </c>
      <c r="U48" s="32">
        <v>0.98733561897731525</v>
      </c>
    </row>
    <row r="49" spans="2:24" x14ac:dyDescent="0.25">
      <c r="B49" s="119">
        <v>512</v>
      </c>
      <c r="C49" s="107">
        <v>3941.1528550514067</v>
      </c>
      <c r="P49" s="32" t="s">
        <v>186</v>
      </c>
      <c r="Q49" s="32">
        <v>10</v>
      </c>
      <c r="R49" s="32">
        <v>133299.46949066533</v>
      </c>
      <c r="S49" s="32">
        <v>13329.946949066532</v>
      </c>
    </row>
    <row r="50" spans="2:24" ht="11.4" thickBot="1" x14ac:dyDescent="0.3">
      <c r="B50" s="119">
        <v>622</v>
      </c>
      <c r="C50" s="107">
        <v>4431.7224638483885</v>
      </c>
      <c r="P50" s="113" t="s">
        <v>187</v>
      </c>
      <c r="Q50" s="113">
        <v>11</v>
      </c>
      <c r="R50" s="113">
        <v>133303</v>
      </c>
      <c r="S50" s="113"/>
      <c r="T50" s="113"/>
      <c r="U50" s="113"/>
    </row>
    <row r="51" spans="2:24" ht="11.4" thickBot="1" x14ac:dyDescent="0.3">
      <c r="B51" s="119">
        <v>617</v>
      </c>
      <c r="C51" s="107">
        <v>7039.593365858268</v>
      </c>
    </row>
    <row r="52" spans="2:24" x14ac:dyDescent="0.25">
      <c r="B52" s="119">
        <v>565</v>
      </c>
      <c r="C52" s="107">
        <v>12244.798205140492</v>
      </c>
      <c r="P52" s="114"/>
      <c r="Q52" s="114" t="s">
        <v>194</v>
      </c>
      <c r="R52" s="114" t="s">
        <v>182</v>
      </c>
      <c r="S52" s="114" t="s">
        <v>195</v>
      </c>
      <c r="T52" s="114" t="s">
        <v>196</v>
      </c>
      <c r="U52" s="114" t="s">
        <v>197</v>
      </c>
      <c r="V52" s="114" t="s">
        <v>198</v>
      </c>
    </row>
    <row r="53" spans="2:24" x14ac:dyDescent="0.25">
      <c r="B53" s="119">
        <v>635</v>
      </c>
      <c r="C53" s="107">
        <v>11455.825545643609</v>
      </c>
      <c r="P53" s="32" t="s">
        <v>188</v>
      </c>
      <c r="Q53" s="32">
        <v>591.41611326488339</v>
      </c>
      <c r="R53" s="32">
        <v>74.47479535770394</v>
      </c>
      <c r="S53" s="32">
        <v>7.941157950475727</v>
      </c>
      <c r="T53" s="32">
        <v>1.256076620831217E-5</v>
      </c>
      <c r="U53" s="32">
        <v>425.47592823465618</v>
      </c>
      <c r="V53" s="32">
        <v>757.35629829511061</v>
      </c>
    </row>
    <row r="54" spans="2:24" ht="11.4" thickBot="1" x14ac:dyDescent="0.3">
      <c r="B54" s="119">
        <v>507</v>
      </c>
      <c r="C54" s="107">
        <v>9637.3144803022169</v>
      </c>
      <c r="P54" s="113" t="s">
        <v>93</v>
      </c>
      <c r="Q54" s="113">
        <v>1.6340002208771234E-4</v>
      </c>
      <c r="R54" s="113">
        <v>1.0040321958270777E-2</v>
      </c>
      <c r="S54" s="113">
        <v>1.6274380718748822E-2</v>
      </c>
      <c r="T54" s="113">
        <v>0.98733561897732847</v>
      </c>
      <c r="U54" s="113">
        <v>-2.2207831419586318E-2</v>
      </c>
      <c r="V54" s="113">
        <v>2.253463146376174E-2</v>
      </c>
    </row>
    <row r="55" spans="2:24" ht="14.4" x14ac:dyDescent="0.3">
      <c r="B55" s="119">
        <v>357</v>
      </c>
      <c r="C55" s="107">
        <v>7520.1563089046194</v>
      </c>
      <c r="P55" s="183"/>
      <c r="Q55" s="183"/>
      <c r="R55" s="183"/>
      <c r="S55" s="183"/>
      <c r="T55" s="183"/>
      <c r="U55" s="183"/>
      <c r="V55" s="183"/>
      <c r="W55"/>
      <c r="X55"/>
    </row>
    <row r="56" spans="2:24" ht="14.4" x14ac:dyDescent="0.3">
      <c r="P56" s="183"/>
      <c r="Q56" s="183"/>
      <c r="R56" s="183"/>
      <c r="S56" s="183"/>
      <c r="T56" s="183"/>
      <c r="U56" s="183"/>
      <c r="V56" s="183"/>
      <c r="W56"/>
      <c r="X56"/>
    </row>
    <row r="57" spans="2:24" ht="14.4" x14ac:dyDescent="0.3">
      <c r="B57" s="110" t="s">
        <v>203</v>
      </c>
      <c r="C57" s="111"/>
      <c r="D57" s="111"/>
      <c r="E57" s="111"/>
      <c r="F57" s="111"/>
      <c r="G57" s="111"/>
      <c r="H57" s="111"/>
      <c r="I57" s="111"/>
      <c r="J57" s="111"/>
      <c r="K57" s="111"/>
      <c r="L57" s="111"/>
      <c r="M57" s="111"/>
      <c r="N57" s="111"/>
      <c r="P57" s="183"/>
      <c r="Q57" s="183"/>
      <c r="R57" s="183"/>
      <c r="S57" s="183"/>
      <c r="T57" s="183"/>
      <c r="U57" s="183"/>
      <c r="V57" s="183"/>
      <c r="W57"/>
      <c r="X57"/>
    </row>
    <row r="58" spans="2:24" ht="14.4" x14ac:dyDescent="0.3">
      <c r="P58"/>
      <c r="Q58"/>
      <c r="R58"/>
      <c r="S58"/>
      <c r="T58"/>
      <c r="U58"/>
      <c r="V58"/>
      <c r="W58"/>
      <c r="X58"/>
    </row>
    <row r="59" spans="2:24" ht="14.4" x14ac:dyDescent="0.3">
      <c r="B59" s="35" t="s">
        <v>201</v>
      </c>
      <c r="C59" s="35" t="s">
        <v>188</v>
      </c>
      <c r="D59" s="35" t="s">
        <v>202</v>
      </c>
      <c r="P59"/>
      <c r="Q59"/>
      <c r="R59"/>
      <c r="S59"/>
      <c r="T59"/>
      <c r="U59"/>
      <c r="V59"/>
      <c r="W59"/>
      <c r="X59"/>
    </row>
    <row r="60" spans="2:24" ht="14.4" x14ac:dyDescent="0.3">
      <c r="B60" s="32" t="s">
        <v>204</v>
      </c>
      <c r="C60" s="121">
        <f>Q53</f>
        <v>591.41611326488339</v>
      </c>
      <c r="D60" s="121">
        <f>Q54</f>
        <v>1.6340002208771234E-4</v>
      </c>
      <c r="P60"/>
      <c r="Q60"/>
      <c r="R60"/>
      <c r="S60"/>
      <c r="T60"/>
      <c r="U60"/>
      <c r="V60"/>
      <c r="W60"/>
      <c r="X60"/>
    </row>
    <row r="61" spans="2:24" ht="14.4" x14ac:dyDescent="0.3">
      <c r="B61" s="32" t="s">
        <v>205</v>
      </c>
      <c r="C61" s="121">
        <f>U53</f>
        <v>425.47592823465618</v>
      </c>
      <c r="D61" s="121">
        <v>0</v>
      </c>
      <c r="E61" s="78" t="s">
        <v>325</v>
      </c>
      <c r="P61"/>
      <c r="Q61"/>
      <c r="R61"/>
      <c r="S61"/>
      <c r="T61"/>
      <c r="U61"/>
      <c r="V61"/>
      <c r="W61"/>
      <c r="X61"/>
    </row>
    <row r="62" spans="2:24" ht="14.4" x14ac:dyDescent="0.3">
      <c r="B62" s="32" t="s">
        <v>206</v>
      </c>
      <c r="C62" s="121">
        <f>V53</f>
        <v>757.35629829511061</v>
      </c>
      <c r="D62" s="121">
        <f>V54</f>
        <v>2.253463146376174E-2</v>
      </c>
      <c r="P62"/>
      <c r="Q62"/>
      <c r="R62"/>
      <c r="S62"/>
      <c r="T62"/>
      <c r="U62"/>
      <c r="V62"/>
      <c r="W62"/>
      <c r="X62"/>
    </row>
    <row r="63" spans="2:24" ht="14.4" x14ac:dyDescent="0.3">
      <c r="P63"/>
      <c r="Q63"/>
      <c r="R63"/>
      <c r="S63"/>
      <c r="T63"/>
      <c r="U63"/>
      <c r="V63"/>
      <c r="W63"/>
      <c r="X63"/>
    </row>
    <row r="65" spans="2:24" x14ac:dyDescent="0.25">
      <c r="B65" s="51" t="s">
        <v>218</v>
      </c>
      <c r="C65" s="51"/>
      <c r="D65" s="51"/>
      <c r="E65" s="51"/>
      <c r="F65" s="51"/>
      <c r="G65" s="51"/>
      <c r="H65" s="51"/>
      <c r="I65" s="51"/>
      <c r="J65" s="51"/>
      <c r="K65" s="51"/>
      <c r="L65" s="51"/>
      <c r="M65" s="51"/>
      <c r="N65" s="51"/>
      <c r="P65" s="51" t="s">
        <v>223</v>
      </c>
      <c r="Q65" s="51"/>
      <c r="R65" s="51"/>
      <c r="S65" s="51"/>
      <c r="T65" s="51"/>
      <c r="U65" s="51"/>
      <c r="V65" s="133"/>
      <c r="W65" s="133"/>
      <c r="X65" s="133"/>
    </row>
    <row r="67" spans="2:24" ht="14.4" customHeight="1" x14ac:dyDescent="0.3">
      <c r="B67" s="104" t="s">
        <v>165</v>
      </c>
      <c r="C67" s="103" t="s">
        <v>164</v>
      </c>
      <c r="D67" s="103" t="s">
        <v>166</v>
      </c>
      <c r="E67" s="103" t="s">
        <v>167</v>
      </c>
      <c r="F67" s="103" t="s">
        <v>168</v>
      </c>
      <c r="G67" s="103" t="s">
        <v>169</v>
      </c>
      <c r="H67" s="103" t="s">
        <v>170</v>
      </c>
      <c r="I67" s="103" t="s">
        <v>171</v>
      </c>
      <c r="J67" s="103" t="s">
        <v>172</v>
      </c>
      <c r="K67" s="103" t="s">
        <v>173</v>
      </c>
      <c r="L67" s="103" t="s">
        <v>174</v>
      </c>
      <c r="M67" s="103" t="s">
        <v>175</v>
      </c>
      <c r="N67" s="103" t="s">
        <v>176</v>
      </c>
      <c r="P67"/>
      <c r="Q67" s="298" t="s">
        <v>299</v>
      </c>
      <c r="R67" s="298"/>
      <c r="S67" s="298"/>
      <c r="T67" s="298"/>
      <c r="U67" s="298"/>
      <c r="V67" s="298"/>
      <c r="W67" s="298"/>
      <c r="X67" s="298"/>
    </row>
    <row r="68" spans="2:24" x14ac:dyDescent="0.25">
      <c r="B68" s="103" t="s">
        <v>101</v>
      </c>
      <c r="C68" s="103">
        <v>317856</v>
      </c>
      <c r="D68" s="103">
        <v>372480</v>
      </c>
      <c r="E68" s="103">
        <v>487802</v>
      </c>
      <c r="F68" s="103">
        <v>593327</v>
      </c>
      <c r="G68" s="103">
        <v>677618</v>
      </c>
      <c r="H68" s="103">
        <v>774575</v>
      </c>
      <c r="I68" s="103">
        <v>910589</v>
      </c>
      <c r="J68" s="103">
        <v>1003274</v>
      </c>
      <c r="K68" s="103">
        <v>1154752</v>
      </c>
      <c r="L68" s="103">
        <v>1290431</v>
      </c>
      <c r="M68" s="103">
        <v>1406374</v>
      </c>
      <c r="N68" s="103">
        <v>1554974</v>
      </c>
      <c r="Q68" s="298"/>
      <c r="R68" s="298"/>
      <c r="S68" s="298"/>
      <c r="T68" s="298"/>
      <c r="U68" s="298"/>
      <c r="V68" s="298"/>
      <c r="W68" s="298"/>
      <c r="X68" s="298"/>
    </row>
    <row r="69" spans="2:24" ht="14.4" x14ac:dyDescent="0.3">
      <c r="B69"/>
      <c r="C69"/>
      <c r="D69"/>
      <c r="E69"/>
      <c r="F69"/>
      <c r="G69"/>
      <c r="H69"/>
      <c r="I69"/>
      <c r="J69"/>
      <c r="K69"/>
      <c r="L69"/>
      <c r="M69"/>
      <c r="N69"/>
    </row>
    <row r="70" spans="2:24" x14ac:dyDescent="0.25">
      <c r="B70" s="49" t="s">
        <v>219</v>
      </c>
      <c r="C70" s="130" t="str" cm="1">
        <f t="array" ref="C70:C82">TRANSPOSE(B68:N68)</f>
        <v>Active Riders</v>
      </c>
      <c r="D70" s="35"/>
      <c r="P70" s="132" t="s">
        <v>219</v>
      </c>
      <c r="Q70" s="132" t="s">
        <v>220</v>
      </c>
      <c r="R70" s="132" t="s">
        <v>221</v>
      </c>
      <c r="S70" s="132" t="s">
        <v>222</v>
      </c>
    </row>
    <row r="71" spans="2:24" x14ac:dyDescent="0.25">
      <c r="B71" s="131">
        <v>44562</v>
      </c>
      <c r="C71" s="108">
        <v>317856</v>
      </c>
      <c r="P71" s="131">
        <v>44927</v>
      </c>
      <c r="Q71" s="108">
        <v>1639444.4973140671</v>
      </c>
      <c r="R71" s="108">
        <v>1594487.094045667</v>
      </c>
      <c r="S71" s="108">
        <v>1683757.4036692099</v>
      </c>
    </row>
    <row r="72" spans="2:24" x14ac:dyDescent="0.25">
      <c r="B72" s="131">
        <v>44593</v>
      </c>
      <c r="C72" s="108">
        <v>372480</v>
      </c>
      <c r="P72" s="131">
        <v>44958</v>
      </c>
      <c r="Q72" s="108">
        <v>1811455.0893697671</v>
      </c>
      <c r="R72" s="108">
        <v>1765670.9606698039</v>
      </c>
      <c r="S72" s="108">
        <v>1857700.392569009</v>
      </c>
    </row>
    <row r="73" spans="2:24" x14ac:dyDescent="0.25">
      <c r="B73" s="131">
        <v>44621</v>
      </c>
      <c r="C73" s="108">
        <v>487802</v>
      </c>
      <c r="P73" s="131">
        <v>44986</v>
      </c>
      <c r="Q73" s="108">
        <v>1412967.5724433011</v>
      </c>
      <c r="R73" s="108">
        <v>1370040.9437353599</v>
      </c>
      <c r="S73" s="108">
        <v>1457885.363200065</v>
      </c>
    </row>
    <row r="74" spans="2:24" x14ac:dyDescent="0.25">
      <c r="B74" s="131">
        <v>44652</v>
      </c>
      <c r="C74" s="108">
        <v>593327</v>
      </c>
      <c r="P74" s="131">
        <v>45017</v>
      </c>
      <c r="Q74" s="108">
        <v>1899087.867633485</v>
      </c>
      <c r="R74" s="108">
        <v>1852835.6977177479</v>
      </c>
      <c r="S74" s="108">
        <v>1944423.2450010329</v>
      </c>
    </row>
    <row r="75" spans="2:24" x14ac:dyDescent="0.25">
      <c r="B75" s="131">
        <v>44682</v>
      </c>
      <c r="C75" s="108">
        <v>677618</v>
      </c>
      <c r="P75" s="131">
        <v>45047</v>
      </c>
      <c r="Q75" s="108">
        <v>1651790.840776087</v>
      </c>
      <c r="R75" s="108">
        <v>1606926.629829153</v>
      </c>
      <c r="S75" s="108">
        <v>1697291.7249479119</v>
      </c>
    </row>
    <row r="76" spans="2:24" x14ac:dyDescent="0.25">
      <c r="B76" s="131">
        <v>44713</v>
      </c>
      <c r="C76" s="108">
        <v>774575</v>
      </c>
      <c r="P76" s="131">
        <v>45078</v>
      </c>
      <c r="Q76" s="108">
        <v>2137911.1359692249</v>
      </c>
      <c r="R76" s="108">
        <v>2090997.2747886591</v>
      </c>
      <c r="S76" s="108">
        <v>2183154.23825183</v>
      </c>
    </row>
    <row r="77" spans="2:24" x14ac:dyDescent="0.25">
      <c r="B77" s="131">
        <v>44743</v>
      </c>
      <c r="C77" s="108">
        <v>910589</v>
      </c>
      <c r="P77" s="131">
        <v>45108</v>
      </c>
      <c r="Q77" s="108">
        <v>1890614.1091178791</v>
      </c>
      <c r="R77" s="108">
        <v>1846962.9838434679</v>
      </c>
      <c r="S77" s="108">
        <v>1933920.2439744759</v>
      </c>
    </row>
    <row r="78" spans="2:24" x14ac:dyDescent="0.25">
      <c r="B78" s="131">
        <v>44774</v>
      </c>
      <c r="C78" s="108">
        <v>1003274</v>
      </c>
      <c r="P78" s="131">
        <v>45139</v>
      </c>
      <c r="Q78" s="108">
        <v>2376734.4043068909</v>
      </c>
      <c r="R78" s="108">
        <v>2333083.3304292378</v>
      </c>
      <c r="S78" s="108">
        <v>2424436.0278248331</v>
      </c>
    </row>
    <row r="79" spans="2:24" x14ac:dyDescent="0.25">
      <c r="B79" s="131">
        <v>44805</v>
      </c>
      <c r="C79" s="108">
        <v>1154752</v>
      </c>
      <c r="P79" s="131">
        <v>45170</v>
      </c>
      <c r="Q79" s="108">
        <v>2602712.8720615171</v>
      </c>
      <c r="R79" s="108">
        <v>2557395.3406046638</v>
      </c>
      <c r="S79" s="108">
        <v>2648979.889657686</v>
      </c>
    </row>
    <row r="80" spans="2:24" x14ac:dyDescent="0.25">
      <c r="B80" s="131">
        <v>44835</v>
      </c>
      <c r="C80" s="108">
        <v>1290431</v>
      </c>
      <c r="P80" s="131">
        <v>45200</v>
      </c>
      <c r="Q80" s="108">
        <v>2615557.672640502</v>
      </c>
      <c r="R80" s="108">
        <v>2570588.886221821</v>
      </c>
      <c r="S80" s="108">
        <v>2658991.933014228</v>
      </c>
    </row>
    <row r="81" spans="2:19" x14ac:dyDescent="0.25">
      <c r="B81" s="131">
        <v>44866</v>
      </c>
      <c r="C81" s="108">
        <v>1406374</v>
      </c>
      <c r="P81" s="131">
        <v>45231</v>
      </c>
      <c r="Q81" s="108">
        <v>2841536.1403988688</v>
      </c>
      <c r="R81" s="108">
        <v>2797189.975255507</v>
      </c>
      <c r="S81" s="108">
        <v>2884580.4170354721</v>
      </c>
    </row>
    <row r="82" spans="2:19" x14ac:dyDescent="0.25">
      <c r="B82" s="131">
        <v>44896</v>
      </c>
      <c r="C82" s="108">
        <v>1554974</v>
      </c>
      <c r="P82" s="131">
        <v>45261</v>
      </c>
      <c r="Q82" s="108">
        <v>2854380.940967836</v>
      </c>
      <c r="R82" s="108">
        <v>2813613.5799431619</v>
      </c>
      <c r="S82" s="108">
        <v>2897685.8611385911</v>
      </c>
    </row>
    <row r="83" spans="2:19" x14ac:dyDescent="0.25">
      <c r="P83" s="131">
        <v>45292</v>
      </c>
      <c r="Q83" s="108">
        <v>3080359.40872999</v>
      </c>
      <c r="R83" s="108">
        <v>3033914.5576526839</v>
      </c>
      <c r="S83" s="108">
        <v>3125281.8046968752</v>
      </c>
    </row>
    <row r="84" spans="2:19" x14ac:dyDescent="0.25">
      <c r="P84" s="131">
        <v>45323</v>
      </c>
      <c r="Q84" s="108">
        <v>3192397.5554557792</v>
      </c>
      <c r="R84" s="108">
        <v>3149223.6194908828</v>
      </c>
      <c r="S84" s="108">
        <v>3235807.3771701758</v>
      </c>
    </row>
    <row r="85" spans="2:19" x14ac:dyDescent="0.25">
      <c r="P85" s="131">
        <v>45352</v>
      </c>
      <c r="Q85" s="108">
        <v>2845907.1824544119</v>
      </c>
      <c r="R85" s="108">
        <v>2801580.6300503858</v>
      </c>
      <c r="S85" s="108">
        <v>2891904.1626928588</v>
      </c>
    </row>
    <row r="86" spans="2:19" x14ac:dyDescent="0.25">
      <c r="P86" s="131">
        <v>45383</v>
      </c>
      <c r="Q86" s="108">
        <v>3332027.4776431709</v>
      </c>
      <c r="R86" s="108">
        <v>3286273.1413660082</v>
      </c>
      <c r="S86" s="108">
        <v>3377080.086611609</v>
      </c>
    </row>
    <row r="87" spans="2:19" x14ac:dyDescent="0.25">
      <c r="P87" s="131">
        <v>45413</v>
      </c>
      <c r="Q87" s="108">
        <v>3084730.4507919052</v>
      </c>
      <c r="R87" s="108">
        <v>3041411.828918295</v>
      </c>
      <c r="S87" s="108">
        <v>3128614.840223141</v>
      </c>
    </row>
    <row r="88" spans="2:19" x14ac:dyDescent="0.25">
      <c r="P88" s="131">
        <v>45444</v>
      </c>
      <c r="Q88" s="108">
        <v>3570850.745976781</v>
      </c>
      <c r="R88" s="108">
        <v>3525151.1934706629</v>
      </c>
      <c r="S88" s="108">
        <v>3620528.973682032</v>
      </c>
    </row>
    <row r="89" spans="2:19" x14ac:dyDescent="0.25">
      <c r="P89" s="131">
        <v>45474</v>
      </c>
      <c r="Q89" s="108">
        <v>3323553.7191249658</v>
      </c>
      <c r="R89" s="108">
        <v>3283890.4752411828</v>
      </c>
      <c r="S89" s="108">
        <v>3370370.4008764401</v>
      </c>
    </row>
    <row r="90" spans="2:19" x14ac:dyDescent="0.25">
      <c r="P90" s="131">
        <v>45505</v>
      </c>
      <c r="Q90" s="108">
        <v>3809674.0143144489</v>
      </c>
      <c r="R90" s="108">
        <v>3768256.3156296639</v>
      </c>
      <c r="S90" s="108">
        <v>3853294.9845907092</v>
      </c>
    </row>
    <row r="91" spans="2:19" x14ac:dyDescent="0.25">
      <c r="P91" s="131">
        <v>45536</v>
      </c>
      <c r="Q91" s="108">
        <v>4035652.4820799972</v>
      </c>
      <c r="R91" s="108">
        <v>3988415.5109351221</v>
      </c>
      <c r="S91" s="108">
        <v>4078803.354875816</v>
      </c>
    </row>
    <row r="92" spans="2:19" x14ac:dyDescent="0.25">
      <c r="P92" s="131">
        <v>45566</v>
      </c>
      <c r="Q92" s="108">
        <v>4048497.282660522</v>
      </c>
      <c r="R92" s="108">
        <v>4002358.830742436</v>
      </c>
      <c r="S92" s="108">
        <v>4093436.8811362791</v>
      </c>
    </row>
    <row r="93" spans="2:19" x14ac:dyDescent="0.25">
      <c r="P93" s="131">
        <v>45597</v>
      </c>
      <c r="Q93" s="108">
        <v>4274475.7504107077</v>
      </c>
      <c r="R93" s="108">
        <v>4228332.4134133384</v>
      </c>
      <c r="S93" s="108">
        <v>4319289.7822400471</v>
      </c>
    </row>
    <row r="94" spans="2:19" x14ac:dyDescent="0.25">
      <c r="P94" s="131">
        <v>45627</v>
      </c>
      <c r="Q94" s="108">
        <v>4287320.5509794513</v>
      </c>
      <c r="R94" s="108">
        <v>4241950.9519617166</v>
      </c>
      <c r="S94" s="108">
        <v>4333029.265624092</v>
      </c>
    </row>
    <row r="95" spans="2:19" x14ac:dyDescent="0.25">
      <c r="P95" s="131">
        <v>45658</v>
      </c>
      <c r="Q95" s="108">
        <v>4513299.0187424272</v>
      </c>
      <c r="R95" s="108">
        <v>4470048.4736586949</v>
      </c>
      <c r="S95" s="108">
        <v>4555626.5367058096</v>
      </c>
    </row>
    <row r="96" spans="2:19" x14ac:dyDescent="0.25">
      <c r="P96" s="131">
        <v>45689</v>
      </c>
      <c r="Q96" s="108">
        <v>4625337.165471876</v>
      </c>
      <c r="R96" s="108">
        <v>4580523.2348833922</v>
      </c>
      <c r="S96" s="108">
        <v>4671173.4285702696</v>
      </c>
    </row>
    <row r="97" spans="2:24" x14ac:dyDescent="0.25">
      <c r="P97" s="131">
        <v>45717</v>
      </c>
      <c r="Q97" s="108">
        <v>2421203.7089464432</v>
      </c>
      <c r="R97" s="108">
        <v>2379246.2141315741</v>
      </c>
      <c r="S97" s="108">
        <v>2467053.1127752801</v>
      </c>
    </row>
    <row r="98" spans="2:24" x14ac:dyDescent="0.25">
      <c r="P98" s="131">
        <v>45748</v>
      </c>
      <c r="Q98" s="108">
        <v>3662127.182003553</v>
      </c>
      <c r="R98" s="108">
        <v>3616246.4955546279</v>
      </c>
      <c r="S98" s="108">
        <v>3705288.9854642712</v>
      </c>
    </row>
    <row r="99" spans="2:24" x14ac:dyDescent="0.25">
      <c r="P99" s="131">
        <v>45778</v>
      </c>
      <c r="Q99" s="108">
        <v>2660026.9772845111</v>
      </c>
      <c r="R99" s="108">
        <v>2615992.3093896378</v>
      </c>
      <c r="S99" s="108">
        <v>2704773.1273087291</v>
      </c>
    </row>
    <row r="100" spans="2:24" x14ac:dyDescent="0.25">
      <c r="P100" s="131">
        <v>45809</v>
      </c>
      <c r="Q100" s="108">
        <v>3900950.450336969</v>
      </c>
      <c r="R100" s="108">
        <v>3854396.2960096579</v>
      </c>
      <c r="S100" s="108">
        <v>3944277.525951501</v>
      </c>
    </row>
    <row r="101" spans="2:24" x14ac:dyDescent="0.25">
      <c r="P101" s="131">
        <v>45839</v>
      </c>
      <c r="Q101" s="108">
        <v>2898850.245623183</v>
      </c>
      <c r="R101" s="108">
        <v>2853637.1228019912</v>
      </c>
      <c r="S101" s="108">
        <v>2943965.9470382412</v>
      </c>
    </row>
    <row r="102" spans="2:24" x14ac:dyDescent="0.25">
      <c r="P102" s="131">
        <v>45870</v>
      </c>
      <c r="Q102" s="108">
        <v>4139773.718667564</v>
      </c>
      <c r="R102" s="108">
        <v>4092493.5315942331</v>
      </c>
      <c r="S102" s="108">
        <v>4186350.3633362162</v>
      </c>
    </row>
    <row r="103" spans="2:24" x14ac:dyDescent="0.25">
      <c r="P103" s="131">
        <v>45901</v>
      </c>
      <c r="Q103" s="108">
        <v>4995316.5974735692</v>
      </c>
      <c r="R103" s="108">
        <v>4948552.2419193881</v>
      </c>
      <c r="S103" s="108">
        <v>5040001.9914504904</v>
      </c>
    </row>
    <row r="104" spans="2:24" x14ac:dyDescent="0.25">
      <c r="P104" s="131">
        <v>45931</v>
      </c>
      <c r="Q104" s="108">
        <v>4378596.9870079402</v>
      </c>
      <c r="R104" s="108">
        <v>4329682.3277680129</v>
      </c>
      <c r="S104" s="108">
        <v>4423966.4543432193</v>
      </c>
    </row>
    <row r="105" spans="2:24" x14ac:dyDescent="0.25">
      <c r="P105" s="131">
        <v>45962</v>
      </c>
      <c r="Q105" s="108">
        <v>5234139.8658114737</v>
      </c>
      <c r="R105" s="108">
        <v>5191190.5374646364</v>
      </c>
      <c r="S105" s="108">
        <v>5278092.2325300891</v>
      </c>
    </row>
    <row r="106" spans="2:24" x14ac:dyDescent="0.25">
      <c r="P106" s="131">
        <v>45992</v>
      </c>
      <c r="Q106" s="108">
        <v>4617420.2553413548</v>
      </c>
      <c r="R106" s="108">
        <v>4568902.320290409</v>
      </c>
      <c r="S106" s="108">
        <v>4664656.1947929943</v>
      </c>
    </row>
    <row r="109" spans="2:24" x14ac:dyDescent="0.25">
      <c r="B109" s="51" t="s">
        <v>284</v>
      </c>
      <c r="C109" s="51"/>
      <c r="D109" s="51"/>
      <c r="E109" s="51"/>
      <c r="F109" s="51"/>
      <c r="G109" s="51"/>
      <c r="H109" s="51"/>
      <c r="I109" s="51"/>
      <c r="J109" s="51"/>
      <c r="K109" s="51"/>
      <c r="L109" s="51"/>
      <c r="M109" s="51"/>
      <c r="N109" s="51"/>
      <c r="P109" s="51"/>
      <c r="Q109" s="51"/>
      <c r="R109" s="51"/>
      <c r="S109" s="51"/>
      <c r="T109" s="51"/>
      <c r="U109" s="51"/>
      <c r="V109" s="133"/>
      <c r="W109" s="133"/>
      <c r="X109" s="133"/>
    </row>
    <row r="111" spans="2:24" ht="10.8" customHeight="1" x14ac:dyDescent="0.25">
      <c r="B111" s="104" t="s">
        <v>165</v>
      </c>
      <c r="C111" s="103" t="s">
        <v>164</v>
      </c>
      <c r="D111" s="103" t="s">
        <v>166</v>
      </c>
      <c r="E111" s="103" t="s">
        <v>167</v>
      </c>
      <c r="F111" s="103" t="s">
        <v>168</v>
      </c>
      <c r="G111" s="103" t="s">
        <v>169</v>
      </c>
      <c r="H111" s="103" t="s">
        <v>170</v>
      </c>
      <c r="I111" s="103" t="s">
        <v>171</v>
      </c>
      <c r="J111" s="103" t="s">
        <v>172</v>
      </c>
      <c r="K111" s="103" t="s">
        <v>173</v>
      </c>
      <c r="L111" s="103" t="s">
        <v>174</v>
      </c>
      <c r="M111" s="103" t="s">
        <v>175</v>
      </c>
      <c r="N111" s="103" t="s">
        <v>176</v>
      </c>
      <c r="Q111" s="298" t="s">
        <v>299</v>
      </c>
      <c r="R111" s="298"/>
      <c r="S111" s="298"/>
      <c r="T111" s="298"/>
      <c r="U111" s="298"/>
      <c r="V111" s="298"/>
      <c r="W111" s="298"/>
      <c r="X111" s="298"/>
    </row>
    <row r="112" spans="2:24" x14ac:dyDescent="0.25">
      <c r="B112" s="103" t="s">
        <v>100</v>
      </c>
      <c r="C112" s="103">
        <v>14755</v>
      </c>
      <c r="D112" s="103">
        <v>16669</v>
      </c>
      <c r="E112" s="103">
        <v>21687</v>
      </c>
      <c r="F112" s="103">
        <v>27408</v>
      </c>
      <c r="G112" s="103">
        <v>32307</v>
      </c>
      <c r="H112" s="103">
        <v>33154</v>
      </c>
      <c r="I112" s="103">
        <v>37918</v>
      </c>
      <c r="J112" s="103">
        <v>46044</v>
      </c>
      <c r="K112" s="103">
        <v>50921</v>
      </c>
      <c r="L112" s="103">
        <v>53141</v>
      </c>
      <c r="M112" s="103">
        <v>53696</v>
      </c>
      <c r="N112" s="103">
        <v>52684</v>
      </c>
      <c r="Q112" s="298"/>
      <c r="R112" s="298"/>
      <c r="S112" s="298"/>
      <c r="T112" s="298"/>
      <c r="U112" s="298"/>
      <c r="V112" s="298"/>
      <c r="W112" s="298"/>
      <c r="X112" s="298"/>
    </row>
    <row r="113" spans="2:19" ht="14.4" x14ac:dyDescent="0.3">
      <c r="B113"/>
      <c r="C113"/>
      <c r="D113"/>
      <c r="E113"/>
      <c r="F113"/>
      <c r="G113"/>
      <c r="H113"/>
      <c r="I113"/>
      <c r="J113"/>
      <c r="K113"/>
      <c r="L113"/>
      <c r="M113"/>
      <c r="N113"/>
    </row>
    <row r="114" spans="2:19" x14ac:dyDescent="0.25">
      <c r="B114" s="49" t="s">
        <v>224</v>
      </c>
      <c r="C114" s="158" t="s">
        <v>225</v>
      </c>
      <c r="D114" s="108"/>
      <c r="E114" s="108"/>
      <c r="F114" s="108"/>
      <c r="G114" s="108"/>
      <c r="H114" s="108"/>
      <c r="I114" s="108"/>
      <c r="J114" s="108"/>
      <c r="K114" s="108"/>
      <c r="L114" s="108"/>
      <c r="M114" s="108"/>
      <c r="N114" s="108"/>
      <c r="P114" s="132" t="s">
        <v>219</v>
      </c>
      <c r="Q114" s="132" t="s">
        <v>220</v>
      </c>
      <c r="R114" s="132" t="s">
        <v>221</v>
      </c>
      <c r="S114" s="132" t="s">
        <v>222</v>
      </c>
    </row>
    <row r="115" spans="2:19" x14ac:dyDescent="0.25">
      <c r="B115" s="131">
        <v>44562</v>
      </c>
      <c r="C115" s="108" cm="1">
        <f t="array" ref="C115:C126">TRANSPOSE(C112:N112)</f>
        <v>14755</v>
      </c>
      <c r="D115" s="108"/>
      <c r="E115" s="108"/>
      <c r="F115" s="108"/>
      <c r="G115" s="108"/>
      <c r="H115" s="108"/>
      <c r="I115" s="108"/>
      <c r="J115" s="108"/>
      <c r="K115" s="108"/>
      <c r="L115" s="108"/>
      <c r="M115" s="108"/>
      <c r="N115" s="108"/>
      <c r="P115" s="131">
        <v>44927</v>
      </c>
      <c r="Q115" s="108">
        <v>62703.354648679153</v>
      </c>
      <c r="R115" s="108">
        <v>58618.257557389617</v>
      </c>
      <c r="S115" s="108">
        <v>67167.174056309901</v>
      </c>
    </row>
    <row r="116" spans="2:19" x14ac:dyDescent="0.25">
      <c r="B116" s="131">
        <v>44593</v>
      </c>
      <c r="C116" s="108">
        <v>16669</v>
      </c>
      <c r="D116" s="108"/>
      <c r="E116" s="108"/>
      <c r="F116" s="108"/>
      <c r="G116" s="108"/>
      <c r="H116" s="108"/>
      <c r="I116" s="108"/>
      <c r="J116" s="108"/>
      <c r="K116" s="108"/>
      <c r="L116" s="108"/>
      <c r="M116" s="108"/>
      <c r="N116" s="108"/>
      <c r="P116" s="131">
        <v>44958</v>
      </c>
      <c r="Q116" s="108">
        <v>65285.632494222278</v>
      </c>
      <c r="R116" s="108">
        <v>60756.946020601448</v>
      </c>
      <c r="S116" s="108">
        <v>70069.426684582795</v>
      </c>
    </row>
    <row r="117" spans="2:19" x14ac:dyDescent="0.25">
      <c r="B117" s="131">
        <v>44621</v>
      </c>
      <c r="C117" s="108">
        <v>21687</v>
      </c>
      <c r="D117" s="108"/>
      <c r="E117" s="108"/>
      <c r="F117" s="108"/>
      <c r="G117" s="108"/>
      <c r="H117" s="108"/>
      <c r="I117" s="108"/>
      <c r="J117" s="108"/>
      <c r="K117" s="108"/>
      <c r="L117" s="108"/>
      <c r="M117" s="108"/>
      <c r="N117" s="108"/>
      <c r="P117" s="131">
        <v>44986</v>
      </c>
      <c r="Q117" s="108">
        <v>95252.553459551142</v>
      </c>
      <c r="R117" s="108">
        <v>90688.163197058355</v>
      </c>
      <c r="S117" s="108">
        <v>99620.17035699058</v>
      </c>
    </row>
    <row r="118" spans="2:19" x14ac:dyDescent="0.25">
      <c r="B118" s="131">
        <v>44652</v>
      </c>
      <c r="C118" s="108">
        <v>27408</v>
      </c>
      <c r="D118" s="108"/>
      <c r="E118" s="108"/>
      <c r="F118" s="108"/>
      <c r="G118" s="108"/>
      <c r="H118" s="108"/>
      <c r="I118" s="108"/>
      <c r="J118" s="108"/>
      <c r="K118" s="108"/>
      <c r="L118" s="108"/>
      <c r="M118" s="108"/>
      <c r="N118" s="108"/>
      <c r="P118" s="131">
        <v>45017</v>
      </c>
      <c r="Q118" s="108">
        <v>76543.726167942295</v>
      </c>
      <c r="R118" s="108">
        <v>71904.188160932928</v>
      </c>
      <c r="S118" s="108">
        <v>81309.551999997522</v>
      </c>
    </row>
    <row r="119" spans="2:19" x14ac:dyDescent="0.25">
      <c r="B119" s="131">
        <v>44682</v>
      </c>
      <c r="C119" s="108">
        <v>32307</v>
      </c>
      <c r="D119" s="108"/>
      <c r="E119" s="108"/>
      <c r="F119" s="108"/>
      <c r="G119" s="108"/>
      <c r="H119" s="108"/>
      <c r="I119" s="108"/>
      <c r="J119" s="108"/>
      <c r="K119" s="108"/>
      <c r="L119" s="108"/>
      <c r="M119" s="108"/>
      <c r="N119" s="108"/>
      <c r="P119" s="131">
        <v>45047</v>
      </c>
      <c r="Q119" s="108">
        <v>102377.444995321</v>
      </c>
      <c r="R119" s="108">
        <v>98151.013847347378</v>
      </c>
      <c r="S119" s="108">
        <v>107013.107422336</v>
      </c>
    </row>
    <row r="120" spans="2:19" x14ac:dyDescent="0.25">
      <c r="B120" s="131">
        <v>44713</v>
      </c>
      <c r="C120" s="108">
        <v>33154</v>
      </c>
      <c r="D120" s="108"/>
      <c r="E120" s="108"/>
      <c r="F120" s="108"/>
      <c r="G120" s="108"/>
      <c r="H120" s="108"/>
      <c r="I120" s="108"/>
      <c r="J120" s="108"/>
      <c r="K120" s="108"/>
      <c r="L120" s="108"/>
      <c r="M120" s="108"/>
      <c r="N120" s="108"/>
      <c r="P120" s="131">
        <v>45078</v>
      </c>
      <c r="Q120" s="108">
        <v>83668.617703545067</v>
      </c>
      <c r="R120" s="108">
        <v>79358.614797761722</v>
      </c>
      <c r="S120" s="108">
        <v>87952.899359878851</v>
      </c>
    </row>
    <row r="121" spans="2:19" x14ac:dyDescent="0.25">
      <c r="B121" s="131">
        <v>44743</v>
      </c>
      <c r="C121" s="108">
        <v>37918</v>
      </c>
      <c r="D121" s="108"/>
      <c r="E121" s="108"/>
      <c r="F121" s="108"/>
      <c r="G121" s="108"/>
      <c r="H121" s="108"/>
      <c r="I121" s="108"/>
      <c r="J121" s="108"/>
      <c r="K121" s="108"/>
      <c r="L121" s="108"/>
      <c r="M121" s="108"/>
      <c r="N121" s="108"/>
      <c r="P121" s="131">
        <v>45108</v>
      </c>
      <c r="Q121" s="108">
        <v>109502.33653065329</v>
      </c>
      <c r="R121" s="108">
        <v>105377.1469542667</v>
      </c>
      <c r="S121" s="108">
        <v>113916.7961168076</v>
      </c>
    </row>
    <row r="122" spans="2:19" x14ac:dyDescent="0.25">
      <c r="B122" s="131">
        <v>44774</v>
      </c>
      <c r="C122" s="108">
        <v>46044</v>
      </c>
      <c r="D122" s="108"/>
      <c r="E122" s="108"/>
      <c r="F122" s="108"/>
      <c r="G122" s="108"/>
      <c r="H122" s="108"/>
      <c r="I122" s="108"/>
      <c r="J122" s="108"/>
      <c r="K122" s="108"/>
      <c r="L122" s="108"/>
      <c r="M122" s="108"/>
      <c r="N122" s="108"/>
      <c r="P122" s="131">
        <v>45139</v>
      </c>
      <c r="Q122" s="108">
        <v>90793.509239071849</v>
      </c>
      <c r="R122" s="108">
        <v>86356.537750998643</v>
      </c>
      <c r="S122" s="108">
        <v>95636.438364325106</v>
      </c>
    </row>
    <row r="123" spans="2:19" x14ac:dyDescent="0.25">
      <c r="B123" s="131">
        <v>44805</v>
      </c>
      <c r="C123" s="108">
        <v>50921</v>
      </c>
      <c r="D123" s="108"/>
      <c r="E123" s="108"/>
      <c r="F123" s="108"/>
      <c r="G123" s="108"/>
      <c r="H123" s="108"/>
      <c r="I123" s="108"/>
      <c r="J123" s="108"/>
      <c r="K123" s="108"/>
      <c r="L123" s="108"/>
      <c r="M123" s="108"/>
      <c r="N123" s="108"/>
      <c r="P123" s="131">
        <v>45170</v>
      </c>
      <c r="Q123" s="108">
        <v>87575.474493378453</v>
      </c>
      <c r="R123" s="108">
        <v>83363.894116279684</v>
      </c>
      <c r="S123" s="108">
        <v>91690.054521359794</v>
      </c>
    </row>
    <row r="124" spans="2:19" x14ac:dyDescent="0.25">
      <c r="B124" s="131">
        <v>44835</v>
      </c>
      <c r="C124" s="108">
        <v>53141</v>
      </c>
      <c r="D124" s="108"/>
      <c r="E124" s="108"/>
      <c r="F124" s="108"/>
      <c r="G124" s="108"/>
      <c r="H124" s="108"/>
      <c r="I124" s="108"/>
      <c r="J124" s="108"/>
      <c r="K124" s="108"/>
      <c r="L124" s="108"/>
      <c r="M124" s="108"/>
      <c r="N124" s="108"/>
      <c r="P124" s="131">
        <v>45200</v>
      </c>
      <c r="Q124" s="108">
        <v>97918.400774801732</v>
      </c>
      <c r="R124" s="108">
        <v>93347.472701962077</v>
      </c>
      <c r="S124" s="108">
        <v>102182.1105261121</v>
      </c>
    </row>
    <row r="125" spans="2:19" x14ac:dyDescent="0.25">
      <c r="B125" s="131">
        <v>44866</v>
      </c>
      <c r="C125" s="108">
        <v>53696</v>
      </c>
      <c r="D125" s="108"/>
      <c r="E125" s="108"/>
      <c r="F125" s="108"/>
      <c r="G125" s="108"/>
      <c r="H125" s="108"/>
      <c r="I125" s="108"/>
      <c r="J125" s="108"/>
      <c r="K125" s="108"/>
      <c r="L125" s="108"/>
      <c r="M125" s="108"/>
      <c r="N125" s="108"/>
      <c r="P125" s="131">
        <v>45231</v>
      </c>
      <c r="Q125" s="108">
        <v>94700.366028912933</v>
      </c>
      <c r="R125" s="108">
        <v>90408.32387333372</v>
      </c>
      <c r="S125" s="108">
        <v>98923.429462512227</v>
      </c>
    </row>
    <row r="126" spans="2:19" x14ac:dyDescent="0.25">
      <c r="B126" s="131">
        <v>44896</v>
      </c>
      <c r="C126" s="108">
        <v>52684</v>
      </c>
      <c r="E126" s="131"/>
      <c r="F126" s="153"/>
      <c r="G126" s="78"/>
      <c r="P126" s="131">
        <v>45261</v>
      </c>
      <c r="Q126" s="108">
        <v>105043.29231082551</v>
      </c>
      <c r="R126" s="108">
        <v>100389.1049004365</v>
      </c>
      <c r="S126" s="108">
        <v>109352.176679909</v>
      </c>
    </row>
    <row r="127" spans="2:19" x14ac:dyDescent="0.25">
      <c r="B127" s="131"/>
      <c r="C127" s="108"/>
      <c r="E127" s="131"/>
      <c r="F127" s="153"/>
      <c r="G127" s="78"/>
      <c r="P127" s="131">
        <v>45292</v>
      </c>
      <c r="Q127" s="108">
        <v>101825.2575647693</v>
      </c>
      <c r="R127" s="108">
        <v>97235.348128373109</v>
      </c>
      <c r="S127" s="108">
        <v>106494.1735244967</v>
      </c>
    </row>
    <row r="128" spans="2:19" x14ac:dyDescent="0.25">
      <c r="E128" s="131"/>
      <c r="F128" s="108"/>
      <c r="G128" s="78"/>
      <c r="P128" s="131">
        <v>45323</v>
      </c>
      <c r="Q128" s="108">
        <v>106729.8081118002</v>
      </c>
      <c r="R128" s="108">
        <v>102289.40613775649</v>
      </c>
      <c r="S128" s="108">
        <v>111409.5056889611</v>
      </c>
    </row>
    <row r="129" spans="5:19" x14ac:dyDescent="0.25">
      <c r="E129" s="131"/>
      <c r="F129" s="108"/>
      <c r="G129" s="78"/>
      <c r="P129" s="131">
        <v>45352</v>
      </c>
      <c r="Q129" s="108">
        <v>138001.9026734347</v>
      </c>
      <c r="R129" s="108">
        <v>133929.205201718</v>
      </c>
      <c r="S129" s="108">
        <v>142525.0553709541</v>
      </c>
    </row>
    <row r="130" spans="5:19" x14ac:dyDescent="0.25">
      <c r="E130" s="131"/>
      <c r="F130" s="108"/>
      <c r="G130" s="78"/>
      <c r="P130" s="131">
        <v>45383</v>
      </c>
      <c r="Q130" s="108">
        <v>119293.075381879</v>
      </c>
      <c r="R130" s="108">
        <v>114838.00167449551</v>
      </c>
      <c r="S130" s="108">
        <v>123971.9020304139</v>
      </c>
    </row>
    <row r="131" spans="5:19" x14ac:dyDescent="0.25">
      <c r="E131" s="131"/>
      <c r="F131" s="108"/>
      <c r="G131" s="78"/>
      <c r="P131" s="131">
        <v>45413</v>
      </c>
      <c r="Q131" s="108">
        <v>145126.79420897731</v>
      </c>
      <c r="R131" s="108">
        <v>140438.33103871861</v>
      </c>
      <c r="S131" s="108">
        <v>149797.9647204084</v>
      </c>
    </row>
    <row r="132" spans="5:19" x14ac:dyDescent="0.25">
      <c r="E132" s="131"/>
      <c r="F132" s="108"/>
      <c r="G132" s="78"/>
      <c r="P132" s="131">
        <v>45444</v>
      </c>
      <c r="Q132" s="108">
        <v>126417.96691760889</v>
      </c>
      <c r="R132" s="108">
        <v>121908.3371491235</v>
      </c>
      <c r="S132" s="108">
        <v>130997.6529404483</v>
      </c>
    </row>
    <row r="133" spans="5:19" x14ac:dyDescent="0.25">
      <c r="E133" s="131"/>
      <c r="F133" s="108"/>
      <c r="G133" s="78"/>
      <c r="P133" s="131">
        <v>45474</v>
      </c>
      <c r="Q133" s="108">
        <v>152251.68574469321</v>
      </c>
      <c r="R133" s="108">
        <v>147488.460842762</v>
      </c>
      <c r="S133" s="108">
        <v>156674.4683734992</v>
      </c>
    </row>
    <row r="134" spans="5:19" x14ac:dyDescent="0.25">
      <c r="E134" s="131"/>
      <c r="F134" s="108"/>
      <c r="G134" s="78"/>
      <c r="P134" s="131">
        <v>45505</v>
      </c>
      <c r="Q134" s="108">
        <v>133542.85845313559</v>
      </c>
      <c r="R134" s="108">
        <v>128830.00449307149</v>
      </c>
      <c r="S134" s="108">
        <v>137971.47268308309</v>
      </c>
    </row>
    <row r="135" spans="5:19" x14ac:dyDescent="0.25">
      <c r="E135" s="131"/>
      <c r="F135" s="108"/>
      <c r="G135" s="78"/>
      <c r="P135" s="131">
        <v>45536</v>
      </c>
      <c r="Q135" s="108">
        <v>130324.8237068794</v>
      </c>
      <c r="R135" s="108">
        <v>125650.3090289938</v>
      </c>
      <c r="S135" s="108">
        <v>135142.12845932849</v>
      </c>
    </row>
    <row r="136" spans="5:19" x14ac:dyDescent="0.25">
      <c r="E136" s="131"/>
      <c r="F136" s="108"/>
      <c r="G136" s="78"/>
      <c r="P136" s="131">
        <v>45566</v>
      </c>
      <c r="Q136" s="108">
        <v>140667.74998824141</v>
      </c>
      <c r="R136" s="108">
        <v>136382.74657984229</v>
      </c>
      <c r="S136" s="108">
        <v>145274.4126105246</v>
      </c>
    </row>
    <row r="137" spans="5:19" x14ac:dyDescent="0.25">
      <c r="E137" s="131"/>
      <c r="F137" s="108"/>
      <c r="G137" s="78"/>
      <c r="P137" s="131">
        <v>45597</v>
      </c>
      <c r="Q137" s="108">
        <v>137449.71524276119</v>
      </c>
      <c r="R137" s="108">
        <v>132855.46918078401</v>
      </c>
      <c r="S137" s="108">
        <v>141768.45934868799</v>
      </c>
    </row>
    <row r="138" spans="5:19" x14ac:dyDescent="0.25">
      <c r="E138" s="131"/>
      <c r="F138" s="108"/>
      <c r="G138" s="78"/>
      <c r="P138" s="131">
        <v>45627</v>
      </c>
      <c r="Q138" s="108">
        <v>147792.6415246863</v>
      </c>
      <c r="R138" s="108">
        <v>143107.1717902552</v>
      </c>
      <c r="S138" s="108">
        <v>152334.44637634311</v>
      </c>
    </row>
    <row r="139" spans="5:19" x14ac:dyDescent="0.25">
      <c r="E139" s="131"/>
      <c r="F139" s="108"/>
      <c r="G139" s="78"/>
      <c r="P139" s="131">
        <v>45658</v>
      </c>
      <c r="Q139" s="108">
        <v>144574.60677858969</v>
      </c>
      <c r="R139" s="108">
        <v>139987.41008245549</v>
      </c>
      <c r="S139" s="108">
        <v>149078.9047791654</v>
      </c>
    </row>
    <row r="140" spans="5:19" x14ac:dyDescent="0.25">
      <c r="E140" s="131"/>
      <c r="F140" s="108"/>
      <c r="G140" s="78"/>
      <c r="P140" s="131">
        <v>45689</v>
      </c>
      <c r="Q140" s="108">
        <v>149479.15732540569</v>
      </c>
      <c r="R140" s="108">
        <v>144842.41155086589</v>
      </c>
      <c r="S140" s="108">
        <v>154167.59187935191</v>
      </c>
    </row>
    <row r="141" spans="5:19" x14ac:dyDescent="0.25">
      <c r="E141" s="131"/>
      <c r="F141" s="108"/>
      <c r="G141" s="78"/>
      <c r="P141" s="131">
        <v>45717</v>
      </c>
      <c r="Q141" s="108">
        <v>283948.73908272531</v>
      </c>
      <c r="R141" s="108">
        <v>279453.26165180461</v>
      </c>
      <c r="S141" s="108">
        <v>288441.15694100817</v>
      </c>
    </row>
    <row r="142" spans="5:19" x14ac:dyDescent="0.25">
      <c r="E142" s="131"/>
      <c r="F142" s="108"/>
      <c r="G142" s="78"/>
      <c r="P142" s="131">
        <v>45748</v>
      </c>
      <c r="Q142" s="108">
        <v>226489.69883271109</v>
      </c>
      <c r="R142" s="108">
        <v>222101.24873976069</v>
      </c>
      <c r="S142" s="108">
        <v>231237.84432050941</v>
      </c>
    </row>
    <row r="143" spans="5:19" x14ac:dyDescent="0.25">
      <c r="E143" s="131"/>
      <c r="F143" s="108"/>
      <c r="G143" s="78"/>
      <c r="P143" s="131">
        <v>45778</v>
      </c>
      <c r="Q143" s="108">
        <v>291073.63061825582</v>
      </c>
      <c r="R143" s="108">
        <v>286345.35970274679</v>
      </c>
      <c r="S143" s="108">
        <v>295880.68444197287</v>
      </c>
    </row>
    <row r="144" spans="5:19" x14ac:dyDescent="0.25">
      <c r="E144" s="131"/>
      <c r="F144" s="108"/>
      <c r="G144" s="78"/>
      <c r="P144" s="131">
        <v>45809</v>
      </c>
      <c r="Q144" s="108">
        <v>233614.59036845359</v>
      </c>
      <c r="R144" s="108">
        <v>229252.48025782421</v>
      </c>
      <c r="S144" s="108">
        <v>238298.0463736603</v>
      </c>
    </row>
    <row r="145" spans="5:19" x14ac:dyDescent="0.25">
      <c r="E145" s="131"/>
      <c r="F145" s="108"/>
      <c r="G145" s="78"/>
      <c r="P145" s="131">
        <v>45839</v>
      </c>
      <c r="Q145" s="108">
        <v>298198.52215375629</v>
      </c>
      <c r="R145" s="108">
        <v>293686.6288566257</v>
      </c>
      <c r="S145" s="108">
        <v>302675.00457890751</v>
      </c>
    </row>
    <row r="146" spans="5:19" x14ac:dyDescent="0.25">
      <c r="E146" s="131"/>
      <c r="F146" s="108"/>
      <c r="G146" s="78"/>
      <c r="P146" s="131">
        <v>45870</v>
      </c>
      <c r="Q146" s="108">
        <v>240739.48190426591</v>
      </c>
      <c r="R146" s="108">
        <v>236512.81072802379</v>
      </c>
      <c r="S146" s="108">
        <v>245368.4290359981</v>
      </c>
    </row>
    <row r="147" spans="5:19" x14ac:dyDescent="0.25">
      <c r="E147" s="131"/>
      <c r="F147" s="108"/>
      <c r="G147" s="78"/>
      <c r="P147" s="131">
        <v>45901</v>
      </c>
      <c r="Q147" s="108">
        <v>202125.9264941194</v>
      </c>
      <c r="R147" s="108">
        <v>197147.82336486009</v>
      </c>
      <c r="S147" s="108">
        <v>206398.75089681009</v>
      </c>
    </row>
    <row r="148" spans="5:19" x14ac:dyDescent="0.25">
      <c r="E148" s="131"/>
      <c r="F148" s="108"/>
      <c r="G148" s="78"/>
      <c r="P148" s="131">
        <v>45931</v>
      </c>
      <c r="Q148" s="108">
        <v>247864.37343967761</v>
      </c>
      <c r="R148" s="108">
        <v>243363.80598446631</v>
      </c>
      <c r="S148" s="108">
        <v>252472.13380768971</v>
      </c>
    </row>
    <row r="149" spans="5:19" x14ac:dyDescent="0.25">
      <c r="E149" s="131"/>
      <c r="F149" s="108"/>
      <c r="G149" s="78"/>
      <c r="P149" s="131">
        <v>45962</v>
      </c>
      <c r="Q149" s="108">
        <v>209250.81802964499</v>
      </c>
      <c r="R149" s="108">
        <v>204649.10540862099</v>
      </c>
      <c r="S149" s="108">
        <v>213467.24975703331</v>
      </c>
    </row>
    <row r="150" spans="5:19" x14ac:dyDescent="0.25">
      <c r="E150" s="131"/>
      <c r="F150" s="108"/>
      <c r="G150" s="78"/>
      <c r="P150" s="131">
        <v>45992</v>
      </c>
      <c r="Q150" s="108">
        <v>254989.2649754202</v>
      </c>
      <c r="R150" s="108">
        <v>250676.86086870651</v>
      </c>
      <c r="S150" s="108">
        <v>259421.65115425299</v>
      </c>
    </row>
    <row r="151" spans="5:19" x14ac:dyDescent="0.25">
      <c r="E151" s="131"/>
      <c r="F151" s="108"/>
      <c r="G151" s="78"/>
      <c r="P151" s="131"/>
      <c r="Q151" s="108"/>
      <c r="R151" s="108"/>
      <c r="S151" s="108"/>
    </row>
    <row r="152" spans="5:19" x14ac:dyDescent="0.25">
      <c r="E152" s="131"/>
      <c r="F152" s="108"/>
      <c r="G152" s="78"/>
    </row>
    <row r="153" spans="5:19" x14ac:dyDescent="0.25">
      <c r="E153" s="131"/>
      <c r="F153" s="108"/>
      <c r="G153" s="78"/>
    </row>
    <row r="154" spans="5:19" x14ac:dyDescent="0.25">
      <c r="E154" s="131"/>
      <c r="F154" s="108"/>
      <c r="G154" s="78"/>
    </row>
    <row r="155" spans="5:19" x14ac:dyDescent="0.25">
      <c r="E155" s="131"/>
      <c r="F155" s="108"/>
      <c r="G155" s="78"/>
    </row>
    <row r="156" spans="5:19" x14ac:dyDescent="0.25">
      <c r="E156" s="131"/>
      <c r="F156" s="108"/>
      <c r="G156" s="78"/>
    </row>
    <row r="157" spans="5:19" x14ac:dyDescent="0.25">
      <c r="E157" s="131"/>
      <c r="F157" s="108"/>
      <c r="G157" s="78"/>
    </row>
    <row r="158" spans="5:19" x14ac:dyDescent="0.25">
      <c r="E158" s="131"/>
      <c r="F158" s="108"/>
      <c r="G158" s="78"/>
    </row>
    <row r="159" spans="5:19" x14ac:dyDescent="0.25">
      <c r="E159" s="131"/>
      <c r="F159" s="108"/>
      <c r="G159" s="78"/>
    </row>
    <row r="160" spans="5:19" x14ac:dyDescent="0.25">
      <c r="E160" s="131"/>
      <c r="F160" s="108"/>
      <c r="G160" s="78"/>
    </row>
    <row r="161" spans="5:7" x14ac:dyDescent="0.25">
      <c r="E161" s="131"/>
      <c r="F161" s="108"/>
      <c r="G161" s="78"/>
    </row>
    <row r="162" spans="5:7" x14ac:dyDescent="0.25">
      <c r="E162" s="131"/>
      <c r="F162" s="108"/>
      <c r="G162" s="78"/>
    </row>
    <row r="163" spans="5:7" x14ac:dyDescent="0.25">
      <c r="E163" s="131"/>
      <c r="F163" s="108"/>
      <c r="G163" s="78"/>
    </row>
  </sheetData>
  <mergeCells count="2">
    <mergeCell ref="Q67:X68"/>
    <mergeCell ref="Q111:X112"/>
  </mergeCells>
  <pageMargins left="0.7" right="0.7" top="0.75" bottom="0.75" header="0.3" footer="0.3"/>
  <drawing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931C2-AC74-47D1-8D86-30AC35B6FB40}">
  <dimension ref="A1"/>
  <sheetViews>
    <sheetView showGridLines="0" zoomScale="75" zoomScaleNormal="75" workbookViewId="0">
      <selection activeCell="D2" sqref="D2"/>
    </sheetView>
  </sheetViews>
  <sheetFormatPr defaultRowHeight="14.4" x14ac:dyDescent="0.3"/>
  <cols>
    <col min="1" max="16384" width="8.88671875" style="31"/>
  </cols>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0C32C-0BE3-48B3-BC5D-FA1F24D2264C}">
  <sheetPr>
    <tabColor rgb="FFE6E6E6"/>
  </sheetPr>
  <dimension ref="B2:N74"/>
  <sheetViews>
    <sheetView showGridLines="0" zoomScale="120" zoomScaleNormal="120" workbookViewId="0"/>
  </sheetViews>
  <sheetFormatPr defaultColWidth="8.88671875" defaultRowHeight="10.8" x14ac:dyDescent="0.25"/>
  <cols>
    <col min="1" max="1" width="1.6640625" style="32" customWidth="1"/>
    <col min="2" max="2" width="30.109375" style="32" bestFit="1" customWidth="1"/>
    <col min="3" max="14" width="8.44140625" style="32" customWidth="1"/>
    <col min="15" max="16384" width="8.88671875" style="32"/>
  </cols>
  <sheetData>
    <row r="2" spans="2:14" ht="21.6" customHeight="1" x14ac:dyDescent="0.45">
      <c r="B2" s="52" t="s">
        <v>105</v>
      </c>
      <c r="C2" s="51"/>
      <c r="D2" s="51"/>
      <c r="E2" s="51"/>
      <c r="F2" s="51"/>
      <c r="G2" s="51"/>
      <c r="H2" s="51"/>
      <c r="I2" s="51"/>
      <c r="J2" s="51"/>
      <c r="K2" s="51"/>
      <c r="L2" s="51"/>
      <c r="M2" s="51"/>
      <c r="N2" s="51"/>
    </row>
    <row r="3" spans="2:14" x14ac:dyDescent="0.25">
      <c r="B3" s="53" t="s">
        <v>106</v>
      </c>
      <c r="C3" s="53"/>
      <c r="D3" s="53"/>
      <c r="E3" s="53"/>
      <c r="F3" s="53"/>
      <c r="G3" s="53"/>
      <c r="H3" s="53"/>
      <c r="I3" s="53"/>
      <c r="J3" s="53"/>
      <c r="K3" s="53"/>
      <c r="L3" s="53"/>
      <c r="M3" s="53"/>
      <c r="N3" s="53"/>
    </row>
    <row r="5" spans="2:14" x14ac:dyDescent="0.25">
      <c r="B5" s="32" t="s">
        <v>23</v>
      </c>
    </row>
    <row r="6" spans="2:14" x14ac:dyDescent="0.25">
      <c r="B6" s="32" t="s">
        <v>24</v>
      </c>
    </row>
    <row r="7" spans="2:14" x14ac:dyDescent="0.25">
      <c r="B7" s="33" t="s">
        <v>25</v>
      </c>
      <c r="C7" s="33" t="s">
        <v>26</v>
      </c>
    </row>
    <row r="9" spans="2:14" x14ac:dyDescent="0.25">
      <c r="C9" s="34"/>
      <c r="D9" s="34"/>
      <c r="E9" s="34"/>
      <c r="F9" s="34"/>
      <c r="G9" s="34"/>
      <c r="H9" s="34"/>
      <c r="I9" s="34"/>
      <c r="J9" s="34"/>
      <c r="K9" s="34"/>
      <c r="L9" s="34"/>
      <c r="M9" s="34"/>
      <c r="N9" s="34"/>
    </row>
    <row r="10" spans="2:14" x14ac:dyDescent="0.25">
      <c r="B10" s="49" t="s">
        <v>27</v>
      </c>
      <c r="C10" s="50" t="s">
        <v>28</v>
      </c>
      <c r="D10" s="50" t="s">
        <v>29</v>
      </c>
      <c r="E10" s="50" t="s">
        <v>30</v>
      </c>
      <c r="F10" s="50" t="s">
        <v>31</v>
      </c>
      <c r="G10" s="50" t="s">
        <v>32</v>
      </c>
      <c r="H10" s="50" t="s">
        <v>33</v>
      </c>
      <c r="I10" s="50" t="s">
        <v>34</v>
      </c>
      <c r="J10" s="50" t="s">
        <v>35</v>
      </c>
      <c r="K10" s="50" t="s">
        <v>36</v>
      </c>
      <c r="L10" s="50" t="s">
        <v>37</v>
      </c>
      <c r="M10" s="50" t="s">
        <v>38</v>
      </c>
      <c r="N10" s="50" t="s">
        <v>39</v>
      </c>
    </row>
    <row r="11" spans="2:14" x14ac:dyDescent="0.25">
      <c r="B11" s="32" t="s">
        <v>40</v>
      </c>
      <c r="C11" s="37">
        <v>1350574</v>
      </c>
      <c r="D11" s="37">
        <v>1311309</v>
      </c>
      <c r="E11" s="37">
        <v>1493527</v>
      </c>
      <c r="F11" s="37">
        <v>1500009</v>
      </c>
      <c r="G11" s="37">
        <v>1620390</v>
      </c>
      <c r="H11" s="37">
        <v>1618794</v>
      </c>
      <c r="I11" s="37">
        <v>1548903</v>
      </c>
      <c r="J11" s="37">
        <v>1586248</v>
      </c>
      <c r="K11" s="37">
        <v>1626935</v>
      </c>
      <c r="L11" s="37">
        <v>1652162</v>
      </c>
      <c r="M11" s="37">
        <v>1607534</v>
      </c>
      <c r="N11" s="37">
        <v>1526882</v>
      </c>
    </row>
    <row r="12" spans="2:14" x14ac:dyDescent="0.25">
      <c r="B12" s="38" t="s">
        <v>41</v>
      </c>
      <c r="C12" s="37">
        <v>425832.75</v>
      </c>
      <c r="D12" s="37">
        <v>439015.94</v>
      </c>
      <c r="E12" s="37">
        <v>499729</v>
      </c>
      <c r="F12" s="37">
        <v>508711.52</v>
      </c>
      <c r="G12" s="37">
        <v>525923.67000000004</v>
      </c>
      <c r="H12" s="37">
        <v>498520.07</v>
      </c>
      <c r="I12" s="37">
        <v>469702.52</v>
      </c>
      <c r="J12" s="37">
        <v>508481.52</v>
      </c>
      <c r="K12" s="37">
        <v>505626.98</v>
      </c>
      <c r="L12" s="37">
        <v>494674.96</v>
      </c>
      <c r="M12" s="37">
        <v>486739.12</v>
      </c>
      <c r="N12" s="37">
        <v>512444.95</v>
      </c>
    </row>
    <row r="13" spans="2:14" x14ac:dyDescent="0.25">
      <c r="B13" s="38" t="s">
        <v>42</v>
      </c>
      <c r="C13" s="37">
        <v>3320302</v>
      </c>
      <c r="D13" s="37">
        <v>3349458.4600000004</v>
      </c>
      <c r="E13" s="37">
        <v>3826575.69</v>
      </c>
      <c r="F13" s="37">
        <v>4016974.25</v>
      </c>
      <c r="G13" s="37">
        <v>4140114.2199999997</v>
      </c>
      <c r="H13" s="37">
        <v>4049503.8</v>
      </c>
      <c r="I13" s="37">
        <v>3825692.33</v>
      </c>
      <c r="J13" s="37">
        <v>4100736.57</v>
      </c>
      <c r="K13" s="37">
        <v>4151979.9</v>
      </c>
      <c r="L13" s="37">
        <v>4193123.14</v>
      </c>
      <c r="M13" s="37">
        <v>4020146.96</v>
      </c>
      <c r="N13" s="37">
        <v>4216790.21</v>
      </c>
    </row>
    <row r="14" spans="2:14" x14ac:dyDescent="0.25">
      <c r="B14" s="38" t="s">
        <v>43</v>
      </c>
      <c r="C14" s="37">
        <v>438.66999999999996</v>
      </c>
      <c r="D14" s="37">
        <v>244.57999999999998</v>
      </c>
      <c r="E14" s="37">
        <v>489.46</v>
      </c>
      <c r="F14" s="37">
        <v>377.08000000000004</v>
      </c>
      <c r="G14" s="37">
        <v>291.63</v>
      </c>
      <c r="H14" s="37">
        <v>336.72</v>
      </c>
      <c r="I14" s="37">
        <v>286.16000000000003</v>
      </c>
      <c r="J14" s="37">
        <v>458.74</v>
      </c>
      <c r="K14" s="37">
        <v>443.02</v>
      </c>
      <c r="L14" s="37">
        <v>377.31</v>
      </c>
      <c r="M14" s="37">
        <v>2291.7400000000002</v>
      </c>
      <c r="N14" s="37">
        <v>1204.19</v>
      </c>
    </row>
    <row r="15" spans="2:14" x14ac:dyDescent="0.25">
      <c r="B15" s="39" t="s">
        <v>44</v>
      </c>
      <c r="C15" s="37">
        <v>3746573.4200000004</v>
      </c>
      <c r="D15" s="37">
        <v>3788718.9800000004</v>
      </c>
      <c r="E15" s="37">
        <v>4326794.1500000004</v>
      </c>
      <c r="F15" s="37">
        <v>4526062.8499999996</v>
      </c>
      <c r="G15" s="37">
        <v>4666329.5199999996</v>
      </c>
      <c r="H15" s="37">
        <v>4548360.59</v>
      </c>
      <c r="I15" s="37">
        <v>4295681.0100000007</v>
      </c>
      <c r="J15" s="37">
        <v>4609676.83</v>
      </c>
      <c r="K15" s="37">
        <v>4658049.8999999994</v>
      </c>
      <c r="L15" s="37">
        <v>4688175.41</v>
      </c>
      <c r="M15" s="37">
        <v>4509177.8199999994</v>
      </c>
      <c r="N15" s="37">
        <v>4730439.3499999996</v>
      </c>
    </row>
    <row r="16" spans="2:14" x14ac:dyDescent="0.25">
      <c r="B16" s="39" t="s">
        <v>45</v>
      </c>
      <c r="C16" s="37">
        <v>-262.26</v>
      </c>
      <c r="D16" s="37">
        <v>-309.06</v>
      </c>
      <c r="E16" s="37">
        <v>-186.22</v>
      </c>
      <c r="F16" s="37">
        <v>54.83</v>
      </c>
      <c r="G16" s="37">
        <v>-145.44</v>
      </c>
      <c r="H16" s="37">
        <v>42.47</v>
      </c>
      <c r="I16" s="37">
        <v>31.73</v>
      </c>
      <c r="J16" s="37">
        <v>61.64</v>
      </c>
      <c r="K16" s="37">
        <v>43.56</v>
      </c>
      <c r="L16" s="37">
        <v>-1848.31</v>
      </c>
      <c r="M16" s="37">
        <v>-1577.86</v>
      </c>
      <c r="N16" s="37">
        <v>-1890.52</v>
      </c>
    </row>
    <row r="17" spans="2:14" x14ac:dyDescent="0.25">
      <c r="B17" s="40" t="s">
        <v>46</v>
      </c>
      <c r="C17" s="37">
        <v>3746311.16</v>
      </c>
      <c r="D17" s="37">
        <v>3788409.9200000004</v>
      </c>
      <c r="E17" s="37">
        <v>4326607.93</v>
      </c>
      <c r="F17" s="37">
        <v>4526117.68</v>
      </c>
      <c r="G17" s="37">
        <v>4666184.08</v>
      </c>
      <c r="H17" s="37">
        <v>4548403.0599999996</v>
      </c>
      <c r="I17" s="37">
        <v>4295712.74</v>
      </c>
      <c r="J17" s="37">
        <v>4609738.47</v>
      </c>
      <c r="K17" s="37">
        <v>4658093.459999999</v>
      </c>
      <c r="L17" s="37">
        <v>4686327.1000000006</v>
      </c>
      <c r="M17" s="37">
        <v>4507599.96</v>
      </c>
      <c r="N17" s="37">
        <v>4728548.83</v>
      </c>
    </row>
    <row r="18" spans="2:14" x14ac:dyDescent="0.25">
      <c r="B18" s="40" t="s">
        <v>47</v>
      </c>
      <c r="C18" s="37">
        <v>2697903.22</v>
      </c>
      <c r="D18" s="37">
        <v>2820270.7400000007</v>
      </c>
      <c r="E18" s="37">
        <v>3154468.3999999994</v>
      </c>
      <c r="F18" s="37">
        <v>3266316.2800000003</v>
      </c>
      <c r="G18" s="37">
        <v>3305014.05</v>
      </c>
      <c r="H18" s="37">
        <v>3226444.4699999997</v>
      </c>
      <c r="I18" s="37">
        <v>3068022.41</v>
      </c>
      <c r="J18" s="37">
        <v>3327656.75</v>
      </c>
      <c r="K18" s="37">
        <v>3281197.1300000004</v>
      </c>
      <c r="L18" s="37">
        <v>3394063.2300000004</v>
      </c>
      <c r="M18" s="37">
        <v>3216086.33</v>
      </c>
      <c r="N18" s="37">
        <v>3689452.45</v>
      </c>
    </row>
    <row r="19" spans="2:14" x14ac:dyDescent="0.25">
      <c r="B19" s="40" t="s">
        <v>48</v>
      </c>
      <c r="C19" s="37">
        <v>-164584.79</v>
      </c>
      <c r="D19" s="37">
        <v>-164033.37</v>
      </c>
      <c r="E19" s="37">
        <v>-141162.74341</v>
      </c>
      <c r="F19" s="37">
        <v>-148094.49</v>
      </c>
      <c r="G19" s="37">
        <v>-242595.65999999997</v>
      </c>
      <c r="H19" s="37">
        <v>-37446.854359999998</v>
      </c>
      <c r="I19" s="37">
        <v>-103168.71674</v>
      </c>
      <c r="J19" s="37">
        <v>-183773.21</v>
      </c>
      <c r="K19" s="37">
        <v>11471.77</v>
      </c>
      <c r="L19" s="37">
        <v>-112529.67000000001</v>
      </c>
      <c r="M19" s="37">
        <v>-152807.15617</v>
      </c>
      <c r="N19" s="37">
        <v>-52354.350399999996</v>
      </c>
    </row>
    <row r="20" spans="2:14" x14ac:dyDescent="0.25">
      <c r="B20" s="41" t="s">
        <v>49</v>
      </c>
      <c r="C20" s="37">
        <v>883823.14999999944</v>
      </c>
      <c r="D20" s="37">
        <v>804105.81000000029</v>
      </c>
      <c r="E20" s="37">
        <v>1030976.7865899993</v>
      </c>
      <c r="F20" s="37">
        <v>1111706.9100000001</v>
      </c>
      <c r="G20" s="37">
        <v>1118574.3699999999</v>
      </c>
      <c r="H20" s="37">
        <v>1284511.7356399987</v>
      </c>
      <c r="I20" s="37">
        <v>1124521.61326</v>
      </c>
      <c r="J20" s="37">
        <v>1098308.5099999998</v>
      </c>
      <c r="K20" s="37">
        <v>1388368.0999999987</v>
      </c>
      <c r="L20" s="37">
        <v>1179734.2000000004</v>
      </c>
      <c r="M20" s="37">
        <v>1138706.4738299998</v>
      </c>
      <c r="N20" s="37">
        <v>986742.02960000036</v>
      </c>
    </row>
    <row r="21" spans="2:14" x14ac:dyDescent="0.25">
      <c r="B21" s="40" t="s">
        <v>50</v>
      </c>
      <c r="C21" s="37">
        <v>8443.5499999999993</v>
      </c>
      <c r="D21" s="37">
        <v>9729.91</v>
      </c>
      <c r="E21" s="37">
        <v>3633.7099999999991</v>
      </c>
      <c r="F21" s="37">
        <v>4019.9300000000003</v>
      </c>
      <c r="G21" s="37">
        <v>8066.4400000000005</v>
      </c>
      <c r="H21" s="37">
        <v>64344.840000000004</v>
      </c>
      <c r="I21" s="37">
        <v>5514.84</v>
      </c>
      <c r="J21" s="37">
        <v>6024.3099999999995</v>
      </c>
      <c r="K21" s="37">
        <v>40500.06</v>
      </c>
      <c r="L21" s="37">
        <v>8285.25</v>
      </c>
      <c r="M21" s="37">
        <v>10063.93</v>
      </c>
      <c r="N21" s="37">
        <v>17033.710000000003</v>
      </c>
    </row>
    <row r="22" spans="2:14" x14ac:dyDescent="0.25">
      <c r="B22" s="40" t="s">
        <v>51</v>
      </c>
      <c r="C22" s="37">
        <v>8943.01</v>
      </c>
      <c r="D22" s="37">
        <v>10519.39</v>
      </c>
      <c r="E22" s="37">
        <v>3623.8599999999997</v>
      </c>
      <c r="F22" s="37">
        <v>13547.26</v>
      </c>
      <c r="G22" s="37">
        <v>10230.06</v>
      </c>
      <c r="H22" s="37">
        <v>10227.32</v>
      </c>
      <c r="I22" s="37">
        <v>9622.69</v>
      </c>
      <c r="J22" s="37">
        <v>9554.59</v>
      </c>
      <c r="K22" s="37">
        <v>9664.2199999999993</v>
      </c>
      <c r="L22" s="37">
        <v>9199.1299999999992</v>
      </c>
      <c r="M22" s="37">
        <v>8635.51</v>
      </c>
      <c r="N22" s="37">
        <v>10513.98</v>
      </c>
    </row>
    <row r="23" spans="2:14" x14ac:dyDescent="0.25">
      <c r="B23" s="40" t="s">
        <v>52</v>
      </c>
      <c r="C23" s="37">
        <v>9895.3499999999985</v>
      </c>
      <c r="D23" s="37">
        <v>8451.9699999999993</v>
      </c>
      <c r="E23" s="37">
        <v>7518.35</v>
      </c>
      <c r="F23" s="37">
        <v>8736.14</v>
      </c>
      <c r="G23" s="37">
        <v>3214.79</v>
      </c>
      <c r="H23" s="37">
        <v>8135.36</v>
      </c>
      <c r="I23" s="37">
        <v>8807.74</v>
      </c>
      <c r="J23" s="37">
        <v>10463.269999999999</v>
      </c>
      <c r="K23" s="37">
        <v>19812.830000000002</v>
      </c>
      <c r="L23" s="37">
        <v>5613.6399999999994</v>
      </c>
      <c r="M23" s="37">
        <v>11518.37</v>
      </c>
      <c r="N23" s="37">
        <v>10930.82</v>
      </c>
    </row>
    <row r="24" spans="2:14" x14ac:dyDescent="0.25">
      <c r="B24" s="40" t="s">
        <v>53</v>
      </c>
      <c r="C24" s="37">
        <v>31513.67</v>
      </c>
      <c r="D24" s="37">
        <v>23093.920000000002</v>
      </c>
      <c r="E24" s="37">
        <v>38155.699999999997</v>
      </c>
      <c r="F24" s="37">
        <v>32249.379999999997</v>
      </c>
      <c r="G24" s="37">
        <v>54040.17</v>
      </c>
      <c r="H24" s="37">
        <v>38632.589999999997</v>
      </c>
      <c r="I24" s="37">
        <v>41612.050000000003</v>
      </c>
      <c r="J24" s="37">
        <v>34805.919999999998</v>
      </c>
      <c r="K24" s="37">
        <v>59350.890000000007</v>
      </c>
      <c r="L24" s="37">
        <v>58251.66</v>
      </c>
      <c r="M24" s="37">
        <v>36177.980000000003</v>
      </c>
      <c r="N24" s="37">
        <v>34022.410000000003</v>
      </c>
    </row>
    <row r="25" spans="2:14" x14ac:dyDescent="0.25">
      <c r="B25" s="40" t="s">
        <v>54</v>
      </c>
      <c r="C25" s="37">
        <v>79831.110000000015</v>
      </c>
      <c r="D25" s="37">
        <v>80214.100000000006</v>
      </c>
      <c r="E25" s="37">
        <v>82452.81</v>
      </c>
      <c r="F25" s="37">
        <v>102547.94999999998</v>
      </c>
      <c r="G25" s="37">
        <v>126765.98000000001</v>
      </c>
      <c r="H25" s="37">
        <v>130820.47</v>
      </c>
      <c r="I25" s="37">
        <v>131556.85</v>
      </c>
      <c r="J25" s="37">
        <v>127225.82999999999</v>
      </c>
      <c r="K25" s="37">
        <v>124437.79000000001</v>
      </c>
      <c r="L25" s="37">
        <v>134182.64000000001</v>
      </c>
      <c r="M25" s="37">
        <v>123374.24</v>
      </c>
      <c r="N25" s="37">
        <v>-76057.979999999981</v>
      </c>
    </row>
    <row r="26" spans="2:14" x14ac:dyDescent="0.25">
      <c r="B26" s="40" t="s">
        <v>55</v>
      </c>
      <c r="C26" s="37">
        <v>31249.331509999989</v>
      </c>
      <c r="D26" s="37">
        <v>163839.44</v>
      </c>
      <c r="E26" s="37">
        <v>179280.75</v>
      </c>
      <c r="F26" s="37">
        <v>181644.75999999998</v>
      </c>
      <c r="G26" s="37">
        <v>184686.65000000002</v>
      </c>
      <c r="H26" s="37">
        <v>173371.94245999999</v>
      </c>
      <c r="I26" s="37">
        <v>169922.69</v>
      </c>
      <c r="J26" s="37">
        <v>170262</v>
      </c>
      <c r="K26" s="37">
        <v>161868.67000000001</v>
      </c>
      <c r="L26" s="37">
        <v>174090.17</v>
      </c>
      <c r="M26" s="37">
        <v>163844.44999999998</v>
      </c>
      <c r="N26" s="37">
        <v>156257.13999999998</v>
      </c>
    </row>
    <row r="27" spans="2:14" x14ac:dyDescent="0.25">
      <c r="B27" s="41" t="s">
        <v>56</v>
      </c>
      <c r="C27" s="37">
        <v>169876.02150999999</v>
      </c>
      <c r="D27" s="37">
        <v>295848.73</v>
      </c>
      <c r="E27" s="37">
        <v>314665.18</v>
      </c>
      <c r="F27" s="37">
        <v>342745.41999999993</v>
      </c>
      <c r="G27" s="37">
        <v>387004.09</v>
      </c>
      <c r="H27" s="37">
        <v>425532.52246000001</v>
      </c>
      <c r="I27" s="37">
        <v>367036.86</v>
      </c>
      <c r="J27" s="37">
        <v>358335.92</v>
      </c>
      <c r="K27" s="37">
        <v>415634.46</v>
      </c>
      <c r="L27" s="37">
        <v>389622.49</v>
      </c>
      <c r="M27" s="37">
        <v>353614.48</v>
      </c>
      <c r="N27" s="37">
        <v>152700.08000000002</v>
      </c>
    </row>
    <row r="28" spans="2:14" x14ac:dyDescent="0.25">
      <c r="B28" s="42" t="s">
        <v>57</v>
      </c>
      <c r="C28" s="37">
        <v>713947.12848999945</v>
      </c>
      <c r="D28" s="37">
        <v>508257.08000000031</v>
      </c>
      <c r="E28" s="37">
        <v>716311.60658999928</v>
      </c>
      <c r="F28" s="37">
        <v>768961.49000000022</v>
      </c>
      <c r="G28" s="37">
        <v>731570.27999999968</v>
      </c>
      <c r="H28" s="37">
        <v>858979.21317999857</v>
      </c>
      <c r="I28" s="37">
        <v>757484.75325999991</v>
      </c>
      <c r="J28" s="37">
        <v>739972.5899999995</v>
      </c>
      <c r="K28" s="37">
        <v>972733.63999999862</v>
      </c>
      <c r="L28" s="37">
        <v>790111.7100000002</v>
      </c>
      <c r="M28" s="37">
        <v>785091.99382999982</v>
      </c>
      <c r="N28" s="37">
        <v>834041.9496000004</v>
      </c>
    </row>
    <row r="29" spans="2:14" x14ac:dyDescent="0.25">
      <c r="B29" s="40" t="s">
        <v>58</v>
      </c>
      <c r="C29" s="37">
        <v>828.43999999999994</v>
      </c>
      <c r="D29" s="37">
        <v>17230.019940000002</v>
      </c>
      <c r="E29" s="37">
        <v>10539.269899999999</v>
      </c>
      <c r="F29" s="37">
        <v>16273.73</v>
      </c>
      <c r="G29" s="37">
        <v>72450.570000000007</v>
      </c>
      <c r="H29" s="37">
        <v>99574.029179999998</v>
      </c>
      <c r="I29" s="37">
        <v>79777.67</v>
      </c>
      <c r="J29" s="37">
        <v>43302.083810000004</v>
      </c>
      <c r="K29" s="37">
        <v>26141.72</v>
      </c>
      <c r="L29" s="37">
        <v>17998.62</v>
      </c>
      <c r="M29" s="37">
        <v>69767.091520000002</v>
      </c>
      <c r="N29" s="37">
        <v>102.02</v>
      </c>
    </row>
    <row r="30" spans="2:14" x14ac:dyDescent="0.25">
      <c r="B30" s="40" t="s">
        <v>59</v>
      </c>
      <c r="C30" s="37">
        <v>11709.13</v>
      </c>
      <c r="D30" s="37">
        <v>25397.55</v>
      </c>
      <c r="E30" s="37">
        <v>13625.94</v>
      </c>
      <c r="F30" s="37">
        <v>20569.62</v>
      </c>
      <c r="G30" s="37">
        <v>5889.8200000000006</v>
      </c>
      <c r="H30" s="37">
        <v>12373.070000000002</v>
      </c>
      <c r="I30" s="37">
        <v>2300.5300000000002</v>
      </c>
      <c r="J30" s="37">
        <v>-4292.07</v>
      </c>
      <c r="K30" s="37">
        <v>2485.85</v>
      </c>
      <c r="L30" s="37">
        <v>3061.9400000000005</v>
      </c>
      <c r="M30" s="37">
        <v>6225.8888500000003</v>
      </c>
      <c r="N30" s="37">
        <v>-264.39332000000002</v>
      </c>
    </row>
    <row r="31" spans="2:14" x14ac:dyDescent="0.25">
      <c r="B31" s="40" t="s">
        <v>60</v>
      </c>
      <c r="C31" s="37">
        <v>11278.43</v>
      </c>
      <c r="D31" s="37">
        <v>8264.0399999999991</v>
      </c>
      <c r="E31" s="37">
        <v>7422.1432100000002</v>
      </c>
      <c r="F31" s="37">
        <v>6474.95</v>
      </c>
      <c r="G31" s="37">
        <v>5327.75</v>
      </c>
      <c r="H31" s="37">
        <v>5434.3700000000008</v>
      </c>
      <c r="I31" s="37">
        <v>7821.18</v>
      </c>
      <c r="J31" s="37">
        <v>8350.5800000000017</v>
      </c>
      <c r="K31" s="37">
        <v>12364.259999999998</v>
      </c>
      <c r="L31" s="37">
        <v>13493.420000000002</v>
      </c>
      <c r="M31" s="37">
        <v>8299.3899999999976</v>
      </c>
      <c r="N31" s="37">
        <v>8614.02</v>
      </c>
    </row>
    <row r="32" spans="2:14" x14ac:dyDescent="0.25">
      <c r="B32" s="40" t="s">
        <v>61</v>
      </c>
      <c r="C32" s="37">
        <v>14877.909999999996</v>
      </c>
      <c r="D32" s="37">
        <v>40629.103219999997</v>
      </c>
      <c r="E32" s="37">
        <v>39662.89</v>
      </c>
      <c r="F32" s="37">
        <v>16249.140000000001</v>
      </c>
      <c r="G32" s="37">
        <v>17823.54</v>
      </c>
      <c r="H32" s="37">
        <v>21434.009999999995</v>
      </c>
      <c r="I32" s="37">
        <v>18769.590000000004</v>
      </c>
      <c r="J32" s="37">
        <v>15196.910000000002</v>
      </c>
      <c r="K32" s="37">
        <v>3269.3899999999994</v>
      </c>
      <c r="L32" s="37">
        <v>12931.12</v>
      </c>
      <c r="M32" s="37">
        <v>13817.579999999998</v>
      </c>
      <c r="N32" s="37">
        <v>13723.120000000003</v>
      </c>
    </row>
    <row r="33" spans="2:14" x14ac:dyDescent="0.25">
      <c r="B33" s="41" t="s">
        <v>62</v>
      </c>
      <c r="C33" s="37">
        <v>38693.910000000003</v>
      </c>
      <c r="D33" s="37">
        <v>91520.713159999999</v>
      </c>
      <c r="E33" s="37">
        <v>71250.24311000001</v>
      </c>
      <c r="F33" s="37">
        <v>59567.439999999995</v>
      </c>
      <c r="G33" s="37">
        <v>101491.68000000001</v>
      </c>
      <c r="H33" s="37">
        <v>138815.47918000002</v>
      </c>
      <c r="I33" s="37">
        <v>108668.97</v>
      </c>
      <c r="J33" s="37">
        <v>62557.503810000009</v>
      </c>
      <c r="K33" s="37">
        <v>44261.219999999994</v>
      </c>
      <c r="L33" s="37">
        <v>47485.099999999991</v>
      </c>
      <c r="M33" s="37">
        <v>98109.950369999991</v>
      </c>
      <c r="N33" s="37">
        <v>22174.766680000001</v>
      </c>
    </row>
    <row r="34" spans="2:14" x14ac:dyDescent="0.25">
      <c r="B34" s="41" t="s">
        <v>63</v>
      </c>
      <c r="C34" s="37">
        <v>1231.5899999999999</v>
      </c>
      <c r="D34" s="37">
        <v>2917.2</v>
      </c>
      <c r="E34" s="37">
        <v>3594.36</v>
      </c>
      <c r="F34" s="37">
        <v>0</v>
      </c>
      <c r="G34" s="37">
        <v>0</v>
      </c>
      <c r="H34" s="37">
        <v>0</v>
      </c>
      <c r="I34" s="37">
        <v>53.38</v>
      </c>
      <c r="J34" s="37">
        <v>6.39</v>
      </c>
      <c r="K34" s="37">
        <v>-59.24</v>
      </c>
      <c r="L34" s="37">
        <v>0</v>
      </c>
      <c r="M34" s="37">
        <v>0</v>
      </c>
      <c r="N34" s="37">
        <v>0</v>
      </c>
    </row>
    <row r="35" spans="2:14" x14ac:dyDescent="0.25">
      <c r="B35" s="41" t="s">
        <v>64</v>
      </c>
      <c r="C35" s="37">
        <v>38890.089999999997</v>
      </c>
      <c r="D35" s="37">
        <v>11229.16</v>
      </c>
      <c r="E35" s="37">
        <v>20390.82</v>
      </c>
      <c r="F35" s="37">
        <v>26738.430000000004</v>
      </c>
      <c r="G35" s="37">
        <v>-26316.679999999997</v>
      </c>
      <c r="H35" s="37">
        <v>18373.539999999997</v>
      </c>
      <c r="I35" s="37">
        <v>18029.209999999995</v>
      </c>
      <c r="J35" s="37">
        <v>14049.76</v>
      </c>
      <c r="K35" s="37">
        <v>16008.720000000001</v>
      </c>
      <c r="L35" s="37">
        <v>9862.0700000000015</v>
      </c>
      <c r="M35" s="37">
        <v>11344.690000000002</v>
      </c>
      <c r="N35" s="37">
        <v>11380.09</v>
      </c>
    </row>
    <row r="36" spans="2:14" x14ac:dyDescent="0.25">
      <c r="B36" s="41" t="s">
        <v>65</v>
      </c>
      <c r="C36" s="37">
        <v>97248.619999999981</v>
      </c>
      <c r="D36" s="37">
        <v>94471.290000000008</v>
      </c>
      <c r="E36" s="37">
        <v>125055.49000000002</v>
      </c>
      <c r="F36" s="37">
        <v>106516.96</v>
      </c>
      <c r="G36" s="37">
        <v>118031.63</v>
      </c>
      <c r="H36" s="37">
        <v>126526.48000000001</v>
      </c>
      <c r="I36" s="37">
        <v>101826.76</v>
      </c>
      <c r="J36" s="37">
        <v>124199.26999999999</v>
      </c>
      <c r="K36" s="37">
        <v>110249.51000000001</v>
      </c>
      <c r="L36" s="37">
        <v>111031.22</v>
      </c>
      <c r="M36" s="37">
        <v>129833.54999999999</v>
      </c>
      <c r="N36" s="37">
        <v>129660.01000000001</v>
      </c>
    </row>
    <row r="37" spans="2:14" x14ac:dyDescent="0.25">
      <c r="B37" s="41" t="s">
        <v>66</v>
      </c>
      <c r="C37" s="37">
        <v>17190.75</v>
      </c>
      <c r="D37" s="37">
        <v>15570.849999999999</v>
      </c>
      <c r="E37" s="37">
        <v>14612.54</v>
      </c>
      <c r="F37" s="37">
        <v>22809.38</v>
      </c>
      <c r="G37" s="37">
        <v>26047.489999999998</v>
      </c>
      <c r="H37" s="37">
        <v>22900.170000000002</v>
      </c>
      <c r="I37" s="37">
        <v>14937.704279999998</v>
      </c>
      <c r="J37" s="37">
        <v>23738.55919</v>
      </c>
      <c r="K37" s="37">
        <v>13514.55969</v>
      </c>
      <c r="L37" s="37">
        <v>23347.9</v>
      </c>
      <c r="M37" s="37">
        <v>20781.561239999995</v>
      </c>
      <c r="N37" s="37">
        <v>34823.182369999995</v>
      </c>
    </row>
    <row r="38" spans="2:14" x14ac:dyDescent="0.25">
      <c r="B38" s="41" t="s">
        <v>67</v>
      </c>
      <c r="C38" s="37">
        <v>15013.130000000001</v>
      </c>
      <c r="D38" s="37">
        <v>21685.600000000002</v>
      </c>
      <c r="E38" s="37">
        <v>32171.21</v>
      </c>
      <c r="F38" s="37">
        <v>26357.800000000003</v>
      </c>
      <c r="G38" s="37">
        <v>23200.850000000002</v>
      </c>
      <c r="H38" s="37">
        <v>21291.17</v>
      </c>
      <c r="I38" s="37">
        <v>17368.68</v>
      </c>
      <c r="J38" s="37">
        <v>18077.87</v>
      </c>
      <c r="K38" s="37">
        <v>17726.650000000001</v>
      </c>
      <c r="L38" s="37">
        <v>19668.07</v>
      </c>
      <c r="M38" s="37">
        <v>25123.08</v>
      </c>
      <c r="N38" s="37">
        <v>116272.95</v>
      </c>
    </row>
    <row r="39" spans="2:14" x14ac:dyDescent="0.25">
      <c r="B39" s="41" t="s">
        <v>68</v>
      </c>
      <c r="C39" s="37">
        <v>14285.600000000002</v>
      </c>
      <c r="D39" s="37">
        <v>17288.38</v>
      </c>
      <c r="E39" s="37">
        <v>16702.810000000001</v>
      </c>
      <c r="F39" s="37">
        <v>12305.509999999998</v>
      </c>
      <c r="G39" s="37">
        <v>10737.510000000002</v>
      </c>
      <c r="H39" s="37">
        <v>12154.769999999999</v>
      </c>
      <c r="I39" s="37">
        <v>11823.640000000001</v>
      </c>
      <c r="J39" s="37">
        <v>15341.749999999998</v>
      </c>
      <c r="K39" s="37">
        <v>14391.130000000001</v>
      </c>
      <c r="L39" s="37">
        <v>17600.849999999999</v>
      </c>
      <c r="M39" s="37">
        <v>18090.61</v>
      </c>
      <c r="N39" s="37">
        <v>8376.1799999999985</v>
      </c>
    </row>
    <row r="40" spans="2:14" x14ac:dyDescent="0.25">
      <c r="B40" s="41" t="s">
        <v>69</v>
      </c>
      <c r="C40" s="37">
        <v>1.3699999999978729E-3</v>
      </c>
      <c r="D40" s="37">
        <v>-6.0300000000861331E-3</v>
      </c>
      <c r="E40" s="37">
        <v>762.78797999999995</v>
      </c>
      <c r="F40" s="37">
        <v>-9.6700000002485353E-3</v>
      </c>
      <c r="G40" s="37">
        <v>-5.2699999998271352E-3</v>
      </c>
      <c r="H40" s="37">
        <v>-1351.5362999999995</v>
      </c>
      <c r="I40" s="37">
        <v>3.4499999998232056E-3</v>
      </c>
      <c r="J40" s="37">
        <v>669.74423999999942</v>
      </c>
      <c r="K40" s="37">
        <v>2.6200000007108315E-3</v>
      </c>
      <c r="L40" s="37">
        <v>6.3999999983650468E-3</v>
      </c>
      <c r="M40" s="37">
        <v>16.880630000000792</v>
      </c>
      <c r="N40" s="37">
        <v>-1337.9936299999995</v>
      </c>
    </row>
    <row r="41" spans="2:14" x14ac:dyDescent="0.25">
      <c r="B41" s="41" t="s">
        <v>70</v>
      </c>
      <c r="C41" s="37">
        <v>819.58541000000037</v>
      </c>
      <c r="D41" s="37">
        <v>1699.4117500000013</v>
      </c>
      <c r="E41" s="37">
        <v>2050.6735600000015</v>
      </c>
      <c r="F41" s="37">
        <v>1973.5524199999991</v>
      </c>
      <c r="G41" s="37">
        <v>1677.0254499999976</v>
      </c>
      <c r="H41" s="37">
        <v>1088.8663999999992</v>
      </c>
      <c r="I41" s="37">
        <v>1846.3035700000009</v>
      </c>
      <c r="J41" s="37">
        <v>382.32639000000023</v>
      </c>
      <c r="K41" s="37">
        <v>2017.6952799999999</v>
      </c>
      <c r="L41" s="37">
        <v>5.9499999999275133E-3</v>
      </c>
      <c r="M41" s="37">
        <v>3.3099999999421925E-3</v>
      </c>
      <c r="N41" s="37">
        <v>-1074.7563700000001</v>
      </c>
    </row>
    <row r="42" spans="2:14" x14ac:dyDescent="0.25">
      <c r="B42" s="41" t="s">
        <v>71</v>
      </c>
      <c r="C42" s="37">
        <v>7.589999999966679E-3</v>
      </c>
      <c r="D42" s="37">
        <v>-1.5500000000017167E-3</v>
      </c>
      <c r="E42" s="37">
        <v>-4.1799999999909687E-3</v>
      </c>
      <c r="F42" s="37">
        <v>-5.2400000000005775E-3</v>
      </c>
      <c r="G42" s="37">
        <v>-1.1199999999682575E-3</v>
      </c>
      <c r="H42" s="37">
        <v>-1.4250000000014085E-2</v>
      </c>
      <c r="I42" s="37">
        <v>-2.6710000000047529E-2</v>
      </c>
      <c r="J42" s="37">
        <v>-2.5399999999433931E-3</v>
      </c>
      <c r="K42" s="37">
        <v>1.3600000000408841E-3</v>
      </c>
      <c r="L42" s="37">
        <v>-3.0100000000032878E-3</v>
      </c>
      <c r="M42" s="37">
        <v>1.1680000000012569E-2</v>
      </c>
      <c r="N42" s="37">
        <v>1.4440000000014663E-2</v>
      </c>
    </row>
    <row r="43" spans="2:14" x14ac:dyDescent="0.25">
      <c r="B43" s="41" t="s">
        <v>72</v>
      </c>
      <c r="C43" s="37">
        <v>6244.8823599999996</v>
      </c>
      <c r="D43" s="37">
        <v>6890.6170400000001</v>
      </c>
      <c r="E43" s="37">
        <v>7118.4400000000005</v>
      </c>
      <c r="F43" s="37">
        <v>14379.978179999998</v>
      </c>
      <c r="G43" s="37">
        <v>5619.26</v>
      </c>
      <c r="H43" s="37">
        <v>2039.5099999999993</v>
      </c>
      <c r="I43" s="37">
        <v>6145.21</v>
      </c>
      <c r="J43" s="37">
        <v>7357.25</v>
      </c>
      <c r="K43" s="37">
        <v>8273.3799999999992</v>
      </c>
      <c r="L43" s="37">
        <v>10106.120000000001</v>
      </c>
      <c r="M43" s="37">
        <v>10268.959999999999</v>
      </c>
      <c r="N43" s="37">
        <v>1873.61</v>
      </c>
    </row>
    <row r="44" spans="2:14" x14ac:dyDescent="0.25">
      <c r="B44" s="41" t="s">
        <v>73</v>
      </c>
      <c r="C44" s="37">
        <v>-775.65718000000152</v>
      </c>
      <c r="D44" s="37">
        <v>-2279.1197899999997</v>
      </c>
      <c r="E44" s="37">
        <v>5.1200000004172352E-3</v>
      </c>
      <c r="F44" s="37">
        <v>-1.4500000000552404E-3</v>
      </c>
      <c r="G44" s="37">
        <v>-3.0600000000546856E-3</v>
      </c>
      <c r="H44" s="37">
        <v>9.4799999997636775E-3</v>
      </c>
      <c r="I44" s="37">
        <v>-147.22376000000122</v>
      </c>
      <c r="J44" s="37">
        <v>1.1500000000765453E-2</v>
      </c>
      <c r="K44" s="37">
        <v>37.507080000000542</v>
      </c>
      <c r="L44" s="37">
        <v>855.48385000000007</v>
      </c>
      <c r="M44" s="37">
        <v>2563.8069</v>
      </c>
      <c r="N44" s="37">
        <v>986.83726999999988</v>
      </c>
    </row>
    <row r="45" spans="2:14" x14ac:dyDescent="0.25">
      <c r="B45" s="42" t="s">
        <v>74</v>
      </c>
      <c r="C45" s="37">
        <v>228842.50955000008</v>
      </c>
      <c r="D45" s="37">
        <v>260994.09458000003</v>
      </c>
      <c r="E45" s="37">
        <v>293709.37558999995</v>
      </c>
      <c r="F45" s="37">
        <v>270649.03423999995</v>
      </c>
      <c r="G45" s="37">
        <v>260488.75599999999</v>
      </c>
      <c r="H45" s="37">
        <v>341838.44450999994</v>
      </c>
      <c r="I45" s="37">
        <v>280552.61083000014</v>
      </c>
      <c r="J45" s="37">
        <v>266380.43258999998</v>
      </c>
      <c r="K45" s="37">
        <v>226421.13603000005</v>
      </c>
      <c r="L45" s="37">
        <v>239956.82319</v>
      </c>
      <c r="M45" s="37">
        <v>316133.10413000005</v>
      </c>
      <c r="N45" s="37">
        <v>323134.89075999992</v>
      </c>
    </row>
    <row r="46" spans="2:14" x14ac:dyDescent="0.25">
      <c r="B46" s="43" t="s">
        <v>75</v>
      </c>
      <c r="C46" s="37">
        <v>485104.61893999984</v>
      </c>
      <c r="D46" s="37">
        <v>247262.98542000013</v>
      </c>
      <c r="E46" s="37">
        <v>422602.23099999857</v>
      </c>
      <c r="F46" s="37">
        <v>498312.45576000068</v>
      </c>
      <c r="G46" s="37">
        <v>471081.5239999998</v>
      </c>
      <c r="H46" s="37">
        <v>517140.76866999769</v>
      </c>
      <c r="I46" s="37">
        <v>476932.14242999983</v>
      </c>
      <c r="J46" s="37">
        <v>473592.15740999975</v>
      </c>
      <c r="K46" s="37">
        <v>746312.50396999926</v>
      </c>
      <c r="L46" s="37">
        <v>550154.88681000017</v>
      </c>
      <c r="M46" s="37">
        <v>468958.88969999983</v>
      </c>
      <c r="N46" s="37">
        <v>510907.05883999931</v>
      </c>
    </row>
    <row r="47" spans="2:14" x14ac:dyDescent="0.25">
      <c r="B47" s="43" t="s">
        <v>76</v>
      </c>
      <c r="C47" s="37">
        <v>42684.149219999999</v>
      </c>
      <c r="D47" s="37">
        <v>38268.564579999998</v>
      </c>
      <c r="E47" s="37">
        <v>44899.381909999996</v>
      </c>
      <c r="F47" s="37">
        <v>50413.910239999997</v>
      </c>
      <c r="G47" s="37">
        <v>55335.383230000007</v>
      </c>
      <c r="H47" s="37">
        <v>70606.5383</v>
      </c>
      <c r="I47" s="37">
        <v>68053.414519999991</v>
      </c>
      <c r="J47" s="37">
        <v>61829.129489999999</v>
      </c>
      <c r="K47" s="37">
        <v>64371.873929999994</v>
      </c>
      <c r="L47" s="37">
        <v>46678.220600000001</v>
      </c>
      <c r="M47" s="37">
        <v>63254.520550000001</v>
      </c>
      <c r="N47" s="37">
        <v>-66210.89237999999</v>
      </c>
    </row>
    <row r="48" spans="2:14" x14ac:dyDescent="0.25">
      <c r="B48" s="44" t="s">
        <v>77</v>
      </c>
      <c r="C48" s="37">
        <v>442420.46971999982</v>
      </c>
      <c r="D48" s="37">
        <v>208994.42084000015</v>
      </c>
      <c r="E48" s="37">
        <v>377702.84908999858</v>
      </c>
      <c r="F48" s="37">
        <v>447898.54552000074</v>
      </c>
      <c r="G48" s="37">
        <v>415746.14077000023</v>
      </c>
      <c r="H48" s="37">
        <v>446534.23036999884</v>
      </c>
      <c r="I48" s="37">
        <v>408878.72790999996</v>
      </c>
      <c r="J48" s="37">
        <v>411763.02791999996</v>
      </c>
      <c r="K48" s="37">
        <v>681940.63003999856</v>
      </c>
      <c r="L48" s="37">
        <v>503476.66620999965</v>
      </c>
      <c r="M48" s="37">
        <v>405704.36914999958</v>
      </c>
      <c r="N48" s="37">
        <v>577117.95122000051</v>
      </c>
    </row>
    <row r="49" spans="2:14" x14ac:dyDescent="0.25">
      <c r="B49" s="44" t="s">
        <v>78</v>
      </c>
      <c r="C49" s="37">
        <v>186.52</v>
      </c>
      <c r="D49" s="37">
        <v>598.40000000000009</v>
      </c>
      <c r="E49" s="37">
        <v>174.49999999999997</v>
      </c>
      <c r="F49" s="37">
        <v>126.52</v>
      </c>
      <c r="G49" s="37">
        <v>136.60999999999999</v>
      </c>
      <c r="H49" s="37">
        <v>127.34</v>
      </c>
      <c r="I49" s="37">
        <v>96.429999999999993</v>
      </c>
      <c r="J49" s="37">
        <v>92.84</v>
      </c>
      <c r="K49" s="37">
        <v>85.15</v>
      </c>
      <c r="L49" s="37">
        <v>72.900000000000006</v>
      </c>
      <c r="M49" s="37">
        <v>64.34</v>
      </c>
      <c r="N49" s="37">
        <v>0</v>
      </c>
    </row>
    <row r="50" spans="2:14" x14ac:dyDescent="0.25">
      <c r="B50" s="45" t="s">
        <v>79</v>
      </c>
      <c r="C50" s="37">
        <v>442233.9497199998</v>
      </c>
      <c r="D50" s="37">
        <v>208396.02084000013</v>
      </c>
      <c r="E50" s="37">
        <v>377528.34908999858</v>
      </c>
      <c r="F50" s="37">
        <v>447772.02552000084</v>
      </c>
      <c r="G50" s="37">
        <v>415609.53077000024</v>
      </c>
      <c r="H50" s="37">
        <v>446406.89036999887</v>
      </c>
      <c r="I50" s="37">
        <v>408782.29790999991</v>
      </c>
      <c r="J50" s="37">
        <v>411670.18792</v>
      </c>
      <c r="K50" s="37">
        <v>681855.48003999854</v>
      </c>
      <c r="L50" s="37">
        <v>503403.76620999962</v>
      </c>
      <c r="M50" s="37">
        <v>405640.02914999961</v>
      </c>
      <c r="N50" s="37">
        <v>577117.95122000051</v>
      </c>
    </row>
    <row r="51" spans="2:14" x14ac:dyDescent="0.25">
      <c r="B51" s="45" t="s">
        <v>80</v>
      </c>
      <c r="C51" s="37">
        <v>0</v>
      </c>
      <c r="D51" s="37">
        <v>0</v>
      </c>
      <c r="E51" s="37">
        <v>0</v>
      </c>
      <c r="F51" s="37">
        <v>0</v>
      </c>
      <c r="G51" s="37">
        <v>0</v>
      </c>
      <c r="H51" s="37">
        <v>0</v>
      </c>
      <c r="I51" s="37">
        <v>0</v>
      </c>
      <c r="J51" s="37">
        <v>0</v>
      </c>
      <c r="K51" s="37">
        <v>0</v>
      </c>
      <c r="L51" s="37">
        <v>0</v>
      </c>
      <c r="M51" s="37">
        <v>0</v>
      </c>
      <c r="N51" s="37">
        <v>0</v>
      </c>
    </row>
    <row r="52" spans="2:14" x14ac:dyDescent="0.25">
      <c r="B52" s="35" t="s">
        <v>81</v>
      </c>
      <c r="C52" s="37">
        <v>442233.9497199998</v>
      </c>
      <c r="D52" s="37">
        <v>208396.02084000013</v>
      </c>
      <c r="E52" s="37">
        <v>377528.34908999858</v>
      </c>
      <c r="F52" s="37">
        <v>447772.02552000084</v>
      </c>
      <c r="G52" s="37">
        <v>415609.53077000024</v>
      </c>
      <c r="H52" s="37">
        <v>446406.89036999887</v>
      </c>
      <c r="I52" s="37">
        <v>408782.29790999991</v>
      </c>
      <c r="J52" s="37">
        <v>411670.18792</v>
      </c>
      <c r="K52" s="37">
        <v>681855.48003999854</v>
      </c>
      <c r="L52" s="37">
        <v>503403.76620999962</v>
      </c>
      <c r="M52" s="37">
        <v>405640.02914999961</v>
      </c>
      <c r="N52" s="37">
        <v>577117.95122000051</v>
      </c>
    </row>
    <row r="53" spans="2:14" x14ac:dyDescent="0.25">
      <c r="B53" s="35"/>
    </row>
    <row r="54" spans="2:14" x14ac:dyDescent="0.25">
      <c r="B54" s="35"/>
    </row>
    <row r="55" spans="2:14" x14ac:dyDescent="0.25">
      <c r="B55" s="46" t="s">
        <v>82</v>
      </c>
      <c r="C55" s="47"/>
      <c r="D55" s="47"/>
      <c r="E55" s="47"/>
      <c r="F55" s="47"/>
      <c r="G55" s="47"/>
      <c r="H55" s="47"/>
      <c r="I55" s="47"/>
      <c r="J55" s="47"/>
      <c r="K55" s="47"/>
      <c r="L55" s="47"/>
      <c r="M55" s="47"/>
      <c r="N55" s="47"/>
    </row>
    <row r="56" spans="2:14" x14ac:dyDescent="0.25">
      <c r="B56" s="48" t="s">
        <v>83</v>
      </c>
      <c r="C56" s="47">
        <v>1700400</v>
      </c>
      <c r="D56" s="47">
        <v>1721659</v>
      </c>
      <c r="E56" s="47">
        <v>2201325</v>
      </c>
      <c r="F56" s="47">
        <v>2391118</v>
      </c>
      <c r="G56" s="47">
        <v>2650688</v>
      </c>
      <c r="H56" s="47">
        <v>2698720</v>
      </c>
      <c r="I56" s="47">
        <v>2891408</v>
      </c>
      <c r="J56" s="47">
        <v>2946335</v>
      </c>
      <c r="K56" s="47">
        <v>3140314</v>
      </c>
      <c r="L56" s="47">
        <v>3103495</v>
      </c>
      <c r="M56" s="47">
        <v>3106146</v>
      </c>
      <c r="N56" s="47">
        <v>3254012</v>
      </c>
    </row>
    <row r="57" spans="2:14" x14ac:dyDescent="0.25">
      <c r="B57" s="48" t="s">
        <v>84</v>
      </c>
      <c r="C57" s="47">
        <v>575748.04794658639</v>
      </c>
      <c r="D57" s="47">
        <v>576436.57225580676</v>
      </c>
      <c r="E57" s="47">
        <v>648290.82198567269</v>
      </c>
      <c r="F57" s="47">
        <v>676459.16724026797</v>
      </c>
      <c r="G57" s="47">
        <v>689829.77334273094</v>
      </c>
      <c r="H57" s="47">
        <v>3229908.3960220404</v>
      </c>
      <c r="I57" s="47">
        <v>3053975.7939793924</v>
      </c>
      <c r="J57" s="47">
        <v>3253064.0361040006</v>
      </c>
      <c r="K57" s="47">
        <v>3248755.5741827358</v>
      </c>
      <c r="L57" s="47">
        <v>3188557.6034553433</v>
      </c>
      <c r="M57" s="47">
        <v>3016257.9560862146</v>
      </c>
      <c r="N57" s="47">
        <v>3222762.52930832</v>
      </c>
    </row>
    <row r="58" spans="2:14" x14ac:dyDescent="0.25">
      <c r="B58" s="48" t="s">
        <v>85</v>
      </c>
      <c r="C58" s="47">
        <v>658262.57782556571</v>
      </c>
      <c r="D58" s="47">
        <v>663524.34655195253</v>
      </c>
      <c r="E58" s="47">
        <v>740442.80738525442</v>
      </c>
      <c r="F58" s="47">
        <v>688587.42014860932</v>
      </c>
      <c r="G58" s="47">
        <v>722250.52305415098</v>
      </c>
      <c r="H58" s="47">
        <v>686957.79113777657</v>
      </c>
      <c r="I58" s="47">
        <v>664940.00025056268</v>
      </c>
      <c r="J58" s="47">
        <v>711411.99261915544</v>
      </c>
      <c r="K58" s="47">
        <v>690832.1681683301</v>
      </c>
      <c r="L58" s="47">
        <v>708714.40576693439</v>
      </c>
      <c r="M58" s="47">
        <v>682030.08727972279</v>
      </c>
      <c r="N58" s="47">
        <v>673514.76200917037</v>
      </c>
    </row>
    <row r="59" spans="2:14" x14ac:dyDescent="0.25">
      <c r="B59" s="48" t="s">
        <v>86</v>
      </c>
      <c r="C59" s="47">
        <v>1019757</v>
      </c>
      <c r="D59" s="47">
        <v>975449</v>
      </c>
      <c r="E59" s="47">
        <v>1104550</v>
      </c>
      <c r="F59" s="47">
        <v>1114597</v>
      </c>
      <c r="G59" s="47">
        <v>1213093</v>
      </c>
      <c r="H59" s="47">
        <v>1212808</v>
      </c>
      <c r="I59" s="47">
        <v>1153947</v>
      </c>
      <c r="J59" s="47">
        <v>1175656</v>
      </c>
      <c r="K59" s="47">
        <v>1195076</v>
      </c>
      <c r="L59" s="47">
        <v>1191215</v>
      </c>
      <c r="M59" s="47">
        <v>1141088</v>
      </c>
      <c r="N59" s="47">
        <v>1092181</v>
      </c>
    </row>
    <row r="60" spans="2:14" x14ac:dyDescent="0.25">
      <c r="B60" s="48" t="s">
        <v>87</v>
      </c>
      <c r="C60" s="47">
        <v>12134.662437469735</v>
      </c>
      <c r="D60" s="47">
        <v>13145.903515944396</v>
      </c>
      <c r="E60" s="47">
        <v>14857.032068018998</v>
      </c>
      <c r="F60" s="47">
        <v>18971.134200836881</v>
      </c>
      <c r="G60" s="47">
        <v>21369.469366557321</v>
      </c>
      <c r="H60" s="47">
        <v>20132.766960157081</v>
      </c>
      <c r="I60" s="47">
        <v>18168.684627416889</v>
      </c>
      <c r="J60" s="47">
        <v>22468.120705914054</v>
      </c>
      <c r="K60" s="47">
        <v>24410.483025984897</v>
      </c>
      <c r="L60" s="47">
        <v>25464.241239482755</v>
      </c>
      <c r="M60" s="47">
        <v>32021.818273803488</v>
      </c>
      <c r="N60" s="47">
        <v>33030.322391559195</v>
      </c>
    </row>
    <row r="61" spans="2:14" x14ac:dyDescent="0.25">
      <c r="B61" s="48" t="s">
        <v>88</v>
      </c>
      <c r="C61" s="47">
        <v>5131694.2425131667</v>
      </c>
      <c r="D61" s="47">
        <v>4990668.0093115261</v>
      </c>
      <c r="E61" s="47">
        <v>5658338.1639235811</v>
      </c>
      <c r="F61" s="47">
        <v>5643224.1449714685</v>
      </c>
      <c r="G61" s="47">
        <v>5973031.6468056208</v>
      </c>
      <c r="H61" s="47">
        <v>5878218.5563995019</v>
      </c>
      <c r="I61" s="47">
        <v>5678363.5314352652</v>
      </c>
      <c r="J61" s="47">
        <v>5720928.7059031045</v>
      </c>
      <c r="K61" s="47">
        <v>5764145.5076705031</v>
      </c>
      <c r="L61" s="47">
        <v>5798949.0812902646</v>
      </c>
      <c r="M61" s="47">
        <v>5755370.7301862482</v>
      </c>
      <c r="N61" s="47">
        <v>5629453.1340963477</v>
      </c>
    </row>
    <row r="62" spans="2:14" x14ac:dyDescent="0.25">
      <c r="B62" s="48" t="s">
        <v>89</v>
      </c>
      <c r="C62" s="47">
        <v>5131691.6500000041</v>
      </c>
      <c r="D62" s="47">
        <v>4990667.5799999991</v>
      </c>
      <c r="E62" s="47">
        <v>5658336.2300000032</v>
      </c>
      <c r="F62" s="47">
        <v>5643221.9800000004</v>
      </c>
      <c r="G62" s="47">
        <v>5973021.5799999991</v>
      </c>
      <c r="H62" s="47">
        <v>5878219.4999999981</v>
      </c>
      <c r="I62" s="47">
        <v>5678365.9799999995</v>
      </c>
      <c r="J62" s="47">
        <v>5720923.5600000033</v>
      </c>
      <c r="K62" s="47">
        <v>5764143.3500000024</v>
      </c>
      <c r="L62" s="47">
        <v>5798943.9299999941</v>
      </c>
      <c r="M62" s="47">
        <v>5755361.7400000039</v>
      </c>
      <c r="N62" s="47">
        <v>5629350.9800000032</v>
      </c>
    </row>
    <row r="63" spans="2:14" x14ac:dyDescent="0.25">
      <c r="B63" s="48" t="s">
        <v>90</v>
      </c>
      <c r="C63" s="47">
        <v>17528630.999999993</v>
      </c>
      <c r="D63" s="47">
        <v>17038585.383333351</v>
      </c>
      <c r="E63" s="47">
        <v>19410586.300000004</v>
      </c>
      <c r="F63" s="47">
        <v>19324342.299999975</v>
      </c>
      <c r="G63" s="47">
        <v>20650025.616666622</v>
      </c>
      <c r="H63" s="47">
        <v>20617544.816666719</v>
      </c>
      <c r="I63" s="47">
        <v>19392075.466666665</v>
      </c>
      <c r="J63" s="47">
        <v>19806324.066666771</v>
      </c>
      <c r="K63" s="47">
        <v>20099995.083333436</v>
      </c>
      <c r="L63" s="47">
        <v>20379922.750000101</v>
      </c>
      <c r="M63" s="47">
        <v>20005126.116666753</v>
      </c>
      <c r="N63" s="47">
        <v>19251799.235000048</v>
      </c>
    </row>
    <row r="64" spans="2:14" x14ac:dyDescent="0.25">
      <c r="B64" s="48" t="s">
        <v>91</v>
      </c>
      <c r="C64" s="47">
        <v>415632.43898741773</v>
      </c>
      <c r="D64" s="47">
        <v>401891.57928518899</v>
      </c>
      <c r="E64" s="47">
        <v>465799.95993660786</v>
      </c>
      <c r="F64" s="47">
        <v>27039.774963068317</v>
      </c>
      <c r="G64" s="47">
        <v>502506.99464051437</v>
      </c>
      <c r="H64" s="47">
        <v>504696.37893968163</v>
      </c>
      <c r="I64" s="47">
        <v>474360.87272327847</v>
      </c>
      <c r="J64" s="47">
        <v>480501.95886161487</v>
      </c>
      <c r="K64" s="47">
        <v>495768.34157217725</v>
      </c>
      <c r="L64" s="47">
        <v>505301.87631884863</v>
      </c>
      <c r="M64" s="47">
        <v>503352.33866718144</v>
      </c>
      <c r="N64" s="47">
        <v>483608.98647772789</v>
      </c>
    </row>
    <row r="65" spans="2:14" x14ac:dyDescent="0.25">
      <c r="B65" s="48" t="s">
        <v>92</v>
      </c>
      <c r="C65" s="47">
        <v>13033.580570578715</v>
      </c>
      <c r="D65" s="47">
        <v>20729.545652287303</v>
      </c>
      <c r="E65" s="47">
        <v>11386.069601387735</v>
      </c>
      <c r="F65" s="47">
        <v>11063.780990610305</v>
      </c>
      <c r="G65" s="47">
        <v>40145.194020867726</v>
      </c>
      <c r="H65" s="47">
        <v>30049.118931917918</v>
      </c>
      <c r="I65" s="47">
        <v>47842.01140562482</v>
      </c>
      <c r="J65" s="47">
        <v>47215.193014008473</v>
      </c>
      <c r="K65" s="47">
        <v>42620.938890885525</v>
      </c>
      <c r="L65" s="47">
        <v>20606.205495926926</v>
      </c>
      <c r="M65" s="47">
        <v>12402.914092603942</v>
      </c>
      <c r="N65" s="47">
        <v>13687.904838409839</v>
      </c>
    </row>
    <row r="66" spans="2:14" x14ac:dyDescent="0.25">
      <c r="B66" s="48" t="s">
        <v>93</v>
      </c>
      <c r="C66" s="47">
        <v>9569.7096782318113</v>
      </c>
      <c r="D66" s="47">
        <v>3487.6341724463364</v>
      </c>
      <c r="E66" s="47">
        <v>5407.4668141245365</v>
      </c>
      <c r="F66" s="47">
        <v>2653.6563494509173</v>
      </c>
      <c r="G66" s="47">
        <v>2210.9640279330797</v>
      </c>
      <c r="H66" s="47">
        <v>3941.1528550514067</v>
      </c>
      <c r="I66" s="47">
        <v>4431.7224638483885</v>
      </c>
      <c r="J66" s="47">
        <v>7039.593365858268</v>
      </c>
      <c r="K66" s="47">
        <v>12244.798205140492</v>
      </c>
      <c r="L66" s="47">
        <v>11455.825545643609</v>
      </c>
      <c r="M66" s="47">
        <v>9637.3144803022169</v>
      </c>
      <c r="N66" s="47">
        <v>7520.1563089046194</v>
      </c>
    </row>
    <row r="67" spans="2:14" x14ac:dyDescent="0.25">
      <c r="B67" s="48" t="s">
        <v>94</v>
      </c>
      <c r="C67" s="47">
        <v>82312</v>
      </c>
      <c r="D67" s="47">
        <v>35617</v>
      </c>
      <c r="E67" s="47">
        <v>49416</v>
      </c>
      <c r="F67" s="47">
        <v>127762</v>
      </c>
      <c r="G67" s="47">
        <v>112985</v>
      </c>
      <c r="H67" s="47">
        <v>214175</v>
      </c>
      <c r="I67" s="47">
        <v>204313</v>
      </c>
      <c r="J67" s="47">
        <v>149791</v>
      </c>
      <c r="K67" s="47">
        <v>251952</v>
      </c>
      <c r="L67" s="47">
        <v>226395</v>
      </c>
      <c r="M67" s="47">
        <v>272012</v>
      </c>
      <c r="N67" s="47">
        <v>243436</v>
      </c>
    </row>
    <row r="68" spans="2:14" x14ac:dyDescent="0.25">
      <c r="B68" s="48" t="s">
        <v>95</v>
      </c>
      <c r="C68" s="47">
        <v>93315</v>
      </c>
      <c r="D68" s="47">
        <v>82249</v>
      </c>
      <c r="E68" s="47">
        <v>91703</v>
      </c>
      <c r="F68" s="47">
        <v>69915</v>
      </c>
      <c r="G68" s="47">
        <v>74139</v>
      </c>
      <c r="H68" s="47">
        <v>72339</v>
      </c>
      <c r="I68" s="47">
        <v>85856</v>
      </c>
      <c r="J68" s="47">
        <v>87239</v>
      </c>
      <c r="K68" s="47">
        <v>86126</v>
      </c>
      <c r="L68" s="47">
        <v>99349</v>
      </c>
      <c r="M68" s="47">
        <v>75236</v>
      </c>
      <c r="N68" s="47">
        <v>54426</v>
      </c>
    </row>
    <row r="69" spans="2:14" x14ac:dyDescent="0.25">
      <c r="B69" s="48" t="s">
        <v>96</v>
      </c>
      <c r="C69" s="47">
        <v>55714</v>
      </c>
      <c r="D69" s="47">
        <v>48128</v>
      </c>
      <c r="E69" s="47">
        <v>63752</v>
      </c>
      <c r="F69" s="47">
        <v>58143</v>
      </c>
      <c r="G69" s="47">
        <v>65326</v>
      </c>
      <c r="H69" s="47">
        <v>62609</v>
      </c>
      <c r="I69" s="47">
        <v>66976</v>
      </c>
      <c r="J69" s="47">
        <v>67708</v>
      </c>
      <c r="K69" s="47">
        <v>61820</v>
      </c>
      <c r="L69" s="47">
        <v>58070</v>
      </c>
      <c r="M69" s="47">
        <v>55155</v>
      </c>
      <c r="N69" s="47">
        <v>53297</v>
      </c>
    </row>
    <row r="70" spans="2:14" x14ac:dyDescent="0.25">
      <c r="B70" s="48" t="s">
        <v>97</v>
      </c>
      <c r="C70" s="47">
        <v>15312</v>
      </c>
      <c r="D70" s="47">
        <v>13675</v>
      </c>
      <c r="E70" s="47">
        <v>16982</v>
      </c>
      <c r="F70" s="47">
        <v>15771</v>
      </c>
      <c r="G70" s="47">
        <v>16874</v>
      </c>
      <c r="H70" s="47">
        <v>16821</v>
      </c>
      <c r="I70" s="47">
        <v>17451</v>
      </c>
      <c r="J70" s="47">
        <v>16709</v>
      </c>
      <c r="K70" s="47">
        <v>16100</v>
      </c>
      <c r="L70" s="47">
        <v>15072</v>
      </c>
      <c r="M70" s="47">
        <v>15418</v>
      </c>
      <c r="N70" s="47">
        <v>16682</v>
      </c>
    </row>
    <row r="71" spans="2:14" x14ac:dyDescent="0.25">
      <c r="B71" s="48" t="s">
        <v>98</v>
      </c>
      <c r="C71" s="47">
        <v>755</v>
      </c>
      <c r="D71" s="47">
        <v>710</v>
      </c>
      <c r="E71" s="47">
        <v>722</v>
      </c>
      <c r="F71" s="47">
        <v>560</v>
      </c>
      <c r="G71" s="47">
        <v>548</v>
      </c>
      <c r="H71" s="47">
        <v>512</v>
      </c>
      <c r="I71" s="47">
        <v>622</v>
      </c>
      <c r="J71" s="47">
        <v>617</v>
      </c>
      <c r="K71" s="47">
        <v>565</v>
      </c>
      <c r="L71" s="47">
        <v>635</v>
      </c>
      <c r="M71" s="47">
        <v>507</v>
      </c>
      <c r="N71" s="47">
        <v>357</v>
      </c>
    </row>
    <row r="72" spans="2:14" x14ac:dyDescent="0.25">
      <c r="B72" s="48" t="s">
        <v>99</v>
      </c>
      <c r="C72" s="47">
        <v>1447122</v>
      </c>
      <c r="D72" s="47">
        <v>1405364</v>
      </c>
      <c r="E72" s="47">
        <v>1595917</v>
      </c>
      <c r="F72" s="47">
        <v>1599264</v>
      </c>
      <c r="G72" s="47">
        <v>1727214</v>
      </c>
      <c r="H72" s="47">
        <v>1731887</v>
      </c>
      <c r="I72" s="47">
        <v>1652399</v>
      </c>
      <c r="J72" s="47">
        <v>1683471</v>
      </c>
      <c r="K72" s="47">
        <v>1738930</v>
      </c>
      <c r="L72" s="47">
        <v>1764483</v>
      </c>
      <c r="M72" s="47">
        <v>1726776</v>
      </c>
      <c r="N72" s="47">
        <v>1635260</v>
      </c>
    </row>
    <row r="73" spans="2:14" x14ac:dyDescent="0.25">
      <c r="B73" s="48" t="s">
        <v>100</v>
      </c>
      <c r="C73" s="48">
        <v>6729</v>
      </c>
      <c r="D73" s="48">
        <v>6888</v>
      </c>
      <c r="E73" s="48">
        <v>7104</v>
      </c>
      <c r="F73" s="48">
        <v>6806</v>
      </c>
      <c r="G73" s="48">
        <v>6719</v>
      </c>
      <c r="H73" s="48">
        <v>6705</v>
      </c>
      <c r="I73" s="48">
        <v>6765</v>
      </c>
      <c r="J73" s="48">
        <v>6954</v>
      </c>
      <c r="K73" s="48">
        <v>6968</v>
      </c>
      <c r="L73" s="48">
        <v>6990</v>
      </c>
      <c r="M73" s="48">
        <v>6869</v>
      </c>
      <c r="N73" s="48">
        <v>6822</v>
      </c>
    </row>
    <row r="74" spans="2:14" x14ac:dyDescent="0.25">
      <c r="B74" s="48" t="s">
        <v>101</v>
      </c>
      <c r="C74" s="48">
        <v>191899</v>
      </c>
      <c r="D74" s="48">
        <v>188593</v>
      </c>
      <c r="E74" s="48">
        <v>204191</v>
      </c>
      <c r="F74" s="48">
        <v>204682</v>
      </c>
      <c r="G74" s="48">
        <v>209882</v>
      </c>
      <c r="H74" s="48">
        <v>213912</v>
      </c>
      <c r="I74" s="48">
        <v>216432</v>
      </c>
      <c r="J74" s="48">
        <v>216261</v>
      </c>
      <c r="K74" s="48">
        <v>219581</v>
      </c>
      <c r="L74" s="48">
        <v>222220</v>
      </c>
      <c r="M74" s="48">
        <v>229447</v>
      </c>
      <c r="N74" s="48">
        <v>236890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C77D7-005A-476D-BEDF-258E88F5528A}">
  <sheetPr>
    <tabColor rgb="FFE6E6E6"/>
  </sheetPr>
  <dimension ref="B2:N74"/>
  <sheetViews>
    <sheetView showGridLines="0" zoomScale="110" zoomScaleNormal="110" workbookViewId="0">
      <selection activeCell="A20" sqref="A20"/>
    </sheetView>
  </sheetViews>
  <sheetFormatPr defaultColWidth="8.88671875" defaultRowHeight="10.8" x14ac:dyDescent="0.25"/>
  <cols>
    <col min="1" max="1" width="2.21875" style="32" customWidth="1"/>
    <col min="2" max="2" width="30.109375" style="32" bestFit="1" customWidth="1"/>
    <col min="3" max="6" width="7.6640625" style="32" bestFit="1" customWidth="1"/>
    <col min="7" max="8" width="8.109375" style="32" bestFit="1" customWidth="1"/>
    <col min="9" max="14" width="8.44140625" style="32" bestFit="1" customWidth="1"/>
    <col min="15" max="26" width="5.88671875" style="32" bestFit="1" customWidth="1"/>
    <col min="27" max="16384" width="8.88671875" style="32"/>
  </cols>
  <sheetData>
    <row r="2" spans="2:14" ht="23.4" x14ac:dyDescent="0.45">
      <c r="B2" s="52" t="s">
        <v>107</v>
      </c>
      <c r="C2" s="51"/>
      <c r="D2" s="51"/>
      <c r="E2" s="51"/>
      <c r="F2" s="51"/>
      <c r="G2" s="51"/>
      <c r="H2" s="51"/>
      <c r="I2" s="51"/>
      <c r="J2" s="51"/>
      <c r="K2" s="51"/>
      <c r="L2" s="51"/>
      <c r="M2" s="51"/>
      <c r="N2" s="51"/>
    </row>
    <row r="3" spans="2:14" x14ac:dyDescent="0.25">
      <c r="B3" s="53" t="s">
        <v>106</v>
      </c>
      <c r="C3" s="53"/>
      <c r="D3" s="53"/>
      <c r="E3" s="53"/>
      <c r="F3" s="53"/>
      <c r="G3" s="53"/>
      <c r="H3" s="53"/>
      <c r="I3" s="53"/>
      <c r="J3" s="53"/>
      <c r="K3" s="53"/>
      <c r="L3" s="53"/>
      <c r="M3" s="53"/>
      <c r="N3" s="53"/>
    </row>
    <row r="5" spans="2:14" x14ac:dyDescent="0.25">
      <c r="B5" s="32" t="s">
        <v>102</v>
      </c>
    </row>
    <row r="6" spans="2:14" x14ac:dyDescent="0.25">
      <c r="B6" s="32" t="s">
        <v>103</v>
      </c>
    </row>
    <row r="7" spans="2:14" x14ac:dyDescent="0.25">
      <c r="B7" s="33" t="s">
        <v>25</v>
      </c>
      <c r="C7" s="33" t="s">
        <v>104</v>
      </c>
    </row>
    <row r="10" spans="2:14" x14ac:dyDescent="0.25">
      <c r="B10" s="49" t="s">
        <v>27</v>
      </c>
      <c r="C10" s="50" t="s">
        <v>28</v>
      </c>
      <c r="D10" s="50" t="s">
        <v>29</v>
      </c>
      <c r="E10" s="50" t="s">
        <v>30</v>
      </c>
      <c r="F10" s="50" t="s">
        <v>31</v>
      </c>
      <c r="G10" s="50" t="s">
        <v>32</v>
      </c>
      <c r="H10" s="50" t="s">
        <v>33</v>
      </c>
      <c r="I10" s="50" t="s">
        <v>34</v>
      </c>
      <c r="J10" s="50" t="s">
        <v>35</v>
      </c>
      <c r="K10" s="50" t="s">
        <v>36</v>
      </c>
      <c r="L10" s="50" t="s">
        <v>37</v>
      </c>
      <c r="M10" s="50" t="s">
        <v>38</v>
      </c>
      <c r="N10" s="50" t="s">
        <v>39</v>
      </c>
    </row>
    <row r="11" spans="2:14" x14ac:dyDescent="0.25">
      <c r="B11" s="32" t="s">
        <v>40</v>
      </c>
      <c r="C11" s="37">
        <v>1324486</v>
      </c>
      <c r="D11" s="37">
        <v>1488101</v>
      </c>
      <c r="E11" s="37">
        <v>2053791</v>
      </c>
      <c r="F11" s="37">
        <v>2631093</v>
      </c>
      <c r="G11" s="37">
        <v>3252706</v>
      </c>
      <c r="H11" s="37">
        <v>3737857</v>
      </c>
      <c r="I11" s="37">
        <v>4317428</v>
      </c>
      <c r="J11" s="37">
        <v>5057996</v>
      </c>
      <c r="K11" s="37">
        <v>6009078</v>
      </c>
      <c r="L11" s="37">
        <v>6778133</v>
      </c>
      <c r="M11" s="37">
        <v>7149259</v>
      </c>
      <c r="N11" s="37">
        <v>7410312</v>
      </c>
    </row>
    <row r="12" spans="2:14" x14ac:dyDescent="0.25">
      <c r="B12" s="38" t="s">
        <v>41</v>
      </c>
      <c r="C12" s="37">
        <v>662319.60352500004</v>
      </c>
      <c r="D12" s="37">
        <v>743885.03925000003</v>
      </c>
      <c r="E12" s="37">
        <v>1401992.0355</v>
      </c>
      <c r="F12" s="37">
        <v>1727666.673375</v>
      </c>
      <c r="G12" s="37">
        <v>2088985.7345833331</v>
      </c>
      <c r="H12" s="37">
        <v>2369316.7451708331</v>
      </c>
      <c r="I12" s="37">
        <v>2682425.6532083335</v>
      </c>
      <c r="J12" s="37">
        <v>3152423.6174333333</v>
      </c>
      <c r="K12" s="37">
        <v>3726625.1599212498</v>
      </c>
      <c r="L12" s="37">
        <v>4042154.7414166667</v>
      </c>
      <c r="M12" s="37">
        <v>4440447.0176000008</v>
      </c>
      <c r="N12" s="37">
        <v>5268848.5529333344</v>
      </c>
    </row>
    <row r="13" spans="2:14" x14ac:dyDescent="0.25">
      <c r="B13" s="38" t="s">
        <v>42</v>
      </c>
      <c r="C13" s="37">
        <v>27228840.853799999</v>
      </c>
      <c r="D13" s="37">
        <v>31937518.300499994</v>
      </c>
      <c r="E13" s="37">
        <v>46800243.570374995</v>
      </c>
      <c r="F13" s="37">
        <v>58238591.226749994</v>
      </c>
      <c r="G13" s="37">
        <v>68148736.754250005</v>
      </c>
      <c r="H13" s="37">
        <v>77292035.185025826</v>
      </c>
      <c r="I13" s="37">
        <v>97416377.945958316</v>
      </c>
      <c r="J13" s="37">
        <v>103572643.64720003</v>
      </c>
      <c r="K13" s="37">
        <v>119208622.34618373</v>
      </c>
      <c r="L13" s="37">
        <v>136636531.63604167</v>
      </c>
      <c r="M13" s="37">
        <v>150801090.6094</v>
      </c>
      <c r="N13" s="37">
        <v>200809470.16575003</v>
      </c>
    </row>
    <row r="14" spans="2:14" x14ac:dyDescent="0.25">
      <c r="B14" s="38" t="s">
        <v>43</v>
      </c>
      <c r="C14" s="37">
        <v>940044.15847500006</v>
      </c>
      <c r="D14" s="37">
        <v>980796.59887499979</v>
      </c>
      <c r="E14" s="37">
        <v>1311967.8791249997</v>
      </c>
      <c r="F14" s="37">
        <v>1522111.4975624997</v>
      </c>
      <c r="G14" s="37">
        <v>1656448.8752499996</v>
      </c>
      <c r="H14" s="37">
        <v>1757317.7770775</v>
      </c>
      <c r="I14" s="37">
        <v>1946649.9800416667</v>
      </c>
      <c r="J14" s="37">
        <v>2249983.6215666668</v>
      </c>
      <c r="K14" s="37">
        <v>2596061.9472637498</v>
      </c>
      <c r="L14" s="37">
        <v>2964464.1095833331</v>
      </c>
      <c r="M14" s="37">
        <v>3068895.2298000003</v>
      </c>
      <c r="N14" s="37">
        <v>3286709.4348666673</v>
      </c>
    </row>
    <row r="15" spans="2:14" x14ac:dyDescent="0.25">
      <c r="B15" s="39" t="s">
        <v>44</v>
      </c>
      <c r="C15" s="37">
        <v>28831204.615799993</v>
      </c>
      <c r="D15" s="37">
        <v>33662199.938625</v>
      </c>
      <c r="E15" s="37">
        <v>49514203.484999992</v>
      </c>
      <c r="F15" s="37">
        <v>61488369.397687495</v>
      </c>
      <c r="G15" s="37">
        <v>71894171.364083335</v>
      </c>
      <c r="H15" s="37">
        <v>81418669.707274169</v>
      </c>
      <c r="I15" s="37">
        <v>102045453.57920831</v>
      </c>
      <c r="J15" s="37">
        <v>108975050.88620003</v>
      </c>
      <c r="K15" s="37">
        <v>125531309.45336874</v>
      </c>
      <c r="L15" s="37">
        <v>143643150.48704165</v>
      </c>
      <c r="M15" s="37">
        <v>158310432.85679999</v>
      </c>
      <c r="N15" s="37">
        <v>209365028.15355003</v>
      </c>
    </row>
    <row r="16" spans="2:14" x14ac:dyDescent="0.25">
      <c r="B16" s="39" t="s">
        <v>45</v>
      </c>
      <c r="C16" s="37">
        <v>-83367.162187499998</v>
      </c>
      <c r="D16" s="37">
        <v>-94523.825249999994</v>
      </c>
      <c r="E16" s="37">
        <v>-161530.26075000002</v>
      </c>
      <c r="F16" s="37">
        <v>-210987.769875</v>
      </c>
      <c r="G16" s="37">
        <v>-269331.85108333331</v>
      </c>
      <c r="H16" s="37">
        <v>-271448.62295833329</v>
      </c>
      <c r="I16" s="37">
        <v>-371675.51583333337</v>
      </c>
      <c r="J16" s="37">
        <v>-433429.67766666668</v>
      </c>
      <c r="K16" s="37">
        <v>-507519.5429216667</v>
      </c>
      <c r="L16" s="37">
        <v>-595555.76395833341</v>
      </c>
      <c r="M16" s="37">
        <v>-647566.21340000001</v>
      </c>
      <c r="N16" s="37">
        <v>-1577971.3623666668</v>
      </c>
    </row>
    <row r="17" spans="2:14" x14ac:dyDescent="0.25">
      <c r="B17" s="40" t="s">
        <v>46</v>
      </c>
      <c r="C17" s="37">
        <v>28747837.453612495</v>
      </c>
      <c r="D17" s="37">
        <v>33567676.113375001</v>
      </c>
      <c r="E17" s="37">
        <v>49352673.224249989</v>
      </c>
      <c r="F17" s="37">
        <v>61277381.627812497</v>
      </c>
      <c r="G17" s="37">
        <v>71624839.513000011</v>
      </c>
      <c r="H17" s="37">
        <v>81147221.084315822</v>
      </c>
      <c r="I17" s="37">
        <v>101673778.06337498</v>
      </c>
      <c r="J17" s="37">
        <v>108541621.20853336</v>
      </c>
      <c r="K17" s="37">
        <v>125023789.91044708</v>
      </c>
      <c r="L17" s="37">
        <v>143047594.72308332</v>
      </c>
      <c r="M17" s="37">
        <v>157662866.64339998</v>
      </c>
      <c r="N17" s="37">
        <v>207787056.79118335</v>
      </c>
    </row>
    <row r="18" spans="2:14" x14ac:dyDescent="0.25">
      <c r="B18" s="40" t="s">
        <v>47</v>
      </c>
      <c r="C18" s="37">
        <v>22076477.114700004</v>
      </c>
      <c r="D18" s="37">
        <v>25728914.245499995</v>
      </c>
      <c r="E18" s="37">
        <v>37643182.767749995</v>
      </c>
      <c r="F18" s="37">
        <v>46313835.983625002</v>
      </c>
      <c r="G18" s="37">
        <v>53970951.346250005</v>
      </c>
      <c r="H18" s="37">
        <v>60947216.97788167</v>
      </c>
      <c r="I18" s="37">
        <v>76193554.706541672</v>
      </c>
      <c r="J18" s="37">
        <v>81688443.445600018</v>
      </c>
      <c r="K18" s="37">
        <v>93558610.52874209</v>
      </c>
      <c r="L18" s="37">
        <v>106545988.45650001</v>
      </c>
      <c r="M18" s="37">
        <v>117249173.76960002</v>
      </c>
      <c r="N18" s="37">
        <v>155394518.26535001</v>
      </c>
    </row>
    <row r="19" spans="2:14" x14ac:dyDescent="0.25">
      <c r="B19" s="40" t="s">
        <v>48</v>
      </c>
      <c r="C19" s="37">
        <v>-3329324.228625</v>
      </c>
      <c r="D19" s="37">
        <v>-4562371.8393749995</v>
      </c>
      <c r="E19" s="37">
        <v>-6685754.7599999988</v>
      </c>
      <c r="F19" s="37">
        <v>-9412027.3267499991</v>
      </c>
      <c r="G19" s="37">
        <v>-12736913.104833335</v>
      </c>
      <c r="H19" s="37">
        <v>-15616755.997580834</v>
      </c>
      <c r="I19" s="37">
        <v>-20119415.478250001</v>
      </c>
      <c r="J19" s="37">
        <v>-16158214.402466668</v>
      </c>
      <c r="K19" s="37">
        <v>-30815944.809546251</v>
      </c>
      <c r="L19" s="37">
        <v>-30563323.940166667</v>
      </c>
      <c r="M19" s="37">
        <v>-32103250.335999999</v>
      </c>
      <c r="N19" s="37">
        <v>-35255764.909500003</v>
      </c>
    </row>
    <row r="20" spans="2:14" x14ac:dyDescent="0.25">
      <c r="B20" s="41" t="s">
        <v>49</v>
      </c>
      <c r="C20" s="37">
        <v>3342036.1102874875</v>
      </c>
      <c r="D20" s="37">
        <v>3276390.0285000042</v>
      </c>
      <c r="E20" s="37">
        <v>5023735.6964999931</v>
      </c>
      <c r="F20" s="37">
        <v>5551518.3174375081</v>
      </c>
      <c r="G20" s="37">
        <v>4916975.0619166819</v>
      </c>
      <c r="H20" s="37">
        <v>4583248.108853315</v>
      </c>
      <c r="I20" s="37">
        <v>5360807.8785832794</v>
      </c>
      <c r="J20" s="37">
        <v>10694963.360466681</v>
      </c>
      <c r="K20" s="37">
        <v>649234.57215873897</v>
      </c>
      <c r="L20" s="37">
        <v>5938282.3264166266</v>
      </c>
      <c r="M20" s="37">
        <v>8310442.5377999796</v>
      </c>
      <c r="N20" s="37">
        <v>17136773.61633331</v>
      </c>
    </row>
    <row r="21" spans="2:14" x14ac:dyDescent="0.25">
      <c r="B21" s="40" t="s">
        <v>50</v>
      </c>
      <c r="C21" s="37">
        <v>47003.307037500002</v>
      </c>
      <c r="D21" s="37">
        <v>45159.557624999994</v>
      </c>
      <c r="E21" s="37">
        <v>-42512.707875</v>
      </c>
      <c r="F21" s="37">
        <v>47074.158374999999</v>
      </c>
      <c r="G21" s="37">
        <v>48436.370333333325</v>
      </c>
      <c r="H21" s="37">
        <v>6380.7278883333302</v>
      </c>
      <c r="I21" s="37">
        <v>19083.090124999999</v>
      </c>
      <c r="J21" s="37">
        <v>20224.127066666668</v>
      </c>
      <c r="K21" s="37">
        <v>81655.00049875</v>
      </c>
      <c r="L21" s="37">
        <v>13449.044708333335</v>
      </c>
      <c r="M21" s="37">
        <v>24139.164400000005</v>
      </c>
      <c r="N21" s="37">
        <v>-862344.48938333348</v>
      </c>
    </row>
    <row r="22" spans="2:14" x14ac:dyDescent="0.25">
      <c r="B22" s="40" t="s">
        <v>51</v>
      </c>
      <c r="C22" s="37">
        <v>61855.504912500001</v>
      </c>
      <c r="D22" s="37">
        <v>64729.565999999999</v>
      </c>
      <c r="E22" s="37">
        <v>158539.56037499997</v>
      </c>
      <c r="F22" s="37">
        <v>129846.46574999999</v>
      </c>
      <c r="G22" s="37">
        <v>223411.06933333332</v>
      </c>
      <c r="H22" s="37">
        <v>245283.75932500002</v>
      </c>
      <c r="I22" s="37">
        <v>176621.94454166666</v>
      </c>
      <c r="J22" s="37">
        <v>199031.37239999999</v>
      </c>
      <c r="K22" s="37">
        <v>320341.00473958335</v>
      </c>
      <c r="L22" s="37">
        <v>345269.17200000002</v>
      </c>
      <c r="M22" s="37">
        <v>294611.69040000002</v>
      </c>
      <c r="N22" s="37">
        <v>325586.84816666669</v>
      </c>
    </row>
    <row r="23" spans="2:14" x14ac:dyDescent="0.25">
      <c r="B23" s="40" t="s">
        <v>52</v>
      </c>
      <c r="C23" s="37">
        <v>72657.145349999992</v>
      </c>
      <c r="D23" s="37">
        <v>113338.89112500001</v>
      </c>
      <c r="E23" s="37">
        <v>85422.745124999987</v>
      </c>
      <c r="F23" s="37">
        <v>54076.336312499996</v>
      </c>
      <c r="G23" s="37">
        <v>14085.823666666665</v>
      </c>
      <c r="H23" s="37">
        <v>119808.95875666667</v>
      </c>
      <c r="I23" s="37">
        <v>196831.537625</v>
      </c>
      <c r="J23" s="37">
        <v>250782.89386666671</v>
      </c>
      <c r="K23" s="37">
        <v>350783.28794916667</v>
      </c>
      <c r="L23" s="37">
        <v>220232.67712499996</v>
      </c>
      <c r="M23" s="37">
        <v>522188.27300000004</v>
      </c>
      <c r="N23" s="37">
        <v>417877.24343333329</v>
      </c>
    </row>
    <row r="24" spans="2:14" x14ac:dyDescent="0.25">
      <c r="B24" s="40" t="s">
        <v>53</v>
      </c>
      <c r="C24" s="37">
        <v>95205.879562500006</v>
      </c>
      <c r="D24" s="37">
        <v>85548.002624999979</v>
      </c>
      <c r="E24" s="37">
        <v>175134.97874999998</v>
      </c>
      <c r="F24" s="37">
        <v>189850.40943749997</v>
      </c>
      <c r="G24" s="37">
        <v>369672.33233333332</v>
      </c>
      <c r="H24" s="37">
        <v>322045.66939416662</v>
      </c>
      <c r="I24" s="37">
        <v>527050.09899999993</v>
      </c>
      <c r="J24" s="37">
        <v>505635.11890000006</v>
      </c>
      <c r="K24" s="37">
        <v>1154703.8904904167</v>
      </c>
      <c r="L24" s="37">
        <v>1545683.5581666671</v>
      </c>
      <c r="M24" s="37">
        <v>987721.84500000009</v>
      </c>
      <c r="N24" s="37">
        <v>1060341.1048333335</v>
      </c>
    </row>
    <row r="25" spans="2:14" x14ac:dyDescent="0.25">
      <c r="B25" s="40" t="s">
        <v>54</v>
      </c>
      <c r="C25" s="37">
        <v>4313.6981999999998</v>
      </c>
      <c r="D25" s="37">
        <v>4107.7811250000004</v>
      </c>
      <c r="E25" s="37">
        <v>-88660.987874999992</v>
      </c>
      <c r="F25" s="37">
        <v>61553.2558125</v>
      </c>
      <c r="G25" s="37">
        <v>-32701.151916666666</v>
      </c>
      <c r="H25" s="37">
        <v>-221425.20489833332</v>
      </c>
      <c r="I25" s="37">
        <v>92009.348624999999</v>
      </c>
      <c r="J25" s="37">
        <v>16503.289766666669</v>
      </c>
      <c r="K25" s="37">
        <v>-169163.50181708334</v>
      </c>
      <c r="L25" s="37">
        <v>25551.44429166667</v>
      </c>
      <c r="M25" s="37">
        <v>224280.20080000002</v>
      </c>
      <c r="N25" s="37">
        <v>-21757.826783333334</v>
      </c>
    </row>
    <row r="26" spans="2:14" x14ac:dyDescent="0.25">
      <c r="B26" s="40" t="s">
        <v>55</v>
      </c>
      <c r="C26" s="37">
        <v>65319.098662500001</v>
      </c>
      <c r="D26" s="37">
        <v>70908.31687499999</v>
      </c>
      <c r="E26" s="37">
        <v>108783.97687499999</v>
      </c>
      <c r="F26" s="37">
        <v>114383.11443749997</v>
      </c>
      <c r="G26" s="37">
        <v>136132.378</v>
      </c>
      <c r="H26" s="37">
        <v>161335.19239749998</v>
      </c>
      <c r="I26" s="37">
        <v>350592.12266666669</v>
      </c>
      <c r="J26" s="37">
        <v>379613.3482666667</v>
      </c>
      <c r="K26" s="37">
        <v>477759.08692125004</v>
      </c>
      <c r="L26" s="37">
        <v>588516.27379166672</v>
      </c>
      <c r="M26" s="37">
        <v>532918.78259999992</v>
      </c>
      <c r="N26" s="37">
        <v>554707.03436666669</v>
      </c>
    </row>
    <row r="27" spans="2:14" x14ac:dyDescent="0.25">
      <c r="B27" s="41" t="s">
        <v>56</v>
      </c>
      <c r="C27" s="37">
        <v>346354.63372500002</v>
      </c>
      <c r="D27" s="37">
        <v>383792.11537499999</v>
      </c>
      <c r="E27" s="37">
        <v>396707.56537500001</v>
      </c>
      <c r="F27" s="37">
        <v>596783.74012500001</v>
      </c>
      <c r="G27" s="37">
        <v>759036.82175</v>
      </c>
      <c r="H27" s="37">
        <v>633429.10286333342</v>
      </c>
      <c r="I27" s="37">
        <v>1362188.1425833332</v>
      </c>
      <c r="J27" s="37">
        <v>1371790.1502666667</v>
      </c>
      <c r="K27" s="37">
        <v>2216078.7687820834</v>
      </c>
      <c r="L27" s="37">
        <v>2738702.1700833333</v>
      </c>
      <c r="M27" s="37">
        <v>2585859.9562000004</v>
      </c>
      <c r="N27" s="37">
        <v>1474409.9146333335</v>
      </c>
    </row>
    <row r="28" spans="2:14" x14ac:dyDescent="0.25">
      <c r="B28" s="42" t="s">
        <v>57</v>
      </c>
      <c r="C28" s="37">
        <v>2995681.4765624884</v>
      </c>
      <c r="D28" s="37">
        <v>2892597.9131250051</v>
      </c>
      <c r="E28" s="37">
        <v>4627028.1311249938</v>
      </c>
      <c r="F28" s="37">
        <v>4954734.5773125086</v>
      </c>
      <c r="G28" s="37">
        <v>4157938.2401666814</v>
      </c>
      <c r="H28" s="37">
        <v>3949819.0059899818</v>
      </c>
      <c r="I28" s="37">
        <v>3998619.735999946</v>
      </c>
      <c r="J28" s="37">
        <v>9323173.2102000117</v>
      </c>
      <c r="K28" s="37">
        <v>-1566844.1966233447</v>
      </c>
      <c r="L28" s="37">
        <v>3199580.1563332942</v>
      </c>
      <c r="M28" s="37">
        <v>5724582.5815999778</v>
      </c>
      <c r="N28" s="37">
        <v>15662363.701699978</v>
      </c>
    </row>
    <row r="29" spans="2:14" x14ac:dyDescent="0.25">
      <c r="B29" s="40" t="s">
        <v>58</v>
      </c>
      <c r="C29" s="37">
        <v>210066.36132015</v>
      </c>
      <c r="D29" s="37">
        <v>37210.706413874992</v>
      </c>
      <c r="E29" s="37">
        <v>456208.74275887496</v>
      </c>
      <c r="F29" s="37">
        <v>685338.03255749994</v>
      </c>
      <c r="G29" s="37">
        <v>553704.38299341674</v>
      </c>
      <c r="H29" s="37">
        <v>206202.07181172504</v>
      </c>
      <c r="I29" s="37">
        <v>-78392.210594416698</v>
      </c>
      <c r="J29" s="37">
        <v>74167.974601066686</v>
      </c>
      <c r="K29" s="37">
        <v>170105.44283917293</v>
      </c>
      <c r="L29" s="37">
        <v>2666892.8174998336</v>
      </c>
      <c r="M29" s="37">
        <v>5104108.7364761997</v>
      </c>
      <c r="N29" s="37">
        <v>67734.68742461667</v>
      </c>
    </row>
    <row r="30" spans="2:14" x14ac:dyDescent="0.25">
      <c r="B30" s="40" t="s">
        <v>59</v>
      </c>
      <c r="C30" s="37">
        <v>71171.340599999996</v>
      </c>
      <c r="D30" s="37">
        <v>72839.716874999998</v>
      </c>
      <c r="E30" s="37">
        <v>103026.58912499998</v>
      </c>
      <c r="F30" s="37">
        <v>172881.24299999999</v>
      </c>
      <c r="G30" s="37">
        <v>77307.646250000005</v>
      </c>
      <c r="H30" s="37">
        <v>177260.72099083333</v>
      </c>
      <c r="I30" s="37">
        <v>22989.415624999994</v>
      </c>
      <c r="J30" s="37">
        <v>85131.155300000013</v>
      </c>
      <c r="K30" s="37">
        <v>58957.026459166664</v>
      </c>
      <c r="L30" s="37">
        <v>72651.798916666667</v>
      </c>
      <c r="M30" s="37">
        <v>182688.20920000001</v>
      </c>
      <c r="N30" s="37">
        <v>0</v>
      </c>
    </row>
    <row r="31" spans="2:14" x14ac:dyDescent="0.25">
      <c r="B31" s="40" t="s">
        <v>60</v>
      </c>
      <c r="C31" s="37">
        <v>677846.01713958743</v>
      </c>
      <c r="D31" s="37">
        <v>701099.4187721248</v>
      </c>
      <c r="E31" s="37">
        <v>858587.00555624999</v>
      </c>
      <c r="F31" s="37">
        <v>951795.64837499987</v>
      </c>
      <c r="G31" s="37">
        <v>1464543.1565237499</v>
      </c>
      <c r="H31" s="37">
        <v>1486317.7396912992</v>
      </c>
      <c r="I31" s="37">
        <v>1252190.1132083333</v>
      </c>
      <c r="J31" s="37">
        <v>1862662.7731558669</v>
      </c>
      <c r="K31" s="37">
        <v>2160749.7241919562</v>
      </c>
      <c r="L31" s="37">
        <v>947027.03558333358</v>
      </c>
      <c r="M31" s="37">
        <v>1068612.2312</v>
      </c>
      <c r="N31" s="37">
        <v>622349.15340206667</v>
      </c>
    </row>
    <row r="32" spans="2:14" x14ac:dyDescent="0.25">
      <c r="B32" s="40" t="s">
        <v>61</v>
      </c>
      <c r="C32" s="37">
        <v>78574.379700000005</v>
      </c>
      <c r="D32" s="37">
        <v>128697.53399999997</v>
      </c>
      <c r="E32" s="37">
        <v>118695.15037500001</v>
      </c>
      <c r="F32" s="37">
        <v>394963.90274999995</v>
      </c>
      <c r="G32" s="37">
        <v>-61665.918416666682</v>
      </c>
      <c r="H32" s="37">
        <v>257216.44233999998</v>
      </c>
      <c r="I32" s="37">
        <v>242889.37545833332</v>
      </c>
      <c r="J32" s="37">
        <v>195695.93796666668</v>
      </c>
      <c r="K32" s="37">
        <v>-14062.936512083366</v>
      </c>
      <c r="L32" s="37">
        <v>369034.79570833332</v>
      </c>
      <c r="M32" s="37">
        <v>204529.23300000001</v>
      </c>
      <c r="N32" s="37">
        <v>229386.8138</v>
      </c>
    </row>
    <row r="33" spans="2:14" x14ac:dyDescent="0.25">
      <c r="B33" s="41" t="s">
        <v>62</v>
      </c>
      <c r="C33" s="37">
        <v>1037658.0987597374</v>
      </c>
      <c r="D33" s="37">
        <v>939847.37606099981</v>
      </c>
      <c r="E33" s="37">
        <v>1536517.4878151249</v>
      </c>
      <c r="F33" s="37">
        <v>2204978.8266824996</v>
      </c>
      <c r="G33" s="37">
        <v>2033889.2673504998</v>
      </c>
      <c r="H33" s="37">
        <v>2126996.9748338573</v>
      </c>
      <c r="I33" s="37">
        <v>1439676.6936972497</v>
      </c>
      <c r="J33" s="37">
        <v>2217657.8410236002</v>
      </c>
      <c r="K33" s="37">
        <v>2375749.2569782129</v>
      </c>
      <c r="L33" s="37">
        <v>4055606.4477081671</v>
      </c>
      <c r="M33" s="37">
        <v>6559938.4098762004</v>
      </c>
      <c r="N33" s="37">
        <v>919470.65462668322</v>
      </c>
    </row>
    <row r="34" spans="2:14" x14ac:dyDescent="0.25">
      <c r="B34" s="41" t="s">
        <v>63</v>
      </c>
      <c r="C34" s="37">
        <v>9477.408487499999</v>
      </c>
      <c r="D34" s="37">
        <v>12176.857125</v>
      </c>
      <c r="E34" s="37">
        <v>21445.439999999999</v>
      </c>
      <c r="F34" s="37">
        <v>27675.134062500001</v>
      </c>
      <c r="G34" s="37">
        <v>12165.670916666664</v>
      </c>
      <c r="H34" s="37">
        <v>33075.899761666667</v>
      </c>
      <c r="I34" s="37">
        <v>111.60020833333334</v>
      </c>
      <c r="J34" s="37">
        <v>14.171233333333333</v>
      </c>
      <c r="K34" s="37">
        <v>-145.76704750000002</v>
      </c>
      <c r="L34" s="37">
        <v>0</v>
      </c>
      <c r="M34" s="37">
        <v>0</v>
      </c>
      <c r="N34" s="37">
        <v>0</v>
      </c>
    </row>
    <row r="35" spans="2:14" x14ac:dyDescent="0.25">
      <c r="B35" s="41" t="s">
        <v>64</v>
      </c>
      <c r="C35" s="37">
        <v>674247.77336550003</v>
      </c>
      <c r="D35" s="37">
        <v>455572.66178812488</v>
      </c>
      <c r="E35" s="37">
        <v>-220096.97701575002</v>
      </c>
      <c r="F35" s="37">
        <v>440872.43825212499</v>
      </c>
      <c r="G35" s="37">
        <v>592404.18900000001</v>
      </c>
      <c r="H35" s="37">
        <v>276902.94953419996</v>
      </c>
      <c r="I35" s="37">
        <v>2269010.6483740835</v>
      </c>
      <c r="J35" s="37">
        <v>427092.55934383342</v>
      </c>
      <c r="K35" s="37">
        <v>2088151.510452667</v>
      </c>
      <c r="L35" s="37">
        <v>3751401.4279272086</v>
      </c>
      <c r="M35" s="37">
        <v>2081086.4283393996</v>
      </c>
      <c r="N35" s="37">
        <v>1221144.90785055</v>
      </c>
    </row>
    <row r="36" spans="2:14" x14ac:dyDescent="0.25">
      <c r="B36" s="41" t="s">
        <v>65</v>
      </c>
      <c r="C36" s="37">
        <v>459413.538</v>
      </c>
      <c r="D36" s="37">
        <v>643622.3786249999</v>
      </c>
      <c r="E36" s="37">
        <v>696504.74399999995</v>
      </c>
      <c r="F36" s="37">
        <v>849123.12787500012</v>
      </c>
      <c r="G36" s="37">
        <v>1085506.14325</v>
      </c>
      <c r="H36" s="37">
        <v>1389508.5998933332</v>
      </c>
      <c r="I36" s="37">
        <v>1623779.3491250004</v>
      </c>
      <c r="J36" s="37">
        <v>1850820.2594999999</v>
      </c>
      <c r="K36" s="37">
        <v>1843610.9724804165</v>
      </c>
      <c r="L36" s="37">
        <v>2832997.871166667</v>
      </c>
      <c r="M36" s="37">
        <v>3148107.4312</v>
      </c>
      <c r="N36" s="37">
        <v>4192857.653783333</v>
      </c>
    </row>
    <row r="37" spans="2:14" x14ac:dyDescent="0.25">
      <c r="B37" s="41" t="s">
        <v>66</v>
      </c>
      <c r="C37" s="37">
        <v>79525.036124999999</v>
      </c>
      <c r="D37" s="37">
        <v>92664.461249999993</v>
      </c>
      <c r="E37" s="37">
        <v>143265.92549999998</v>
      </c>
      <c r="F37" s="37">
        <v>333425.31374999997</v>
      </c>
      <c r="G37" s="37">
        <v>259326.48408333329</v>
      </c>
      <c r="H37" s="37">
        <v>300360.67582726333</v>
      </c>
      <c r="I37" s="37">
        <v>233091.74087499999</v>
      </c>
      <c r="J37" s="37">
        <v>309329.45336666662</v>
      </c>
      <c r="K37" s="37">
        <v>259493.32802875005</v>
      </c>
      <c r="L37" s="37">
        <v>674697.74400000006</v>
      </c>
      <c r="M37" s="37">
        <v>234545.91240000015</v>
      </c>
      <c r="N37" s="37">
        <v>1343432.5096166667</v>
      </c>
    </row>
    <row r="38" spans="2:14" x14ac:dyDescent="0.25">
      <c r="B38" s="41" t="s">
        <v>67</v>
      </c>
      <c r="C38" s="37">
        <v>129255.43833749999</v>
      </c>
      <c r="D38" s="37">
        <v>438778.25775000005</v>
      </c>
      <c r="E38" s="37">
        <v>306742.51612499991</v>
      </c>
      <c r="F38" s="37">
        <v>293861.87231249997</v>
      </c>
      <c r="G38" s="37">
        <v>219133.95183333335</v>
      </c>
      <c r="H38" s="37">
        <v>198771.47357833336</v>
      </c>
      <c r="I38" s="37">
        <v>271031.58408333332</v>
      </c>
      <c r="J38" s="37">
        <v>125988.00573333331</v>
      </c>
      <c r="K38" s="37">
        <v>103288.7591525</v>
      </c>
      <c r="L38" s="37">
        <v>212420.36562708332</v>
      </c>
      <c r="M38" s="37">
        <v>178083.91591400001</v>
      </c>
      <c r="N38" s="37">
        <v>237890.96217205003</v>
      </c>
    </row>
    <row r="39" spans="2:14" x14ac:dyDescent="0.25">
      <c r="B39" s="41" t="s">
        <v>68</v>
      </c>
      <c r="C39" s="37">
        <v>130598.78932499998</v>
      </c>
      <c r="D39" s="37">
        <v>182839.30875</v>
      </c>
      <c r="E39" s="37">
        <v>232246.54575000002</v>
      </c>
      <c r="F39" s="37">
        <v>193109.36175000001</v>
      </c>
      <c r="G39" s="37">
        <v>181995.04766666668</v>
      </c>
      <c r="H39" s="37">
        <v>184197.50830250001</v>
      </c>
      <c r="I39" s="37">
        <v>239034.46333333335</v>
      </c>
      <c r="J39" s="37">
        <v>322069.11873333337</v>
      </c>
      <c r="K39" s="37">
        <v>311398.41244375001</v>
      </c>
      <c r="L39" s="37">
        <v>390609.977625</v>
      </c>
      <c r="M39" s="37">
        <v>501226.12880000006</v>
      </c>
      <c r="N39" s="37">
        <v>629841.56183333334</v>
      </c>
    </row>
    <row r="40" spans="2:14" x14ac:dyDescent="0.25">
      <c r="B40" s="41" t="s">
        <v>69</v>
      </c>
      <c r="C40" s="37">
        <v>32878.078729162502</v>
      </c>
      <c r="D40" s="37">
        <v>36351.460124999991</v>
      </c>
      <c r="E40" s="37">
        <v>-473916.54824849992</v>
      </c>
      <c r="F40" s="37">
        <v>223366.8948808125</v>
      </c>
      <c r="G40" s="37">
        <v>50973.398935250007</v>
      </c>
      <c r="H40" s="37">
        <v>80761.027140530001</v>
      </c>
      <c r="I40" s="37">
        <v>-563.70060749997117</v>
      </c>
      <c r="J40" s="37">
        <v>144271.3088504</v>
      </c>
      <c r="K40" s="37">
        <v>50267.135042066257</v>
      </c>
      <c r="L40" s="37">
        <v>462306.26734362496</v>
      </c>
      <c r="M40" s="37">
        <v>392850.24891219992</v>
      </c>
      <c r="N40" s="37">
        <v>289467.02154990006</v>
      </c>
    </row>
    <row r="41" spans="2:14" x14ac:dyDescent="0.25">
      <c r="B41" s="41" t="s">
        <v>70</v>
      </c>
      <c r="C41" s="37">
        <v>788488.21386903757</v>
      </c>
      <c r="D41" s="37">
        <v>563252.37245437503</v>
      </c>
      <c r="E41" s="37">
        <v>566655.73270499997</v>
      </c>
      <c r="F41" s="37">
        <v>2006355.0599268749</v>
      </c>
      <c r="G41" s="37">
        <v>948876.44596041657</v>
      </c>
      <c r="H41" s="37">
        <v>650604.60012579174</v>
      </c>
      <c r="I41" s="37">
        <v>778590.68551433331</v>
      </c>
      <c r="J41" s="37">
        <v>1273060.0145354003</v>
      </c>
      <c r="K41" s="37">
        <v>1361192.7774767757</v>
      </c>
      <c r="L41" s="37">
        <v>136790.63815554167</v>
      </c>
      <c r="M41" s="37">
        <v>281763.16766080004</v>
      </c>
      <c r="N41" s="37">
        <v>1638.6358841166848</v>
      </c>
    </row>
    <row r="42" spans="2:14" x14ac:dyDescent="0.25">
      <c r="B42" s="41" t="s">
        <v>71</v>
      </c>
      <c r="C42" s="37">
        <v>12756.719315212502</v>
      </c>
      <c r="D42" s="37">
        <v>710.75999587500007</v>
      </c>
      <c r="E42" s="37">
        <v>6925.0000098749997</v>
      </c>
      <c r="F42" s="37">
        <v>0</v>
      </c>
      <c r="G42" s="37">
        <v>537.19000699999992</v>
      </c>
      <c r="H42" s="37">
        <v>358271.51940054755</v>
      </c>
      <c r="I42" s="37">
        <v>124027.57836120832</v>
      </c>
      <c r="J42" s="37">
        <v>71715.136654899994</v>
      </c>
      <c r="K42" s="37">
        <v>-489223.45583168045</v>
      </c>
      <c r="L42" s="37">
        <v>948142.90633191681</v>
      </c>
      <c r="M42" s="37">
        <v>153999.17911420003</v>
      </c>
      <c r="N42" s="37">
        <v>-969438.58977055002</v>
      </c>
    </row>
    <row r="43" spans="2:14" x14ac:dyDescent="0.25">
      <c r="B43" s="41" t="s">
        <v>72</v>
      </c>
      <c r="C43" s="37">
        <v>73448.630400000009</v>
      </c>
      <c r="D43" s="37">
        <v>20626.340625000001</v>
      </c>
      <c r="E43" s="37">
        <v>19291.317374999999</v>
      </c>
      <c r="F43" s="37">
        <v>0</v>
      </c>
      <c r="G43" s="37">
        <v>0</v>
      </c>
      <c r="H43" s="37">
        <v>0</v>
      </c>
      <c r="I43" s="37">
        <v>0</v>
      </c>
      <c r="J43" s="37">
        <v>0</v>
      </c>
      <c r="K43" s="37">
        <v>0</v>
      </c>
      <c r="L43" s="37">
        <v>0</v>
      </c>
      <c r="M43" s="37">
        <v>0</v>
      </c>
      <c r="N43" s="37">
        <v>0</v>
      </c>
    </row>
    <row r="44" spans="2:14" x14ac:dyDescent="0.25">
      <c r="B44" s="41" t="s">
        <v>73</v>
      </c>
      <c r="C44" s="37">
        <v>61710.780417937494</v>
      </c>
      <c r="D44" s="37">
        <v>127295.23333050002</v>
      </c>
      <c r="E44" s="37">
        <v>12812.781481874998</v>
      </c>
      <c r="F44" s="37">
        <v>46673.919152062495</v>
      </c>
      <c r="G44" s="37">
        <v>62537.039132166661</v>
      </c>
      <c r="H44" s="37">
        <v>48931.567305188328</v>
      </c>
      <c r="I44" s="37">
        <v>122714.63454925001</v>
      </c>
      <c r="J44" s="37">
        <v>-207.97086890000114</v>
      </c>
      <c r="K44" s="37">
        <v>66089.118456431665</v>
      </c>
      <c r="L44" s="37">
        <v>92040.995763416649</v>
      </c>
      <c r="M44" s="37">
        <v>50393.345803400014</v>
      </c>
      <c r="N44" s="37">
        <v>76881.194214300034</v>
      </c>
    </row>
    <row r="45" spans="2:14" x14ac:dyDescent="0.25">
      <c r="B45" s="42" t="s">
        <v>74</v>
      </c>
      <c r="C45" s="37">
        <v>3489458.5051315869</v>
      </c>
      <c r="D45" s="37">
        <v>3513737.4678798746</v>
      </c>
      <c r="E45" s="37">
        <v>2848393.9654976246</v>
      </c>
      <c r="F45" s="37">
        <v>6619441.9486443726</v>
      </c>
      <c r="G45" s="37">
        <v>5447344.828135333</v>
      </c>
      <c r="H45" s="37">
        <v>5648382.7957032127</v>
      </c>
      <c r="I45" s="37">
        <v>7100505.2775136195</v>
      </c>
      <c r="J45" s="37">
        <v>6741809.8981059017</v>
      </c>
      <c r="K45" s="37">
        <v>7969872.0476323888</v>
      </c>
      <c r="L45" s="37">
        <v>13557014.641648626</v>
      </c>
      <c r="M45" s="37">
        <v>13581994.168020191</v>
      </c>
      <c r="N45" s="37">
        <v>7943186.5117603866</v>
      </c>
    </row>
    <row r="46" spans="2:14" x14ac:dyDescent="0.25">
      <c r="B46" s="43" t="s">
        <v>75</v>
      </c>
      <c r="C46" s="37">
        <v>-493777.02856909524</v>
      </c>
      <c r="D46" s="37">
        <v>-621139.55475487153</v>
      </c>
      <c r="E46" s="37">
        <v>1778634.1656273678</v>
      </c>
      <c r="F46" s="37">
        <v>-1664707.3713318647</v>
      </c>
      <c r="G46" s="37">
        <v>-1289406.5879686617</v>
      </c>
      <c r="H46" s="37">
        <v>-1698563.7897132302</v>
      </c>
      <c r="I46" s="37">
        <v>-3101885.541513687</v>
      </c>
      <c r="J46" s="37">
        <v>2581363.3120941059</v>
      </c>
      <c r="K46" s="37">
        <v>-9536716.2442557272</v>
      </c>
      <c r="L46" s="37">
        <v>-10357434.48531533</v>
      </c>
      <c r="M46" s="37">
        <v>-7857411.5864202222</v>
      </c>
      <c r="N46" s="37">
        <v>7719177.1899395883</v>
      </c>
    </row>
    <row r="47" spans="2:14" x14ac:dyDescent="0.25">
      <c r="B47" s="43" t="s">
        <v>76</v>
      </c>
      <c r="C47" s="37">
        <v>131152.53330000001</v>
      </c>
      <c r="D47" s="37">
        <v>141133.23787499996</v>
      </c>
      <c r="E47" s="37">
        <v>206602.96462499999</v>
      </c>
      <c r="F47" s="37">
        <v>295988.35874999996</v>
      </c>
      <c r="G47" s="37">
        <v>379031.41116666654</v>
      </c>
      <c r="H47" s="37">
        <v>590255.66570666665</v>
      </c>
      <c r="I47" s="37">
        <v>874686.03656570835</v>
      </c>
      <c r="J47" s="37">
        <v>899588.60465053341</v>
      </c>
      <c r="K47" s="37">
        <v>1250593.7354392684</v>
      </c>
      <c r="L47" s="37">
        <v>1231832.4987780834</v>
      </c>
      <c r="M47" s="37">
        <v>1723517.7952371996</v>
      </c>
      <c r="N47" s="37">
        <v>-2037216.6344765502</v>
      </c>
    </row>
    <row r="48" spans="2:14" x14ac:dyDescent="0.25">
      <c r="B48" s="44" t="s">
        <v>77</v>
      </c>
      <c r="C48" s="37">
        <v>-624929.56186909764</v>
      </c>
      <c r="D48" s="37">
        <v>-762272.7926298707</v>
      </c>
      <c r="E48" s="37">
        <v>1572031.2010023661</v>
      </c>
      <c r="F48" s="37">
        <v>-1960695.7300818695</v>
      </c>
      <c r="G48" s="37">
        <v>-1668437.9991353191</v>
      </c>
      <c r="H48" s="37">
        <v>-2288819.4554198948</v>
      </c>
      <c r="I48" s="37">
        <v>-3976571.578079388</v>
      </c>
      <c r="J48" s="37">
        <v>1681774.7074435882</v>
      </c>
      <c r="K48" s="37">
        <v>-10787309.979695005</v>
      </c>
      <c r="L48" s="37">
        <v>-11589266.984093418</v>
      </c>
      <c r="M48" s="37">
        <v>-9580929.3816574235</v>
      </c>
      <c r="N48" s="37">
        <v>9756393.8244161308</v>
      </c>
    </row>
    <row r="49" spans="2:14" x14ac:dyDescent="0.25">
      <c r="B49" s="44" t="s">
        <v>78</v>
      </c>
      <c r="C49" s="37">
        <v>642.90457500000014</v>
      </c>
      <c r="D49" s="37">
        <v>4447.5052500000002</v>
      </c>
      <c r="E49" s="37">
        <v>1586.0133750000002</v>
      </c>
      <c r="F49" s="37">
        <v>1257.0834374999997</v>
      </c>
      <c r="G49" s="37">
        <v>1562.0732499999997</v>
      </c>
      <c r="H49" s="37">
        <v>1364.0235675000001</v>
      </c>
      <c r="I49" s="37">
        <v>1461.0308333333335</v>
      </c>
      <c r="J49" s="37">
        <v>1427.7403666666669</v>
      </c>
      <c r="K49" s="37">
        <v>1392.7445883333332</v>
      </c>
      <c r="L49" s="37">
        <v>1201.8925833333335</v>
      </c>
      <c r="M49" s="37">
        <v>1132.6458000000002</v>
      </c>
      <c r="N49" s="37">
        <v>0</v>
      </c>
    </row>
    <row r="50" spans="2:14" x14ac:dyDescent="0.25">
      <c r="B50" s="45" t="s">
        <v>79</v>
      </c>
      <c r="C50" s="37">
        <v>-625572.46644409769</v>
      </c>
      <c r="D50" s="37">
        <v>-766720.29787987063</v>
      </c>
      <c r="E50" s="37">
        <v>1570445.1876273665</v>
      </c>
      <c r="F50" s="37">
        <v>-1961952.8135193696</v>
      </c>
      <c r="G50" s="37">
        <v>-1670000.0723853193</v>
      </c>
      <c r="H50" s="37">
        <v>-2290183.4789873953</v>
      </c>
      <c r="I50" s="37">
        <v>-3978032.6089127217</v>
      </c>
      <c r="J50" s="37">
        <v>1680346.9670769218</v>
      </c>
      <c r="K50" s="37">
        <v>-10788702.724283338</v>
      </c>
      <c r="L50" s="37">
        <v>-11590468.876676751</v>
      </c>
      <c r="M50" s="37">
        <v>-9582062.0274574254</v>
      </c>
      <c r="N50" s="37">
        <v>9756393.8244161308</v>
      </c>
    </row>
    <row r="51" spans="2:14" x14ac:dyDescent="0.25">
      <c r="B51" s="45" t="s">
        <v>80</v>
      </c>
      <c r="C51" s="37">
        <v>0</v>
      </c>
      <c r="D51" s="37">
        <v>0</v>
      </c>
      <c r="E51" s="37">
        <v>0</v>
      </c>
      <c r="F51" s="37">
        <v>0</v>
      </c>
      <c r="G51" s="37">
        <v>0</v>
      </c>
      <c r="H51" s="37">
        <v>0</v>
      </c>
      <c r="I51" s="37">
        <v>0</v>
      </c>
      <c r="J51" s="37">
        <v>0</v>
      </c>
      <c r="K51" s="37">
        <v>0</v>
      </c>
      <c r="L51" s="37">
        <v>0</v>
      </c>
      <c r="M51" s="37">
        <v>0</v>
      </c>
      <c r="N51" s="37">
        <v>0</v>
      </c>
    </row>
    <row r="52" spans="2:14" x14ac:dyDescent="0.25">
      <c r="B52" s="35" t="s">
        <v>81</v>
      </c>
      <c r="C52" s="37">
        <v>-625572.46644409769</v>
      </c>
      <c r="D52" s="37">
        <v>-766720.29787987063</v>
      </c>
      <c r="E52" s="37">
        <v>1570445.1876273665</v>
      </c>
      <c r="F52" s="37">
        <v>-1961952.8135193696</v>
      </c>
      <c r="G52" s="37">
        <v>-1670000.0723853193</v>
      </c>
      <c r="H52" s="37">
        <v>-2290183.4789873953</v>
      </c>
      <c r="I52" s="37">
        <v>-3978032.6089127217</v>
      </c>
      <c r="J52" s="37">
        <v>1680346.9670769218</v>
      </c>
      <c r="K52" s="37">
        <v>-10788702.724283338</v>
      </c>
      <c r="L52" s="37">
        <v>-11590468.876676751</v>
      </c>
      <c r="M52" s="37">
        <v>-9582062.0274574254</v>
      </c>
      <c r="N52" s="37">
        <v>9756393.8244161308</v>
      </c>
    </row>
    <row r="53" spans="2:14" x14ac:dyDescent="0.25">
      <c r="B53" s="46"/>
      <c r="C53" s="47"/>
      <c r="D53" s="47"/>
      <c r="E53" s="47"/>
      <c r="F53" s="47"/>
      <c r="G53" s="47"/>
      <c r="H53" s="47"/>
      <c r="I53" s="47"/>
      <c r="J53" s="47"/>
      <c r="K53" s="47"/>
      <c r="L53" s="47"/>
      <c r="M53" s="47"/>
      <c r="N53" s="47"/>
    </row>
    <row r="54" spans="2:14" x14ac:dyDescent="0.25">
      <c r="B54" s="46"/>
      <c r="C54" s="47"/>
      <c r="D54" s="47"/>
      <c r="E54" s="47"/>
      <c r="F54" s="47"/>
      <c r="G54" s="47"/>
      <c r="H54" s="47"/>
      <c r="I54" s="47"/>
      <c r="J54" s="47"/>
      <c r="K54" s="47"/>
      <c r="L54" s="47"/>
      <c r="M54" s="47"/>
      <c r="N54" s="47"/>
    </row>
    <row r="55" spans="2:14" x14ac:dyDescent="0.25">
      <c r="B55" s="46" t="s">
        <v>82</v>
      </c>
      <c r="C55" s="47"/>
      <c r="D55" s="47"/>
      <c r="E55" s="47"/>
      <c r="F55" s="47"/>
      <c r="G55" s="47"/>
      <c r="H55" s="47"/>
      <c r="I55" s="47"/>
      <c r="J55" s="47"/>
      <c r="K55" s="47"/>
      <c r="L55" s="47"/>
      <c r="M55" s="47"/>
      <c r="N55" s="47"/>
    </row>
    <row r="56" spans="2:14" x14ac:dyDescent="0.25">
      <c r="B56" s="48" t="s">
        <v>83</v>
      </c>
      <c r="C56" s="47">
        <v>2796592</v>
      </c>
      <c r="D56" s="47">
        <v>3528766</v>
      </c>
      <c r="E56" s="47">
        <v>5206040</v>
      </c>
      <c r="F56" s="47">
        <v>6819183</v>
      </c>
      <c r="G56" s="47">
        <v>8353469</v>
      </c>
      <c r="H56" s="47">
        <v>9373781</v>
      </c>
      <c r="I56" s="47">
        <v>12653373</v>
      </c>
      <c r="J56" s="47">
        <v>13085161</v>
      </c>
      <c r="K56" s="47">
        <v>15473871</v>
      </c>
      <c r="L56" s="47">
        <v>17227719</v>
      </c>
      <c r="M56" s="47">
        <v>18770028</v>
      </c>
      <c r="N56" s="47">
        <v>22973636</v>
      </c>
    </row>
    <row r="57" spans="2:14" x14ac:dyDescent="0.25">
      <c r="B57" s="48" t="s">
        <v>84</v>
      </c>
      <c r="C57" s="47">
        <v>1864207.2101772917</v>
      </c>
      <c r="D57" s="47">
        <v>2319329.3047254118</v>
      </c>
      <c r="E57" s="47">
        <v>3150787.8476903862</v>
      </c>
      <c r="F57" s="47">
        <v>3773627.7988826744</v>
      </c>
      <c r="G57" s="47">
        <v>4300225.3061124636</v>
      </c>
      <c r="H57" s="47">
        <v>18247365.581348725</v>
      </c>
      <c r="I57" s="47">
        <v>21245195.98070107</v>
      </c>
      <c r="J57" s="47">
        <v>22620034.052684646</v>
      </c>
      <c r="K57" s="47">
        <v>22584444.765369497</v>
      </c>
      <c r="L57" s="47">
        <v>21096865.380601585</v>
      </c>
      <c r="M57" s="47">
        <v>24462300.98517682</v>
      </c>
      <c r="N57" s="47">
        <v>30620172.352799725</v>
      </c>
    </row>
    <row r="58" spans="2:14" x14ac:dyDescent="0.25">
      <c r="B58" s="48" t="s">
        <v>85</v>
      </c>
      <c r="C58" s="47">
        <v>749629.19880330656</v>
      </c>
      <c r="D58" s="47">
        <v>817552.19073827844</v>
      </c>
      <c r="E58" s="47">
        <v>1176368.7209670213</v>
      </c>
      <c r="F58" s="47">
        <v>1524982.401400768</v>
      </c>
      <c r="G58" s="47">
        <v>1805864.8396064879</v>
      </c>
      <c r="H58" s="47">
        <v>1947692.9977403206</v>
      </c>
      <c r="I58" s="47">
        <v>2147587.6058494058</v>
      </c>
      <c r="J58" s="47">
        <v>2691268.988341684</v>
      </c>
      <c r="K58" s="47">
        <v>3181458.7531864848</v>
      </c>
      <c r="L58" s="47">
        <v>3518046.0214677388</v>
      </c>
      <c r="M58" s="47">
        <v>3528074.7136657913</v>
      </c>
      <c r="N58" s="47">
        <v>3621784.9109204719</v>
      </c>
    </row>
    <row r="59" spans="2:14" x14ac:dyDescent="0.25">
      <c r="B59" s="48" t="s">
        <v>86</v>
      </c>
      <c r="C59" s="47">
        <v>1180619</v>
      </c>
      <c r="D59" s="47">
        <v>1362016</v>
      </c>
      <c r="E59" s="47">
        <v>1875762</v>
      </c>
      <c r="F59" s="47">
        <v>2435720</v>
      </c>
      <c r="G59" s="47">
        <v>3076730</v>
      </c>
      <c r="H59" s="47">
        <v>3576600</v>
      </c>
      <c r="I59" s="47">
        <v>4150725</v>
      </c>
      <c r="J59" s="47">
        <v>4863777</v>
      </c>
      <c r="K59" s="47">
        <v>5783313</v>
      </c>
      <c r="L59" s="47">
        <v>6543834</v>
      </c>
      <c r="M59" s="47">
        <v>6904633</v>
      </c>
      <c r="N59" s="47">
        <v>7106763</v>
      </c>
    </row>
    <row r="60" spans="2:14" x14ac:dyDescent="0.25">
      <c r="B60" s="48" t="s">
        <v>87</v>
      </c>
      <c r="C60" s="47">
        <v>12657.483827310878</v>
      </c>
      <c r="D60" s="47">
        <v>14484.255938697319</v>
      </c>
      <c r="E60" s="47">
        <v>25022.719101123592</v>
      </c>
      <c r="F60" s="47">
        <v>29366.914959652364</v>
      </c>
      <c r="G60" s="47">
        <v>28396.38092909539</v>
      </c>
      <c r="H60" s="47">
        <v>17601.440581047736</v>
      </c>
      <c r="I60" s="47">
        <v>16518.593217231901</v>
      </c>
      <c r="J60" s="47">
        <v>20970.516459400147</v>
      </c>
      <c r="K60" s="47">
        <v>17014.825227903439</v>
      </c>
      <c r="L60" s="47">
        <v>13536.940373470705</v>
      </c>
      <c r="M60" s="47">
        <v>14321.99592833876</v>
      </c>
      <c r="N60" s="47">
        <v>18624.483778873586</v>
      </c>
    </row>
    <row r="61" spans="2:14" x14ac:dyDescent="0.25">
      <c r="B61" s="48" t="s">
        <v>88</v>
      </c>
      <c r="C61" s="47">
        <v>7024900.1558800088</v>
      </c>
      <c r="D61" s="47">
        <v>7818002.51284994</v>
      </c>
      <c r="E61" s="47">
        <v>10152063.992457058</v>
      </c>
      <c r="F61" s="47">
        <v>12180578.394705255</v>
      </c>
      <c r="G61" s="47">
        <v>14416901.59936912</v>
      </c>
      <c r="H61" s="47">
        <v>16400575.061637109</v>
      </c>
      <c r="I61" s="47">
        <v>18640956.964985073</v>
      </c>
      <c r="J61" s="47">
        <v>21789734.216166612</v>
      </c>
      <c r="K61" s="47">
        <v>25978122.523505889</v>
      </c>
      <c r="L61" s="47">
        <v>29406199.991094451</v>
      </c>
      <c r="M61" s="47">
        <v>30901294.032280073</v>
      </c>
      <c r="N61" s="47">
        <v>32060850.817833543</v>
      </c>
    </row>
    <row r="62" spans="2:14" x14ac:dyDescent="0.25">
      <c r="B62" s="48" t="s">
        <v>89</v>
      </c>
      <c r="C62" s="47">
        <v>7024898.8699999936</v>
      </c>
      <c r="D62" s="47">
        <v>7817995.1500000097</v>
      </c>
      <c r="E62" s="47">
        <v>10152064.009999989</v>
      </c>
      <c r="F62" s="47">
        <v>12180578.560000032</v>
      </c>
      <c r="G62" s="47">
        <v>14416903.809999915</v>
      </c>
      <c r="H62" s="47">
        <v>16400564.709999988</v>
      </c>
      <c r="I62" s="47">
        <v>18640949.300000008</v>
      </c>
      <c r="J62" s="47">
        <v>21789736.920000046</v>
      </c>
      <c r="K62" s="47">
        <v>25978113.580000006</v>
      </c>
      <c r="L62" s="47">
        <v>29406193.160000138</v>
      </c>
      <c r="M62" s="47">
        <v>30901178.149999961</v>
      </c>
      <c r="N62" s="47">
        <v>32058341.379999984</v>
      </c>
    </row>
    <row r="63" spans="2:14" x14ac:dyDescent="0.25">
      <c r="B63" s="48" t="s">
        <v>90</v>
      </c>
      <c r="C63" s="47">
        <v>24548679.633333318</v>
      </c>
      <c r="D63" s="47">
        <v>27908795.616666734</v>
      </c>
      <c r="E63" s="47">
        <v>38429770.133333273</v>
      </c>
      <c r="F63" s="47">
        <v>47462553.033333369</v>
      </c>
      <c r="G63" s="47">
        <v>57064474.416666575</v>
      </c>
      <c r="H63" s="47">
        <v>63483372.350000024</v>
      </c>
      <c r="I63" s="47">
        <v>72045664.700000003</v>
      </c>
      <c r="J63" s="47">
        <v>85923731.883333683</v>
      </c>
      <c r="K63" s="47">
        <v>100218856.73333399</v>
      </c>
      <c r="L63" s="47">
        <v>114372055.31666775</v>
      </c>
      <c r="M63" s="47">
        <v>119411812.68642072</v>
      </c>
      <c r="N63" s="47">
        <v>123332827.97222282</v>
      </c>
    </row>
    <row r="64" spans="2:14" x14ac:dyDescent="0.25">
      <c r="B64" s="48" t="s">
        <v>91</v>
      </c>
      <c r="C64" s="47">
        <v>611972.8774766773</v>
      </c>
      <c r="D64" s="47">
        <v>705271.72306894267</v>
      </c>
      <c r="E64" s="47">
        <v>945995.9818815554</v>
      </c>
      <c r="F64" s="47">
        <v>68349.118021976436</v>
      </c>
      <c r="G64" s="47">
        <v>1405748.8274587162</v>
      </c>
      <c r="H64" s="47">
        <v>1587678.7766432462</v>
      </c>
      <c r="I64" s="47">
        <v>1819377.3206864106</v>
      </c>
      <c r="J64" s="47">
        <v>2092023.5021854274</v>
      </c>
      <c r="K64" s="47">
        <v>2394908.9467086275</v>
      </c>
      <c r="L64" s="47">
        <v>2740627.8218015619</v>
      </c>
      <c r="M64" s="47">
        <v>2906147.8166808086</v>
      </c>
      <c r="N64" s="47">
        <v>2996661.9074908555</v>
      </c>
    </row>
    <row r="65" spans="2:14" x14ac:dyDescent="0.25">
      <c r="B65" s="48" t="s">
        <v>92</v>
      </c>
      <c r="C65" s="47">
        <v>23528.779387905437</v>
      </c>
      <c r="D65" s="47">
        <v>39219.037164268389</v>
      </c>
      <c r="E65" s="47">
        <v>44252.2452276529</v>
      </c>
      <c r="F65" s="47">
        <v>38420.474355056765</v>
      </c>
      <c r="G65" s="47">
        <v>42374.052192344971</v>
      </c>
      <c r="H65" s="47">
        <v>49909.082668559247</v>
      </c>
      <c r="I65" s="47">
        <v>57182.159361059661</v>
      </c>
      <c r="J65" s="47">
        <v>29301.326665010507</v>
      </c>
      <c r="K65" s="47">
        <v>18096.988120846418</v>
      </c>
      <c r="L65" s="47">
        <v>29995.669990594382</v>
      </c>
      <c r="M65" s="47">
        <v>28891.200042906621</v>
      </c>
      <c r="N65" s="47">
        <v>26612.874000687167</v>
      </c>
    </row>
    <row r="66" spans="2:14" x14ac:dyDescent="0.25">
      <c r="B66" s="48" t="s">
        <v>93</v>
      </c>
      <c r="C66" s="47">
        <v>181645.61672137049</v>
      </c>
      <c r="D66" s="47">
        <v>219540.88213692248</v>
      </c>
      <c r="E66" s="47">
        <v>257926.48890314312</v>
      </c>
      <c r="F66" s="47">
        <v>277524.2173235977</v>
      </c>
      <c r="G66" s="47">
        <v>257671.80358163256</v>
      </c>
      <c r="H66" s="47">
        <v>268330.12594660034</v>
      </c>
      <c r="I66" s="47">
        <v>344638.91141989641</v>
      </c>
      <c r="J66" s="47">
        <v>383924.05515095912</v>
      </c>
      <c r="K66" s="47">
        <v>474115.40330097266</v>
      </c>
      <c r="L66" s="47">
        <v>107741.60597663889</v>
      </c>
      <c r="M66" s="47">
        <v>96900.000339187958</v>
      </c>
      <c r="N66" s="47">
        <v>101663.71777883155</v>
      </c>
    </row>
    <row r="67" spans="2:14" x14ac:dyDescent="0.25">
      <c r="B67" s="48" t="s">
        <v>94</v>
      </c>
      <c r="C67" s="47">
        <v>409716</v>
      </c>
      <c r="D67" s="47">
        <v>668548</v>
      </c>
      <c r="E67" s="47">
        <v>621966</v>
      </c>
      <c r="F67" s="47">
        <v>865959</v>
      </c>
      <c r="G67" s="47">
        <v>849662</v>
      </c>
      <c r="H67" s="47">
        <v>921473</v>
      </c>
      <c r="I67" s="47">
        <v>1935891</v>
      </c>
      <c r="J67" s="47">
        <v>1330641</v>
      </c>
      <c r="K67" s="47">
        <v>1296237</v>
      </c>
      <c r="L67" s="47">
        <v>1661951</v>
      </c>
      <c r="M67" s="47">
        <v>2377549</v>
      </c>
      <c r="N67" s="47">
        <v>3739983</v>
      </c>
    </row>
    <row r="68" spans="2:14" x14ac:dyDescent="0.25">
      <c r="B68" s="48" t="s">
        <v>95</v>
      </c>
      <c r="C68" s="47">
        <v>236672</v>
      </c>
      <c r="D68" s="47">
        <v>240797</v>
      </c>
      <c r="E68" s="47">
        <v>419273</v>
      </c>
      <c r="F68" s="47">
        <v>502824</v>
      </c>
      <c r="G68" s="47">
        <v>538445</v>
      </c>
      <c r="H68" s="47">
        <v>540070</v>
      </c>
      <c r="I68" s="47">
        <v>689031</v>
      </c>
      <c r="J68" s="47">
        <v>994937</v>
      </c>
      <c r="K68" s="47">
        <v>1076443</v>
      </c>
      <c r="L68" s="47">
        <v>1008459</v>
      </c>
      <c r="M68" s="47">
        <v>908004</v>
      </c>
      <c r="N68" s="47">
        <v>787969</v>
      </c>
    </row>
    <row r="69" spans="2:14" x14ac:dyDescent="0.25">
      <c r="B69" s="48" t="s">
        <v>96</v>
      </c>
      <c r="C69" s="47">
        <v>228357</v>
      </c>
      <c r="D69" s="47">
        <v>244895</v>
      </c>
      <c r="E69" s="47">
        <v>334389</v>
      </c>
      <c r="F69" s="47">
        <v>445117</v>
      </c>
      <c r="G69" s="47">
        <v>480526</v>
      </c>
      <c r="H69" s="47">
        <v>537920</v>
      </c>
      <c r="I69" s="47">
        <v>576364</v>
      </c>
      <c r="J69" s="47">
        <v>573562</v>
      </c>
      <c r="K69" s="47">
        <v>662709</v>
      </c>
      <c r="L69" s="47">
        <v>700552</v>
      </c>
      <c r="M69" s="47">
        <v>639984</v>
      </c>
      <c r="N69" s="47">
        <v>612368</v>
      </c>
    </row>
    <row r="70" spans="2:14" x14ac:dyDescent="0.25">
      <c r="B70" s="48" t="s">
        <v>97</v>
      </c>
      <c r="C70" s="47">
        <v>76488</v>
      </c>
      <c r="D70" s="47">
        <v>92851</v>
      </c>
      <c r="E70" s="47">
        <v>123714</v>
      </c>
      <c r="F70" s="47">
        <v>155487</v>
      </c>
      <c r="G70" s="47">
        <v>158286</v>
      </c>
      <c r="H70" s="47">
        <v>184030</v>
      </c>
      <c r="I70" s="47">
        <v>206847</v>
      </c>
      <c r="J70" s="47">
        <v>196306</v>
      </c>
      <c r="K70" s="47">
        <v>227618</v>
      </c>
      <c r="L70" s="47">
        <v>242107</v>
      </c>
      <c r="M70" s="47">
        <v>234770</v>
      </c>
      <c r="N70" s="47">
        <v>251479</v>
      </c>
    </row>
    <row r="71" spans="2:14" x14ac:dyDescent="0.25">
      <c r="B71" s="48" t="s">
        <v>98</v>
      </c>
      <c r="C71" s="47">
        <v>4538</v>
      </c>
      <c r="D71" s="47">
        <v>4986</v>
      </c>
      <c r="E71" s="47">
        <v>7486</v>
      </c>
      <c r="F71" s="47">
        <v>9224</v>
      </c>
      <c r="G71" s="47">
        <v>9511</v>
      </c>
      <c r="H71" s="47">
        <v>8074</v>
      </c>
      <c r="I71" s="47">
        <v>9763</v>
      </c>
      <c r="J71" s="47">
        <v>14674</v>
      </c>
      <c r="K71" s="47">
        <v>15445</v>
      </c>
      <c r="L71" s="47">
        <v>13835</v>
      </c>
      <c r="M71" s="47">
        <v>11129</v>
      </c>
      <c r="N71" s="47">
        <v>9395</v>
      </c>
    </row>
    <row r="72" spans="2:14" x14ac:dyDescent="0.25">
      <c r="B72" s="48" t="s">
        <v>99</v>
      </c>
      <c r="C72" s="47">
        <v>1677282</v>
      </c>
      <c r="D72" s="47">
        <v>1977115</v>
      </c>
      <c r="E72" s="47">
        <v>2589187</v>
      </c>
      <c r="F72" s="47">
        <v>3200587</v>
      </c>
      <c r="G72" s="47">
        <v>4027132</v>
      </c>
      <c r="H72" s="47">
        <v>4787987</v>
      </c>
      <c r="I72" s="47">
        <v>5642075</v>
      </c>
      <c r="J72" s="47">
        <v>6230099</v>
      </c>
      <c r="K72" s="47">
        <v>7369776</v>
      </c>
      <c r="L72" s="47">
        <v>8726567</v>
      </c>
      <c r="M72" s="47">
        <v>9702543</v>
      </c>
      <c r="N72" s="47">
        <v>9776472</v>
      </c>
    </row>
    <row r="73" spans="2:14" x14ac:dyDescent="0.25">
      <c r="B73" s="48" t="s">
        <v>100</v>
      </c>
      <c r="C73" s="48">
        <v>14755</v>
      </c>
      <c r="D73" s="48">
        <v>16669</v>
      </c>
      <c r="E73" s="48">
        <v>21687</v>
      </c>
      <c r="F73" s="48">
        <v>27408</v>
      </c>
      <c r="G73" s="48">
        <v>32307</v>
      </c>
      <c r="H73" s="48">
        <v>33154</v>
      </c>
      <c r="I73" s="48">
        <v>37918</v>
      </c>
      <c r="J73" s="48">
        <v>46044</v>
      </c>
      <c r="K73" s="48">
        <v>50921</v>
      </c>
      <c r="L73" s="48">
        <v>53141</v>
      </c>
      <c r="M73" s="48">
        <v>53696</v>
      </c>
      <c r="N73" s="48">
        <v>52684</v>
      </c>
    </row>
    <row r="74" spans="2:14" x14ac:dyDescent="0.25">
      <c r="B74" s="48" t="s">
        <v>101</v>
      </c>
      <c r="C74" s="48">
        <v>317856</v>
      </c>
      <c r="D74" s="48">
        <v>372480</v>
      </c>
      <c r="E74" s="48">
        <v>487802</v>
      </c>
      <c r="F74" s="48">
        <v>593327</v>
      </c>
      <c r="G74" s="48">
        <v>677618</v>
      </c>
      <c r="H74" s="48">
        <v>774575</v>
      </c>
      <c r="I74" s="48">
        <v>910589</v>
      </c>
      <c r="J74" s="48">
        <v>1003274</v>
      </c>
      <c r="K74" s="48">
        <v>1154752</v>
      </c>
      <c r="L74" s="48">
        <v>1290431</v>
      </c>
      <c r="M74" s="48">
        <v>1406374</v>
      </c>
      <c r="N74" s="48">
        <v>1554974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Instructions</vt:lpstr>
      <vt:lpstr>Cover</vt:lpstr>
      <vt:lpstr>Auxiliar</vt:lpstr>
      <vt:lpstr>Output_P&amp;L</vt:lpstr>
      <vt:lpstr>Summary Sheet</vt:lpstr>
      <vt:lpstr>Sensivity Analysis</vt:lpstr>
      <vt:lpstr>Scenarios_Consol</vt:lpstr>
      <vt:lpstr>Start</vt:lpstr>
      <vt:lpstr>BC_City_A</vt:lpstr>
      <vt:lpstr>BC_City_B</vt:lpstr>
      <vt:lpstr>US_Price_Index</vt:lpstr>
      <vt:lpstr>End</vt:lpstr>
      <vt:lpstr>Data_Analysis_A</vt:lpstr>
      <vt:lpstr>Data_Analysis_B</vt:lpstr>
      <vt:lpstr>Raw data&gt;&gt;</vt:lpstr>
      <vt:lpstr>City_A</vt:lpstr>
      <vt:lpstr>City_B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Abraão Luiz</dc:creator>
  <cp:lastModifiedBy>Abraão Luiz</cp:lastModifiedBy>
  <dcterms:created xsi:type="dcterms:W3CDTF">2024-06-21T19:30:01Z</dcterms:created>
  <dcterms:modified xsi:type="dcterms:W3CDTF">2024-07-11T18:42:36Z</dcterms:modified>
</cp:coreProperties>
</file>